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worksheets/sheet5.xml" ContentType="application/vnd.openxmlformats-officedocument.spreadsheetml.worksheet+xml"/>
  <Override PartName="/xl/pivotCache/pivotCacheRecords43.xml" ContentType="application/vnd.openxmlformats-officedocument.spreadsheetml.pivotCacheRecords+xml"/>
  <Override PartName="/docProps/app.xml" ContentType="application/vnd.openxmlformats-officedocument.extended-propertie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pivotCache/pivotCacheDefinition43.xml" ContentType="application/vnd.openxmlformats-officedocument.spreadsheetml.pivotCacheDefinition+xml"/>
  <Override PartName="/xl/pivotTables/pivotTable56.xml" ContentType="application/vnd.openxmlformats-officedocument.spreadsheetml.pivotTable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9" sheetId="5" r:id="rId5"/>
    <sheet name="Week38" sheetId="6" r:id="rId6"/>
    <sheet name="Week37" sheetId="7" r:id="rId7"/>
    <sheet name="Week36" sheetId="8" r:id="rId8"/>
  </sheets>
  <calcPr calcId="0"/>
  <pivotCaches>
    <pivotCache cacheId="43" r:id="rId9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<sst xmlns="http://schemas.openxmlformats.org/spreadsheetml/2006/main">
  <si>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</si>
  <si>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</si>
  <si>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</si>
  <si>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</si>
  <si>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</si>
  <si>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</si>
  <si>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</si>
  <si>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</si>
  <si>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</si>
  <si>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</si>
  <si>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</si>
  <si>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</si>
  <si>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</si>
  <si>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</si>
  <si>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</si>
  <si>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</si>
  <si>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</si>
  <si>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</si>
  <si>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</si>
  <si>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</si>
  <si>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</si>
  <si>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</si>
  <si>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</si>
  <si>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</si>
  <si>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</si>
  <si>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</si>
  <si>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</si>
  <si>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</si>
  <si>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</si>
  <si>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</si>
  <si>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</si>
  <si>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</si>
  <si>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</si>
  <si>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</si>
  <si>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</si>
  <si>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</si>
  <si>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</si>
  <si>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</si>
  <si>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</si>
  <si>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</si>
  <si>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</si>
  <si>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</si>
  <si>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IN</t>
  </si>
  <si>
    <t>ru.mobstudio.andgalaxy</t>
  </si>
  <si>
    <t>com.esprit.rpg.lttlefirykng</t>
  </si>
  <si>
    <t>otello.dgis.ru</t>
  </si>
  <si>
    <t>MY</t>
  </si>
  <si>
    <t>com.reefgames.fabletown</t>
  </si>
  <si>
    <t>com.qookkagames.xczyw.gp.hk</t>
  </si>
  <si>
    <t>HK</t>
  </si>
  <si>
    <t>com.sialiagames.xczyw.gp.tw</t>
  </si>
  <si>
    <t>TW</t>
  </si>
  <si>
    <t>com.vuclip.viu</t>
  </si>
  <si>
    <t>com.netease.newspike</t>
  </si>
  <si>
    <t>US</t>
  </si>
  <si>
    <t>net.peakgames.Yuzbir</t>
  </si>
  <si>
    <t>TR</t>
  </si>
  <si>
    <t>com.gloriajeans.mobile</t>
  </si>
  <si>
    <t>robot.zaimer.ru</t>
  </si>
  <si>
    <t>ru.zhuck.webapp</t>
  </si>
  <si>
    <t>com.game.friends.ru</t>
  </si>
  <si>
    <t>com.salaryse.android</t>
  </si>
  <si>
    <t>com.nagwa.classes</t>
  </si>
  <si>
    <t>EG</t>
  </si>
  <si>
    <t>com.oakever.meowdoku</t>
  </si>
  <si>
    <t>MX</t>
  </si>
  <si>
    <t>com.reels.cash.video.app</t>
  </si>
  <si>
    <t>sports.caliente.mx.calientedeportes</t>
  </si>
  <si>
    <t>com.mexcpro.client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</si>
  <si>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</si>
  <si>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</si>
  <si>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</si>
  <si>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</si>
  <si>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</si>
  <si>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com.vitastudio.mahjong</t>
  </si>
  <si>
    <t>ph.com.bdo.pay</t>
  </si>
  <si>
    <t>astrum.ent.m2alyona</t>
  </si>
  <si>
    <t>blibli.mobile.commerce</t>
  </si>
  <si>
    <t>com.kwai.video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</si>
  <si>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</si>
  <si>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</si>
  <si>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</si>
  <si>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</si>
  <si>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</si>
  <si>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</si>
  <si>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</si>
  <si>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</si>
  <si>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com.conquian.parallax</t>
  </si>
  <si>
    <t>ru.rt.video.app.mobile</t>
  </si>
  <si>
    <t>com.appteka.lapy</t>
  </si>
  <si>
    <t>com.bossgame.domino</t>
  </si>
  <si>
    <t>ru.yandex.yandexnavi</t>
  </si>
  <si>
    <t>ru.uteka.app</t>
  </si>
  <si>
    <t>com.puzzlegames.puzzlebrickslegend</t>
  </si>
  <si>
    <t>com.olimpbk.app.bet</t>
  </si>
  <si>
    <t>ru.betboom.android</t>
  </si>
  <si>
    <t>com.okinc.okex.gp</t>
  </si>
  <si>
    <t>com.foreigncurrency.internationalfxeye</t>
  </si>
  <si>
    <t>cn.com.vtmarkets</t>
  </si>
  <si>
    <t>ru.bkfon</t>
  </si>
  <si>
    <t>shorts.drama.video</t>
  </si>
  <si>
    <t>com.alibaba.aliexpresshd</t>
  </si>
  <si>
    <t>daily.number.match.free.puzzle</t>
  </si>
  <si>
    <t>com.tencent.ig</t>
  </si>
  <si>
    <t>com.wings.bene.ph</t>
  </si>
  <si>
    <t>ru.dublgis.dgismobile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</si>
  <si>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</si>
  <si>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</si>
  <si>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</si>
  <si>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</si>
  <si>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</si>
  <si>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</si>
  <si>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</si>
  <si>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</si>
  <si>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</si>
  <si>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</si>
  <si>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</si>
  <si>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</si>
  <si>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</si>
  <si>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</si>
  <si>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</si>
  <si>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</si>
  <si>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</si>
  <si>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</si>
  <si>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周一</t>
  </si>
  <si>
    <t>黄政</t>
  </si>
  <si>
    <t>截止10点</t>
  </si>
  <si>
    <t>截止18点</t>
  </si>
  <si>
    <t>截止24点</t>
  </si>
  <si>
    <t>万科</t>
  </si>
  <si>
    <t>FIN5</t>
  </si>
  <si>
    <t>GAM5</t>
  </si>
  <si>
    <t>Gam-GAM</t>
  </si>
  <si>
    <t>Gam-GAM1</t>
  </si>
  <si>
    <t>詹涵粤</t>
  </si>
  <si>
    <t xml:space="preserve"> </t>
  </si>
  <si>
    <t>9/28 暂停</t>
  </si>
  <si>
    <t>谭超</t>
  </si>
  <si>
    <t>周梓君</t>
  </si>
  <si>
    <t>/</t>
  </si>
  <si>
    <t>周日</t>
  </si>
  <si>
    <t>9/27 重启</t>
  </si>
  <si>
    <t>周六</t>
  </si>
  <si>
    <t>周五</t>
  </si>
  <si>
    <t>周四</t>
  </si>
  <si>
    <t>9/24 0.25＞0.3</t>
  </si>
  <si>
    <t>9/24 暂停</t>
  </si>
  <si>
    <t>9/24 cap 100＞200</t>
  </si>
  <si>
    <t>周三</t>
  </si>
  <si>
    <t>未开始</t>
  </si>
  <si>
    <t>9/23 cap 50＞100</t>
  </si>
  <si>
    <t>周二</t>
  </si>
  <si>
    <t>9/22 实际cap 2500</t>
  </si>
  <si>
    <t>9/22 0.4＞1</t>
  </si>
  <si>
    <t>9/22 重启</t>
  </si>
  <si>
    <t>9/22 cap 400＞200</t>
  </si>
  <si>
    <t>9/22 cap 50＞100 0.5＞0.8</t>
  </si>
  <si>
    <t>9/22 cap 60＞200</t>
  </si>
  <si>
    <t>9/21 重启</t>
  </si>
  <si>
    <t>9/21 cap 200＞120</t>
  </si>
  <si>
    <t>9/21 cap 300＞200 0.19＞0.18</t>
  </si>
  <si>
    <t>9/20 cap 20＞80</t>
  </si>
  <si>
    <t>9/20 暂停</t>
  </si>
  <si>
    <t>9/20 cap 100＞80 0.15＞0.14</t>
  </si>
  <si>
    <t>9/20 cap 100＞150</t>
  </si>
  <si>
    <t>9/20 cap 500＞400</t>
  </si>
  <si>
    <t>9/18 cap 500&gt;300</t>
  </si>
  <si>
    <t>9/18 0.3＞0.5</t>
  </si>
  <si>
    <t>9/18 暂停</t>
  </si>
  <si>
    <t>9/18 实际cap为400＞600 0.3＞0.4</t>
  </si>
  <si>
    <t>9/18 重启</t>
  </si>
  <si>
    <t>9/17 暂停</t>
  </si>
  <si>
    <t>9/17 重启</t>
  </si>
  <si>
    <t>GAM2</t>
  </si>
  <si>
    <t>9/17 0.2＞0.22</t>
  </si>
  <si>
    <t>9/17 cap 100＞150</t>
  </si>
  <si>
    <t>9/16 暂停</t>
  </si>
  <si>
    <t>9/16 cap 1500＞1700</t>
  </si>
  <si>
    <t>9/16 cap 66＞155</t>
  </si>
  <si>
    <t>9/16 0.38＞0.35</t>
  </si>
  <si>
    <r>
      <rPr>
        <color theme="10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</si>
  <si>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https://www.kingopinion.com/en/landing/1</t>
    </r>
  </si>
  <si>
    <t>9/16 cap 500＞400</t>
  </si>
  <si>
    <t>9/15 cap 400＞100</t>
  </si>
  <si>
    <t>9/15 cap 500＞1000</t>
  </si>
  <si>
    <t>9/15 cap 200＞100 0.7＞0.6</t>
  </si>
  <si>
    <t>9/14 0.1＞0.13</t>
  </si>
  <si>
    <t>9/14 10210818替换为12114239</t>
  </si>
  <si>
    <t>9/14 0.3＞0.2</t>
  </si>
  <si>
    <t>9/14 暂停</t>
  </si>
  <si>
    <t>9/14 cap 500＞800</t>
  </si>
  <si>
    <t>9/14 cap 100＞50</t>
  </si>
  <si>
    <t>9/11 暂停</t>
  </si>
  <si>
    <t>9/10 暂停</t>
  </si>
  <si>
    <t>9/9 cap 200＞400</t>
  </si>
  <si>
    <t>9/8 暂停</t>
  </si>
  <si>
    <t>9/8 cap200&gt;100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</si>
  <si>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</si>
  <si>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</si>
  <si>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</si>
  <si>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</si>
  <si>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</si>
  <si>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</si>
  <si>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</si>
  <si>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</si>
  <si>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</si>
  <si>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</si>
  <si>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</si>
  <si>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</si>
  <si>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</si>
  <si>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</si>
  <si>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</si>
  <si>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</si>
  <si>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</si>
  <si>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</si>
  <si>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</si>
  <si>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</si>
  <si>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</si>
  <si>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</si>
  <si>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</si>
  <si>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</si>
  <si>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</si>
  <si>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</si>
  <si>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</si>
  <si>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</si>
  <si>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</si>
  <si>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</si>
  <si>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</si>
  <si>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</si>
  <si>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</si>
  <si>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</si>
  <si>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</si>
  <si>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9/16cap加到1700了</t>
  </si>
  <si>
    <t>继续观察，定期优化子渠道</t>
  </si>
  <si>
    <t>9/16cap加到1700，每天打满稳定</t>
  </si>
  <si>
    <t>定期优化子渠道保持量级不变。</t>
  </si>
  <si>
    <t>9.15cap从600降到500，9.20继续降到400每天都能打满 这周的成本降到了0.35 整体成本也降到了0.5</t>
  </si>
  <si>
    <t>继续保持打满</t>
  </si>
  <si>
    <t>9.15出价从0.09提到了0.1并把主力渠道提到了0.12后9.19继续把主力渠道提到了0.16并新建广告没有剔除任何子渠道但出价只有0.08并把拒绝高的几个子渠道价格控制在0.07 对比上周量上涨了2000多个成本上了0.002</t>
  </si>
  <si>
    <t>继续提价优化子渠道上新素材</t>
  </si>
  <si>
    <t>最近已变稳定，每日打满cap</t>
  </si>
  <si>
    <t>继续保持打满cap</t>
  </si>
  <si>
    <t>稳定订单 9.16cap从500降到400 每天都能打满</t>
  </si>
  <si>
    <t>合理范围内波动，转化量略有掉</t>
  </si>
  <si>
    <t>正常更新一组素材</t>
  </si>
  <si>
    <t>更新了新的素材，之前有量的渠道在gp商店下架了有影响，也在做渠道的价格调整</t>
  </si>
  <si>
    <t>继续做渠道的调整</t>
  </si>
  <si>
    <t>差值没多少，但是转化量级差很多，目前基本是超成本在跑，新户成本更高接近2刀，考虑关掉新户</t>
  </si>
  <si>
    <t>继续上新素材和换户跑</t>
  </si>
  <si>
    <t>CPE正常差值，成本上来了一点。每天基本稳定</t>
  </si>
  <si>
    <t>定期优化素材保持量级不变</t>
  </si>
  <si>
    <t>更新了新的素材，在做渠道价格调整</t>
  </si>
  <si>
    <t>9/15出价降到0.6 cap150</t>
  </si>
  <si>
    <t>量一直比较波动,继续观察等稍微稳定</t>
  </si>
  <si>
    <t>每日打满</t>
  </si>
  <si>
    <t>保持量级正常。</t>
  </si>
  <si>
    <t>有点小掉量，数据偶尔有点不稳定。已经优化了素材。</t>
  </si>
  <si>
    <t>基本打满，但有波动</t>
  </si>
  <si>
    <t>9.15日cap200降到100</t>
  </si>
  <si>
    <t>也基本打满</t>
  </si>
  <si>
    <t>稳定订单</t>
  </si>
  <si>
    <t>week37上了两套素材并把出价降到0.18后这周每天都能打满并把成本降到了0.17整体成本降到了0.2</t>
  </si>
  <si>
    <t>9/18 cap 400→600 出价0.3→0.4，目前成本可控，接近打满cap</t>
  </si>
  <si>
    <t>稳定住eCPI，不要超成本</t>
  </si>
  <si>
    <t>Week38比Week37转化量增多，eCPI更为稳定</t>
  </si>
  <si>
    <t>稳定CPI的同时降低CPI，目前还是略超成本</t>
  </si>
  <si>
    <t>9/15出价降到0.35</t>
  </si>
  <si>
    <t>新单元上了素材没跑出来，今天给老单元也上了，后续观察一下</t>
  </si>
  <si>
    <t>每天量最只能90%，争取全部拿满从子渠道和素材方面操作</t>
  </si>
  <si>
    <t>人群包订单每天打满，偶尔小波动。</t>
  </si>
  <si>
    <t>新户也没量，老户的量也在掉</t>
  </si>
  <si>
    <t>继续堆素材和户</t>
  </si>
  <si>
    <t>控成本价格降下来了，每天打满。</t>
  </si>
  <si>
    <t>稳定订单，有时会因为实际跑出CPI不同导致价格不一样</t>
  </si>
  <si>
    <t>继续观察</t>
  </si>
  <si>
    <t>调整了渠道价格和素材，略有提升</t>
  </si>
  <si>
    <t>人群包订单9/8 cap200&gt;100，目前每天打满</t>
  </si>
  <si>
    <t>调整了渠道价格和素材，效果有限</t>
  </si>
  <si>
    <t>考虑直接关闭然后上新的系列</t>
  </si>
  <si>
    <t>订单每天打满</t>
  </si>
  <si>
    <t>上周与am沟通后，不能提价，但转化有所提升</t>
  </si>
  <si>
    <t>继续更新渠道</t>
  </si>
  <si>
    <t>素材掉量，上了新的素材但仍没转化</t>
  </si>
  <si>
    <t>已根据出转素材上新素材，观察一下情况，不行就去其他账户建新单元</t>
  </si>
  <si>
    <t>这周建了新链接的订单后这个单子每天下午就不转化了 不知道是不是客户那边设置了</t>
  </si>
  <si>
    <t>上新素材优化渠道</t>
  </si>
  <si>
    <t>9/11暂停</t>
  </si>
  <si>
    <t>稳定订单 每天都能打满</t>
  </si>
  <si>
    <t>继续保持</t>
  </si>
  <si>
    <t>9/7 cap 300→100 出价0.4→0.2，日消耗降低</t>
  </si>
  <si>
    <t>保持打满cap</t>
  </si>
  <si>
    <t>转到新的链接新的adpingid了</t>
  </si>
  <si>
    <t>正常波动</t>
  </si>
  <si>
    <t>稳定订单 week38每天都能跑超几十个 应该是客户那边后台设定上涨了一点</t>
  </si>
  <si>
    <t>合理范围内波动</t>
  </si>
  <si>
    <t>更新素材，提升CVR</t>
  </si>
  <si>
    <t xml:space="preserve">稳定订单 </t>
  </si>
  <si>
    <t>9/17 cap 100→150，日消耗增多</t>
  </si>
  <si>
    <t>现在极其不稳定，每日浮动巨大，可能与部分渠道转变有关</t>
  </si>
  <si>
    <t>9.15在其他账户新开订单换新链接建单后，这个旧的单元就掉量了</t>
  </si>
  <si>
    <t>继续观察，目前主要优化新的换链接订单</t>
  </si>
  <si>
    <t>每天差一点打满cap，争取打满cap</t>
  </si>
  <si>
    <t>Week38比Week37转化量减少，新上的素材效果不行</t>
  </si>
  <si>
    <t>继续换素材</t>
  </si>
  <si>
    <t>人群包订单，有点轻微小掉量目前已经安排新的素材。</t>
  </si>
  <si>
    <t>优化素材和子渠道，争取跑满</t>
  </si>
  <si>
    <t>素材掉量</t>
  </si>
  <si>
    <t>已上新素材，观察情况</t>
  </si>
  <si>
    <t>9/18 cap 500&gt;300换的新的Adpingid为了把量转过去</t>
  </si>
  <si>
    <t>从9.16开始打不满掉量 上新素材后也没啥反应</t>
  </si>
  <si>
    <t>继续上新素材再优化子渠道</t>
  </si>
  <si>
    <t>9.20暂停</t>
  </si>
  <si>
    <t>人群包订单，近几天有掉量</t>
  </si>
  <si>
    <t>换人群包试试</t>
  </si>
  <si>
    <t>cap控到300，目前还在下控，但是打满</t>
  </si>
  <si>
    <t>替换到新的adpingid了</t>
  </si>
  <si>
    <t>9.17暂停</t>
  </si>
  <si>
    <t>CVR在掉，日转化量不如上周，拿到的曝光在减少</t>
  </si>
  <si>
    <t>继续更素材试试，很不稳定</t>
  </si>
  <si>
    <t>这周建了新链接的订单后这个单子每天下午就不转化了 但是新链接的订单可以打满50cap</t>
  </si>
  <si>
    <t>先这样 后面可能随时暂停只跑新链接订单</t>
  </si>
  <si>
    <t>9/17 暂停，9/18 重启</t>
  </si>
  <si>
    <t>正常差值 每天稳定</t>
  </si>
  <si>
    <t>争取拿到更多的量级优化子渠道</t>
  </si>
  <si>
    <t>在有了少数转化的前提下放着尽量不操作，量会慢慢上涨，金融大部分是这样</t>
  </si>
  <si>
    <t>动了容易掉量，继续观察</t>
  </si>
  <si>
    <t>转化过来的新adpingid，给的800cap目前只能达到300左右，在优化渠道</t>
  </si>
  <si>
    <t>后续考虑加价</t>
  </si>
  <si>
    <t>CPE订单，之前的素材事件效果表现的不太行给换了现在量上不去。</t>
  </si>
  <si>
    <t>优化素材后续看看效果</t>
  </si>
  <si>
    <t>9/8暂停</t>
  </si>
  <si>
    <t>9/18 已暂停</t>
  </si>
  <si>
    <t>9/11开投后，量逐渐稳定上涨</t>
  </si>
  <si>
    <t xml:space="preserve">这周cvr下滑很多只有不到0.01了 </t>
  </si>
  <si>
    <t>优化子渠道上新素材</t>
  </si>
  <si>
    <t>9.20cap20加到80</t>
  </si>
  <si>
    <t>出价我这边出到了1，预算也拉高了，但成本没超，量级起来了</t>
  </si>
  <si>
    <t>上新素材也没有曝光</t>
  </si>
  <si>
    <t>继续堆新素材和户</t>
  </si>
  <si>
    <t>每天都能出几个转化</t>
  </si>
  <si>
    <t>只跑人群包，加价到2了，量是多一点的</t>
  </si>
  <si>
    <t>人群包订单 基本没有曝光</t>
  </si>
  <si>
    <t>CPE订单，出量的基本都是视频，视频的效果很垃圾。目前已经调整。看后续效果</t>
  </si>
  <si>
    <t>人群包订单，前面没啥曝光我提了点价格。目前区别还是不大量级不大已经找AM圈新的人群包了</t>
  </si>
  <si>
    <t>之前降价后量在缓慢上升到固定区间，这个价格没什么量</t>
  </si>
  <si>
    <t>只跑人群包，没量了</t>
  </si>
  <si>
    <t>CPE订单，近几天转化量在掉，只能拿到OPPO渠道的量，提价已无提升</t>
  </si>
  <si>
    <t>上试玩素材试试</t>
  </si>
  <si>
    <t>没办法提价，渠道也在也有变化</t>
  </si>
  <si>
    <t>人群包订单，量级不大没曝光已经找AM圈新的人群包了</t>
  </si>
  <si>
    <t>人群包订单，合理范围内波动</t>
  </si>
  <si>
    <t>正常差值，提了子渠道的价格和优化的素材量起不来。持续观察看看</t>
  </si>
  <si>
    <t>人群包订单 曝光跟点击都不是很多 每天都能有几个转化 9.17找am要了新的人群包上</t>
  </si>
  <si>
    <t>继续跑</t>
  </si>
  <si>
    <t>没量，提了价格和换了素材没啥流量增加的变化</t>
  </si>
  <si>
    <t>在换素材看看</t>
  </si>
  <si>
    <t>人群包订单 每天出几个转化</t>
  </si>
  <si>
    <t>更新素材</t>
  </si>
  <si>
    <t>上周暂停了</t>
  </si>
  <si>
    <t>9.18日暂停</t>
  </si>
  <si>
    <t>很难出转</t>
  </si>
  <si>
    <t>新建单元素材试试</t>
  </si>
  <si>
    <t>人群包订单 曝光点击都很少</t>
  </si>
  <si>
    <t>人群包，没量了</t>
  </si>
  <si>
    <t>9.14暂停</t>
  </si>
  <si>
    <t>正常更新一组素材然后在观察</t>
  </si>
  <si>
    <t>人群包订单，仍旧没转化</t>
  </si>
  <si>
    <t>9.7暂停</t>
  </si>
  <si>
    <t>新的adpingid，目前转化还可以维持70-80%浮动</t>
  </si>
  <si>
    <t>争取打满，不够稳定，多上素材</t>
  </si>
  <si>
    <t>9.15新开订单换的新链接的，目前还在拉升中</t>
  </si>
  <si>
    <t>争取每天打满，优化素材和子渠道</t>
  </si>
  <si>
    <t>9.15新开订单换的新链接的</t>
  </si>
  <si>
    <t>每天打满，稳住量级定期优化子渠道</t>
  </si>
  <si>
    <t>打不满价格高，今天已上素材，后续观察看看效果</t>
  </si>
  <si>
    <t>9/17开投</t>
  </si>
  <si>
    <t>9/15开投</t>
  </si>
  <si>
    <t>最近掉量，已上新单元和新素材，今天也上了，后续观察一下</t>
  </si>
  <si>
    <t>9/16开投</t>
  </si>
  <si>
    <t>换了好几个账户，试新素材，后续观察一下</t>
  </si>
  <si>
    <t>9/18开投</t>
  </si>
  <si>
    <t>9.15新开订单换的新链接的 不过每天曝光点击都不是很多 可能是之前的老链接订单影响到了</t>
  </si>
  <si>
    <t>9.15新开订单换的新链接的 最近几天转化都在上涨</t>
  </si>
  <si>
    <t>9.15新开订单换的新链接的 每天下午就不转化了但是之前的老链接可以打满</t>
  </si>
  <si>
    <t>9.15新开订单换的新链接的 每天都能打满</t>
  </si>
  <si>
    <t>9.17新开订单 每天转化都在上涨</t>
  </si>
  <si>
    <t>每天一点曝光点击都很少</t>
  </si>
  <si>
    <t>9/18 开投，刚开的那天跑得很好，近几天在掉，上新素材没有太大效果，Bigo变化很奇怪</t>
  </si>
  <si>
    <t>继续上新素材</t>
  </si>
  <si>
    <t>9/17开投,1个转化跑了20+,已关</t>
  </si>
  <si>
    <t>9/15开投后暂停</t>
  </si>
  <si>
    <t>新单元之前降价量下降了，加了一点量慢慢起来了</t>
  </si>
  <si>
    <t>最近打满了，优化事件</t>
  </si>
  <si>
    <t>正常差值，稳定每天跑满。</t>
  </si>
  <si>
    <t>稳定流量，定期优化没用的子渠道</t>
  </si>
  <si>
    <t>正常差值，每天都在控成本，这周的成本从上周的0.59降到了0.51，整体成本在0.55还需要继续压下</t>
  </si>
  <si>
    <t>稳住消耗并继续下压成本</t>
  </si>
  <si>
    <t>9.7下调了出价从0.15降到了0.095，直接导致量掉了很多，9.9又再上调到0.1并上新素材后稍微慢慢回复不过目前每天的量也只能在3000个左右</t>
  </si>
  <si>
    <t>先继续控住成本到0.1不亏，目前是0.103</t>
  </si>
  <si>
    <t>降低了一丢丢出价，消耗减少</t>
  </si>
  <si>
    <t>继续保持每日打满cap</t>
  </si>
  <si>
    <t>比较稳定 week36cap加到500后基本每天都能打满cap500个只有两天差二十多个</t>
  </si>
  <si>
    <t>继续保持稳定打满</t>
  </si>
  <si>
    <t>Week37转化下降，合理波动</t>
  </si>
  <si>
    <t>正常更新素材</t>
  </si>
  <si>
    <t>正常差值，转化略有提升</t>
  </si>
  <si>
    <t>争取拿到更多的量，定期优化素材</t>
  </si>
  <si>
    <t>周三掉量，目前在稳定恢复</t>
  </si>
  <si>
    <t>正常差值，CPE订单偶尔有波动。</t>
  </si>
  <si>
    <t>在掉量，已经调整渠道和新建系列</t>
  </si>
  <si>
    <t>每天量波动比较大，但拉周来看量级很稳定</t>
  </si>
  <si>
    <t>比较稳定 正常差值，0.2打不满，提到了0.22</t>
  </si>
  <si>
    <t>9/9 cap 200&gt;400 每天基本打满。</t>
  </si>
  <si>
    <t>定期优化素材，稳定流量。</t>
  </si>
  <si>
    <t>价格略低，不够稳定，目前已经提价0.1提到0.13</t>
  </si>
  <si>
    <t>已经提价</t>
  </si>
  <si>
    <t>有一天抽风没跑满，其余时间均跑满</t>
  </si>
  <si>
    <t>降价和降cap后昨日已经重新打满新的cap要求</t>
  </si>
  <si>
    <t>转化量就差了几十个但这周成本从0.19涨到了0.26 上涨比较多，9.11上新素材并下调价格后成本开始走低</t>
  </si>
  <si>
    <t>压住价格，持续上新素材</t>
  </si>
  <si>
    <t>Week37转化量大幅提升，且成本可控，可喜可贺</t>
  </si>
  <si>
    <t>观察流量波动，调整出价</t>
  </si>
  <si>
    <t>上了新素材，量有提升</t>
  </si>
  <si>
    <t>关掉出转少的单元，再上一个新的单元和素材拿更多的量</t>
  </si>
  <si>
    <t>9/3 cap100&gt;200&gt;500，正常差值</t>
  </si>
  <si>
    <t>定期更新素材，量保持稳住</t>
  </si>
  <si>
    <t>正常差值，稳定每天跑满周末偶尔有波动</t>
  </si>
  <si>
    <t>已经在新的户开了新的系列，也是第一天有量，第二天量会腰斩，后续就没量了</t>
  </si>
  <si>
    <t>继续用新户和加大素材的投放量</t>
  </si>
  <si>
    <t>跑出来的成本有点超，目前已经控制成本。</t>
  </si>
  <si>
    <t>成本控回来保持量级不变。</t>
  </si>
  <si>
    <t>实际跑出价下降了几天，现已恢复</t>
  </si>
  <si>
    <t>稳定订单，继续观察</t>
  </si>
  <si>
    <t>开了新的系列，导致两个系列都没量，而且不够稳定</t>
  </si>
  <si>
    <t>关闭一个系列，如果效果不好，就直接关闭两个系列在重新再开系列</t>
  </si>
  <si>
    <t>人群包订单，9/8 cap 200&gt;100稳定每天打满。</t>
  </si>
  <si>
    <t>定期优化素材和子渠道</t>
  </si>
  <si>
    <t>正常差值，每天跑满</t>
  </si>
  <si>
    <t>出价降到0.35后跑不满，目前已经沟通加价</t>
  </si>
  <si>
    <t>已和am沟通提价</t>
  </si>
  <si>
    <t>在试新的素材</t>
  </si>
  <si>
    <t>试新的素材提量</t>
  </si>
  <si>
    <t xml:space="preserve">比较稳定 正常差值 </t>
  </si>
  <si>
    <t>9/10暂停</t>
  </si>
  <si>
    <t>cap只有160 每天都能打满</t>
  </si>
  <si>
    <t>9/7 cap 300→100 0.4→0.2，9/14 cap 100→50，出价和cap都下降，消耗减少</t>
  </si>
  <si>
    <t>每日打满，但要换新的单号，过几天就可能要关了</t>
  </si>
  <si>
    <t>9.8日开投</t>
  </si>
  <si>
    <t>目前维持在80左右的量级，在慢慢提升</t>
  </si>
  <si>
    <t>week36降了cap到200后每天还是都能打满</t>
  </si>
  <si>
    <t>稳定订单，每日基本打满</t>
  </si>
  <si>
    <t>Week37转化增多，合理波动</t>
  </si>
  <si>
    <t>9/8 开跑，目前每日能打满cap</t>
  </si>
  <si>
    <t>稳定订单，每天打满</t>
  </si>
  <si>
    <t>目前已经稳定每日打满</t>
  </si>
  <si>
    <t>week36cap提到100后大部分时间都能打满只有周末两天掉量比较多</t>
  </si>
  <si>
    <t>提价稳定量级并上新素材</t>
  </si>
  <si>
    <t>换了一个编号去新建了，继续观察</t>
  </si>
  <si>
    <t>Week37每日打满cap，转化量增多</t>
  </si>
  <si>
    <t>Week37 eCPI跑高了，转化量差不多</t>
  </si>
  <si>
    <t>换素材，降eCPI</t>
  </si>
  <si>
    <t>人群包订单，量相较Week36增加了一些。正常波动</t>
  </si>
  <si>
    <t>最近竖版量有下滑</t>
  </si>
  <si>
    <t>上新素材提升量级</t>
  </si>
  <si>
    <t>稳定订单，每日打满有一天有波动没跑满</t>
  </si>
  <si>
    <t>week36新建订单只跑了三天 这周大部分时间都能打满</t>
  </si>
  <si>
    <t>上新素材和优化子渠道，争取跑满</t>
  </si>
  <si>
    <t>每日花费基本稳定，但是转化波动较大</t>
  </si>
  <si>
    <t>人群包订单，Week37转化量下降，正常波动</t>
  </si>
  <si>
    <t>转化没怎么掉，成本在下降</t>
  </si>
  <si>
    <t xml:space="preserve">9.7出价从0.09上调到0.12后量就起来了慢慢可以打满但是超了点成本9.10压价后就开始量变少打不满但成本压下来了点 </t>
  </si>
  <si>
    <t>目前有点超成本，还需要在压价跟有量之前找到平衡</t>
  </si>
  <si>
    <t>每日转化稳定在20左右，cap是50，MX量不大，打满有点困难</t>
  </si>
  <si>
    <t>超级稳定订单</t>
  </si>
  <si>
    <t>9/2 0.2→0.15，出价降低，消耗减少</t>
  </si>
  <si>
    <t>稳定订单，每日基本打满偶尔波动</t>
  </si>
  <si>
    <t>更换了视频素材，视频素材出量了</t>
  </si>
  <si>
    <t>继续观察优化素材</t>
  </si>
  <si>
    <t>新订单号，目前在起量阶段，9.8日开投</t>
  </si>
  <si>
    <t>CPE订单，量上不去已经上了新的素材看看</t>
  </si>
  <si>
    <t>9/14 已暂停</t>
  </si>
  <si>
    <t>原账户开始只跑人群包，量变少了</t>
  </si>
  <si>
    <t>继续观察优化</t>
  </si>
  <si>
    <t>Week37转化量下降，正常波动</t>
  </si>
  <si>
    <t>9/11开投</t>
  </si>
  <si>
    <t xml:space="preserve">每天都是二三十个转化 </t>
  </si>
  <si>
    <t>优化素材优化渠道</t>
  </si>
  <si>
    <t>转化没提升，提价后成本有提升</t>
  </si>
  <si>
    <t>在掉量，上了新素材也不管用，也要用新户大法</t>
  </si>
  <si>
    <t>用新户大法</t>
  </si>
  <si>
    <t>每天都不是很稳定 时不时能出两三个转化 不过这周成本对比week36从1.16降到了0.88</t>
  </si>
  <si>
    <t>有事件要求，更换为只跑人群包，几乎没量了</t>
  </si>
  <si>
    <t>9.12日开投</t>
  </si>
  <si>
    <t>人群包订单，没啥量有略微的增长</t>
  </si>
  <si>
    <t>优化素材和子渠道看看</t>
  </si>
  <si>
    <t>9/9开跑，CPE订单，eCPI跑出来很低，逐步提价中提量中</t>
  </si>
  <si>
    <t>上了新素材，也没量</t>
  </si>
  <si>
    <t>沟通提价</t>
  </si>
  <si>
    <t>人群包订单，个位数转化</t>
  </si>
  <si>
    <t>人群包订单 每天曝光点击都不是很多 但还能是不是出两个转化</t>
  </si>
  <si>
    <t>人群包订单，暂无转化</t>
  </si>
  <si>
    <t>多了几个转化，难起量，其他渠道CVR也很低</t>
  </si>
  <si>
    <t>换了一个新的户和上了不同版本的ICON版位还是一样的没啥量。持续观察看看</t>
  </si>
  <si>
    <t>继续更新素材</t>
  </si>
  <si>
    <t>已不出转化</t>
  </si>
  <si>
    <t>考虑关停</t>
  </si>
  <si>
    <t>9.11暂停</t>
  </si>
  <si>
    <t>9.8暂停</t>
  </si>
  <si>
    <t>9/7  已暂停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</si>
  <si>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</si>
  <si>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</si>
  <si>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</si>
  <si>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</si>
  <si>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</si>
  <si>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</si>
  <si>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</si>
  <si>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</si>
  <si>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</si>
  <si>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</si>
  <si>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</si>
  <si>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</si>
  <si>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</si>
  <si>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</si>
  <si>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</si>
  <si>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</si>
  <si>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</si>
  <si>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</si>
  <si>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</si>
  <si>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</si>
  <si>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</si>
  <si>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</si>
  <si>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</si>
  <si>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没有操作后量在缓慢波动上涨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</si>
  <si>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</si>
  <si>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</si>
  <si>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</si>
  <si>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</si>
  <si>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</si>
  <si>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</si>
  <si>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</si>
  <si>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</si>
  <si>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</si>
  <si>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</si>
  <si>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</si>
  <si>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</si>
  <si>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</si>
  <si>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</si>
  <si>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</si>
  <si>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</si>
  <si>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</si>
  <si>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</si>
  <si>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</si>
  <si>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</si>
  <si>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</si>
  <si>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</si>
  <si>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</si>
  <si>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</si>
  <si>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</si>
  <si>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</si>
  <si>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</si>
  <si>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</si>
  <si>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</si>
  <si>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</si>
  <si>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</si>
  <si>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</si>
  <si>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</si>
  <si>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</si>
  <si>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</si>
  <si>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</si>
  <si>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</si>
  <si>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</si>
  <si>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</si>
  <si>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</si>
  <si>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</si>
  <si>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</si>
  <si>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</si>
  <si>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</si>
  <si>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</si>
  <si>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</si>
  <si>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</si>
  <si>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</si>
  <si>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</si>
  <si>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</si>
  <si>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</si>
  <si>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</si>
  <si>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</si>
  <si>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</si>
  <si>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</si>
  <si>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</si>
  <si>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</si>
  <si>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8/31开投</t>
  </si>
  <si>
    <t>人群包订单，8/27开跑week35这周没什么量，本周量起来了。</t>
  </si>
  <si>
    <t>优化素材子渠道争取每天打满。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</si>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</sst>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</font>
    <font>
      <b/>
      <sz val="10"/>
    </font>
    <font>
      <b/>
      <sz val="11"/>
      <color rgb="FFFFFFFF"/>
    </font>
    <font>
      <sz val="10"/>
      <color rgb="FF131523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E5E7EB"/>
      </left>
      <right/>
      <top style="thin">
        <color rgb="FFE5E7EB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10" fontId="5" fillId="0" borderId="0" xfId="0" applyNumberFormat="1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4" fillId="0" borderId="2" xfId="0" applyFont="1" applyBorder="1" applyProtection="1">
      <alignment horizontal="center" vertical="center"/>
    </xf>
    <xf numFmtId="3" fontId="4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165" fontId="4" fillId="0" borderId="0" xfId="0" applyNumberFormat="1" applyFont="1">
      <alignment horizontal="center" vertical="center"/>
    </xf>
    <xf numFmtId="14" fontId="4" fillId="0" borderId="0" xfId="0" applyNumberFormat="1" applyFont="1">
      <alignment horizontal="center" vertical="center"/>
    </xf>
    <xf numFmtId="0" fontId="4" fillId="0" borderId="1" xfId="0" applyFont="1" applyBorder="1" applyProtection="1">
      <alignment vertical="center"/>
    </xf>
    <xf numFmtId="165" fontId="4" fillId="0" borderId="1" xfId="0" applyNumberFormat="1" applyFont="1" applyBorder="1" applyProtection="1">
      <alignment horizontal="center" vertical="center"/>
    </xf>
    <xf numFmtId="3" fontId="4" fillId="2" borderId="0" xfId="0" applyNumberFormat="1" applyFont="1" applyFill="1">
      <alignment horizontal="center" vertical="center"/>
    </xf>
    <xf numFmtId="10" fontId="4" fillId="0" borderId="0" xfId="0" applyNumberFormat="1" applyFont="1">
      <alignment horizontal="center" vertical="center"/>
    </xf>
    <xf numFmtId="165" fontId="4" fillId="0" borderId="2" xfId="0" applyNumberFormat="1" applyFont="1" applyBorder="1" applyProtection="1">
      <alignment horizontal="center" vertical="center"/>
    </xf>
    <xf numFmtId="164" fontId="4" fillId="2" borderId="0" xfId="0" applyNumberFormat="1" applyFont="1" applyFill="1">
      <alignment horizontal="center" vertical="center"/>
    </xf>
    <xf numFmtId="10" fontId="4" fillId="0" borderId="0" xfId="0" applyNumberFormat="1" applyFont="1">
      <alignment vertical="center"/>
    </xf>
    <xf numFmtId="14" fontId="4" fillId="0" borderId="1" xfId="0" applyNumberFormat="1" applyFont="1" applyBorder="1" applyProtection="1">
      <alignment horizontal="center" vertical="center"/>
    </xf>
    <xf numFmtId="165" fontId="4" fillId="0" borderId="1" xfId="0" applyNumberFormat="1" applyFont="1" applyBorder="1" applyProtection="1">
      <alignment vertical="center"/>
    </xf>
    <xf numFmtId="0" fontId="4" fillId="0" borderId="2" xfId="0" applyFont="1" applyBorder="1" applyProtection="1">
      <alignment vertical="center"/>
    </xf>
    <xf numFmtId="0" fontId="4" fillId="0" borderId="3" xfId="0" applyFont="1" applyBorder="1" applyProtection="1">
      <alignment vertical="center"/>
    </xf>
    <xf numFmtId="164" fontId="4" fillId="0" borderId="4" xfId="0" applyNumberFormat="1" applyFont="1" applyBorder="1" applyProtection="1">
      <alignment horizontal="center" vertical="center"/>
    </xf>
    <xf numFmtId="14" fontId="4" fillId="0" borderId="1" xfId="0" applyNumberFormat="1" applyFont="1" applyBorder="1" applyProtection="1">
      <alignment vertical="center"/>
    </xf>
    <xf numFmtId="14" fontId="4" fillId="0" borderId="1" xfId="0" applyNumberFormat="1" applyFont="1" applyBorder="1" applyProtection="1">
      <alignment horizontal="center" vertical="center"/>
    </xf>
    <xf numFmtId="0" fontId="4" fillId="0" borderId="5" xfId="0" applyFont="1" applyBorder="1" applyProtection="1">
      <alignment vertical="center"/>
    </xf>
    <xf numFmtId="3" fontId="4" fillId="0" borderId="1" xfId="0" applyNumberFormat="1" applyFont="1" applyBorder="1" applyProtection="1">
      <alignment horizontal="center"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4" fillId="0" borderId="6" xfId="0" applyFont="1" applyBorder="1" applyProtection="1">
      <alignment horizontal="center" vertical="center"/>
    </xf>
    <xf numFmtId="164" fontId="4" fillId="0" borderId="1" xfId="0" applyNumberFormat="1" applyFont="1" applyBorder="1" applyProtection="1">
      <alignment horizontal="center" vertical="center"/>
    </xf>
    <xf numFmtId="165" fontId="4" fillId="0" borderId="6" xfId="0" applyNumberFormat="1" applyFont="1" applyBorder="1" applyProtection="1">
      <alignment horizontal="center" vertical="center"/>
    </xf>
    <xf numFmtId="164" fontId="4" fillId="2" borderId="0" xfId="0" applyNumberFormat="1" applyFont="1" applyFill="1">
      <alignment horizontal="center" vertical="center"/>
    </xf>
    <xf numFmtId="166" fontId="4" fillId="0" borderId="0" xfId="0" applyNumberFormat="1" applyFont="1">
      <alignment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4" fillId="0" borderId="7" xfId="0" applyFont="1" applyBorder="1" applyProtection="1">
      <alignment vertical="center"/>
    </xf>
    <xf numFmtId="0" fontId="4" fillId="0" borderId="8" xfId="0" applyFont="1" applyBorder="1" applyProtection="1">
      <alignment vertical="center"/>
    </xf>
    <xf numFmtId="0" fontId="4" fillId="0" borderId="6" xfId="0" applyFont="1" applyBorder="1" applyProtection="1">
      <alignment vertical="center"/>
    </xf>
    <xf numFmtId="0" fontId="4" fillId="0" borderId="9" xfId="0" applyFont="1" applyBorder="1" applyProtection="1">
      <alignment vertical="center"/>
    </xf>
    <xf numFmtId="165" fontId="4" fillId="0" borderId="6" xfId="0" applyNumberFormat="1" applyFont="1" applyBorder="1" applyProtection="1">
      <alignment vertical="center"/>
    </xf>
    <xf numFmtId="14" fontId="4" fillId="0" borderId="0" xfId="0" applyNumberFormat="1" applyFont="1">
      <alignment horizontal="center" vertical="center"/>
    </xf>
    <xf numFmtId="0" fontId="4" fillId="0" borderId="1" xfId="0" applyFont="1" applyBorder="1" applyProtection="1">
      <alignment horizontal="center" vertical="center"/>
    </xf>
    <xf numFmtId="0" fontId="4" fillId="0" borderId="10" xfId="0" applyFont="1" applyBorder="1" applyProtection="1">
      <alignment horizontal="center" vertical="center"/>
    </xf>
    <xf numFmtId="0" fontId="4" fillId="0" borderId="1" xfId="0" applyFont="1" applyBorder="1" applyProtection="1">
      <alignment horizontal="left" vertical="center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164" fontId="4" fillId="0" borderId="10" xfId="0" applyNumberFormat="1" applyFont="1" applyBorder="1" applyProtection="1">
      <alignment horizontal="center" vertical="center"/>
    </xf>
    <xf numFmtId="3" fontId="4" fillId="0" borderId="1" xfId="0" applyNumberFormat="1" applyFont="1" applyBorder="1" applyProtection="1">
      <alignment horizontal="center" vertical="center"/>
    </xf>
    <xf numFmtId="3" fontId="4" fillId="0" borderId="1" xfId="0" applyNumberFormat="1" applyFont="1" applyBorder="1" applyProtection="1">
      <alignment horizontal="center" vertical="center"/>
    </xf>
    <xf numFmtId="3" fontId="4" fillId="0" borderId="3" xfId="0" applyNumberFormat="1" applyFont="1" applyBorder="1" applyProtection="1">
      <alignment horizontal="center" vertical="center"/>
    </xf>
    <xf numFmtId="164" fontId="4" fillId="0" borderId="3" xfId="0" applyNumberFormat="1" applyFont="1" applyBorder="1" applyProtection="1">
      <alignment horizontal="center" vertical="center"/>
    </xf>
    <xf numFmtId="0" fontId="4" fillId="0" borderId="3" xfId="0" applyFont="1" applyBorder="1" applyProtection="1">
      <alignment horizontal="center" vertical="center"/>
    </xf>
    <xf numFmtId="164" fontId="4" fillId="0" borderId="10" xfId="0" applyNumberFormat="1" applyFont="1" applyBorder="1" applyProtection="1">
      <alignment horizontal="left" vertical="center"/>
    </xf>
    <xf numFmtId="0" fontId="4" fillId="0" borderId="10" xfId="0" applyFont="1" applyBorder="1" applyProtection="1">
      <alignment horizontal="left" vertical="center"/>
    </xf>
    <xf numFmtId="164" fontId="4" fillId="0" borderId="2" xfId="0" applyNumberFormat="1" applyFont="1" applyBorder="1" applyProtection="1">
      <alignment horizontal="center" vertical="center"/>
    </xf>
    <xf numFmtId="0" fontId="4" fillId="0" borderId="11" xfId="0" applyFont="1" applyBorder="1" applyProtection="1">
      <alignment horizontal="center" vertical="center"/>
    </xf>
    <xf numFmtId="0" fontId="4" fillId="0" borderId="8" xfId="0" applyFont="1" applyBorder="1" applyProtection="1">
      <alignment horizontal="center" vertical="center"/>
    </xf>
    <xf numFmtId="164" fontId="4" fillId="0" borderId="11" xfId="0" applyNumberFormat="1" applyFont="1" applyBorder="1" applyProtection="1">
      <alignment horizontal="center" vertical="center"/>
    </xf>
    <xf numFmtId="164" fontId="4" fillId="0" borderId="11" xfId="0" applyNumberFormat="1" applyFont="1" applyBorder="1" applyProtection="1">
      <alignment horizontal="left" vertical="center"/>
    </xf>
    <xf numFmtId="164" fontId="4" fillId="0" borderId="1" xfId="0" applyNumberFormat="1" applyFont="1" applyBorder="1" applyProtection="1">
      <alignment horizontal="left" vertical="center"/>
    </xf>
    <xf numFmtId="0" fontId="4" fillId="0" borderId="9" xfId="0" applyFont="1" applyBorder="1" applyProtection="1">
      <alignment horizontal="center" vertical="center"/>
    </xf>
    <xf numFmtId="164" fontId="4" fillId="0" borderId="0" xfId="0" applyNumberFormat="1" applyFont="1">
      <alignment horizontal="center" vertical="center"/>
    </xf>
    <xf numFmtId="3" fontId="4" fillId="0" borderId="6" xfId="0" applyNumberFormat="1" applyFont="1" applyBorder="1" applyProtection="1">
      <alignment horizontal="center" vertical="center"/>
    </xf>
    <xf numFmtId="164" fontId="4" fillId="0" borderId="6" xfId="0" applyNumberFormat="1" applyFont="1" applyBorder="1" applyProtection="1">
      <alignment horizontal="center" vertical="center"/>
    </xf>
    <xf numFmtId="3" fontId="4" fillId="0" borderId="3" xfId="0" applyNumberFormat="1" applyFont="1" applyBorder="1" applyProtection="1">
      <alignment horizontal="center" vertical="center"/>
    </xf>
    <xf numFmtId="164" fontId="4" fillId="0" borderId="12" xfId="0" applyNumberFormat="1" applyFont="1" applyBorder="1" applyProtection="1">
      <alignment horizontal="center" vertical="center"/>
    </xf>
    <xf numFmtId="0" fontId="4" fillId="0" borderId="6" xfId="0" applyFont="1" applyBorder="1" applyProtection="1">
      <alignment horizontal="center" vertical="center"/>
    </xf>
    <xf numFmtId="3" fontId="4" fillId="0" borderId="3" xfId="0" applyNumberFormat="1" applyFont="1" applyBorder="1" applyProtection="1">
      <alignment horizontal="center" vertical="center"/>
    </xf>
    <xf numFmtId="14" fontId="4" fillId="0" borderId="5" xfId="0" applyNumberFormat="1" applyFont="1" applyBorder="1" applyProtection="1">
      <alignment vertical="center"/>
    </xf>
    <xf numFmtId="14" fontId="4" fillId="0" borderId="3" xfId="0" applyNumberFormat="1" applyFont="1" applyBorder="1" applyProtection="1">
      <alignment vertical="center"/>
    </xf>
    <xf numFmtId="164" fontId="4" fillId="0" borderId="1" xfId="0" applyNumberFormat="1" applyFont="1" applyBorder="1" applyProtection="1">
      <alignment horizontal="center" vertical="center"/>
    </xf>
    <xf numFmtId="14" fontId="4" fillId="0" borderId="6" xfId="0" applyNumberFormat="1" applyFont="1" applyBorder="1" applyProtection="1">
      <alignment horizontal="center" vertical="center"/>
    </xf>
    <xf numFmtId="3" fontId="4" fillId="0" borderId="6" xfId="0" applyNumberFormat="1" applyFont="1" applyBorder="1" applyProtection="1">
      <alignment horizontal="center" vertical="center"/>
    </xf>
    <xf numFmtId="0" fontId="4" fillId="0" borderId="0" xfId="0" applyFont="1">
      <alignment horizontal="left" vertical="center"/>
    </xf>
    <xf numFmtId="0" fontId="4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5" fillId="4" borderId="0" xfId="0" applyFont="1" applyFill="1">
      <alignment horizontal="center" vertical="center"/>
    </xf>
    <xf numFmtId="0" fontId="5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4" fillId="0" borderId="0" xfId="0" applyFont="1">
      <alignment horizontal="left" vertical="center" wrapText="1"/>
    </xf>
    <xf numFmtId="0" fontId="4" fillId="0" borderId="0" xfId="0" applyFont="1">
      <alignment vertical="center" wrapText="1"/>
    </xf>
    <xf numFmtId="9" fontId="4" fillId="0" borderId="0" xfId="0" applyNumberFormat="1" applyFont="1">
      <alignment vertical="center"/>
    </xf>
    <xf numFmtId="167" fontId="4" fillId="0" borderId="0" xfId="0" applyNumberFormat="1" applyFont="1">
      <alignment vertical="center"/>
    </xf>
    <xf numFmtId="167" fontId="5" fillId="5" borderId="0" xfId="0" applyNumberFormat="1" applyFont="1" applyFill="1">
      <alignment horizontal="center" vertical="center"/>
    </xf>
    <xf numFmtId="167" fontId="4" fillId="0" borderId="0" xfId="0" applyNumberFormat="1" applyFont="1">
      <alignment horizontal="center" vertical="center"/>
    </xf>
    <xf numFmtId="0" fontId="4" fillId="0" borderId="4" xfId="0" applyFont="1" applyBorder="1" applyProtection="1">
      <alignment horizontal="left" vertical="center"/>
    </xf>
    <xf numFmtId="0" fontId="7" fillId="0" borderId="1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164" fontId="4" fillId="0" borderId="9" xfId="0" applyNumberFormat="1" applyFont="1" applyBorder="1" applyProtection="1">
      <alignment horizontal="center" vertical="center"/>
    </xf>
    <xf numFmtId="0" fontId="5" fillId="4" borderId="0" xfId="0" applyFont="1" applyFill="1">
      <alignment horizontal="center" vertical="center"/>
    </xf>
    <xf numFmtId="3" fontId="4" fillId="0" borderId="6" xfId="0" applyNumberFormat="1" applyFont="1" applyBorder="1" applyProtection="1">
      <alignment horizontal="center" vertical="center"/>
    </xf>
    <xf numFmtId="0" fontId="4" fillId="0" borderId="0" xfId="0" applyFont="1">
      <alignment vertical="center"/>
    </xf>
    <xf numFmtId="0" fontId="4" fillId="0" borderId="0" xfId="0" applyFont="1">
      <alignment horizontal="center" vertical="center"/>
    </xf>
    <xf numFmtId="0" fontId="7" fillId="0" borderId="13" xfId="0" applyFont="1" applyBorder="1" applyProtection="1">
      <alignment horizontal="center" vertical="center"/>
    </xf>
    <xf numFmtId="165" fontId="4" fillId="0" borderId="9" xfId="0" applyNumberFormat="1" applyFont="1" applyBorder="1" applyProtection="1">
      <alignment horizontal="center" vertical="center"/>
    </xf>
    <xf numFmtId="165" fontId="4" fillId="0" borderId="2" xfId="0" applyNumberFormat="1" applyFont="1" applyBorder="1" applyProtection="1">
      <alignment vertical="center"/>
    </xf>
    <xf numFmtId="165" fontId="4" fillId="0" borderId="9" xfId="0" applyNumberFormat="1" applyFont="1" applyBorder="1" applyProtection="1">
      <alignment vertical="center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4" borderId="0" xfId="0" applyFont="1" applyFill="1">
      <alignment horizontal="left" vertical="center" wrapText="1"/>
    </xf>
    <xf numFmtId="0" fontId="11" fillId="4" borderId="0" xfId="0" applyFont="1" applyFill="1">
      <alignment horizontal="left" vertical="center" wrapText="1"/>
    </xf>
    <xf numFmtId="0" fontId="12" fillId="4" borderId="0" xfId="0" applyFont="1" applyFill="1">
      <alignment horizontal="left" vertical="center" wrapText="1"/>
    </xf>
    <xf numFmtId="0" fontId="13" fillId="4" borderId="0" xfId="0" applyFont="1" applyFill="1">
      <alignment horizontal="left" vertical="center" wrapText="1"/>
    </xf>
    <xf numFmtId="0" fontId="14" fillId="4" borderId="0" xfId="0" applyFont="1" applyFill="1">
      <alignment horizontal="left" vertical="center" wrapText="1"/>
    </xf>
    <xf numFmtId="0" fontId="15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8" Type="http://schemas.openxmlformats.org/officeDocument/2006/relationships/worksheet" Target="worksheets/sheet8.xml"/><Relationship Id="rId2" Type="http://schemas.openxmlformats.org/officeDocument/2006/relationships/worksheet" Target="worksheets/sheet2.xml"/><Relationship Id="rId12" Type="http://schemas.openxmlformats.org/officeDocument/2006/relationships/theme" Target="theme/theme1.xml"/><Relationship Id="rId11" Type="http://schemas.openxmlformats.org/officeDocument/2006/relationships/styles" Target="styles.xml"/><Relationship Id="rId7" Type="http://schemas.openxmlformats.org/officeDocument/2006/relationships/worksheet" Target="worksheets/sheet7.xml"/><Relationship Id="rId10" Type="http://schemas.openxmlformats.org/officeDocument/2006/relationships/sharedStrings" Target="sharedStrings.xml"/><Relationship Id="rId9" Type="http://schemas.openxmlformats.org/officeDocument/2006/relationships/pivotCacheDefinition" Target="pivotCache/pivotCacheDefinition43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/Relationships>
</file>

<file path=xl/pivotCache/_rels/pivotCacheDefinition43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43.xml"/></Relationships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9"/>
        <m/>
        <n v="38"/>
        <n v="37"/>
        <n v="36"/>
      </sharedItems>
    </cacheField>
    <cacheField name="Date" numFmtId="14">
      <sharedItems containsBlank="1" containsString="0" containsNonDate="0" containsDate="1">
        <d v="2026-09-26T18:30:00"/>
        <m/>
        <d v="2026-09-25T18:30:00"/>
        <d v="2026-09-24T18:30:00"/>
        <d v="2026-09-23T18:30:00"/>
        <d v="2026-09-22T18:30:00"/>
        <d v="2026-09-21T18:30:00"/>
        <d v="2026-09-20T18:30:00"/>
        <d v="2026-09-19T18:30:00"/>
        <d v="2026-09-18T18:30:00"/>
        <d v="2026-09-17T18:30:00"/>
        <d v="2026-09-16T18:30:00"/>
        <d v="2026-09-15T18:30:00"/>
        <d v="2026-09-14T18:30:00"/>
        <d v="2026-09-13T18:30:00"/>
        <d v="2026-09-12T18:30:00"/>
        <d v="2026-09-11T18:30:00"/>
        <d v="2026-09-10T18:30:00"/>
        <d v="2026-09-09T18:30:00"/>
        <d v="2026-09-08T18:30:00"/>
        <d v="2026-09-07T18:30:00"/>
        <d v="2026-09-06T18:30:00"/>
        <d v="2026-09-05T18:30:00"/>
        <d v="2026-09-04T18:30:00"/>
        <d v="2026-09-03T18:30:00"/>
        <d v="2026-09-02T18:30:00"/>
        <d v="2026-09-01T18:30:00"/>
        <d v="2026-08-31T18:30:00"/>
        <d v="2026-08-30T18:3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7872826"/>
        <n v="9311355"/>
        <n v="12114239"/>
        <n v="10501490"/>
        <n v="10912510"/>
        <n v="11080098"/>
        <n v="11715627"/>
        <n v="11715655"/>
        <n v="11715811"/>
        <n v="11729927"/>
        <n v="11729820"/>
        <n v="11729830"/>
        <n v="11892329"/>
        <n v="91560708"/>
        <n v="91560709"/>
        <n v="12064281"/>
        <n v="11987622"/>
        <n v="91567811"/>
        <n v="91548044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91565942"/>
        <n v="91565947"/>
        <n v="12541739"/>
        <n v="5464039"/>
        <n v="8057746"/>
        <n v="91399821"/>
        <n v="8670368"/>
        <n v="10514860"/>
        <n v="91532857"/>
        <n v="91534913"/>
        <n v="91533906"/>
        <n v="91545519"/>
        <n v="91551388"/>
        <n v="91565948"/>
        <n v="91550293"/>
        <n v="9333145"/>
        <n v="91557347"/>
        <n v="12115625"/>
        <n v="91564896"/>
        <n v="91566789"/>
        <n v="12306671"/>
        <n v="12304863"/>
        <n v="91567363"/>
        <n v="91567806"/>
        <n v="12373981"/>
        <n v="5365721"/>
        <n v="91568575"/>
        <n v="9298539"/>
        <n v="91399439"/>
        <n v="91399437"/>
        <n v="5556054"/>
        <n v="8628042"/>
        <n v="9297014"/>
        <n v="7815836"/>
        <n v="91467820"/>
        <n v="91496145"/>
        <n v="91496146"/>
        <n v="91496147"/>
        <n v="91496148"/>
        <n v="10765365"/>
        <n v="11079953"/>
        <n v="11690181"/>
        <n v="11836152"/>
        <n v="11862336"/>
        <n v="11924259"/>
        <n v="12038500"/>
        <n v="91565943"/>
        <n v="91565945"/>
        <n v="91551845"/>
        <n v="91565949"/>
        <n v="12336897"/>
        <n v="12336896"/>
        <n v="91573130"/>
        <n v="91573131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11132"/>
        <n v="12072287"/>
        <n v="6529449"/>
        <n v="5623760"/>
        <n v="12039225"/>
        <n v="12542512"/>
        <n v="91573327"/>
        <m/>
        <n v="91410799"/>
        <n v="5617321"/>
        <n v="8312006"/>
        <n v="91467821"/>
        <n v="10295313"/>
        <n v="91565944"/>
        <n v="91565946"/>
        <n v="91540124"/>
        <n v="91565960"/>
        <n v="91548042"/>
        <n v="12398053"/>
        <n v="11924419"/>
        <n v="91557162"/>
        <n v="91564897"/>
        <n v="91565968"/>
        <n v="91565967"/>
        <n v="91565966"/>
        <n v="91565965"/>
        <n v="91565964"/>
        <n v="91565963"/>
        <n v="91565962"/>
        <n v="91565961"/>
        <n v="91548043"/>
        <n v="91557161"/>
        <n v="91550294"/>
        <n v="10210818"/>
        <n v="91555309"/>
        <n v="91554853"/>
        <n v="9535696"/>
        <n v="91538336"/>
        <n v="91538334"/>
        <n v="91557333"/>
        <n v="91557160"/>
        <n v="9751142"/>
        <n v="11079265"/>
        <n v="91528810"/>
        <n v="9102719"/>
        <n v="7953512"/>
        <n v="8942077"/>
        <n v="91556262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asrtum.ent.domovyata"/>
        <s v="com.esprit.rpg.cntrctfft"/>
        <s v="com.king.candycrushsaga"/>
        <s v="ru.banki.banki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otello.dgis.ru"/>
        <s v="com.reefgames.fabletown"/>
        <s v="com.qookkagames.xczyw.gp.hk"/>
        <s v="com.sialiagames.xczyw.gp.tw"/>
        <s v="com.vuclip.viu"/>
        <s v="com.netease.newspike"/>
        <s v="net.peakgames.Yuzbir"/>
        <s v="com.gloriajeans.mobile"/>
        <s v="robot.zaimer.ru"/>
        <s v="ru.zhuck.webapp"/>
        <s v="com.game.friends.ru"/>
        <s v="com.salaryse.android"/>
        <s v="com.nagwa.classes"/>
        <s v="com.oakever.meowdoku"/>
        <s v="com.reels.cash.video.app"/>
        <s v="sports.caliente.mx.calientedeportes"/>
        <s v="com.mexcpro.client"/>
        <s v="com.kotak811mobilebankingapp.instantsavingsupiscanandpayrecharge"/>
        <s v="com.transferwise.android"/>
        <s v="com.krom.android"/>
        <s v="com.kwai.bulldog"/>
        <s v="com.vitastudio.mahjong"/>
        <s v="ph.com.bdo.pay"/>
        <s v="astrum.ent.m2alyona"/>
        <s v="blibli.mobile.commerce"/>
        <s v="com.kwai.video"/>
        <s v="ru.yandex.music"/>
        <s v="com.intellihealth.truemeds"/>
        <s v="com.yandex.bank"/>
        <s v="ru.ozon.app.android"/>
        <s v="com.conquian.parallax"/>
        <s v="ru.rt.video.app.mobile"/>
        <s v="com.appteka.lapy"/>
        <s v="com.bossgame.domino"/>
        <s v="ru.yandex.yandexnavi"/>
        <m/>
        <s v="ru.uteka.app"/>
        <s v="com.puzzlegames.puzzlebrickslegend"/>
        <s v="com.olimpbk.app.bet"/>
        <s v="ru.betboom.android"/>
        <s v="com.okinc.okex.gp"/>
        <s v="com.foreigncurrency.internationalfxeye"/>
        <s v="cn.com.vtmarkets"/>
        <s v="ru.bkfon"/>
        <s v="shorts.drama.video"/>
        <s v="com.alibaba.aliexpresshd"/>
        <s v="daily.number.match.free.puzzle"/>
        <s v="com.tencent.ig"/>
        <s v="com.wings.bene.ph"/>
        <s v="ru.dublgis.dgismobile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FR"/>
        <s v="VN"/>
        <s v="ID"/>
        <s v="IN"/>
        <s v="MY"/>
        <s v="HK"/>
        <s v="TW"/>
        <s v="US"/>
        <s v="TR"/>
        <s v="EG"/>
        <s v="MX"/>
        <s v="PH"/>
        <s v="KZ"/>
        <s v="KG"/>
        <s v="UZ"/>
        <s v="AM"/>
        <m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>
        <n v="15"/>
        <n v="501"/>
        <n v="100"/>
        <n v="236"/>
        <n v="573"/>
        <n v="14"/>
        <n v="223"/>
        <n v="78"/>
        <n v="5"/>
        <n v="72"/>
        <n v="6"/>
        <n v="220"/>
        <n v="1264"/>
        <n v="53"/>
        <n v="1000"/>
        <n v="199"/>
        <n v="153"/>
        <n v="50"/>
        <n v="7"/>
        <n v="46"/>
        <n v="2"/>
        <n v="0"/>
        <n v="1"/>
        <n v="3270"/>
        <n v="274"/>
        <n v="500"/>
        <n v="12"/>
        <n v="133"/>
        <n v="1652"/>
        <n v="22"/>
        <n v="150"/>
        <n v="303"/>
        <n v="38"/>
        <n v="435"/>
        <n v="95"/>
        <n v="354"/>
        <n v="4"/>
        <n v="9"/>
        <n v="10"/>
        <n v="70"/>
        <n v="3"/>
        <n v="65"/>
        <n v="16"/>
        <n v="674"/>
        <n v="200"/>
        <n v="1405"/>
        <n v="472"/>
        <n v="23"/>
        <n v="86"/>
        <n v="63"/>
        <n v="75"/>
        <n v="19"/>
        <n v="31"/>
        <n v="44"/>
        <n v="115"/>
        <n v="11"/>
        <n v="41"/>
        <n v="98"/>
        <n v="60"/>
        <n v="80"/>
        <n v="85"/>
        <n v="384"/>
        <n v="195"/>
        <n v="5357"/>
        <n v="221"/>
        <n v="30"/>
        <n v="160"/>
        <n v="48"/>
        <n v="400"/>
        <n v="57"/>
        <n v="39"/>
        <n v="206"/>
        <n v="1500"/>
        <n v="415"/>
        <n v="13"/>
        <n v="325"/>
        <n v="45"/>
        <n v="73"/>
        <n v="549"/>
        <n v="20"/>
        <n v="215"/>
        <m/>
        <n v="346"/>
        <n v="197"/>
        <n v="583"/>
        <n v="226"/>
        <n v="96"/>
        <n v="250"/>
        <n v="1181"/>
        <n v="58"/>
        <n v="944"/>
        <n v="124"/>
        <n v="32"/>
        <n v="8"/>
        <n v="3443"/>
        <n v="308"/>
        <n v="24"/>
        <n v="120"/>
        <n v="1658"/>
        <n v="277"/>
        <n v="434"/>
        <n v="102"/>
        <n v="323"/>
        <n v="66"/>
        <n v="713"/>
        <n v="1426"/>
        <n v="464"/>
        <n v="61"/>
        <n v="26"/>
        <n v="28"/>
        <n v="113"/>
        <n v="110"/>
        <n v="55"/>
        <n v="81"/>
        <n v="377"/>
        <n v="198"/>
        <n v="4784"/>
        <n v="249"/>
        <n v="33"/>
        <n v="83"/>
        <n v="51"/>
        <n v="25"/>
        <n v="212"/>
        <n v="402"/>
        <n v="367"/>
        <n v="49"/>
        <n v="76"/>
        <n v="585"/>
        <n v="217"/>
        <n v="27"/>
        <n v="391"/>
        <n v="67"/>
        <n v="147"/>
        <n v="534"/>
        <n v="192"/>
        <n v="194"/>
        <n v="92"/>
        <n v="293"/>
        <n v="849"/>
        <n v="777"/>
        <n v="90"/>
        <n v="3501"/>
        <n v="257"/>
        <n v="87"/>
        <n v="1672"/>
        <n v="292"/>
        <n v="40"/>
        <n v="451"/>
        <n v="103"/>
        <n v="312"/>
        <n v="64"/>
        <n v="995"/>
        <n v="1186"/>
        <n v="473"/>
        <n v="18"/>
        <n v="21"/>
        <n v="172"/>
        <n v="101"/>
        <n v="374"/>
        <n v="196"/>
        <n v="3818"/>
        <n v="245"/>
        <n v="29"/>
        <n v="59"/>
        <n v="43"/>
        <n v="203"/>
        <n v="378"/>
        <n v="348"/>
        <n v="42"/>
        <n v="77"/>
        <n v="524"/>
        <n v="202"/>
        <n v="74"/>
        <n v="167"/>
        <n v="89"/>
        <n v="201"/>
        <n v="840"/>
        <n v="728"/>
        <n v="34"/>
        <n v="138"/>
        <n v="2969"/>
        <n v="286"/>
        <n v="499"/>
        <n v="114"/>
        <n v="1674"/>
        <n v="184"/>
        <n v="456"/>
        <n v="106"/>
        <n v="358"/>
        <n v="17"/>
        <n v="336"/>
        <n v="1214"/>
        <n v="69"/>
        <n v="91"/>
        <n v="121"/>
        <n v="37"/>
        <n v="82"/>
        <n v="376"/>
        <n v="3405"/>
        <n v="242"/>
        <n v="56"/>
        <n v="239"/>
        <n v="425"/>
        <n v="350"/>
        <n v="35"/>
        <n v="650"/>
        <n v="187"/>
        <n v="151"/>
        <n v="409"/>
        <n v="186"/>
        <n v="882"/>
        <n v="830"/>
        <n v="155"/>
        <n v="71"/>
        <n v="159"/>
        <n v="2731"/>
        <n v="339"/>
        <n v="132"/>
        <n v="1654"/>
        <n v="188"/>
        <n v="443"/>
        <n v="408"/>
        <n v="1452"/>
        <n v="481"/>
        <n v="174"/>
        <n v="360"/>
        <n v="3485"/>
        <n v="47"/>
        <n v="214"/>
        <n v="467"/>
        <n v="616"/>
        <n v="163"/>
        <n v="190"/>
        <n v="867"/>
        <n v="52"/>
        <n v="793"/>
        <n v="240"/>
        <n v="185"/>
        <n v="2500"/>
        <n v="334"/>
        <n v="128"/>
        <n v="1668"/>
        <n v="440"/>
        <n v="528"/>
        <n v="760"/>
        <n v="1595"/>
        <n v="477"/>
        <n v="105"/>
        <n v="123"/>
        <n v="368"/>
        <n v="3471"/>
        <n v="252"/>
        <n v="135"/>
        <n v="371"/>
        <n v="321"/>
        <n v="529"/>
        <n v="439"/>
        <n v="170"/>
        <n v="343"/>
        <n v="983"/>
        <n v="295"/>
        <n v="125"/>
        <n v="1677"/>
        <n v="297"/>
        <n v="262"/>
        <n v="326"/>
        <n v="397"/>
        <n v="266"/>
        <n v="952"/>
        <n v="1554"/>
        <n v="474"/>
        <n v="36"/>
        <n v="54"/>
        <n v="191"/>
        <n v="143"/>
        <n v="370"/>
        <n v="3759"/>
        <n v="243"/>
        <n v="88"/>
        <n v="99"/>
        <n v="389"/>
        <n v="311"/>
        <n v="476"/>
        <n v="181"/>
        <n v="351"/>
        <n v="136"/>
        <n v="1052"/>
        <n v="394"/>
        <n v="1853"/>
        <n v="254"/>
        <n v="130"/>
        <n v="1621"/>
        <n v="300"/>
        <n v="436"/>
        <n v="349"/>
        <n v="880"/>
        <n v="1675"/>
        <n v="84"/>
        <n v="294"/>
        <n v="3564"/>
        <n v="255"/>
        <n v="108"/>
        <n v="396"/>
        <n v="341"/>
        <n v="575"/>
        <n v="111"/>
        <n v="430"/>
        <n v="171"/>
        <n v="97"/>
        <n v="898"/>
        <n v="832"/>
        <n v="211"/>
        <n v="316"/>
        <n v="1502"/>
        <n v="271"/>
        <n v="126"/>
        <n v="1632"/>
        <n v="299"/>
        <n v="251"/>
        <n v="789"/>
        <n v="1663"/>
        <n v="463"/>
        <n v="2944"/>
        <n v="385"/>
        <n v="587"/>
        <n v="146"/>
        <n v="139"/>
        <n v="732"/>
        <n v="968"/>
        <n v="345"/>
        <n v="973"/>
        <n v="281"/>
        <n v="180"/>
        <n v="1650"/>
        <n v="538"/>
        <n v="416"/>
        <n v="459"/>
        <n v="482"/>
        <n v="79"/>
        <n v="298"/>
        <n v="2762"/>
        <n v="264"/>
        <n v="148"/>
        <n v="392"/>
        <n v="535"/>
        <n v="428"/>
        <n v="131"/>
        <n v="118"/>
        <n v="782"/>
        <n v="926"/>
        <n v="398"/>
        <n v="1001"/>
        <n v="342"/>
        <n v="1657"/>
        <n v="560"/>
        <n v="328"/>
        <n v="1560"/>
        <n v="486"/>
        <n v="2408"/>
        <n v="93"/>
        <n v="361"/>
        <n v="305"/>
        <n v="347"/>
        <n v="169"/>
        <n v="936"/>
        <n v="896"/>
        <n v="457"/>
        <n v="244"/>
        <n v="1659"/>
        <n v="0.04"/>
        <n v="491"/>
        <n v="1496"/>
        <n v="483"/>
        <n v="189"/>
        <n v="469"/>
        <n v="2834"/>
        <n v="144"/>
        <n v="204"/>
        <n v="272"/>
        <n v="479"/>
        <n v="972"/>
        <n v="970"/>
        <n v="94"/>
        <n v="640"/>
        <n v="801"/>
        <n v="230"/>
        <n v="1351"/>
        <n v="237"/>
        <n v="229"/>
        <n v="437"/>
        <n v="267"/>
        <n v="453"/>
        <n v="296"/>
        <n v="3599"/>
        <n v="283"/>
        <n v="149"/>
        <n v="104"/>
        <n v="228"/>
        <n v="1133"/>
        <n v="825"/>
        <n v="820"/>
        <n v="208"/>
        <n v="1183"/>
        <n v="496"/>
        <n v="372"/>
        <n v="289"/>
        <n v="1427"/>
        <n v="539"/>
        <n v="3843"/>
        <n v="224"/>
        <n v="399"/>
        <n v="234"/>
        <n v="332"/>
        <n v="116"/>
        <n v="109"/>
        <n v="183"/>
        <n v="1187"/>
        <n v="648"/>
        <n v="179"/>
        <n v="860"/>
        <n v="232"/>
        <n v="235"/>
        <n v="494"/>
        <n v="1348"/>
        <n v="600"/>
        <n v="458"/>
        <n v="119"/>
        <n v="652"/>
        <n v="263"/>
        <n v="3597"/>
        <n v="1499"/>
        <n v="365"/>
        <n v="310"/>
        <n v="447"/>
        <n v="1229"/>
        <n v="792"/>
        <n v="134"/>
        <n v="222"/>
        <n v="498"/>
        <n v="168"/>
        <n v="1344"/>
        <n v="598"/>
        <n v="406"/>
        <n v="278"/>
        <n v="666"/>
        <n v="3376"/>
        <n v="357"/>
        <n v="213"/>
        <n v="270"/>
        <n v="502"/>
        <n v="1196"/>
        <n v="804"/>
        <n v="209"/>
        <n v="421"/>
        <n v="495"/>
        <n v="1349"/>
        <n v="161"/>
        <n v="661"/>
        <n v="3048"/>
        <n v="327"/>
        <n v="324"/>
        <n v="107"/>
        <n v="340"/>
        <n v="448"/>
        <n v="1153"/>
        <n v="805"/>
        <n v="420"/>
        <n v="1356"/>
        <n v="599"/>
        <n v="381"/>
        <n v="393"/>
        <n v="279"/>
        <n v="1481"/>
        <n v="442"/>
        <n v="659"/>
        <n v="2518"/>
        <n v="307"/>
        <n v="315"/>
        <n v="1083"/>
        <n v="854"/>
        <n v="511"/>
        <n v="395"/>
        <n v="1359"/>
        <n v="275"/>
        <n v="1366"/>
        <n v="497"/>
        <n v="2003"/>
        <n v="193"/>
        <n v="531"/>
        <n v="140"/>
        <n v="1205"/>
        <n v="701"/>
        <n v="1320"/>
        <n v="182"/>
        <n v="480"/>
        <n v="2055"/>
        <n v="165"/>
        <n v="337"/>
        <n v="177"/>
        <n v="505"/>
        <n v="1179"/>
        <n v="992"/>
        <n v="205"/>
        <n v="1363"/>
        <n v="380"/>
        <n v="141"/>
        <n v="455"/>
        <n v="1337"/>
        <n v="492"/>
        <n v="2469"/>
        <n v="158"/>
        <n v="68"/>
        <n v="478"/>
        <n v="1157"/>
        <n v="991"/>
        <n v="152"/>
        <n v="452"/>
        <n v="922"/>
        <n v="668"/>
        <n v="3527"/>
        <n v="122"/>
        <n v="362"/>
        <n v="176"/>
        <n v="241"/>
        <n v="490"/>
        <n v="1071"/>
        <n v="876"/>
        <n v="1171"/>
        <n v="806"/>
        <n v="654"/>
        <n v="3481"/>
        <n v="338"/>
        <n v="580"/>
        <n v="356"/>
        <n v="815"/>
        <n v="1018"/>
        <n v="306"/>
        <n v="813"/>
        <n v="540"/>
        <n v="2895"/>
        <n v="256"/>
        <n v="247"/>
        <n v="301"/>
        <n v="404"/>
        <n v="611"/>
        <n v="1149"/>
        <n v="1022"/>
        <n v="412"/>
        <n v="1311"/>
        <n v="608"/>
        <n v="2623"/>
        <n v="675"/>
        <n v="219"/>
        <n v="700"/>
        <n v="938"/>
        <n v="166"/>
        <n v="1285"/>
        <n v="414"/>
        <n v="514"/>
        <n v="2617"/>
        <n v="335"/>
        <n v="246"/>
        <n v="258"/>
        <n v="290"/>
        <n v="987"/>
        <n v="584"/>
        <n v="646"/>
        <n v="291"/>
        <n v="1367"/>
        <n v="175"/>
        <n v="1324"/>
        <n v="542"/>
        <n v="2608"/>
        <n v="280"/>
        <n v="1103"/>
        <n v="567"/>
        <n v="1042"/>
        <n v="331"/>
        <n v="233"/>
        <n v="154"/>
        <n v="1256"/>
        <n v="156"/>
        <n v="3063"/>
        <n v="178"/>
        <n v="137"/>
        <n v="387"/>
      </sharedItems>
    </cacheField>
    <cacheField name="CPI平台成本" numFmtId="0">
      <sharedItems containsBlank="1" containsString="0" containsNumber="1">
        <n v="0.4439"/>
        <n v="0.15"/>
        <n v="0.177"/>
        <n v="0.704"/>
        <n v="0.25"/>
        <n v="0.4446"/>
        <n v="0.2994"/>
        <n v="0.2"/>
        <n v="0.35"/>
        <n v="0.584"/>
        <n v="0.306"/>
        <n v="0.14"/>
        <n v="0.49"/>
        <n v="0.134"/>
        <n v="0.1"/>
        <n v="0.48"/>
        <n v="0.249"/>
        <n v="0.18"/>
        <n v="0.13"/>
        <n v="0.55"/>
        <n v="0.6"/>
        <n v="0"/>
        <n v="0.3"/>
        <n v="0.23"/>
        <n v="0.091"/>
        <n v="0.06"/>
        <n v="0.67"/>
        <n v="1"/>
        <n v="10.026"/>
        <n v="1.019"/>
        <n v="0.852"/>
        <n v="0.251"/>
        <n v="0.02"/>
        <n v="0.364"/>
        <n v="0.199"/>
        <n v="0.24"/>
        <n v="0.102"/>
        <n v="0.313"/>
        <n v="0.32"/>
        <n v="0.037"/>
        <n v="0.04"/>
        <n v="0.5"/>
        <n v="0.17"/>
        <n v="7.68"/>
        <n v="0.192"/>
        <n v="0.031"/>
        <n v="0.28"/>
        <n v="0.699"/>
        <n v="0.158"/>
        <n v="0.924"/>
        <n v="0.248"/>
        <n v="0.22"/>
        <n v="0.12"/>
        <n v="2.969"/>
        <n v="0.128"/>
        <n v="0.182"/>
        <n v="0.42"/>
        <n v="0.09"/>
        <n v="0.4"/>
        <n v="0.135"/>
        <n v="0.16"/>
        <n v="0.123"/>
        <n v="0.621"/>
        <n v="0.57"/>
        <n v="0.38"/>
        <n v="0.440528233151184"/>
        <n v="0.354"/>
        <n v="0.475"/>
        <n v="0.234"/>
        <m/>
        <n v="1.4843"/>
        <n v="0.178"/>
        <n v="0.702"/>
        <n v="0.3707"/>
        <n v="0.2983"/>
        <n v="0.225"/>
        <n v="0.303"/>
        <n v="0.141"/>
        <n v="0.478"/>
        <n v="0.41"/>
        <n v="0.828"/>
        <n v="0.919"/>
        <n v="0.973"/>
        <n v="0.193"/>
        <n v="0.31"/>
        <n v="0.302"/>
        <n v="0.34"/>
        <n v="0.035"/>
        <n v="0.19"/>
        <n v="26.29"/>
        <n v="0.186"/>
        <n v="0.03"/>
        <n v="0.697"/>
        <n v="2"/>
        <n v="0.96"/>
        <n v="0.8"/>
        <n v="0.21"/>
        <n v="3.092"/>
        <n v="0.126"/>
        <n v="0.824"/>
        <n v="0.573"/>
        <n v="0.408034188034188"/>
        <n v="0.258"/>
        <n v="0.497"/>
        <n v="0.242"/>
        <n v="0.8977"/>
        <n v="0.174"/>
        <n v="0.707"/>
        <n v="0.3355"/>
        <n v="0.2987"/>
        <n v="0.168"/>
        <n v="0.51"/>
        <n v="0.101"/>
        <n v="0.246"/>
        <n v="0.52"/>
        <n v="0.227"/>
        <n v="0.68"/>
        <n v="0.332"/>
        <n v="1.089"/>
        <n v="0.021"/>
        <n v="0.558"/>
        <n v="0.201"/>
        <n v="0.103"/>
        <n v="0.315"/>
        <n v="0.034"/>
        <n v="5.57"/>
        <n v="0.299"/>
        <n v="0.688"/>
        <n v="0.283"/>
        <n v="1.667"/>
        <n v="0.198"/>
        <n v="0.845"/>
        <n v="0.204"/>
        <n v="0.39"/>
        <n v="0.116"/>
        <n v="0.54"/>
        <n v="0.574"/>
        <n v="0.417786259541985"/>
        <n v="0.342"/>
        <n v="0.334"/>
        <n v="0.373"/>
        <n v="0.239"/>
        <n v="0.4149"/>
        <n v="0.5003"/>
        <n v="0.2976"/>
        <n v="0.294"/>
        <n v="0.139"/>
        <n v="0.477"/>
        <n v="0.236"/>
        <n v="7.7748"/>
        <n v="0.413"/>
        <n v="1.053"/>
        <n v="0.252"/>
        <n v="0.438"/>
        <n v="0.196"/>
        <n v="0.36"/>
        <n v="0.309"/>
        <n v="0.29"/>
        <n v="2.84"/>
        <n v="0.189"/>
        <n v="0.298"/>
        <n v="0.27"/>
        <n v="0.683"/>
        <n v="0.169"/>
        <n v="0.886"/>
        <n v="0.271"/>
        <n v="1.991"/>
        <n v="0.181"/>
        <n v="1.182"/>
        <n v="0.575"/>
        <n v="0.338369230769231"/>
        <n v="0.285"/>
        <n v="0.279"/>
        <n v="0.259"/>
        <n v="0.4657"/>
        <n v="0.176"/>
        <n v="0.696"/>
        <n v="0.1967"/>
        <n v="0.9631"/>
        <n v="0.305"/>
        <n v="0.63"/>
        <n v="0.202"/>
        <n v="0.4145"/>
        <n v="1.199"/>
        <n v="1.277"/>
        <n v="1.101"/>
        <n v="0.022"/>
        <n v="0.44"/>
        <n v="0.311"/>
        <n v="0.165"/>
        <n v="1.17"/>
        <n v="0.422"/>
        <n v="0.191"/>
        <n v="0.07"/>
        <n v="0.651"/>
        <n v="1.039"/>
        <n v="0.247"/>
        <n v="4.028"/>
        <n v="0.113"/>
        <n v="0.926"/>
        <n v="0.582"/>
        <n v="0.328636363636364"/>
        <n v="0.281"/>
        <n v="0.4462"/>
        <n v="0.698"/>
        <n v="0.4365"/>
        <n v="0.62"/>
        <n v="0.4356"/>
        <n v="0.433"/>
        <n v="0.518"/>
        <n v="0.909"/>
        <n v="0.543"/>
        <n v="0.11"/>
        <n v="0.86"/>
        <n v="1.028"/>
        <n v="2.324"/>
        <n v="0.565"/>
        <n v="0.369810964083176"/>
        <n v="0.224"/>
        <n v="0.01"/>
        <n v="0.358"/>
        <n v="0.4054"/>
        <n v="0.173"/>
        <n v="0.3212"/>
        <n v="0.479"/>
        <n v="0.3756"/>
        <n v="0.092"/>
        <n v="0.869"/>
        <n v="1.069"/>
        <n v="0.254"/>
        <n v="0.317"/>
        <n v="0.106"/>
        <n v="0.312"/>
        <n v="0.187"/>
        <n v="0.297"/>
        <n v="0.197"/>
        <n v="0.215"/>
        <n v="2.445"/>
        <n v="0.108"/>
        <n v="0.578"/>
        <n v="0.44253859348199"/>
        <n v="0.489"/>
        <n v="0.326"/>
        <n v="0.4817"/>
        <n v="0.175"/>
        <n v="1.041"/>
        <n v="0.72"/>
        <n v="0.3045"/>
        <n v="0.792"/>
        <n v="0.995"/>
        <n v="0.26"/>
        <n v="0.78"/>
        <n v="0.445"/>
        <n v="0.602"/>
        <n v="0.183"/>
        <n v="1.103"/>
        <n v="0.47"/>
        <n v="1.919"/>
        <n v="0.099"/>
        <n v="0.803"/>
        <n v="0.592"/>
        <n v="0.303252173913044"/>
        <n v="1.495"/>
        <n v="0.399"/>
        <n v="0.029"/>
        <n v="0.4033"/>
        <n v="1.64575"/>
        <n v="0.253"/>
        <n v="0.107"/>
        <n v="0.3054"/>
        <n v="0.588"/>
        <n v="0.185"/>
        <n v="0.104"/>
        <n v="0.45"/>
        <n v="0.194"/>
        <n v="0.296"/>
        <n v="0.461"/>
        <n v="0.301"/>
        <n v="0.212"/>
        <n v="1.954"/>
        <n v="0.851"/>
        <n v="0.587"/>
        <n v="0.314497444633731"/>
        <n v="0.502"/>
        <n v="0.33"/>
        <n v="0.3329"/>
        <n v="0.432"/>
        <n v="0.308"/>
        <n v="0.129"/>
        <n v="4.003"/>
        <n v="0.566"/>
        <n v="0.944"/>
        <n v="0.167"/>
        <n v="0.307"/>
        <n v="0.525"/>
        <n v="0.603"/>
        <n v="0.832"/>
        <n v="0.2157"/>
        <n v="0.136"/>
        <n v="1.106"/>
        <n v="0.394990654205607"/>
        <n v="1.492"/>
        <n v="0.214"/>
        <n v="0.208"/>
        <n v="0.4031"/>
        <n v="0.695"/>
        <n v="0.374"/>
        <n v="0.5217"/>
        <n v="0.59"/>
        <n v="0.08"/>
        <n v="0.419"/>
        <n v="24.9816"/>
        <n v="0.953"/>
        <n v="0.693"/>
        <n v="0.195"/>
        <n v="0.367"/>
        <n v="0.61"/>
        <n v="0.73"/>
        <n v="0.843"/>
        <n v="0.2112"/>
        <n v="20"/>
        <n v="0.095"/>
        <n v="0.257"/>
        <n v="2.18"/>
        <n v="0.833"/>
        <n v="0.589"/>
        <n v="0.4035"/>
        <n v="0.771"/>
        <n v="0.486"/>
        <n v="0.71"/>
        <n v="0.81"/>
        <n v="0.442"/>
        <n v="0.7"/>
        <n v="0.617"/>
        <n v="0.172"/>
        <n v="1.5"/>
        <n v="0.94"/>
        <n v="0.322"/>
        <n v="35"/>
        <n v="1.563"/>
        <n v="0.096"/>
        <n v="0.721"/>
        <n v="0.243"/>
        <n v="0.4163"/>
        <n v="0.304"/>
        <n v="0.142"/>
        <n v="0.74"/>
        <n v="4.323"/>
        <n v="1.076"/>
        <n v="0.559"/>
        <n v="0.612"/>
        <n v="0.206"/>
        <n v="0.655"/>
        <n v="0.218"/>
        <n v="0.75"/>
        <n v="0.085"/>
        <n v="0.125"/>
        <n v="1.255"/>
        <n v="0.291"/>
        <n v="0.3663"/>
        <n v="0.348"/>
        <n v="0.122"/>
        <n v="0.485"/>
        <n v="0.352"/>
        <n v="0.56"/>
        <n v="0.686"/>
        <n v="0.255"/>
        <n v="0.213"/>
        <n v="0.544"/>
        <n v="1.717"/>
        <n v="0.594"/>
        <n v="0.117"/>
        <n v="0.3127"/>
        <n v="0.4518"/>
        <n v="0.111"/>
        <n v="0.094"/>
        <n v="1.383"/>
        <n v="0.166"/>
        <n v="0.496"/>
        <n v="1.245"/>
        <n v="0.097"/>
        <n v="1.308"/>
        <n v="0.597"/>
        <n v="0.059"/>
        <n v="0.3737"/>
        <n v="0.524"/>
        <n v="1.7"/>
        <n v="0.491"/>
        <n v="0.1169"/>
        <n v="1.26"/>
        <n v="0.542"/>
        <n v="0.572"/>
        <n v="0.314"/>
        <n v="0.37"/>
        <n v="0.295"/>
        <n v="0.58"/>
        <n v="1.108"/>
        <n v="0.098"/>
        <n v="0.76"/>
        <n v="0.598"/>
        <n v="0.042"/>
        <n v="0.4052"/>
        <n v="0.539"/>
        <n v="0.488"/>
        <n v="0.724"/>
        <n v="0.723"/>
        <n v="0.701"/>
        <n v="1.104"/>
        <n v="0.791"/>
        <n v="0.211"/>
        <n v="0.323"/>
        <n v="0.025"/>
        <n v="0.4574"/>
        <n v="0.53"/>
        <n v="0.887"/>
        <n v="0.0776"/>
        <n v="0.217"/>
        <n v="0.343"/>
        <n v="0.619"/>
        <n v="0.05"/>
        <n v="0.674"/>
        <n v="0.714"/>
        <n v="0.97"/>
        <n v="0.009"/>
        <n v="0.66"/>
        <n v="0.862"/>
        <n v="0.349"/>
        <n v="0.658"/>
        <n v="0.316"/>
        <n v="0.203"/>
        <n v="0.805"/>
        <n v="0.267"/>
        <n v="0.985"/>
        <n v="0.004"/>
        <n v="0.482"/>
        <n v="0.274"/>
        <n v="0.533"/>
        <n v="0.105"/>
        <n v="0.484"/>
        <n v="0.634"/>
        <n v="0.068"/>
        <n v="0.563"/>
        <n v="0.184"/>
        <n v="0.877"/>
        <n v="0.69"/>
        <n v="0.093"/>
        <n v="0.382"/>
        <n v="0.417"/>
        <n v="0.752"/>
        <n v="0.483"/>
        <n v="0.663"/>
        <n v="0.586"/>
        <n v="0.351"/>
        <n v="0.179"/>
        <n v="0.156"/>
        <n v="0.703"/>
        <n v="0.378"/>
        <n v="0.829"/>
        <n v="0.585"/>
        <n v="0.325"/>
        <n v="1.9003"/>
        <n v="0.487"/>
        <n v="0.0883"/>
        <n v="0.431"/>
        <n v="0.023"/>
        <n v="2.066"/>
        <n v="0.668"/>
        <n v="0.329"/>
        <n v="0.458"/>
        <n v="0.353"/>
        <n v="0.92"/>
        <n v="0.653"/>
        <n v="0.0327"/>
        <n v="0.709"/>
        <n v="1.66"/>
        <n v="1.76"/>
        <n v="0.421"/>
        <n v="0.879"/>
        <n v="0.583"/>
        <n v="0.151"/>
        <n v="0.146"/>
        <n v="0.324"/>
        <n v="1.045"/>
        <n v="0.708"/>
        <n v="0.083"/>
        <n v="0.161"/>
        <n v="0.892"/>
        <n v="1.054"/>
        <n v="1.03"/>
        <n v="0.43"/>
        <n v="0.659"/>
        <n v="0.537"/>
        <n v="0.381"/>
        <n v="0.436"/>
        <n v="0.481"/>
        <n v="0.848"/>
        <n v="0.321"/>
        <n v="0.152"/>
        <n v="0.284"/>
        <n v="0.809"/>
        <n v="1.177"/>
        <n v="0.118"/>
        <n v="0.576"/>
        <n v="0.154"/>
        <n v="0.266"/>
        <n v="0.494"/>
        <n v="0.618"/>
        <n v="0.121"/>
        <n v="2.739"/>
        <n v="1.402"/>
        <n v="0.155"/>
        <n v="0.769"/>
        <n v="0.115"/>
        <n v="2.13"/>
        <n v="0.758"/>
        <n v="0.577"/>
        <n v="0.65"/>
        <n v="0.286"/>
        <n v="0.826"/>
        <n v="0.605"/>
        <n v="0.157"/>
        <n v="0.087"/>
        <n v="0.292"/>
        <n v="0.138"/>
        <n v="0.669"/>
        <n v="1.488"/>
        <n v="1.646"/>
        <n v="1.14"/>
        <n v="3.59"/>
        <n v="0.624"/>
        <n v="0.209"/>
        <n v="0.395"/>
        <n v="0.446"/>
        <n v="0.468"/>
        <n v="1.33"/>
        <n v="1.008"/>
        <n v="0.957"/>
        <n v="0.556"/>
        <n v="0.245"/>
        <n v="0.082"/>
        <n v="0.277"/>
        <n v="0.796"/>
        <n v="2.237"/>
        <n v="0.974"/>
        <n v="0.426"/>
        <n v="0.112"/>
        <n v="0.903"/>
      </sharedItems>
    </cacheField>
    <cacheField name="花费" numFmtId="0">
      <sharedItems containsBlank="1" containsString="0" containsNumber="1">
        <n v="6.5081"/>
        <n v="75.15"/>
        <n v="17.714"/>
        <n v="166.25"/>
        <n v="143"/>
        <n v="6.2248"/>
        <n v="55.725"/>
        <n v="23.35"/>
        <n v="1"/>
        <n v="25.2"/>
        <n v="3.5067"/>
        <n v="67.32"/>
        <n v="177.31"/>
        <n v="25.71"/>
        <n v="134.476"/>
        <n v="19.9456"/>
        <n v="48"/>
        <n v="38.15"/>
        <n v="8.94"/>
        <n v="0.91"/>
        <n v="25.1"/>
        <n v="1.2"/>
        <n v="0"/>
        <n v="0.3"/>
        <n v="0.0006"/>
        <n v="751.99"/>
        <n v="24.947"/>
        <n v="30"/>
        <n v="0.67"/>
        <n v="20.0511"/>
        <n v="2.038"/>
        <n v="113.32"/>
        <n v="414.898"/>
        <n v="0.44"/>
        <n v="4.367"/>
        <n v="29.916"/>
        <n v="73.92"/>
        <n v="9.43"/>
        <n v="44.315"/>
        <n v="29.75"/>
        <n v="46.02"/>
        <n v="1.29"/>
        <n v="0.33"/>
        <n v="0.08"/>
        <n v="5"/>
        <n v="11.72"/>
        <n v="23.05"/>
        <n v="0.039"/>
        <n v="12.45"/>
        <n v="0.4985"/>
        <n v="0.489"/>
        <n v="13.48"/>
        <n v="60"/>
        <n v="420.99"/>
        <n v="0.84"/>
        <n v="61.49"/>
        <n v="5.51"/>
        <n v="60.1"/>
        <n v="9.9548"/>
        <n v="14.97"/>
        <n v="17.564"/>
        <n v="3.4742"/>
        <n v="10.85"/>
        <n v="7.71"/>
        <n v="40.25"/>
        <n v="2.42"/>
        <n v="5.06"/>
        <n v="24.5"/>
        <n v="9"/>
        <n v="3.2"/>
        <n v="42.5"/>
        <n v="24"/>
        <n v="0.2"/>
        <n v="7.5"/>
        <n v="8.908"/>
        <n v="132.7"/>
        <n v="29.03"/>
        <n v="687.72"/>
        <n v="22.1"/>
        <n v="4.5"/>
        <n v="7"/>
        <n v="0.39"/>
        <n v="8.73"/>
        <n v="168"/>
        <n v="0.81"/>
        <n v="0.1"/>
        <n v="6.84"/>
        <n v="15.6"/>
        <n v="6.36"/>
        <n v="21"/>
        <n v="61.8"/>
        <n v="0.0111"/>
        <n v="0.6"/>
        <n v="202.5"/>
        <n v="68.42"/>
        <n v="12"/>
        <n v="12.331"/>
        <n v="8.0698"/>
        <n v="185.347"/>
        <n v="22.5"/>
        <n v="10"/>
        <n v="3.42"/>
        <n v="0.32"/>
        <n v="29.2"/>
        <n v="0.7"/>
        <n v="0.36"/>
        <n v="241.85"/>
        <n v="7.7952"/>
        <n v="0.1452"/>
        <n v="9.491"/>
        <n v="50.2248"/>
        <n v="7.6"/>
        <n v="6.75"/>
        <m/>
        <n v="16.3275"/>
        <n v="51.9"/>
        <n v="17.816"/>
        <n v="138.32"/>
        <n v="145.4"/>
        <n v="3.7071"/>
        <n v="56.625"/>
        <n v="34.3"/>
        <n v="33.6"/>
        <n v="2.6972"/>
        <n v="75.72"/>
        <n v="166.362"/>
        <n v="29.11"/>
        <n v="126.188"/>
        <n v="20.3119"/>
        <n v="47.808"/>
        <n v="30.9"/>
        <n v="5.72"/>
        <n v="1.04"/>
        <n v="34.79"/>
        <n v="0.0004"/>
        <n v="791.53"/>
        <n v="28"/>
        <n v="0.93"/>
        <n v="16"/>
        <n v="19.8745"/>
        <n v="1.837"/>
        <n v="116.749"/>
        <n v="415.904"/>
        <n v="0.834"/>
        <n v="3.686"/>
        <n v="28.962"/>
        <n v="70.28"/>
        <n v="9.36"/>
        <n v="44.47"/>
        <n v="31.65"/>
        <n v="41.99"/>
        <n v="30.2"/>
        <n v="1.36"/>
        <n v="0.14"/>
        <n v="0.12"/>
        <n v="4"/>
        <n v="13.09"/>
        <n v="26.29"/>
        <n v="0.0012"/>
        <n v="12.3"/>
        <n v="0.2542"/>
        <n v="0.21"/>
        <n v="14.26"/>
        <n v="428.226"/>
        <n v="59.65"/>
        <n v="0.87"/>
        <n v="4.5899"/>
        <n v="14.98"/>
        <n v="28.79"/>
        <n v="5.3304"/>
        <n v="9.1"/>
        <n v="8.91"/>
        <n v="0.8"/>
        <n v="39.55"/>
        <n v="1.98"/>
        <n v="3.92"/>
        <n v="27.5"/>
        <n v="11.7"/>
        <n v="2.2"/>
        <n v="40.5"/>
        <n v="9.275"/>
        <n v="128.19"/>
        <n v="32.72"/>
        <n v="602.97"/>
        <n v="24.9"/>
        <n v="4.29"/>
        <n v="15.08"/>
        <n v="0.45"/>
        <n v="6.12"/>
        <n v="16.4"/>
        <n v="3"/>
        <n v="63.6"/>
        <n v="0.0065"/>
        <n v="67.33"/>
        <n v="8.2415"/>
        <n v="210.424"/>
        <n v="25.5"/>
        <n v="9.8"/>
        <n v="1.9"/>
        <n v="0.48"/>
        <n v="30.4"/>
        <n v="0.54"/>
        <n v="238.7"/>
        <n v="3.8773"/>
        <n v="0.1575"/>
        <n v="7.459"/>
        <n v="52.4724"/>
        <n v="4.05"/>
        <n v="12.5678"/>
        <n v="58.65"/>
        <n v="11.662"/>
        <n v="103.88"/>
        <n v="133.375"/>
        <n v="2.6837"/>
        <n v="57.95"/>
        <n v="32.2"/>
        <n v="1.3446"/>
        <n v="89.79"/>
        <n v="119.042"/>
        <n v="27.07"/>
        <n v="101.225"/>
        <n v="19.9718"/>
        <n v="47.784"/>
        <n v="24.1"/>
        <n v="5.34"/>
        <n v="0.78"/>
        <n v="46.46"/>
        <n v="0.0001"/>
        <n v="794.07"/>
        <n v="23.433"/>
        <n v="0.68"/>
        <n v="15"/>
        <n v="5.265"/>
        <n v="1.327"/>
        <n v="94.731"/>
        <n v="417.755"/>
        <n v="1.014"/>
        <n v="5.585"/>
        <n v="30.132"/>
        <n v="71.88"/>
        <n v="11"/>
        <n v="46.505"/>
        <n v="32.4"/>
        <n v="40.56"/>
        <n v="1.55"/>
        <n v="0.42"/>
        <n v="0.17"/>
        <n v="4.8"/>
        <n v="11.13"/>
        <n v="0.2096"/>
        <n v="9.3"/>
        <n v="0.1782"/>
        <n v="19.9"/>
        <n v="354.28"/>
        <n v="0.28"/>
        <n v="49.43"/>
        <n v="2.04"/>
        <n v="28.2"/>
        <n v="5.0914"/>
        <n v="14.88"/>
        <n v="15.2162"/>
        <n v="3.6775"/>
        <n v="7.35"/>
        <n v="10.95"/>
        <n v="30.1"/>
        <n v="3.3"/>
        <n v="2.24"/>
        <n v="43"/>
        <n v="15.15"/>
        <n v="1.8"/>
        <n v="41.5"/>
        <n v="144.41"/>
        <n v="32.19"/>
        <n v="443.19"/>
        <n v="4.35"/>
        <n v="6.86"/>
        <n v="2.34"/>
        <n v="18.02"/>
        <n v="7.08"/>
        <n v="17.2"/>
        <n v="3.48"/>
        <n v="60.9"/>
        <n v="0.0113"/>
        <n v="66.83"/>
        <n v="4.3189"/>
        <n v="199.748"/>
        <n v="11.5"/>
        <n v="8.4"/>
        <n v="6.08"/>
        <n v="30.8"/>
        <n v="0.56"/>
        <n v="218.92"/>
        <n v="9.5762"/>
        <n v="0.3343"/>
        <n v="9.71"/>
        <n v="48.3713"/>
        <n v="3.9"/>
        <n v="12.0314"/>
        <n v="75"/>
        <n v="12.886"/>
        <n v="114.94"/>
        <n v="125.025"/>
        <n v="2.0012"/>
        <n v="55"/>
        <n v="74.4"/>
        <n v="31.15"/>
        <n v="0.8811"/>
        <n v="61.44"/>
        <n v="116.984"/>
        <n v="32.08"/>
        <n v="94.64"/>
        <n v="20.0021"/>
        <n v="20.52"/>
        <n v="19.15"/>
        <n v="5.36"/>
        <n v="58.5"/>
        <n v="0.0002"/>
        <n v="653.18"/>
        <n v="26.117"/>
        <n v="29.94"/>
        <n v="2"/>
        <n v="7.7748"/>
        <n v="1.24"/>
        <n v="120.085"/>
        <n v="421.998"/>
        <n v="1.751"/>
        <n v="29.358"/>
        <n v="66.64"/>
        <n v="9.9"/>
        <n v="46.52"/>
        <n v="32.8"/>
        <n v="46.54"/>
        <n v="1.15"/>
        <n v="0.16"/>
        <n v="2.6"/>
        <n v="8.87"/>
        <n v="2.84"/>
        <n v="0.0163"/>
        <n v="8.3"/>
        <n v="0.1772"/>
        <n v="0.51"/>
        <n v="6.72"/>
        <n v="361.804"/>
        <n v="43.05"/>
        <n v="1.35"/>
        <n v="5.5765"/>
        <n v="14.76"/>
        <n v="15.9424"/>
        <n v="1.0853"/>
        <n v="11.93"/>
        <n v="31.85"/>
        <n v="4.62"/>
        <n v="1.71"/>
        <n v="0.0205"/>
        <n v="49.75"/>
        <n v="18.15"/>
        <n v="1.48"/>
        <n v="41"/>
        <n v="9.955"/>
        <n v="153.48"/>
        <n v="32.88"/>
        <n v="395.89"/>
        <n v="5.16"/>
        <n v="24.2"/>
        <n v="2.55"/>
        <n v="1.26"/>
        <n v="1.3"/>
        <n v="18.06"/>
        <n v="0.27"/>
        <n v="22.4"/>
        <n v="3.84"/>
        <n v="8.12"/>
        <n v="71.7"/>
        <n v="0.0074"/>
        <n v="64.92"/>
        <n v="7.32"/>
        <n v="3.545"/>
        <n v="201.112"/>
        <n v="17.5"/>
        <n v="0.9"/>
        <n v="31.2"/>
        <n v="0.18"/>
        <n v="219.94"/>
        <n v="4.5587"/>
        <n v="0.1645"/>
        <n v="4.471"/>
        <n v="48.3708"/>
        <n v="8"/>
        <n v="2.1"/>
        <n v="12.5728"/>
        <n v="12.648"/>
        <n v="105.07"/>
        <n v="101.95"/>
        <n v="1.5735"/>
        <n v="46.575"/>
        <n v="14.25"/>
        <n v="0.4"/>
        <n v="30.45"/>
        <n v="0.9631"/>
        <n v="36.6"/>
        <n v="122.864"/>
        <n v="30.76"/>
        <n v="107.9"/>
        <n v="20.1514"/>
        <n v="33.912"/>
        <n v="16.35"/>
        <n v="1.43"/>
        <n v="65.9"/>
        <n v="0.0009"/>
        <n v="600.82"/>
        <n v="30.893"/>
        <n v="0.01"/>
        <n v="32"/>
        <n v="10.7879"/>
        <n v="2.555"/>
        <n v="145.337"/>
        <n v="416.746"/>
        <n v="0.394"/>
        <n v="1.865"/>
        <n v="30.024"/>
        <n v="82.68"/>
        <n v="45.005"/>
        <n v="29.85"/>
        <n v="60.46"/>
        <n v="19.2"/>
        <n v="1.17"/>
        <n v="0.11"/>
        <n v="0.24"/>
        <n v="3.8"/>
        <n v="2.48"/>
        <n v="0.0041"/>
        <n v="10.9"/>
        <n v="0.2514"/>
        <n v="8.16"/>
        <n v="433.046"/>
        <n v="31.47"/>
        <n v="3.29"/>
        <n v="25.4"/>
        <n v="4.0114"/>
        <n v="13.33"/>
        <n v="39.469"/>
        <n v="1.235"/>
        <n v="12.25"/>
        <n v="11.37"/>
        <n v="19.6"/>
        <n v="1.54"/>
        <n v="1.61"/>
        <n v="0.1626"/>
        <n v="22.25"/>
        <n v="26.1"/>
        <n v="12.083"/>
        <n v="136.26"/>
        <n v="32.11"/>
        <n v="394.67"/>
        <n v="6"/>
        <n v="23.6"/>
        <n v="5.27"/>
        <n v="0.65"/>
        <n v="18.07"/>
        <n v="9.84"/>
        <n v="18.8"/>
        <n v="3.72"/>
        <n v="3.06"/>
        <n v="64.2"/>
        <n v="0.0362"/>
        <n v="65.13"/>
        <n v="5.5555"/>
        <n v="176.282"/>
        <n v="19"/>
        <n v="8.8"/>
        <n v="3.04"/>
        <n v="202.44"/>
        <n v="6.1116"/>
        <n v="0.1223"/>
        <n v="2.805"/>
        <n v="45.4778"/>
        <n v="10.7086"/>
        <n v="14.28"/>
        <n v="132.65"/>
        <n v="87.3"/>
        <n v="1.3094"/>
        <n v="42.8"/>
        <n v="15.75"/>
        <n v="29.05"/>
        <n v="0.5643"/>
        <n v="0.303"/>
        <n v="120.428"/>
        <n v="32.29"/>
        <n v="103.09"/>
        <n v="19.9584"/>
        <n v="8.25"/>
        <n v="6.27"/>
        <n v="0.52"/>
        <n v="80.59"/>
        <n v="0.0008"/>
        <n v="550"/>
        <n v="30.489"/>
        <n v="0.25"/>
        <n v="14"/>
        <n v="1.3004"/>
        <n v="2.588"/>
        <n v="116.288"/>
        <n v="418.735"/>
        <n v="1.5"/>
        <n v="2.853"/>
        <n v="29.97"/>
        <n v="74.59"/>
        <n v="10.02"/>
        <n v="44.995"/>
        <n v="31.3"/>
        <n v="52"/>
        <n v="19.8"/>
        <n v="0.49"/>
        <n v="0.15"/>
        <n v="1.79"/>
        <n v="0.86"/>
        <n v="11.45"/>
        <n v="0.2098"/>
        <n v="15.84"/>
        <n v="15.2"/>
        <n v="474.696"/>
        <n v="40.9"/>
        <n v="4.55"/>
        <n v="2.8602"/>
        <n v="49.3603"/>
        <n v="3.0255"/>
        <n v="29.73"/>
        <n v="2.4"/>
        <n v="2.86"/>
        <n v="1.67"/>
        <n v="0.2136"/>
        <n v="49.5"/>
        <n v="1.56"/>
        <n v="25"/>
        <n v="4.648"/>
        <n v="149.52"/>
        <n v="393.06"/>
        <n v="4.08"/>
        <n v="14.45"/>
        <n v="17.55"/>
        <n v="18.09"/>
        <n v="7.56"/>
        <n v="13.3"/>
        <n v="9.86"/>
        <n v="36.3"/>
        <n v="0.0342"/>
        <n v="60.39"/>
        <n v="6.2151"/>
        <n v="184.719"/>
        <n v="23.5"/>
        <n v="2.66"/>
        <n v="38"/>
        <n v="195.63"/>
        <n v="2.682"/>
        <n v="0.0297"/>
        <n v="1.788"/>
        <n v="45.0259"/>
        <n v="12.1625"/>
        <n v="65.85"/>
        <n v="11.424"/>
        <n v="119.42"/>
        <n v="85.6"/>
        <n v="1.2847"/>
        <n v="37.675"/>
        <n v="14.5"/>
        <n v="0.2814"/>
        <n v="115.304"/>
        <n v="36.65"/>
        <n v="127.79"/>
        <n v="20.1512"/>
        <n v="0.96"/>
        <n v="47.928"/>
        <n v="4.2"/>
        <n v="9.88"/>
        <n v="84.52"/>
        <n v="0.0022"/>
        <n v="26.998"/>
        <n v="0.98"/>
        <n v="1.738"/>
        <n v="133.649"/>
        <n v="425.16"/>
        <n v="6.076"/>
        <n v="1.587"/>
        <n v="29.934"/>
        <n v="80.8"/>
        <n v="4.19"/>
        <n v="34.415"/>
        <n v="51.61"/>
        <n v="7.53"/>
        <n v="0.3045"/>
        <n v="0.0013"/>
        <n v="7.85"/>
        <n v="7.98"/>
        <n v="19.04"/>
        <n v="461.338"/>
        <n v="44.19"/>
        <n v="1.64"/>
        <n v="3.5432"/>
        <n v="9.96"/>
        <n v="20.3444"/>
        <n v="6.8953"/>
        <n v="12.6"/>
        <n v="29.43"/>
        <n v="5.6"/>
        <n v="18.9"/>
        <n v="5.05"/>
        <n v="0.1183"/>
        <n v="47.75"/>
        <n v="21.45"/>
        <n v="1.08"/>
        <n v="10.5"/>
        <n v="9.778"/>
        <n v="138.68"/>
        <n v="35"/>
        <n v="404.35"/>
        <n v="4.92"/>
        <n v="24.3"/>
        <n v="17"/>
        <n v="17.29"/>
        <n v="18.13"/>
        <n v="8.76"/>
        <n v="2.88"/>
        <n v="12.32"/>
        <n v="5.44"/>
        <n v="29.7"/>
        <n v="0.1009"/>
        <n v="63.73"/>
        <n v="4.1218"/>
        <n v="179.901"/>
        <n v="18.5"/>
        <n v="6.46"/>
        <n v="1.12"/>
        <n v="0.66"/>
        <n v="258"/>
        <n v="1.4986"/>
        <n v="0.1448"/>
        <n v="0.977"/>
        <n v="40.0703"/>
        <n v="11.0791"/>
        <n v="71.4"/>
        <n v="15.402"/>
        <n v="127.12"/>
        <n v="87.575"/>
        <n v="5.2052"/>
        <n v="34.25"/>
        <n v="36.75"/>
        <n v="24.15"/>
        <n v="0.1043"/>
        <n v="17.34"/>
        <n v="146.496"/>
        <n v="37.97"/>
        <n v="129.94"/>
        <n v="19.9969"/>
        <n v="47.736"/>
        <n v="9.44"/>
        <n v="119.98"/>
        <n v="0.7248"/>
        <n v="0.0011"/>
        <n v="407.66"/>
        <n v="23.06"/>
        <n v="0.5"/>
        <n v="0.0709"/>
        <n v="2.376"/>
        <n v="129.336"/>
        <n v="409.106"/>
        <n v="6.094"/>
        <n v="0.677"/>
        <n v="30.528"/>
        <n v="74.15"/>
        <n v="4.7"/>
        <n v="44.9"/>
        <n v="45.37"/>
        <n v="0.26"/>
        <n v="0.63"/>
        <n v="32.92"/>
        <n v="12.2"/>
        <n v="0.4448"/>
        <n v="5.64"/>
        <n v="17.6"/>
        <n v="497.58"/>
        <n v="41.59"/>
        <n v="2.47"/>
        <n v="50.6"/>
        <n v="6.9684"/>
        <n v="9.98"/>
        <n v="46.3267"/>
        <n v="2.3515"/>
        <n v="30.14"/>
        <n v="35.2"/>
        <n v="20.3"/>
        <n v="4.18"/>
        <n v="0.0767"/>
        <n v="9.594"/>
        <n v="176.42"/>
        <n v="49.98"/>
        <n v="351.22"/>
        <n v="3.96"/>
        <n v="2.8"/>
        <n v="1.44"/>
        <n v="2.38"/>
        <n v="0.1041"/>
        <n v="66.14"/>
        <n v="10.56"/>
        <n v="4.8204"/>
        <n v="201.788"/>
        <n v="19.5"/>
        <n v="0.22"/>
        <n v="174.37"/>
        <n v="1.4954"/>
        <n v="0.0736"/>
        <n v="2.792"/>
        <n v="40.1489"/>
        <n v="12.5026"/>
        <n v="64.5"/>
        <n v="14.62"/>
        <n v="120.12"/>
        <n v="87.675"/>
        <n v="6.583"/>
        <n v="45.725"/>
        <n v="24.25"/>
        <n v="0.1413"/>
        <n v="9.66"/>
        <n v="125.118"/>
        <n v="108.01"/>
        <n v="19.9376"/>
        <n v="4.22"/>
        <n v="35.784"/>
        <n v="5.09"/>
        <n v="101.1"/>
        <n v="5.5514"/>
        <n v="330.44"/>
        <n v="24.39"/>
        <n v="0.1142"/>
        <n v="5.8396"/>
        <n v="1.765"/>
        <n v="125.946"/>
        <n v="410.782"/>
        <n v="6.102"/>
        <n v="0.925"/>
        <n v="29.88"/>
        <n v="56.99"/>
        <n v="6.21"/>
        <n v="44.725"/>
        <n v="31.9"/>
        <n v="38.22"/>
        <n v="29.4"/>
        <n v="0.07"/>
        <n v="0.57"/>
        <n v="3.6"/>
        <n v="53.15"/>
        <n v="0.0049"/>
        <n v="0.5203"/>
        <n v="0.99"/>
        <n v="15.78"/>
        <n v="491.982"/>
        <n v="63.95"/>
        <n v="2.06"/>
        <n v="11.1794"/>
        <n v="9.97"/>
        <n v="4.1466"/>
        <n v="2.1074"/>
        <n v="5.95"/>
        <n v="16.56"/>
        <n v="40"/>
        <n v="20.65"/>
        <n v="5.1"/>
        <n v="1.06"/>
        <n v="0.1789"/>
        <n v="45.25"/>
        <n v="3.15"/>
        <n v="11.723"/>
        <n v="180.05"/>
        <n v="49.96"/>
        <n v="304.855"/>
        <n v="17.16"/>
        <n v="22.05"/>
        <n v="8.64"/>
        <n v="18.75"/>
        <n v="1.92"/>
        <n v="2.52"/>
        <n v="5.61"/>
        <n v="0.2756"/>
        <n v="66.89"/>
        <n v="9.24"/>
        <n v="8.5093"/>
        <n v="217.342"/>
        <n v="21.5"/>
        <n v="5.2"/>
        <n v="184.61"/>
        <n v="1.507"/>
        <n v="0.0599"/>
        <n v="1.983"/>
        <n v="40.7947"/>
        <n v="18.6447"/>
        <n v="75.07"/>
        <n v="13.124"/>
        <n v="102.62"/>
        <n v="97.125"/>
        <n v="1.729"/>
        <n v="35.125"/>
        <n v="24.75"/>
        <n v="33.95"/>
        <n v="0.2182"/>
        <n v="17.58"/>
        <n v="101.962"/>
        <n v="26.71"/>
        <n v="125.15"/>
        <n v="20.3803"/>
        <n v="12.36"/>
        <n v="103.19"/>
        <n v="5.5024"/>
        <n v="214.06"/>
        <n v="25.29"/>
        <n v="0.38"/>
        <n v="0.1151"/>
        <n v="8.0058"/>
        <n v="7.2"/>
        <n v="2.1661"/>
        <n v="7.356"/>
        <n v="169.903"/>
        <n v="416.509"/>
        <n v="10.97"/>
        <n v="28.422"/>
        <n v="50.62"/>
        <n v="7.92"/>
        <n v="42.915"/>
        <n v="31"/>
        <n v="26.7"/>
        <n v="0.06"/>
        <n v="0.76"/>
        <n v="41.67"/>
        <n v="0.2259"/>
        <n v="1.68"/>
        <n v="9.18"/>
        <n v="491.688"/>
        <n v="51.36"/>
        <n v="1.13"/>
        <n v="43.4"/>
        <n v="5.3666"/>
        <n v="9.93"/>
        <n v="21.63"/>
        <n v="3.9243"/>
        <n v="8.05"/>
        <n v="16.1"/>
        <n v="20"/>
        <n v="3.02"/>
        <n v="0.04"/>
        <n v="0.0659"/>
        <n v="2.87"/>
        <n v="1.106"/>
        <n v="180.75"/>
        <n v="283.14"/>
        <n v="26.4"/>
        <n v="7.05"/>
        <n v="19.24"/>
        <n v="0.72"/>
        <n v="16.2"/>
        <n v="2.21"/>
        <n v="0.0587"/>
        <n v="62.74"/>
        <n v="10.68"/>
        <n v="8.141"/>
        <n v="195.922"/>
        <n v="2.28"/>
        <n v="211.32"/>
        <n v="1.4918"/>
        <n v="0.0253"/>
        <n v="1.716"/>
        <n v="40.6906"/>
        <n v="31.0413"/>
        <n v="8.024"/>
        <n v="56.28"/>
        <n v="86.4"/>
        <n v="1.4962"/>
        <n v="33.075"/>
        <n v="26.5"/>
        <n v="41.3"/>
        <n v="0.5217"/>
        <n v="10.38"/>
        <n v="109.284"/>
        <n v="15.82"/>
        <n v="119.24"/>
        <n v="20.3477"/>
        <n v="19.584"/>
        <n v="5.85"/>
        <n v="103.11"/>
        <n v="5.4221"/>
        <n v="20.9268"/>
        <n v="0.0014"/>
        <n v="220.22"/>
        <n v="30.78"/>
        <n v="0.34"/>
        <n v="0.3673"/>
        <n v="24.9816"/>
        <n v="12.389"/>
        <n v="176.045"/>
        <n v="418.947"/>
        <n v="11.422"/>
        <n v="1.415"/>
        <n v="29.25"/>
        <n v="33.81"/>
        <n v="44.86"/>
        <n v="42.64"/>
        <n v="1.1"/>
        <n v="21.86"/>
        <n v="11.2"/>
        <n v="9.02"/>
        <n v="464.584"/>
        <n v="67.35"/>
        <n v="53.7"/>
        <n v="9.8141"/>
        <n v="13.1444"/>
        <n v="6.7436"/>
        <n v="8.75"/>
        <n v="14.4"/>
        <n v="9.08"/>
        <n v="0.033"/>
        <n v="7.65"/>
        <n v="123.73"/>
        <n v="49.88"/>
        <n v="227.745"/>
        <n v="23.9"/>
        <n v="15.81"/>
        <n v="6.58"/>
        <n v="19.11"/>
        <n v="6.24"/>
        <n v="7.39"/>
        <n v="3.36"/>
        <n v="1.53"/>
        <n v="6.5398"/>
        <n v="57.49"/>
        <n v="6.6631"/>
        <n v="179.618"/>
        <n v="18"/>
        <n v="9.2"/>
        <n v="5.7"/>
        <n v="6.8"/>
        <n v="59.99"/>
        <n v="5.4376"/>
        <n v="0.0204"/>
        <n v="3.348"/>
        <n v="33.0838"/>
        <n v="69.6"/>
        <n v="12.954"/>
        <n v="78.82"/>
        <n v="86.75"/>
        <n v="1.5424"/>
        <n v="42.75"/>
        <n v="16.25"/>
        <n v="28.7"/>
        <n v="0.0244"/>
        <n v="131.67"/>
        <n v="3.19"/>
        <n v="115.76"/>
        <n v="19.9049"/>
        <n v="48.576"/>
        <n v="115.3"/>
        <n v="11.3561"/>
        <n v="20.2263"/>
        <n v="17.82"/>
        <n v="0.1596"/>
        <n v="3.975"/>
        <n v="170.901"/>
        <n v="419.99"/>
        <n v="10.934"/>
        <n v="1.687"/>
        <n v="29.79"/>
        <n v="107.02"/>
        <n v="6.67"/>
        <n v="45.09"/>
        <n v="46.8"/>
        <n v="0.64"/>
        <n v="18.1"/>
        <n v="0.106"/>
        <n v="9.82"/>
        <n v="442.926"/>
        <n v="63.58"/>
        <n v="1.33"/>
        <n v="61.7"/>
        <n v="7.7245"/>
        <n v="9.94"/>
        <n v="29.137"/>
        <n v="7.4164"/>
        <n v="62.02"/>
        <n v="0.03"/>
        <n v="4.688"/>
        <n v="144.33"/>
        <n v="50.02"/>
        <n v="271.89"/>
        <n v="19.1"/>
        <n v="10.92"/>
        <n v="18.72"/>
        <n v="8.28"/>
        <n v="10.01"/>
        <n v="4.65"/>
        <n v="9.12"/>
        <n v="1.02"/>
        <n v="6.6"/>
        <n v="23.99"/>
        <n v="7.2141"/>
        <n v="158.888"/>
        <n v="56.83"/>
        <n v="4.8659"/>
        <n v="0.0209"/>
        <n v="19.332"/>
        <n v="33.3017"/>
        <n v="71.85"/>
        <n v="14.348"/>
        <n v="130.9"/>
        <n v="89.925"/>
        <n v="2.7915"/>
        <n v="1.0802"/>
        <n v="56.82"/>
        <n v="137.69"/>
        <n v="4.45"/>
        <n v="124.15"/>
        <n v="19.8823"/>
        <n v="22.91"/>
        <n v="148.96"/>
        <n v="17.5911"/>
        <n v="19.0217"/>
        <n v="0.0259"/>
        <n v="176.22"/>
        <n v="20.7"/>
        <n v="12.9687"/>
        <n v="5.379"/>
        <n v="109.095"/>
        <n v="340.724"/>
        <n v="6.114"/>
        <n v="30.942"/>
        <n v="164.99"/>
        <n v="10.81"/>
        <n v="42.66"/>
        <n v="29.65"/>
        <n v="30.81"/>
        <n v="22.35"/>
        <n v="0.92"/>
        <n v="18.46"/>
        <n v="8.45"/>
        <n v="0.182"/>
        <n v="6.87"/>
        <n v="8.72"/>
        <n v="445.762"/>
        <n v="7.38"/>
        <n v="42.6"/>
        <n v="8.8457"/>
        <n v="13.1135"/>
        <n v="0.8713"/>
        <n v="98.05"/>
        <n v="3.4"/>
        <n v="5.9756"/>
        <n v="12.3676"/>
        <n v="11.1248"/>
        <n v="4.6184"/>
        <n v="0.154"/>
        <n v="0.3248"/>
        <n v="1.63"/>
        <n v="1.8304"/>
        <n v="0.75"/>
        <n v="163.2"/>
        <n v="50.06"/>
        <n v="356.475"/>
        <n v="13.02"/>
        <n v="18.59"/>
        <n v="210"/>
        <n v="32.59"/>
        <n v="7.5289"/>
        <n v="167.554"/>
        <n v="60.13"/>
        <n v="6.1013"/>
        <n v="0.0461"/>
        <n v="21.244"/>
        <n v="32.2348"/>
        <n v="0.176"/>
        <n v="175.7"/>
        <n v="80.9"/>
        <n v="1.0447"/>
        <n v="37.5"/>
        <n v="36.4"/>
        <n v="0.4678"/>
        <n v="69.15"/>
        <n v="159.74"/>
        <n v="6.71"/>
        <n v="100.59"/>
        <n v="20.0017"/>
        <n v="95.952"/>
        <n v="14.83"/>
        <n v="1.95"/>
        <n v="183.06"/>
        <n v="11.0932"/>
        <n v="17.586"/>
        <n v="20.8"/>
        <n v="64.44"/>
        <n v="30.24"/>
        <n v="3.37"/>
        <n v="2.096"/>
        <n v="138.577"/>
        <n v="302.109"/>
        <n v="10.07"/>
        <n v="3.827"/>
        <n v="29.106"/>
        <n v="104.48"/>
        <n v="6.23"/>
        <n v="31.5"/>
        <n v="37.57"/>
        <n v="25.85"/>
        <n v="32.53"/>
        <n v="0.02"/>
        <n v="0.0058"/>
        <n v="423.618"/>
        <n v="3.21"/>
        <n v="1.23"/>
        <n v="75.6"/>
        <n v="9.6407"/>
        <n v="16.8552"/>
        <n v="17.5969"/>
        <n v="18.55"/>
        <n v="42.9"/>
        <n v="162.49"/>
        <n v="40.04"/>
        <n v="379.015"/>
        <n v="27.3"/>
        <n v="17.94"/>
        <n v="56.12"/>
        <n v="8.999"/>
        <n v="158.096"/>
        <n v="12.4"/>
        <n v="58.07"/>
        <n v="5.5215"/>
        <n v="0.0527"/>
        <n v="9.28"/>
        <n v="27.5179"/>
        <n v="17.442"/>
        <n v="163.8"/>
        <n v="82.775"/>
        <n v="0.9156"/>
        <n v="29.275"/>
        <n v="15.25"/>
        <n v="0.4518"/>
        <n v="55.38"/>
        <n v="167.048"/>
        <n v="5.76"/>
        <n v="64.8"/>
        <n v="19.8075"/>
        <n v="97.296"/>
        <n v="198.24"/>
        <n v="5.7382"/>
        <n v="0.1876"/>
        <n v="23.2"/>
        <n v="95.51"/>
        <n v="0.0003"/>
        <n v="21.15"/>
        <n v="29.64"/>
        <n v="5.18"/>
        <n v="5.533"/>
        <n v="136.391"/>
        <n v="341.743"/>
        <n v="12.182"/>
        <n v="3.869"/>
        <n v="29.52"/>
        <n v="148.46"/>
        <n v="5.38"/>
        <n v="47"/>
        <n v="37.18"/>
        <n v="30.15"/>
        <n v="60.64"/>
        <n v="0.3793"/>
        <n v="443.846"/>
        <n v="23.96"/>
        <n v="88.2"/>
        <n v="14.1167"/>
        <n v="16.8608"/>
        <n v="16.8"/>
        <n v="32.83"/>
        <n v="6.3"/>
        <n v="2.491"/>
        <n v="313.08"/>
        <n v="40.02"/>
        <n v="350.045"/>
        <n v="4.44"/>
        <n v="26.74"/>
        <n v="194.46"/>
        <n v="9.72"/>
        <n v="10.04"/>
        <n v="1.6"/>
        <n v="202.362"/>
        <n v="59.08"/>
        <n v="13.0815"/>
        <n v="185.122"/>
        <n v="20.56"/>
        <n v="4.94"/>
        <n v="64.88"/>
        <n v="6.7165"/>
        <n v="0.0789"/>
        <n v="2.597"/>
        <n v="31.0201"/>
        <n v="17.476"/>
        <n v="150.5"/>
        <n v="111.625"/>
        <n v="2.0966"/>
        <n v="50.725"/>
        <n v="23.75"/>
        <n v="0.1428"/>
        <n v="42.03"/>
        <n v="173.222"/>
        <n v="6.79"/>
        <n v="79.2"/>
        <n v="19.8275"/>
        <n v="65.736"/>
        <n v="8.88"/>
        <n v="148.91"/>
        <n v="15.1883"/>
        <n v="0.1169"/>
        <n v="22.2"/>
        <n v="0.0045"/>
        <n v="109.52"/>
        <n v="0.0005"/>
        <n v="12.06"/>
        <n v="5.04"/>
        <n v="1.626"/>
        <n v="96.16"/>
        <n v="340.458"/>
        <n v="12.13"/>
        <n v="3.676"/>
        <n v="64.55"/>
        <n v="5.59"/>
        <n v="40.665"/>
        <n v="31.35"/>
        <n v="36.14"/>
        <n v="31.02"/>
        <n v="30.23"/>
        <n v="0.1915"/>
        <n v="443.07"/>
        <n v="48.34"/>
        <n v="100.8"/>
        <n v="17.0008"/>
        <n v="8.7041"/>
        <n v="5.25"/>
        <n v="35.36"/>
        <n v="10.4"/>
        <n v="2.3"/>
        <n v="3.324"/>
        <n v="332.94"/>
        <n v="40.03"/>
        <n v="330.305"/>
        <n v="27.86"/>
        <n v="16.54"/>
        <n v="0.09"/>
        <n v="9.17"/>
        <n v="202.565"/>
        <n v="24.49"/>
        <n v="13.6829"/>
        <n v="213.504"/>
        <n v="14.8"/>
        <n v="59.02"/>
        <n v="7.6716"/>
        <n v="0.0678"/>
        <n v="2.201"/>
        <n v="34.8479"/>
        <n v="54"/>
        <n v="17.374"/>
        <n v="189"/>
        <n v="125.5"/>
        <n v="2.6966"/>
        <n v="37.05"/>
        <n v="1.0741"/>
        <n v="33.45"/>
        <n v="168.028"/>
        <n v="80.4"/>
        <n v="20.0039"/>
        <n v="63.888"/>
        <n v="79.88"/>
        <n v="6.513"/>
        <n v="0.0846"/>
        <n v="20.9"/>
        <n v="0.0016"/>
        <n v="92.47"/>
        <n v="2.97"/>
        <n v="0.332"/>
        <n v="83.137"/>
        <n v="341.752"/>
        <n v="12.256"/>
        <n v="11.913"/>
        <n v="29.034"/>
        <n v="112.3"/>
        <n v="5.28"/>
        <n v="44.115"/>
        <n v="31.6"/>
        <n v="41.08"/>
        <n v="31.72"/>
        <n v="0.88"/>
        <n v="23.1"/>
        <n v="0.0019"/>
        <n v="10.2"/>
        <n v="0.1888"/>
        <n v="443.891"/>
        <n v="49.28"/>
        <n v="12.4574"/>
        <n v="22.0898"/>
        <n v="65.44"/>
        <n v="2.5"/>
        <n v="2.25"/>
        <n v="392.4"/>
        <n v="41.49"/>
        <n v="298.13"/>
        <n v="18.62"/>
        <n v="9.85"/>
        <n v="202.635"/>
        <n v="55.42"/>
        <n v="11.8711"/>
        <n v="192.576"/>
        <n v="21.06"/>
        <n v="60.28"/>
        <n v="6.1287"/>
        <n v="0.1095"/>
        <n v="0.963"/>
        <n v="48.9456"/>
        <n v="51"/>
        <n v="186.9"/>
        <n v="112.025"/>
        <n v="2.1184"/>
        <n v="33.975"/>
        <n v="20.5"/>
        <n v="0.7113"/>
        <n v="17.13"/>
        <n v="162.414"/>
        <n v="0.31"/>
        <n v="80.5"/>
        <n v="19.8399"/>
        <n v="44.64"/>
        <n v="13.9"/>
        <n v="97.9"/>
        <n v="6.2056"/>
        <n v="0.0776"/>
        <n v="21.1"/>
        <n v="0.013"/>
        <n v="98.01"/>
        <n v="0.0234"/>
        <n v="4.23"/>
        <n v="0.686"/>
        <n v="129.364"/>
        <n v="340.771"/>
        <n v="12.164"/>
        <n v="9.366"/>
        <n v="29.628"/>
        <n v="172.86"/>
        <n v="8.86"/>
        <n v="40.375"/>
        <n v="32.3"/>
        <n v="36.27"/>
        <n v="0.05"/>
        <n v="22.73"/>
        <n v="0.3273"/>
        <n v="437.453"/>
        <n v="23.46"/>
        <n v="1.58"/>
        <n v="79.8"/>
        <n v="9.4232"/>
        <n v="9.6"/>
        <n v="29.6702"/>
        <n v="53.74"/>
        <n v="3.1"/>
        <n v="2.142"/>
        <n v="217.24"/>
        <n v="55.16"/>
        <n v="243.985"/>
        <n v="5.52"/>
        <n v="18.04"/>
        <n v="210.02"/>
        <n v="202.665"/>
        <n v="59.14"/>
        <n v="9.7029"/>
        <n v="188.292"/>
        <n v="21.65"/>
        <n v="6.4"/>
        <n v="60.36"/>
        <n v="7.5208"/>
        <n v="0.0824"/>
        <n v="5.8"/>
        <n v="0.347"/>
        <n v="39.2368"/>
        <n v="16.184"/>
        <n v="149.1"/>
        <n v="116.775"/>
        <n v="2.9355"/>
        <n v="28.375"/>
        <n v="22.41"/>
        <n v="1.3208"/>
        <n v="19.65"/>
        <n v="152.67"/>
        <n v="0.73"/>
        <n v="85.4"/>
        <n v="19.8943"/>
        <n v="64.248"/>
        <n v="8.83"/>
        <n v="117.04"/>
        <n v="15.5079"/>
        <n v="0.147"/>
        <n v="79.55"/>
        <n v="2.61"/>
        <n v="0.699"/>
        <n v="194.738"/>
        <n v="341.292"/>
        <n v="12.096"/>
        <n v="4.428"/>
        <n v="28.296"/>
        <n v="60.79"/>
        <n v="42.71"/>
        <n v="32.05"/>
        <n v="43.42"/>
        <n v="31.61"/>
        <n v="0.203"/>
        <n v="34.53"/>
        <n v="0.3417"/>
        <n v="406.477"/>
        <n v="54.62"/>
        <n v="128.8"/>
        <n v="9.4545"/>
        <n v="7.4"/>
        <n v="34.5982"/>
        <n v="23.79"/>
        <n v="253.33"/>
        <n v="55.55"/>
        <n v="189.985"/>
        <n v="27.02"/>
        <n v="17.03"/>
        <n v="18.01"/>
        <n v="13.56"/>
        <n v="10.03"/>
        <n v="202.78"/>
        <n v="50.35"/>
        <n v="14.7767"/>
        <n v="177.464"/>
        <n v="22"/>
        <n v="52.89"/>
        <n v="8.5698"/>
        <n v="0.3318"/>
        <n v="1.4"/>
        <n v="0.171"/>
        <n v="56.874"/>
        <n v="15.674"/>
        <n v="139.3"/>
        <n v="132.75"/>
        <n v="3.0192"/>
        <n v="35.35"/>
        <n v="26.75"/>
        <n v="15.07"/>
        <n v="5.3324"/>
        <n v="30.69"/>
        <n v="169.316"/>
        <n v="93.6"/>
        <n v="19.9066"/>
        <n v="65.88"/>
        <n v="7.36"/>
        <n v="1.82"/>
        <n v="154.91"/>
        <n v="11.4099"/>
        <n v="0.0637"/>
        <n v="29.8"/>
        <n v="0.0401"/>
        <n v="84.75"/>
        <n v="0.0312"/>
        <n v="0.0986"/>
        <n v="2.46"/>
        <n v="0.195"/>
        <n v="119.389"/>
        <n v="342.497"/>
        <n v="10.13"/>
        <n v="5.675"/>
        <n v="27.63"/>
        <n v="52.03"/>
        <n v="6.68"/>
        <n v="31.55"/>
        <n v="44.85"/>
        <n v="31.38"/>
        <n v="0.69"/>
        <n v="40.27"/>
        <n v="0.002"/>
        <n v="11.6"/>
        <n v="0.1534"/>
        <n v="391.952"/>
        <n v="34.44"/>
        <n v="140"/>
        <n v="25.3521"/>
        <n v="52.8"/>
        <n v="35.0917"/>
        <n v="55.74"/>
        <n v="4.1"/>
        <n v="329.05"/>
        <n v="75.05"/>
        <n v="192.075"/>
        <n v="18.08"/>
        <n v="11.16"/>
        <n v="12.27"/>
        <n v="203.01"/>
        <n v="50.5"/>
        <n v="9.6999"/>
        <n v="198.712"/>
        <n v="25.79"/>
        <n v="1.32"/>
        <n v="46.16"/>
        <n v="8.9724"/>
        <n v="0.125"/>
        <n v="40.841"/>
        <n v="67.2"/>
        <n v="12.376"/>
        <n v="134.4"/>
        <n v="126.275"/>
        <n v="3.7544"/>
        <n v="31.275"/>
        <n v="20.75"/>
        <n v="23.34"/>
        <n v="3.0095"/>
        <n v="22.56"/>
        <n v="164.948"/>
        <n v="0.62"/>
        <n v="99.2"/>
        <n v="19.9509"/>
        <n v="22.722"/>
        <n v="151.68"/>
        <n v="13.9326"/>
        <n v="0.0343"/>
        <n v="20.1"/>
        <n v="125.25"/>
        <n v="0.0017"/>
        <n v="0.0373"/>
        <n v="120.141"/>
        <n v="346.278"/>
        <n v="7.902"/>
        <n v="4.206"/>
        <n v="25.218"/>
        <n v="38.43"/>
        <n v="8.09"/>
        <n v="46.605"/>
        <n v="46.15"/>
        <n v="1.827"/>
        <n v="63.98"/>
        <n v="0.1779"/>
        <n v="397.969"/>
        <n v="116.9"/>
        <n v="12.1729"/>
        <n v="43.2"/>
        <n v="28.8302"/>
        <n v="18.92"/>
        <n v="4.4"/>
        <n v="345.56"/>
        <n v="100.15"/>
        <n v="240.53"/>
        <n v="3.12"/>
        <n v="22.12"/>
        <n v="13.38"/>
        <n v="210.07"/>
        <n v="3.7"/>
        <n v="203.38"/>
        <n v="54.95"/>
        <n v="10.78"/>
        <n v="143.396"/>
        <n v="32.49"/>
        <n v="5.32"/>
        <n v="59.49"/>
        <n v="7.8211"/>
        <n v="0.1257"/>
        <n v="73.0151"/>
        <n v="13.6"/>
        <n v="119.425"/>
        <n v="3.7185"/>
        <n v="45.375"/>
        <n v="27.25"/>
        <n v="37.86"/>
        <n v="1.9003"/>
        <n v="31.26"/>
        <n v="162.274"/>
        <n v="2.18"/>
        <n v="99.1"/>
        <n v="19.8076"/>
        <n v="6.22"/>
        <n v="36.528"/>
        <n v="267.2"/>
        <n v="16.2725"/>
        <n v="0.0883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6.13"/>
        <n v="0.13"/>
        <n v="1.218"/>
        <n v="67.73"/>
        <n v="0.0106"/>
        <n v="0.3287"/>
        <n v="272.52"/>
        <n v="29.86"/>
        <n v="1.45"/>
        <n v="105"/>
        <n v="11.3444"/>
        <n v="50.4"/>
        <n v="86.2"/>
        <n v="4.132"/>
        <n v="188.28"/>
        <n v="5.91"/>
        <n v="372.32"/>
        <n v="8.98"/>
        <n v="17.08"/>
        <n v="17.68"/>
        <n v="11.18"/>
        <n v="210.1"/>
        <n v="7.8"/>
        <n v="3.01"/>
        <n v="208.57"/>
        <n v="59.59"/>
        <n v="21.3664"/>
        <n v="211.532"/>
        <n v="114.8"/>
        <n v="58.99"/>
        <n v="10.638"/>
        <n v="0.1763"/>
        <n v="79.2813"/>
        <n v="16.286"/>
        <n v="149.8"/>
        <n v="122.525"/>
        <n v="4.5806"/>
        <n v="43.425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62.91"/>
        <n v="0.23"/>
        <n v="1.624"/>
        <n v="54.93"/>
        <n v="0.0114"/>
        <n v="0.3459"/>
        <n v="238.055"/>
        <n v="64.68"/>
        <n v="9.7537"/>
        <n v="28.3657"/>
        <n v="36.23"/>
        <n v="4.6"/>
        <n v="4.98"/>
        <n v="368.49"/>
        <n v="6.62"/>
        <n v="373.51"/>
        <n v="1.76"/>
        <n v="17.42"/>
        <n v="13.35"/>
        <n v="210.3"/>
        <n v="1.41"/>
        <n v="58.66"/>
        <n v="12.3085"/>
        <n v="210.938"/>
        <n v="143.37"/>
        <n v="7.55"/>
        <n v="43.1"/>
        <n v="7.0573"/>
        <n v="0.1459"/>
        <n v="86.427"/>
        <n v="9.52"/>
        <n v="74.9"/>
        <n v="145.025"/>
        <n v="6.2129"/>
        <n v="39.125"/>
        <n v="21.25"/>
        <n v="31.87"/>
        <n v="6.2719"/>
        <n v="25.35"/>
        <n v="50.246"/>
        <n v="1.31"/>
        <n v="20.0936"/>
        <n v="42.42"/>
        <n v="11.33"/>
        <n v="215.97"/>
        <n v="20.5391"/>
        <n v="0.0447"/>
        <n v="0.0023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36.87"/>
        <n v="0.55"/>
        <n v="0.0073"/>
        <n v="12.8"/>
        <n v="3.76"/>
        <n v="0.2229"/>
        <n v="239.335"/>
        <n v="70.95"/>
        <n v="77"/>
        <n v="8.541"/>
        <n v="6.96"/>
        <n v="35.686"/>
        <n v="24.59"/>
        <n v="5.271"/>
        <n v="360.96"/>
        <n v="16.52"/>
        <n v="311.31"/>
        <n v="50"/>
        <n v="45"/>
        <n v="18.96"/>
        <n v="1.03"/>
        <n v="110.2"/>
        <n v="1.74"/>
        <n v="58.46"/>
        <n v="5.9345"/>
        <n v="189.694"/>
        <n v="118.49"/>
        <n v="4.56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162.54"/>
        <n v="100.6"/>
        <n v="19.8452"/>
        <n v="192.378"/>
        <n v="10.42"/>
        <n v="220.88"/>
        <n v="2.5439"/>
        <n v="0.1264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49.4"/>
        <n v="41.35"/>
        <n v="0.609"/>
        <n v="15.24"/>
        <n v="1.05"/>
        <n v="0.2837"/>
        <n v="385.26"/>
        <n v="42.37"/>
        <n v="2.12"/>
        <n v="57.4"/>
        <n v="9.3305"/>
        <n v="26.7062"/>
        <n v="13.65"/>
        <n v="24.64"/>
        <n v="17.4"/>
        <n v="2.402"/>
        <n v="11.25"/>
        <n v="8.239"/>
        <n v="160.91"/>
        <n v="38.65"/>
        <n v="309.19"/>
        <n v="53.1"/>
        <n v="20.01"/>
        <n v="44"/>
        <n v="3.63"/>
        <n v="6.7669"/>
        <n v="174.564"/>
        <n v="104.05"/>
        <n v="7.7"/>
        <n v="42.45"/>
        <n v="88.7263"/>
        <n v="17.306"/>
        <n v="131.6"/>
        <n v="168.825"/>
        <n v="6.426"/>
        <n v="54.975"/>
        <n v="17.25"/>
        <n v="72"/>
        <n v="21.0247"/>
        <n v="58.41"/>
        <n v="166.474"/>
        <n v="70.7"/>
        <n v="20.1256"/>
        <n v="46.812"/>
        <n v="171.09"/>
        <n v="5.4782"/>
        <n v="0.0702"/>
        <n v="2.804"/>
        <n v="126.676"/>
        <n v="334.636"/>
        <n v="6.432"/>
        <n v="7.115"/>
        <n v="28.008"/>
        <n v="3.18"/>
        <n v="23.031"/>
        <n v="28.15"/>
        <n v="52.49"/>
        <n v="0.406"/>
        <n v="2.53"/>
        <n v="48.06"/>
        <n v="381.615"/>
        <n v="27.7"/>
        <n v="6.1127"/>
        <n v="29.2168"/>
        <n v="27.28"/>
        <n v="142.76"/>
        <n v="52.37"/>
        <n v="301.68"/>
        <n v="4.26"/>
        <n v="10.1"/>
        <n v="5.3046"/>
        <n v="193.394"/>
        <n v="13"/>
        <n v="119.35"/>
        <n v="36.25"/>
        <n v="73.9167"/>
        <n v="164.4"/>
        <n v="152.025"/>
        <n v="6.1533"/>
        <n v="56.15"/>
        <n v="24.9004"/>
        <n v="88.86"/>
        <n v="139.076"/>
        <n v="3.97"/>
        <n v="59.5"/>
        <n v="18.9476"/>
        <n v="55.212"/>
        <n v="21.34"/>
        <n v="97.56"/>
        <n v="3.339"/>
        <n v="0.0617"/>
        <n v="19.4317"/>
        <n v="5.4119"/>
        <n v="2.477"/>
        <n v="176.036"/>
        <n v="338.334"/>
        <n v="2.014"/>
        <n v="8.759"/>
        <n v="27.288"/>
        <n v="40.66"/>
        <n v="3.68"/>
        <n v="11.088"/>
        <n v="28.65"/>
        <n v="38.87"/>
        <n v="51.11"/>
        <n v="0.3211"/>
        <n v="390.415"/>
        <n v="32.76"/>
        <n v="2.31"/>
        <n v="8.2071"/>
        <n v="9.89"/>
        <n v="14.0534"/>
        <n v="7.4419"/>
        <n v="892.28"/>
        <n v="80.86"/>
        <n v="298.83"/>
        <n v="3.95"/>
        <n v="27.72"/>
        <n v="10.08"/>
        <n v="151.06"/>
        <n v="11.2383"/>
        <n v="193.41"/>
        <n v="102.83"/>
        <n v="29.9324"/>
        <n v="42"/>
        <n v="13.022"/>
        <n v="166.11"/>
        <n v="140.025"/>
        <n v="7.8954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038"/>
        <n v="0.5626"/>
        <n v="378.37"/>
        <n v="1.27"/>
        <n v="109.2"/>
        <n v="19.4605"/>
        <n v="9.83"/>
        <n v="29.4435"/>
        <n v="24.6063"/>
        <n v="34.1"/>
        <n v="20.43"/>
        <n v="8.5215"/>
        <n v="86.56"/>
        <n v="341.79"/>
        <n v="17.76"/>
        <n v="17.81"/>
        <n v="82.35"/>
        <n v="3.08"/>
        <n v="2.16"/>
        <n v="6.3209"/>
        <n v="223.11"/>
        <n v="90.26"/>
        <n v="2.27"/>
      </sharedItems>
    </cacheField>
    <cacheField name="信用消耗金额" numFmtId="0">
      <sharedItems containsBlank="1" containsString="0" containsNumber="1">
        <m/>
        <n v="25.101"/>
        <n v="0.675"/>
        <n v="0"/>
        <n v="34.79"/>
        <n v="0.928"/>
        <n v="46.462"/>
        <n v="0.679"/>
        <n v="58.501"/>
        <n v="1.999"/>
        <n v="65.895"/>
        <n v="0.011"/>
        <n v="68.014"/>
        <n v="0.249"/>
        <n v="84.522"/>
        <n v="0.984"/>
        <n v="119.977"/>
        <n v="0.499"/>
        <n v="101.098"/>
        <n v="0.357"/>
        <n v="103.194"/>
        <n v="0.377"/>
        <n v="103.109"/>
        <n v="0.339"/>
        <n v="115.304"/>
        <n v="0.809"/>
        <n v="148.959"/>
        <n v="0.565"/>
        <n v="183.056"/>
        <n v="3.366"/>
        <n v="198.245"/>
        <n v="5.184"/>
        <n v="148.913"/>
        <n v="5.043"/>
        <n v="79.883"/>
        <n v="97.899"/>
        <n v="117.044"/>
        <n v="154.906"/>
        <n v="151.679"/>
        <n v="0.701"/>
        <n v="267.196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8:30:00" endDate="2026-09-26T18:30:00"/>
        <groupItems count="3">
          <s v="&lt;2026/8/30"/>
          <s v="2026 年"/>
          <s v="&gt;2026/9/26"/>
        </groupItems>
      </fieldGroup>
    </cacheField>
    <cacheField name="季度(Date)" numFmtId="0" databaseField="0">
      <fieldGroup base="1">
        <rangePr groupBy="quarters" startDate="2026-08-30T18:30:00" endDate="2026-09-26T18:30:00"/>
        <groupItems count="6">
          <s v="&lt;2026/8/30"/>
          <s v="第 1 季度"/>
          <s v="第 2 季度"/>
          <s v="第 3 季度"/>
          <s v="第 4 季度"/>
          <s v="&gt;2026/9/26"/>
        </groupItems>
      </fieldGroup>
    </cacheField>
    <cacheField name="月(Date)" numFmtId="0" databaseField="0">
      <fieldGroup base="1">
        <rangePr groupBy="months" startDate="2026-08-30T18:30:00" endDate="2026-09-26T18:3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26"/>
        </groupItems>
      </fieldGroup>
    </cacheField>
  </cacheFields>
</pivotCacheDefinition>
</file>

<file path=xl/pivotCache/pivotCacheRecords4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5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4"/>
    <x v="6"/>
    <x v="0"/>
  </r>
  <r>
    <x v="0"/>
    <x v="0"/>
    <x v="7"/>
    <x v="0"/>
    <x v="5"/>
    <x v="2"/>
    <x v="7"/>
    <x v="6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4"/>
    <x v="15"/>
    <x v="0"/>
  </r>
  <r>
    <x v="0"/>
    <x v="0"/>
    <x v="16"/>
    <x v="5"/>
    <x v="1"/>
    <x v="1"/>
    <x v="2"/>
    <x v="15"/>
    <x v="16"/>
    <x v="0"/>
  </r>
  <r>
    <x v="0"/>
    <x v="0"/>
    <x v="17"/>
    <x v="6"/>
    <x v="1"/>
    <x v="1"/>
    <x v="16"/>
    <x v="16"/>
    <x v="17"/>
    <x v="0"/>
  </r>
  <r>
    <x v="0"/>
    <x v="0"/>
    <x v="18"/>
    <x v="4"/>
    <x v="1"/>
    <x v="3"/>
    <x v="17"/>
    <x v="17"/>
    <x v="18"/>
    <x v="0"/>
  </r>
  <r>
    <x v="0"/>
    <x v="0"/>
    <x v="19"/>
    <x v="1"/>
    <x v="1"/>
    <x v="1"/>
    <x v="18"/>
    <x v="18"/>
    <x v="19"/>
    <x v="0"/>
  </r>
  <r>
    <x v="0"/>
    <x v="0"/>
    <x v="20"/>
    <x v="0"/>
    <x v="0"/>
    <x v="4"/>
    <x v="19"/>
    <x v="19"/>
    <x v="20"/>
    <x v="1"/>
  </r>
  <r>
    <x v="0"/>
    <x v="0"/>
    <x v="21"/>
    <x v="3"/>
    <x v="7"/>
    <x v="1"/>
    <x v="20"/>
    <x v="20"/>
    <x v="21"/>
    <x v="0"/>
  </r>
  <r>
    <x v="0"/>
    <x v="0"/>
    <x v="22"/>
    <x v="6"/>
    <x v="1"/>
    <x v="1"/>
    <x v="21"/>
    <x v="21"/>
    <x v="22"/>
    <x v="0"/>
  </r>
  <r>
    <x v="0"/>
    <x v="0"/>
    <x v="23"/>
    <x v="2"/>
    <x v="0"/>
    <x v="1"/>
    <x v="21"/>
    <x v="21"/>
    <x v="22"/>
    <x v="0"/>
  </r>
  <r>
    <x v="0"/>
    <x v="0"/>
    <x v="24"/>
    <x v="2"/>
    <x v="2"/>
    <x v="1"/>
    <x v="21"/>
    <x v="21"/>
    <x v="22"/>
    <x v="0"/>
  </r>
  <r>
    <x v="0"/>
    <x v="0"/>
    <x v="25"/>
    <x v="0"/>
    <x v="5"/>
    <x v="1"/>
    <x v="21"/>
    <x v="21"/>
    <x v="22"/>
    <x v="0"/>
  </r>
  <r>
    <x v="0"/>
    <x v="0"/>
    <x v="26"/>
    <x v="0"/>
    <x v="8"/>
    <x v="1"/>
    <x v="22"/>
    <x v="22"/>
    <x v="23"/>
    <x v="0"/>
  </r>
  <r>
    <x v="0"/>
    <x v="0"/>
    <x v="27"/>
    <x v="0"/>
    <x v="0"/>
    <x v="0"/>
    <x v="21"/>
    <x v="21"/>
    <x v="24"/>
    <x v="0"/>
  </r>
  <r>
    <x v="0"/>
    <x v="0"/>
    <x v="28"/>
    <x v="0"/>
    <x v="0"/>
    <x v="1"/>
    <x v="23"/>
    <x v="23"/>
    <x v="25"/>
    <x v="0"/>
  </r>
  <r>
    <x v="0"/>
    <x v="0"/>
    <x v="29"/>
    <x v="7"/>
    <x v="9"/>
    <x v="1"/>
    <x v="24"/>
    <x v="24"/>
    <x v="26"/>
    <x v="0"/>
  </r>
  <r>
    <x v="0"/>
    <x v="0"/>
    <x v="30"/>
    <x v="7"/>
    <x v="10"/>
    <x v="1"/>
    <x v="25"/>
    <x v="25"/>
    <x v="27"/>
    <x v="0"/>
  </r>
  <r>
    <x v="0"/>
    <x v="0"/>
    <x v="31"/>
    <x v="2"/>
    <x v="3"/>
    <x v="1"/>
    <x v="21"/>
    <x v="21"/>
    <x v="22"/>
    <x v="0"/>
  </r>
  <r>
    <x v="0"/>
    <x v="0"/>
    <x v="32"/>
    <x v="0"/>
    <x v="0"/>
    <x v="4"/>
    <x v="22"/>
    <x v="26"/>
    <x v="28"/>
    <x v="2"/>
  </r>
  <r>
    <x v="0"/>
    <x v="0"/>
    <x v="33"/>
    <x v="8"/>
    <x v="1"/>
    <x v="1"/>
    <x v="26"/>
    <x v="27"/>
    <x v="21"/>
    <x v="0"/>
  </r>
  <r>
    <x v="0"/>
    <x v="0"/>
    <x v="34"/>
    <x v="8"/>
    <x v="1"/>
    <x v="0"/>
    <x v="20"/>
    <x v="28"/>
    <x v="29"/>
    <x v="0"/>
  </r>
  <r>
    <x v="0"/>
    <x v="0"/>
    <x v="35"/>
    <x v="9"/>
    <x v="1"/>
    <x v="1"/>
    <x v="20"/>
    <x v="29"/>
    <x v="30"/>
    <x v="0"/>
  </r>
  <r>
    <x v="0"/>
    <x v="0"/>
    <x v="36"/>
    <x v="9"/>
    <x v="1"/>
    <x v="1"/>
    <x v="27"/>
    <x v="30"/>
    <x v="31"/>
    <x v="0"/>
  </r>
  <r>
    <x v="0"/>
    <x v="0"/>
    <x v="37"/>
    <x v="7"/>
    <x v="2"/>
    <x v="1"/>
    <x v="28"/>
    <x v="31"/>
    <x v="32"/>
    <x v="0"/>
  </r>
  <r>
    <x v="0"/>
    <x v="0"/>
    <x v="38"/>
    <x v="7"/>
    <x v="11"/>
    <x v="1"/>
    <x v="29"/>
    <x v="32"/>
    <x v="33"/>
    <x v="0"/>
  </r>
  <r>
    <x v="0"/>
    <x v="0"/>
    <x v="39"/>
    <x v="7"/>
    <x v="2"/>
    <x v="1"/>
    <x v="26"/>
    <x v="33"/>
    <x v="34"/>
    <x v="0"/>
  </r>
  <r>
    <x v="0"/>
    <x v="0"/>
    <x v="40"/>
    <x v="9"/>
    <x v="1"/>
    <x v="1"/>
    <x v="30"/>
    <x v="34"/>
    <x v="35"/>
    <x v="0"/>
  </r>
  <r>
    <x v="0"/>
    <x v="0"/>
    <x v="41"/>
    <x v="9"/>
    <x v="1"/>
    <x v="3"/>
    <x v="31"/>
    <x v="35"/>
    <x v="36"/>
    <x v="0"/>
  </r>
  <r>
    <x v="0"/>
    <x v="0"/>
    <x v="42"/>
    <x v="10"/>
    <x v="1"/>
    <x v="3"/>
    <x v="32"/>
    <x v="4"/>
    <x v="37"/>
    <x v="0"/>
  </r>
  <r>
    <x v="0"/>
    <x v="0"/>
    <x v="43"/>
    <x v="11"/>
    <x v="1"/>
    <x v="1"/>
    <x v="33"/>
    <x v="36"/>
    <x v="38"/>
    <x v="0"/>
  </r>
  <r>
    <x v="0"/>
    <x v="0"/>
    <x v="44"/>
    <x v="12"/>
    <x v="1"/>
    <x v="1"/>
    <x v="34"/>
    <x v="37"/>
    <x v="39"/>
    <x v="0"/>
  </r>
  <r>
    <x v="0"/>
    <x v="0"/>
    <x v="45"/>
    <x v="13"/>
    <x v="1"/>
    <x v="1"/>
    <x v="35"/>
    <x v="18"/>
    <x v="40"/>
    <x v="0"/>
  </r>
  <r>
    <x v="0"/>
    <x v="0"/>
    <x v="46"/>
    <x v="9"/>
    <x v="1"/>
    <x v="1"/>
    <x v="2"/>
    <x v="22"/>
    <x v="27"/>
    <x v="0"/>
  </r>
  <r>
    <x v="0"/>
    <x v="0"/>
    <x v="47"/>
    <x v="14"/>
    <x v="1"/>
    <x v="3"/>
    <x v="36"/>
    <x v="38"/>
    <x v="41"/>
    <x v="0"/>
  </r>
  <r>
    <x v="0"/>
    <x v="0"/>
    <x v="48"/>
    <x v="14"/>
    <x v="1"/>
    <x v="1"/>
    <x v="21"/>
    <x v="21"/>
    <x v="22"/>
    <x v="0"/>
  </r>
  <r>
    <x v="0"/>
    <x v="0"/>
    <x v="49"/>
    <x v="7"/>
    <x v="11"/>
    <x v="1"/>
    <x v="37"/>
    <x v="39"/>
    <x v="42"/>
    <x v="0"/>
  </r>
  <r>
    <x v="0"/>
    <x v="0"/>
    <x v="50"/>
    <x v="7"/>
    <x v="12"/>
    <x v="1"/>
    <x v="20"/>
    <x v="40"/>
    <x v="43"/>
    <x v="0"/>
  </r>
  <r>
    <x v="0"/>
    <x v="0"/>
    <x v="51"/>
    <x v="7"/>
    <x v="2"/>
    <x v="1"/>
    <x v="38"/>
    <x v="41"/>
    <x v="44"/>
    <x v="0"/>
  </r>
  <r>
    <x v="0"/>
    <x v="0"/>
    <x v="52"/>
    <x v="15"/>
    <x v="1"/>
    <x v="3"/>
    <x v="39"/>
    <x v="42"/>
    <x v="45"/>
    <x v="0"/>
  </r>
  <r>
    <x v="0"/>
    <x v="0"/>
    <x v="53"/>
    <x v="16"/>
    <x v="1"/>
    <x v="3"/>
    <x v="40"/>
    <x v="43"/>
    <x v="46"/>
    <x v="0"/>
  </r>
  <r>
    <x v="0"/>
    <x v="0"/>
    <x v="54"/>
    <x v="16"/>
    <x v="1"/>
    <x v="0"/>
    <x v="21"/>
    <x v="21"/>
    <x v="47"/>
    <x v="0"/>
  </r>
  <r>
    <x v="0"/>
    <x v="0"/>
    <x v="55"/>
    <x v="11"/>
    <x v="1"/>
    <x v="1"/>
    <x v="41"/>
    <x v="44"/>
    <x v="48"/>
    <x v="0"/>
  </r>
  <r>
    <x v="0"/>
    <x v="0"/>
    <x v="56"/>
    <x v="16"/>
    <x v="1"/>
    <x v="0"/>
    <x v="21"/>
    <x v="21"/>
    <x v="49"/>
    <x v="0"/>
  </r>
  <r>
    <x v="0"/>
    <x v="0"/>
    <x v="57"/>
    <x v="7"/>
    <x v="11"/>
    <x v="1"/>
    <x v="42"/>
    <x v="45"/>
    <x v="50"/>
    <x v="0"/>
  </r>
  <r>
    <x v="0"/>
    <x v="0"/>
    <x v="58"/>
    <x v="7"/>
    <x v="12"/>
    <x v="1"/>
    <x v="43"/>
    <x v="32"/>
    <x v="51"/>
    <x v="0"/>
  </r>
  <r>
    <x v="0"/>
    <x v="0"/>
    <x v="59"/>
    <x v="17"/>
    <x v="1"/>
    <x v="1"/>
    <x v="44"/>
    <x v="22"/>
    <x v="52"/>
    <x v="0"/>
  </r>
  <r>
    <x v="0"/>
    <x v="0"/>
    <x v="60"/>
    <x v="7"/>
    <x v="13"/>
    <x v="1"/>
    <x v="45"/>
    <x v="22"/>
    <x v="53"/>
    <x v="0"/>
  </r>
  <r>
    <x v="0"/>
    <x v="0"/>
    <x v="61"/>
    <x v="7"/>
    <x v="13"/>
    <x v="1"/>
    <x v="40"/>
    <x v="46"/>
    <x v="54"/>
    <x v="0"/>
  </r>
  <r>
    <x v="0"/>
    <x v="0"/>
    <x v="62"/>
    <x v="13"/>
    <x v="1"/>
    <x v="3"/>
    <x v="46"/>
    <x v="18"/>
    <x v="55"/>
    <x v="0"/>
  </r>
  <r>
    <x v="0"/>
    <x v="0"/>
    <x v="63"/>
    <x v="2"/>
    <x v="0"/>
    <x v="4"/>
    <x v="47"/>
    <x v="35"/>
    <x v="56"/>
    <x v="3"/>
  </r>
  <r>
    <x v="0"/>
    <x v="0"/>
    <x v="64"/>
    <x v="16"/>
    <x v="1"/>
    <x v="1"/>
    <x v="48"/>
    <x v="47"/>
    <x v="57"/>
    <x v="0"/>
  </r>
  <r>
    <x v="0"/>
    <x v="0"/>
    <x v="65"/>
    <x v="18"/>
    <x v="1"/>
    <x v="0"/>
    <x v="49"/>
    <x v="48"/>
    <x v="58"/>
    <x v="0"/>
  </r>
  <r>
    <x v="0"/>
    <x v="0"/>
    <x v="66"/>
    <x v="19"/>
    <x v="14"/>
    <x v="1"/>
    <x v="21"/>
    <x v="21"/>
    <x v="22"/>
    <x v="0"/>
  </r>
  <r>
    <x v="0"/>
    <x v="0"/>
    <x v="67"/>
    <x v="20"/>
    <x v="15"/>
    <x v="1"/>
    <x v="21"/>
    <x v="21"/>
    <x v="22"/>
    <x v="0"/>
  </r>
  <r>
    <x v="0"/>
    <x v="0"/>
    <x v="68"/>
    <x v="21"/>
    <x v="13"/>
    <x v="1"/>
    <x v="50"/>
    <x v="7"/>
    <x v="59"/>
    <x v="0"/>
  </r>
  <r>
    <x v="0"/>
    <x v="0"/>
    <x v="69"/>
    <x v="22"/>
    <x v="16"/>
    <x v="0"/>
    <x v="51"/>
    <x v="49"/>
    <x v="60"/>
    <x v="0"/>
  </r>
  <r>
    <x v="0"/>
    <x v="0"/>
    <x v="70"/>
    <x v="18"/>
    <x v="1"/>
    <x v="0"/>
    <x v="5"/>
    <x v="50"/>
    <x v="61"/>
    <x v="0"/>
  </r>
  <r>
    <x v="0"/>
    <x v="0"/>
    <x v="71"/>
    <x v="23"/>
    <x v="17"/>
    <x v="1"/>
    <x v="52"/>
    <x v="8"/>
    <x v="62"/>
    <x v="0"/>
  </r>
  <r>
    <x v="0"/>
    <x v="0"/>
    <x v="72"/>
    <x v="24"/>
    <x v="1"/>
    <x v="3"/>
    <x v="53"/>
    <x v="17"/>
    <x v="63"/>
    <x v="0"/>
  </r>
  <r>
    <x v="0"/>
    <x v="0"/>
    <x v="73"/>
    <x v="25"/>
    <x v="1"/>
    <x v="1"/>
    <x v="21"/>
    <x v="21"/>
    <x v="22"/>
    <x v="0"/>
  </r>
  <r>
    <x v="0"/>
    <x v="0"/>
    <x v="74"/>
    <x v="26"/>
    <x v="1"/>
    <x v="1"/>
    <x v="21"/>
    <x v="21"/>
    <x v="22"/>
    <x v="0"/>
  </r>
  <r>
    <x v="0"/>
    <x v="0"/>
    <x v="75"/>
    <x v="27"/>
    <x v="1"/>
    <x v="1"/>
    <x v="54"/>
    <x v="8"/>
    <x v="64"/>
    <x v="0"/>
  </r>
  <r>
    <x v="0"/>
    <x v="0"/>
    <x v="76"/>
    <x v="28"/>
    <x v="12"/>
    <x v="1"/>
    <x v="17"/>
    <x v="14"/>
    <x v="44"/>
    <x v="0"/>
  </r>
  <r>
    <x v="0"/>
    <x v="0"/>
    <x v="77"/>
    <x v="29"/>
    <x v="18"/>
    <x v="2"/>
    <x v="55"/>
    <x v="51"/>
    <x v="65"/>
    <x v="0"/>
  </r>
  <r>
    <x v="0"/>
    <x v="0"/>
    <x v="78"/>
    <x v="26"/>
    <x v="1"/>
    <x v="3"/>
    <x v="56"/>
    <x v="52"/>
    <x v="66"/>
    <x v="0"/>
  </r>
  <r>
    <x v="0"/>
    <x v="0"/>
    <x v="79"/>
    <x v="30"/>
    <x v="1"/>
    <x v="1"/>
    <x v="57"/>
    <x v="4"/>
    <x v="67"/>
    <x v="0"/>
  </r>
  <r>
    <x v="0"/>
    <x v="0"/>
    <x v="80"/>
    <x v="30"/>
    <x v="19"/>
    <x v="1"/>
    <x v="58"/>
    <x v="1"/>
    <x v="68"/>
    <x v="0"/>
  </r>
  <r>
    <x v="0"/>
    <x v="0"/>
    <x v="81"/>
    <x v="31"/>
    <x v="11"/>
    <x v="1"/>
    <x v="59"/>
    <x v="40"/>
    <x v="69"/>
    <x v="0"/>
  </r>
  <r>
    <x v="0"/>
    <x v="0"/>
    <x v="82"/>
    <x v="32"/>
    <x v="19"/>
    <x v="1"/>
    <x v="60"/>
    <x v="41"/>
    <x v="70"/>
    <x v="0"/>
  </r>
  <r>
    <x v="0"/>
    <x v="0"/>
    <x v="83"/>
    <x v="33"/>
    <x v="1"/>
    <x v="1"/>
    <x v="21"/>
    <x v="21"/>
    <x v="22"/>
    <x v="0"/>
  </r>
  <r>
    <x v="0"/>
    <x v="0"/>
    <x v="84"/>
    <x v="24"/>
    <x v="1"/>
    <x v="1"/>
    <x v="59"/>
    <x v="22"/>
    <x v="71"/>
    <x v="0"/>
  </r>
  <r>
    <x v="0"/>
    <x v="0"/>
    <x v="85"/>
    <x v="34"/>
    <x v="12"/>
    <x v="1"/>
    <x v="20"/>
    <x v="14"/>
    <x v="72"/>
    <x v="0"/>
  </r>
  <r>
    <x v="0"/>
    <x v="0"/>
    <x v="86"/>
    <x v="35"/>
    <x v="20"/>
    <x v="1"/>
    <x v="17"/>
    <x v="1"/>
    <x v="73"/>
    <x v="0"/>
  </r>
  <r>
    <x v="0"/>
    <x v="0"/>
    <x v="87"/>
    <x v="36"/>
    <x v="11"/>
    <x v="1"/>
    <x v="40"/>
    <x v="53"/>
    <x v="74"/>
    <x v="0"/>
  </r>
  <r>
    <x v="0"/>
    <x v="0"/>
    <x v="88"/>
    <x v="5"/>
    <x v="1"/>
    <x v="3"/>
    <x v="61"/>
    <x v="8"/>
    <x v="75"/>
    <x v="0"/>
  </r>
  <r>
    <x v="0"/>
    <x v="0"/>
    <x v="89"/>
    <x v="1"/>
    <x v="1"/>
    <x v="3"/>
    <x v="62"/>
    <x v="1"/>
    <x v="76"/>
    <x v="0"/>
  </r>
  <r>
    <x v="0"/>
    <x v="0"/>
    <x v="90"/>
    <x v="37"/>
    <x v="11"/>
    <x v="1"/>
    <x v="63"/>
    <x v="54"/>
    <x v="77"/>
    <x v="0"/>
  </r>
  <r>
    <x v="0"/>
    <x v="0"/>
    <x v="91"/>
    <x v="38"/>
    <x v="11"/>
    <x v="1"/>
    <x v="64"/>
    <x v="14"/>
    <x v="78"/>
    <x v="0"/>
  </r>
  <r>
    <x v="0"/>
    <x v="0"/>
    <x v="92"/>
    <x v="38"/>
    <x v="20"/>
    <x v="1"/>
    <x v="65"/>
    <x v="1"/>
    <x v="79"/>
    <x v="0"/>
  </r>
  <r>
    <x v="0"/>
    <x v="0"/>
    <x v="93"/>
    <x v="38"/>
    <x v="13"/>
    <x v="1"/>
    <x v="17"/>
    <x v="11"/>
    <x v="80"/>
    <x v="0"/>
  </r>
  <r>
    <x v="0"/>
    <x v="0"/>
    <x v="94"/>
    <x v="38"/>
    <x v="0"/>
    <x v="1"/>
    <x v="40"/>
    <x v="18"/>
    <x v="81"/>
    <x v="0"/>
  </r>
  <r>
    <x v="0"/>
    <x v="0"/>
    <x v="95"/>
    <x v="38"/>
    <x v="1"/>
    <x v="1"/>
    <x v="66"/>
    <x v="1"/>
    <x v="71"/>
    <x v="0"/>
  </r>
  <r>
    <x v="0"/>
    <x v="0"/>
    <x v="96"/>
    <x v="39"/>
    <x v="20"/>
    <x v="1"/>
    <x v="67"/>
    <x v="55"/>
    <x v="82"/>
    <x v="0"/>
  </r>
  <r>
    <x v="0"/>
    <x v="0"/>
    <x v="97"/>
    <x v="36"/>
    <x v="11"/>
    <x v="1"/>
    <x v="21"/>
    <x v="21"/>
    <x v="22"/>
    <x v="0"/>
  </r>
  <r>
    <x v="0"/>
    <x v="0"/>
    <x v="98"/>
    <x v="40"/>
    <x v="1"/>
    <x v="1"/>
    <x v="68"/>
    <x v="56"/>
    <x v="83"/>
    <x v="0"/>
  </r>
  <r>
    <x v="0"/>
    <x v="0"/>
    <x v="99"/>
    <x v="37"/>
    <x v="11"/>
    <x v="1"/>
    <x v="37"/>
    <x v="57"/>
    <x v="84"/>
    <x v="0"/>
  </r>
  <r>
    <x v="0"/>
    <x v="0"/>
    <x v="100"/>
    <x v="34"/>
    <x v="12"/>
    <x v="1"/>
    <x v="22"/>
    <x v="14"/>
    <x v="85"/>
    <x v="0"/>
  </r>
  <r>
    <x v="0"/>
    <x v="0"/>
    <x v="101"/>
    <x v="41"/>
    <x v="11"/>
    <x v="1"/>
    <x v="69"/>
    <x v="52"/>
    <x v="86"/>
    <x v="0"/>
  </r>
  <r>
    <x v="0"/>
    <x v="0"/>
    <x v="102"/>
    <x v="40"/>
    <x v="1"/>
    <x v="1"/>
    <x v="70"/>
    <x v="58"/>
    <x v="87"/>
    <x v="0"/>
  </r>
  <r>
    <x v="0"/>
    <x v="0"/>
    <x v="103"/>
    <x v="38"/>
    <x v="13"/>
    <x v="1"/>
    <x v="21"/>
    <x v="21"/>
    <x v="22"/>
    <x v="0"/>
  </r>
  <r>
    <x v="0"/>
    <x v="0"/>
    <x v="104"/>
    <x v="38"/>
    <x v="11"/>
    <x v="1"/>
    <x v="13"/>
    <x v="52"/>
    <x v="88"/>
    <x v="0"/>
  </r>
  <r>
    <x v="0"/>
    <x v="0"/>
    <x v="105"/>
    <x v="38"/>
    <x v="0"/>
    <x v="1"/>
    <x v="30"/>
    <x v="11"/>
    <x v="89"/>
    <x v="0"/>
  </r>
  <r>
    <x v="0"/>
    <x v="0"/>
    <x v="106"/>
    <x v="38"/>
    <x v="20"/>
    <x v="1"/>
    <x v="17"/>
    <x v="1"/>
    <x v="73"/>
    <x v="0"/>
  </r>
  <r>
    <x v="0"/>
    <x v="0"/>
    <x v="107"/>
    <x v="42"/>
    <x v="0"/>
    <x v="1"/>
    <x v="71"/>
    <x v="22"/>
    <x v="90"/>
    <x v="0"/>
  </r>
  <r>
    <x v="0"/>
    <x v="0"/>
    <x v="108"/>
    <x v="42"/>
    <x v="0"/>
    <x v="0"/>
    <x v="21"/>
    <x v="21"/>
    <x v="91"/>
    <x v="0"/>
  </r>
  <r>
    <x v="0"/>
    <x v="0"/>
    <x v="109"/>
    <x v="22"/>
    <x v="2"/>
    <x v="1"/>
    <x v="40"/>
    <x v="7"/>
    <x v="92"/>
    <x v="0"/>
  </r>
  <r>
    <x v="0"/>
    <x v="0"/>
    <x v="110"/>
    <x v="22"/>
    <x v="10"/>
    <x v="1"/>
    <x v="21"/>
    <x v="21"/>
    <x v="22"/>
    <x v="0"/>
  </r>
  <r>
    <x v="0"/>
    <x v="0"/>
    <x v="111"/>
    <x v="12"/>
    <x v="1"/>
    <x v="1"/>
    <x v="44"/>
    <x v="22"/>
    <x v="52"/>
    <x v="0"/>
  </r>
  <r>
    <x v="0"/>
    <x v="0"/>
    <x v="112"/>
    <x v="13"/>
    <x v="1"/>
    <x v="1"/>
    <x v="72"/>
    <x v="59"/>
    <x v="93"/>
    <x v="0"/>
  </r>
  <r>
    <x v="0"/>
    <x v="0"/>
    <x v="113"/>
    <x v="43"/>
    <x v="1"/>
    <x v="3"/>
    <x v="73"/>
    <x v="60"/>
    <x v="94"/>
    <x v="0"/>
  </r>
  <r>
    <x v="0"/>
    <x v="0"/>
    <x v="114"/>
    <x v="44"/>
    <x v="12"/>
    <x v="1"/>
    <x v="2"/>
    <x v="52"/>
    <x v="95"/>
    <x v="0"/>
  </r>
  <r>
    <x v="0"/>
    <x v="0"/>
    <x v="115"/>
    <x v="45"/>
    <x v="1"/>
    <x v="1"/>
    <x v="2"/>
    <x v="61"/>
    <x v="96"/>
    <x v="0"/>
  </r>
  <r>
    <x v="0"/>
    <x v="0"/>
    <x v="116"/>
    <x v="46"/>
    <x v="21"/>
    <x v="0"/>
    <x v="74"/>
    <x v="62"/>
    <x v="97"/>
    <x v="0"/>
  </r>
  <r>
    <x v="0"/>
    <x v="0"/>
    <x v="117"/>
    <x v="46"/>
    <x v="21"/>
    <x v="1"/>
    <x v="75"/>
    <x v="63"/>
    <x v="98"/>
    <x v="0"/>
  </r>
  <r>
    <x v="0"/>
    <x v="0"/>
    <x v="118"/>
    <x v="46"/>
    <x v="22"/>
    <x v="1"/>
    <x v="76"/>
    <x v="41"/>
    <x v="99"/>
    <x v="0"/>
  </r>
  <r>
    <x v="0"/>
    <x v="0"/>
    <x v="119"/>
    <x v="46"/>
    <x v="23"/>
    <x v="1"/>
    <x v="17"/>
    <x v="7"/>
    <x v="100"/>
    <x v="0"/>
  </r>
  <r>
    <x v="0"/>
    <x v="0"/>
    <x v="120"/>
    <x v="46"/>
    <x v="24"/>
    <x v="1"/>
    <x v="37"/>
    <x v="64"/>
    <x v="101"/>
    <x v="0"/>
  </r>
  <r>
    <x v="0"/>
    <x v="0"/>
    <x v="121"/>
    <x v="38"/>
    <x v="1"/>
    <x v="1"/>
    <x v="20"/>
    <x v="60"/>
    <x v="102"/>
    <x v="0"/>
  </r>
  <r>
    <x v="0"/>
    <x v="0"/>
    <x v="122"/>
    <x v="46"/>
    <x v="23"/>
    <x v="1"/>
    <x v="21"/>
    <x v="21"/>
    <x v="22"/>
    <x v="0"/>
  </r>
  <r>
    <x v="0"/>
    <x v="0"/>
    <x v="123"/>
    <x v="46"/>
    <x v="21"/>
    <x v="1"/>
    <x v="21"/>
    <x v="21"/>
    <x v="22"/>
    <x v="0"/>
  </r>
  <r>
    <x v="0"/>
    <x v="0"/>
    <x v="124"/>
    <x v="46"/>
    <x v="22"/>
    <x v="1"/>
    <x v="21"/>
    <x v="21"/>
    <x v="22"/>
    <x v="0"/>
  </r>
  <r>
    <x v="0"/>
    <x v="0"/>
    <x v="125"/>
    <x v="46"/>
    <x v="24"/>
    <x v="1"/>
    <x v="21"/>
    <x v="21"/>
    <x v="22"/>
    <x v="0"/>
  </r>
  <r>
    <x v="0"/>
    <x v="0"/>
    <x v="126"/>
    <x v="45"/>
    <x v="1"/>
    <x v="1"/>
    <x v="77"/>
    <x v="58"/>
    <x v="103"/>
    <x v="0"/>
  </r>
  <r>
    <x v="0"/>
    <x v="0"/>
    <x v="127"/>
    <x v="38"/>
    <x v="11"/>
    <x v="1"/>
    <x v="8"/>
    <x v="11"/>
    <x v="104"/>
    <x v="0"/>
  </r>
  <r>
    <x v="0"/>
    <x v="0"/>
    <x v="128"/>
    <x v="38"/>
    <x v="1"/>
    <x v="1"/>
    <x v="21"/>
    <x v="21"/>
    <x v="22"/>
    <x v="0"/>
  </r>
  <r>
    <x v="0"/>
    <x v="0"/>
    <x v="129"/>
    <x v="38"/>
    <x v="20"/>
    <x v="1"/>
    <x v="20"/>
    <x v="17"/>
    <x v="105"/>
    <x v="0"/>
  </r>
  <r>
    <x v="0"/>
    <x v="0"/>
    <x v="130"/>
    <x v="38"/>
    <x v="2"/>
    <x v="1"/>
    <x v="21"/>
    <x v="21"/>
    <x v="22"/>
    <x v="0"/>
  </r>
  <r>
    <x v="0"/>
    <x v="0"/>
    <x v="131"/>
    <x v="38"/>
    <x v="0"/>
    <x v="1"/>
    <x v="21"/>
    <x v="21"/>
    <x v="22"/>
    <x v="0"/>
  </r>
  <r>
    <x v="0"/>
    <x v="0"/>
    <x v="132"/>
    <x v="38"/>
    <x v="13"/>
    <x v="1"/>
    <x v="21"/>
    <x v="21"/>
    <x v="22"/>
    <x v="0"/>
  </r>
  <r>
    <x v="0"/>
    <x v="0"/>
    <x v="133"/>
    <x v="45"/>
    <x v="1"/>
    <x v="3"/>
    <x v="78"/>
    <x v="65"/>
    <x v="106"/>
    <x v="0"/>
  </r>
  <r>
    <x v="0"/>
    <x v="0"/>
    <x v="134"/>
    <x v="47"/>
    <x v="12"/>
    <x v="1"/>
    <x v="21"/>
    <x v="21"/>
    <x v="22"/>
    <x v="0"/>
  </r>
  <r>
    <x v="0"/>
    <x v="0"/>
    <x v="135"/>
    <x v="32"/>
    <x v="19"/>
    <x v="0"/>
    <x v="29"/>
    <x v="66"/>
    <x v="107"/>
    <x v="0"/>
  </r>
  <r>
    <x v="0"/>
    <x v="0"/>
    <x v="136"/>
    <x v="32"/>
    <x v="19"/>
    <x v="0"/>
    <x v="21"/>
    <x v="21"/>
    <x v="108"/>
    <x v="0"/>
  </r>
  <r>
    <x v="0"/>
    <x v="0"/>
    <x v="137"/>
    <x v="48"/>
    <x v="1"/>
    <x v="1"/>
    <x v="30"/>
    <x v="7"/>
    <x v="27"/>
    <x v="0"/>
  </r>
  <r>
    <x v="0"/>
    <x v="0"/>
    <x v="138"/>
    <x v="45"/>
    <x v="1"/>
    <x v="1"/>
    <x v="79"/>
    <x v="67"/>
    <x v="109"/>
    <x v="0"/>
  </r>
  <r>
    <x v="0"/>
    <x v="0"/>
    <x v="139"/>
    <x v="45"/>
    <x v="1"/>
    <x v="0"/>
    <x v="80"/>
    <x v="68"/>
    <x v="110"/>
    <x v="0"/>
  </r>
  <r>
    <x v="0"/>
    <x v="0"/>
    <x v="140"/>
    <x v="49"/>
    <x v="1"/>
    <x v="1"/>
    <x v="17"/>
    <x v="1"/>
    <x v="73"/>
    <x v="0"/>
  </r>
  <r>
    <x v="0"/>
    <x v="0"/>
    <x v="141"/>
    <x v="50"/>
    <x v="11"/>
    <x v="1"/>
    <x v="32"/>
    <x v="7"/>
    <x v="111"/>
    <x v="0"/>
  </r>
  <r>
    <x v="0"/>
    <x v="0"/>
    <x v="142"/>
    <x v="48"/>
    <x v="1"/>
    <x v="1"/>
    <x v="76"/>
    <x v="1"/>
    <x v="112"/>
    <x v="0"/>
  </r>
  <r>
    <x v="0"/>
    <x v="0"/>
    <x v="143"/>
    <x v="51"/>
    <x v="1"/>
    <x v="1"/>
    <x v="21"/>
    <x v="21"/>
    <x v="22"/>
    <x v="0"/>
  </r>
  <r>
    <x v="1"/>
    <x v="1"/>
    <x v="144"/>
    <x v="52"/>
    <x v="25"/>
    <x v="5"/>
    <x v="81"/>
    <x v="69"/>
    <x v="113"/>
    <x v="0"/>
  </r>
  <r>
    <x v="0"/>
    <x v="2"/>
    <x v="0"/>
    <x v="0"/>
    <x v="0"/>
    <x v="0"/>
    <x v="55"/>
    <x v="70"/>
    <x v="114"/>
    <x v="0"/>
  </r>
  <r>
    <x v="0"/>
    <x v="2"/>
    <x v="1"/>
    <x v="1"/>
    <x v="1"/>
    <x v="1"/>
    <x v="82"/>
    <x v="1"/>
    <x v="115"/>
    <x v="0"/>
  </r>
  <r>
    <x v="0"/>
    <x v="2"/>
    <x v="2"/>
    <x v="2"/>
    <x v="2"/>
    <x v="1"/>
    <x v="2"/>
    <x v="71"/>
    <x v="116"/>
    <x v="0"/>
  </r>
  <r>
    <x v="0"/>
    <x v="2"/>
    <x v="3"/>
    <x v="2"/>
    <x v="3"/>
    <x v="1"/>
    <x v="83"/>
    <x v="72"/>
    <x v="117"/>
    <x v="0"/>
  </r>
  <r>
    <x v="0"/>
    <x v="2"/>
    <x v="4"/>
    <x v="0"/>
    <x v="4"/>
    <x v="1"/>
    <x v="84"/>
    <x v="16"/>
    <x v="118"/>
    <x v="0"/>
  </r>
  <r>
    <x v="0"/>
    <x v="2"/>
    <x v="5"/>
    <x v="0"/>
    <x v="4"/>
    <x v="0"/>
    <x v="38"/>
    <x v="73"/>
    <x v="119"/>
    <x v="0"/>
  </r>
  <r>
    <x v="0"/>
    <x v="2"/>
    <x v="6"/>
    <x v="0"/>
    <x v="5"/>
    <x v="1"/>
    <x v="85"/>
    <x v="31"/>
    <x v="120"/>
    <x v="0"/>
  </r>
  <r>
    <x v="0"/>
    <x v="2"/>
    <x v="7"/>
    <x v="0"/>
    <x v="5"/>
    <x v="2"/>
    <x v="54"/>
    <x v="74"/>
    <x v="121"/>
    <x v="0"/>
  </r>
  <r>
    <x v="0"/>
    <x v="2"/>
    <x v="8"/>
    <x v="3"/>
    <x v="6"/>
    <x v="1"/>
    <x v="21"/>
    <x v="21"/>
    <x v="22"/>
    <x v="0"/>
  </r>
  <r>
    <x v="0"/>
    <x v="2"/>
    <x v="9"/>
    <x v="3"/>
    <x v="7"/>
    <x v="1"/>
    <x v="86"/>
    <x v="8"/>
    <x v="122"/>
    <x v="0"/>
  </r>
  <r>
    <x v="0"/>
    <x v="2"/>
    <x v="10"/>
    <x v="0"/>
    <x v="8"/>
    <x v="0"/>
    <x v="26"/>
    <x v="75"/>
    <x v="123"/>
    <x v="0"/>
  </r>
  <r>
    <x v="0"/>
    <x v="2"/>
    <x v="11"/>
    <x v="0"/>
    <x v="8"/>
    <x v="1"/>
    <x v="87"/>
    <x v="76"/>
    <x v="124"/>
    <x v="0"/>
  </r>
  <r>
    <x v="0"/>
    <x v="2"/>
    <x v="12"/>
    <x v="2"/>
    <x v="0"/>
    <x v="1"/>
    <x v="88"/>
    <x v="77"/>
    <x v="125"/>
    <x v="0"/>
  </r>
  <r>
    <x v="0"/>
    <x v="2"/>
    <x v="13"/>
    <x v="2"/>
    <x v="3"/>
    <x v="3"/>
    <x v="89"/>
    <x v="41"/>
    <x v="126"/>
    <x v="0"/>
  </r>
  <r>
    <x v="0"/>
    <x v="2"/>
    <x v="14"/>
    <x v="4"/>
    <x v="1"/>
    <x v="1"/>
    <x v="90"/>
    <x v="13"/>
    <x v="127"/>
    <x v="0"/>
  </r>
  <r>
    <x v="0"/>
    <x v="2"/>
    <x v="15"/>
    <x v="4"/>
    <x v="1"/>
    <x v="0"/>
    <x v="44"/>
    <x v="36"/>
    <x v="128"/>
    <x v="0"/>
  </r>
  <r>
    <x v="0"/>
    <x v="2"/>
    <x v="16"/>
    <x v="5"/>
    <x v="1"/>
    <x v="1"/>
    <x v="2"/>
    <x v="78"/>
    <x v="129"/>
    <x v="0"/>
  </r>
  <r>
    <x v="0"/>
    <x v="2"/>
    <x v="17"/>
    <x v="6"/>
    <x v="1"/>
    <x v="1"/>
    <x v="91"/>
    <x v="16"/>
    <x v="130"/>
    <x v="0"/>
  </r>
  <r>
    <x v="0"/>
    <x v="2"/>
    <x v="18"/>
    <x v="4"/>
    <x v="1"/>
    <x v="3"/>
    <x v="92"/>
    <x v="17"/>
    <x v="131"/>
    <x v="0"/>
  </r>
  <r>
    <x v="0"/>
    <x v="2"/>
    <x v="19"/>
    <x v="1"/>
    <x v="1"/>
    <x v="1"/>
    <x v="93"/>
    <x v="18"/>
    <x v="132"/>
    <x v="0"/>
  </r>
  <r>
    <x v="0"/>
    <x v="2"/>
    <x v="20"/>
    <x v="0"/>
    <x v="0"/>
    <x v="4"/>
    <x v="60"/>
    <x v="79"/>
    <x v="133"/>
    <x v="4"/>
  </r>
  <r>
    <x v="0"/>
    <x v="2"/>
    <x v="21"/>
    <x v="3"/>
    <x v="7"/>
    <x v="1"/>
    <x v="20"/>
    <x v="20"/>
    <x v="21"/>
    <x v="0"/>
  </r>
  <r>
    <x v="0"/>
    <x v="2"/>
    <x v="22"/>
    <x v="6"/>
    <x v="1"/>
    <x v="1"/>
    <x v="21"/>
    <x v="21"/>
    <x v="22"/>
    <x v="0"/>
  </r>
  <r>
    <x v="0"/>
    <x v="2"/>
    <x v="23"/>
    <x v="2"/>
    <x v="0"/>
    <x v="1"/>
    <x v="21"/>
    <x v="21"/>
    <x v="22"/>
    <x v="0"/>
  </r>
  <r>
    <x v="0"/>
    <x v="2"/>
    <x v="24"/>
    <x v="2"/>
    <x v="2"/>
    <x v="1"/>
    <x v="21"/>
    <x v="21"/>
    <x v="22"/>
    <x v="0"/>
  </r>
  <r>
    <x v="0"/>
    <x v="2"/>
    <x v="25"/>
    <x v="0"/>
    <x v="5"/>
    <x v="1"/>
    <x v="21"/>
    <x v="21"/>
    <x v="22"/>
    <x v="0"/>
  </r>
  <r>
    <x v="0"/>
    <x v="2"/>
    <x v="26"/>
    <x v="0"/>
    <x v="8"/>
    <x v="1"/>
    <x v="21"/>
    <x v="21"/>
    <x v="22"/>
    <x v="0"/>
  </r>
  <r>
    <x v="0"/>
    <x v="2"/>
    <x v="27"/>
    <x v="0"/>
    <x v="0"/>
    <x v="0"/>
    <x v="21"/>
    <x v="21"/>
    <x v="134"/>
    <x v="0"/>
  </r>
  <r>
    <x v="0"/>
    <x v="2"/>
    <x v="28"/>
    <x v="0"/>
    <x v="0"/>
    <x v="1"/>
    <x v="94"/>
    <x v="23"/>
    <x v="135"/>
    <x v="0"/>
  </r>
  <r>
    <x v="0"/>
    <x v="2"/>
    <x v="29"/>
    <x v="7"/>
    <x v="9"/>
    <x v="1"/>
    <x v="95"/>
    <x v="24"/>
    <x v="136"/>
    <x v="0"/>
  </r>
  <r>
    <x v="0"/>
    <x v="2"/>
    <x v="30"/>
    <x v="7"/>
    <x v="10"/>
    <x v="1"/>
    <x v="25"/>
    <x v="25"/>
    <x v="27"/>
    <x v="0"/>
  </r>
  <r>
    <x v="0"/>
    <x v="2"/>
    <x v="31"/>
    <x v="2"/>
    <x v="3"/>
    <x v="1"/>
    <x v="21"/>
    <x v="21"/>
    <x v="22"/>
    <x v="0"/>
  </r>
  <r>
    <x v="0"/>
    <x v="2"/>
    <x v="32"/>
    <x v="0"/>
    <x v="0"/>
    <x v="4"/>
    <x v="21"/>
    <x v="21"/>
    <x v="137"/>
    <x v="5"/>
  </r>
  <r>
    <x v="0"/>
    <x v="2"/>
    <x v="33"/>
    <x v="8"/>
    <x v="1"/>
    <x v="1"/>
    <x v="42"/>
    <x v="27"/>
    <x v="138"/>
    <x v="0"/>
  </r>
  <r>
    <x v="0"/>
    <x v="2"/>
    <x v="34"/>
    <x v="8"/>
    <x v="1"/>
    <x v="0"/>
    <x v="96"/>
    <x v="80"/>
    <x v="139"/>
    <x v="0"/>
  </r>
  <r>
    <x v="0"/>
    <x v="2"/>
    <x v="35"/>
    <x v="9"/>
    <x v="1"/>
    <x v="1"/>
    <x v="20"/>
    <x v="81"/>
    <x v="140"/>
    <x v="0"/>
  </r>
  <r>
    <x v="0"/>
    <x v="2"/>
    <x v="36"/>
    <x v="9"/>
    <x v="1"/>
    <x v="1"/>
    <x v="97"/>
    <x v="82"/>
    <x v="141"/>
    <x v="0"/>
  </r>
  <r>
    <x v="0"/>
    <x v="2"/>
    <x v="37"/>
    <x v="7"/>
    <x v="2"/>
    <x v="1"/>
    <x v="98"/>
    <x v="31"/>
    <x v="142"/>
    <x v="0"/>
  </r>
  <r>
    <x v="0"/>
    <x v="2"/>
    <x v="38"/>
    <x v="7"/>
    <x v="11"/>
    <x v="1"/>
    <x v="56"/>
    <x v="32"/>
    <x v="143"/>
    <x v="0"/>
  </r>
  <r>
    <x v="0"/>
    <x v="2"/>
    <x v="39"/>
    <x v="7"/>
    <x v="2"/>
    <x v="1"/>
    <x v="42"/>
    <x v="23"/>
    <x v="144"/>
    <x v="0"/>
  </r>
  <r>
    <x v="0"/>
    <x v="2"/>
    <x v="40"/>
    <x v="9"/>
    <x v="1"/>
    <x v="1"/>
    <x v="30"/>
    <x v="83"/>
    <x v="145"/>
    <x v="0"/>
  </r>
  <r>
    <x v="0"/>
    <x v="2"/>
    <x v="41"/>
    <x v="9"/>
    <x v="1"/>
    <x v="3"/>
    <x v="99"/>
    <x v="4"/>
    <x v="146"/>
    <x v="0"/>
  </r>
  <r>
    <x v="0"/>
    <x v="2"/>
    <x v="42"/>
    <x v="10"/>
    <x v="1"/>
    <x v="3"/>
    <x v="32"/>
    <x v="4"/>
    <x v="147"/>
    <x v="0"/>
  </r>
  <r>
    <x v="0"/>
    <x v="2"/>
    <x v="43"/>
    <x v="11"/>
    <x v="1"/>
    <x v="1"/>
    <x v="100"/>
    <x v="36"/>
    <x v="148"/>
    <x v="0"/>
  </r>
  <r>
    <x v="0"/>
    <x v="2"/>
    <x v="44"/>
    <x v="12"/>
    <x v="1"/>
    <x v="1"/>
    <x v="101"/>
    <x v="84"/>
    <x v="149"/>
    <x v="0"/>
  </r>
  <r>
    <x v="0"/>
    <x v="2"/>
    <x v="45"/>
    <x v="13"/>
    <x v="1"/>
    <x v="1"/>
    <x v="102"/>
    <x v="18"/>
    <x v="150"/>
    <x v="0"/>
  </r>
  <r>
    <x v="0"/>
    <x v="2"/>
    <x v="46"/>
    <x v="9"/>
    <x v="1"/>
    <x v="1"/>
    <x v="2"/>
    <x v="85"/>
    <x v="151"/>
    <x v="0"/>
  </r>
  <r>
    <x v="0"/>
    <x v="2"/>
    <x v="47"/>
    <x v="14"/>
    <x v="1"/>
    <x v="3"/>
    <x v="36"/>
    <x v="86"/>
    <x v="152"/>
    <x v="0"/>
  </r>
  <r>
    <x v="0"/>
    <x v="2"/>
    <x v="48"/>
    <x v="14"/>
    <x v="1"/>
    <x v="1"/>
    <x v="21"/>
    <x v="21"/>
    <x v="22"/>
    <x v="0"/>
  </r>
  <r>
    <x v="0"/>
    <x v="2"/>
    <x v="49"/>
    <x v="7"/>
    <x v="11"/>
    <x v="1"/>
    <x v="36"/>
    <x v="87"/>
    <x v="153"/>
    <x v="0"/>
  </r>
  <r>
    <x v="0"/>
    <x v="2"/>
    <x v="50"/>
    <x v="7"/>
    <x v="12"/>
    <x v="1"/>
    <x v="40"/>
    <x v="40"/>
    <x v="154"/>
    <x v="0"/>
  </r>
  <r>
    <x v="0"/>
    <x v="2"/>
    <x v="51"/>
    <x v="7"/>
    <x v="2"/>
    <x v="1"/>
    <x v="93"/>
    <x v="41"/>
    <x v="155"/>
    <x v="0"/>
  </r>
  <r>
    <x v="0"/>
    <x v="2"/>
    <x v="52"/>
    <x v="15"/>
    <x v="1"/>
    <x v="3"/>
    <x v="39"/>
    <x v="88"/>
    <x v="156"/>
    <x v="0"/>
  </r>
  <r>
    <x v="0"/>
    <x v="2"/>
    <x v="53"/>
    <x v="16"/>
    <x v="1"/>
    <x v="3"/>
    <x v="22"/>
    <x v="89"/>
    <x v="157"/>
    <x v="0"/>
  </r>
  <r>
    <x v="0"/>
    <x v="2"/>
    <x v="54"/>
    <x v="16"/>
    <x v="1"/>
    <x v="0"/>
    <x v="21"/>
    <x v="21"/>
    <x v="158"/>
    <x v="0"/>
  </r>
  <r>
    <x v="0"/>
    <x v="2"/>
    <x v="55"/>
    <x v="11"/>
    <x v="1"/>
    <x v="1"/>
    <x v="103"/>
    <x v="90"/>
    <x v="159"/>
    <x v="0"/>
  </r>
  <r>
    <x v="0"/>
    <x v="2"/>
    <x v="56"/>
    <x v="16"/>
    <x v="1"/>
    <x v="0"/>
    <x v="21"/>
    <x v="21"/>
    <x v="160"/>
    <x v="0"/>
  </r>
  <r>
    <x v="0"/>
    <x v="2"/>
    <x v="57"/>
    <x v="7"/>
    <x v="11"/>
    <x v="1"/>
    <x v="18"/>
    <x v="91"/>
    <x v="161"/>
    <x v="0"/>
  </r>
  <r>
    <x v="0"/>
    <x v="2"/>
    <x v="58"/>
    <x v="7"/>
    <x v="12"/>
    <x v="1"/>
    <x v="104"/>
    <x v="32"/>
    <x v="162"/>
    <x v="0"/>
  </r>
  <r>
    <x v="0"/>
    <x v="2"/>
    <x v="59"/>
    <x v="17"/>
    <x v="1"/>
    <x v="1"/>
    <x v="44"/>
    <x v="22"/>
    <x v="52"/>
    <x v="0"/>
  </r>
  <r>
    <x v="0"/>
    <x v="2"/>
    <x v="60"/>
    <x v="7"/>
    <x v="13"/>
    <x v="1"/>
    <x v="105"/>
    <x v="22"/>
    <x v="163"/>
    <x v="0"/>
  </r>
  <r>
    <x v="0"/>
    <x v="2"/>
    <x v="61"/>
    <x v="7"/>
    <x v="13"/>
    <x v="1"/>
    <x v="21"/>
    <x v="21"/>
    <x v="22"/>
    <x v="0"/>
  </r>
  <r>
    <x v="0"/>
    <x v="2"/>
    <x v="62"/>
    <x v="13"/>
    <x v="1"/>
    <x v="3"/>
    <x v="106"/>
    <x v="18"/>
    <x v="164"/>
    <x v="0"/>
  </r>
  <r>
    <x v="0"/>
    <x v="2"/>
    <x v="63"/>
    <x v="2"/>
    <x v="0"/>
    <x v="4"/>
    <x v="10"/>
    <x v="1"/>
    <x v="165"/>
    <x v="3"/>
  </r>
  <r>
    <x v="0"/>
    <x v="2"/>
    <x v="64"/>
    <x v="16"/>
    <x v="1"/>
    <x v="1"/>
    <x v="107"/>
    <x v="92"/>
    <x v="70"/>
    <x v="0"/>
  </r>
  <r>
    <x v="0"/>
    <x v="2"/>
    <x v="65"/>
    <x v="18"/>
    <x v="1"/>
    <x v="0"/>
    <x v="108"/>
    <x v="2"/>
    <x v="166"/>
    <x v="0"/>
  </r>
  <r>
    <x v="0"/>
    <x v="2"/>
    <x v="66"/>
    <x v="19"/>
    <x v="14"/>
    <x v="1"/>
    <x v="20"/>
    <x v="93"/>
    <x v="155"/>
    <x v="0"/>
  </r>
  <r>
    <x v="0"/>
    <x v="2"/>
    <x v="67"/>
    <x v="20"/>
    <x v="15"/>
    <x v="1"/>
    <x v="21"/>
    <x v="21"/>
    <x v="22"/>
    <x v="0"/>
  </r>
  <r>
    <x v="0"/>
    <x v="2"/>
    <x v="68"/>
    <x v="21"/>
    <x v="13"/>
    <x v="1"/>
    <x v="50"/>
    <x v="7"/>
    <x v="167"/>
    <x v="0"/>
  </r>
  <r>
    <x v="0"/>
    <x v="2"/>
    <x v="69"/>
    <x v="22"/>
    <x v="16"/>
    <x v="0"/>
    <x v="65"/>
    <x v="94"/>
    <x v="168"/>
    <x v="0"/>
  </r>
  <r>
    <x v="0"/>
    <x v="2"/>
    <x v="70"/>
    <x v="18"/>
    <x v="1"/>
    <x v="0"/>
    <x v="109"/>
    <x v="88"/>
    <x v="169"/>
    <x v="0"/>
  </r>
  <r>
    <x v="0"/>
    <x v="2"/>
    <x v="71"/>
    <x v="23"/>
    <x v="17"/>
    <x v="1"/>
    <x v="108"/>
    <x v="8"/>
    <x v="170"/>
    <x v="0"/>
  </r>
  <r>
    <x v="0"/>
    <x v="2"/>
    <x v="72"/>
    <x v="24"/>
    <x v="1"/>
    <x v="3"/>
    <x v="13"/>
    <x v="42"/>
    <x v="171"/>
    <x v="0"/>
  </r>
  <r>
    <x v="0"/>
    <x v="2"/>
    <x v="73"/>
    <x v="25"/>
    <x v="1"/>
    <x v="1"/>
    <x v="22"/>
    <x v="95"/>
    <x v="172"/>
    <x v="0"/>
  </r>
  <r>
    <x v="0"/>
    <x v="2"/>
    <x v="74"/>
    <x v="26"/>
    <x v="1"/>
    <x v="1"/>
    <x v="21"/>
    <x v="21"/>
    <x v="22"/>
    <x v="0"/>
  </r>
  <r>
    <x v="0"/>
    <x v="2"/>
    <x v="75"/>
    <x v="27"/>
    <x v="1"/>
    <x v="1"/>
    <x v="110"/>
    <x v="8"/>
    <x v="173"/>
    <x v="0"/>
  </r>
  <r>
    <x v="0"/>
    <x v="2"/>
    <x v="76"/>
    <x v="28"/>
    <x v="12"/>
    <x v="1"/>
    <x v="17"/>
    <x v="14"/>
    <x v="44"/>
    <x v="0"/>
  </r>
  <r>
    <x v="0"/>
    <x v="2"/>
    <x v="77"/>
    <x v="29"/>
    <x v="18"/>
    <x v="2"/>
    <x v="37"/>
    <x v="51"/>
    <x v="174"/>
    <x v="0"/>
  </r>
  <r>
    <x v="0"/>
    <x v="2"/>
    <x v="78"/>
    <x v="26"/>
    <x v="1"/>
    <x v="3"/>
    <x v="51"/>
    <x v="96"/>
    <x v="175"/>
    <x v="0"/>
  </r>
  <r>
    <x v="0"/>
    <x v="2"/>
    <x v="79"/>
    <x v="30"/>
    <x v="1"/>
    <x v="1"/>
    <x v="111"/>
    <x v="4"/>
    <x v="176"/>
    <x v="0"/>
  </r>
  <r>
    <x v="0"/>
    <x v="2"/>
    <x v="80"/>
    <x v="30"/>
    <x v="19"/>
    <x v="1"/>
    <x v="7"/>
    <x v="1"/>
    <x v="177"/>
    <x v="0"/>
  </r>
  <r>
    <x v="0"/>
    <x v="2"/>
    <x v="81"/>
    <x v="31"/>
    <x v="11"/>
    <x v="1"/>
    <x v="112"/>
    <x v="40"/>
    <x v="178"/>
    <x v="0"/>
  </r>
  <r>
    <x v="0"/>
    <x v="2"/>
    <x v="82"/>
    <x v="32"/>
    <x v="19"/>
    <x v="1"/>
    <x v="113"/>
    <x v="41"/>
    <x v="179"/>
    <x v="0"/>
  </r>
  <r>
    <x v="0"/>
    <x v="2"/>
    <x v="83"/>
    <x v="33"/>
    <x v="1"/>
    <x v="1"/>
    <x v="21"/>
    <x v="21"/>
    <x v="22"/>
    <x v="0"/>
  </r>
  <r>
    <x v="0"/>
    <x v="2"/>
    <x v="85"/>
    <x v="34"/>
    <x v="12"/>
    <x v="1"/>
    <x v="22"/>
    <x v="14"/>
    <x v="85"/>
    <x v="0"/>
  </r>
  <r>
    <x v="0"/>
    <x v="2"/>
    <x v="86"/>
    <x v="35"/>
    <x v="20"/>
    <x v="1"/>
    <x v="17"/>
    <x v="1"/>
    <x v="73"/>
    <x v="0"/>
  </r>
  <r>
    <x v="0"/>
    <x v="2"/>
    <x v="87"/>
    <x v="36"/>
    <x v="11"/>
    <x v="1"/>
    <x v="40"/>
    <x v="97"/>
    <x v="180"/>
    <x v="0"/>
  </r>
  <r>
    <x v="0"/>
    <x v="2"/>
    <x v="88"/>
    <x v="5"/>
    <x v="1"/>
    <x v="3"/>
    <x v="114"/>
    <x v="86"/>
    <x v="181"/>
    <x v="0"/>
  </r>
  <r>
    <x v="0"/>
    <x v="2"/>
    <x v="89"/>
    <x v="1"/>
    <x v="1"/>
    <x v="3"/>
    <x v="115"/>
    <x v="42"/>
    <x v="182"/>
    <x v="0"/>
  </r>
  <r>
    <x v="0"/>
    <x v="2"/>
    <x v="90"/>
    <x v="37"/>
    <x v="11"/>
    <x v="1"/>
    <x v="116"/>
    <x v="98"/>
    <x v="183"/>
    <x v="0"/>
  </r>
  <r>
    <x v="0"/>
    <x v="2"/>
    <x v="91"/>
    <x v="38"/>
    <x v="11"/>
    <x v="1"/>
    <x v="117"/>
    <x v="14"/>
    <x v="184"/>
    <x v="0"/>
  </r>
  <r>
    <x v="0"/>
    <x v="2"/>
    <x v="92"/>
    <x v="38"/>
    <x v="20"/>
    <x v="1"/>
    <x v="65"/>
    <x v="1"/>
    <x v="79"/>
    <x v="0"/>
  </r>
  <r>
    <x v="0"/>
    <x v="2"/>
    <x v="93"/>
    <x v="38"/>
    <x v="13"/>
    <x v="1"/>
    <x v="17"/>
    <x v="11"/>
    <x v="80"/>
    <x v="0"/>
  </r>
  <r>
    <x v="0"/>
    <x v="2"/>
    <x v="94"/>
    <x v="38"/>
    <x v="0"/>
    <x v="1"/>
    <x v="118"/>
    <x v="18"/>
    <x v="185"/>
    <x v="0"/>
  </r>
  <r>
    <x v="0"/>
    <x v="2"/>
    <x v="95"/>
    <x v="38"/>
    <x v="1"/>
    <x v="1"/>
    <x v="66"/>
    <x v="1"/>
    <x v="71"/>
    <x v="0"/>
  </r>
  <r>
    <x v="0"/>
    <x v="2"/>
    <x v="96"/>
    <x v="39"/>
    <x v="20"/>
    <x v="1"/>
    <x v="119"/>
    <x v="55"/>
    <x v="186"/>
    <x v="0"/>
  </r>
  <r>
    <x v="0"/>
    <x v="2"/>
    <x v="97"/>
    <x v="36"/>
    <x v="11"/>
    <x v="1"/>
    <x v="21"/>
    <x v="21"/>
    <x v="22"/>
    <x v="0"/>
  </r>
  <r>
    <x v="0"/>
    <x v="2"/>
    <x v="98"/>
    <x v="40"/>
    <x v="1"/>
    <x v="1"/>
    <x v="68"/>
    <x v="56"/>
    <x v="83"/>
    <x v="0"/>
  </r>
  <r>
    <x v="0"/>
    <x v="2"/>
    <x v="99"/>
    <x v="37"/>
    <x v="11"/>
    <x v="1"/>
    <x v="8"/>
    <x v="57"/>
    <x v="187"/>
    <x v="0"/>
  </r>
  <r>
    <x v="0"/>
    <x v="2"/>
    <x v="100"/>
    <x v="34"/>
    <x v="12"/>
    <x v="1"/>
    <x v="21"/>
    <x v="21"/>
    <x v="22"/>
    <x v="0"/>
  </r>
  <r>
    <x v="0"/>
    <x v="2"/>
    <x v="101"/>
    <x v="41"/>
    <x v="11"/>
    <x v="1"/>
    <x v="120"/>
    <x v="52"/>
    <x v="188"/>
    <x v="0"/>
  </r>
  <r>
    <x v="0"/>
    <x v="2"/>
    <x v="102"/>
    <x v="40"/>
    <x v="1"/>
    <x v="1"/>
    <x v="56"/>
    <x v="58"/>
    <x v="189"/>
    <x v="0"/>
  </r>
  <r>
    <x v="0"/>
    <x v="2"/>
    <x v="103"/>
    <x v="38"/>
    <x v="13"/>
    <x v="1"/>
    <x v="21"/>
    <x v="21"/>
    <x v="22"/>
    <x v="0"/>
  </r>
  <r>
    <x v="0"/>
    <x v="2"/>
    <x v="104"/>
    <x v="38"/>
    <x v="11"/>
    <x v="1"/>
    <x v="121"/>
    <x v="52"/>
    <x v="190"/>
    <x v="0"/>
  </r>
  <r>
    <x v="0"/>
    <x v="2"/>
    <x v="105"/>
    <x v="38"/>
    <x v="0"/>
    <x v="1"/>
    <x v="30"/>
    <x v="11"/>
    <x v="89"/>
    <x v="0"/>
  </r>
  <r>
    <x v="0"/>
    <x v="2"/>
    <x v="106"/>
    <x v="38"/>
    <x v="20"/>
    <x v="1"/>
    <x v="17"/>
    <x v="1"/>
    <x v="73"/>
    <x v="0"/>
  </r>
  <r>
    <x v="0"/>
    <x v="2"/>
    <x v="107"/>
    <x v="42"/>
    <x v="0"/>
    <x v="1"/>
    <x v="122"/>
    <x v="22"/>
    <x v="191"/>
    <x v="0"/>
  </r>
  <r>
    <x v="0"/>
    <x v="2"/>
    <x v="108"/>
    <x v="42"/>
    <x v="0"/>
    <x v="0"/>
    <x v="21"/>
    <x v="21"/>
    <x v="192"/>
    <x v="0"/>
  </r>
  <r>
    <x v="0"/>
    <x v="2"/>
    <x v="109"/>
    <x v="22"/>
    <x v="2"/>
    <x v="1"/>
    <x v="10"/>
    <x v="7"/>
    <x v="21"/>
    <x v="0"/>
  </r>
  <r>
    <x v="0"/>
    <x v="2"/>
    <x v="110"/>
    <x v="22"/>
    <x v="10"/>
    <x v="1"/>
    <x v="22"/>
    <x v="7"/>
    <x v="72"/>
    <x v="0"/>
  </r>
  <r>
    <x v="0"/>
    <x v="2"/>
    <x v="111"/>
    <x v="12"/>
    <x v="1"/>
    <x v="1"/>
    <x v="44"/>
    <x v="22"/>
    <x v="52"/>
    <x v="0"/>
  </r>
  <r>
    <x v="0"/>
    <x v="2"/>
    <x v="112"/>
    <x v="13"/>
    <x v="1"/>
    <x v="1"/>
    <x v="72"/>
    <x v="59"/>
    <x v="93"/>
    <x v="0"/>
  </r>
  <r>
    <x v="0"/>
    <x v="2"/>
    <x v="113"/>
    <x v="43"/>
    <x v="1"/>
    <x v="3"/>
    <x v="123"/>
    <x v="42"/>
    <x v="193"/>
    <x v="0"/>
  </r>
  <r>
    <x v="0"/>
    <x v="2"/>
    <x v="114"/>
    <x v="44"/>
    <x v="12"/>
    <x v="1"/>
    <x v="2"/>
    <x v="52"/>
    <x v="95"/>
    <x v="0"/>
  </r>
  <r>
    <x v="0"/>
    <x v="2"/>
    <x v="115"/>
    <x v="45"/>
    <x v="1"/>
    <x v="1"/>
    <x v="2"/>
    <x v="61"/>
    <x v="96"/>
    <x v="0"/>
  </r>
  <r>
    <x v="0"/>
    <x v="2"/>
    <x v="116"/>
    <x v="46"/>
    <x v="21"/>
    <x v="0"/>
    <x v="38"/>
    <x v="99"/>
    <x v="194"/>
    <x v="0"/>
  </r>
  <r>
    <x v="0"/>
    <x v="2"/>
    <x v="117"/>
    <x v="46"/>
    <x v="21"/>
    <x v="1"/>
    <x v="124"/>
    <x v="100"/>
    <x v="195"/>
    <x v="0"/>
  </r>
  <r>
    <x v="0"/>
    <x v="2"/>
    <x v="118"/>
    <x v="46"/>
    <x v="22"/>
    <x v="1"/>
    <x v="120"/>
    <x v="41"/>
    <x v="196"/>
    <x v="0"/>
  </r>
  <r>
    <x v="0"/>
    <x v="2"/>
    <x v="119"/>
    <x v="46"/>
    <x v="23"/>
    <x v="1"/>
    <x v="125"/>
    <x v="7"/>
    <x v="197"/>
    <x v="0"/>
  </r>
  <r>
    <x v="0"/>
    <x v="2"/>
    <x v="120"/>
    <x v="46"/>
    <x v="24"/>
    <x v="1"/>
    <x v="8"/>
    <x v="64"/>
    <x v="198"/>
    <x v="0"/>
  </r>
  <r>
    <x v="0"/>
    <x v="2"/>
    <x v="121"/>
    <x v="38"/>
    <x v="1"/>
    <x v="1"/>
    <x v="40"/>
    <x v="60"/>
    <x v="199"/>
    <x v="0"/>
  </r>
  <r>
    <x v="0"/>
    <x v="2"/>
    <x v="122"/>
    <x v="46"/>
    <x v="23"/>
    <x v="1"/>
    <x v="21"/>
    <x v="21"/>
    <x v="22"/>
    <x v="0"/>
  </r>
  <r>
    <x v="0"/>
    <x v="2"/>
    <x v="123"/>
    <x v="46"/>
    <x v="21"/>
    <x v="1"/>
    <x v="21"/>
    <x v="21"/>
    <x v="22"/>
    <x v="0"/>
  </r>
  <r>
    <x v="0"/>
    <x v="2"/>
    <x v="124"/>
    <x v="46"/>
    <x v="22"/>
    <x v="1"/>
    <x v="21"/>
    <x v="21"/>
    <x v="22"/>
    <x v="0"/>
  </r>
  <r>
    <x v="0"/>
    <x v="2"/>
    <x v="125"/>
    <x v="46"/>
    <x v="24"/>
    <x v="1"/>
    <x v="21"/>
    <x v="21"/>
    <x v="22"/>
    <x v="0"/>
  </r>
  <r>
    <x v="0"/>
    <x v="2"/>
    <x v="126"/>
    <x v="45"/>
    <x v="1"/>
    <x v="1"/>
    <x v="126"/>
    <x v="58"/>
    <x v="200"/>
    <x v="0"/>
  </r>
  <r>
    <x v="0"/>
    <x v="2"/>
    <x v="127"/>
    <x v="38"/>
    <x v="11"/>
    <x v="1"/>
    <x v="10"/>
    <x v="11"/>
    <x v="54"/>
    <x v="0"/>
  </r>
  <r>
    <x v="0"/>
    <x v="2"/>
    <x v="128"/>
    <x v="38"/>
    <x v="1"/>
    <x v="1"/>
    <x v="21"/>
    <x v="21"/>
    <x v="22"/>
    <x v="0"/>
  </r>
  <r>
    <x v="0"/>
    <x v="2"/>
    <x v="129"/>
    <x v="38"/>
    <x v="20"/>
    <x v="1"/>
    <x v="40"/>
    <x v="17"/>
    <x v="201"/>
    <x v="0"/>
  </r>
  <r>
    <x v="0"/>
    <x v="2"/>
    <x v="130"/>
    <x v="38"/>
    <x v="2"/>
    <x v="1"/>
    <x v="21"/>
    <x v="21"/>
    <x v="22"/>
    <x v="0"/>
  </r>
  <r>
    <x v="0"/>
    <x v="2"/>
    <x v="131"/>
    <x v="38"/>
    <x v="0"/>
    <x v="1"/>
    <x v="21"/>
    <x v="21"/>
    <x v="22"/>
    <x v="0"/>
  </r>
  <r>
    <x v="0"/>
    <x v="2"/>
    <x v="132"/>
    <x v="38"/>
    <x v="13"/>
    <x v="1"/>
    <x v="21"/>
    <x v="21"/>
    <x v="22"/>
    <x v="0"/>
  </r>
  <r>
    <x v="0"/>
    <x v="2"/>
    <x v="133"/>
    <x v="45"/>
    <x v="1"/>
    <x v="3"/>
    <x v="127"/>
    <x v="101"/>
    <x v="202"/>
    <x v="0"/>
  </r>
  <r>
    <x v="0"/>
    <x v="2"/>
    <x v="134"/>
    <x v="47"/>
    <x v="12"/>
    <x v="1"/>
    <x v="21"/>
    <x v="21"/>
    <x v="22"/>
    <x v="0"/>
  </r>
  <r>
    <x v="0"/>
    <x v="2"/>
    <x v="135"/>
    <x v="32"/>
    <x v="19"/>
    <x v="0"/>
    <x v="0"/>
    <x v="102"/>
    <x v="203"/>
    <x v="0"/>
  </r>
  <r>
    <x v="0"/>
    <x v="2"/>
    <x v="136"/>
    <x v="32"/>
    <x v="19"/>
    <x v="0"/>
    <x v="22"/>
    <x v="48"/>
    <x v="204"/>
    <x v="0"/>
  </r>
  <r>
    <x v="0"/>
    <x v="2"/>
    <x v="137"/>
    <x v="48"/>
    <x v="1"/>
    <x v="1"/>
    <x v="30"/>
    <x v="7"/>
    <x v="27"/>
    <x v="0"/>
  </r>
  <r>
    <x v="0"/>
    <x v="2"/>
    <x v="138"/>
    <x v="45"/>
    <x v="1"/>
    <x v="1"/>
    <x v="0"/>
    <x v="103"/>
    <x v="205"/>
    <x v="0"/>
  </r>
  <r>
    <x v="0"/>
    <x v="2"/>
    <x v="139"/>
    <x v="45"/>
    <x v="1"/>
    <x v="0"/>
    <x v="128"/>
    <x v="104"/>
    <x v="206"/>
    <x v="0"/>
  </r>
  <r>
    <x v="0"/>
    <x v="2"/>
    <x v="140"/>
    <x v="49"/>
    <x v="1"/>
    <x v="1"/>
    <x v="17"/>
    <x v="1"/>
    <x v="73"/>
    <x v="0"/>
  </r>
  <r>
    <x v="0"/>
    <x v="2"/>
    <x v="141"/>
    <x v="50"/>
    <x v="11"/>
    <x v="1"/>
    <x v="32"/>
    <x v="7"/>
    <x v="111"/>
    <x v="0"/>
  </r>
  <r>
    <x v="0"/>
    <x v="2"/>
    <x v="142"/>
    <x v="48"/>
    <x v="1"/>
    <x v="1"/>
    <x v="129"/>
    <x v="1"/>
    <x v="207"/>
    <x v="0"/>
  </r>
  <r>
    <x v="0"/>
    <x v="2"/>
    <x v="143"/>
    <x v="51"/>
    <x v="1"/>
    <x v="1"/>
    <x v="21"/>
    <x v="21"/>
    <x v="22"/>
    <x v="0"/>
  </r>
  <r>
    <x v="1"/>
    <x v="1"/>
    <x v="144"/>
    <x v="52"/>
    <x v="25"/>
    <x v="5"/>
    <x v="81"/>
    <x v="69"/>
    <x v="113"/>
    <x v="0"/>
  </r>
  <r>
    <x v="0"/>
    <x v="3"/>
    <x v="0"/>
    <x v="0"/>
    <x v="0"/>
    <x v="0"/>
    <x v="5"/>
    <x v="105"/>
    <x v="208"/>
    <x v="0"/>
  </r>
  <r>
    <x v="0"/>
    <x v="3"/>
    <x v="1"/>
    <x v="1"/>
    <x v="1"/>
    <x v="1"/>
    <x v="130"/>
    <x v="1"/>
    <x v="209"/>
    <x v="0"/>
  </r>
  <r>
    <x v="0"/>
    <x v="3"/>
    <x v="2"/>
    <x v="2"/>
    <x v="2"/>
    <x v="1"/>
    <x v="131"/>
    <x v="106"/>
    <x v="210"/>
    <x v="0"/>
  </r>
  <r>
    <x v="0"/>
    <x v="3"/>
    <x v="3"/>
    <x v="2"/>
    <x v="3"/>
    <x v="1"/>
    <x v="132"/>
    <x v="107"/>
    <x v="211"/>
    <x v="0"/>
  </r>
  <r>
    <x v="0"/>
    <x v="3"/>
    <x v="4"/>
    <x v="0"/>
    <x v="4"/>
    <x v="1"/>
    <x v="133"/>
    <x v="4"/>
    <x v="212"/>
    <x v="0"/>
  </r>
  <r>
    <x v="0"/>
    <x v="3"/>
    <x v="5"/>
    <x v="0"/>
    <x v="4"/>
    <x v="0"/>
    <x v="93"/>
    <x v="108"/>
    <x v="213"/>
    <x v="0"/>
  </r>
  <r>
    <x v="0"/>
    <x v="3"/>
    <x v="6"/>
    <x v="0"/>
    <x v="5"/>
    <x v="1"/>
    <x v="134"/>
    <x v="4"/>
    <x v="16"/>
    <x v="0"/>
  </r>
  <r>
    <x v="0"/>
    <x v="3"/>
    <x v="7"/>
    <x v="0"/>
    <x v="5"/>
    <x v="2"/>
    <x v="135"/>
    <x v="109"/>
    <x v="214"/>
    <x v="0"/>
  </r>
  <r>
    <x v="0"/>
    <x v="3"/>
    <x v="8"/>
    <x v="3"/>
    <x v="6"/>
    <x v="1"/>
    <x v="8"/>
    <x v="7"/>
    <x v="8"/>
    <x v="0"/>
  </r>
  <r>
    <x v="0"/>
    <x v="3"/>
    <x v="9"/>
    <x v="3"/>
    <x v="7"/>
    <x v="1"/>
    <x v="136"/>
    <x v="8"/>
    <x v="215"/>
    <x v="0"/>
  </r>
  <r>
    <x v="0"/>
    <x v="3"/>
    <x v="10"/>
    <x v="0"/>
    <x v="8"/>
    <x v="0"/>
    <x v="93"/>
    <x v="110"/>
    <x v="216"/>
    <x v="0"/>
  </r>
  <r>
    <x v="0"/>
    <x v="3"/>
    <x v="11"/>
    <x v="0"/>
    <x v="8"/>
    <x v="1"/>
    <x v="137"/>
    <x v="10"/>
    <x v="217"/>
    <x v="0"/>
  </r>
  <r>
    <x v="0"/>
    <x v="3"/>
    <x v="12"/>
    <x v="2"/>
    <x v="0"/>
    <x v="1"/>
    <x v="138"/>
    <x v="11"/>
    <x v="218"/>
    <x v="0"/>
  </r>
  <r>
    <x v="0"/>
    <x v="3"/>
    <x v="13"/>
    <x v="2"/>
    <x v="3"/>
    <x v="3"/>
    <x v="13"/>
    <x v="111"/>
    <x v="219"/>
    <x v="0"/>
  </r>
  <r>
    <x v="0"/>
    <x v="3"/>
    <x v="14"/>
    <x v="4"/>
    <x v="1"/>
    <x v="1"/>
    <x v="139"/>
    <x v="18"/>
    <x v="220"/>
    <x v="0"/>
  </r>
  <r>
    <x v="0"/>
    <x v="3"/>
    <x v="15"/>
    <x v="4"/>
    <x v="1"/>
    <x v="0"/>
    <x v="115"/>
    <x v="112"/>
    <x v="221"/>
    <x v="0"/>
  </r>
  <r>
    <x v="0"/>
    <x v="3"/>
    <x v="16"/>
    <x v="5"/>
    <x v="1"/>
    <x v="1"/>
    <x v="2"/>
    <x v="78"/>
    <x v="222"/>
    <x v="0"/>
  </r>
  <r>
    <x v="0"/>
    <x v="3"/>
    <x v="17"/>
    <x v="6"/>
    <x v="1"/>
    <x v="1"/>
    <x v="57"/>
    <x v="113"/>
    <x v="223"/>
    <x v="0"/>
  </r>
  <r>
    <x v="0"/>
    <x v="3"/>
    <x v="18"/>
    <x v="4"/>
    <x v="1"/>
    <x v="3"/>
    <x v="70"/>
    <x v="11"/>
    <x v="224"/>
    <x v="0"/>
  </r>
  <r>
    <x v="0"/>
    <x v="3"/>
    <x v="19"/>
    <x v="1"/>
    <x v="1"/>
    <x v="1"/>
    <x v="10"/>
    <x v="18"/>
    <x v="225"/>
    <x v="0"/>
  </r>
  <r>
    <x v="0"/>
    <x v="3"/>
    <x v="20"/>
    <x v="0"/>
    <x v="0"/>
    <x v="4"/>
    <x v="140"/>
    <x v="114"/>
    <x v="226"/>
    <x v="6"/>
  </r>
  <r>
    <x v="0"/>
    <x v="3"/>
    <x v="21"/>
    <x v="3"/>
    <x v="7"/>
    <x v="1"/>
    <x v="22"/>
    <x v="20"/>
    <x v="92"/>
    <x v="0"/>
  </r>
  <r>
    <x v="0"/>
    <x v="3"/>
    <x v="22"/>
    <x v="6"/>
    <x v="1"/>
    <x v="1"/>
    <x v="21"/>
    <x v="21"/>
    <x v="22"/>
    <x v="0"/>
  </r>
  <r>
    <x v="0"/>
    <x v="3"/>
    <x v="23"/>
    <x v="2"/>
    <x v="0"/>
    <x v="1"/>
    <x v="21"/>
    <x v="21"/>
    <x v="22"/>
    <x v="0"/>
  </r>
  <r>
    <x v="0"/>
    <x v="3"/>
    <x v="24"/>
    <x v="2"/>
    <x v="2"/>
    <x v="1"/>
    <x v="21"/>
    <x v="21"/>
    <x v="22"/>
    <x v="0"/>
  </r>
  <r>
    <x v="0"/>
    <x v="3"/>
    <x v="25"/>
    <x v="0"/>
    <x v="5"/>
    <x v="1"/>
    <x v="21"/>
    <x v="21"/>
    <x v="22"/>
    <x v="0"/>
  </r>
  <r>
    <x v="0"/>
    <x v="3"/>
    <x v="26"/>
    <x v="0"/>
    <x v="8"/>
    <x v="1"/>
    <x v="21"/>
    <x v="21"/>
    <x v="22"/>
    <x v="0"/>
  </r>
  <r>
    <x v="0"/>
    <x v="3"/>
    <x v="27"/>
    <x v="0"/>
    <x v="0"/>
    <x v="0"/>
    <x v="21"/>
    <x v="21"/>
    <x v="227"/>
    <x v="0"/>
  </r>
  <r>
    <x v="0"/>
    <x v="3"/>
    <x v="28"/>
    <x v="0"/>
    <x v="0"/>
    <x v="1"/>
    <x v="141"/>
    <x v="115"/>
    <x v="228"/>
    <x v="0"/>
  </r>
  <r>
    <x v="0"/>
    <x v="3"/>
    <x v="29"/>
    <x v="7"/>
    <x v="9"/>
    <x v="1"/>
    <x v="142"/>
    <x v="24"/>
    <x v="229"/>
    <x v="0"/>
  </r>
  <r>
    <x v="0"/>
    <x v="3"/>
    <x v="30"/>
    <x v="7"/>
    <x v="10"/>
    <x v="1"/>
    <x v="25"/>
    <x v="25"/>
    <x v="27"/>
    <x v="0"/>
  </r>
  <r>
    <x v="0"/>
    <x v="3"/>
    <x v="31"/>
    <x v="2"/>
    <x v="3"/>
    <x v="1"/>
    <x v="21"/>
    <x v="21"/>
    <x v="22"/>
    <x v="0"/>
  </r>
  <r>
    <x v="0"/>
    <x v="3"/>
    <x v="32"/>
    <x v="0"/>
    <x v="0"/>
    <x v="4"/>
    <x v="22"/>
    <x v="116"/>
    <x v="230"/>
    <x v="7"/>
  </r>
  <r>
    <x v="0"/>
    <x v="3"/>
    <x v="33"/>
    <x v="8"/>
    <x v="1"/>
    <x v="1"/>
    <x v="0"/>
    <x v="27"/>
    <x v="231"/>
    <x v="0"/>
  </r>
  <r>
    <x v="0"/>
    <x v="3"/>
    <x v="34"/>
    <x v="8"/>
    <x v="1"/>
    <x v="0"/>
    <x v="21"/>
    <x v="21"/>
    <x v="232"/>
    <x v="0"/>
  </r>
  <r>
    <x v="0"/>
    <x v="3"/>
    <x v="35"/>
    <x v="9"/>
    <x v="1"/>
    <x v="1"/>
    <x v="36"/>
    <x v="117"/>
    <x v="233"/>
    <x v="0"/>
  </r>
  <r>
    <x v="0"/>
    <x v="3"/>
    <x v="36"/>
    <x v="9"/>
    <x v="1"/>
    <x v="1"/>
    <x v="143"/>
    <x v="118"/>
    <x v="234"/>
    <x v="0"/>
  </r>
  <r>
    <x v="0"/>
    <x v="3"/>
    <x v="37"/>
    <x v="7"/>
    <x v="2"/>
    <x v="1"/>
    <x v="144"/>
    <x v="4"/>
    <x v="235"/>
    <x v="0"/>
  </r>
  <r>
    <x v="0"/>
    <x v="3"/>
    <x v="38"/>
    <x v="7"/>
    <x v="11"/>
    <x v="1"/>
    <x v="67"/>
    <x v="119"/>
    <x v="236"/>
    <x v="0"/>
  </r>
  <r>
    <x v="0"/>
    <x v="3"/>
    <x v="39"/>
    <x v="7"/>
    <x v="2"/>
    <x v="1"/>
    <x v="38"/>
    <x v="120"/>
    <x v="237"/>
    <x v="0"/>
  </r>
  <r>
    <x v="0"/>
    <x v="3"/>
    <x v="40"/>
    <x v="9"/>
    <x v="1"/>
    <x v="1"/>
    <x v="30"/>
    <x v="121"/>
    <x v="238"/>
    <x v="0"/>
  </r>
  <r>
    <x v="0"/>
    <x v="3"/>
    <x v="41"/>
    <x v="9"/>
    <x v="1"/>
    <x v="3"/>
    <x v="145"/>
    <x v="4"/>
    <x v="239"/>
    <x v="0"/>
  </r>
  <r>
    <x v="0"/>
    <x v="3"/>
    <x v="42"/>
    <x v="10"/>
    <x v="1"/>
    <x v="3"/>
    <x v="146"/>
    <x v="46"/>
    <x v="240"/>
    <x v="0"/>
  </r>
  <r>
    <x v="0"/>
    <x v="3"/>
    <x v="43"/>
    <x v="11"/>
    <x v="1"/>
    <x v="1"/>
    <x v="147"/>
    <x v="122"/>
    <x v="241"/>
    <x v="0"/>
  </r>
  <r>
    <x v="0"/>
    <x v="3"/>
    <x v="44"/>
    <x v="12"/>
    <x v="1"/>
    <x v="1"/>
    <x v="148"/>
    <x v="123"/>
    <x v="242"/>
    <x v="0"/>
  </r>
  <r>
    <x v="0"/>
    <x v="3"/>
    <x v="45"/>
    <x v="13"/>
    <x v="1"/>
    <x v="1"/>
    <x v="149"/>
    <x v="18"/>
    <x v="243"/>
    <x v="0"/>
  </r>
  <r>
    <x v="0"/>
    <x v="3"/>
    <x v="46"/>
    <x v="9"/>
    <x v="1"/>
    <x v="1"/>
    <x v="119"/>
    <x v="22"/>
    <x v="184"/>
    <x v="0"/>
  </r>
  <r>
    <x v="0"/>
    <x v="3"/>
    <x v="47"/>
    <x v="14"/>
    <x v="1"/>
    <x v="3"/>
    <x v="40"/>
    <x v="114"/>
    <x v="244"/>
    <x v="0"/>
  </r>
  <r>
    <x v="0"/>
    <x v="3"/>
    <x v="48"/>
    <x v="14"/>
    <x v="1"/>
    <x v="1"/>
    <x v="20"/>
    <x v="96"/>
    <x v="245"/>
    <x v="0"/>
  </r>
  <r>
    <x v="0"/>
    <x v="3"/>
    <x v="49"/>
    <x v="7"/>
    <x v="11"/>
    <x v="1"/>
    <x v="8"/>
    <x v="124"/>
    <x v="246"/>
    <x v="0"/>
  </r>
  <r>
    <x v="0"/>
    <x v="3"/>
    <x v="50"/>
    <x v="7"/>
    <x v="12"/>
    <x v="1"/>
    <x v="40"/>
    <x v="40"/>
    <x v="154"/>
    <x v="0"/>
  </r>
  <r>
    <x v="0"/>
    <x v="3"/>
    <x v="51"/>
    <x v="7"/>
    <x v="2"/>
    <x v="1"/>
    <x v="38"/>
    <x v="15"/>
    <x v="247"/>
    <x v="0"/>
  </r>
  <r>
    <x v="0"/>
    <x v="3"/>
    <x v="52"/>
    <x v="15"/>
    <x v="1"/>
    <x v="3"/>
    <x v="150"/>
    <x v="51"/>
    <x v="162"/>
    <x v="0"/>
  </r>
  <r>
    <x v="0"/>
    <x v="3"/>
    <x v="53"/>
    <x v="16"/>
    <x v="1"/>
    <x v="3"/>
    <x v="20"/>
    <x v="125"/>
    <x v="248"/>
    <x v="0"/>
  </r>
  <r>
    <x v="0"/>
    <x v="3"/>
    <x v="54"/>
    <x v="16"/>
    <x v="1"/>
    <x v="0"/>
    <x v="21"/>
    <x v="21"/>
    <x v="249"/>
    <x v="0"/>
  </r>
  <r>
    <x v="0"/>
    <x v="3"/>
    <x v="55"/>
    <x v="11"/>
    <x v="1"/>
    <x v="1"/>
    <x v="125"/>
    <x v="88"/>
    <x v="250"/>
    <x v="0"/>
  </r>
  <r>
    <x v="0"/>
    <x v="3"/>
    <x v="56"/>
    <x v="16"/>
    <x v="1"/>
    <x v="0"/>
    <x v="21"/>
    <x v="21"/>
    <x v="251"/>
    <x v="0"/>
  </r>
  <r>
    <x v="0"/>
    <x v="3"/>
    <x v="57"/>
    <x v="7"/>
    <x v="11"/>
    <x v="1"/>
    <x v="79"/>
    <x v="91"/>
    <x v="92"/>
    <x v="0"/>
  </r>
  <r>
    <x v="0"/>
    <x v="3"/>
    <x v="58"/>
    <x v="7"/>
    <x v="12"/>
    <x v="1"/>
    <x v="151"/>
    <x v="32"/>
    <x v="252"/>
    <x v="0"/>
  </r>
  <r>
    <x v="0"/>
    <x v="3"/>
    <x v="59"/>
    <x v="17"/>
    <x v="1"/>
    <x v="1"/>
    <x v="44"/>
    <x v="22"/>
    <x v="52"/>
    <x v="0"/>
  </r>
  <r>
    <x v="0"/>
    <x v="3"/>
    <x v="60"/>
    <x v="7"/>
    <x v="13"/>
    <x v="1"/>
    <x v="152"/>
    <x v="126"/>
    <x v="253"/>
    <x v="0"/>
  </r>
  <r>
    <x v="0"/>
    <x v="3"/>
    <x v="61"/>
    <x v="7"/>
    <x v="13"/>
    <x v="1"/>
    <x v="22"/>
    <x v="46"/>
    <x v="254"/>
    <x v="0"/>
  </r>
  <r>
    <x v="0"/>
    <x v="3"/>
    <x v="62"/>
    <x v="13"/>
    <x v="1"/>
    <x v="3"/>
    <x v="153"/>
    <x v="14"/>
    <x v="255"/>
    <x v="0"/>
  </r>
  <r>
    <x v="0"/>
    <x v="3"/>
    <x v="63"/>
    <x v="2"/>
    <x v="0"/>
    <x v="4"/>
    <x v="93"/>
    <x v="4"/>
    <x v="256"/>
    <x v="3"/>
  </r>
  <r>
    <x v="0"/>
    <x v="3"/>
    <x v="64"/>
    <x v="16"/>
    <x v="1"/>
    <x v="1"/>
    <x v="56"/>
    <x v="127"/>
    <x v="257"/>
    <x v="0"/>
  </r>
  <r>
    <x v="0"/>
    <x v="3"/>
    <x v="65"/>
    <x v="18"/>
    <x v="1"/>
    <x v="0"/>
    <x v="154"/>
    <x v="128"/>
    <x v="258"/>
    <x v="0"/>
  </r>
  <r>
    <x v="0"/>
    <x v="3"/>
    <x v="66"/>
    <x v="19"/>
    <x v="14"/>
    <x v="1"/>
    <x v="40"/>
    <x v="129"/>
    <x v="44"/>
    <x v="0"/>
  </r>
  <r>
    <x v="0"/>
    <x v="3"/>
    <x v="67"/>
    <x v="20"/>
    <x v="15"/>
    <x v="1"/>
    <x v="21"/>
    <x v="21"/>
    <x v="22"/>
    <x v="0"/>
  </r>
  <r>
    <x v="0"/>
    <x v="3"/>
    <x v="68"/>
    <x v="21"/>
    <x v="13"/>
    <x v="1"/>
    <x v="50"/>
    <x v="130"/>
    <x v="259"/>
    <x v="0"/>
  </r>
  <r>
    <x v="0"/>
    <x v="3"/>
    <x v="69"/>
    <x v="22"/>
    <x v="16"/>
    <x v="0"/>
    <x v="154"/>
    <x v="131"/>
    <x v="260"/>
    <x v="0"/>
  </r>
  <r>
    <x v="0"/>
    <x v="3"/>
    <x v="70"/>
    <x v="18"/>
    <x v="1"/>
    <x v="0"/>
    <x v="154"/>
    <x v="132"/>
    <x v="261"/>
    <x v="0"/>
  </r>
  <r>
    <x v="0"/>
    <x v="3"/>
    <x v="71"/>
    <x v="23"/>
    <x v="17"/>
    <x v="1"/>
    <x v="155"/>
    <x v="8"/>
    <x v="262"/>
    <x v="0"/>
  </r>
  <r>
    <x v="0"/>
    <x v="3"/>
    <x v="72"/>
    <x v="24"/>
    <x v="1"/>
    <x v="3"/>
    <x v="13"/>
    <x v="96"/>
    <x v="263"/>
    <x v="0"/>
  </r>
  <r>
    <x v="0"/>
    <x v="3"/>
    <x v="73"/>
    <x v="25"/>
    <x v="1"/>
    <x v="1"/>
    <x v="21"/>
    <x v="21"/>
    <x v="22"/>
    <x v="0"/>
  </r>
  <r>
    <x v="0"/>
    <x v="3"/>
    <x v="74"/>
    <x v="26"/>
    <x v="1"/>
    <x v="1"/>
    <x v="21"/>
    <x v="21"/>
    <x v="22"/>
    <x v="0"/>
  </r>
  <r>
    <x v="0"/>
    <x v="3"/>
    <x v="75"/>
    <x v="27"/>
    <x v="1"/>
    <x v="1"/>
    <x v="48"/>
    <x v="8"/>
    <x v="264"/>
    <x v="0"/>
  </r>
  <r>
    <x v="0"/>
    <x v="3"/>
    <x v="76"/>
    <x v="28"/>
    <x v="12"/>
    <x v="1"/>
    <x v="17"/>
    <x v="14"/>
    <x v="44"/>
    <x v="0"/>
  </r>
  <r>
    <x v="0"/>
    <x v="3"/>
    <x v="77"/>
    <x v="29"/>
    <x v="18"/>
    <x v="2"/>
    <x v="0"/>
    <x v="51"/>
    <x v="265"/>
    <x v="0"/>
  </r>
  <r>
    <x v="0"/>
    <x v="3"/>
    <x v="78"/>
    <x v="26"/>
    <x v="1"/>
    <x v="3"/>
    <x v="5"/>
    <x v="60"/>
    <x v="266"/>
    <x v="0"/>
  </r>
  <r>
    <x v="0"/>
    <x v="3"/>
    <x v="79"/>
    <x v="30"/>
    <x v="1"/>
    <x v="1"/>
    <x v="156"/>
    <x v="4"/>
    <x v="267"/>
    <x v="0"/>
  </r>
  <r>
    <x v="0"/>
    <x v="3"/>
    <x v="80"/>
    <x v="30"/>
    <x v="19"/>
    <x v="1"/>
    <x v="157"/>
    <x v="1"/>
    <x v="268"/>
    <x v="0"/>
  </r>
  <r>
    <x v="0"/>
    <x v="3"/>
    <x v="81"/>
    <x v="31"/>
    <x v="11"/>
    <x v="1"/>
    <x v="76"/>
    <x v="40"/>
    <x v="269"/>
    <x v="0"/>
  </r>
  <r>
    <x v="0"/>
    <x v="3"/>
    <x v="82"/>
    <x v="32"/>
    <x v="19"/>
    <x v="1"/>
    <x v="119"/>
    <x v="41"/>
    <x v="270"/>
    <x v="0"/>
  </r>
  <r>
    <x v="0"/>
    <x v="3"/>
    <x v="83"/>
    <x v="33"/>
    <x v="1"/>
    <x v="1"/>
    <x v="21"/>
    <x v="21"/>
    <x v="22"/>
    <x v="0"/>
  </r>
  <r>
    <x v="0"/>
    <x v="3"/>
    <x v="85"/>
    <x v="34"/>
    <x v="12"/>
    <x v="1"/>
    <x v="21"/>
    <x v="21"/>
    <x v="22"/>
    <x v="0"/>
  </r>
  <r>
    <x v="0"/>
    <x v="3"/>
    <x v="86"/>
    <x v="35"/>
    <x v="20"/>
    <x v="1"/>
    <x v="17"/>
    <x v="1"/>
    <x v="73"/>
    <x v="0"/>
  </r>
  <r>
    <x v="0"/>
    <x v="3"/>
    <x v="87"/>
    <x v="36"/>
    <x v="11"/>
    <x v="1"/>
    <x v="21"/>
    <x v="21"/>
    <x v="22"/>
    <x v="0"/>
  </r>
  <r>
    <x v="0"/>
    <x v="3"/>
    <x v="88"/>
    <x v="5"/>
    <x v="1"/>
    <x v="3"/>
    <x v="158"/>
    <x v="133"/>
    <x v="271"/>
    <x v="0"/>
  </r>
  <r>
    <x v="0"/>
    <x v="3"/>
    <x v="89"/>
    <x v="1"/>
    <x v="1"/>
    <x v="3"/>
    <x v="159"/>
    <x v="60"/>
    <x v="272"/>
    <x v="0"/>
  </r>
  <r>
    <x v="0"/>
    <x v="3"/>
    <x v="90"/>
    <x v="37"/>
    <x v="11"/>
    <x v="1"/>
    <x v="160"/>
    <x v="134"/>
    <x v="273"/>
    <x v="0"/>
  </r>
  <r>
    <x v="0"/>
    <x v="3"/>
    <x v="91"/>
    <x v="38"/>
    <x v="11"/>
    <x v="1"/>
    <x v="161"/>
    <x v="14"/>
    <x v="67"/>
    <x v="0"/>
  </r>
  <r>
    <x v="0"/>
    <x v="3"/>
    <x v="92"/>
    <x v="38"/>
    <x v="20"/>
    <x v="1"/>
    <x v="162"/>
    <x v="1"/>
    <x v="274"/>
    <x v="0"/>
  </r>
  <r>
    <x v="0"/>
    <x v="3"/>
    <x v="93"/>
    <x v="38"/>
    <x v="13"/>
    <x v="1"/>
    <x v="125"/>
    <x v="11"/>
    <x v="275"/>
    <x v="0"/>
  </r>
  <r>
    <x v="0"/>
    <x v="3"/>
    <x v="94"/>
    <x v="38"/>
    <x v="0"/>
    <x v="1"/>
    <x v="154"/>
    <x v="18"/>
    <x v="276"/>
    <x v="0"/>
  </r>
  <r>
    <x v="0"/>
    <x v="3"/>
    <x v="95"/>
    <x v="38"/>
    <x v="1"/>
    <x v="1"/>
    <x v="66"/>
    <x v="1"/>
    <x v="71"/>
    <x v="0"/>
  </r>
  <r>
    <x v="0"/>
    <x v="3"/>
    <x v="96"/>
    <x v="39"/>
    <x v="20"/>
    <x v="1"/>
    <x v="2"/>
    <x v="17"/>
    <x v="277"/>
    <x v="0"/>
  </r>
  <r>
    <x v="0"/>
    <x v="3"/>
    <x v="97"/>
    <x v="36"/>
    <x v="11"/>
    <x v="1"/>
    <x v="21"/>
    <x v="21"/>
    <x v="22"/>
    <x v="0"/>
  </r>
  <r>
    <x v="0"/>
    <x v="3"/>
    <x v="98"/>
    <x v="40"/>
    <x v="1"/>
    <x v="1"/>
    <x v="68"/>
    <x v="56"/>
    <x v="83"/>
    <x v="0"/>
  </r>
  <r>
    <x v="0"/>
    <x v="3"/>
    <x v="99"/>
    <x v="37"/>
    <x v="11"/>
    <x v="1"/>
    <x v="8"/>
    <x v="57"/>
    <x v="187"/>
    <x v="0"/>
  </r>
  <r>
    <x v="0"/>
    <x v="3"/>
    <x v="100"/>
    <x v="34"/>
    <x v="12"/>
    <x v="1"/>
    <x v="21"/>
    <x v="21"/>
    <x v="22"/>
    <x v="0"/>
  </r>
  <r>
    <x v="0"/>
    <x v="3"/>
    <x v="101"/>
    <x v="41"/>
    <x v="11"/>
    <x v="1"/>
    <x v="163"/>
    <x v="52"/>
    <x v="278"/>
    <x v="0"/>
  </r>
  <r>
    <x v="0"/>
    <x v="3"/>
    <x v="102"/>
    <x v="40"/>
    <x v="1"/>
    <x v="1"/>
    <x v="164"/>
    <x v="58"/>
    <x v="279"/>
    <x v="0"/>
  </r>
  <r>
    <x v="0"/>
    <x v="3"/>
    <x v="103"/>
    <x v="38"/>
    <x v="13"/>
    <x v="1"/>
    <x v="22"/>
    <x v="11"/>
    <x v="153"/>
    <x v="0"/>
  </r>
  <r>
    <x v="0"/>
    <x v="3"/>
    <x v="104"/>
    <x v="38"/>
    <x v="11"/>
    <x v="1"/>
    <x v="162"/>
    <x v="52"/>
    <x v="280"/>
    <x v="0"/>
  </r>
  <r>
    <x v="0"/>
    <x v="3"/>
    <x v="105"/>
    <x v="38"/>
    <x v="0"/>
    <x v="1"/>
    <x v="30"/>
    <x v="11"/>
    <x v="89"/>
    <x v="0"/>
  </r>
  <r>
    <x v="0"/>
    <x v="3"/>
    <x v="106"/>
    <x v="38"/>
    <x v="20"/>
    <x v="1"/>
    <x v="17"/>
    <x v="1"/>
    <x v="73"/>
    <x v="0"/>
  </r>
  <r>
    <x v="0"/>
    <x v="3"/>
    <x v="107"/>
    <x v="42"/>
    <x v="0"/>
    <x v="1"/>
    <x v="165"/>
    <x v="22"/>
    <x v="281"/>
    <x v="0"/>
  </r>
  <r>
    <x v="0"/>
    <x v="3"/>
    <x v="108"/>
    <x v="42"/>
    <x v="0"/>
    <x v="0"/>
    <x v="21"/>
    <x v="21"/>
    <x v="282"/>
    <x v="0"/>
  </r>
  <r>
    <x v="0"/>
    <x v="3"/>
    <x v="109"/>
    <x v="22"/>
    <x v="2"/>
    <x v="1"/>
    <x v="40"/>
    <x v="7"/>
    <x v="92"/>
    <x v="0"/>
  </r>
  <r>
    <x v="0"/>
    <x v="3"/>
    <x v="110"/>
    <x v="22"/>
    <x v="10"/>
    <x v="1"/>
    <x v="36"/>
    <x v="7"/>
    <x v="172"/>
    <x v="0"/>
  </r>
  <r>
    <x v="0"/>
    <x v="3"/>
    <x v="111"/>
    <x v="12"/>
    <x v="1"/>
    <x v="1"/>
    <x v="44"/>
    <x v="22"/>
    <x v="52"/>
    <x v="0"/>
  </r>
  <r>
    <x v="0"/>
    <x v="3"/>
    <x v="112"/>
    <x v="13"/>
    <x v="1"/>
    <x v="1"/>
    <x v="72"/>
    <x v="59"/>
    <x v="93"/>
    <x v="0"/>
  </r>
  <r>
    <x v="0"/>
    <x v="3"/>
    <x v="113"/>
    <x v="43"/>
    <x v="1"/>
    <x v="3"/>
    <x v="166"/>
    <x v="17"/>
    <x v="283"/>
    <x v="0"/>
  </r>
  <r>
    <x v="0"/>
    <x v="3"/>
    <x v="114"/>
    <x v="44"/>
    <x v="12"/>
    <x v="1"/>
    <x v="2"/>
    <x v="52"/>
    <x v="95"/>
    <x v="0"/>
  </r>
  <r>
    <x v="0"/>
    <x v="3"/>
    <x v="115"/>
    <x v="45"/>
    <x v="1"/>
    <x v="1"/>
    <x v="2"/>
    <x v="61"/>
    <x v="159"/>
    <x v="0"/>
  </r>
  <r>
    <x v="0"/>
    <x v="3"/>
    <x v="116"/>
    <x v="46"/>
    <x v="21"/>
    <x v="0"/>
    <x v="93"/>
    <x v="135"/>
    <x v="284"/>
    <x v="0"/>
  </r>
  <r>
    <x v="0"/>
    <x v="3"/>
    <x v="117"/>
    <x v="46"/>
    <x v="21"/>
    <x v="1"/>
    <x v="167"/>
    <x v="136"/>
    <x v="285"/>
    <x v="0"/>
  </r>
  <r>
    <x v="0"/>
    <x v="3"/>
    <x v="118"/>
    <x v="46"/>
    <x v="22"/>
    <x v="1"/>
    <x v="47"/>
    <x v="41"/>
    <x v="286"/>
    <x v="0"/>
  </r>
  <r>
    <x v="0"/>
    <x v="3"/>
    <x v="119"/>
    <x v="46"/>
    <x v="23"/>
    <x v="1"/>
    <x v="168"/>
    <x v="7"/>
    <x v="287"/>
    <x v="0"/>
  </r>
  <r>
    <x v="0"/>
    <x v="3"/>
    <x v="120"/>
    <x v="46"/>
    <x v="24"/>
    <x v="1"/>
    <x v="42"/>
    <x v="64"/>
    <x v="288"/>
    <x v="0"/>
  </r>
  <r>
    <x v="0"/>
    <x v="3"/>
    <x v="121"/>
    <x v="38"/>
    <x v="1"/>
    <x v="1"/>
    <x v="20"/>
    <x v="60"/>
    <x v="102"/>
    <x v="0"/>
  </r>
  <r>
    <x v="0"/>
    <x v="3"/>
    <x v="122"/>
    <x v="46"/>
    <x v="23"/>
    <x v="1"/>
    <x v="21"/>
    <x v="21"/>
    <x v="22"/>
    <x v="0"/>
  </r>
  <r>
    <x v="0"/>
    <x v="3"/>
    <x v="123"/>
    <x v="46"/>
    <x v="21"/>
    <x v="1"/>
    <x v="21"/>
    <x v="21"/>
    <x v="22"/>
    <x v="0"/>
  </r>
  <r>
    <x v="0"/>
    <x v="3"/>
    <x v="124"/>
    <x v="46"/>
    <x v="22"/>
    <x v="1"/>
    <x v="21"/>
    <x v="21"/>
    <x v="22"/>
    <x v="0"/>
  </r>
  <r>
    <x v="0"/>
    <x v="3"/>
    <x v="125"/>
    <x v="46"/>
    <x v="24"/>
    <x v="1"/>
    <x v="21"/>
    <x v="21"/>
    <x v="22"/>
    <x v="0"/>
  </r>
  <r>
    <x v="0"/>
    <x v="3"/>
    <x v="126"/>
    <x v="45"/>
    <x v="1"/>
    <x v="1"/>
    <x v="169"/>
    <x v="58"/>
    <x v="289"/>
    <x v="0"/>
  </r>
  <r>
    <x v="0"/>
    <x v="3"/>
    <x v="127"/>
    <x v="38"/>
    <x v="11"/>
    <x v="1"/>
    <x v="36"/>
    <x v="11"/>
    <x v="290"/>
    <x v="0"/>
  </r>
  <r>
    <x v="0"/>
    <x v="3"/>
    <x v="128"/>
    <x v="38"/>
    <x v="1"/>
    <x v="1"/>
    <x v="21"/>
    <x v="21"/>
    <x v="22"/>
    <x v="0"/>
  </r>
  <r>
    <x v="0"/>
    <x v="3"/>
    <x v="129"/>
    <x v="38"/>
    <x v="20"/>
    <x v="1"/>
    <x v="20"/>
    <x v="17"/>
    <x v="105"/>
    <x v="0"/>
  </r>
  <r>
    <x v="0"/>
    <x v="3"/>
    <x v="130"/>
    <x v="38"/>
    <x v="2"/>
    <x v="1"/>
    <x v="21"/>
    <x v="21"/>
    <x v="22"/>
    <x v="0"/>
  </r>
  <r>
    <x v="0"/>
    <x v="3"/>
    <x v="131"/>
    <x v="38"/>
    <x v="0"/>
    <x v="1"/>
    <x v="21"/>
    <x v="21"/>
    <x v="22"/>
    <x v="0"/>
  </r>
  <r>
    <x v="0"/>
    <x v="3"/>
    <x v="132"/>
    <x v="38"/>
    <x v="13"/>
    <x v="1"/>
    <x v="21"/>
    <x v="21"/>
    <x v="22"/>
    <x v="0"/>
  </r>
  <r>
    <x v="0"/>
    <x v="3"/>
    <x v="133"/>
    <x v="45"/>
    <x v="1"/>
    <x v="3"/>
    <x v="170"/>
    <x v="137"/>
    <x v="291"/>
    <x v="0"/>
  </r>
  <r>
    <x v="0"/>
    <x v="3"/>
    <x v="134"/>
    <x v="47"/>
    <x v="12"/>
    <x v="1"/>
    <x v="21"/>
    <x v="21"/>
    <x v="22"/>
    <x v="0"/>
  </r>
  <r>
    <x v="0"/>
    <x v="3"/>
    <x v="135"/>
    <x v="32"/>
    <x v="19"/>
    <x v="0"/>
    <x v="109"/>
    <x v="138"/>
    <x v="292"/>
    <x v="0"/>
  </r>
  <r>
    <x v="0"/>
    <x v="3"/>
    <x v="136"/>
    <x v="32"/>
    <x v="19"/>
    <x v="0"/>
    <x v="22"/>
    <x v="139"/>
    <x v="293"/>
    <x v="0"/>
  </r>
  <r>
    <x v="0"/>
    <x v="3"/>
    <x v="137"/>
    <x v="48"/>
    <x v="1"/>
    <x v="1"/>
    <x v="30"/>
    <x v="7"/>
    <x v="27"/>
    <x v="0"/>
  </r>
  <r>
    <x v="0"/>
    <x v="3"/>
    <x v="138"/>
    <x v="45"/>
    <x v="1"/>
    <x v="1"/>
    <x v="108"/>
    <x v="140"/>
    <x v="294"/>
    <x v="0"/>
  </r>
  <r>
    <x v="0"/>
    <x v="3"/>
    <x v="139"/>
    <x v="45"/>
    <x v="1"/>
    <x v="0"/>
    <x v="171"/>
    <x v="141"/>
    <x v="295"/>
    <x v="0"/>
  </r>
  <r>
    <x v="0"/>
    <x v="3"/>
    <x v="140"/>
    <x v="49"/>
    <x v="1"/>
    <x v="1"/>
    <x v="17"/>
    <x v="1"/>
    <x v="73"/>
    <x v="0"/>
  </r>
  <r>
    <x v="0"/>
    <x v="3"/>
    <x v="141"/>
    <x v="50"/>
    <x v="11"/>
    <x v="1"/>
    <x v="32"/>
    <x v="7"/>
    <x v="111"/>
    <x v="0"/>
  </r>
  <r>
    <x v="0"/>
    <x v="3"/>
    <x v="142"/>
    <x v="48"/>
    <x v="1"/>
    <x v="1"/>
    <x v="108"/>
    <x v="1"/>
    <x v="296"/>
    <x v="0"/>
  </r>
  <r>
    <x v="0"/>
    <x v="3"/>
    <x v="143"/>
    <x v="51"/>
    <x v="1"/>
    <x v="1"/>
    <x v="22"/>
    <x v="21"/>
    <x v="22"/>
    <x v="0"/>
  </r>
  <r>
    <x v="1"/>
    <x v="1"/>
    <x v="144"/>
    <x v="52"/>
    <x v="25"/>
    <x v="5"/>
    <x v="81"/>
    <x v="69"/>
    <x v="113"/>
    <x v="0"/>
  </r>
  <r>
    <x v="0"/>
    <x v="4"/>
    <x v="0"/>
    <x v="0"/>
    <x v="0"/>
    <x v="0"/>
    <x v="162"/>
    <x v="142"/>
    <x v="297"/>
    <x v="0"/>
  </r>
  <r>
    <x v="0"/>
    <x v="4"/>
    <x v="1"/>
    <x v="1"/>
    <x v="1"/>
    <x v="1"/>
    <x v="25"/>
    <x v="1"/>
    <x v="298"/>
    <x v="0"/>
  </r>
  <r>
    <x v="0"/>
    <x v="4"/>
    <x v="2"/>
    <x v="2"/>
    <x v="2"/>
    <x v="1"/>
    <x v="172"/>
    <x v="106"/>
    <x v="299"/>
    <x v="0"/>
  </r>
  <r>
    <x v="0"/>
    <x v="4"/>
    <x v="3"/>
    <x v="2"/>
    <x v="3"/>
    <x v="1"/>
    <x v="173"/>
    <x v="127"/>
    <x v="300"/>
    <x v="0"/>
  </r>
  <r>
    <x v="0"/>
    <x v="4"/>
    <x v="4"/>
    <x v="0"/>
    <x v="4"/>
    <x v="1"/>
    <x v="1"/>
    <x v="4"/>
    <x v="301"/>
    <x v="0"/>
  </r>
  <r>
    <x v="0"/>
    <x v="4"/>
    <x v="5"/>
    <x v="0"/>
    <x v="4"/>
    <x v="0"/>
    <x v="36"/>
    <x v="143"/>
    <x v="302"/>
    <x v="0"/>
  </r>
  <r>
    <x v="0"/>
    <x v="4"/>
    <x v="6"/>
    <x v="0"/>
    <x v="5"/>
    <x v="1"/>
    <x v="11"/>
    <x v="4"/>
    <x v="303"/>
    <x v="0"/>
  </r>
  <r>
    <x v="0"/>
    <x v="4"/>
    <x v="7"/>
    <x v="0"/>
    <x v="5"/>
    <x v="2"/>
    <x v="87"/>
    <x v="144"/>
    <x v="304"/>
    <x v="0"/>
  </r>
  <r>
    <x v="0"/>
    <x v="4"/>
    <x v="8"/>
    <x v="3"/>
    <x v="6"/>
    <x v="1"/>
    <x v="40"/>
    <x v="7"/>
    <x v="92"/>
    <x v="0"/>
  </r>
  <r>
    <x v="0"/>
    <x v="4"/>
    <x v="9"/>
    <x v="3"/>
    <x v="7"/>
    <x v="1"/>
    <x v="174"/>
    <x v="8"/>
    <x v="305"/>
    <x v="0"/>
  </r>
  <r>
    <x v="0"/>
    <x v="4"/>
    <x v="10"/>
    <x v="0"/>
    <x v="8"/>
    <x v="0"/>
    <x v="40"/>
    <x v="145"/>
    <x v="306"/>
    <x v="0"/>
  </r>
  <r>
    <x v="0"/>
    <x v="4"/>
    <x v="11"/>
    <x v="0"/>
    <x v="8"/>
    <x v="1"/>
    <x v="175"/>
    <x v="10"/>
    <x v="307"/>
    <x v="0"/>
  </r>
  <r>
    <x v="0"/>
    <x v="4"/>
    <x v="12"/>
    <x v="2"/>
    <x v="0"/>
    <x v="1"/>
    <x v="176"/>
    <x v="146"/>
    <x v="308"/>
    <x v="0"/>
  </r>
  <r>
    <x v="0"/>
    <x v="4"/>
    <x v="13"/>
    <x v="2"/>
    <x v="3"/>
    <x v="3"/>
    <x v="150"/>
    <x v="41"/>
    <x v="309"/>
    <x v="0"/>
  </r>
  <r>
    <x v="0"/>
    <x v="4"/>
    <x v="14"/>
    <x v="4"/>
    <x v="1"/>
    <x v="1"/>
    <x v="177"/>
    <x v="18"/>
    <x v="310"/>
    <x v="0"/>
  </r>
  <r>
    <x v="0"/>
    <x v="4"/>
    <x v="15"/>
    <x v="4"/>
    <x v="1"/>
    <x v="0"/>
    <x v="44"/>
    <x v="14"/>
    <x v="311"/>
    <x v="0"/>
  </r>
  <r>
    <x v="0"/>
    <x v="4"/>
    <x v="145"/>
    <x v="7"/>
    <x v="12"/>
    <x v="1"/>
    <x v="21"/>
    <x v="21"/>
    <x v="22"/>
    <x v="0"/>
  </r>
  <r>
    <x v="0"/>
    <x v="4"/>
    <x v="16"/>
    <x v="5"/>
    <x v="1"/>
    <x v="1"/>
    <x v="164"/>
    <x v="147"/>
    <x v="312"/>
    <x v="0"/>
  </r>
  <r>
    <x v="0"/>
    <x v="4"/>
    <x v="17"/>
    <x v="6"/>
    <x v="1"/>
    <x v="1"/>
    <x v="113"/>
    <x v="148"/>
    <x v="313"/>
    <x v="0"/>
  </r>
  <r>
    <x v="0"/>
    <x v="4"/>
    <x v="18"/>
    <x v="4"/>
    <x v="1"/>
    <x v="3"/>
    <x v="178"/>
    <x v="60"/>
    <x v="314"/>
    <x v="0"/>
  </r>
  <r>
    <x v="0"/>
    <x v="4"/>
    <x v="19"/>
    <x v="1"/>
    <x v="1"/>
    <x v="1"/>
    <x v="93"/>
    <x v="18"/>
    <x v="132"/>
    <x v="0"/>
  </r>
  <r>
    <x v="0"/>
    <x v="4"/>
    <x v="20"/>
    <x v="0"/>
    <x v="0"/>
    <x v="4"/>
    <x v="179"/>
    <x v="56"/>
    <x v="315"/>
    <x v="8"/>
  </r>
  <r>
    <x v="0"/>
    <x v="4"/>
    <x v="21"/>
    <x v="3"/>
    <x v="7"/>
    <x v="1"/>
    <x v="21"/>
    <x v="21"/>
    <x v="22"/>
    <x v="0"/>
  </r>
  <r>
    <x v="0"/>
    <x v="4"/>
    <x v="22"/>
    <x v="6"/>
    <x v="1"/>
    <x v="1"/>
    <x v="21"/>
    <x v="21"/>
    <x v="22"/>
    <x v="0"/>
  </r>
  <r>
    <x v="0"/>
    <x v="4"/>
    <x v="23"/>
    <x v="2"/>
    <x v="0"/>
    <x v="1"/>
    <x v="21"/>
    <x v="21"/>
    <x v="22"/>
    <x v="0"/>
  </r>
  <r>
    <x v="0"/>
    <x v="4"/>
    <x v="24"/>
    <x v="2"/>
    <x v="2"/>
    <x v="1"/>
    <x v="21"/>
    <x v="21"/>
    <x v="22"/>
    <x v="0"/>
  </r>
  <r>
    <x v="0"/>
    <x v="4"/>
    <x v="25"/>
    <x v="0"/>
    <x v="5"/>
    <x v="1"/>
    <x v="21"/>
    <x v="21"/>
    <x v="22"/>
    <x v="0"/>
  </r>
  <r>
    <x v="0"/>
    <x v="4"/>
    <x v="26"/>
    <x v="0"/>
    <x v="8"/>
    <x v="1"/>
    <x v="21"/>
    <x v="21"/>
    <x v="22"/>
    <x v="0"/>
  </r>
  <r>
    <x v="0"/>
    <x v="4"/>
    <x v="27"/>
    <x v="0"/>
    <x v="0"/>
    <x v="0"/>
    <x v="21"/>
    <x v="21"/>
    <x v="316"/>
    <x v="0"/>
  </r>
  <r>
    <x v="0"/>
    <x v="4"/>
    <x v="28"/>
    <x v="0"/>
    <x v="0"/>
    <x v="1"/>
    <x v="180"/>
    <x v="51"/>
    <x v="317"/>
    <x v="0"/>
  </r>
  <r>
    <x v="0"/>
    <x v="4"/>
    <x v="29"/>
    <x v="7"/>
    <x v="9"/>
    <x v="1"/>
    <x v="181"/>
    <x v="24"/>
    <x v="318"/>
    <x v="0"/>
  </r>
  <r>
    <x v="0"/>
    <x v="4"/>
    <x v="30"/>
    <x v="7"/>
    <x v="10"/>
    <x v="1"/>
    <x v="182"/>
    <x v="25"/>
    <x v="319"/>
    <x v="0"/>
  </r>
  <r>
    <x v="0"/>
    <x v="4"/>
    <x v="31"/>
    <x v="2"/>
    <x v="3"/>
    <x v="1"/>
    <x v="21"/>
    <x v="21"/>
    <x v="22"/>
    <x v="0"/>
  </r>
  <r>
    <x v="0"/>
    <x v="4"/>
    <x v="32"/>
    <x v="0"/>
    <x v="0"/>
    <x v="4"/>
    <x v="40"/>
    <x v="26"/>
    <x v="320"/>
    <x v="9"/>
  </r>
  <r>
    <x v="0"/>
    <x v="4"/>
    <x v="33"/>
    <x v="8"/>
    <x v="1"/>
    <x v="1"/>
    <x v="38"/>
    <x v="27"/>
    <x v="100"/>
    <x v="0"/>
  </r>
  <r>
    <x v="0"/>
    <x v="4"/>
    <x v="34"/>
    <x v="8"/>
    <x v="1"/>
    <x v="0"/>
    <x v="22"/>
    <x v="149"/>
    <x v="321"/>
    <x v="0"/>
  </r>
  <r>
    <x v="0"/>
    <x v="4"/>
    <x v="35"/>
    <x v="9"/>
    <x v="1"/>
    <x v="1"/>
    <x v="40"/>
    <x v="150"/>
    <x v="322"/>
    <x v="0"/>
  </r>
  <r>
    <x v="0"/>
    <x v="4"/>
    <x v="36"/>
    <x v="9"/>
    <x v="1"/>
    <x v="1"/>
    <x v="183"/>
    <x v="151"/>
    <x v="323"/>
    <x v="0"/>
  </r>
  <r>
    <x v="0"/>
    <x v="4"/>
    <x v="37"/>
    <x v="7"/>
    <x v="2"/>
    <x v="1"/>
    <x v="184"/>
    <x v="152"/>
    <x v="324"/>
    <x v="0"/>
  </r>
  <r>
    <x v="0"/>
    <x v="4"/>
    <x v="38"/>
    <x v="7"/>
    <x v="11"/>
    <x v="1"/>
    <x v="154"/>
    <x v="32"/>
    <x v="105"/>
    <x v="0"/>
  </r>
  <r>
    <x v="0"/>
    <x v="4"/>
    <x v="39"/>
    <x v="7"/>
    <x v="2"/>
    <x v="1"/>
    <x v="36"/>
    <x v="153"/>
    <x v="325"/>
    <x v="0"/>
  </r>
  <r>
    <x v="0"/>
    <x v="4"/>
    <x v="40"/>
    <x v="9"/>
    <x v="1"/>
    <x v="1"/>
    <x v="30"/>
    <x v="154"/>
    <x v="326"/>
    <x v="0"/>
  </r>
  <r>
    <x v="0"/>
    <x v="4"/>
    <x v="41"/>
    <x v="9"/>
    <x v="1"/>
    <x v="3"/>
    <x v="185"/>
    <x v="155"/>
    <x v="327"/>
    <x v="0"/>
  </r>
  <r>
    <x v="0"/>
    <x v="4"/>
    <x v="42"/>
    <x v="10"/>
    <x v="1"/>
    <x v="3"/>
    <x v="168"/>
    <x v="35"/>
    <x v="328"/>
    <x v="0"/>
  </r>
  <r>
    <x v="0"/>
    <x v="4"/>
    <x v="43"/>
    <x v="11"/>
    <x v="1"/>
    <x v="1"/>
    <x v="186"/>
    <x v="36"/>
    <x v="329"/>
    <x v="0"/>
  </r>
  <r>
    <x v="0"/>
    <x v="4"/>
    <x v="44"/>
    <x v="12"/>
    <x v="1"/>
    <x v="1"/>
    <x v="187"/>
    <x v="156"/>
    <x v="330"/>
    <x v="0"/>
  </r>
  <r>
    <x v="0"/>
    <x v="4"/>
    <x v="45"/>
    <x v="13"/>
    <x v="1"/>
    <x v="1"/>
    <x v="188"/>
    <x v="18"/>
    <x v="331"/>
    <x v="0"/>
  </r>
  <r>
    <x v="0"/>
    <x v="4"/>
    <x v="46"/>
    <x v="9"/>
    <x v="1"/>
    <x v="1"/>
    <x v="119"/>
    <x v="22"/>
    <x v="184"/>
    <x v="0"/>
  </r>
  <r>
    <x v="0"/>
    <x v="4"/>
    <x v="47"/>
    <x v="14"/>
    <x v="1"/>
    <x v="3"/>
    <x v="36"/>
    <x v="157"/>
    <x v="332"/>
    <x v="0"/>
  </r>
  <r>
    <x v="0"/>
    <x v="4"/>
    <x v="48"/>
    <x v="14"/>
    <x v="1"/>
    <x v="1"/>
    <x v="21"/>
    <x v="21"/>
    <x v="22"/>
    <x v="0"/>
  </r>
  <r>
    <x v="0"/>
    <x v="4"/>
    <x v="49"/>
    <x v="7"/>
    <x v="11"/>
    <x v="1"/>
    <x v="36"/>
    <x v="40"/>
    <x v="333"/>
    <x v="0"/>
  </r>
  <r>
    <x v="0"/>
    <x v="4"/>
    <x v="50"/>
    <x v="7"/>
    <x v="12"/>
    <x v="1"/>
    <x v="20"/>
    <x v="40"/>
    <x v="43"/>
    <x v="0"/>
  </r>
  <r>
    <x v="0"/>
    <x v="4"/>
    <x v="51"/>
    <x v="7"/>
    <x v="2"/>
    <x v="1"/>
    <x v="8"/>
    <x v="114"/>
    <x v="334"/>
    <x v="0"/>
  </r>
  <r>
    <x v="0"/>
    <x v="4"/>
    <x v="52"/>
    <x v="15"/>
    <x v="1"/>
    <x v="3"/>
    <x v="13"/>
    <x v="42"/>
    <x v="335"/>
    <x v="0"/>
  </r>
  <r>
    <x v="0"/>
    <x v="4"/>
    <x v="53"/>
    <x v="16"/>
    <x v="1"/>
    <x v="3"/>
    <x v="22"/>
    <x v="158"/>
    <x v="336"/>
    <x v="0"/>
  </r>
  <r>
    <x v="0"/>
    <x v="4"/>
    <x v="54"/>
    <x v="16"/>
    <x v="1"/>
    <x v="0"/>
    <x v="21"/>
    <x v="21"/>
    <x v="337"/>
    <x v="0"/>
  </r>
  <r>
    <x v="0"/>
    <x v="4"/>
    <x v="55"/>
    <x v="11"/>
    <x v="1"/>
    <x v="1"/>
    <x v="53"/>
    <x v="159"/>
    <x v="338"/>
    <x v="0"/>
  </r>
  <r>
    <x v="0"/>
    <x v="4"/>
    <x v="56"/>
    <x v="16"/>
    <x v="1"/>
    <x v="0"/>
    <x v="21"/>
    <x v="21"/>
    <x v="339"/>
    <x v="0"/>
  </r>
  <r>
    <x v="0"/>
    <x v="4"/>
    <x v="57"/>
    <x v="7"/>
    <x v="11"/>
    <x v="1"/>
    <x v="189"/>
    <x v="91"/>
    <x v="340"/>
    <x v="0"/>
  </r>
  <r>
    <x v="0"/>
    <x v="4"/>
    <x v="58"/>
    <x v="7"/>
    <x v="12"/>
    <x v="1"/>
    <x v="190"/>
    <x v="32"/>
    <x v="341"/>
    <x v="0"/>
  </r>
  <r>
    <x v="0"/>
    <x v="4"/>
    <x v="59"/>
    <x v="17"/>
    <x v="1"/>
    <x v="1"/>
    <x v="44"/>
    <x v="22"/>
    <x v="52"/>
    <x v="0"/>
  </r>
  <r>
    <x v="0"/>
    <x v="4"/>
    <x v="60"/>
    <x v="7"/>
    <x v="13"/>
    <x v="1"/>
    <x v="191"/>
    <x v="160"/>
    <x v="342"/>
    <x v="0"/>
  </r>
  <r>
    <x v="0"/>
    <x v="4"/>
    <x v="61"/>
    <x v="7"/>
    <x v="13"/>
    <x v="1"/>
    <x v="21"/>
    <x v="21"/>
    <x v="22"/>
    <x v="0"/>
  </r>
  <r>
    <x v="0"/>
    <x v="4"/>
    <x v="62"/>
    <x v="13"/>
    <x v="1"/>
    <x v="3"/>
    <x v="106"/>
    <x v="57"/>
    <x v="343"/>
    <x v="0"/>
  </r>
  <r>
    <x v="0"/>
    <x v="4"/>
    <x v="63"/>
    <x v="2"/>
    <x v="0"/>
    <x v="4"/>
    <x v="8"/>
    <x v="161"/>
    <x v="344"/>
    <x v="3"/>
  </r>
  <r>
    <x v="0"/>
    <x v="4"/>
    <x v="64"/>
    <x v="16"/>
    <x v="1"/>
    <x v="1"/>
    <x v="126"/>
    <x v="162"/>
    <x v="115"/>
    <x v="0"/>
  </r>
  <r>
    <x v="0"/>
    <x v="4"/>
    <x v="65"/>
    <x v="18"/>
    <x v="1"/>
    <x v="0"/>
    <x v="118"/>
    <x v="163"/>
    <x v="345"/>
    <x v="0"/>
  </r>
  <r>
    <x v="0"/>
    <x v="4"/>
    <x v="66"/>
    <x v="19"/>
    <x v="14"/>
    <x v="1"/>
    <x v="21"/>
    <x v="21"/>
    <x v="22"/>
    <x v="0"/>
  </r>
  <r>
    <x v="0"/>
    <x v="4"/>
    <x v="67"/>
    <x v="20"/>
    <x v="15"/>
    <x v="1"/>
    <x v="21"/>
    <x v="21"/>
    <x v="22"/>
    <x v="0"/>
  </r>
  <r>
    <x v="0"/>
    <x v="4"/>
    <x v="68"/>
    <x v="21"/>
    <x v="13"/>
    <x v="1"/>
    <x v="172"/>
    <x v="34"/>
    <x v="346"/>
    <x v="0"/>
  </r>
  <r>
    <x v="0"/>
    <x v="4"/>
    <x v="69"/>
    <x v="22"/>
    <x v="16"/>
    <x v="0"/>
    <x v="154"/>
    <x v="164"/>
    <x v="347"/>
    <x v="0"/>
  </r>
  <r>
    <x v="0"/>
    <x v="4"/>
    <x v="70"/>
    <x v="18"/>
    <x v="1"/>
    <x v="0"/>
    <x v="36"/>
    <x v="165"/>
    <x v="348"/>
    <x v="0"/>
  </r>
  <r>
    <x v="0"/>
    <x v="4"/>
    <x v="71"/>
    <x v="23"/>
    <x v="17"/>
    <x v="1"/>
    <x v="109"/>
    <x v="8"/>
    <x v="197"/>
    <x v="0"/>
  </r>
  <r>
    <x v="0"/>
    <x v="4"/>
    <x v="72"/>
    <x v="24"/>
    <x v="1"/>
    <x v="3"/>
    <x v="192"/>
    <x v="42"/>
    <x v="349"/>
    <x v="0"/>
  </r>
  <r>
    <x v="0"/>
    <x v="4"/>
    <x v="73"/>
    <x v="25"/>
    <x v="1"/>
    <x v="1"/>
    <x v="22"/>
    <x v="95"/>
    <x v="172"/>
    <x v="0"/>
  </r>
  <r>
    <x v="0"/>
    <x v="4"/>
    <x v="74"/>
    <x v="26"/>
    <x v="1"/>
    <x v="1"/>
    <x v="21"/>
    <x v="21"/>
    <x v="22"/>
    <x v="0"/>
  </r>
  <r>
    <x v="0"/>
    <x v="4"/>
    <x v="75"/>
    <x v="27"/>
    <x v="1"/>
    <x v="1"/>
    <x v="193"/>
    <x v="8"/>
    <x v="350"/>
    <x v="0"/>
  </r>
  <r>
    <x v="0"/>
    <x v="4"/>
    <x v="76"/>
    <x v="28"/>
    <x v="12"/>
    <x v="1"/>
    <x v="17"/>
    <x v="14"/>
    <x v="44"/>
    <x v="0"/>
  </r>
  <r>
    <x v="0"/>
    <x v="4"/>
    <x v="77"/>
    <x v="29"/>
    <x v="18"/>
    <x v="2"/>
    <x v="155"/>
    <x v="51"/>
    <x v="351"/>
    <x v="0"/>
  </r>
  <r>
    <x v="0"/>
    <x v="4"/>
    <x v="78"/>
    <x v="26"/>
    <x v="1"/>
    <x v="3"/>
    <x v="5"/>
    <x v="52"/>
    <x v="352"/>
    <x v="0"/>
  </r>
  <r>
    <x v="0"/>
    <x v="4"/>
    <x v="146"/>
    <x v="29"/>
    <x v="18"/>
    <x v="0"/>
    <x v="21"/>
    <x v="21"/>
    <x v="353"/>
    <x v="0"/>
  </r>
  <r>
    <x v="0"/>
    <x v="4"/>
    <x v="79"/>
    <x v="30"/>
    <x v="1"/>
    <x v="1"/>
    <x v="15"/>
    <x v="4"/>
    <x v="354"/>
    <x v="0"/>
  </r>
  <r>
    <x v="0"/>
    <x v="4"/>
    <x v="80"/>
    <x v="30"/>
    <x v="19"/>
    <x v="1"/>
    <x v="194"/>
    <x v="1"/>
    <x v="355"/>
    <x v="0"/>
  </r>
  <r>
    <x v="0"/>
    <x v="4"/>
    <x v="81"/>
    <x v="31"/>
    <x v="11"/>
    <x v="1"/>
    <x v="195"/>
    <x v="40"/>
    <x v="356"/>
    <x v="0"/>
  </r>
  <r>
    <x v="0"/>
    <x v="4"/>
    <x v="82"/>
    <x v="32"/>
    <x v="19"/>
    <x v="1"/>
    <x v="196"/>
    <x v="41"/>
    <x v="357"/>
    <x v="0"/>
  </r>
  <r>
    <x v="0"/>
    <x v="4"/>
    <x v="83"/>
    <x v="33"/>
    <x v="1"/>
    <x v="1"/>
    <x v="21"/>
    <x v="21"/>
    <x v="22"/>
    <x v="0"/>
  </r>
  <r>
    <x v="0"/>
    <x v="4"/>
    <x v="85"/>
    <x v="34"/>
    <x v="12"/>
    <x v="1"/>
    <x v="20"/>
    <x v="14"/>
    <x v="72"/>
    <x v="0"/>
  </r>
  <r>
    <x v="0"/>
    <x v="4"/>
    <x v="86"/>
    <x v="35"/>
    <x v="20"/>
    <x v="1"/>
    <x v="17"/>
    <x v="1"/>
    <x v="73"/>
    <x v="0"/>
  </r>
  <r>
    <x v="0"/>
    <x v="4"/>
    <x v="87"/>
    <x v="36"/>
    <x v="11"/>
    <x v="1"/>
    <x v="8"/>
    <x v="166"/>
    <x v="358"/>
    <x v="0"/>
  </r>
  <r>
    <x v="0"/>
    <x v="4"/>
    <x v="88"/>
    <x v="5"/>
    <x v="1"/>
    <x v="3"/>
    <x v="197"/>
    <x v="79"/>
    <x v="359"/>
    <x v="0"/>
  </r>
  <r>
    <x v="0"/>
    <x v="4"/>
    <x v="89"/>
    <x v="1"/>
    <x v="1"/>
    <x v="3"/>
    <x v="15"/>
    <x v="42"/>
    <x v="360"/>
    <x v="0"/>
  </r>
  <r>
    <x v="0"/>
    <x v="4"/>
    <x v="90"/>
    <x v="37"/>
    <x v="11"/>
    <x v="1"/>
    <x v="198"/>
    <x v="134"/>
    <x v="361"/>
    <x v="0"/>
  </r>
  <r>
    <x v="0"/>
    <x v="4"/>
    <x v="147"/>
    <x v="53"/>
    <x v="1"/>
    <x v="1"/>
    <x v="164"/>
    <x v="52"/>
    <x v="362"/>
    <x v="0"/>
  </r>
  <r>
    <x v="0"/>
    <x v="4"/>
    <x v="91"/>
    <x v="38"/>
    <x v="11"/>
    <x v="1"/>
    <x v="199"/>
    <x v="14"/>
    <x v="363"/>
    <x v="0"/>
  </r>
  <r>
    <x v="0"/>
    <x v="4"/>
    <x v="148"/>
    <x v="38"/>
    <x v="2"/>
    <x v="1"/>
    <x v="21"/>
    <x v="21"/>
    <x v="22"/>
    <x v="0"/>
  </r>
  <r>
    <x v="0"/>
    <x v="4"/>
    <x v="149"/>
    <x v="53"/>
    <x v="1"/>
    <x v="1"/>
    <x v="21"/>
    <x v="21"/>
    <x v="22"/>
    <x v="0"/>
  </r>
  <r>
    <x v="0"/>
    <x v="4"/>
    <x v="92"/>
    <x v="38"/>
    <x v="20"/>
    <x v="1"/>
    <x v="189"/>
    <x v="1"/>
    <x v="364"/>
    <x v="0"/>
  </r>
  <r>
    <x v="0"/>
    <x v="4"/>
    <x v="93"/>
    <x v="38"/>
    <x v="13"/>
    <x v="1"/>
    <x v="37"/>
    <x v="11"/>
    <x v="365"/>
    <x v="0"/>
  </r>
  <r>
    <x v="0"/>
    <x v="4"/>
    <x v="94"/>
    <x v="38"/>
    <x v="0"/>
    <x v="1"/>
    <x v="38"/>
    <x v="18"/>
    <x v="366"/>
    <x v="0"/>
  </r>
  <r>
    <x v="0"/>
    <x v="4"/>
    <x v="95"/>
    <x v="38"/>
    <x v="1"/>
    <x v="1"/>
    <x v="66"/>
    <x v="1"/>
    <x v="71"/>
    <x v="0"/>
  </r>
  <r>
    <x v="0"/>
    <x v="4"/>
    <x v="96"/>
    <x v="39"/>
    <x v="20"/>
    <x v="1"/>
    <x v="2"/>
    <x v="167"/>
    <x v="367"/>
    <x v="0"/>
  </r>
  <r>
    <x v="0"/>
    <x v="4"/>
    <x v="97"/>
    <x v="36"/>
    <x v="11"/>
    <x v="1"/>
    <x v="21"/>
    <x v="21"/>
    <x v="22"/>
    <x v="0"/>
  </r>
  <r>
    <x v="0"/>
    <x v="4"/>
    <x v="98"/>
    <x v="40"/>
    <x v="1"/>
    <x v="1"/>
    <x v="68"/>
    <x v="56"/>
    <x v="83"/>
    <x v="0"/>
  </r>
  <r>
    <x v="0"/>
    <x v="4"/>
    <x v="99"/>
    <x v="37"/>
    <x v="11"/>
    <x v="1"/>
    <x v="40"/>
    <x v="57"/>
    <x v="368"/>
    <x v="0"/>
  </r>
  <r>
    <x v="0"/>
    <x v="4"/>
    <x v="100"/>
    <x v="34"/>
    <x v="12"/>
    <x v="1"/>
    <x v="21"/>
    <x v="21"/>
    <x v="22"/>
    <x v="0"/>
  </r>
  <r>
    <x v="0"/>
    <x v="4"/>
    <x v="101"/>
    <x v="41"/>
    <x v="11"/>
    <x v="1"/>
    <x v="13"/>
    <x v="52"/>
    <x v="88"/>
    <x v="0"/>
  </r>
  <r>
    <x v="0"/>
    <x v="4"/>
    <x v="102"/>
    <x v="40"/>
    <x v="1"/>
    <x v="1"/>
    <x v="200"/>
    <x v="58"/>
    <x v="369"/>
    <x v="0"/>
  </r>
  <r>
    <x v="0"/>
    <x v="4"/>
    <x v="103"/>
    <x v="38"/>
    <x v="13"/>
    <x v="1"/>
    <x v="21"/>
    <x v="21"/>
    <x v="22"/>
    <x v="0"/>
  </r>
  <r>
    <x v="0"/>
    <x v="4"/>
    <x v="150"/>
    <x v="38"/>
    <x v="1"/>
    <x v="1"/>
    <x v="40"/>
    <x v="1"/>
    <x v="187"/>
    <x v="0"/>
  </r>
  <r>
    <x v="0"/>
    <x v="4"/>
    <x v="104"/>
    <x v="38"/>
    <x v="11"/>
    <x v="1"/>
    <x v="92"/>
    <x v="52"/>
    <x v="370"/>
    <x v="0"/>
  </r>
  <r>
    <x v="0"/>
    <x v="4"/>
    <x v="105"/>
    <x v="38"/>
    <x v="0"/>
    <x v="1"/>
    <x v="89"/>
    <x v="11"/>
    <x v="371"/>
    <x v="0"/>
  </r>
  <r>
    <x v="0"/>
    <x v="4"/>
    <x v="151"/>
    <x v="38"/>
    <x v="2"/>
    <x v="1"/>
    <x v="21"/>
    <x v="21"/>
    <x v="22"/>
    <x v="0"/>
  </r>
  <r>
    <x v="0"/>
    <x v="4"/>
    <x v="106"/>
    <x v="38"/>
    <x v="20"/>
    <x v="1"/>
    <x v="17"/>
    <x v="1"/>
    <x v="73"/>
    <x v="0"/>
  </r>
  <r>
    <x v="0"/>
    <x v="4"/>
    <x v="107"/>
    <x v="42"/>
    <x v="0"/>
    <x v="1"/>
    <x v="201"/>
    <x v="22"/>
    <x v="372"/>
    <x v="0"/>
  </r>
  <r>
    <x v="0"/>
    <x v="4"/>
    <x v="108"/>
    <x v="42"/>
    <x v="0"/>
    <x v="0"/>
    <x v="21"/>
    <x v="21"/>
    <x v="373"/>
    <x v="0"/>
  </r>
  <r>
    <x v="0"/>
    <x v="4"/>
    <x v="111"/>
    <x v="12"/>
    <x v="1"/>
    <x v="1"/>
    <x v="44"/>
    <x v="22"/>
    <x v="52"/>
    <x v="0"/>
  </r>
  <r>
    <x v="0"/>
    <x v="4"/>
    <x v="112"/>
    <x v="13"/>
    <x v="1"/>
    <x v="1"/>
    <x v="72"/>
    <x v="59"/>
    <x v="93"/>
    <x v="0"/>
  </r>
  <r>
    <x v="0"/>
    <x v="4"/>
    <x v="113"/>
    <x v="43"/>
    <x v="1"/>
    <x v="3"/>
    <x v="202"/>
    <x v="1"/>
    <x v="374"/>
    <x v="0"/>
  </r>
  <r>
    <x v="0"/>
    <x v="4"/>
    <x v="114"/>
    <x v="44"/>
    <x v="12"/>
    <x v="1"/>
    <x v="107"/>
    <x v="52"/>
    <x v="375"/>
    <x v="0"/>
  </r>
  <r>
    <x v="0"/>
    <x v="4"/>
    <x v="115"/>
    <x v="45"/>
    <x v="1"/>
    <x v="1"/>
    <x v="2"/>
    <x v="61"/>
    <x v="159"/>
    <x v="0"/>
  </r>
  <r>
    <x v="0"/>
    <x v="4"/>
    <x v="116"/>
    <x v="46"/>
    <x v="21"/>
    <x v="0"/>
    <x v="40"/>
    <x v="168"/>
    <x v="376"/>
    <x v="0"/>
  </r>
  <r>
    <x v="0"/>
    <x v="4"/>
    <x v="117"/>
    <x v="46"/>
    <x v="21"/>
    <x v="1"/>
    <x v="203"/>
    <x v="169"/>
    <x v="377"/>
    <x v="0"/>
  </r>
  <r>
    <x v="0"/>
    <x v="4"/>
    <x v="118"/>
    <x v="46"/>
    <x v="22"/>
    <x v="1"/>
    <x v="204"/>
    <x v="41"/>
    <x v="378"/>
    <x v="0"/>
  </r>
  <r>
    <x v="0"/>
    <x v="4"/>
    <x v="119"/>
    <x v="46"/>
    <x v="23"/>
    <x v="1"/>
    <x v="17"/>
    <x v="7"/>
    <x v="100"/>
    <x v="0"/>
  </r>
  <r>
    <x v="0"/>
    <x v="4"/>
    <x v="120"/>
    <x v="46"/>
    <x v="24"/>
    <x v="1"/>
    <x v="42"/>
    <x v="64"/>
    <x v="288"/>
    <x v="0"/>
  </r>
  <r>
    <x v="0"/>
    <x v="4"/>
    <x v="121"/>
    <x v="38"/>
    <x v="1"/>
    <x v="1"/>
    <x v="20"/>
    <x v="60"/>
    <x v="102"/>
    <x v="0"/>
  </r>
  <r>
    <x v="0"/>
    <x v="4"/>
    <x v="122"/>
    <x v="46"/>
    <x v="23"/>
    <x v="1"/>
    <x v="40"/>
    <x v="22"/>
    <x v="379"/>
    <x v="0"/>
  </r>
  <r>
    <x v="0"/>
    <x v="4"/>
    <x v="123"/>
    <x v="46"/>
    <x v="21"/>
    <x v="1"/>
    <x v="21"/>
    <x v="21"/>
    <x v="22"/>
    <x v="0"/>
  </r>
  <r>
    <x v="0"/>
    <x v="4"/>
    <x v="124"/>
    <x v="46"/>
    <x v="22"/>
    <x v="1"/>
    <x v="21"/>
    <x v="21"/>
    <x v="22"/>
    <x v="0"/>
  </r>
  <r>
    <x v="0"/>
    <x v="4"/>
    <x v="125"/>
    <x v="46"/>
    <x v="24"/>
    <x v="1"/>
    <x v="21"/>
    <x v="21"/>
    <x v="22"/>
    <x v="0"/>
  </r>
  <r>
    <x v="0"/>
    <x v="4"/>
    <x v="126"/>
    <x v="45"/>
    <x v="1"/>
    <x v="1"/>
    <x v="7"/>
    <x v="58"/>
    <x v="380"/>
    <x v="0"/>
  </r>
  <r>
    <x v="0"/>
    <x v="4"/>
    <x v="127"/>
    <x v="38"/>
    <x v="11"/>
    <x v="1"/>
    <x v="8"/>
    <x v="11"/>
    <x v="104"/>
    <x v="0"/>
  </r>
  <r>
    <x v="0"/>
    <x v="4"/>
    <x v="128"/>
    <x v="38"/>
    <x v="1"/>
    <x v="1"/>
    <x v="21"/>
    <x v="21"/>
    <x v="22"/>
    <x v="0"/>
  </r>
  <r>
    <x v="0"/>
    <x v="4"/>
    <x v="129"/>
    <x v="38"/>
    <x v="20"/>
    <x v="1"/>
    <x v="22"/>
    <x v="17"/>
    <x v="381"/>
    <x v="0"/>
  </r>
  <r>
    <x v="0"/>
    <x v="4"/>
    <x v="130"/>
    <x v="38"/>
    <x v="2"/>
    <x v="1"/>
    <x v="21"/>
    <x v="21"/>
    <x v="22"/>
    <x v="0"/>
  </r>
  <r>
    <x v="0"/>
    <x v="4"/>
    <x v="131"/>
    <x v="38"/>
    <x v="0"/>
    <x v="1"/>
    <x v="21"/>
    <x v="21"/>
    <x v="22"/>
    <x v="0"/>
  </r>
  <r>
    <x v="0"/>
    <x v="4"/>
    <x v="132"/>
    <x v="38"/>
    <x v="13"/>
    <x v="1"/>
    <x v="21"/>
    <x v="21"/>
    <x v="22"/>
    <x v="0"/>
  </r>
  <r>
    <x v="0"/>
    <x v="4"/>
    <x v="133"/>
    <x v="45"/>
    <x v="1"/>
    <x v="3"/>
    <x v="205"/>
    <x v="170"/>
    <x v="382"/>
    <x v="0"/>
  </r>
  <r>
    <x v="0"/>
    <x v="4"/>
    <x v="134"/>
    <x v="47"/>
    <x v="12"/>
    <x v="1"/>
    <x v="21"/>
    <x v="21"/>
    <x v="22"/>
    <x v="0"/>
  </r>
  <r>
    <x v="0"/>
    <x v="4"/>
    <x v="135"/>
    <x v="32"/>
    <x v="19"/>
    <x v="0"/>
    <x v="42"/>
    <x v="171"/>
    <x v="383"/>
    <x v="0"/>
  </r>
  <r>
    <x v="0"/>
    <x v="4"/>
    <x v="136"/>
    <x v="32"/>
    <x v="19"/>
    <x v="0"/>
    <x v="21"/>
    <x v="21"/>
    <x v="384"/>
    <x v="0"/>
  </r>
  <r>
    <x v="0"/>
    <x v="4"/>
    <x v="137"/>
    <x v="48"/>
    <x v="1"/>
    <x v="1"/>
    <x v="30"/>
    <x v="7"/>
    <x v="27"/>
    <x v="0"/>
  </r>
  <r>
    <x v="0"/>
    <x v="4"/>
    <x v="138"/>
    <x v="45"/>
    <x v="1"/>
    <x v="1"/>
    <x v="42"/>
    <x v="172"/>
    <x v="385"/>
    <x v="0"/>
  </r>
  <r>
    <x v="0"/>
    <x v="4"/>
    <x v="139"/>
    <x v="45"/>
    <x v="1"/>
    <x v="0"/>
    <x v="206"/>
    <x v="173"/>
    <x v="386"/>
    <x v="0"/>
  </r>
  <r>
    <x v="0"/>
    <x v="4"/>
    <x v="140"/>
    <x v="49"/>
    <x v="1"/>
    <x v="1"/>
    <x v="17"/>
    <x v="1"/>
    <x v="73"/>
    <x v="0"/>
  </r>
  <r>
    <x v="0"/>
    <x v="4"/>
    <x v="141"/>
    <x v="50"/>
    <x v="11"/>
    <x v="1"/>
    <x v="146"/>
    <x v="7"/>
    <x v="387"/>
    <x v="0"/>
  </r>
  <r>
    <x v="0"/>
    <x v="4"/>
    <x v="142"/>
    <x v="48"/>
    <x v="1"/>
    <x v="1"/>
    <x v="5"/>
    <x v="1"/>
    <x v="388"/>
    <x v="0"/>
  </r>
  <r>
    <x v="1"/>
    <x v="1"/>
    <x v="144"/>
    <x v="52"/>
    <x v="25"/>
    <x v="5"/>
    <x v="81"/>
    <x v="69"/>
    <x v="113"/>
    <x v="0"/>
  </r>
  <r>
    <x v="0"/>
    <x v="5"/>
    <x v="0"/>
    <x v="0"/>
    <x v="0"/>
    <x v="0"/>
    <x v="129"/>
    <x v="174"/>
    <x v="389"/>
    <x v="0"/>
  </r>
  <r>
    <x v="0"/>
    <x v="5"/>
    <x v="1"/>
    <x v="1"/>
    <x v="1"/>
    <x v="1"/>
    <x v="25"/>
    <x v="1"/>
    <x v="298"/>
    <x v="0"/>
  </r>
  <r>
    <x v="0"/>
    <x v="5"/>
    <x v="2"/>
    <x v="2"/>
    <x v="2"/>
    <x v="1"/>
    <x v="9"/>
    <x v="175"/>
    <x v="390"/>
    <x v="0"/>
  </r>
  <r>
    <x v="0"/>
    <x v="5"/>
    <x v="3"/>
    <x v="2"/>
    <x v="3"/>
    <x v="1"/>
    <x v="207"/>
    <x v="176"/>
    <x v="391"/>
    <x v="0"/>
  </r>
  <r>
    <x v="0"/>
    <x v="5"/>
    <x v="4"/>
    <x v="0"/>
    <x v="4"/>
    <x v="1"/>
    <x v="208"/>
    <x v="16"/>
    <x v="392"/>
    <x v="0"/>
  </r>
  <r>
    <x v="0"/>
    <x v="5"/>
    <x v="5"/>
    <x v="0"/>
    <x v="4"/>
    <x v="0"/>
    <x v="93"/>
    <x v="177"/>
    <x v="393"/>
    <x v="0"/>
  </r>
  <r>
    <x v="0"/>
    <x v="5"/>
    <x v="6"/>
    <x v="0"/>
    <x v="5"/>
    <x v="1"/>
    <x v="209"/>
    <x v="4"/>
    <x v="394"/>
    <x v="0"/>
  </r>
  <r>
    <x v="0"/>
    <x v="5"/>
    <x v="7"/>
    <x v="0"/>
    <x v="5"/>
    <x v="2"/>
    <x v="69"/>
    <x v="4"/>
    <x v="395"/>
    <x v="0"/>
  </r>
  <r>
    <x v="0"/>
    <x v="5"/>
    <x v="8"/>
    <x v="3"/>
    <x v="6"/>
    <x v="1"/>
    <x v="20"/>
    <x v="7"/>
    <x v="396"/>
    <x v="0"/>
  </r>
  <r>
    <x v="0"/>
    <x v="5"/>
    <x v="9"/>
    <x v="3"/>
    <x v="7"/>
    <x v="1"/>
    <x v="143"/>
    <x v="8"/>
    <x v="397"/>
    <x v="0"/>
  </r>
  <r>
    <x v="0"/>
    <x v="5"/>
    <x v="10"/>
    <x v="0"/>
    <x v="8"/>
    <x v="0"/>
    <x v="22"/>
    <x v="178"/>
    <x v="398"/>
    <x v="0"/>
  </r>
  <r>
    <x v="0"/>
    <x v="5"/>
    <x v="11"/>
    <x v="0"/>
    <x v="8"/>
    <x v="1"/>
    <x v="97"/>
    <x v="179"/>
    <x v="399"/>
    <x v="0"/>
  </r>
  <r>
    <x v="0"/>
    <x v="5"/>
    <x v="12"/>
    <x v="2"/>
    <x v="0"/>
    <x v="1"/>
    <x v="210"/>
    <x v="146"/>
    <x v="400"/>
    <x v="0"/>
  </r>
  <r>
    <x v="0"/>
    <x v="5"/>
    <x v="13"/>
    <x v="2"/>
    <x v="3"/>
    <x v="3"/>
    <x v="125"/>
    <x v="180"/>
    <x v="401"/>
    <x v="0"/>
  </r>
  <r>
    <x v="0"/>
    <x v="5"/>
    <x v="14"/>
    <x v="4"/>
    <x v="1"/>
    <x v="1"/>
    <x v="211"/>
    <x v="18"/>
    <x v="402"/>
    <x v="0"/>
  </r>
  <r>
    <x v="0"/>
    <x v="5"/>
    <x v="15"/>
    <x v="4"/>
    <x v="1"/>
    <x v="0"/>
    <x v="212"/>
    <x v="18"/>
    <x v="403"/>
    <x v="0"/>
  </r>
  <r>
    <x v="0"/>
    <x v="5"/>
    <x v="145"/>
    <x v="7"/>
    <x v="12"/>
    <x v="1"/>
    <x v="21"/>
    <x v="21"/>
    <x v="22"/>
    <x v="0"/>
  </r>
  <r>
    <x v="0"/>
    <x v="5"/>
    <x v="16"/>
    <x v="5"/>
    <x v="1"/>
    <x v="1"/>
    <x v="213"/>
    <x v="78"/>
    <x v="404"/>
    <x v="0"/>
  </r>
  <r>
    <x v="0"/>
    <x v="5"/>
    <x v="17"/>
    <x v="6"/>
    <x v="1"/>
    <x v="1"/>
    <x v="113"/>
    <x v="181"/>
    <x v="405"/>
    <x v="0"/>
  </r>
  <r>
    <x v="0"/>
    <x v="5"/>
    <x v="18"/>
    <x v="4"/>
    <x v="1"/>
    <x v="3"/>
    <x v="164"/>
    <x v="42"/>
    <x v="375"/>
    <x v="0"/>
  </r>
  <r>
    <x v="0"/>
    <x v="5"/>
    <x v="19"/>
    <x v="1"/>
    <x v="1"/>
    <x v="1"/>
    <x v="55"/>
    <x v="18"/>
    <x v="406"/>
    <x v="0"/>
  </r>
  <r>
    <x v="0"/>
    <x v="5"/>
    <x v="20"/>
    <x v="0"/>
    <x v="0"/>
    <x v="4"/>
    <x v="214"/>
    <x v="182"/>
    <x v="407"/>
    <x v="10"/>
  </r>
  <r>
    <x v="0"/>
    <x v="5"/>
    <x v="21"/>
    <x v="3"/>
    <x v="7"/>
    <x v="1"/>
    <x v="20"/>
    <x v="20"/>
    <x v="21"/>
    <x v="0"/>
  </r>
  <r>
    <x v="0"/>
    <x v="5"/>
    <x v="22"/>
    <x v="6"/>
    <x v="1"/>
    <x v="1"/>
    <x v="22"/>
    <x v="58"/>
    <x v="396"/>
    <x v="0"/>
  </r>
  <r>
    <x v="0"/>
    <x v="5"/>
    <x v="23"/>
    <x v="2"/>
    <x v="0"/>
    <x v="1"/>
    <x v="21"/>
    <x v="21"/>
    <x v="22"/>
    <x v="0"/>
  </r>
  <r>
    <x v="0"/>
    <x v="5"/>
    <x v="24"/>
    <x v="2"/>
    <x v="2"/>
    <x v="1"/>
    <x v="21"/>
    <x v="21"/>
    <x v="22"/>
    <x v="0"/>
  </r>
  <r>
    <x v="0"/>
    <x v="5"/>
    <x v="25"/>
    <x v="0"/>
    <x v="5"/>
    <x v="1"/>
    <x v="21"/>
    <x v="21"/>
    <x v="22"/>
    <x v="0"/>
  </r>
  <r>
    <x v="0"/>
    <x v="5"/>
    <x v="26"/>
    <x v="0"/>
    <x v="8"/>
    <x v="1"/>
    <x v="21"/>
    <x v="21"/>
    <x v="22"/>
    <x v="0"/>
  </r>
  <r>
    <x v="0"/>
    <x v="5"/>
    <x v="27"/>
    <x v="0"/>
    <x v="0"/>
    <x v="0"/>
    <x v="21"/>
    <x v="21"/>
    <x v="408"/>
    <x v="0"/>
  </r>
  <r>
    <x v="0"/>
    <x v="5"/>
    <x v="28"/>
    <x v="0"/>
    <x v="0"/>
    <x v="1"/>
    <x v="215"/>
    <x v="51"/>
    <x v="409"/>
    <x v="0"/>
  </r>
  <r>
    <x v="0"/>
    <x v="5"/>
    <x v="29"/>
    <x v="7"/>
    <x v="9"/>
    <x v="1"/>
    <x v="216"/>
    <x v="24"/>
    <x v="410"/>
    <x v="0"/>
  </r>
  <r>
    <x v="0"/>
    <x v="5"/>
    <x v="30"/>
    <x v="7"/>
    <x v="10"/>
    <x v="1"/>
    <x v="182"/>
    <x v="25"/>
    <x v="319"/>
    <x v="0"/>
  </r>
  <r>
    <x v="0"/>
    <x v="5"/>
    <x v="31"/>
    <x v="2"/>
    <x v="3"/>
    <x v="1"/>
    <x v="21"/>
    <x v="21"/>
    <x v="22"/>
    <x v="0"/>
  </r>
  <r>
    <x v="0"/>
    <x v="5"/>
    <x v="32"/>
    <x v="0"/>
    <x v="0"/>
    <x v="4"/>
    <x v="21"/>
    <x v="21"/>
    <x v="411"/>
    <x v="11"/>
  </r>
  <r>
    <x v="0"/>
    <x v="5"/>
    <x v="33"/>
    <x v="8"/>
    <x v="1"/>
    <x v="1"/>
    <x v="92"/>
    <x v="27"/>
    <x v="412"/>
    <x v="0"/>
  </r>
  <r>
    <x v="0"/>
    <x v="5"/>
    <x v="34"/>
    <x v="8"/>
    <x v="1"/>
    <x v="0"/>
    <x v="37"/>
    <x v="183"/>
    <x v="413"/>
    <x v="0"/>
  </r>
  <r>
    <x v="0"/>
    <x v="5"/>
    <x v="35"/>
    <x v="9"/>
    <x v="1"/>
    <x v="1"/>
    <x v="20"/>
    <x v="184"/>
    <x v="414"/>
    <x v="0"/>
  </r>
  <r>
    <x v="0"/>
    <x v="5"/>
    <x v="36"/>
    <x v="9"/>
    <x v="1"/>
    <x v="1"/>
    <x v="217"/>
    <x v="185"/>
    <x v="415"/>
    <x v="0"/>
  </r>
  <r>
    <x v="0"/>
    <x v="5"/>
    <x v="37"/>
    <x v="7"/>
    <x v="2"/>
    <x v="1"/>
    <x v="218"/>
    <x v="152"/>
    <x v="416"/>
    <x v="0"/>
  </r>
  <r>
    <x v="0"/>
    <x v="5"/>
    <x v="38"/>
    <x v="7"/>
    <x v="11"/>
    <x v="1"/>
    <x v="154"/>
    <x v="186"/>
    <x v="417"/>
    <x v="0"/>
  </r>
  <r>
    <x v="0"/>
    <x v="5"/>
    <x v="39"/>
    <x v="7"/>
    <x v="2"/>
    <x v="1"/>
    <x v="8"/>
    <x v="140"/>
    <x v="418"/>
    <x v="0"/>
  </r>
  <r>
    <x v="0"/>
    <x v="5"/>
    <x v="40"/>
    <x v="9"/>
    <x v="1"/>
    <x v="1"/>
    <x v="30"/>
    <x v="7"/>
    <x v="419"/>
    <x v="0"/>
  </r>
  <r>
    <x v="0"/>
    <x v="5"/>
    <x v="41"/>
    <x v="9"/>
    <x v="1"/>
    <x v="3"/>
    <x v="219"/>
    <x v="187"/>
    <x v="420"/>
    <x v="0"/>
  </r>
  <r>
    <x v="0"/>
    <x v="5"/>
    <x v="42"/>
    <x v="10"/>
    <x v="1"/>
    <x v="3"/>
    <x v="178"/>
    <x v="51"/>
    <x v="262"/>
    <x v="0"/>
  </r>
  <r>
    <x v="0"/>
    <x v="5"/>
    <x v="43"/>
    <x v="11"/>
    <x v="1"/>
    <x v="1"/>
    <x v="220"/>
    <x v="36"/>
    <x v="421"/>
    <x v="0"/>
  </r>
  <r>
    <x v="0"/>
    <x v="5"/>
    <x v="44"/>
    <x v="12"/>
    <x v="1"/>
    <x v="1"/>
    <x v="86"/>
    <x v="188"/>
    <x v="422"/>
    <x v="0"/>
  </r>
  <r>
    <x v="0"/>
    <x v="5"/>
    <x v="45"/>
    <x v="13"/>
    <x v="1"/>
    <x v="1"/>
    <x v="124"/>
    <x v="189"/>
    <x v="423"/>
    <x v="0"/>
  </r>
  <r>
    <x v="0"/>
    <x v="5"/>
    <x v="46"/>
    <x v="9"/>
    <x v="1"/>
    <x v="1"/>
    <x v="150"/>
    <x v="22"/>
    <x v="424"/>
    <x v="0"/>
  </r>
  <r>
    <x v="0"/>
    <x v="5"/>
    <x v="47"/>
    <x v="14"/>
    <x v="1"/>
    <x v="3"/>
    <x v="22"/>
    <x v="190"/>
    <x v="425"/>
    <x v="0"/>
  </r>
  <r>
    <x v="0"/>
    <x v="5"/>
    <x v="48"/>
    <x v="14"/>
    <x v="1"/>
    <x v="1"/>
    <x v="22"/>
    <x v="96"/>
    <x v="161"/>
    <x v="0"/>
  </r>
  <r>
    <x v="0"/>
    <x v="5"/>
    <x v="49"/>
    <x v="7"/>
    <x v="11"/>
    <x v="1"/>
    <x v="40"/>
    <x v="39"/>
    <x v="426"/>
    <x v="0"/>
  </r>
  <r>
    <x v="0"/>
    <x v="5"/>
    <x v="50"/>
    <x v="7"/>
    <x v="12"/>
    <x v="1"/>
    <x v="10"/>
    <x v="40"/>
    <x v="427"/>
    <x v="0"/>
  </r>
  <r>
    <x v="0"/>
    <x v="5"/>
    <x v="51"/>
    <x v="7"/>
    <x v="2"/>
    <x v="1"/>
    <x v="37"/>
    <x v="191"/>
    <x v="428"/>
    <x v="0"/>
  </r>
  <r>
    <x v="0"/>
    <x v="5"/>
    <x v="52"/>
    <x v="15"/>
    <x v="1"/>
    <x v="3"/>
    <x v="162"/>
    <x v="57"/>
    <x v="429"/>
    <x v="0"/>
  </r>
  <r>
    <x v="0"/>
    <x v="5"/>
    <x v="53"/>
    <x v="16"/>
    <x v="1"/>
    <x v="3"/>
    <x v="21"/>
    <x v="21"/>
    <x v="187"/>
    <x v="0"/>
  </r>
  <r>
    <x v="0"/>
    <x v="5"/>
    <x v="54"/>
    <x v="16"/>
    <x v="1"/>
    <x v="0"/>
    <x v="21"/>
    <x v="21"/>
    <x v="430"/>
    <x v="0"/>
  </r>
  <r>
    <x v="0"/>
    <x v="5"/>
    <x v="55"/>
    <x v="11"/>
    <x v="1"/>
    <x v="1"/>
    <x v="69"/>
    <x v="192"/>
    <x v="431"/>
    <x v="0"/>
  </r>
  <r>
    <x v="0"/>
    <x v="5"/>
    <x v="56"/>
    <x v="16"/>
    <x v="1"/>
    <x v="0"/>
    <x v="21"/>
    <x v="21"/>
    <x v="432"/>
    <x v="0"/>
  </r>
  <r>
    <x v="0"/>
    <x v="5"/>
    <x v="57"/>
    <x v="7"/>
    <x v="11"/>
    <x v="1"/>
    <x v="7"/>
    <x v="91"/>
    <x v="276"/>
    <x v="0"/>
  </r>
  <r>
    <x v="0"/>
    <x v="5"/>
    <x v="58"/>
    <x v="7"/>
    <x v="12"/>
    <x v="1"/>
    <x v="221"/>
    <x v="32"/>
    <x v="433"/>
    <x v="0"/>
  </r>
  <r>
    <x v="0"/>
    <x v="5"/>
    <x v="59"/>
    <x v="17"/>
    <x v="1"/>
    <x v="1"/>
    <x v="101"/>
    <x v="145"/>
    <x v="27"/>
    <x v="0"/>
  </r>
  <r>
    <x v="0"/>
    <x v="5"/>
    <x v="60"/>
    <x v="7"/>
    <x v="13"/>
    <x v="1"/>
    <x v="222"/>
    <x v="160"/>
    <x v="434"/>
    <x v="0"/>
  </r>
  <r>
    <x v="0"/>
    <x v="5"/>
    <x v="61"/>
    <x v="7"/>
    <x v="13"/>
    <x v="1"/>
    <x v="21"/>
    <x v="21"/>
    <x v="22"/>
    <x v="0"/>
  </r>
  <r>
    <x v="0"/>
    <x v="5"/>
    <x v="62"/>
    <x v="13"/>
    <x v="1"/>
    <x v="3"/>
    <x v="223"/>
    <x v="193"/>
    <x v="435"/>
    <x v="0"/>
  </r>
  <r>
    <x v="0"/>
    <x v="5"/>
    <x v="63"/>
    <x v="2"/>
    <x v="0"/>
    <x v="4"/>
    <x v="42"/>
    <x v="96"/>
    <x v="436"/>
    <x v="3"/>
  </r>
  <r>
    <x v="0"/>
    <x v="5"/>
    <x v="64"/>
    <x v="16"/>
    <x v="1"/>
    <x v="1"/>
    <x v="70"/>
    <x v="194"/>
    <x v="437"/>
    <x v="0"/>
  </r>
  <r>
    <x v="0"/>
    <x v="5"/>
    <x v="65"/>
    <x v="18"/>
    <x v="1"/>
    <x v="0"/>
    <x v="47"/>
    <x v="106"/>
    <x v="438"/>
    <x v="0"/>
  </r>
  <r>
    <x v="0"/>
    <x v="5"/>
    <x v="66"/>
    <x v="19"/>
    <x v="14"/>
    <x v="1"/>
    <x v="20"/>
    <x v="93"/>
    <x v="155"/>
    <x v="0"/>
  </r>
  <r>
    <x v="0"/>
    <x v="5"/>
    <x v="67"/>
    <x v="20"/>
    <x v="15"/>
    <x v="1"/>
    <x v="21"/>
    <x v="21"/>
    <x v="22"/>
    <x v="0"/>
  </r>
  <r>
    <x v="0"/>
    <x v="5"/>
    <x v="68"/>
    <x v="21"/>
    <x v="13"/>
    <x v="1"/>
    <x v="131"/>
    <x v="34"/>
    <x v="439"/>
    <x v="0"/>
  </r>
  <r>
    <x v="0"/>
    <x v="5"/>
    <x v="69"/>
    <x v="22"/>
    <x v="16"/>
    <x v="0"/>
    <x v="32"/>
    <x v="195"/>
    <x v="440"/>
    <x v="0"/>
  </r>
  <r>
    <x v="0"/>
    <x v="5"/>
    <x v="70"/>
    <x v="18"/>
    <x v="1"/>
    <x v="0"/>
    <x v="8"/>
    <x v="196"/>
    <x v="441"/>
    <x v="0"/>
  </r>
  <r>
    <x v="0"/>
    <x v="5"/>
    <x v="71"/>
    <x v="23"/>
    <x v="17"/>
    <x v="1"/>
    <x v="204"/>
    <x v="8"/>
    <x v="442"/>
    <x v="0"/>
  </r>
  <r>
    <x v="0"/>
    <x v="5"/>
    <x v="72"/>
    <x v="24"/>
    <x v="1"/>
    <x v="3"/>
    <x v="19"/>
    <x v="4"/>
    <x v="443"/>
    <x v="0"/>
  </r>
  <r>
    <x v="0"/>
    <x v="5"/>
    <x v="73"/>
    <x v="25"/>
    <x v="1"/>
    <x v="1"/>
    <x v="22"/>
    <x v="95"/>
    <x v="172"/>
    <x v="0"/>
  </r>
  <r>
    <x v="0"/>
    <x v="5"/>
    <x v="74"/>
    <x v="26"/>
    <x v="1"/>
    <x v="1"/>
    <x v="21"/>
    <x v="21"/>
    <x v="22"/>
    <x v="0"/>
  </r>
  <r>
    <x v="0"/>
    <x v="5"/>
    <x v="75"/>
    <x v="27"/>
    <x v="1"/>
    <x v="1"/>
    <x v="200"/>
    <x v="8"/>
    <x v="444"/>
    <x v="0"/>
  </r>
  <r>
    <x v="0"/>
    <x v="5"/>
    <x v="76"/>
    <x v="28"/>
    <x v="12"/>
    <x v="1"/>
    <x v="17"/>
    <x v="14"/>
    <x v="44"/>
    <x v="0"/>
  </r>
  <r>
    <x v="0"/>
    <x v="5"/>
    <x v="77"/>
    <x v="29"/>
    <x v="18"/>
    <x v="2"/>
    <x v="18"/>
    <x v="51"/>
    <x v="445"/>
    <x v="0"/>
  </r>
  <r>
    <x v="0"/>
    <x v="5"/>
    <x v="78"/>
    <x v="26"/>
    <x v="1"/>
    <x v="3"/>
    <x v="37"/>
    <x v="17"/>
    <x v="446"/>
    <x v="0"/>
  </r>
  <r>
    <x v="0"/>
    <x v="5"/>
    <x v="146"/>
    <x v="29"/>
    <x v="18"/>
    <x v="0"/>
    <x v="21"/>
    <x v="21"/>
    <x v="447"/>
    <x v="0"/>
  </r>
  <r>
    <x v="0"/>
    <x v="5"/>
    <x v="79"/>
    <x v="30"/>
    <x v="1"/>
    <x v="1"/>
    <x v="174"/>
    <x v="4"/>
    <x v="448"/>
    <x v="0"/>
  </r>
  <r>
    <x v="0"/>
    <x v="5"/>
    <x v="80"/>
    <x v="30"/>
    <x v="19"/>
    <x v="1"/>
    <x v="224"/>
    <x v="1"/>
    <x v="449"/>
    <x v="0"/>
  </r>
  <r>
    <x v="0"/>
    <x v="5"/>
    <x v="81"/>
    <x v="31"/>
    <x v="11"/>
    <x v="1"/>
    <x v="195"/>
    <x v="40"/>
    <x v="356"/>
    <x v="0"/>
  </r>
  <r>
    <x v="0"/>
    <x v="5"/>
    <x v="82"/>
    <x v="32"/>
    <x v="19"/>
    <x v="1"/>
    <x v="196"/>
    <x v="41"/>
    <x v="357"/>
    <x v="0"/>
  </r>
  <r>
    <x v="0"/>
    <x v="5"/>
    <x v="83"/>
    <x v="33"/>
    <x v="1"/>
    <x v="1"/>
    <x v="21"/>
    <x v="21"/>
    <x v="22"/>
    <x v="0"/>
  </r>
  <r>
    <x v="0"/>
    <x v="5"/>
    <x v="85"/>
    <x v="34"/>
    <x v="12"/>
    <x v="1"/>
    <x v="40"/>
    <x v="14"/>
    <x v="23"/>
    <x v="0"/>
  </r>
  <r>
    <x v="0"/>
    <x v="5"/>
    <x v="86"/>
    <x v="35"/>
    <x v="20"/>
    <x v="1"/>
    <x v="17"/>
    <x v="1"/>
    <x v="73"/>
    <x v="0"/>
  </r>
  <r>
    <x v="0"/>
    <x v="5"/>
    <x v="87"/>
    <x v="36"/>
    <x v="11"/>
    <x v="1"/>
    <x v="40"/>
    <x v="197"/>
    <x v="450"/>
    <x v="0"/>
  </r>
  <r>
    <x v="0"/>
    <x v="5"/>
    <x v="88"/>
    <x v="5"/>
    <x v="1"/>
    <x v="3"/>
    <x v="225"/>
    <x v="64"/>
    <x v="451"/>
    <x v="0"/>
  </r>
  <r>
    <x v="0"/>
    <x v="5"/>
    <x v="89"/>
    <x v="1"/>
    <x v="1"/>
    <x v="3"/>
    <x v="115"/>
    <x v="60"/>
    <x v="452"/>
    <x v="0"/>
  </r>
  <r>
    <x v="0"/>
    <x v="5"/>
    <x v="90"/>
    <x v="37"/>
    <x v="11"/>
    <x v="1"/>
    <x v="226"/>
    <x v="198"/>
    <x v="453"/>
    <x v="0"/>
  </r>
  <r>
    <x v="0"/>
    <x v="5"/>
    <x v="147"/>
    <x v="53"/>
    <x v="1"/>
    <x v="1"/>
    <x v="17"/>
    <x v="52"/>
    <x v="454"/>
    <x v="0"/>
  </r>
  <r>
    <x v="0"/>
    <x v="5"/>
    <x v="91"/>
    <x v="38"/>
    <x v="11"/>
    <x v="1"/>
    <x v="3"/>
    <x v="14"/>
    <x v="455"/>
    <x v="0"/>
  </r>
  <r>
    <x v="0"/>
    <x v="5"/>
    <x v="148"/>
    <x v="38"/>
    <x v="2"/>
    <x v="1"/>
    <x v="52"/>
    <x v="42"/>
    <x v="456"/>
    <x v="0"/>
  </r>
  <r>
    <x v="0"/>
    <x v="5"/>
    <x v="149"/>
    <x v="53"/>
    <x v="1"/>
    <x v="1"/>
    <x v="21"/>
    <x v="21"/>
    <x v="22"/>
    <x v="0"/>
  </r>
  <r>
    <x v="0"/>
    <x v="5"/>
    <x v="92"/>
    <x v="38"/>
    <x v="20"/>
    <x v="1"/>
    <x v="65"/>
    <x v="1"/>
    <x v="79"/>
    <x v="0"/>
  </r>
  <r>
    <x v="0"/>
    <x v="5"/>
    <x v="93"/>
    <x v="38"/>
    <x v="13"/>
    <x v="1"/>
    <x v="125"/>
    <x v="11"/>
    <x v="275"/>
    <x v="0"/>
  </r>
  <r>
    <x v="0"/>
    <x v="5"/>
    <x v="94"/>
    <x v="38"/>
    <x v="0"/>
    <x v="1"/>
    <x v="8"/>
    <x v="18"/>
    <x v="457"/>
    <x v="0"/>
  </r>
  <r>
    <x v="0"/>
    <x v="5"/>
    <x v="95"/>
    <x v="38"/>
    <x v="1"/>
    <x v="1"/>
    <x v="66"/>
    <x v="1"/>
    <x v="71"/>
    <x v="0"/>
  </r>
  <r>
    <x v="0"/>
    <x v="5"/>
    <x v="96"/>
    <x v="39"/>
    <x v="20"/>
    <x v="1"/>
    <x v="2"/>
    <x v="167"/>
    <x v="458"/>
    <x v="0"/>
  </r>
  <r>
    <x v="0"/>
    <x v="5"/>
    <x v="97"/>
    <x v="36"/>
    <x v="11"/>
    <x v="1"/>
    <x v="21"/>
    <x v="21"/>
    <x v="22"/>
    <x v="0"/>
  </r>
  <r>
    <x v="0"/>
    <x v="5"/>
    <x v="98"/>
    <x v="40"/>
    <x v="1"/>
    <x v="1"/>
    <x v="68"/>
    <x v="56"/>
    <x v="83"/>
    <x v="0"/>
  </r>
  <r>
    <x v="0"/>
    <x v="5"/>
    <x v="99"/>
    <x v="37"/>
    <x v="11"/>
    <x v="1"/>
    <x v="40"/>
    <x v="57"/>
    <x v="368"/>
    <x v="0"/>
  </r>
  <r>
    <x v="0"/>
    <x v="5"/>
    <x v="100"/>
    <x v="34"/>
    <x v="12"/>
    <x v="1"/>
    <x v="22"/>
    <x v="14"/>
    <x v="85"/>
    <x v="0"/>
  </r>
  <r>
    <x v="0"/>
    <x v="5"/>
    <x v="101"/>
    <x v="41"/>
    <x v="11"/>
    <x v="1"/>
    <x v="196"/>
    <x v="52"/>
    <x v="459"/>
    <x v="0"/>
  </r>
  <r>
    <x v="0"/>
    <x v="5"/>
    <x v="102"/>
    <x v="40"/>
    <x v="1"/>
    <x v="1"/>
    <x v="227"/>
    <x v="58"/>
    <x v="460"/>
    <x v="0"/>
  </r>
  <r>
    <x v="0"/>
    <x v="5"/>
    <x v="103"/>
    <x v="38"/>
    <x v="13"/>
    <x v="1"/>
    <x v="22"/>
    <x v="11"/>
    <x v="153"/>
    <x v="0"/>
  </r>
  <r>
    <x v="0"/>
    <x v="5"/>
    <x v="150"/>
    <x v="38"/>
    <x v="1"/>
    <x v="1"/>
    <x v="66"/>
    <x v="1"/>
    <x v="71"/>
    <x v="0"/>
  </r>
  <r>
    <x v="0"/>
    <x v="5"/>
    <x v="104"/>
    <x v="38"/>
    <x v="11"/>
    <x v="1"/>
    <x v="52"/>
    <x v="52"/>
    <x v="461"/>
    <x v="0"/>
  </r>
  <r>
    <x v="0"/>
    <x v="5"/>
    <x v="105"/>
    <x v="38"/>
    <x v="0"/>
    <x v="1"/>
    <x v="30"/>
    <x v="11"/>
    <x v="89"/>
    <x v="0"/>
  </r>
  <r>
    <x v="0"/>
    <x v="5"/>
    <x v="151"/>
    <x v="38"/>
    <x v="2"/>
    <x v="1"/>
    <x v="154"/>
    <x v="42"/>
    <x v="462"/>
    <x v="0"/>
  </r>
  <r>
    <x v="0"/>
    <x v="5"/>
    <x v="106"/>
    <x v="38"/>
    <x v="20"/>
    <x v="1"/>
    <x v="17"/>
    <x v="1"/>
    <x v="73"/>
    <x v="0"/>
  </r>
  <r>
    <x v="0"/>
    <x v="5"/>
    <x v="107"/>
    <x v="42"/>
    <x v="0"/>
    <x v="1"/>
    <x v="228"/>
    <x v="22"/>
    <x v="463"/>
    <x v="0"/>
  </r>
  <r>
    <x v="0"/>
    <x v="5"/>
    <x v="108"/>
    <x v="42"/>
    <x v="0"/>
    <x v="0"/>
    <x v="21"/>
    <x v="21"/>
    <x v="464"/>
    <x v="0"/>
  </r>
  <r>
    <x v="0"/>
    <x v="5"/>
    <x v="111"/>
    <x v="12"/>
    <x v="1"/>
    <x v="1"/>
    <x v="44"/>
    <x v="22"/>
    <x v="52"/>
    <x v="0"/>
  </r>
  <r>
    <x v="0"/>
    <x v="5"/>
    <x v="112"/>
    <x v="13"/>
    <x v="1"/>
    <x v="1"/>
    <x v="72"/>
    <x v="59"/>
    <x v="93"/>
    <x v="0"/>
  </r>
  <r>
    <x v="0"/>
    <x v="5"/>
    <x v="113"/>
    <x v="43"/>
    <x v="1"/>
    <x v="3"/>
    <x v="229"/>
    <x v="11"/>
    <x v="465"/>
    <x v="0"/>
  </r>
  <r>
    <x v="0"/>
    <x v="5"/>
    <x v="114"/>
    <x v="44"/>
    <x v="12"/>
    <x v="1"/>
    <x v="2"/>
    <x v="52"/>
    <x v="95"/>
    <x v="0"/>
  </r>
  <r>
    <x v="0"/>
    <x v="5"/>
    <x v="115"/>
    <x v="45"/>
    <x v="1"/>
    <x v="1"/>
    <x v="2"/>
    <x v="61"/>
    <x v="96"/>
    <x v="0"/>
  </r>
  <r>
    <x v="0"/>
    <x v="5"/>
    <x v="116"/>
    <x v="46"/>
    <x v="21"/>
    <x v="0"/>
    <x v="10"/>
    <x v="199"/>
    <x v="466"/>
    <x v="0"/>
  </r>
  <r>
    <x v="0"/>
    <x v="5"/>
    <x v="117"/>
    <x v="46"/>
    <x v="21"/>
    <x v="1"/>
    <x v="31"/>
    <x v="200"/>
    <x v="467"/>
    <x v="0"/>
  </r>
  <r>
    <x v="0"/>
    <x v="5"/>
    <x v="118"/>
    <x v="46"/>
    <x v="22"/>
    <x v="1"/>
    <x v="32"/>
    <x v="41"/>
    <x v="468"/>
    <x v="0"/>
  </r>
  <r>
    <x v="0"/>
    <x v="5"/>
    <x v="119"/>
    <x v="46"/>
    <x v="23"/>
    <x v="1"/>
    <x v="53"/>
    <x v="7"/>
    <x v="469"/>
    <x v="0"/>
  </r>
  <r>
    <x v="0"/>
    <x v="5"/>
    <x v="120"/>
    <x v="46"/>
    <x v="24"/>
    <x v="1"/>
    <x v="93"/>
    <x v="64"/>
    <x v="470"/>
    <x v="0"/>
  </r>
  <r>
    <x v="0"/>
    <x v="5"/>
    <x v="121"/>
    <x v="38"/>
    <x v="1"/>
    <x v="1"/>
    <x v="20"/>
    <x v="60"/>
    <x v="102"/>
    <x v="0"/>
  </r>
  <r>
    <x v="0"/>
    <x v="5"/>
    <x v="122"/>
    <x v="46"/>
    <x v="23"/>
    <x v="1"/>
    <x v="21"/>
    <x v="21"/>
    <x v="22"/>
    <x v="0"/>
  </r>
  <r>
    <x v="0"/>
    <x v="5"/>
    <x v="123"/>
    <x v="46"/>
    <x v="21"/>
    <x v="1"/>
    <x v="21"/>
    <x v="21"/>
    <x v="22"/>
    <x v="0"/>
  </r>
  <r>
    <x v="0"/>
    <x v="5"/>
    <x v="124"/>
    <x v="46"/>
    <x v="22"/>
    <x v="1"/>
    <x v="21"/>
    <x v="21"/>
    <x v="22"/>
    <x v="0"/>
  </r>
  <r>
    <x v="0"/>
    <x v="5"/>
    <x v="125"/>
    <x v="46"/>
    <x v="24"/>
    <x v="1"/>
    <x v="21"/>
    <x v="21"/>
    <x v="22"/>
    <x v="0"/>
  </r>
  <r>
    <x v="0"/>
    <x v="5"/>
    <x v="126"/>
    <x v="45"/>
    <x v="1"/>
    <x v="1"/>
    <x v="126"/>
    <x v="58"/>
    <x v="200"/>
    <x v="0"/>
  </r>
  <r>
    <x v="0"/>
    <x v="5"/>
    <x v="127"/>
    <x v="38"/>
    <x v="11"/>
    <x v="1"/>
    <x v="8"/>
    <x v="11"/>
    <x v="104"/>
    <x v="0"/>
  </r>
  <r>
    <x v="0"/>
    <x v="5"/>
    <x v="128"/>
    <x v="38"/>
    <x v="1"/>
    <x v="1"/>
    <x v="20"/>
    <x v="51"/>
    <x v="33"/>
    <x v="0"/>
  </r>
  <r>
    <x v="0"/>
    <x v="5"/>
    <x v="129"/>
    <x v="38"/>
    <x v="20"/>
    <x v="1"/>
    <x v="20"/>
    <x v="17"/>
    <x v="105"/>
    <x v="0"/>
  </r>
  <r>
    <x v="0"/>
    <x v="5"/>
    <x v="130"/>
    <x v="38"/>
    <x v="2"/>
    <x v="1"/>
    <x v="21"/>
    <x v="21"/>
    <x v="22"/>
    <x v="0"/>
  </r>
  <r>
    <x v="0"/>
    <x v="5"/>
    <x v="131"/>
    <x v="38"/>
    <x v="0"/>
    <x v="1"/>
    <x v="21"/>
    <x v="21"/>
    <x v="22"/>
    <x v="0"/>
  </r>
  <r>
    <x v="0"/>
    <x v="5"/>
    <x v="132"/>
    <x v="38"/>
    <x v="13"/>
    <x v="1"/>
    <x v="21"/>
    <x v="21"/>
    <x v="22"/>
    <x v="0"/>
  </r>
  <r>
    <x v="0"/>
    <x v="5"/>
    <x v="133"/>
    <x v="45"/>
    <x v="1"/>
    <x v="3"/>
    <x v="230"/>
    <x v="201"/>
    <x v="471"/>
    <x v="0"/>
  </r>
  <r>
    <x v="0"/>
    <x v="5"/>
    <x v="134"/>
    <x v="47"/>
    <x v="12"/>
    <x v="1"/>
    <x v="21"/>
    <x v="21"/>
    <x v="22"/>
    <x v="0"/>
  </r>
  <r>
    <x v="0"/>
    <x v="5"/>
    <x v="135"/>
    <x v="32"/>
    <x v="19"/>
    <x v="0"/>
    <x v="189"/>
    <x v="155"/>
    <x v="472"/>
    <x v="0"/>
  </r>
  <r>
    <x v="0"/>
    <x v="5"/>
    <x v="136"/>
    <x v="32"/>
    <x v="19"/>
    <x v="0"/>
    <x v="21"/>
    <x v="21"/>
    <x v="473"/>
    <x v="0"/>
  </r>
  <r>
    <x v="0"/>
    <x v="5"/>
    <x v="137"/>
    <x v="48"/>
    <x v="1"/>
    <x v="1"/>
    <x v="30"/>
    <x v="7"/>
    <x v="27"/>
    <x v="0"/>
  </r>
  <r>
    <x v="0"/>
    <x v="5"/>
    <x v="138"/>
    <x v="45"/>
    <x v="1"/>
    <x v="1"/>
    <x v="38"/>
    <x v="202"/>
    <x v="474"/>
    <x v="0"/>
  </r>
  <r>
    <x v="0"/>
    <x v="5"/>
    <x v="139"/>
    <x v="45"/>
    <x v="1"/>
    <x v="0"/>
    <x v="231"/>
    <x v="172"/>
    <x v="475"/>
    <x v="0"/>
  </r>
  <r>
    <x v="0"/>
    <x v="5"/>
    <x v="140"/>
    <x v="49"/>
    <x v="1"/>
    <x v="1"/>
    <x v="17"/>
    <x v="1"/>
    <x v="73"/>
    <x v="0"/>
  </r>
  <r>
    <x v="0"/>
    <x v="5"/>
    <x v="141"/>
    <x v="50"/>
    <x v="11"/>
    <x v="1"/>
    <x v="32"/>
    <x v="7"/>
    <x v="111"/>
    <x v="0"/>
  </r>
  <r>
    <x v="0"/>
    <x v="5"/>
    <x v="142"/>
    <x v="48"/>
    <x v="1"/>
    <x v="1"/>
    <x v="93"/>
    <x v="1"/>
    <x v="21"/>
    <x v="0"/>
  </r>
  <r>
    <x v="1"/>
    <x v="1"/>
    <x v="144"/>
    <x v="52"/>
    <x v="25"/>
    <x v="5"/>
    <x v="81"/>
    <x v="69"/>
    <x v="113"/>
    <x v="0"/>
  </r>
  <r>
    <x v="0"/>
    <x v="6"/>
    <x v="0"/>
    <x v="0"/>
    <x v="0"/>
    <x v="0"/>
    <x v="96"/>
    <x v="203"/>
    <x v="476"/>
    <x v="0"/>
  </r>
  <r>
    <x v="0"/>
    <x v="6"/>
    <x v="1"/>
    <x v="1"/>
    <x v="1"/>
    <x v="1"/>
    <x v="25"/>
    <x v="1"/>
    <x v="298"/>
    <x v="0"/>
  </r>
  <r>
    <x v="0"/>
    <x v="6"/>
    <x v="2"/>
    <x v="2"/>
    <x v="2"/>
    <x v="1"/>
    <x v="196"/>
    <x v="106"/>
    <x v="477"/>
    <x v="0"/>
  </r>
  <r>
    <x v="0"/>
    <x v="6"/>
    <x v="3"/>
    <x v="2"/>
    <x v="3"/>
    <x v="1"/>
    <x v="232"/>
    <x v="204"/>
    <x v="478"/>
    <x v="0"/>
  </r>
  <r>
    <x v="0"/>
    <x v="6"/>
    <x v="4"/>
    <x v="0"/>
    <x v="4"/>
    <x v="1"/>
    <x v="203"/>
    <x v="16"/>
    <x v="479"/>
    <x v="0"/>
  </r>
  <r>
    <x v="0"/>
    <x v="6"/>
    <x v="5"/>
    <x v="0"/>
    <x v="4"/>
    <x v="0"/>
    <x v="40"/>
    <x v="205"/>
    <x v="480"/>
    <x v="0"/>
  </r>
  <r>
    <x v="0"/>
    <x v="6"/>
    <x v="6"/>
    <x v="0"/>
    <x v="5"/>
    <x v="1"/>
    <x v="156"/>
    <x v="16"/>
    <x v="481"/>
    <x v="0"/>
  </r>
  <r>
    <x v="0"/>
    <x v="6"/>
    <x v="7"/>
    <x v="0"/>
    <x v="5"/>
    <x v="2"/>
    <x v="49"/>
    <x v="4"/>
    <x v="482"/>
    <x v="0"/>
  </r>
  <r>
    <x v="0"/>
    <x v="6"/>
    <x v="8"/>
    <x v="3"/>
    <x v="6"/>
    <x v="1"/>
    <x v="20"/>
    <x v="7"/>
    <x v="396"/>
    <x v="0"/>
  </r>
  <r>
    <x v="0"/>
    <x v="6"/>
    <x v="9"/>
    <x v="3"/>
    <x v="7"/>
    <x v="1"/>
    <x v="119"/>
    <x v="8"/>
    <x v="483"/>
    <x v="0"/>
  </r>
  <r>
    <x v="0"/>
    <x v="6"/>
    <x v="10"/>
    <x v="0"/>
    <x v="8"/>
    <x v="0"/>
    <x v="21"/>
    <x v="21"/>
    <x v="484"/>
    <x v="0"/>
  </r>
  <r>
    <x v="0"/>
    <x v="6"/>
    <x v="11"/>
    <x v="0"/>
    <x v="8"/>
    <x v="1"/>
    <x v="112"/>
    <x v="76"/>
    <x v="485"/>
    <x v="0"/>
  </r>
  <r>
    <x v="0"/>
    <x v="6"/>
    <x v="12"/>
    <x v="2"/>
    <x v="0"/>
    <x v="1"/>
    <x v="233"/>
    <x v="146"/>
    <x v="486"/>
    <x v="0"/>
  </r>
  <r>
    <x v="0"/>
    <x v="6"/>
    <x v="13"/>
    <x v="2"/>
    <x v="3"/>
    <x v="3"/>
    <x v="234"/>
    <x v="206"/>
    <x v="487"/>
    <x v="0"/>
  </r>
  <r>
    <x v="0"/>
    <x v="6"/>
    <x v="14"/>
    <x v="4"/>
    <x v="1"/>
    <x v="1"/>
    <x v="235"/>
    <x v="18"/>
    <x v="488"/>
    <x v="0"/>
  </r>
  <r>
    <x v="0"/>
    <x v="6"/>
    <x v="15"/>
    <x v="4"/>
    <x v="1"/>
    <x v="0"/>
    <x v="115"/>
    <x v="112"/>
    <x v="489"/>
    <x v="0"/>
  </r>
  <r>
    <x v="0"/>
    <x v="6"/>
    <x v="145"/>
    <x v="7"/>
    <x v="12"/>
    <x v="1"/>
    <x v="236"/>
    <x v="32"/>
    <x v="247"/>
    <x v="0"/>
  </r>
  <r>
    <x v="0"/>
    <x v="6"/>
    <x v="16"/>
    <x v="5"/>
    <x v="1"/>
    <x v="1"/>
    <x v="2"/>
    <x v="78"/>
    <x v="129"/>
    <x v="0"/>
  </r>
  <r>
    <x v="0"/>
    <x v="6"/>
    <x v="17"/>
    <x v="6"/>
    <x v="1"/>
    <x v="1"/>
    <x v="112"/>
    <x v="1"/>
    <x v="490"/>
    <x v="0"/>
  </r>
  <r>
    <x v="0"/>
    <x v="6"/>
    <x v="18"/>
    <x v="4"/>
    <x v="1"/>
    <x v="3"/>
    <x v="53"/>
    <x v="11"/>
    <x v="491"/>
    <x v="0"/>
  </r>
  <r>
    <x v="0"/>
    <x v="6"/>
    <x v="19"/>
    <x v="1"/>
    <x v="1"/>
    <x v="1"/>
    <x v="36"/>
    <x v="18"/>
    <x v="492"/>
    <x v="0"/>
  </r>
  <r>
    <x v="0"/>
    <x v="6"/>
    <x v="20"/>
    <x v="0"/>
    <x v="0"/>
    <x v="4"/>
    <x v="237"/>
    <x v="207"/>
    <x v="493"/>
    <x v="12"/>
  </r>
  <r>
    <x v="0"/>
    <x v="6"/>
    <x v="21"/>
    <x v="3"/>
    <x v="7"/>
    <x v="1"/>
    <x v="21"/>
    <x v="21"/>
    <x v="22"/>
    <x v="0"/>
  </r>
  <r>
    <x v="0"/>
    <x v="6"/>
    <x v="22"/>
    <x v="6"/>
    <x v="1"/>
    <x v="1"/>
    <x v="21"/>
    <x v="21"/>
    <x v="22"/>
    <x v="0"/>
  </r>
  <r>
    <x v="0"/>
    <x v="6"/>
    <x v="23"/>
    <x v="2"/>
    <x v="0"/>
    <x v="1"/>
    <x v="21"/>
    <x v="21"/>
    <x v="22"/>
    <x v="0"/>
  </r>
  <r>
    <x v="0"/>
    <x v="6"/>
    <x v="24"/>
    <x v="2"/>
    <x v="2"/>
    <x v="1"/>
    <x v="21"/>
    <x v="21"/>
    <x v="22"/>
    <x v="0"/>
  </r>
  <r>
    <x v="0"/>
    <x v="6"/>
    <x v="25"/>
    <x v="0"/>
    <x v="5"/>
    <x v="1"/>
    <x v="21"/>
    <x v="21"/>
    <x v="22"/>
    <x v="0"/>
  </r>
  <r>
    <x v="0"/>
    <x v="6"/>
    <x v="26"/>
    <x v="0"/>
    <x v="8"/>
    <x v="1"/>
    <x v="21"/>
    <x v="21"/>
    <x v="22"/>
    <x v="0"/>
  </r>
  <r>
    <x v="0"/>
    <x v="6"/>
    <x v="27"/>
    <x v="0"/>
    <x v="0"/>
    <x v="0"/>
    <x v="21"/>
    <x v="21"/>
    <x v="494"/>
    <x v="0"/>
  </r>
  <r>
    <x v="0"/>
    <x v="6"/>
    <x v="28"/>
    <x v="0"/>
    <x v="0"/>
    <x v="1"/>
    <x v="238"/>
    <x v="51"/>
    <x v="495"/>
    <x v="0"/>
  </r>
  <r>
    <x v="0"/>
    <x v="6"/>
    <x v="29"/>
    <x v="7"/>
    <x v="9"/>
    <x v="1"/>
    <x v="239"/>
    <x v="24"/>
    <x v="496"/>
    <x v="0"/>
  </r>
  <r>
    <x v="0"/>
    <x v="6"/>
    <x v="30"/>
    <x v="7"/>
    <x v="10"/>
    <x v="1"/>
    <x v="182"/>
    <x v="25"/>
    <x v="319"/>
    <x v="0"/>
  </r>
  <r>
    <x v="0"/>
    <x v="6"/>
    <x v="31"/>
    <x v="2"/>
    <x v="3"/>
    <x v="1"/>
    <x v="21"/>
    <x v="21"/>
    <x v="22"/>
    <x v="0"/>
  </r>
  <r>
    <x v="0"/>
    <x v="6"/>
    <x v="32"/>
    <x v="0"/>
    <x v="0"/>
    <x v="4"/>
    <x v="21"/>
    <x v="21"/>
    <x v="497"/>
    <x v="13"/>
  </r>
  <r>
    <x v="0"/>
    <x v="6"/>
    <x v="33"/>
    <x v="8"/>
    <x v="1"/>
    <x v="1"/>
    <x v="5"/>
    <x v="27"/>
    <x v="498"/>
    <x v="0"/>
  </r>
  <r>
    <x v="0"/>
    <x v="6"/>
    <x v="34"/>
    <x v="8"/>
    <x v="1"/>
    <x v="0"/>
    <x v="40"/>
    <x v="208"/>
    <x v="499"/>
    <x v="0"/>
  </r>
  <r>
    <x v="0"/>
    <x v="6"/>
    <x v="35"/>
    <x v="9"/>
    <x v="1"/>
    <x v="1"/>
    <x v="8"/>
    <x v="209"/>
    <x v="500"/>
    <x v="0"/>
  </r>
  <r>
    <x v="0"/>
    <x v="6"/>
    <x v="36"/>
    <x v="9"/>
    <x v="1"/>
    <x v="1"/>
    <x v="240"/>
    <x v="210"/>
    <x v="501"/>
    <x v="0"/>
  </r>
  <r>
    <x v="0"/>
    <x v="6"/>
    <x v="37"/>
    <x v="7"/>
    <x v="2"/>
    <x v="1"/>
    <x v="241"/>
    <x v="31"/>
    <x v="502"/>
    <x v="0"/>
  </r>
  <r>
    <x v="0"/>
    <x v="6"/>
    <x v="38"/>
    <x v="7"/>
    <x v="11"/>
    <x v="1"/>
    <x v="213"/>
    <x v="119"/>
    <x v="503"/>
    <x v="0"/>
  </r>
  <r>
    <x v="0"/>
    <x v="6"/>
    <x v="39"/>
    <x v="7"/>
    <x v="2"/>
    <x v="1"/>
    <x v="10"/>
    <x v="67"/>
    <x v="504"/>
    <x v="0"/>
  </r>
  <r>
    <x v="0"/>
    <x v="6"/>
    <x v="40"/>
    <x v="9"/>
    <x v="1"/>
    <x v="1"/>
    <x v="30"/>
    <x v="7"/>
    <x v="505"/>
    <x v="0"/>
  </r>
  <r>
    <x v="0"/>
    <x v="6"/>
    <x v="41"/>
    <x v="9"/>
    <x v="1"/>
    <x v="3"/>
    <x v="237"/>
    <x v="58"/>
    <x v="506"/>
    <x v="0"/>
  </r>
  <r>
    <x v="0"/>
    <x v="6"/>
    <x v="42"/>
    <x v="10"/>
    <x v="1"/>
    <x v="3"/>
    <x v="56"/>
    <x v="35"/>
    <x v="507"/>
    <x v="0"/>
  </r>
  <r>
    <x v="0"/>
    <x v="6"/>
    <x v="43"/>
    <x v="11"/>
    <x v="1"/>
    <x v="1"/>
    <x v="242"/>
    <x v="36"/>
    <x v="508"/>
    <x v="0"/>
  </r>
  <r>
    <x v="0"/>
    <x v="6"/>
    <x v="44"/>
    <x v="12"/>
    <x v="1"/>
    <x v="1"/>
    <x v="157"/>
    <x v="84"/>
    <x v="509"/>
    <x v="0"/>
  </r>
  <r>
    <x v="0"/>
    <x v="6"/>
    <x v="45"/>
    <x v="13"/>
    <x v="1"/>
    <x v="1"/>
    <x v="68"/>
    <x v="18"/>
    <x v="510"/>
    <x v="0"/>
  </r>
  <r>
    <x v="0"/>
    <x v="6"/>
    <x v="46"/>
    <x v="9"/>
    <x v="1"/>
    <x v="1"/>
    <x v="103"/>
    <x v="22"/>
    <x v="511"/>
    <x v="0"/>
  </r>
  <r>
    <x v="0"/>
    <x v="6"/>
    <x v="47"/>
    <x v="14"/>
    <x v="1"/>
    <x v="3"/>
    <x v="21"/>
    <x v="21"/>
    <x v="512"/>
    <x v="0"/>
  </r>
  <r>
    <x v="0"/>
    <x v="6"/>
    <x v="48"/>
    <x v="14"/>
    <x v="1"/>
    <x v="1"/>
    <x v="22"/>
    <x v="1"/>
    <x v="513"/>
    <x v="0"/>
  </r>
  <r>
    <x v="0"/>
    <x v="6"/>
    <x v="49"/>
    <x v="7"/>
    <x v="11"/>
    <x v="1"/>
    <x v="26"/>
    <x v="40"/>
    <x v="199"/>
    <x v="0"/>
  </r>
  <r>
    <x v="0"/>
    <x v="6"/>
    <x v="50"/>
    <x v="7"/>
    <x v="12"/>
    <x v="1"/>
    <x v="10"/>
    <x v="40"/>
    <x v="427"/>
    <x v="0"/>
  </r>
  <r>
    <x v="0"/>
    <x v="6"/>
    <x v="51"/>
    <x v="7"/>
    <x v="2"/>
    <x v="1"/>
    <x v="18"/>
    <x v="211"/>
    <x v="428"/>
    <x v="0"/>
  </r>
  <r>
    <x v="0"/>
    <x v="6"/>
    <x v="52"/>
    <x v="15"/>
    <x v="1"/>
    <x v="3"/>
    <x v="42"/>
    <x v="212"/>
    <x v="514"/>
    <x v="0"/>
  </r>
  <r>
    <x v="0"/>
    <x v="6"/>
    <x v="53"/>
    <x v="16"/>
    <x v="1"/>
    <x v="3"/>
    <x v="22"/>
    <x v="213"/>
    <x v="515"/>
    <x v="0"/>
  </r>
  <r>
    <x v="0"/>
    <x v="6"/>
    <x v="54"/>
    <x v="16"/>
    <x v="1"/>
    <x v="0"/>
    <x v="21"/>
    <x v="21"/>
    <x v="408"/>
    <x v="0"/>
  </r>
  <r>
    <x v="0"/>
    <x v="6"/>
    <x v="55"/>
    <x v="11"/>
    <x v="1"/>
    <x v="1"/>
    <x v="58"/>
    <x v="192"/>
    <x v="516"/>
    <x v="0"/>
  </r>
  <r>
    <x v="0"/>
    <x v="6"/>
    <x v="56"/>
    <x v="16"/>
    <x v="1"/>
    <x v="0"/>
    <x v="21"/>
    <x v="21"/>
    <x v="517"/>
    <x v="0"/>
  </r>
  <r>
    <x v="0"/>
    <x v="6"/>
    <x v="57"/>
    <x v="7"/>
    <x v="11"/>
    <x v="1"/>
    <x v="243"/>
    <x v="91"/>
    <x v="518"/>
    <x v="0"/>
  </r>
  <r>
    <x v="0"/>
    <x v="6"/>
    <x v="58"/>
    <x v="7"/>
    <x v="12"/>
    <x v="1"/>
    <x v="244"/>
    <x v="32"/>
    <x v="519"/>
    <x v="0"/>
  </r>
  <r>
    <x v="0"/>
    <x v="6"/>
    <x v="60"/>
    <x v="7"/>
    <x v="13"/>
    <x v="1"/>
    <x v="245"/>
    <x v="160"/>
    <x v="520"/>
    <x v="0"/>
  </r>
  <r>
    <x v="0"/>
    <x v="6"/>
    <x v="61"/>
    <x v="7"/>
    <x v="13"/>
    <x v="1"/>
    <x v="21"/>
    <x v="21"/>
    <x v="22"/>
    <x v="0"/>
  </r>
  <r>
    <x v="0"/>
    <x v="6"/>
    <x v="62"/>
    <x v="13"/>
    <x v="1"/>
    <x v="3"/>
    <x v="246"/>
    <x v="57"/>
    <x v="521"/>
    <x v="0"/>
  </r>
  <r>
    <x v="0"/>
    <x v="6"/>
    <x v="63"/>
    <x v="2"/>
    <x v="0"/>
    <x v="4"/>
    <x v="47"/>
    <x v="7"/>
    <x v="522"/>
    <x v="3"/>
  </r>
  <r>
    <x v="0"/>
    <x v="6"/>
    <x v="64"/>
    <x v="16"/>
    <x v="1"/>
    <x v="1"/>
    <x v="168"/>
    <x v="20"/>
    <x v="9"/>
    <x v="0"/>
  </r>
  <r>
    <x v="0"/>
    <x v="6"/>
    <x v="65"/>
    <x v="18"/>
    <x v="1"/>
    <x v="0"/>
    <x v="0"/>
    <x v="192"/>
    <x v="523"/>
    <x v="0"/>
  </r>
  <r>
    <x v="0"/>
    <x v="6"/>
    <x v="66"/>
    <x v="19"/>
    <x v="14"/>
    <x v="1"/>
    <x v="20"/>
    <x v="93"/>
    <x v="155"/>
    <x v="0"/>
  </r>
  <r>
    <x v="0"/>
    <x v="6"/>
    <x v="67"/>
    <x v="20"/>
    <x v="15"/>
    <x v="1"/>
    <x v="21"/>
    <x v="21"/>
    <x v="22"/>
    <x v="0"/>
  </r>
  <r>
    <x v="0"/>
    <x v="6"/>
    <x v="68"/>
    <x v="21"/>
    <x v="13"/>
    <x v="1"/>
    <x v="17"/>
    <x v="7"/>
    <x v="100"/>
    <x v="0"/>
  </r>
  <r>
    <x v="0"/>
    <x v="6"/>
    <x v="69"/>
    <x v="22"/>
    <x v="16"/>
    <x v="0"/>
    <x v="67"/>
    <x v="214"/>
    <x v="524"/>
    <x v="0"/>
  </r>
  <r>
    <x v="0"/>
    <x v="6"/>
    <x v="70"/>
    <x v="18"/>
    <x v="1"/>
    <x v="0"/>
    <x v="26"/>
    <x v="152"/>
    <x v="525"/>
    <x v="0"/>
  </r>
  <r>
    <x v="0"/>
    <x v="6"/>
    <x v="71"/>
    <x v="23"/>
    <x v="17"/>
    <x v="1"/>
    <x v="146"/>
    <x v="8"/>
    <x v="498"/>
    <x v="0"/>
  </r>
  <r>
    <x v="0"/>
    <x v="6"/>
    <x v="72"/>
    <x v="24"/>
    <x v="1"/>
    <x v="3"/>
    <x v="247"/>
    <x v="46"/>
    <x v="526"/>
    <x v="0"/>
  </r>
  <r>
    <x v="0"/>
    <x v="6"/>
    <x v="73"/>
    <x v="25"/>
    <x v="1"/>
    <x v="1"/>
    <x v="40"/>
    <x v="95"/>
    <x v="527"/>
    <x v="0"/>
  </r>
  <r>
    <x v="0"/>
    <x v="6"/>
    <x v="74"/>
    <x v="26"/>
    <x v="1"/>
    <x v="1"/>
    <x v="21"/>
    <x v="21"/>
    <x v="22"/>
    <x v="0"/>
  </r>
  <r>
    <x v="0"/>
    <x v="6"/>
    <x v="75"/>
    <x v="27"/>
    <x v="1"/>
    <x v="1"/>
    <x v="248"/>
    <x v="8"/>
    <x v="343"/>
    <x v="0"/>
  </r>
  <r>
    <x v="0"/>
    <x v="6"/>
    <x v="76"/>
    <x v="28"/>
    <x v="12"/>
    <x v="1"/>
    <x v="17"/>
    <x v="14"/>
    <x v="44"/>
    <x v="0"/>
  </r>
  <r>
    <x v="0"/>
    <x v="6"/>
    <x v="77"/>
    <x v="29"/>
    <x v="18"/>
    <x v="2"/>
    <x v="74"/>
    <x v="51"/>
    <x v="528"/>
    <x v="0"/>
  </r>
  <r>
    <x v="0"/>
    <x v="6"/>
    <x v="78"/>
    <x v="26"/>
    <x v="1"/>
    <x v="3"/>
    <x v="154"/>
    <x v="57"/>
    <x v="529"/>
    <x v="0"/>
  </r>
  <r>
    <x v="0"/>
    <x v="6"/>
    <x v="146"/>
    <x v="29"/>
    <x v="18"/>
    <x v="0"/>
    <x v="21"/>
    <x v="21"/>
    <x v="530"/>
    <x v="0"/>
  </r>
  <r>
    <x v="0"/>
    <x v="6"/>
    <x v="79"/>
    <x v="30"/>
    <x v="1"/>
    <x v="1"/>
    <x v="115"/>
    <x v="4"/>
    <x v="531"/>
    <x v="0"/>
  </r>
  <r>
    <x v="0"/>
    <x v="6"/>
    <x v="80"/>
    <x v="30"/>
    <x v="19"/>
    <x v="1"/>
    <x v="44"/>
    <x v="1"/>
    <x v="27"/>
    <x v="0"/>
  </r>
  <r>
    <x v="0"/>
    <x v="6"/>
    <x v="81"/>
    <x v="31"/>
    <x v="11"/>
    <x v="1"/>
    <x v="70"/>
    <x v="40"/>
    <x v="532"/>
    <x v="0"/>
  </r>
  <r>
    <x v="0"/>
    <x v="6"/>
    <x v="82"/>
    <x v="32"/>
    <x v="19"/>
    <x v="1"/>
    <x v="17"/>
    <x v="41"/>
    <x v="533"/>
    <x v="0"/>
  </r>
  <r>
    <x v="0"/>
    <x v="6"/>
    <x v="83"/>
    <x v="33"/>
    <x v="1"/>
    <x v="1"/>
    <x v="21"/>
    <x v="21"/>
    <x v="22"/>
    <x v="0"/>
  </r>
  <r>
    <x v="0"/>
    <x v="6"/>
    <x v="85"/>
    <x v="34"/>
    <x v="12"/>
    <x v="1"/>
    <x v="22"/>
    <x v="14"/>
    <x v="85"/>
    <x v="0"/>
  </r>
  <r>
    <x v="0"/>
    <x v="6"/>
    <x v="86"/>
    <x v="35"/>
    <x v="20"/>
    <x v="1"/>
    <x v="17"/>
    <x v="1"/>
    <x v="73"/>
    <x v="0"/>
  </r>
  <r>
    <x v="0"/>
    <x v="6"/>
    <x v="87"/>
    <x v="36"/>
    <x v="11"/>
    <x v="1"/>
    <x v="20"/>
    <x v="215"/>
    <x v="534"/>
    <x v="0"/>
  </r>
  <r>
    <x v="0"/>
    <x v="6"/>
    <x v="88"/>
    <x v="5"/>
    <x v="1"/>
    <x v="3"/>
    <x v="249"/>
    <x v="79"/>
    <x v="535"/>
    <x v="0"/>
  </r>
  <r>
    <x v="0"/>
    <x v="6"/>
    <x v="89"/>
    <x v="1"/>
    <x v="1"/>
    <x v="3"/>
    <x v="62"/>
    <x v="60"/>
    <x v="309"/>
    <x v="0"/>
  </r>
  <r>
    <x v="0"/>
    <x v="6"/>
    <x v="90"/>
    <x v="37"/>
    <x v="11"/>
    <x v="1"/>
    <x v="250"/>
    <x v="198"/>
    <x v="536"/>
    <x v="0"/>
  </r>
  <r>
    <x v="0"/>
    <x v="6"/>
    <x v="147"/>
    <x v="53"/>
    <x v="1"/>
    <x v="1"/>
    <x v="178"/>
    <x v="52"/>
    <x v="537"/>
    <x v="0"/>
  </r>
  <r>
    <x v="0"/>
    <x v="6"/>
    <x v="91"/>
    <x v="38"/>
    <x v="11"/>
    <x v="1"/>
    <x v="251"/>
    <x v="14"/>
    <x v="9"/>
    <x v="0"/>
  </r>
  <r>
    <x v="0"/>
    <x v="6"/>
    <x v="148"/>
    <x v="38"/>
    <x v="2"/>
    <x v="1"/>
    <x v="60"/>
    <x v="42"/>
    <x v="538"/>
    <x v="0"/>
  </r>
  <r>
    <x v="0"/>
    <x v="6"/>
    <x v="149"/>
    <x v="53"/>
    <x v="1"/>
    <x v="1"/>
    <x v="21"/>
    <x v="21"/>
    <x v="22"/>
    <x v="0"/>
  </r>
  <r>
    <x v="0"/>
    <x v="6"/>
    <x v="92"/>
    <x v="38"/>
    <x v="20"/>
    <x v="1"/>
    <x v="65"/>
    <x v="1"/>
    <x v="79"/>
    <x v="0"/>
  </r>
  <r>
    <x v="0"/>
    <x v="6"/>
    <x v="93"/>
    <x v="38"/>
    <x v="13"/>
    <x v="1"/>
    <x v="67"/>
    <x v="11"/>
    <x v="341"/>
    <x v="0"/>
  </r>
  <r>
    <x v="0"/>
    <x v="6"/>
    <x v="94"/>
    <x v="38"/>
    <x v="0"/>
    <x v="1"/>
    <x v="252"/>
    <x v="18"/>
    <x v="539"/>
    <x v="0"/>
  </r>
  <r>
    <x v="0"/>
    <x v="6"/>
    <x v="95"/>
    <x v="38"/>
    <x v="1"/>
    <x v="1"/>
    <x v="66"/>
    <x v="1"/>
    <x v="71"/>
    <x v="0"/>
  </r>
  <r>
    <x v="0"/>
    <x v="6"/>
    <x v="96"/>
    <x v="39"/>
    <x v="20"/>
    <x v="1"/>
    <x v="2"/>
    <x v="167"/>
    <x v="540"/>
    <x v="0"/>
  </r>
  <r>
    <x v="0"/>
    <x v="6"/>
    <x v="97"/>
    <x v="36"/>
    <x v="11"/>
    <x v="1"/>
    <x v="21"/>
    <x v="21"/>
    <x v="22"/>
    <x v="0"/>
  </r>
  <r>
    <x v="0"/>
    <x v="6"/>
    <x v="98"/>
    <x v="40"/>
    <x v="1"/>
    <x v="1"/>
    <x v="68"/>
    <x v="56"/>
    <x v="83"/>
    <x v="0"/>
  </r>
  <r>
    <x v="0"/>
    <x v="6"/>
    <x v="99"/>
    <x v="37"/>
    <x v="11"/>
    <x v="1"/>
    <x v="8"/>
    <x v="57"/>
    <x v="187"/>
    <x v="0"/>
  </r>
  <r>
    <x v="0"/>
    <x v="6"/>
    <x v="100"/>
    <x v="34"/>
    <x v="12"/>
    <x v="1"/>
    <x v="21"/>
    <x v="21"/>
    <x v="22"/>
    <x v="0"/>
  </r>
  <r>
    <x v="0"/>
    <x v="6"/>
    <x v="101"/>
    <x v="41"/>
    <x v="11"/>
    <x v="1"/>
    <x v="49"/>
    <x v="52"/>
    <x v="541"/>
    <x v="0"/>
  </r>
  <r>
    <x v="0"/>
    <x v="6"/>
    <x v="102"/>
    <x v="40"/>
    <x v="1"/>
    <x v="1"/>
    <x v="204"/>
    <x v="58"/>
    <x v="498"/>
    <x v="0"/>
  </r>
  <r>
    <x v="0"/>
    <x v="6"/>
    <x v="103"/>
    <x v="38"/>
    <x v="13"/>
    <x v="1"/>
    <x v="20"/>
    <x v="11"/>
    <x v="254"/>
    <x v="0"/>
  </r>
  <r>
    <x v="0"/>
    <x v="6"/>
    <x v="150"/>
    <x v="38"/>
    <x v="1"/>
    <x v="1"/>
    <x v="17"/>
    <x v="1"/>
    <x v="73"/>
    <x v="0"/>
  </r>
  <r>
    <x v="0"/>
    <x v="6"/>
    <x v="104"/>
    <x v="38"/>
    <x v="11"/>
    <x v="1"/>
    <x v="0"/>
    <x v="52"/>
    <x v="269"/>
    <x v="0"/>
  </r>
  <r>
    <x v="0"/>
    <x v="6"/>
    <x v="105"/>
    <x v="38"/>
    <x v="0"/>
    <x v="1"/>
    <x v="34"/>
    <x v="11"/>
    <x v="542"/>
    <x v="0"/>
  </r>
  <r>
    <x v="0"/>
    <x v="6"/>
    <x v="151"/>
    <x v="38"/>
    <x v="2"/>
    <x v="1"/>
    <x v="89"/>
    <x v="42"/>
    <x v="543"/>
    <x v="0"/>
  </r>
  <r>
    <x v="0"/>
    <x v="6"/>
    <x v="106"/>
    <x v="38"/>
    <x v="20"/>
    <x v="1"/>
    <x v="17"/>
    <x v="1"/>
    <x v="73"/>
    <x v="0"/>
  </r>
  <r>
    <x v="0"/>
    <x v="6"/>
    <x v="107"/>
    <x v="42"/>
    <x v="0"/>
    <x v="1"/>
    <x v="194"/>
    <x v="22"/>
    <x v="544"/>
    <x v="0"/>
  </r>
  <r>
    <x v="0"/>
    <x v="6"/>
    <x v="108"/>
    <x v="42"/>
    <x v="0"/>
    <x v="0"/>
    <x v="21"/>
    <x v="21"/>
    <x v="545"/>
    <x v="0"/>
  </r>
  <r>
    <x v="0"/>
    <x v="6"/>
    <x v="111"/>
    <x v="12"/>
    <x v="1"/>
    <x v="1"/>
    <x v="44"/>
    <x v="22"/>
    <x v="52"/>
    <x v="0"/>
  </r>
  <r>
    <x v="0"/>
    <x v="6"/>
    <x v="112"/>
    <x v="13"/>
    <x v="1"/>
    <x v="1"/>
    <x v="72"/>
    <x v="59"/>
    <x v="93"/>
    <x v="0"/>
  </r>
  <r>
    <x v="0"/>
    <x v="6"/>
    <x v="113"/>
    <x v="43"/>
    <x v="1"/>
    <x v="3"/>
    <x v="253"/>
    <x v="60"/>
    <x v="546"/>
    <x v="0"/>
  </r>
  <r>
    <x v="0"/>
    <x v="6"/>
    <x v="114"/>
    <x v="44"/>
    <x v="12"/>
    <x v="1"/>
    <x v="2"/>
    <x v="52"/>
    <x v="95"/>
    <x v="0"/>
  </r>
  <r>
    <x v="0"/>
    <x v="6"/>
    <x v="115"/>
    <x v="45"/>
    <x v="1"/>
    <x v="1"/>
    <x v="2"/>
    <x v="61"/>
    <x v="96"/>
    <x v="0"/>
  </r>
  <r>
    <x v="0"/>
    <x v="6"/>
    <x v="116"/>
    <x v="46"/>
    <x v="21"/>
    <x v="0"/>
    <x v="55"/>
    <x v="216"/>
    <x v="547"/>
    <x v="0"/>
  </r>
  <r>
    <x v="0"/>
    <x v="6"/>
    <x v="117"/>
    <x v="46"/>
    <x v="21"/>
    <x v="1"/>
    <x v="254"/>
    <x v="169"/>
    <x v="548"/>
    <x v="0"/>
  </r>
  <r>
    <x v="0"/>
    <x v="6"/>
    <x v="118"/>
    <x v="46"/>
    <x v="22"/>
    <x v="1"/>
    <x v="227"/>
    <x v="41"/>
    <x v="549"/>
    <x v="0"/>
  </r>
  <r>
    <x v="0"/>
    <x v="6"/>
    <x v="119"/>
    <x v="46"/>
    <x v="23"/>
    <x v="1"/>
    <x v="17"/>
    <x v="7"/>
    <x v="100"/>
    <x v="0"/>
  </r>
  <r>
    <x v="0"/>
    <x v="6"/>
    <x v="120"/>
    <x v="46"/>
    <x v="24"/>
    <x v="1"/>
    <x v="18"/>
    <x v="64"/>
    <x v="550"/>
    <x v="0"/>
  </r>
  <r>
    <x v="0"/>
    <x v="6"/>
    <x v="121"/>
    <x v="38"/>
    <x v="1"/>
    <x v="1"/>
    <x v="21"/>
    <x v="21"/>
    <x v="22"/>
    <x v="0"/>
  </r>
  <r>
    <x v="0"/>
    <x v="6"/>
    <x v="122"/>
    <x v="46"/>
    <x v="23"/>
    <x v="1"/>
    <x v="22"/>
    <x v="22"/>
    <x v="23"/>
    <x v="0"/>
  </r>
  <r>
    <x v="0"/>
    <x v="6"/>
    <x v="123"/>
    <x v="46"/>
    <x v="21"/>
    <x v="1"/>
    <x v="21"/>
    <x v="21"/>
    <x v="22"/>
    <x v="0"/>
  </r>
  <r>
    <x v="0"/>
    <x v="6"/>
    <x v="124"/>
    <x v="46"/>
    <x v="22"/>
    <x v="1"/>
    <x v="21"/>
    <x v="21"/>
    <x v="22"/>
    <x v="0"/>
  </r>
  <r>
    <x v="0"/>
    <x v="6"/>
    <x v="125"/>
    <x v="46"/>
    <x v="24"/>
    <x v="1"/>
    <x v="21"/>
    <x v="21"/>
    <x v="22"/>
    <x v="0"/>
  </r>
  <r>
    <x v="0"/>
    <x v="6"/>
    <x v="126"/>
    <x v="45"/>
    <x v="1"/>
    <x v="1"/>
    <x v="34"/>
    <x v="58"/>
    <x v="551"/>
    <x v="0"/>
  </r>
  <r>
    <x v="0"/>
    <x v="6"/>
    <x v="127"/>
    <x v="38"/>
    <x v="11"/>
    <x v="1"/>
    <x v="10"/>
    <x v="11"/>
    <x v="54"/>
    <x v="0"/>
  </r>
  <r>
    <x v="0"/>
    <x v="6"/>
    <x v="128"/>
    <x v="38"/>
    <x v="1"/>
    <x v="1"/>
    <x v="20"/>
    <x v="51"/>
    <x v="33"/>
    <x v="0"/>
  </r>
  <r>
    <x v="0"/>
    <x v="6"/>
    <x v="129"/>
    <x v="38"/>
    <x v="20"/>
    <x v="1"/>
    <x v="20"/>
    <x v="17"/>
    <x v="105"/>
    <x v="0"/>
  </r>
  <r>
    <x v="0"/>
    <x v="6"/>
    <x v="130"/>
    <x v="38"/>
    <x v="2"/>
    <x v="1"/>
    <x v="21"/>
    <x v="21"/>
    <x v="22"/>
    <x v="0"/>
  </r>
  <r>
    <x v="0"/>
    <x v="6"/>
    <x v="131"/>
    <x v="38"/>
    <x v="0"/>
    <x v="1"/>
    <x v="21"/>
    <x v="21"/>
    <x v="22"/>
    <x v="0"/>
  </r>
  <r>
    <x v="0"/>
    <x v="6"/>
    <x v="132"/>
    <x v="38"/>
    <x v="13"/>
    <x v="1"/>
    <x v="21"/>
    <x v="21"/>
    <x v="22"/>
    <x v="0"/>
  </r>
  <r>
    <x v="0"/>
    <x v="6"/>
    <x v="133"/>
    <x v="45"/>
    <x v="1"/>
    <x v="3"/>
    <x v="255"/>
    <x v="217"/>
    <x v="552"/>
    <x v="0"/>
  </r>
  <r>
    <x v="0"/>
    <x v="6"/>
    <x v="134"/>
    <x v="47"/>
    <x v="12"/>
    <x v="1"/>
    <x v="21"/>
    <x v="21"/>
    <x v="22"/>
    <x v="0"/>
  </r>
  <r>
    <x v="0"/>
    <x v="6"/>
    <x v="135"/>
    <x v="32"/>
    <x v="19"/>
    <x v="0"/>
    <x v="26"/>
    <x v="218"/>
    <x v="553"/>
    <x v="0"/>
  </r>
  <r>
    <x v="0"/>
    <x v="6"/>
    <x v="136"/>
    <x v="32"/>
    <x v="19"/>
    <x v="0"/>
    <x v="40"/>
    <x v="219"/>
    <x v="554"/>
    <x v="0"/>
  </r>
  <r>
    <x v="0"/>
    <x v="6"/>
    <x v="137"/>
    <x v="48"/>
    <x v="1"/>
    <x v="1"/>
    <x v="30"/>
    <x v="7"/>
    <x v="27"/>
    <x v="0"/>
  </r>
  <r>
    <x v="0"/>
    <x v="6"/>
    <x v="138"/>
    <x v="45"/>
    <x v="1"/>
    <x v="1"/>
    <x v="8"/>
    <x v="220"/>
    <x v="555"/>
    <x v="0"/>
  </r>
  <r>
    <x v="0"/>
    <x v="6"/>
    <x v="139"/>
    <x v="45"/>
    <x v="1"/>
    <x v="0"/>
    <x v="132"/>
    <x v="10"/>
    <x v="556"/>
    <x v="0"/>
  </r>
  <r>
    <x v="0"/>
    <x v="6"/>
    <x v="140"/>
    <x v="49"/>
    <x v="1"/>
    <x v="1"/>
    <x v="17"/>
    <x v="1"/>
    <x v="73"/>
    <x v="0"/>
  </r>
  <r>
    <x v="0"/>
    <x v="6"/>
    <x v="141"/>
    <x v="50"/>
    <x v="11"/>
    <x v="1"/>
    <x v="32"/>
    <x v="7"/>
    <x v="111"/>
    <x v="0"/>
  </r>
  <r>
    <x v="1"/>
    <x v="1"/>
    <x v="144"/>
    <x v="52"/>
    <x v="25"/>
    <x v="5"/>
    <x v="81"/>
    <x v="69"/>
    <x v="113"/>
    <x v="0"/>
  </r>
  <r>
    <x v="0"/>
    <x v="7"/>
    <x v="0"/>
    <x v="0"/>
    <x v="0"/>
    <x v="0"/>
    <x v="65"/>
    <x v="221"/>
    <x v="557"/>
    <x v="0"/>
  </r>
  <r>
    <x v="0"/>
    <x v="7"/>
    <x v="1"/>
    <x v="1"/>
    <x v="1"/>
    <x v="1"/>
    <x v="256"/>
    <x v="1"/>
    <x v="558"/>
    <x v="0"/>
  </r>
  <r>
    <x v="0"/>
    <x v="7"/>
    <x v="2"/>
    <x v="2"/>
    <x v="2"/>
    <x v="1"/>
    <x v="103"/>
    <x v="222"/>
    <x v="559"/>
    <x v="0"/>
  </r>
  <r>
    <x v="0"/>
    <x v="7"/>
    <x v="3"/>
    <x v="2"/>
    <x v="3"/>
    <x v="1"/>
    <x v="257"/>
    <x v="72"/>
    <x v="560"/>
    <x v="0"/>
  </r>
  <r>
    <x v="0"/>
    <x v="7"/>
    <x v="4"/>
    <x v="0"/>
    <x v="4"/>
    <x v="1"/>
    <x v="258"/>
    <x v="4"/>
    <x v="561"/>
    <x v="0"/>
  </r>
  <r>
    <x v="0"/>
    <x v="7"/>
    <x v="5"/>
    <x v="0"/>
    <x v="4"/>
    <x v="0"/>
    <x v="36"/>
    <x v="223"/>
    <x v="562"/>
    <x v="0"/>
  </r>
  <r>
    <x v="0"/>
    <x v="7"/>
    <x v="6"/>
    <x v="0"/>
    <x v="5"/>
    <x v="1"/>
    <x v="207"/>
    <x v="4"/>
    <x v="563"/>
    <x v="0"/>
  </r>
  <r>
    <x v="0"/>
    <x v="7"/>
    <x v="7"/>
    <x v="0"/>
    <x v="5"/>
    <x v="2"/>
    <x v="89"/>
    <x v="4"/>
    <x v="564"/>
    <x v="0"/>
  </r>
  <r>
    <x v="0"/>
    <x v="7"/>
    <x v="8"/>
    <x v="3"/>
    <x v="6"/>
    <x v="1"/>
    <x v="22"/>
    <x v="7"/>
    <x v="72"/>
    <x v="0"/>
  </r>
  <r>
    <x v="0"/>
    <x v="7"/>
    <x v="9"/>
    <x v="3"/>
    <x v="7"/>
    <x v="1"/>
    <x v="9"/>
    <x v="8"/>
    <x v="9"/>
    <x v="0"/>
  </r>
  <r>
    <x v="0"/>
    <x v="7"/>
    <x v="10"/>
    <x v="0"/>
    <x v="8"/>
    <x v="0"/>
    <x v="21"/>
    <x v="21"/>
    <x v="565"/>
    <x v="0"/>
  </r>
  <r>
    <x v="0"/>
    <x v="7"/>
    <x v="11"/>
    <x v="0"/>
    <x v="8"/>
    <x v="1"/>
    <x v="19"/>
    <x v="84"/>
    <x v="395"/>
    <x v="0"/>
  </r>
  <r>
    <x v="0"/>
    <x v="7"/>
    <x v="12"/>
    <x v="2"/>
    <x v="0"/>
    <x v="1"/>
    <x v="211"/>
    <x v="146"/>
    <x v="566"/>
    <x v="0"/>
  </r>
  <r>
    <x v="0"/>
    <x v="7"/>
    <x v="13"/>
    <x v="2"/>
    <x v="3"/>
    <x v="3"/>
    <x v="112"/>
    <x v="26"/>
    <x v="567"/>
    <x v="0"/>
  </r>
  <r>
    <x v="0"/>
    <x v="7"/>
    <x v="14"/>
    <x v="4"/>
    <x v="1"/>
    <x v="1"/>
    <x v="259"/>
    <x v="18"/>
    <x v="568"/>
    <x v="0"/>
  </r>
  <r>
    <x v="0"/>
    <x v="7"/>
    <x v="15"/>
    <x v="4"/>
    <x v="1"/>
    <x v="0"/>
    <x v="15"/>
    <x v="112"/>
    <x v="569"/>
    <x v="0"/>
  </r>
  <r>
    <x v="0"/>
    <x v="7"/>
    <x v="145"/>
    <x v="7"/>
    <x v="12"/>
    <x v="1"/>
    <x v="67"/>
    <x v="32"/>
    <x v="570"/>
    <x v="0"/>
  </r>
  <r>
    <x v="0"/>
    <x v="7"/>
    <x v="16"/>
    <x v="5"/>
    <x v="1"/>
    <x v="1"/>
    <x v="2"/>
    <x v="224"/>
    <x v="571"/>
    <x v="0"/>
  </r>
  <r>
    <x v="0"/>
    <x v="7"/>
    <x v="17"/>
    <x v="6"/>
    <x v="1"/>
    <x v="1"/>
    <x v="109"/>
    <x v="1"/>
    <x v="572"/>
    <x v="0"/>
  </r>
  <r>
    <x v="0"/>
    <x v="7"/>
    <x v="18"/>
    <x v="4"/>
    <x v="1"/>
    <x v="3"/>
    <x v="77"/>
    <x v="11"/>
    <x v="573"/>
    <x v="0"/>
  </r>
  <r>
    <x v="0"/>
    <x v="7"/>
    <x v="19"/>
    <x v="1"/>
    <x v="1"/>
    <x v="1"/>
    <x v="10"/>
    <x v="18"/>
    <x v="225"/>
    <x v="0"/>
  </r>
  <r>
    <x v="0"/>
    <x v="7"/>
    <x v="20"/>
    <x v="0"/>
    <x v="0"/>
    <x v="4"/>
    <x v="165"/>
    <x v="225"/>
    <x v="574"/>
    <x v="14"/>
  </r>
  <r>
    <x v="0"/>
    <x v="7"/>
    <x v="21"/>
    <x v="3"/>
    <x v="7"/>
    <x v="1"/>
    <x v="20"/>
    <x v="20"/>
    <x v="21"/>
    <x v="0"/>
  </r>
  <r>
    <x v="0"/>
    <x v="7"/>
    <x v="22"/>
    <x v="6"/>
    <x v="1"/>
    <x v="1"/>
    <x v="21"/>
    <x v="21"/>
    <x v="22"/>
    <x v="0"/>
  </r>
  <r>
    <x v="0"/>
    <x v="7"/>
    <x v="23"/>
    <x v="2"/>
    <x v="0"/>
    <x v="1"/>
    <x v="21"/>
    <x v="21"/>
    <x v="22"/>
    <x v="0"/>
  </r>
  <r>
    <x v="0"/>
    <x v="7"/>
    <x v="24"/>
    <x v="2"/>
    <x v="2"/>
    <x v="1"/>
    <x v="21"/>
    <x v="21"/>
    <x v="22"/>
    <x v="0"/>
  </r>
  <r>
    <x v="0"/>
    <x v="7"/>
    <x v="25"/>
    <x v="0"/>
    <x v="5"/>
    <x v="1"/>
    <x v="21"/>
    <x v="21"/>
    <x v="22"/>
    <x v="0"/>
  </r>
  <r>
    <x v="0"/>
    <x v="7"/>
    <x v="26"/>
    <x v="0"/>
    <x v="8"/>
    <x v="1"/>
    <x v="21"/>
    <x v="21"/>
    <x v="22"/>
    <x v="0"/>
  </r>
  <r>
    <x v="0"/>
    <x v="7"/>
    <x v="27"/>
    <x v="0"/>
    <x v="0"/>
    <x v="0"/>
    <x v="21"/>
    <x v="21"/>
    <x v="575"/>
    <x v="0"/>
  </r>
  <r>
    <x v="0"/>
    <x v="7"/>
    <x v="28"/>
    <x v="0"/>
    <x v="0"/>
    <x v="1"/>
    <x v="238"/>
    <x v="51"/>
    <x v="495"/>
    <x v="0"/>
  </r>
  <r>
    <x v="0"/>
    <x v="7"/>
    <x v="29"/>
    <x v="7"/>
    <x v="9"/>
    <x v="1"/>
    <x v="260"/>
    <x v="226"/>
    <x v="576"/>
    <x v="0"/>
  </r>
  <r>
    <x v="0"/>
    <x v="7"/>
    <x v="30"/>
    <x v="7"/>
    <x v="10"/>
    <x v="1"/>
    <x v="25"/>
    <x v="25"/>
    <x v="27"/>
    <x v="0"/>
  </r>
  <r>
    <x v="0"/>
    <x v="7"/>
    <x v="31"/>
    <x v="2"/>
    <x v="3"/>
    <x v="1"/>
    <x v="21"/>
    <x v="21"/>
    <x v="22"/>
    <x v="0"/>
  </r>
  <r>
    <x v="0"/>
    <x v="7"/>
    <x v="32"/>
    <x v="0"/>
    <x v="0"/>
    <x v="4"/>
    <x v="40"/>
    <x v="11"/>
    <x v="577"/>
    <x v="15"/>
  </r>
  <r>
    <x v="0"/>
    <x v="7"/>
    <x v="33"/>
    <x v="8"/>
    <x v="1"/>
    <x v="1"/>
    <x v="22"/>
    <x v="58"/>
    <x v="396"/>
    <x v="0"/>
  </r>
  <r>
    <x v="0"/>
    <x v="7"/>
    <x v="35"/>
    <x v="9"/>
    <x v="1"/>
    <x v="1"/>
    <x v="20"/>
    <x v="227"/>
    <x v="578"/>
    <x v="0"/>
  </r>
  <r>
    <x v="0"/>
    <x v="7"/>
    <x v="36"/>
    <x v="9"/>
    <x v="1"/>
    <x v="1"/>
    <x v="261"/>
    <x v="228"/>
    <x v="579"/>
    <x v="0"/>
  </r>
  <r>
    <x v="0"/>
    <x v="7"/>
    <x v="37"/>
    <x v="7"/>
    <x v="2"/>
    <x v="1"/>
    <x v="262"/>
    <x v="229"/>
    <x v="580"/>
    <x v="0"/>
  </r>
  <r>
    <x v="0"/>
    <x v="7"/>
    <x v="38"/>
    <x v="7"/>
    <x v="11"/>
    <x v="1"/>
    <x v="263"/>
    <x v="32"/>
    <x v="581"/>
    <x v="0"/>
  </r>
  <r>
    <x v="0"/>
    <x v="7"/>
    <x v="39"/>
    <x v="7"/>
    <x v="2"/>
    <x v="1"/>
    <x v="8"/>
    <x v="230"/>
    <x v="582"/>
    <x v="0"/>
  </r>
  <r>
    <x v="0"/>
    <x v="7"/>
    <x v="40"/>
    <x v="9"/>
    <x v="1"/>
    <x v="1"/>
    <x v="30"/>
    <x v="7"/>
    <x v="583"/>
    <x v="0"/>
  </r>
  <r>
    <x v="0"/>
    <x v="7"/>
    <x v="41"/>
    <x v="9"/>
    <x v="1"/>
    <x v="3"/>
    <x v="264"/>
    <x v="84"/>
    <x v="584"/>
    <x v="0"/>
  </r>
  <r>
    <x v="0"/>
    <x v="7"/>
    <x v="42"/>
    <x v="10"/>
    <x v="1"/>
    <x v="3"/>
    <x v="52"/>
    <x v="11"/>
    <x v="585"/>
    <x v="0"/>
  </r>
  <r>
    <x v="0"/>
    <x v="7"/>
    <x v="43"/>
    <x v="11"/>
    <x v="1"/>
    <x v="1"/>
    <x v="265"/>
    <x v="231"/>
    <x v="586"/>
    <x v="0"/>
  </r>
  <r>
    <x v="0"/>
    <x v="7"/>
    <x v="44"/>
    <x v="12"/>
    <x v="1"/>
    <x v="1"/>
    <x v="101"/>
    <x v="232"/>
    <x v="350"/>
    <x v="0"/>
  </r>
  <r>
    <x v="0"/>
    <x v="7"/>
    <x v="45"/>
    <x v="13"/>
    <x v="1"/>
    <x v="1"/>
    <x v="266"/>
    <x v="18"/>
    <x v="587"/>
    <x v="0"/>
  </r>
  <r>
    <x v="0"/>
    <x v="7"/>
    <x v="46"/>
    <x v="9"/>
    <x v="1"/>
    <x v="1"/>
    <x v="2"/>
    <x v="22"/>
    <x v="27"/>
    <x v="0"/>
  </r>
  <r>
    <x v="0"/>
    <x v="7"/>
    <x v="47"/>
    <x v="14"/>
    <x v="1"/>
    <x v="3"/>
    <x v="22"/>
    <x v="46"/>
    <x v="254"/>
    <x v="0"/>
  </r>
  <r>
    <x v="0"/>
    <x v="7"/>
    <x v="48"/>
    <x v="14"/>
    <x v="1"/>
    <x v="1"/>
    <x v="22"/>
    <x v="1"/>
    <x v="513"/>
    <x v="0"/>
  </r>
  <r>
    <x v="0"/>
    <x v="7"/>
    <x v="49"/>
    <x v="7"/>
    <x v="11"/>
    <x v="1"/>
    <x v="38"/>
    <x v="40"/>
    <x v="396"/>
    <x v="0"/>
  </r>
  <r>
    <x v="0"/>
    <x v="7"/>
    <x v="50"/>
    <x v="7"/>
    <x v="12"/>
    <x v="1"/>
    <x v="8"/>
    <x v="40"/>
    <x v="72"/>
    <x v="0"/>
  </r>
  <r>
    <x v="0"/>
    <x v="7"/>
    <x v="51"/>
    <x v="7"/>
    <x v="2"/>
    <x v="1"/>
    <x v="18"/>
    <x v="211"/>
    <x v="428"/>
    <x v="0"/>
  </r>
  <r>
    <x v="0"/>
    <x v="7"/>
    <x v="52"/>
    <x v="15"/>
    <x v="1"/>
    <x v="3"/>
    <x v="32"/>
    <x v="7"/>
    <x v="588"/>
    <x v="0"/>
  </r>
  <r>
    <x v="0"/>
    <x v="7"/>
    <x v="53"/>
    <x v="16"/>
    <x v="1"/>
    <x v="3"/>
    <x v="21"/>
    <x v="21"/>
    <x v="589"/>
    <x v="0"/>
  </r>
  <r>
    <x v="0"/>
    <x v="7"/>
    <x v="54"/>
    <x v="16"/>
    <x v="1"/>
    <x v="0"/>
    <x v="21"/>
    <x v="21"/>
    <x v="590"/>
    <x v="0"/>
  </r>
  <r>
    <x v="0"/>
    <x v="7"/>
    <x v="55"/>
    <x v="11"/>
    <x v="1"/>
    <x v="1"/>
    <x v="168"/>
    <x v="233"/>
    <x v="591"/>
    <x v="0"/>
  </r>
  <r>
    <x v="0"/>
    <x v="7"/>
    <x v="56"/>
    <x v="16"/>
    <x v="1"/>
    <x v="0"/>
    <x v="21"/>
    <x v="21"/>
    <x v="589"/>
    <x v="0"/>
  </r>
  <r>
    <x v="0"/>
    <x v="7"/>
    <x v="57"/>
    <x v="7"/>
    <x v="11"/>
    <x v="1"/>
    <x v="267"/>
    <x v="91"/>
    <x v="592"/>
    <x v="0"/>
  </r>
  <r>
    <x v="0"/>
    <x v="7"/>
    <x v="58"/>
    <x v="7"/>
    <x v="12"/>
    <x v="1"/>
    <x v="268"/>
    <x v="32"/>
    <x v="593"/>
    <x v="0"/>
  </r>
  <r>
    <x v="0"/>
    <x v="7"/>
    <x v="60"/>
    <x v="7"/>
    <x v="13"/>
    <x v="1"/>
    <x v="269"/>
    <x v="234"/>
    <x v="594"/>
    <x v="0"/>
  </r>
  <r>
    <x v="0"/>
    <x v="7"/>
    <x v="61"/>
    <x v="7"/>
    <x v="13"/>
    <x v="1"/>
    <x v="21"/>
    <x v="21"/>
    <x v="22"/>
    <x v="0"/>
  </r>
  <r>
    <x v="0"/>
    <x v="7"/>
    <x v="62"/>
    <x v="13"/>
    <x v="1"/>
    <x v="3"/>
    <x v="270"/>
    <x v="57"/>
    <x v="595"/>
    <x v="0"/>
  </r>
  <r>
    <x v="0"/>
    <x v="7"/>
    <x v="63"/>
    <x v="2"/>
    <x v="0"/>
    <x v="4"/>
    <x v="18"/>
    <x v="23"/>
    <x v="596"/>
    <x v="3"/>
  </r>
  <r>
    <x v="0"/>
    <x v="7"/>
    <x v="64"/>
    <x v="16"/>
    <x v="1"/>
    <x v="1"/>
    <x v="146"/>
    <x v="20"/>
    <x v="71"/>
    <x v="0"/>
  </r>
  <r>
    <x v="0"/>
    <x v="7"/>
    <x v="65"/>
    <x v="18"/>
    <x v="1"/>
    <x v="0"/>
    <x v="154"/>
    <x v="235"/>
    <x v="597"/>
    <x v="0"/>
  </r>
  <r>
    <x v="0"/>
    <x v="7"/>
    <x v="66"/>
    <x v="19"/>
    <x v="14"/>
    <x v="1"/>
    <x v="21"/>
    <x v="21"/>
    <x v="22"/>
    <x v="0"/>
  </r>
  <r>
    <x v="0"/>
    <x v="7"/>
    <x v="67"/>
    <x v="20"/>
    <x v="15"/>
    <x v="1"/>
    <x v="22"/>
    <x v="27"/>
    <x v="8"/>
    <x v="0"/>
  </r>
  <r>
    <x v="0"/>
    <x v="7"/>
    <x v="68"/>
    <x v="21"/>
    <x v="13"/>
    <x v="1"/>
    <x v="17"/>
    <x v="34"/>
    <x v="598"/>
    <x v="0"/>
  </r>
  <r>
    <x v="0"/>
    <x v="7"/>
    <x v="69"/>
    <x v="22"/>
    <x v="16"/>
    <x v="0"/>
    <x v="155"/>
    <x v="218"/>
    <x v="599"/>
    <x v="0"/>
  </r>
  <r>
    <x v="0"/>
    <x v="7"/>
    <x v="70"/>
    <x v="18"/>
    <x v="1"/>
    <x v="0"/>
    <x v="92"/>
    <x v="236"/>
    <x v="600"/>
    <x v="0"/>
  </r>
  <r>
    <x v="0"/>
    <x v="7"/>
    <x v="71"/>
    <x v="23"/>
    <x v="17"/>
    <x v="1"/>
    <x v="271"/>
    <x v="8"/>
    <x v="601"/>
    <x v="0"/>
  </r>
  <r>
    <x v="0"/>
    <x v="7"/>
    <x v="72"/>
    <x v="24"/>
    <x v="1"/>
    <x v="3"/>
    <x v="86"/>
    <x v="84"/>
    <x v="602"/>
    <x v="0"/>
  </r>
  <r>
    <x v="0"/>
    <x v="7"/>
    <x v="73"/>
    <x v="25"/>
    <x v="1"/>
    <x v="1"/>
    <x v="18"/>
    <x v="95"/>
    <x v="603"/>
    <x v="0"/>
  </r>
  <r>
    <x v="0"/>
    <x v="7"/>
    <x v="74"/>
    <x v="26"/>
    <x v="1"/>
    <x v="1"/>
    <x v="21"/>
    <x v="21"/>
    <x v="22"/>
    <x v="0"/>
  </r>
  <r>
    <x v="0"/>
    <x v="7"/>
    <x v="75"/>
    <x v="27"/>
    <x v="1"/>
    <x v="1"/>
    <x v="272"/>
    <x v="8"/>
    <x v="604"/>
    <x v="0"/>
  </r>
  <r>
    <x v="0"/>
    <x v="7"/>
    <x v="76"/>
    <x v="28"/>
    <x v="12"/>
    <x v="1"/>
    <x v="17"/>
    <x v="112"/>
    <x v="605"/>
    <x v="0"/>
  </r>
  <r>
    <x v="0"/>
    <x v="7"/>
    <x v="77"/>
    <x v="29"/>
    <x v="18"/>
    <x v="2"/>
    <x v="55"/>
    <x v="51"/>
    <x v="65"/>
    <x v="0"/>
  </r>
  <r>
    <x v="0"/>
    <x v="7"/>
    <x v="78"/>
    <x v="26"/>
    <x v="1"/>
    <x v="3"/>
    <x v="10"/>
    <x v="51"/>
    <x v="366"/>
    <x v="0"/>
  </r>
  <r>
    <x v="0"/>
    <x v="7"/>
    <x v="146"/>
    <x v="29"/>
    <x v="18"/>
    <x v="0"/>
    <x v="21"/>
    <x v="21"/>
    <x v="606"/>
    <x v="0"/>
  </r>
  <r>
    <x v="0"/>
    <x v="7"/>
    <x v="79"/>
    <x v="30"/>
    <x v="1"/>
    <x v="1"/>
    <x v="273"/>
    <x v="4"/>
    <x v="607"/>
    <x v="0"/>
  </r>
  <r>
    <x v="0"/>
    <x v="7"/>
    <x v="80"/>
    <x v="30"/>
    <x v="19"/>
    <x v="1"/>
    <x v="274"/>
    <x v="1"/>
    <x v="608"/>
    <x v="0"/>
  </r>
  <r>
    <x v="0"/>
    <x v="7"/>
    <x v="81"/>
    <x v="31"/>
    <x v="11"/>
    <x v="1"/>
    <x v="129"/>
    <x v="40"/>
    <x v="609"/>
    <x v="0"/>
  </r>
  <r>
    <x v="0"/>
    <x v="7"/>
    <x v="82"/>
    <x v="32"/>
    <x v="19"/>
    <x v="1"/>
    <x v="155"/>
    <x v="41"/>
    <x v="610"/>
    <x v="0"/>
  </r>
  <r>
    <x v="0"/>
    <x v="7"/>
    <x v="85"/>
    <x v="34"/>
    <x v="12"/>
    <x v="1"/>
    <x v="20"/>
    <x v="14"/>
    <x v="72"/>
    <x v="0"/>
  </r>
  <r>
    <x v="0"/>
    <x v="7"/>
    <x v="86"/>
    <x v="35"/>
    <x v="20"/>
    <x v="1"/>
    <x v="17"/>
    <x v="1"/>
    <x v="73"/>
    <x v="0"/>
  </r>
  <r>
    <x v="0"/>
    <x v="7"/>
    <x v="87"/>
    <x v="36"/>
    <x v="11"/>
    <x v="1"/>
    <x v="36"/>
    <x v="237"/>
    <x v="611"/>
    <x v="0"/>
  </r>
  <r>
    <x v="0"/>
    <x v="7"/>
    <x v="88"/>
    <x v="5"/>
    <x v="1"/>
    <x v="3"/>
    <x v="275"/>
    <x v="64"/>
    <x v="612"/>
    <x v="0"/>
  </r>
  <r>
    <x v="0"/>
    <x v="7"/>
    <x v="89"/>
    <x v="1"/>
    <x v="1"/>
    <x v="3"/>
    <x v="159"/>
    <x v="17"/>
    <x v="613"/>
    <x v="0"/>
  </r>
  <r>
    <x v="0"/>
    <x v="7"/>
    <x v="90"/>
    <x v="37"/>
    <x v="11"/>
    <x v="1"/>
    <x v="276"/>
    <x v="238"/>
    <x v="614"/>
    <x v="0"/>
  </r>
  <r>
    <x v="0"/>
    <x v="7"/>
    <x v="147"/>
    <x v="53"/>
    <x v="1"/>
    <x v="1"/>
    <x v="56"/>
    <x v="52"/>
    <x v="615"/>
    <x v="0"/>
  </r>
  <r>
    <x v="0"/>
    <x v="7"/>
    <x v="91"/>
    <x v="38"/>
    <x v="11"/>
    <x v="1"/>
    <x v="277"/>
    <x v="14"/>
    <x v="616"/>
    <x v="0"/>
  </r>
  <r>
    <x v="0"/>
    <x v="7"/>
    <x v="148"/>
    <x v="38"/>
    <x v="2"/>
    <x v="1"/>
    <x v="2"/>
    <x v="42"/>
    <x v="617"/>
    <x v="0"/>
  </r>
  <r>
    <x v="0"/>
    <x v="7"/>
    <x v="149"/>
    <x v="53"/>
    <x v="1"/>
    <x v="1"/>
    <x v="21"/>
    <x v="21"/>
    <x v="22"/>
    <x v="0"/>
  </r>
  <r>
    <x v="0"/>
    <x v="7"/>
    <x v="92"/>
    <x v="38"/>
    <x v="20"/>
    <x v="1"/>
    <x v="65"/>
    <x v="1"/>
    <x v="79"/>
    <x v="0"/>
  </r>
  <r>
    <x v="0"/>
    <x v="7"/>
    <x v="93"/>
    <x v="38"/>
    <x v="13"/>
    <x v="1"/>
    <x v="125"/>
    <x v="11"/>
    <x v="275"/>
    <x v="0"/>
  </r>
  <r>
    <x v="0"/>
    <x v="7"/>
    <x v="94"/>
    <x v="38"/>
    <x v="0"/>
    <x v="1"/>
    <x v="27"/>
    <x v="18"/>
    <x v="618"/>
    <x v="0"/>
  </r>
  <r>
    <x v="0"/>
    <x v="7"/>
    <x v="95"/>
    <x v="38"/>
    <x v="1"/>
    <x v="1"/>
    <x v="66"/>
    <x v="1"/>
    <x v="71"/>
    <x v="0"/>
  </r>
  <r>
    <x v="0"/>
    <x v="7"/>
    <x v="96"/>
    <x v="39"/>
    <x v="20"/>
    <x v="1"/>
    <x v="2"/>
    <x v="167"/>
    <x v="619"/>
    <x v="0"/>
  </r>
  <r>
    <x v="0"/>
    <x v="7"/>
    <x v="97"/>
    <x v="36"/>
    <x v="11"/>
    <x v="1"/>
    <x v="21"/>
    <x v="21"/>
    <x v="22"/>
    <x v="0"/>
  </r>
  <r>
    <x v="0"/>
    <x v="7"/>
    <x v="98"/>
    <x v="40"/>
    <x v="1"/>
    <x v="1"/>
    <x v="68"/>
    <x v="56"/>
    <x v="83"/>
    <x v="0"/>
  </r>
  <r>
    <x v="0"/>
    <x v="7"/>
    <x v="99"/>
    <x v="37"/>
    <x v="11"/>
    <x v="1"/>
    <x v="20"/>
    <x v="57"/>
    <x v="381"/>
    <x v="0"/>
  </r>
  <r>
    <x v="0"/>
    <x v="7"/>
    <x v="100"/>
    <x v="34"/>
    <x v="12"/>
    <x v="1"/>
    <x v="21"/>
    <x v="21"/>
    <x v="22"/>
    <x v="0"/>
  </r>
  <r>
    <x v="0"/>
    <x v="7"/>
    <x v="101"/>
    <x v="41"/>
    <x v="11"/>
    <x v="1"/>
    <x v="77"/>
    <x v="52"/>
    <x v="620"/>
    <x v="0"/>
  </r>
  <r>
    <x v="0"/>
    <x v="7"/>
    <x v="102"/>
    <x v="40"/>
    <x v="1"/>
    <x v="1"/>
    <x v="70"/>
    <x v="58"/>
    <x v="87"/>
    <x v="0"/>
  </r>
  <r>
    <x v="0"/>
    <x v="7"/>
    <x v="103"/>
    <x v="38"/>
    <x v="13"/>
    <x v="1"/>
    <x v="22"/>
    <x v="11"/>
    <x v="153"/>
    <x v="0"/>
  </r>
  <r>
    <x v="0"/>
    <x v="7"/>
    <x v="150"/>
    <x v="38"/>
    <x v="1"/>
    <x v="1"/>
    <x v="66"/>
    <x v="1"/>
    <x v="71"/>
    <x v="0"/>
  </r>
  <r>
    <x v="0"/>
    <x v="7"/>
    <x v="104"/>
    <x v="38"/>
    <x v="11"/>
    <x v="1"/>
    <x v="96"/>
    <x v="52"/>
    <x v="621"/>
    <x v="0"/>
  </r>
  <r>
    <x v="0"/>
    <x v="7"/>
    <x v="105"/>
    <x v="38"/>
    <x v="0"/>
    <x v="1"/>
    <x v="278"/>
    <x v="11"/>
    <x v="622"/>
    <x v="0"/>
  </r>
  <r>
    <x v="0"/>
    <x v="7"/>
    <x v="151"/>
    <x v="38"/>
    <x v="2"/>
    <x v="1"/>
    <x v="92"/>
    <x v="42"/>
    <x v="623"/>
    <x v="0"/>
  </r>
  <r>
    <x v="0"/>
    <x v="7"/>
    <x v="106"/>
    <x v="38"/>
    <x v="20"/>
    <x v="1"/>
    <x v="17"/>
    <x v="1"/>
    <x v="73"/>
    <x v="0"/>
  </r>
  <r>
    <x v="0"/>
    <x v="7"/>
    <x v="107"/>
    <x v="42"/>
    <x v="0"/>
    <x v="1"/>
    <x v="279"/>
    <x v="22"/>
    <x v="624"/>
    <x v="0"/>
  </r>
  <r>
    <x v="0"/>
    <x v="7"/>
    <x v="108"/>
    <x v="42"/>
    <x v="0"/>
    <x v="0"/>
    <x v="21"/>
    <x v="21"/>
    <x v="625"/>
    <x v="0"/>
  </r>
  <r>
    <x v="0"/>
    <x v="7"/>
    <x v="111"/>
    <x v="12"/>
    <x v="1"/>
    <x v="1"/>
    <x v="44"/>
    <x v="22"/>
    <x v="52"/>
    <x v="0"/>
  </r>
  <r>
    <x v="0"/>
    <x v="7"/>
    <x v="112"/>
    <x v="13"/>
    <x v="1"/>
    <x v="1"/>
    <x v="72"/>
    <x v="59"/>
    <x v="93"/>
    <x v="0"/>
  </r>
  <r>
    <x v="0"/>
    <x v="7"/>
    <x v="113"/>
    <x v="43"/>
    <x v="1"/>
    <x v="3"/>
    <x v="280"/>
    <x v="60"/>
    <x v="626"/>
    <x v="0"/>
  </r>
  <r>
    <x v="0"/>
    <x v="7"/>
    <x v="114"/>
    <x v="44"/>
    <x v="12"/>
    <x v="1"/>
    <x v="2"/>
    <x v="52"/>
    <x v="95"/>
    <x v="0"/>
  </r>
  <r>
    <x v="0"/>
    <x v="7"/>
    <x v="115"/>
    <x v="45"/>
    <x v="1"/>
    <x v="1"/>
    <x v="2"/>
    <x v="61"/>
    <x v="159"/>
    <x v="0"/>
  </r>
  <r>
    <x v="0"/>
    <x v="7"/>
    <x v="116"/>
    <x v="46"/>
    <x v="21"/>
    <x v="0"/>
    <x v="8"/>
    <x v="99"/>
    <x v="627"/>
    <x v="0"/>
  </r>
  <r>
    <x v="0"/>
    <x v="7"/>
    <x v="117"/>
    <x v="46"/>
    <x v="21"/>
    <x v="1"/>
    <x v="281"/>
    <x v="239"/>
    <x v="628"/>
    <x v="0"/>
  </r>
  <r>
    <x v="0"/>
    <x v="7"/>
    <x v="118"/>
    <x v="46"/>
    <x v="22"/>
    <x v="1"/>
    <x v="195"/>
    <x v="41"/>
    <x v="629"/>
    <x v="0"/>
  </r>
  <r>
    <x v="0"/>
    <x v="7"/>
    <x v="119"/>
    <x v="46"/>
    <x v="23"/>
    <x v="1"/>
    <x v="17"/>
    <x v="7"/>
    <x v="100"/>
    <x v="0"/>
  </r>
  <r>
    <x v="0"/>
    <x v="7"/>
    <x v="120"/>
    <x v="46"/>
    <x v="24"/>
    <x v="1"/>
    <x v="189"/>
    <x v="64"/>
    <x v="630"/>
    <x v="0"/>
  </r>
  <r>
    <x v="0"/>
    <x v="7"/>
    <x v="121"/>
    <x v="38"/>
    <x v="1"/>
    <x v="1"/>
    <x v="20"/>
    <x v="60"/>
    <x v="102"/>
    <x v="0"/>
  </r>
  <r>
    <x v="0"/>
    <x v="7"/>
    <x v="122"/>
    <x v="46"/>
    <x v="23"/>
    <x v="1"/>
    <x v="22"/>
    <x v="22"/>
    <x v="23"/>
    <x v="0"/>
  </r>
  <r>
    <x v="0"/>
    <x v="7"/>
    <x v="123"/>
    <x v="46"/>
    <x v="21"/>
    <x v="1"/>
    <x v="21"/>
    <x v="21"/>
    <x v="22"/>
    <x v="0"/>
  </r>
  <r>
    <x v="0"/>
    <x v="7"/>
    <x v="124"/>
    <x v="46"/>
    <x v="22"/>
    <x v="1"/>
    <x v="21"/>
    <x v="21"/>
    <x v="22"/>
    <x v="0"/>
  </r>
  <r>
    <x v="0"/>
    <x v="7"/>
    <x v="125"/>
    <x v="46"/>
    <x v="24"/>
    <x v="1"/>
    <x v="21"/>
    <x v="21"/>
    <x v="22"/>
    <x v="0"/>
  </r>
  <r>
    <x v="0"/>
    <x v="7"/>
    <x v="126"/>
    <x v="45"/>
    <x v="1"/>
    <x v="1"/>
    <x v="227"/>
    <x v="58"/>
    <x v="460"/>
    <x v="0"/>
  </r>
  <r>
    <x v="0"/>
    <x v="7"/>
    <x v="127"/>
    <x v="38"/>
    <x v="11"/>
    <x v="1"/>
    <x v="93"/>
    <x v="11"/>
    <x v="631"/>
    <x v="0"/>
  </r>
  <r>
    <x v="0"/>
    <x v="7"/>
    <x v="128"/>
    <x v="38"/>
    <x v="1"/>
    <x v="1"/>
    <x v="40"/>
    <x v="51"/>
    <x v="632"/>
    <x v="0"/>
  </r>
  <r>
    <x v="0"/>
    <x v="7"/>
    <x v="129"/>
    <x v="38"/>
    <x v="20"/>
    <x v="1"/>
    <x v="22"/>
    <x v="17"/>
    <x v="381"/>
    <x v="0"/>
  </r>
  <r>
    <x v="0"/>
    <x v="7"/>
    <x v="130"/>
    <x v="38"/>
    <x v="2"/>
    <x v="1"/>
    <x v="21"/>
    <x v="21"/>
    <x v="22"/>
    <x v="0"/>
  </r>
  <r>
    <x v="0"/>
    <x v="7"/>
    <x v="131"/>
    <x v="38"/>
    <x v="0"/>
    <x v="1"/>
    <x v="21"/>
    <x v="21"/>
    <x v="22"/>
    <x v="0"/>
  </r>
  <r>
    <x v="0"/>
    <x v="7"/>
    <x v="132"/>
    <x v="38"/>
    <x v="13"/>
    <x v="1"/>
    <x v="21"/>
    <x v="21"/>
    <x v="22"/>
    <x v="0"/>
  </r>
  <r>
    <x v="0"/>
    <x v="7"/>
    <x v="133"/>
    <x v="45"/>
    <x v="1"/>
    <x v="3"/>
    <x v="84"/>
    <x v="240"/>
    <x v="633"/>
    <x v="0"/>
  </r>
  <r>
    <x v="0"/>
    <x v="7"/>
    <x v="134"/>
    <x v="47"/>
    <x v="12"/>
    <x v="1"/>
    <x v="21"/>
    <x v="21"/>
    <x v="22"/>
    <x v="0"/>
  </r>
  <r>
    <x v="0"/>
    <x v="7"/>
    <x v="135"/>
    <x v="32"/>
    <x v="19"/>
    <x v="0"/>
    <x v="40"/>
    <x v="41"/>
    <x v="634"/>
    <x v="0"/>
  </r>
  <r>
    <x v="0"/>
    <x v="7"/>
    <x v="136"/>
    <x v="32"/>
    <x v="19"/>
    <x v="0"/>
    <x v="21"/>
    <x v="21"/>
    <x v="635"/>
    <x v="0"/>
  </r>
  <r>
    <x v="0"/>
    <x v="7"/>
    <x v="137"/>
    <x v="48"/>
    <x v="1"/>
    <x v="1"/>
    <x v="30"/>
    <x v="7"/>
    <x v="27"/>
    <x v="0"/>
  </r>
  <r>
    <x v="0"/>
    <x v="7"/>
    <x v="138"/>
    <x v="45"/>
    <x v="1"/>
    <x v="1"/>
    <x v="20"/>
    <x v="241"/>
    <x v="636"/>
    <x v="0"/>
  </r>
  <r>
    <x v="0"/>
    <x v="7"/>
    <x v="139"/>
    <x v="45"/>
    <x v="1"/>
    <x v="0"/>
    <x v="248"/>
    <x v="242"/>
    <x v="637"/>
    <x v="0"/>
  </r>
  <r>
    <x v="0"/>
    <x v="7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8"/>
    <x v="0"/>
    <x v="0"/>
    <x v="0"/>
    <x v="0"/>
    <x v="47"/>
    <x v="243"/>
    <x v="638"/>
    <x v="0"/>
  </r>
  <r>
    <x v="2"/>
    <x v="8"/>
    <x v="1"/>
    <x v="1"/>
    <x v="1"/>
    <x v="1"/>
    <x v="282"/>
    <x v="1"/>
    <x v="639"/>
    <x v="0"/>
  </r>
  <r>
    <x v="2"/>
    <x v="8"/>
    <x v="2"/>
    <x v="2"/>
    <x v="2"/>
    <x v="1"/>
    <x v="278"/>
    <x v="244"/>
    <x v="640"/>
    <x v="0"/>
  </r>
  <r>
    <x v="2"/>
    <x v="8"/>
    <x v="3"/>
    <x v="2"/>
    <x v="3"/>
    <x v="1"/>
    <x v="283"/>
    <x v="72"/>
    <x v="641"/>
    <x v="0"/>
  </r>
  <r>
    <x v="2"/>
    <x v="8"/>
    <x v="4"/>
    <x v="0"/>
    <x v="4"/>
    <x v="1"/>
    <x v="284"/>
    <x v="4"/>
    <x v="642"/>
    <x v="0"/>
  </r>
  <r>
    <x v="2"/>
    <x v="8"/>
    <x v="5"/>
    <x v="0"/>
    <x v="4"/>
    <x v="0"/>
    <x v="8"/>
    <x v="245"/>
    <x v="643"/>
    <x v="0"/>
  </r>
  <r>
    <x v="2"/>
    <x v="8"/>
    <x v="6"/>
    <x v="0"/>
    <x v="5"/>
    <x v="1"/>
    <x v="285"/>
    <x v="152"/>
    <x v="644"/>
    <x v="0"/>
  </r>
  <r>
    <x v="2"/>
    <x v="8"/>
    <x v="7"/>
    <x v="0"/>
    <x v="5"/>
    <x v="2"/>
    <x v="132"/>
    <x v="4"/>
    <x v="645"/>
    <x v="0"/>
  </r>
  <r>
    <x v="2"/>
    <x v="8"/>
    <x v="8"/>
    <x v="3"/>
    <x v="6"/>
    <x v="1"/>
    <x v="21"/>
    <x v="21"/>
    <x v="22"/>
    <x v="0"/>
  </r>
  <r>
    <x v="2"/>
    <x v="8"/>
    <x v="9"/>
    <x v="3"/>
    <x v="7"/>
    <x v="1"/>
    <x v="192"/>
    <x v="8"/>
    <x v="646"/>
    <x v="0"/>
  </r>
  <r>
    <x v="2"/>
    <x v="8"/>
    <x v="10"/>
    <x v="0"/>
    <x v="8"/>
    <x v="0"/>
    <x v="21"/>
    <x v="21"/>
    <x v="647"/>
    <x v="0"/>
  </r>
  <r>
    <x v="2"/>
    <x v="8"/>
    <x v="11"/>
    <x v="0"/>
    <x v="8"/>
    <x v="1"/>
    <x v="200"/>
    <x v="84"/>
    <x v="648"/>
    <x v="0"/>
  </r>
  <r>
    <x v="2"/>
    <x v="8"/>
    <x v="12"/>
    <x v="2"/>
    <x v="0"/>
    <x v="1"/>
    <x v="286"/>
    <x v="146"/>
    <x v="649"/>
    <x v="0"/>
  </r>
  <r>
    <x v="2"/>
    <x v="8"/>
    <x v="13"/>
    <x v="2"/>
    <x v="3"/>
    <x v="3"/>
    <x v="13"/>
    <x v="246"/>
    <x v="650"/>
    <x v="0"/>
  </r>
  <r>
    <x v="2"/>
    <x v="8"/>
    <x v="14"/>
    <x v="4"/>
    <x v="1"/>
    <x v="1"/>
    <x v="14"/>
    <x v="18"/>
    <x v="651"/>
    <x v="0"/>
  </r>
  <r>
    <x v="2"/>
    <x v="8"/>
    <x v="15"/>
    <x v="4"/>
    <x v="1"/>
    <x v="0"/>
    <x v="62"/>
    <x v="122"/>
    <x v="652"/>
    <x v="0"/>
  </r>
  <r>
    <x v="2"/>
    <x v="8"/>
    <x v="145"/>
    <x v="7"/>
    <x v="12"/>
    <x v="1"/>
    <x v="97"/>
    <x v="32"/>
    <x v="527"/>
    <x v="0"/>
  </r>
  <r>
    <x v="2"/>
    <x v="8"/>
    <x v="16"/>
    <x v="5"/>
    <x v="1"/>
    <x v="1"/>
    <x v="2"/>
    <x v="147"/>
    <x v="653"/>
    <x v="0"/>
  </r>
  <r>
    <x v="2"/>
    <x v="8"/>
    <x v="17"/>
    <x v="6"/>
    <x v="1"/>
    <x v="1"/>
    <x v="26"/>
    <x v="1"/>
    <x v="269"/>
    <x v="0"/>
  </r>
  <r>
    <x v="2"/>
    <x v="8"/>
    <x v="18"/>
    <x v="4"/>
    <x v="1"/>
    <x v="3"/>
    <x v="50"/>
    <x v="18"/>
    <x v="654"/>
    <x v="0"/>
  </r>
  <r>
    <x v="2"/>
    <x v="8"/>
    <x v="19"/>
    <x v="1"/>
    <x v="1"/>
    <x v="1"/>
    <x v="8"/>
    <x v="18"/>
    <x v="457"/>
    <x v="0"/>
  </r>
  <r>
    <x v="2"/>
    <x v="8"/>
    <x v="20"/>
    <x v="0"/>
    <x v="0"/>
    <x v="4"/>
    <x v="287"/>
    <x v="247"/>
    <x v="655"/>
    <x v="16"/>
  </r>
  <r>
    <x v="2"/>
    <x v="8"/>
    <x v="21"/>
    <x v="3"/>
    <x v="7"/>
    <x v="1"/>
    <x v="22"/>
    <x v="20"/>
    <x v="92"/>
    <x v="0"/>
  </r>
  <r>
    <x v="2"/>
    <x v="8"/>
    <x v="152"/>
    <x v="54"/>
    <x v="16"/>
    <x v="0"/>
    <x v="21"/>
    <x v="21"/>
    <x v="656"/>
    <x v="0"/>
  </r>
  <r>
    <x v="2"/>
    <x v="8"/>
    <x v="22"/>
    <x v="6"/>
    <x v="1"/>
    <x v="1"/>
    <x v="21"/>
    <x v="21"/>
    <x v="22"/>
    <x v="0"/>
  </r>
  <r>
    <x v="2"/>
    <x v="8"/>
    <x v="23"/>
    <x v="2"/>
    <x v="0"/>
    <x v="1"/>
    <x v="21"/>
    <x v="21"/>
    <x v="22"/>
    <x v="0"/>
  </r>
  <r>
    <x v="2"/>
    <x v="8"/>
    <x v="24"/>
    <x v="2"/>
    <x v="2"/>
    <x v="1"/>
    <x v="21"/>
    <x v="21"/>
    <x v="22"/>
    <x v="0"/>
  </r>
  <r>
    <x v="2"/>
    <x v="8"/>
    <x v="25"/>
    <x v="0"/>
    <x v="5"/>
    <x v="1"/>
    <x v="21"/>
    <x v="21"/>
    <x v="22"/>
    <x v="0"/>
  </r>
  <r>
    <x v="2"/>
    <x v="8"/>
    <x v="26"/>
    <x v="0"/>
    <x v="8"/>
    <x v="1"/>
    <x v="21"/>
    <x v="21"/>
    <x v="22"/>
    <x v="0"/>
  </r>
  <r>
    <x v="2"/>
    <x v="8"/>
    <x v="27"/>
    <x v="0"/>
    <x v="0"/>
    <x v="0"/>
    <x v="21"/>
    <x v="21"/>
    <x v="657"/>
    <x v="0"/>
  </r>
  <r>
    <x v="2"/>
    <x v="8"/>
    <x v="28"/>
    <x v="0"/>
    <x v="0"/>
    <x v="1"/>
    <x v="288"/>
    <x v="51"/>
    <x v="658"/>
    <x v="0"/>
  </r>
  <r>
    <x v="2"/>
    <x v="8"/>
    <x v="29"/>
    <x v="7"/>
    <x v="9"/>
    <x v="1"/>
    <x v="289"/>
    <x v="24"/>
    <x v="659"/>
    <x v="0"/>
  </r>
  <r>
    <x v="2"/>
    <x v="8"/>
    <x v="30"/>
    <x v="7"/>
    <x v="10"/>
    <x v="1"/>
    <x v="25"/>
    <x v="25"/>
    <x v="27"/>
    <x v="0"/>
  </r>
  <r>
    <x v="2"/>
    <x v="8"/>
    <x v="31"/>
    <x v="2"/>
    <x v="3"/>
    <x v="1"/>
    <x v="21"/>
    <x v="21"/>
    <x v="22"/>
    <x v="0"/>
  </r>
  <r>
    <x v="2"/>
    <x v="8"/>
    <x v="32"/>
    <x v="0"/>
    <x v="0"/>
    <x v="4"/>
    <x v="40"/>
    <x v="42"/>
    <x v="660"/>
    <x v="17"/>
  </r>
  <r>
    <x v="2"/>
    <x v="8"/>
    <x v="153"/>
    <x v="54"/>
    <x v="16"/>
    <x v="0"/>
    <x v="21"/>
    <x v="21"/>
    <x v="22"/>
    <x v="0"/>
  </r>
  <r>
    <x v="2"/>
    <x v="8"/>
    <x v="34"/>
    <x v="8"/>
    <x v="1"/>
    <x v="0"/>
    <x v="21"/>
    <x v="21"/>
    <x v="661"/>
    <x v="0"/>
  </r>
  <r>
    <x v="2"/>
    <x v="8"/>
    <x v="33"/>
    <x v="8"/>
    <x v="1"/>
    <x v="1"/>
    <x v="21"/>
    <x v="21"/>
    <x v="22"/>
    <x v="0"/>
  </r>
  <r>
    <x v="2"/>
    <x v="8"/>
    <x v="35"/>
    <x v="9"/>
    <x v="1"/>
    <x v="1"/>
    <x v="40"/>
    <x v="248"/>
    <x v="662"/>
    <x v="0"/>
  </r>
  <r>
    <x v="2"/>
    <x v="8"/>
    <x v="36"/>
    <x v="9"/>
    <x v="1"/>
    <x v="1"/>
    <x v="290"/>
    <x v="249"/>
    <x v="663"/>
    <x v="0"/>
  </r>
  <r>
    <x v="2"/>
    <x v="8"/>
    <x v="37"/>
    <x v="7"/>
    <x v="2"/>
    <x v="1"/>
    <x v="291"/>
    <x v="152"/>
    <x v="664"/>
    <x v="0"/>
  </r>
  <r>
    <x v="2"/>
    <x v="8"/>
    <x v="38"/>
    <x v="7"/>
    <x v="11"/>
    <x v="1"/>
    <x v="292"/>
    <x v="32"/>
    <x v="665"/>
    <x v="0"/>
  </r>
  <r>
    <x v="2"/>
    <x v="8"/>
    <x v="39"/>
    <x v="7"/>
    <x v="2"/>
    <x v="1"/>
    <x v="8"/>
    <x v="59"/>
    <x v="666"/>
    <x v="0"/>
  </r>
  <r>
    <x v="2"/>
    <x v="8"/>
    <x v="40"/>
    <x v="9"/>
    <x v="1"/>
    <x v="1"/>
    <x v="30"/>
    <x v="132"/>
    <x v="667"/>
    <x v="0"/>
  </r>
  <r>
    <x v="2"/>
    <x v="8"/>
    <x v="41"/>
    <x v="9"/>
    <x v="1"/>
    <x v="3"/>
    <x v="24"/>
    <x v="161"/>
    <x v="668"/>
    <x v="0"/>
  </r>
  <r>
    <x v="2"/>
    <x v="8"/>
    <x v="42"/>
    <x v="10"/>
    <x v="1"/>
    <x v="3"/>
    <x v="178"/>
    <x v="11"/>
    <x v="669"/>
    <x v="0"/>
  </r>
  <r>
    <x v="2"/>
    <x v="8"/>
    <x v="43"/>
    <x v="11"/>
    <x v="1"/>
    <x v="1"/>
    <x v="293"/>
    <x v="122"/>
    <x v="670"/>
    <x v="0"/>
  </r>
  <r>
    <x v="2"/>
    <x v="8"/>
    <x v="44"/>
    <x v="12"/>
    <x v="1"/>
    <x v="1"/>
    <x v="157"/>
    <x v="37"/>
    <x v="149"/>
    <x v="0"/>
  </r>
  <r>
    <x v="2"/>
    <x v="8"/>
    <x v="45"/>
    <x v="13"/>
    <x v="1"/>
    <x v="1"/>
    <x v="294"/>
    <x v="18"/>
    <x v="671"/>
    <x v="0"/>
  </r>
  <r>
    <x v="2"/>
    <x v="8"/>
    <x v="46"/>
    <x v="9"/>
    <x v="1"/>
    <x v="1"/>
    <x v="2"/>
    <x v="22"/>
    <x v="27"/>
    <x v="0"/>
  </r>
  <r>
    <x v="2"/>
    <x v="8"/>
    <x v="47"/>
    <x v="14"/>
    <x v="1"/>
    <x v="3"/>
    <x v="22"/>
    <x v="250"/>
    <x v="672"/>
    <x v="0"/>
  </r>
  <r>
    <x v="2"/>
    <x v="8"/>
    <x v="48"/>
    <x v="14"/>
    <x v="1"/>
    <x v="1"/>
    <x v="40"/>
    <x v="96"/>
    <x v="673"/>
    <x v="0"/>
  </r>
  <r>
    <x v="2"/>
    <x v="8"/>
    <x v="49"/>
    <x v="7"/>
    <x v="11"/>
    <x v="1"/>
    <x v="79"/>
    <x v="40"/>
    <x v="172"/>
    <x v="0"/>
  </r>
  <r>
    <x v="2"/>
    <x v="8"/>
    <x v="50"/>
    <x v="7"/>
    <x v="12"/>
    <x v="1"/>
    <x v="36"/>
    <x v="40"/>
    <x v="333"/>
    <x v="0"/>
  </r>
  <r>
    <x v="2"/>
    <x v="8"/>
    <x v="51"/>
    <x v="7"/>
    <x v="2"/>
    <x v="1"/>
    <x v="20"/>
    <x v="58"/>
    <x v="172"/>
    <x v="0"/>
  </r>
  <r>
    <x v="2"/>
    <x v="8"/>
    <x v="52"/>
    <x v="15"/>
    <x v="1"/>
    <x v="3"/>
    <x v="168"/>
    <x v="251"/>
    <x v="674"/>
    <x v="0"/>
  </r>
  <r>
    <x v="2"/>
    <x v="8"/>
    <x v="53"/>
    <x v="16"/>
    <x v="1"/>
    <x v="3"/>
    <x v="22"/>
    <x v="46"/>
    <x v="254"/>
    <x v="0"/>
  </r>
  <r>
    <x v="2"/>
    <x v="8"/>
    <x v="54"/>
    <x v="16"/>
    <x v="1"/>
    <x v="0"/>
    <x v="21"/>
    <x v="21"/>
    <x v="24"/>
    <x v="0"/>
  </r>
  <r>
    <x v="2"/>
    <x v="8"/>
    <x v="55"/>
    <x v="11"/>
    <x v="1"/>
    <x v="1"/>
    <x v="150"/>
    <x v="192"/>
    <x v="675"/>
    <x v="0"/>
  </r>
  <r>
    <x v="2"/>
    <x v="8"/>
    <x v="56"/>
    <x v="16"/>
    <x v="1"/>
    <x v="0"/>
    <x v="22"/>
    <x v="252"/>
    <x v="676"/>
    <x v="0"/>
  </r>
  <r>
    <x v="2"/>
    <x v="8"/>
    <x v="57"/>
    <x v="7"/>
    <x v="11"/>
    <x v="1"/>
    <x v="219"/>
    <x v="91"/>
    <x v="677"/>
    <x v="0"/>
  </r>
  <r>
    <x v="2"/>
    <x v="8"/>
    <x v="58"/>
    <x v="7"/>
    <x v="12"/>
    <x v="1"/>
    <x v="295"/>
    <x v="32"/>
    <x v="678"/>
    <x v="0"/>
  </r>
  <r>
    <x v="2"/>
    <x v="8"/>
    <x v="60"/>
    <x v="7"/>
    <x v="13"/>
    <x v="1"/>
    <x v="296"/>
    <x v="234"/>
    <x v="679"/>
    <x v="0"/>
  </r>
  <r>
    <x v="2"/>
    <x v="8"/>
    <x v="61"/>
    <x v="7"/>
    <x v="13"/>
    <x v="1"/>
    <x v="22"/>
    <x v="46"/>
    <x v="254"/>
    <x v="0"/>
  </r>
  <r>
    <x v="2"/>
    <x v="8"/>
    <x v="62"/>
    <x v="13"/>
    <x v="1"/>
    <x v="3"/>
    <x v="246"/>
    <x v="57"/>
    <x v="680"/>
    <x v="0"/>
  </r>
  <r>
    <x v="2"/>
    <x v="8"/>
    <x v="63"/>
    <x v="2"/>
    <x v="0"/>
    <x v="4"/>
    <x v="74"/>
    <x v="88"/>
    <x v="681"/>
    <x v="3"/>
  </r>
  <r>
    <x v="2"/>
    <x v="8"/>
    <x v="64"/>
    <x v="16"/>
    <x v="1"/>
    <x v="1"/>
    <x v="297"/>
    <x v="253"/>
    <x v="682"/>
    <x v="0"/>
  </r>
  <r>
    <x v="2"/>
    <x v="8"/>
    <x v="65"/>
    <x v="18"/>
    <x v="1"/>
    <x v="0"/>
    <x v="32"/>
    <x v="254"/>
    <x v="683"/>
    <x v="0"/>
  </r>
  <r>
    <x v="2"/>
    <x v="8"/>
    <x v="66"/>
    <x v="19"/>
    <x v="14"/>
    <x v="1"/>
    <x v="21"/>
    <x v="21"/>
    <x v="22"/>
    <x v="0"/>
  </r>
  <r>
    <x v="2"/>
    <x v="8"/>
    <x v="67"/>
    <x v="20"/>
    <x v="15"/>
    <x v="1"/>
    <x v="21"/>
    <x v="21"/>
    <x v="22"/>
    <x v="0"/>
  </r>
  <r>
    <x v="2"/>
    <x v="8"/>
    <x v="68"/>
    <x v="21"/>
    <x v="13"/>
    <x v="1"/>
    <x v="17"/>
    <x v="7"/>
    <x v="684"/>
    <x v="0"/>
  </r>
  <r>
    <x v="2"/>
    <x v="8"/>
    <x v="69"/>
    <x v="22"/>
    <x v="16"/>
    <x v="0"/>
    <x v="168"/>
    <x v="255"/>
    <x v="685"/>
    <x v="0"/>
  </r>
  <r>
    <x v="2"/>
    <x v="8"/>
    <x v="70"/>
    <x v="18"/>
    <x v="1"/>
    <x v="0"/>
    <x v="8"/>
    <x v="256"/>
    <x v="686"/>
    <x v="0"/>
  </r>
  <r>
    <x v="2"/>
    <x v="8"/>
    <x v="71"/>
    <x v="23"/>
    <x v="17"/>
    <x v="1"/>
    <x v="155"/>
    <x v="8"/>
    <x v="262"/>
    <x v="0"/>
  </r>
  <r>
    <x v="2"/>
    <x v="8"/>
    <x v="72"/>
    <x v="24"/>
    <x v="1"/>
    <x v="3"/>
    <x v="143"/>
    <x v="8"/>
    <x v="687"/>
    <x v="0"/>
  </r>
  <r>
    <x v="2"/>
    <x v="8"/>
    <x v="73"/>
    <x v="25"/>
    <x v="1"/>
    <x v="1"/>
    <x v="53"/>
    <x v="95"/>
    <x v="688"/>
    <x v="0"/>
  </r>
  <r>
    <x v="2"/>
    <x v="8"/>
    <x v="74"/>
    <x v="26"/>
    <x v="1"/>
    <x v="1"/>
    <x v="21"/>
    <x v="21"/>
    <x v="22"/>
    <x v="0"/>
  </r>
  <r>
    <x v="2"/>
    <x v="8"/>
    <x v="75"/>
    <x v="27"/>
    <x v="1"/>
    <x v="1"/>
    <x v="89"/>
    <x v="8"/>
    <x v="689"/>
    <x v="0"/>
  </r>
  <r>
    <x v="2"/>
    <x v="8"/>
    <x v="76"/>
    <x v="28"/>
    <x v="12"/>
    <x v="1"/>
    <x v="17"/>
    <x v="112"/>
    <x v="605"/>
    <x v="0"/>
  </r>
  <r>
    <x v="2"/>
    <x v="8"/>
    <x v="77"/>
    <x v="29"/>
    <x v="18"/>
    <x v="2"/>
    <x v="51"/>
    <x v="51"/>
    <x v="690"/>
    <x v="0"/>
  </r>
  <r>
    <x v="2"/>
    <x v="8"/>
    <x v="78"/>
    <x v="26"/>
    <x v="1"/>
    <x v="3"/>
    <x v="18"/>
    <x v="18"/>
    <x v="137"/>
    <x v="0"/>
  </r>
  <r>
    <x v="2"/>
    <x v="8"/>
    <x v="146"/>
    <x v="29"/>
    <x v="18"/>
    <x v="0"/>
    <x v="21"/>
    <x v="21"/>
    <x v="691"/>
    <x v="0"/>
  </r>
  <r>
    <x v="2"/>
    <x v="8"/>
    <x v="79"/>
    <x v="30"/>
    <x v="1"/>
    <x v="1"/>
    <x v="297"/>
    <x v="4"/>
    <x v="89"/>
    <x v="0"/>
  </r>
  <r>
    <x v="2"/>
    <x v="8"/>
    <x v="80"/>
    <x v="30"/>
    <x v="19"/>
    <x v="1"/>
    <x v="92"/>
    <x v="1"/>
    <x v="247"/>
    <x v="0"/>
  </r>
  <r>
    <x v="2"/>
    <x v="8"/>
    <x v="81"/>
    <x v="31"/>
    <x v="11"/>
    <x v="1"/>
    <x v="26"/>
    <x v="40"/>
    <x v="199"/>
    <x v="0"/>
  </r>
  <r>
    <x v="2"/>
    <x v="8"/>
    <x v="85"/>
    <x v="34"/>
    <x v="12"/>
    <x v="1"/>
    <x v="20"/>
    <x v="14"/>
    <x v="72"/>
    <x v="0"/>
  </r>
  <r>
    <x v="2"/>
    <x v="8"/>
    <x v="86"/>
    <x v="35"/>
    <x v="20"/>
    <x v="1"/>
    <x v="17"/>
    <x v="1"/>
    <x v="73"/>
    <x v="0"/>
  </r>
  <r>
    <x v="2"/>
    <x v="8"/>
    <x v="87"/>
    <x v="36"/>
    <x v="11"/>
    <x v="1"/>
    <x v="8"/>
    <x v="257"/>
    <x v="692"/>
    <x v="0"/>
  </r>
  <r>
    <x v="2"/>
    <x v="8"/>
    <x v="88"/>
    <x v="5"/>
    <x v="1"/>
    <x v="3"/>
    <x v="114"/>
    <x v="256"/>
    <x v="693"/>
    <x v="0"/>
  </r>
  <r>
    <x v="2"/>
    <x v="8"/>
    <x v="89"/>
    <x v="1"/>
    <x v="1"/>
    <x v="3"/>
    <x v="298"/>
    <x v="42"/>
    <x v="694"/>
    <x v="0"/>
  </r>
  <r>
    <x v="2"/>
    <x v="8"/>
    <x v="90"/>
    <x v="37"/>
    <x v="11"/>
    <x v="1"/>
    <x v="299"/>
    <x v="258"/>
    <x v="695"/>
    <x v="0"/>
  </r>
  <r>
    <x v="2"/>
    <x v="8"/>
    <x v="147"/>
    <x v="53"/>
    <x v="1"/>
    <x v="1"/>
    <x v="118"/>
    <x v="52"/>
    <x v="696"/>
    <x v="0"/>
  </r>
  <r>
    <x v="2"/>
    <x v="8"/>
    <x v="91"/>
    <x v="38"/>
    <x v="11"/>
    <x v="1"/>
    <x v="300"/>
    <x v="14"/>
    <x v="196"/>
    <x v="0"/>
  </r>
  <r>
    <x v="2"/>
    <x v="8"/>
    <x v="148"/>
    <x v="38"/>
    <x v="2"/>
    <x v="1"/>
    <x v="2"/>
    <x v="42"/>
    <x v="617"/>
    <x v="0"/>
  </r>
  <r>
    <x v="2"/>
    <x v="8"/>
    <x v="149"/>
    <x v="53"/>
    <x v="1"/>
    <x v="1"/>
    <x v="21"/>
    <x v="21"/>
    <x v="22"/>
    <x v="0"/>
  </r>
  <r>
    <x v="2"/>
    <x v="8"/>
    <x v="92"/>
    <x v="38"/>
    <x v="20"/>
    <x v="1"/>
    <x v="65"/>
    <x v="1"/>
    <x v="79"/>
    <x v="0"/>
  </r>
  <r>
    <x v="2"/>
    <x v="8"/>
    <x v="93"/>
    <x v="38"/>
    <x v="13"/>
    <x v="1"/>
    <x v="125"/>
    <x v="11"/>
    <x v="275"/>
    <x v="0"/>
  </r>
  <r>
    <x v="2"/>
    <x v="8"/>
    <x v="94"/>
    <x v="38"/>
    <x v="0"/>
    <x v="1"/>
    <x v="27"/>
    <x v="18"/>
    <x v="618"/>
    <x v="0"/>
  </r>
  <r>
    <x v="2"/>
    <x v="8"/>
    <x v="95"/>
    <x v="38"/>
    <x v="1"/>
    <x v="1"/>
    <x v="66"/>
    <x v="1"/>
    <x v="71"/>
    <x v="0"/>
  </r>
  <r>
    <x v="2"/>
    <x v="8"/>
    <x v="96"/>
    <x v="39"/>
    <x v="20"/>
    <x v="1"/>
    <x v="272"/>
    <x v="254"/>
    <x v="543"/>
    <x v="0"/>
  </r>
  <r>
    <x v="2"/>
    <x v="8"/>
    <x v="97"/>
    <x v="36"/>
    <x v="11"/>
    <x v="1"/>
    <x v="21"/>
    <x v="21"/>
    <x v="22"/>
    <x v="0"/>
  </r>
  <r>
    <x v="2"/>
    <x v="8"/>
    <x v="98"/>
    <x v="40"/>
    <x v="1"/>
    <x v="1"/>
    <x v="68"/>
    <x v="56"/>
    <x v="83"/>
    <x v="0"/>
  </r>
  <r>
    <x v="2"/>
    <x v="8"/>
    <x v="99"/>
    <x v="37"/>
    <x v="11"/>
    <x v="1"/>
    <x v="40"/>
    <x v="57"/>
    <x v="368"/>
    <x v="0"/>
  </r>
  <r>
    <x v="2"/>
    <x v="8"/>
    <x v="100"/>
    <x v="34"/>
    <x v="12"/>
    <x v="1"/>
    <x v="21"/>
    <x v="21"/>
    <x v="22"/>
    <x v="0"/>
  </r>
  <r>
    <x v="2"/>
    <x v="8"/>
    <x v="101"/>
    <x v="41"/>
    <x v="11"/>
    <x v="1"/>
    <x v="69"/>
    <x v="52"/>
    <x v="86"/>
    <x v="0"/>
  </r>
  <r>
    <x v="2"/>
    <x v="8"/>
    <x v="102"/>
    <x v="40"/>
    <x v="1"/>
    <x v="1"/>
    <x v="18"/>
    <x v="58"/>
    <x v="697"/>
    <x v="0"/>
  </r>
  <r>
    <x v="2"/>
    <x v="8"/>
    <x v="103"/>
    <x v="38"/>
    <x v="13"/>
    <x v="1"/>
    <x v="22"/>
    <x v="11"/>
    <x v="153"/>
    <x v="0"/>
  </r>
  <r>
    <x v="2"/>
    <x v="8"/>
    <x v="150"/>
    <x v="38"/>
    <x v="1"/>
    <x v="1"/>
    <x v="66"/>
    <x v="1"/>
    <x v="71"/>
    <x v="0"/>
  </r>
  <r>
    <x v="2"/>
    <x v="8"/>
    <x v="104"/>
    <x v="38"/>
    <x v="11"/>
    <x v="1"/>
    <x v="26"/>
    <x v="52"/>
    <x v="698"/>
    <x v="0"/>
  </r>
  <r>
    <x v="2"/>
    <x v="8"/>
    <x v="105"/>
    <x v="38"/>
    <x v="0"/>
    <x v="1"/>
    <x v="189"/>
    <x v="11"/>
    <x v="699"/>
    <x v="0"/>
  </r>
  <r>
    <x v="2"/>
    <x v="8"/>
    <x v="151"/>
    <x v="38"/>
    <x v="2"/>
    <x v="1"/>
    <x v="271"/>
    <x v="42"/>
    <x v="188"/>
    <x v="0"/>
  </r>
  <r>
    <x v="2"/>
    <x v="8"/>
    <x v="106"/>
    <x v="38"/>
    <x v="20"/>
    <x v="1"/>
    <x v="17"/>
    <x v="1"/>
    <x v="73"/>
    <x v="0"/>
  </r>
  <r>
    <x v="2"/>
    <x v="8"/>
    <x v="107"/>
    <x v="42"/>
    <x v="0"/>
    <x v="1"/>
    <x v="301"/>
    <x v="22"/>
    <x v="242"/>
    <x v="0"/>
  </r>
  <r>
    <x v="2"/>
    <x v="8"/>
    <x v="108"/>
    <x v="42"/>
    <x v="0"/>
    <x v="0"/>
    <x v="21"/>
    <x v="21"/>
    <x v="700"/>
    <x v="0"/>
  </r>
  <r>
    <x v="2"/>
    <x v="8"/>
    <x v="111"/>
    <x v="12"/>
    <x v="1"/>
    <x v="1"/>
    <x v="44"/>
    <x v="22"/>
    <x v="52"/>
    <x v="0"/>
  </r>
  <r>
    <x v="2"/>
    <x v="8"/>
    <x v="112"/>
    <x v="13"/>
    <x v="1"/>
    <x v="1"/>
    <x v="72"/>
    <x v="59"/>
    <x v="93"/>
    <x v="0"/>
  </r>
  <r>
    <x v="2"/>
    <x v="8"/>
    <x v="113"/>
    <x v="43"/>
    <x v="1"/>
    <x v="3"/>
    <x v="302"/>
    <x v="42"/>
    <x v="701"/>
    <x v="0"/>
  </r>
  <r>
    <x v="2"/>
    <x v="8"/>
    <x v="114"/>
    <x v="44"/>
    <x v="12"/>
    <x v="1"/>
    <x v="278"/>
    <x v="52"/>
    <x v="702"/>
    <x v="0"/>
  </r>
  <r>
    <x v="2"/>
    <x v="8"/>
    <x v="115"/>
    <x v="45"/>
    <x v="1"/>
    <x v="1"/>
    <x v="2"/>
    <x v="61"/>
    <x v="159"/>
    <x v="0"/>
  </r>
  <r>
    <x v="2"/>
    <x v="8"/>
    <x v="116"/>
    <x v="46"/>
    <x v="21"/>
    <x v="0"/>
    <x v="10"/>
    <x v="259"/>
    <x v="703"/>
    <x v="0"/>
  </r>
  <r>
    <x v="2"/>
    <x v="8"/>
    <x v="117"/>
    <x v="46"/>
    <x v="21"/>
    <x v="1"/>
    <x v="303"/>
    <x v="260"/>
    <x v="704"/>
    <x v="0"/>
  </r>
  <r>
    <x v="2"/>
    <x v="8"/>
    <x v="118"/>
    <x v="46"/>
    <x v="22"/>
    <x v="1"/>
    <x v="70"/>
    <x v="41"/>
    <x v="705"/>
    <x v="0"/>
  </r>
  <r>
    <x v="2"/>
    <x v="8"/>
    <x v="119"/>
    <x v="46"/>
    <x v="23"/>
    <x v="1"/>
    <x v="17"/>
    <x v="7"/>
    <x v="100"/>
    <x v="0"/>
  </r>
  <r>
    <x v="2"/>
    <x v="8"/>
    <x v="120"/>
    <x v="46"/>
    <x v="24"/>
    <x v="1"/>
    <x v="93"/>
    <x v="64"/>
    <x v="470"/>
    <x v="0"/>
  </r>
  <r>
    <x v="2"/>
    <x v="8"/>
    <x v="121"/>
    <x v="38"/>
    <x v="1"/>
    <x v="1"/>
    <x v="20"/>
    <x v="60"/>
    <x v="102"/>
    <x v="0"/>
  </r>
  <r>
    <x v="2"/>
    <x v="8"/>
    <x v="122"/>
    <x v="46"/>
    <x v="23"/>
    <x v="1"/>
    <x v="40"/>
    <x v="22"/>
    <x v="379"/>
    <x v="0"/>
  </r>
  <r>
    <x v="2"/>
    <x v="8"/>
    <x v="123"/>
    <x v="46"/>
    <x v="21"/>
    <x v="1"/>
    <x v="21"/>
    <x v="21"/>
    <x v="22"/>
    <x v="0"/>
  </r>
  <r>
    <x v="2"/>
    <x v="8"/>
    <x v="124"/>
    <x v="46"/>
    <x v="22"/>
    <x v="1"/>
    <x v="21"/>
    <x v="21"/>
    <x v="22"/>
    <x v="0"/>
  </r>
  <r>
    <x v="2"/>
    <x v="8"/>
    <x v="125"/>
    <x v="46"/>
    <x v="24"/>
    <x v="1"/>
    <x v="21"/>
    <x v="21"/>
    <x v="22"/>
    <x v="0"/>
  </r>
  <r>
    <x v="2"/>
    <x v="8"/>
    <x v="126"/>
    <x v="45"/>
    <x v="1"/>
    <x v="1"/>
    <x v="5"/>
    <x v="58"/>
    <x v="603"/>
    <x v="0"/>
  </r>
  <r>
    <x v="2"/>
    <x v="8"/>
    <x v="127"/>
    <x v="38"/>
    <x v="11"/>
    <x v="1"/>
    <x v="36"/>
    <x v="11"/>
    <x v="290"/>
    <x v="0"/>
  </r>
  <r>
    <x v="2"/>
    <x v="8"/>
    <x v="128"/>
    <x v="38"/>
    <x v="1"/>
    <x v="1"/>
    <x v="22"/>
    <x v="51"/>
    <x v="706"/>
    <x v="0"/>
  </r>
  <r>
    <x v="2"/>
    <x v="8"/>
    <x v="129"/>
    <x v="38"/>
    <x v="20"/>
    <x v="1"/>
    <x v="20"/>
    <x v="17"/>
    <x v="105"/>
    <x v="0"/>
  </r>
  <r>
    <x v="2"/>
    <x v="8"/>
    <x v="130"/>
    <x v="38"/>
    <x v="2"/>
    <x v="1"/>
    <x v="21"/>
    <x v="21"/>
    <x v="22"/>
    <x v="0"/>
  </r>
  <r>
    <x v="2"/>
    <x v="8"/>
    <x v="131"/>
    <x v="38"/>
    <x v="0"/>
    <x v="1"/>
    <x v="21"/>
    <x v="21"/>
    <x v="22"/>
    <x v="0"/>
  </r>
  <r>
    <x v="2"/>
    <x v="8"/>
    <x v="132"/>
    <x v="38"/>
    <x v="13"/>
    <x v="1"/>
    <x v="21"/>
    <x v="21"/>
    <x v="22"/>
    <x v="0"/>
  </r>
  <r>
    <x v="2"/>
    <x v="8"/>
    <x v="133"/>
    <x v="45"/>
    <x v="1"/>
    <x v="3"/>
    <x v="304"/>
    <x v="261"/>
    <x v="707"/>
    <x v="0"/>
  </r>
  <r>
    <x v="2"/>
    <x v="8"/>
    <x v="134"/>
    <x v="47"/>
    <x v="12"/>
    <x v="1"/>
    <x v="21"/>
    <x v="21"/>
    <x v="22"/>
    <x v="0"/>
  </r>
  <r>
    <x v="2"/>
    <x v="8"/>
    <x v="135"/>
    <x v="32"/>
    <x v="19"/>
    <x v="0"/>
    <x v="22"/>
    <x v="262"/>
    <x v="708"/>
    <x v="0"/>
  </r>
  <r>
    <x v="2"/>
    <x v="8"/>
    <x v="136"/>
    <x v="32"/>
    <x v="19"/>
    <x v="0"/>
    <x v="21"/>
    <x v="21"/>
    <x v="709"/>
    <x v="0"/>
  </r>
  <r>
    <x v="2"/>
    <x v="8"/>
    <x v="137"/>
    <x v="48"/>
    <x v="1"/>
    <x v="1"/>
    <x v="30"/>
    <x v="7"/>
    <x v="27"/>
    <x v="0"/>
  </r>
  <r>
    <x v="2"/>
    <x v="8"/>
    <x v="138"/>
    <x v="45"/>
    <x v="1"/>
    <x v="1"/>
    <x v="18"/>
    <x v="263"/>
    <x v="710"/>
    <x v="0"/>
  </r>
  <r>
    <x v="2"/>
    <x v="8"/>
    <x v="139"/>
    <x v="45"/>
    <x v="1"/>
    <x v="0"/>
    <x v="305"/>
    <x v="264"/>
    <x v="711"/>
    <x v="0"/>
  </r>
  <r>
    <x v="2"/>
    <x v="8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9"/>
    <x v="0"/>
    <x v="0"/>
    <x v="0"/>
    <x v="0"/>
    <x v="52"/>
    <x v="265"/>
    <x v="712"/>
    <x v="0"/>
  </r>
  <r>
    <x v="2"/>
    <x v="9"/>
    <x v="1"/>
    <x v="1"/>
    <x v="1"/>
    <x v="1"/>
    <x v="306"/>
    <x v="1"/>
    <x v="713"/>
    <x v="0"/>
  </r>
  <r>
    <x v="2"/>
    <x v="9"/>
    <x v="2"/>
    <x v="2"/>
    <x v="2"/>
    <x v="1"/>
    <x v="196"/>
    <x v="71"/>
    <x v="714"/>
    <x v="0"/>
  </r>
  <r>
    <x v="2"/>
    <x v="9"/>
    <x v="3"/>
    <x v="2"/>
    <x v="3"/>
    <x v="1"/>
    <x v="307"/>
    <x v="72"/>
    <x v="715"/>
    <x v="0"/>
  </r>
  <r>
    <x v="2"/>
    <x v="9"/>
    <x v="4"/>
    <x v="0"/>
    <x v="4"/>
    <x v="1"/>
    <x v="284"/>
    <x v="4"/>
    <x v="716"/>
    <x v="0"/>
  </r>
  <r>
    <x v="2"/>
    <x v="9"/>
    <x v="5"/>
    <x v="0"/>
    <x v="4"/>
    <x v="0"/>
    <x v="36"/>
    <x v="266"/>
    <x v="717"/>
    <x v="0"/>
  </r>
  <r>
    <x v="2"/>
    <x v="9"/>
    <x v="6"/>
    <x v="0"/>
    <x v="5"/>
    <x v="1"/>
    <x v="283"/>
    <x v="267"/>
    <x v="718"/>
    <x v="0"/>
  </r>
  <r>
    <x v="2"/>
    <x v="9"/>
    <x v="7"/>
    <x v="0"/>
    <x v="5"/>
    <x v="2"/>
    <x v="308"/>
    <x v="4"/>
    <x v="719"/>
    <x v="0"/>
  </r>
  <r>
    <x v="2"/>
    <x v="9"/>
    <x v="8"/>
    <x v="3"/>
    <x v="6"/>
    <x v="1"/>
    <x v="40"/>
    <x v="7"/>
    <x v="92"/>
    <x v="0"/>
  </r>
  <r>
    <x v="2"/>
    <x v="9"/>
    <x v="9"/>
    <x v="3"/>
    <x v="7"/>
    <x v="1"/>
    <x v="2"/>
    <x v="8"/>
    <x v="613"/>
    <x v="0"/>
  </r>
  <r>
    <x v="2"/>
    <x v="9"/>
    <x v="10"/>
    <x v="0"/>
    <x v="8"/>
    <x v="0"/>
    <x v="21"/>
    <x v="21"/>
    <x v="720"/>
    <x v="0"/>
  </r>
  <r>
    <x v="2"/>
    <x v="9"/>
    <x v="11"/>
    <x v="0"/>
    <x v="8"/>
    <x v="1"/>
    <x v="92"/>
    <x v="85"/>
    <x v="721"/>
    <x v="0"/>
  </r>
  <r>
    <x v="2"/>
    <x v="9"/>
    <x v="12"/>
    <x v="2"/>
    <x v="0"/>
    <x v="1"/>
    <x v="309"/>
    <x v="146"/>
    <x v="722"/>
    <x v="0"/>
  </r>
  <r>
    <x v="2"/>
    <x v="9"/>
    <x v="13"/>
    <x v="2"/>
    <x v="3"/>
    <x v="3"/>
    <x v="58"/>
    <x v="135"/>
    <x v="242"/>
    <x v="0"/>
  </r>
  <r>
    <x v="2"/>
    <x v="9"/>
    <x v="14"/>
    <x v="4"/>
    <x v="1"/>
    <x v="1"/>
    <x v="310"/>
    <x v="18"/>
    <x v="723"/>
    <x v="0"/>
  </r>
  <r>
    <x v="2"/>
    <x v="9"/>
    <x v="15"/>
    <x v="4"/>
    <x v="1"/>
    <x v="0"/>
    <x v="206"/>
    <x v="268"/>
    <x v="724"/>
    <x v="0"/>
  </r>
  <r>
    <x v="2"/>
    <x v="9"/>
    <x v="145"/>
    <x v="7"/>
    <x v="12"/>
    <x v="1"/>
    <x v="311"/>
    <x v="32"/>
    <x v="725"/>
    <x v="0"/>
  </r>
  <r>
    <x v="2"/>
    <x v="9"/>
    <x v="16"/>
    <x v="5"/>
    <x v="1"/>
    <x v="1"/>
    <x v="50"/>
    <x v="147"/>
    <x v="726"/>
    <x v="0"/>
  </r>
  <r>
    <x v="2"/>
    <x v="9"/>
    <x v="17"/>
    <x v="6"/>
    <x v="1"/>
    <x v="1"/>
    <x v="93"/>
    <x v="1"/>
    <x v="21"/>
    <x v="0"/>
  </r>
  <r>
    <x v="2"/>
    <x v="9"/>
    <x v="18"/>
    <x v="4"/>
    <x v="1"/>
    <x v="3"/>
    <x v="76"/>
    <x v="212"/>
    <x v="727"/>
    <x v="0"/>
  </r>
  <r>
    <x v="2"/>
    <x v="9"/>
    <x v="19"/>
    <x v="1"/>
    <x v="1"/>
    <x v="1"/>
    <x v="40"/>
    <x v="18"/>
    <x v="81"/>
    <x v="0"/>
  </r>
  <r>
    <x v="2"/>
    <x v="9"/>
    <x v="20"/>
    <x v="0"/>
    <x v="0"/>
    <x v="4"/>
    <x v="312"/>
    <x v="269"/>
    <x v="728"/>
    <x v="18"/>
  </r>
  <r>
    <x v="2"/>
    <x v="9"/>
    <x v="21"/>
    <x v="3"/>
    <x v="7"/>
    <x v="1"/>
    <x v="22"/>
    <x v="20"/>
    <x v="92"/>
    <x v="0"/>
  </r>
  <r>
    <x v="2"/>
    <x v="9"/>
    <x v="152"/>
    <x v="54"/>
    <x v="16"/>
    <x v="0"/>
    <x v="21"/>
    <x v="21"/>
    <x v="729"/>
    <x v="0"/>
  </r>
  <r>
    <x v="2"/>
    <x v="9"/>
    <x v="22"/>
    <x v="6"/>
    <x v="1"/>
    <x v="1"/>
    <x v="21"/>
    <x v="21"/>
    <x v="22"/>
    <x v="0"/>
  </r>
  <r>
    <x v="2"/>
    <x v="9"/>
    <x v="23"/>
    <x v="2"/>
    <x v="0"/>
    <x v="1"/>
    <x v="21"/>
    <x v="21"/>
    <x v="22"/>
    <x v="0"/>
  </r>
  <r>
    <x v="2"/>
    <x v="9"/>
    <x v="24"/>
    <x v="2"/>
    <x v="2"/>
    <x v="1"/>
    <x v="21"/>
    <x v="21"/>
    <x v="22"/>
    <x v="0"/>
  </r>
  <r>
    <x v="2"/>
    <x v="9"/>
    <x v="25"/>
    <x v="0"/>
    <x v="5"/>
    <x v="1"/>
    <x v="21"/>
    <x v="21"/>
    <x v="22"/>
    <x v="0"/>
  </r>
  <r>
    <x v="2"/>
    <x v="9"/>
    <x v="26"/>
    <x v="0"/>
    <x v="8"/>
    <x v="1"/>
    <x v="21"/>
    <x v="21"/>
    <x v="22"/>
    <x v="0"/>
  </r>
  <r>
    <x v="2"/>
    <x v="9"/>
    <x v="27"/>
    <x v="0"/>
    <x v="0"/>
    <x v="0"/>
    <x v="21"/>
    <x v="21"/>
    <x v="316"/>
    <x v="0"/>
  </r>
  <r>
    <x v="2"/>
    <x v="9"/>
    <x v="28"/>
    <x v="0"/>
    <x v="0"/>
    <x v="1"/>
    <x v="313"/>
    <x v="51"/>
    <x v="730"/>
    <x v="0"/>
  </r>
  <r>
    <x v="2"/>
    <x v="9"/>
    <x v="29"/>
    <x v="7"/>
    <x v="9"/>
    <x v="1"/>
    <x v="314"/>
    <x v="57"/>
    <x v="731"/>
    <x v="0"/>
  </r>
  <r>
    <x v="2"/>
    <x v="9"/>
    <x v="30"/>
    <x v="7"/>
    <x v="10"/>
    <x v="1"/>
    <x v="25"/>
    <x v="25"/>
    <x v="27"/>
    <x v="0"/>
  </r>
  <r>
    <x v="2"/>
    <x v="9"/>
    <x v="31"/>
    <x v="2"/>
    <x v="3"/>
    <x v="1"/>
    <x v="21"/>
    <x v="21"/>
    <x v="22"/>
    <x v="0"/>
  </r>
  <r>
    <x v="2"/>
    <x v="9"/>
    <x v="32"/>
    <x v="0"/>
    <x v="0"/>
    <x v="4"/>
    <x v="21"/>
    <x v="21"/>
    <x v="105"/>
    <x v="19"/>
  </r>
  <r>
    <x v="2"/>
    <x v="9"/>
    <x v="153"/>
    <x v="54"/>
    <x v="16"/>
    <x v="0"/>
    <x v="21"/>
    <x v="21"/>
    <x v="732"/>
    <x v="0"/>
  </r>
  <r>
    <x v="2"/>
    <x v="9"/>
    <x v="34"/>
    <x v="8"/>
    <x v="1"/>
    <x v="0"/>
    <x v="21"/>
    <x v="21"/>
    <x v="733"/>
    <x v="0"/>
  </r>
  <r>
    <x v="2"/>
    <x v="9"/>
    <x v="33"/>
    <x v="8"/>
    <x v="1"/>
    <x v="1"/>
    <x v="21"/>
    <x v="21"/>
    <x v="22"/>
    <x v="0"/>
  </r>
  <r>
    <x v="2"/>
    <x v="9"/>
    <x v="35"/>
    <x v="9"/>
    <x v="1"/>
    <x v="1"/>
    <x v="40"/>
    <x v="270"/>
    <x v="734"/>
    <x v="0"/>
  </r>
  <r>
    <x v="2"/>
    <x v="9"/>
    <x v="36"/>
    <x v="9"/>
    <x v="1"/>
    <x v="1"/>
    <x v="315"/>
    <x v="27"/>
    <x v="735"/>
    <x v="0"/>
  </r>
  <r>
    <x v="2"/>
    <x v="9"/>
    <x v="37"/>
    <x v="7"/>
    <x v="2"/>
    <x v="1"/>
    <x v="316"/>
    <x v="152"/>
    <x v="736"/>
    <x v="0"/>
  </r>
  <r>
    <x v="2"/>
    <x v="9"/>
    <x v="38"/>
    <x v="7"/>
    <x v="11"/>
    <x v="1"/>
    <x v="317"/>
    <x v="32"/>
    <x v="737"/>
    <x v="0"/>
  </r>
  <r>
    <x v="2"/>
    <x v="9"/>
    <x v="39"/>
    <x v="7"/>
    <x v="2"/>
    <x v="1"/>
    <x v="8"/>
    <x v="271"/>
    <x v="738"/>
    <x v="0"/>
  </r>
  <r>
    <x v="2"/>
    <x v="9"/>
    <x v="40"/>
    <x v="9"/>
    <x v="1"/>
    <x v="1"/>
    <x v="30"/>
    <x v="34"/>
    <x v="739"/>
    <x v="0"/>
  </r>
  <r>
    <x v="2"/>
    <x v="9"/>
    <x v="41"/>
    <x v="9"/>
    <x v="1"/>
    <x v="3"/>
    <x v="318"/>
    <x v="23"/>
    <x v="740"/>
    <x v="0"/>
  </r>
  <r>
    <x v="2"/>
    <x v="9"/>
    <x v="42"/>
    <x v="10"/>
    <x v="1"/>
    <x v="3"/>
    <x v="47"/>
    <x v="161"/>
    <x v="741"/>
    <x v="0"/>
  </r>
  <r>
    <x v="2"/>
    <x v="9"/>
    <x v="43"/>
    <x v="11"/>
    <x v="1"/>
    <x v="1"/>
    <x v="306"/>
    <x v="272"/>
    <x v="742"/>
    <x v="0"/>
  </r>
  <r>
    <x v="2"/>
    <x v="9"/>
    <x v="44"/>
    <x v="12"/>
    <x v="1"/>
    <x v="1"/>
    <x v="148"/>
    <x v="84"/>
    <x v="743"/>
    <x v="0"/>
  </r>
  <r>
    <x v="2"/>
    <x v="9"/>
    <x v="45"/>
    <x v="13"/>
    <x v="1"/>
    <x v="1"/>
    <x v="298"/>
    <x v="18"/>
    <x v="744"/>
    <x v="0"/>
  </r>
  <r>
    <x v="2"/>
    <x v="9"/>
    <x v="46"/>
    <x v="9"/>
    <x v="1"/>
    <x v="1"/>
    <x v="57"/>
    <x v="22"/>
    <x v="745"/>
    <x v="0"/>
  </r>
  <r>
    <x v="2"/>
    <x v="9"/>
    <x v="47"/>
    <x v="14"/>
    <x v="1"/>
    <x v="3"/>
    <x v="21"/>
    <x v="21"/>
    <x v="746"/>
    <x v="0"/>
  </r>
  <r>
    <x v="2"/>
    <x v="9"/>
    <x v="48"/>
    <x v="14"/>
    <x v="1"/>
    <x v="1"/>
    <x v="40"/>
    <x v="88"/>
    <x v="747"/>
    <x v="0"/>
  </r>
  <r>
    <x v="2"/>
    <x v="9"/>
    <x v="49"/>
    <x v="7"/>
    <x v="11"/>
    <x v="1"/>
    <x v="74"/>
    <x v="40"/>
    <x v="492"/>
    <x v="0"/>
  </r>
  <r>
    <x v="2"/>
    <x v="9"/>
    <x v="50"/>
    <x v="7"/>
    <x v="12"/>
    <x v="1"/>
    <x v="18"/>
    <x v="40"/>
    <x v="254"/>
    <x v="0"/>
  </r>
  <r>
    <x v="2"/>
    <x v="9"/>
    <x v="51"/>
    <x v="7"/>
    <x v="2"/>
    <x v="1"/>
    <x v="93"/>
    <x v="273"/>
    <x v="748"/>
    <x v="0"/>
  </r>
  <r>
    <x v="2"/>
    <x v="9"/>
    <x v="52"/>
    <x v="15"/>
    <x v="1"/>
    <x v="3"/>
    <x v="7"/>
    <x v="116"/>
    <x v="749"/>
    <x v="0"/>
  </r>
  <r>
    <x v="2"/>
    <x v="9"/>
    <x v="53"/>
    <x v="16"/>
    <x v="1"/>
    <x v="3"/>
    <x v="21"/>
    <x v="21"/>
    <x v="187"/>
    <x v="0"/>
  </r>
  <r>
    <x v="2"/>
    <x v="9"/>
    <x v="54"/>
    <x v="16"/>
    <x v="1"/>
    <x v="0"/>
    <x v="21"/>
    <x v="21"/>
    <x v="750"/>
    <x v="0"/>
  </r>
  <r>
    <x v="2"/>
    <x v="9"/>
    <x v="55"/>
    <x v="11"/>
    <x v="1"/>
    <x v="1"/>
    <x v="272"/>
    <x v="274"/>
    <x v="610"/>
    <x v="0"/>
  </r>
  <r>
    <x v="2"/>
    <x v="9"/>
    <x v="56"/>
    <x v="16"/>
    <x v="1"/>
    <x v="0"/>
    <x v="22"/>
    <x v="114"/>
    <x v="751"/>
    <x v="0"/>
  </r>
  <r>
    <x v="2"/>
    <x v="9"/>
    <x v="57"/>
    <x v="7"/>
    <x v="11"/>
    <x v="1"/>
    <x v="118"/>
    <x v="91"/>
    <x v="752"/>
    <x v="0"/>
  </r>
  <r>
    <x v="2"/>
    <x v="9"/>
    <x v="58"/>
    <x v="7"/>
    <x v="12"/>
    <x v="1"/>
    <x v="319"/>
    <x v="32"/>
    <x v="753"/>
    <x v="0"/>
  </r>
  <r>
    <x v="2"/>
    <x v="9"/>
    <x v="60"/>
    <x v="7"/>
    <x v="13"/>
    <x v="1"/>
    <x v="320"/>
    <x v="275"/>
    <x v="754"/>
    <x v="0"/>
  </r>
  <r>
    <x v="2"/>
    <x v="9"/>
    <x v="61"/>
    <x v="7"/>
    <x v="13"/>
    <x v="1"/>
    <x v="21"/>
    <x v="21"/>
    <x v="22"/>
    <x v="0"/>
  </r>
  <r>
    <x v="2"/>
    <x v="9"/>
    <x v="62"/>
    <x v="13"/>
    <x v="1"/>
    <x v="3"/>
    <x v="246"/>
    <x v="18"/>
    <x v="755"/>
    <x v="0"/>
  </r>
  <r>
    <x v="2"/>
    <x v="9"/>
    <x v="63"/>
    <x v="2"/>
    <x v="0"/>
    <x v="4"/>
    <x v="37"/>
    <x v="23"/>
    <x v="756"/>
    <x v="3"/>
  </r>
  <r>
    <x v="2"/>
    <x v="9"/>
    <x v="64"/>
    <x v="16"/>
    <x v="1"/>
    <x v="1"/>
    <x v="2"/>
    <x v="20"/>
    <x v="52"/>
    <x v="0"/>
  </r>
  <r>
    <x v="2"/>
    <x v="9"/>
    <x v="65"/>
    <x v="18"/>
    <x v="1"/>
    <x v="0"/>
    <x v="58"/>
    <x v="90"/>
    <x v="757"/>
    <x v="0"/>
  </r>
  <r>
    <x v="2"/>
    <x v="9"/>
    <x v="66"/>
    <x v="19"/>
    <x v="14"/>
    <x v="1"/>
    <x v="22"/>
    <x v="93"/>
    <x v="320"/>
    <x v="0"/>
  </r>
  <r>
    <x v="2"/>
    <x v="9"/>
    <x v="67"/>
    <x v="20"/>
    <x v="15"/>
    <x v="1"/>
    <x v="21"/>
    <x v="21"/>
    <x v="22"/>
    <x v="0"/>
  </r>
  <r>
    <x v="2"/>
    <x v="9"/>
    <x v="68"/>
    <x v="21"/>
    <x v="13"/>
    <x v="1"/>
    <x v="17"/>
    <x v="34"/>
    <x v="758"/>
    <x v="0"/>
  </r>
  <r>
    <x v="2"/>
    <x v="9"/>
    <x v="69"/>
    <x v="22"/>
    <x v="16"/>
    <x v="0"/>
    <x v="37"/>
    <x v="276"/>
    <x v="759"/>
    <x v="0"/>
  </r>
  <r>
    <x v="2"/>
    <x v="9"/>
    <x v="70"/>
    <x v="18"/>
    <x v="1"/>
    <x v="0"/>
    <x v="18"/>
    <x v="277"/>
    <x v="760"/>
    <x v="0"/>
  </r>
  <r>
    <x v="2"/>
    <x v="9"/>
    <x v="71"/>
    <x v="23"/>
    <x v="17"/>
    <x v="1"/>
    <x v="189"/>
    <x v="8"/>
    <x v="761"/>
    <x v="0"/>
  </r>
  <r>
    <x v="2"/>
    <x v="9"/>
    <x v="72"/>
    <x v="24"/>
    <x v="1"/>
    <x v="3"/>
    <x v="60"/>
    <x v="88"/>
    <x v="762"/>
    <x v="0"/>
  </r>
  <r>
    <x v="2"/>
    <x v="9"/>
    <x v="73"/>
    <x v="25"/>
    <x v="1"/>
    <x v="1"/>
    <x v="17"/>
    <x v="95"/>
    <x v="763"/>
    <x v="0"/>
  </r>
  <r>
    <x v="2"/>
    <x v="9"/>
    <x v="74"/>
    <x v="26"/>
    <x v="1"/>
    <x v="1"/>
    <x v="21"/>
    <x v="21"/>
    <x v="22"/>
    <x v="0"/>
  </r>
  <r>
    <x v="2"/>
    <x v="9"/>
    <x v="75"/>
    <x v="27"/>
    <x v="1"/>
    <x v="1"/>
    <x v="163"/>
    <x v="8"/>
    <x v="764"/>
    <x v="0"/>
  </r>
  <r>
    <x v="2"/>
    <x v="9"/>
    <x v="76"/>
    <x v="28"/>
    <x v="12"/>
    <x v="1"/>
    <x v="17"/>
    <x v="36"/>
    <x v="765"/>
    <x v="0"/>
  </r>
  <r>
    <x v="2"/>
    <x v="9"/>
    <x v="77"/>
    <x v="29"/>
    <x v="18"/>
    <x v="2"/>
    <x v="8"/>
    <x v="278"/>
    <x v="766"/>
    <x v="0"/>
  </r>
  <r>
    <x v="2"/>
    <x v="9"/>
    <x v="78"/>
    <x v="26"/>
    <x v="1"/>
    <x v="3"/>
    <x v="21"/>
    <x v="21"/>
    <x v="767"/>
    <x v="0"/>
  </r>
  <r>
    <x v="2"/>
    <x v="9"/>
    <x v="146"/>
    <x v="29"/>
    <x v="18"/>
    <x v="0"/>
    <x v="20"/>
    <x v="57"/>
    <x v="246"/>
    <x v="0"/>
  </r>
  <r>
    <x v="2"/>
    <x v="9"/>
    <x v="79"/>
    <x v="30"/>
    <x v="1"/>
    <x v="1"/>
    <x v="283"/>
    <x v="4"/>
    <x v="768"/>
    <x v="0"/>
  </r>
  <r>
    <x v="2"/>
    <x v="9"/>
    <x v="80"/>
    <x v="30"/>
    <x v="19"/>
    <x v="1"/>
    <x v="155"/>
    <x v="1"/>
    <x v="769"/>
    <x v="0"/>
  </r>
  <r>
    <x v="2"/>
    <x v="9"/>
    <x v="81"/>
    <x v="31"/>
    <x v="11"/>
    <x v="1"/>
    <x v="21"/>
    <x v="21"/>
    <x v="22"/>
    <x v="0"/>
  </r>
  <r>
    <x v="2"/>
    <x v="9"/>
    <x v="85"/>
    <x v="34"/>
    <x v="12"/>
    <x v="1"/>
    <x v="8"/>
    <x v="14"/>
    <x v="660"/>
    <x v="0"/>
  </r>
  <r>
    <x v="2"/>
    <x v="9"/>
    <x v="86"/>
    <x v="35"/>
    <x v="20"/>
    <x v="1"/>
    <x v="17"/>
    <x v="1"/>
    <x v="73"/>
    <x v="0"/>
  </r>
  <r>
    <x v="2"/>
    <x v="9"/>
    <x v="87"/>
    <x v="36"/>
    <x v="11"/>
    <x v="1"/>
    <x v="10"/>
    <x v="279"/>
    <x v="770"/>
    <x v="0"/>
  </r>
  <r>
    <x v="2"/>
    <x v="9"/>
    <x v="88"/>
    <x v="5"/>
    <x v="1"/>
    <x v="3"/>
    <x v="321"/>
    <x v="133"/>
    <x v="771"/>
    <x v="0"/>
  </r>
  <r>
    <x v="2"/>
    <x v="9"/>
    <x v="89"/>
    <x v="1"/>
    <x v="1"/>
    <x v="3"/>
    <x v="298"/>
    <x v="42"/>
    <x v="772"/>
    <x v="0"/>
  </r>
  <r>
    <x v="2"/>
    <x v="9"/>
    <x v="90"/>
    <x v="37"/>
    <x v="11"/>
    <x v="1"/>
    <x v="322"/>
    <x v="272"/>
    <x v="773"/>
    <x v="0"/>
  </r>
  <r>
    <x v="2"/>
    <x v="9"/>
    <x v="147"/>
    <x v="53"/>
    <x v="1"/>
    <x v="1"/>
    <x v="17"/>
    <x v="52"/>
    <x v="454"/>
    <x v="0"/>
  </r>
  <r>
    <x v="2"/>
    <x v="9"/>
    <x v="91"/>
    <x v="38"/>
    <x v="11"/>
    <x v="1"/>
    <x v="318"/>
    <x v="14"/>
    <x v="20"/>
    <x v="0"/>
  </r>
  <r>
    <x v="2"/>
    <x v="9"/>
    <x v="148"/>
    <x v="38"/>
    <x v="2"/>
    <x v="1"/>
    <x v="2"/>
    <x v="42"/>
    <x v="617"/>
    <x v="0"/>
  </r>
  <r>
    <x v="2"/>
    <x v="9"/>
    <x v="149"/>
    <x v="53"/>
    <x v="1"/>
    <x v="1"/>
    <x v="21"/>
    <x v="21"/>
    <x v="22"/>
    <x v="0"/>
  </r>
  <r>
    <x v="2"/>
    <x v="9"/>
    <x v="92"/>
    <x v="38"/>
    <x v="20"/>
    <x v="1"/>
    <x v="65"/>
    <x v="1"/>
    <x v="79"/>
    <x v="0"/>
  </r>
  <r>
    <x v="2"/>
    <x v="9"/>
    <x v="93"/>
    <x v="38"/>
    <x v="13"/>
    <x v="1"/>
    <x v="17"/>
    <x v="11"/>
    <x v="80"/>
    <x v="0"/>
  </r>
  <r>
    <x v="2"/>
    <x v="9"/>
    <x v="94"/>
    <x v="38"/>
    <x v="0"/>
    <x v="1"/>
    <x v="217"/>
    <x v="18"/>
    <x v="774"/>
    <x v="0"/>
  </r>
  <r>
    <x v="2"/>
    <x v="9"/>
    <x v="95"/>
    <x v="38"/>
    <x v="1"/>
    <x v="1"/>
    <x v="132"/>
    <x v="1"/>
    <x v="775"/>
    <x v="0"/>
  </r>
  <r>
    <x v="2"/>
    <x v="9"/>
    <x v="96"/>
    <x v="39"/>
    <x v="20"/>
    <x v="1"/>
    <x v="278"/>
    <x v="55"/>
    <x v="138"/>
    <x v="0"/>
  </r>
  <r>
    <x v="2"/>
    <x v="9"/>
    <x v="97"/>
    <x v="36"/>
    <x v="11"/>
    <x v="1"/>
    <x v="21"/>
    <x v="21"/>
    <x v="22"/>
    <x v="0"/>
  </r>
  <r>
    <x v="2"/>
    <x v="9"/>
    <x v="98"/>
    <x v="40"/>
    <x v="1"/>
    <x v="1"/>
    <x v="68"/>
    <x v="56"/>
    <x v="83"/>
    <x v="0"/>
  </r>
  <r>
    <x v="2"/>
    <x v="9"/>
    <x v="99"/>
    <x v="37"/>
    <x v="11"/>
    <x v="1"/>
    <x v="40"/>
    <x v="57"/>
    <x v="368"/>
    <x v="0"/>
  </r>
  <r>
    <x v="2"/>
    <x v="9"/>
    <x v="100"/>
    <x v="34"/>
    <x v="12"/>
    <x v="1"/>
    <x v="21"/>
    <x v="21"/>
    <x v="22"/>
    <x v="0"/>
  </r>
  <r>
    <x v="2"/>
    <x v="9"/>
    <x v="101"/>
    <x v="41"/>
    <x v="11"/>
    <x v="1"/>
    <x v="9"/>
    <x v="52"/>
    <x v="776"/>
    <x v="0"/>
  </r>
  <r>
    <x v="2"/>
    <x v="9"/>
    <x v="102"/>
    <x v="40"/>
    <x v="1"/>
    <x v="1"/>
    <x v="37"/>
    <x v="58"/>
    <x v="748"/>
    <x v="0"/>
  </r>
  <r>
    <x v="2"/>
    <x v="9"/>
    <x v="103"/>
    <x v="38"/>
    <x v="13"/>
    <x v="1"/>
    <x v="21"/>
    <x v="21"/>
    <x v="22"/>
    <x v="0"/>
  </r>
  <r>
    <x v="2"/>
    <x v="9"/>
    <x v="150"/>
    <x v="38"/>
    <x v="1"/>
    <x v="1"/>
    <x v="261"/>
    <x v="1"/>
    <x v="777"/>
    <x v="0"/>
  </r>
  <r>
    <x v="2"/>
    <x v="9"/>
    <x v="104"/>
    <x v="38"/>
    <x v="11"/>
    <x v="1"/>
    <x v="42"/>
    <x v="52"/>
    <x v="778"/>
    <x v="0"/>
  </r>
  <r>
    <x v="2"/>
    <x v="9"/>
    <x v="105"/>
    <x v="38"/>
    <x v="0"/>
    <x v="1"/>
    <x v="154"/>
    <x v="11"/>
    <x v="779"/>
    <x v="0"/>
  </r>
  <r>
    <x v="2"/>
    <x v="9"/>
    <x v="151"/>
    <x v="38"/>
    <x v="2"/>
    <x v="1"/>
    <x v="118"/>
    <x v="42"/>
    <x v="780"/>
    <x v="0"/>
  </r>
  <r>
    <x v="2"/>
    <x v="9"/>
    <x v="106"/>
    <x v="38"/>
    <x v="20"/>
    <x v="1"/>
    <x v="17"/>
    <x v="1"/>
    <x v="73"/>
    <x v="0"/>
  </r>
  <r>
    <x v="2"/>
    <x v="9"/>
    <x v="107"/>
    <x v="42"/>
    <x v="0"/>
    <x v="1"/>
    <x v="297"/>
    <x v="22"/>
    <x v="9"/>
    <x v="0"/>
  </r>
  <r>
    <x v="2"/>
    <x v="9"/>
    <x v="108"/>
    <x v="42"/>
    <x v="0"/>
    <x v="0"/>
    <x v="21"/>
    <x v="21"/>
    <x v="781"/>
    <x v="0"/>
  </r>
  <r>
    <x v="2"/>
    <x v="9"/>
    <x v="111"/>
    <x v="12"/>
    <x v="1"/>
    <x v="1"/>
    <x v="44"/>
    <x v="22"/>
    <x v="52"/>
    <x v="0"/>
  </r>
  <r>
    <x v="2"/>
    <x v="9"/>
    <x v="112"/>
    <x v="13"/>
    <x v="1"/>
    <x v="1"/>
    <x v="72"/>
    <x v="59"/>
    <x v="93"/>
    <x v="0"/>
  </r>
  <r>
    <x v="2"/>
    <x v="9"/>
    <x v="113"/>
    <x v="43"/>
    <x v="1"/>
    <x v="3"/>
    <x v="323"/>
    <x v="42"/>
    <x v="782"/>
    <x v="0"/>
  </r>
  <r>
    <x v="2"/>
    <x v="9"/>
    <x v="114"/>
    <x v="44"/>
    <x v="12"/>
    <x v="1"/>
    <x v="169"/>
    <x v="52"/>
    <x v="783"/>
    <x v="0"/>
  </r>
  <r>
    <x v="2"/>
    <x v="9"/>
    <x v="115"/>
    <x v="45"/>
    <x v="1"/>
    <x v="1"/>
    <x v="2"/>
    <x v="61"/>
    <x v="159"/>
    <x v="0"/>
  </r>
  <r>
    <x v="2"/>
    <x v="9"/>
    <x v="116"/>
    <x v="46"/>
    <x v="21"/>
    <x v="0"/>
    <x v="38"/>
    <x v="280"/>
    <x v="784"/>
    <x v="0"/>
  </r>
  <r>
    <x v="2"/>
    <x v="9"/>
    <x v="117"/>
    <x v="46"/>
    <x v="21"/>
    <x v="1"/>
    <x v="275"/>
    <x v="281"/>
    <x v="785"/>
    <x v="0"/>
  </r>
  <r>
    <x v="2"/>
    <x v="9"/>
    <x v="118"/>
    <x v="46"/>
    <x v="22"/>
    <x v="1"/>
    <x v="164"/>
    <x v="41"/>
    <x v="786"/>
    <x v="0"/>
  </r>
  <r>
    <x v="2"/>
    <x v="9"/>
    <x v="119"/>
    <x v="46"/>
    <x v="23"/>
    <x v="1"/>
    <x v="125"/>
    <x v="7"/>
    <x v="197"/>
    <x v="0"/>
  </r>
  <r>
    <x v="2"/>
    <x v="9"/>
    <x v="120"/>
    <x v="46"/>
    <x v="24"/>
    <x v="1"/>
    <x v="93"/>
    <x v="64"/>
    <x v="470"/>
    <x v="0"/>
  </r>
  <r>
    <x v="2"/>
    <x v="9"/>
    <x v="121"/>
    <x v="38"/>
    <x v="1"/>
    <x v="1"/>
    <x v="20"/>
    <x v="60"/>
    <x v="102"/>
    <x v="0"/>
  </r>
  <r>
    <x v="2"/>
    <x v="9"/>
    <x v="122"/>
    <x v="46"/>
    <x v="23"/>
    <x v="1"/>
    <x v="21"/>
    <x v="21"/>
    <x v="22"/>
    <x v="0"/>
  </r>
  <r>
    <x v="2"/>
    <x v="9"/>
    <x v="123"/>
    <x v="46"/>
    <x v="21"/>
    <x v="1"/>
    <x v="21"/>
    <x v="21"/>
    <x v="22"/>
    <x v="0"/>
  </r>
  <r>
    <x v="2"/>
    <x v="9"/>
    <x v="124"/>
    <x v="46"/>
    <x v="22"/>
    <x v="1"/>
    <x v="21"/>
    <x v="21"/>
    <x v="22"/>
    <x v="0"/>
  </r>
  <r>
    <x v="2"/>
    <x v="9"/>
    <x v="125"/>
    <x v="46"/>
    <x v="24"/>
    <x v="1"/>
    <x v="21"/>
    <x v="21"/>
    <x v="22"/>
    <x v="0"/>
  </r>
  <r>
    <x v="2"/>
    <x v="9"/>
    <x v="126"/>
    <x v="45"/>
    <x v="1"/>
    <x v="1"/>
    <x v="74"/>
    <x v="58"/>
    <x v="787"/>
    <x v="0"/>
  </r>
  <r>
    <x v="2"/>
    <x v="9"/>
    <x v="127"/>
    <x v="38"/>
    <x v="11"/>
    <x v="1"/>
    <x v="36"/>
    <x v="11"/>
    <x v="290"/>
    <x v="0"/>
  </r>
  <r>
    <x v="2"/>
    <x v="9"/>
    <x v="128"/>
    <x v="38"/>
    <x v="1"/>
    <x v="1"/>
    <x v="21"/>
    <x v="21"/>
    <x v="22"/>
    <x v="0"/>
  </r>
  <r>
    <x v="2"/>
    <x v="9"/>
    <x v="129"/>
    <x v="38"/>
    <x v="20"/>
    <x v="1"/>
    <x v="20"/>
    <x v="17"/>
    <x v="105"/>
    <x v="0"/>
  </r>
  <r>
    <x v="2"/>
    <x v="9"/>
    <x v="130"/>
    <x v="38"/>
    <x v="2"/>
    <x v="1"/>
    <x v="21"/>
    <x v="21"/>
    <x v="22"/>
    <x v="0"/>
  </r>
  <r>
    <x v="2"/>
    <x v="9"/>
    <x v="131"/>
    <x v="38"/>
    <x v="0"/>
    <x v="1"/>
    <x v="21"/>
    <x v="21"/>
    <x v="22"/>
    <x v="0"/>
  </r>
  <r>
    <x v="2"/>
    <x v="9"/>
    <x v="132"/>
    <x v="38"/>
    <x v="13"/>
    <x v="1"/>
    <x v="21"/>
    <x v="21"/>
    <x v="22"/>
    <x v="0"/>
  </r>
  <r>
    <x v="2"/>
    <x v="9"/>
    <x v="133"/>
    <x v="45"/>
    <x v="1"/>
    <x v="3"/>
    <x v="324"/>
    <x v="282"/>
    <x v="788"/>
    <x v="0"/>
  </r>
  <r>
    <x v="2"/>
    <x v="9"/>
    <x v="134"/>
    <x v="47"/>
    <x v="12"/>
    <x v="1"/>
    <x v="21"/>
    <x v="21"/>
    <x v="22"/>
    <x v="0"/>
  </r>
  <r>
    <x v="2"/>
    <x v="9"/>
    <x v="135"/>
    <x v="32"/>
    <x v="19"/>
    <x v="0"/>
    <x v="40"/>
    <x v="283"/>
    <x v="789"/>
    <x v="0"/>
  </r>
  <r>
    <x v="2"/>
    <x v="9"/>
    <x v="136"/>
    <x v="32"/>
    <x v="19"/>
    <x v="0"/>
    <x v="21"/>
    <x v="21"/>
    <x v="790"/>
    <x v="0"/>
  </r>
  <r>
    <x v="2"/>
    <x v="9"/>
    <x v="137"/>
    <x v="48"/>
    <x v="1"/>
    <x v="1"/>
    <x v="30"/>
    <x v="7"/>
    <x v="27"/>
    <x v="0"/>
  </r>
  <r>
    <x v="2"/>
    <x v="9"/>
    <x v="138"/>
    <x v="45"/>
    <x v="1"/>
    <x v="1"/>
    <x v="10"/>
    <x v="284"/>
    <x v="791"/>
    <x v="0"/>
  </r>
  <r>
    <x v="2"/>
    <x v="9"/>
    <x v="139"/>
    <x v="45"/>
    <x v="1"/>
    <x v="0"/>
    <x v="325"/>
    <x v="172"/>
    <x v="792"/>
    <x v="0"/>
  </r>
  <r>
    <x v="2"/>
    <x v="9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10"/>
    <x v="0"/>
    <x v="0"/>
    <x v="0"/>
    <x v="0"/>
    <x v="200"/>
    <x v="285"/>
    <x v="793"/>
    <x v="0"/>
  </r>
  <r>
    <x v="2"/>
    <x v="10"/>
    <x v="1"/>
    <x v="1"/>
    <x v="1"/>
    <x v="1"/>
    <x v="25"/>
    <x v="1"/>
    <x v="794"/>
    <x v="0"/>
  </r>
  <r>
    <x v="2"/>
    <x v="10"/>
    <x v="2"/>
    <x v="2"/>
    <x v="2"/>
    <x v="1"/>
    <x v="172"/>
    <x v="2"/>
    <x v="795"/>
    <x v="0"/>
  </r>
  <r>
    <x v="2"/>
    <x v="10"/>
    <x v="3"/>
    <x v="2"/>
    <x v="3"/>
    <x v="1"/>
    <x v="132"/>
    <x v="204"/>
    <x v="796"/>
    <x v="0"/>
  </r>
  <r>
    <x v="2"/>
    <x v="10"/>
    <x v="4"/>
    <x v="0"/>
    <x v="4"/>
    <x v="1"/>
    <x v="280"/>
    <x v="4"/>
    <x v="797"/>
    <x v="0"/>
  </r>
  <r>
    <x v="2"/>
    <x v="10"/>
    <x v="5"/>
    <x v="0"/>
    <x v="4"/>
    <x v="0"/>
    <x v="36"/>
    <x v="286"/>
    <x v="798"/>
    <x v="0"/>
  </r>
  <r>
    <x v="2"/>
    <x v="10"/>
    <x v="6"/>
    <x v="0"/>
    <x v="5"/>
    <x v="1"/>
    <x v="326"/>
    <x v="267"/>
    <x v="799"/>
    <x v="0"/>
  </r>
  <r>
    <x v="2"/>
    <x v="10"/>
    <x v="7"/>
    <x v="0"/>
    <x v="5"/>
    <x v="2"/>
    <x v="279"/>
    <x v="4"/>
    <x v="800"/>
    <x v="0"/>
  </r>
  <r>
    <x v="2"/>
    <x v="10"/>
    <x v="8"/>
    <x v="3"/>
    <x v="6"/>
    <x v="1"/>
    <x v="36"/>
    <x v="7"/>
    <x v="172"/>
    <x v="0"/>
  </r>
  <r>
    <x v="2"/>
    <x v="10"/>
    <x v="9"/>
    <x v="3"/>
    <x v="7"/>
    <x v="1"/>
    <x v="308"/>
    <x v="8"/>
    <x v="801"/>
    <x v="0"/>
  </r>
  <r>
    <x v="2"/>
    <x v="10"/>
    <x v="10"/>
    <x v="0"/>
    <x v="8"/>
    <x v="0"/>
    <x v="21"/>
    <x v="21"/>
    <x v="802"/>
    <x v="0"/>
  </r>
  <r>
    <x v="2"/>
    <x v="10"/>
    <x v="11"/>
    <x v="0"/>
    <x v="8"/>
    <x v="1"/>
    <x v="69"/>
    <x v="287"/>
    <x v="803"/>
    <x v="0"/>
  </r>
  <r>
    <x v="2"/>
    <x v="10"/>
    <x v="12"/>
    <x v="2"/>
    <x v="0"/>
    <x v="1"/>
    <x v="327"/>
    <x v="146"/>
    <x v="804"/>
    <x v="0"/>
  </r>
  <r>
    <x v="2"/>
    <x v="10"/>
    <x v="13"/>
    <x v="2"/>
    <x v="3"/>
    <x v="3"/>
    <x v="195"/>
    <x v="246"/>
    <x v="805"/>
    <x v="0"/>
  </r>
  <r>
    <x v="2"/>
    <x v="10"/>
    <x v="14"/>
    <x v="4"/>
    <x v="1"/>
    <x v="1"/>
    <x v="328"/>
    <x v="288"/>
    <x v="806"/>
    <x v="0"/>
  </r>
  <r>
    <x v="2"/>
    <x v="10"/>
    <x v="15"/>
    <x v="4"/>
    <x v="1"/>
    <x v="0"/>
    <x v="44"/>
    <x v="36"/>
    <x v="807"/>
    <x v="0"/>
  </r>
  <r>
    <x v="2"/>
    <x v="10"/>
    <x v="145"/>
    <x v="7"/>
    <x v="12"/>
    <x v="1"/>
    <x v="25"/>
    <x v="32"/>
    <x v="100"/>
    <x v="0"/>
  </r>
  <r>
    <x v="2"/>
    <x v="10"/>
    <x v="16"/>
    <x v="5"/>
    <x v="1"/>
    <x v="1"/>
    <x v="108"/>
    <x v="67"/>
    <x v="808"/>
    <x v="0"/>
  </r>
  <r>
    <x v="2"/>
    <x v="10"/>
    <x v="17"/>
    <x v="6"/>
    <x v="1"/>
    <x v="1"/>
    <x v="79"/>
    <x v="1"/>
    <x v="190"/>
    <x v="0"/>
  </r>
  <r>
    <x v="2"/>
    <x v="10"/>
    <x v="18"/>
    <x v="4"/>
    <x v="1"/>
    <x v="3"/>
    <x v="163"/>
    <x v="212"/>
    <x v="491"/>
    <x v="0"/>
  </r>
  <r>
    <x v="2"/>
    <x v="10"/>
    <x v="19"/>
    <x v="1"/>
    <x v="1"/>
    <x v="1"/>
    <x v="36"/>
    <x v="18"/>
    <x v="492"/>
    <x v="0"/>
  </r>
  <r>
    <x v="2"/>
    <x v="10"/>
    <x v="20"/>
    <x v="0"/>
    <x v="0"/>
    <x v="4"/>
    <x v="329"/>
    <x v="22"/>
    <x v="809"/>
    <x v="20"/>
  </r>
  <r>
    <x v="2"/>
    <x v="10"/>
    <x v="21"/>
    <x v="3"/>
    <x v="7"/>
    <x v="1"/>
    <x v="20"/>
    <x v="22"/>
    <x v="92"/>
    <x v="0"/>
  </r>
  <r>
    <x v="2"/>
    <x v="10"/>
    <x v="152"/>
    <x v="54"/>
    <x v="16"/>
    <x v="0"/>
    <x v="21"/>
    <x v="21"/>
    <x v="810"/>
    <x v="0"/>
  </r>
  <r>
    <x v="2"/>
    <x v="10"/>
    <x v="22"/>
    <x v="6"/>
    <x v="1"/>
    <x v="1"/>
    <x v="21"/>
    <x v="21"/>
    <x v="22"/>
    <x v="0"/>
  </r>
  <r>
    <x v="2"/>
    <x v="10"/>
    <x v="23"/>
    <x v="2"/>
    <x v="0"/>
    <x v="1"/>
    <x v="22"/>
    <x v="1"/>
    <x v="513"/>
    <x v="0"/>
  </r>
  <r>
    <x v="2"/>
    <x v="10"/>
    <x v="24"/>
    <x v="2"/>
    <x v="2"/>
    <x v="1"/>
    <x v="21"/>
    <x v="21"/>
    <x v="22"/>
    <x v="0"/>
  </r>
  <r>
    <x v="2"/>
    <x v="10"/>
    <x v="25"/>
    <x v="0"/>
    <x v="5"/>
    <x v="1"/>
    <x v="21"/>
    <x v="21"/>
    <x v="22"/>
    <x v="0"/>
  </r>
  <r>
    <x v="2"/>
    <x v="10"/>
    <x v="26"/>
    <x v="0"/>
    <x v="8"/>
    <x v="1"/>
    <x v="21"/>
    <x v="21"/>
    <x v="22"/>
    <x v="0"/>
  </r>
  <r>
    <x v="2"/>
    <x v="10"/>
    <x v="27"/>
    <x v="0"/>
    <x v="0"/>
    <x v="0"/>
    <x v="21"/>
    <x v="21"/>
    <x v="575"/>
    <x v="0"/>
  </r>
  <r>
    <x v="2"/>
    <x v="10"/>
    <x v="28"/>
    <x v="0"/>
    <x v="0"/>
    <x v="1"/>
    <x v="330"/>
    <x v="51"/>
    <x v="811"/>
    <x v="0"/>
  </r>
  <r>
    <x v="2"/>
    <x v="10"/>
    <x v="29"/>
    <x v="7"/>
    <x v="9"/>
    <x v="1"/>
    <x v="331"/>
    <x v="57"/>
    <x v="812"/>
    <x v="0"/>
  </r>
  <r>
    <x v="2"/>
    <x v="10"/>
    <x v="30"/>
    <x v="7"/>
    <x v="10"/>
    <x v="1"/>
    <x v="25"/>
    <x v="25"/>
    <x v="27"/>
    <x v="0"/>
  </r>
  <r>
    <x v="2"/>
    <x v="10"/>
    <x v="31"/>
    <x v="2"/>
    <x v="3"/>
    <x v="1"/>
    <x v="21"/>
    <x v="21"/>
    <x v="22"/>
    <x v="0"/>
  </r>
  <r>
    <x v="2"/>
    <x v="10"/>
    <x v="32"/>
    <x v="0"/>
    <x v="0"/>
    <x v="4"/>
    <x v="22"/>
    <x v="64"/>
    <x v="813"/>
    <x v="21"/>
  </r>
  <r>
    <x v="2"/>
    <x v="10"/>
    <x v="153"/>
    <x v="54"/>
    <x v="16"/>
    <x v="0"/>
    <x v="21"/>
    <x v="21"/>
    <x v="814"/>
    <x v="0"/>
  </r>
  <r>
    <x v="2"/>
    <x v="10"/>
    <x v="34"/>
    <x v="8"/>
    <x v="1"/>
    <x v="0"/>
    <x v="20"/>
    <x v="289"/>
    <x v="815"/>
    <x v="0"/>
  </r>
  <r>
    <x v="2"/>
    <x v="10"/>
    <x v="33"/>
    <x v="8"/>
    <x v="1"/>
    <x v="1"/>
    <x v="154"/>
    <x v="58"/>
    <x v="816"/>
    <x v="0"/>
  </r>
  <r>
    <x v="2"/>
    <x v="10"/>
    <x v="154"/>
    <x v="1"/>
    <x v="1"/>
    <x v="0"/>
    <x v="21"/>
    <x v="21"/>
    <x v="817"/>
    <x v="0"/>
  </r>
  <r>
    <x v="2"/>
    <x v="10"/>
    <x v="35"/>
    <x v="9"/>
    <x v="1"/>
    <x v="1"/>
    <x v="74"/>
    <x v="290"/>
    <x v="818"/>
    <x v="0"/>
  </r>
  <r>
    <x v="2"/>
    <x v="10"/>
    <x v="36"/>
    <x v="9"/>
    <x v="1"/>
    <x v="1"/>
    <x v="332"/>
    <x v="291"/>
    <x v="819"/>
    <x v="0"/>
  </r>
  <r>
    <x v="2"/>
    <x v="10"/>
    <x v="37"/>
    <x v="7"/>
    <x v="2"/>
    <x v="1"/>
    <x v="333"/>
    <x v="152"/>
    <x v="820"/>
    <x v="0"/>
  </r>
  <r>
    <x v="2"/>
    <x v="10"/>
    <x v="38"/>
    <x v="7"/>
    <x v="11"/>
    <x v="1"/>
    <x v="334"/>
    <x v="32"/>
    <x v="821"/>
    <x v="0"/>
  </r>
  <r>
    <x v="2"/>
    <x v="10"/>
    <x v="39"/>
    <x v="7"/>
    <x v="2"/>
    <x v="1"/>
    <x v="18"/>
    <x v="292"/>
    <x v="425"/>
    <x v="0"/>
  </r>
  <r>
    <x v="2"/>
    <x v="10"/>
    <x v="40"/>
    <x v="9"/>
    <x v="1"/>
    <x v="1"/>
    <x v="30"/>
    <x v="159"/>
    <x v="822"/>
    <x v="0"/>
  </r>
  <r>
    <x v="2"/>
    <x v="10"/>
    <x v="41"/>
    <x v="9"/>
    <x v="1"/>
    <x v="3"/>
    <x v="201"/>
    <x v="96"/>
    <x v="823"/>
    <x v="0"/>
  </r>
  <r>
    <x v="2"/>
    <x v="10"/>
    <x v="42"/>
    <x v="10"/>
    <x v="1"/>
    <x v="3"/>
    <x v="204"/>
    <x v="23"/>
    <x v="824"/>
    <x v="0"/>
  </r>
  <r>
    <x v="2"/>
    <x v="10"/>
    <x v="43"/>
    <x v="11"/>
    <x v="1"/>
    <x v="1"/>
    <x v="335"/>
    <x v="122"/>
    <x v="825"/>
    <x v="0"/>
  </r>
  <r>
    <x v="2"/>
    <x v="10"/>
    <x v="44"/>
    <x v="12"/>
    <x v="1"/>
    <x v="1"/>
    <x v="157"/>
    <x v="293"/>
    <x v="826"/>
    <x v="0"/>
  </r>
  <r>
    <x v="2"/>
    <x v="10"/>
    <x v="45"/>
    <x v="13"/>
    <x v="1"/>
    <x v="1"/>
    <x v="298"/>
    <x v="18"/>
    <x v="744"/>
    <x v="0"/>
  </r>
  <r>
    <x v="2"/>
    <x v="10"/>
    <x v="46"/>
    <x v="9"/>
    <x v="1"/>
    <x v="1"/>
    <x v="174"/>
    <x v="22"/>
    <x v="827"/>
    <x v="0"/>
  </r>
  <r>
    <x v="2"/>
    <x v="10"/>
    <x v="47"/>
    <x v="14"/>
    <x v="1"/>
    <x v="3"/>
    <x v="21"/>
    <x v="21"/>
    <x v="828"/>
    <x v="0"/>
  </r>
  <r>
    <x v="2"/>
    <x v="10"/>
    <x v="48"/>
    <x v="14"/>
    <x v="1"/>
    <x v="1"/>
    <x v="22"/>
    <x v="1"/>
    <x v="513"/>
    <x v="0"/>
  </r>
  <r>
    <x v="2"/>
    <x v="10"/>
    <x v="49"/>
    <x v="7"/>
    <x v="11"/>
    <x v="1"/>
    <x v="51"/>
    <x v="40"/>
    <x v="829"/>
    <x v="0"/>
  </r>
  <r>
    <x v="2"/>
    <x v="10"/>
    <x v="50"/>
    <x v="7"/>
    <x v="12"/>
    <x v="1"/>
    <x v="38"/>
    <x v="40"/>
    <x v="396"/>
    <x v="0"/>
  </r>
  <r>
    <x v="2"/>
    <x v="10"/>
    <x v="51"/>
    <x v="7"/>
    <x v="2"/>
    <x v="1"/>
    <x v="93"/>
    <x v="294"/>
    <x v="572"/>
    <x v="0"/>
  </r>
  <r>
    <x v="2"/>
    <x v="10"/>
    <x v="52"/>
    <x v="15"/>
    <x v="1"/>
    <x v="3"/>
    <x v="48"/>
    <x v="15"/>
    <x v="830"/>
    <x v="0"/>
  </r>
  <r>
    <x v="2"/>
    <x v="10"/>
    <x v="53"/>
    <x v="16"/>
    <x v="1"/>
    <x v="3"/>
    <x v="21"/>
    <x v="21"/>
    <x v="245"/>
    <x v="0"/>
  </r>
  <r>
    <x v="2"/>
    <x v="10"/>
    <x v="54"/>
    <x v="16"/>
    <x v="1"/>
    <x v="0"/>
    <x v="21"/>
    <x v="21"/>
    <x v="494"/>
    <x v="0"/>
  </r>
  <r>
    <x v="2"/>
    <x v="10"/>
    <x v="55"/>
    <x v="11"/>
    <x v="1"/>
    <x v="1"/>
    <x v="89"/>
    <x v="159"/>
    <x v="263"/>
    <x v="0"/>
  </r>
  <r>
    <x v="2"/>
    <x v="10"/>
    <x v="56"/>
    <x v="16"/>
    <x v="1"/>
    <x v="0"/>
    <x v="21"/>
    <x v="21"/>
    <x v="831"/>
    <x v="0"/>
  </r>
  <r>
    <x v="2"/>
    <x v="10"/>
    <x v="57"/>
    <x v="7"/>
    <x v="11"/>
    <x v="1"/>
    <x v="200"/>
    <x v="91"/>
    <x v="832"/>
    <x v="0"/>
  </r>
  <r>
    <x v="2"/>
    <x v="10"/>
    <x v="58"/>
    <x v="7"/>
    <x v="12"/>
    <x v="1"/>
    <x v="336"/>
    <x v="32"/>
    <x v="833"/>
    <x v="0"/>
  </r>
  <r>
    <x v="2"/>
    <x v="10"/>
    <x v="60"/>
    <x v="7"/>
    <x v="13"/>
    <x v="1"/>
    <x v="28"/>
    <x v="160"/>
    <x v="834"/>
    <x v="0"/>
  </r>
  <r>
    <x v="2"/>
    <x v="10"/>
    <x v="61"/>
    <x v="7"/>
    <x v="13"/>
    <x v="1"/>
    <x v="22"/>
    <x v="46"/>
    <x v="254"/>
    <x v="0"/>
  </r>
  <r>
    <x v="2"/>
    <x v="10"/>
    <x v="62"/>
    <x v="13"/>
    <x v="1"/>
    <x v="3"/>
    <x v="337"/>
    <x v="212"/>
    <x v="835"/>
    <x v="0"/>
  </r>
  <r>
    <x v="2"/>
    <x v="10"/>
    <x v="63"/>
    <x v="2"/>
    <x v="0"/>
    <x v="4"/>
    <x v="93"/>
    <x v="60"/>
    <x v="836"/>
    <x v="3"/>
  </r>
  <r>
    <x v="2"/>
    <x v="10"/>
    <x v="64"/>
    <x v="16"/>
    <x v="1"/>
    <x v="1"/>
    <x v="9"/>
    <x v="295"/>
    <x v="837"/>
    <x v="0"/>
  </r>
  <r>
    <x v="2"/>
    <x v="10"/>
    <x v="65"/>
    <x v="18"/>
    <x v="1"/>
    <x v="0"/>
    <x v="109"/>
    <x v="44"/>
    <x v="838"/>
    <x v="0"/>
  </r>
  <r>
    <x v="2"/>
    <x v="10"/>
    <x v="66"/>
    <x v="19"/>
    <x v="14"/>
    <x v="1"/>
    <x v="40"/>
    <x v="93"/>
    <x v="454"/>
    <x v="0"/>
  </r>
  <r>
    <x v="2"/>
    <x v="10"/>
    <x v="67"/>
    <x v="20"/>
    <x v="15"/>
    <x v="1"/>
    <x v="21"/>
    <x v="21"/>
    <x v="22"/>
    <x v="0"/>
  </r>
  <r>
    <x v="2"/>
    <x v="10"/>
    <x v="68"/>
    <x v="21"/>
    <x v="13"/>
    <x v="1"/>
    <x v="17"/>
    <x v="34"/>
    <x v="839"/>
    <x v="0"/>
  </r>
  <r>
    <x v="2"/>
    <x v="10"/>
    <x v="69"/>
    <x v="22"/>
    <x v="16"/>
    <x v="0"/>
    <x v="108"/>
    <x v="296"/>
    <x v="840"/>
    <x v="0"/>
  </r>
  <r>
    <x v="2"/>
    <x v="10"/>
    <x v="70"/>
    <x v="18"/>
    <x v="1"/>
    <x v="0"/>
    <x v="74"/>
    <x v="85"/>
    <x v="841"/>
    <x v="0"/>
  </r>
  <r>
    <x v="2"/>
    <x v="10"/>
    <x v="71"/>
    <x v="23"/>
    <x v="17"/>
    <x v="1"/>
    <x v="47"/>
    <x v="8"/>
    <x v="842"/>
    <x v="0"/>
  </r>
  <r>
    <x v="2"/>
    <x v="10"/>
    <x v="72"/>
    <x v="24"/>
    <x v="1"/>
    <x v="3"/>
    <x v="338"/>
    <x v="7"/>
    <x v="843"/>
    <x v="0"/>
  </r>
  <r>
    <x v="2"/>
    <x v="10"/>
    <x v="73"/>
    <x v="25"/>
    <x v="1"/>
    <x v="1"/>
    <x v="121"/>
    <x v="95"/>
    <x v="844"/>
    <x v="0"/>
  </r>
  <r>
    <x v="2"/>
    <x v="10"/>
    <x v="74"/>
    <x v="26"/>
    <x v="1"/>
    <x v="1"/>
    <x v="21"/>
    <x v="21"/>
    <x v="22"/>
    <x v="0"/>
  </r>
  <r>
    <x v="2"/>
    <x v="10"/>
    <x v="75"/>
    <x v="27"/>
    <x v="1"/>
    <x v="1"/>
    <x v="163"/>
    <x v="8"/>
    <x v="764"/>
    <x v="0"/>
  </r>
  <r>
    <x v="2"/>
    <x v="10"/>
    <x v="76"/>
    <x v="28"/>
    <x v="12"/>
    <x v="1"/>
    <x v="17"/>
    <x v="112"/>
    <x v="605"/>
    <x v="0"/>
  </r>
  <r>
    <x v="2"/>
    <x v="10"/>
    <x v="77"/>
    <x v="29"/>
    <x v="18"/>
    <x v="2"/>
    <x v="5"/>
    <x v="297"/>
    <x v="845"/>
    <x v="0"/>
  </r>
  <r>
    <x v="2"/>
    <x v="10"/>
    <x v="78"/>
    <x v="26"/>
    <x v="1"/>
    <x v="3"/>
    <x v="22"/>
    <x v="40"/>
    <x v="846"/>
    <x v="0"/>
  </r>
  <r>
    <x v="2"/>
    <x v="10"/>
    <x v="146"/>
    <x v="29"/>
    <x v="18"/>
    <x v="0"/>
    <x v="21"/>
    <x v="21"/>
    <x v="847"/>
    <x v="0"/>
  </r>
  <r>
    <x v="2"/>
    <x v="10"/>
    <x v="155"/>
    <x v="29"/>
    <x v="18"/>
    <x v="3"/>
    <x v="21"/>
    <x v="21"/>
    <x v="848"/>
    <x v="0"/>
  </r>
  <r>
    <x v="2"/>
    <x v="10"/>
    <x v="79"/>
    <x v="30"/>
    <x v="1"/>
    <x v="1"/>
    <x v="279"/>
    <x v="196"/>
    <x v="67"/>
    <x v="0"/>
  </r>
  <r>
    <x v="2"/>
    <x v="10"/>
    <x v="80"/>
    <x v="30"/>
    <x v="19"/>
    <x v="1"/>
    <x v="55"/>
    <x v="298"/>
    <x v="503"/>
    <x v="0"/>
  </r>
  <r>
    <x v="2"/>
    <x v="10"/>
    <x v="81"/>
    <x v="31"/>
    <x v="11"/>
    <x v="1"/>
    <x v="22"/>
    <x v="21"/>
    <x v="22"/>
    <x v="0"/>
  </r>
  <r>
    <x v="2"/>
    <x v="10"/>
    <x v="85"/>
    <x v="34"/>
    <x v="12"/>
    <x v="1"/>
    <x v="10"/>
    <x v="14"/>
    <x v="92"/>
    <x v="0"/>
  </r>
  <r>
    <x v="2"/>
    <x v="10"/>
    <x v="86"/>
    <x v="35"/>
    <x v="20"/>
    <x v="1"/>
    <x v="17"/>
    <x v="1"/>
    <x v="73"/>
    <x v="0"/>
  </r>
  <r>
    <x v="2"/>
    <x v="10"/>
    <x v="87"/>
    <x v="36"/>
    <x v="11"/>
    <x v="1"/>
    <x v="22"/>
    <x v="299"/>
    <x v="849"/>
    <x v="0"/>
  </r>
  <r>
    <x v="2"/>
    <x v="10"/>
    <x v="88"/>
    <x v="5"/>
    <x v="1"/>
    <x v="3"/>
    <x v="336"/>
    <x v="133"/>
    <x v="850"/>
    <x v="0"/>
  </r>
  <r>
    <x v="2"/>
    <x v="10"/>
    <x v="89"/>
    <x v="1"/>
    <x v="1"/>
    <x v="3"/>
    <x v="339"/>
    <x v="42"/>
    <x v="772"/>
    <x v="0"/>
  </r>
  <r>
    <x v="2"/>
    <x v="10"/>
    <x v="90"/>
    <x v="37"/>
    <x v="11"/>
    <x v="1"/>
    <x v="340"/>
    <x v="122"/>
    <x v="851"/>
    <x v="0"/>
  </r>
  <r>
    <x v="2"/>
    <x v="10"/>
    <x v="147"/>
    <x v="53"/>
    <x v="1"/>
    <x v="1"/>
    <x v="17"/>
    <x v="52"/>
    <x v="454"/>
    <x v="0"/>
  </r>
  <r>
    <x v="2"/>
    <x v="10"/>
    <x v="91"/>
    <x v="38"/>
    <x v="11"/>
    <x v="1"/>
    <x v="341"/>
    <x v="14"/>
    <x v="852"/>
    <x v="0"/>
  </r>
  <r>
    <x v="2"/>
    <x v="10"/>
    <x v="148"/>
    <x v="38"/>
    <x v="2"/>
    <x v="1"/>
    <x v="2"/>
    <x v="42"/>
    <x v="617"/>
    <x v="0"/>
  </r>
  <r>
    <x v="2"/>
    <x v="10"/>
    <x v="149"/>
    <x v="53"/>
    <x v="1"/>
    <x v="1"/>
    <x v="21"/>
    <x v="21"/>
    <x v="22"/>
    <x v="0"/>
  </r>
  <r>
    <x v="2"/>
    <x v="10"/>
    <x v="92"/>
    <x v="38"/>
    <x v="20"/>
    <x v="1"/>
    <x v="227"/>
    <x v="1"/>
    <x v="853"/>
    <x v="0"/>
  </r>
  <r>
    <x v="2"/>
    <x v="10"/>
    <x v="93"/>
    <x v="38"/>
    <x v="13"/>
    <x v="1"/>
    <x v="17"/>
    <x v="11"/>
    <x v="80"/>
    <x v="0"/>
  </r>
  <r>
    <x v="2"/>
    <x v="10"/>
    <x v="94"/>
    <x v="38"/>
    <x v="0"/>
    <x v="1"/>
    <x v="342"/>
    <x v="18"/>
    <x v="854"/>
    <x v="0"/>
  </r>
  <r>
    <x v="2"/>
    <x v="10"/>
    <x v="95"/>
    <x v="38"/>
    <x v="1"/>
    <x v="1"/>
    <x v="66"/>
    <x v="1"/>
    <x v="71"/>
    <x v="0"/>
  </r>
  <r>
    <x v="2"/>
    <x v="10"/>
    <x v="96"/>
    <x v="39"/>
    <x v="20"/>
    <x v="1"/>
    <x v="2"/>
    <x v="167"/>
    <x v="367"/>
    <x v="0"/>
  </r>
  <r>
    <x v="2"/>
    <x v="10"/>
    <x v="97"/>
    <x v="36"/>
    <x v="11"/>
    <x v="1"/>
    <x v="21"/>
    <x v="21"/>
    <x v="22"/>
    <x v="0"/>
  </r>
  <r>
    <x v="2"/>
    <x v="10"/>
    <x v="98"/>
    <x v="40"/>
    <x v="1"/>
    <x v="1"/>
    <x v="68"/>
    <x v="56"/>
    <x v="83"/>
    <x v="0"/>
  </r>
  <r>
    <x v="2"/>
    <x v="10"/>
    <x v="99"/>
    <x v="37"/>
    <x v="11"/>
    <x v="1"/>
    <x v="93"/>
    <x v="57"/>
    <x v="855"/>
    <x v="0"/>
  </r>
  <r>
    <x v="2"/>
    <x v="10"/>
    <x v="100"/>
    <x v="34"/>
    <x v="12"/>
    <x v="1"/>
    <x v="21"/>
    <x v="21"/>
    <x v="22"/>
    <x v="0"/>
  </r>
  <r>
    <x v="2"/>
    <x v="10"/>
    <x v="101"/>
    <x v="41"/>
    <x v="11"/>
    <x v="1"/>
    <x v="39"/>
    <x v="52"/>
    <x v="287"/>
    <x v="0"/>
  </r>
  <r>
    <x v="2"/>
    <x v="10"/>
    <x v="102"/>
    <x v="40"/>
    <x v="1"/>
    <x v="1"/>
    <x v="18"/>
    <x v="58"/>
    <x v="697"/>
    <x v="0"/>
  </r>
  <r>
    <x v="2"/>
    <x v="10"/>
    <x v="103"/>
    <x v="38"/>
    <x v="13"/>
    <x v="1"/>
    <x v="21"/>
    <x v="21"/>
    <x v="22"/>
    <x v="0"/>
  </r>
  <r>
    <x v="2"/>
    <x v="10"/>
    <x v="150"/>
    <x v="38"/>
    <x v="1"/>
    <x v="1"/>
    <x v="301"/>
    <x v="1"/>
    <x v="856"/>
    <x v="0"/>
  </r>
  <r>
    <x v="2"/>
    <x v="10"/>
    <x v="104"/>
    <x v="38"/>
    <x v="11"/>
    <x v="1"/>
    <x v="40"/>
    <x v="52"/>
    <x v="105"/>
    <x v="0"/>
  </r>
  <r>
    <x v="2"/>
    <x v="10"/>
    <x v="105"/>
    <x v="38"/>
    <x v="0"/>
    <x v="1"/>
    <x v="20"/>
    <x v="11"/>
    <x v="254"/>
    <x v="0"/>
  </r>
  <r>
    <x v="2"/>
    <x v="10"/>
    <x v="151"/>
    <x v="38"/>
    <x v="2"/>
    <x v="1"/>
    <x v="74"/>
    <x v="42"/>
    <x v="857"/>
    <x v="0"/>
  </r>
  <r>
    <x v="2"/>
    <x v="10"/>
    <x v="106"/>
    <x v="38"/>
    <x v="20"/>
    <x v="1"/>
    <x v="17"/>
    <x v="1"/>
    <x v="73"/>
    <x v="0"/>
  </r>
  <r>
    <x v="2"/>
    <x v="10"/>
    <x v="107"/>
    <x v="42"/>
    <x v="0"/>
    <x v="1"/>
    <x v="52"/>
    <x v="22"/>
    <x v="250"/>
    <x v="0"/>
  </r>
  <r>
    <x v="2"/>
    <x v="10"/>
    <x v="108"/>
    <x v="42"/>
    <x v="0"/>
    <x v="0"/>
    <x v="21"/>
    <x v="21"/>
    <x v="858"/>
    <x v="0"/>
  </r>
  <r>
    <x v="2"/>
    <x v="10"/>
    <x v="111"/>
    <x v="12"/>
    <x v="1"/>
    <x v="1"/>
    <x v="44"/>
    <x v="22"/>
    <x v="52"/>
    <x v="0"/>
  </r>
  <r>
    <x v="2"/>
    <x v="10"/>
    <x v="112"/>
    <x v="13"/>
    <x v="1"/>
    <x v="1"/>
    <x v="72"/>
    <x v="59"/>
    <x v="93"/>
    <x v="0"/>
  </r>
  <r>
    <x v="2"/>
    <x v="10"/>
    <x v="113"/>
    <x v="43"/>
    <x v="1"/>
    <x v="3"/>
    <x v="343"/>
    <x v="60"/>
    <x v="859"/>
    <x v="0"/>
  </r>
  <r>
    <x v="2"/>
    <x v="10"/>
    <x v="114"/>
    <x v="44"/>
    <x v="12"/>
    <x v="1"/>
    <x v="174"/>
    <x v="52"/>
    <x v="860"/>
    <x v="0"/>
  </r>
  <r>
    <x v="2"/>
    <x v="10"/>
    <x v="115"/>
    <x v="45"/>
    <x v="1"/>
    <x v="1"/>
    <x v="2"/>
    <x v="61"/>
    <x v="159"/>
    <x v="0"/>
  </r>
  <r>
    <x v="2"/>
    <x v="10"/>
    <x v="116"/>
    <x v="46"/>
    <x v="21"/>
    <x v="0"/>
    <x v="5"/>
    <x v="200"/>
    <x v="861"/>
    <x v="0"/>
  </r>
  <r>
    <x v="2"/>
    <x v="10"/>
    <x v="117"/>
    <x v="46"/>
    <x v="21"/>
    <x v="1"/>
    <x v="239"/>
    <x v="281"/>
    <x v="862"/>
    <x v="0"/>
  </r>
  <r>
    <x v="2"/>
    <x v="10"/>
    <x v="118"/>
    <x v="46"/>
    <x v="22"/>
    <x v="1"/>
    <x v="70"/>
    <x v="41"/>
    <x v="705"/>
    <x v="0"/>
  </r>
  <r>
    <x v="2"/>
    <x v="10"/>
    <x v="119"/>
    <x v="46"/>
    <x v="23"/>
    <x v="1"/>
    <x v="17"/>
    <x v="7"/>
    <x v="100"/>
    <x v="0"/>
  </r>
  <r>
    <x v="2"/>
    <x v="10"/>
    <x v="120"/>
    <x v="46"/>
    <x v="24"/>
    <x v="1"/>
    <x v="10"/>
    <x v="64"/>
    <x v="863"/>
    <x v="0"/>
  </r>
  <r>
    <x v="2"/>
    <x v="10"/>
    <x v="121"/>
    <x v="38"/>
    <x v="1"/>
    <x v="1"/>
    <x v="20"/>
    <x v="60"/>
    <x v="102"/>
    <x v="0"/>
  </r>
  <r>
    <x v="2"/>
    <x v="10"/>
    <x v="122"/>
    <x v="46"/>
    <x v="23"/>
    <x v="1"/>
    <x v="20"/>
    <x v="22"/>
    <x v="92"/>
    <x v="0"/>
  </r>
  <r>
    <x v="2"/>
    <x v="10"/>
    <x v="123"/>
    <x v="46"/>
    <x v="21"/>
    <x v="1"/>
    <x v="21"/>
    <x v="21"/>
    <x v="22"/>
    <x v="0"/>
  </r>
  <r>
    <x v="2"/>
    <x v="10"/>
    <x v="124"/>
    <x v="46"/>
    <x v="22"/>
    <x v="1"/>
    <x v="21"/>
    <x v="21"/>
    <x v="22"/>
    <x v="0"/>
  </r>
  <r>
    <x v="2"/>
    <x v="10"/>
    <x v="125"/>
    <x v="46"/>
    <x v="24"/>
    <x v="1"/>
    <x v="21"/>
    <x v="21"/>
    <x v="22"/>
    <x v="0"/>
  </r>
  <r>
    <x v="2"/>
    <x v="10"/>
    <x v="126"/>
    <x v="45"/>
    <x v="1"/>
    <x v="1"/>
    <x v="154"/>
    <x v="58"/>
    <x v="816"/>
    <x v="0"/>
  </r>
  <r>
    <x v="2"/>
    <x v="10"/>
    <x v="127"/>
    <x v="38"/>
    <x v="11"/>
    <x v="1"/>
    <x v="18"/>
    <x v="11"/>
    <x v="577"/>
    <x v="0"/>
  </r>
  <r>
    <x v="2"/>
    <x v="10"/>
    <x v="128"/>
    <x v="38"/>
    <x v="1"/>
    <x v="1"/>
    <x v="22"/>
    <x v="51"/>
    <x v="706"/>
    <x v="0"/>
  </r>
  <r>
    <x v="2"/>
    <x v="10"/>
    <x v="129"/>
    <x v="38"/>
    <x v="20"/>
    <x v="1"/>
    <x v="20"/>
    <x v="17"/>
    <x v="105"/>
    <x v="0"/>
  </r>
  <r>
    <x v="2"/>
    <x v="10"/>
    <x v="130"/>
    <x v="38"/>
    <x v="2"/>
    <x v="1"/>
    <x v="21"/>
    <x v="21"/>
    <x v="22"/>
    <x v="0"/>
  </r>
  <r>
    <x v="2"/>
    <x v="10"/>
    <x v="131"/>
    <x v="38"/>
    <x v="0"/>
    <x v="1"/>
    <x v="21"/>
    <x v="21"/>
    <x v="22"/>
    <x v="0"/>
  </r>
  <r>
    <x v="2"/>
    <x v="10"/>
    <x v="132"/>
    <x v="38"/>
    <x v="13"/>
    <x v="1"/>
    <x v="21"/>
    <x v="21"/>
    <x v="22"/>
    <x v="0"/>
  </r>
  <r>
    <x v="2"/>
    <x v="10"/>
    <x v="133"/>
    <x v="45"/>
    <x v="1"/>
    <x v="3"/>
    <x v="344"/>
    <x v="300"/>
    <x v="864"/>
    <x v="0"/>
  </r>
  <r>
    <x v="2"/>
    <x v="10"/>
    <x v="134"/>
    <x v="47"/>
    <x v="12"/>
    <x v="1"/>
    <x v="21"/>
    <x v="21"/>
    <x v="22"/>
    <x v="0"/>
  </r>
  <r>
    <x v="2"/>
    <x v="10"/>
    <x v="135"/>
    <x v="32"/>
    <x v="19"/>
    <x v="0"/>
    <x v="22"/>
    <x v="301"/>
    <x v="865"/>
    <x v="0"/>
  </r>
  <r>
    <x v="2"/>
    <x v="10"/>
    <x v="136"/>
    <x v="32"/>
    <x v="19"/>
    <x v="0"/>
    <x v="21"/>
    <x v="21"/>
    <x v="866"/>
    <x v="0"/>
  </r>
  <r>
    <x v="2"/>
    <x v="10"/>
    <x v="137"/>
    <x v="48"/>
    <x v="1"/>
    <x v="1"/>
    <x v="30"/>
    <x v="7"/>
    <x v="27"/>
    <x v="0"/>
  </r>
  <r>
    <x v="2"/>
    <x v="10"/>
    <x v="138"/>
    <x v="45"/>
    <x v="1"/>
    <x v="1"/>
    <x v="93"/>
    <x v="302"/>
    <x v="867"/>
    <x v="0"/>
  </r>
  <r>
    <x v="2"/>
    <x v="10"/>
    <x v="139"/>
    <x v="45"/>
    <x v="1"/>
    <x v="0"/>
    <x v="159"/>
    <x v="303"/>
    <x v="868"/>
    <x v="0"/>
  </r>
  <r>
    <x v="2"/>
    <x v="10"/>
    <x v="140"/>
    <x v="49"/>
    <x v="1"/>
    <x v="1"/>
    <x v="17"/>
    <x v="1"/>
    <x v="73"/>
    <x v="0"/>
  </r>
  <r>
    <x v="1"/>
    <x v="1"/>
    <x v="144"/>
    <x v="52"/>
    <x v="25"/>
    <x v="5"/>
    <x v="81"/>
    <x v="69"/>
    <x v="113"/>
    <x v="0"/>
  </r>
  <r>
    <x v="2"/>
    <x v="11"/>
    <x v="0"/>
    <x v="0"/>
    <x v="0"/>
    <x v="0"/>
    <x v="169"/>
    <x v="304"/>
    <x v="869"/>
    <x v="0"/>
  </r>
  <r>
    <x v="2"/>
    <x v="11"/>
    <x v="1"/>
    <x v="1"/>
    <x v="1"/>
    <x v="1"/>
    <x v="345"/>
    <x v="1"/>
    <x v="463"/>
    <x v="0"/>
  </r>
  <r>
    <x v="2"/>
    <x v="11"/>
    <x v="2"/>
    <x v="2"/>
    <x v="2"/>
    <x v="1"/>
    <x v="19"/>
    <x v="106"/>
    <x v="870"/>
    <x v="0"/>
  </r>
  <r>
    <x v="2"/>
    <x v="11"/>
    <x v="3"/>
    <x v="2"/>
    <x v="3"/>
    <x v="1"/>
    <x v="113"/>
    <x v="305"/>
    <x v="871"/>
    <x v="0"/>
  </r>
  <r>
    <x v="2"/>
    <x v="11"/>
    <x v="4"/>
    <x v="0"/>
    <x v="4"/>
    <x v="1"/>
    <x v="82"/>
    <x v="4"/>
    <x v="872"/>
    <x v="0"/>
  </r>
  <r>
    <x v="2"/>
    <x v="11"/>
    <x v="5"/>
    <x v="0"/>
    <x v="4"/>
    <x v="0"/>
    <x v="36"/>
    <x v="306"/>
    <x v="873"/>
    <x v="0"/>
  </r>
  <r>
    <x v="2"/>
    <x v="11"/>
    <x v="6"/>
    <x v="0"/>
    <x v="5"/>
    <x v="1"/>
    <x v="346"/>
    <x v="152"/>
    <x v="874"/>
    <x v="0"/>
  </r>
  <r>
    <x v="2"/>
    <x v="11"/>
    <x v="7"/>
    <x v="0"/>
    <x v="5"/>
    <x v="2"/>
    <x v="187"/>
    <x v="4"/>
    <x v="875"/>
    <x v="0"/>
  </r>
  <r>
    <x v="2"/>
    <x v="11"/>
    <x v="8"/>
    <x v="3"/>
    <x v="6"/>
    <x v="1"/>
    <x v="36"/>
    <x v="7"/>
    <x v="172"/>
    <x v="0"/>
  </r>
  <r>
    <x v="2"/>
    <x v="11"/>
    <x v="9"/>
    <x v="3"/>
    <x v="7"/>
    <x v="1"/>
    <x v="347"/>
    <x v="8"/>
    <x v="876"/>
    <x v="0"/>
  </r>
  <r>
    <x v="2"/>
    <x v="11"/>
    <x v="10"/>
    <x v="0"/>
    <x v="8"/>
    <x v="0"/>
    <x v="22"/>
    <x v="307"/>
    <x v="877"/>
    <x v="0"/>
  </r>
  <r>
    <x v="2"/>
    <x v="11"/>
    <x v="11"/>
    <x v="0"/>
    <x v="8"/>
    <x v="1"/>
    <x v="178"/>
    <x v="179"/>
    <x v="878"/>
    <x v="0"/>
  </r>
  <r>
    <x v="2"/>
    <x v="11"/>
    <x v="12"/>
    <x v="2"/>
    <x v="0"/>
    <x v="1"/>
    <x v="348"/>
    <x v="11"/>
    <x v="879"/>
    <x v="0"/>
  </r>
  <r>
    <x v="2"/>
    <x v="11"/>
    <x v="13"/>
    <x v="2"/>
    <x v="3"/>
    <x v="3"/>
    <x v="129"/>
    <x v="308"/>
    <x v="880"/>
    <x v="0"/>
  </r>
  <r>
    <x v="2"/>
    <x v="11"/>
    <x v="14"/>
    <x v="4"/>
    <x v="1"/>
    <x v="1"/>
    <x v="349"/>
    <x v="288"/>
    <x v="881"/>
    <x v="0"/>
  </r>
  <r>
    <x v="2"/>
    <x v="11"/>
    <x v="15"/>
    <x v="4"/>
    <x v="1"/>
    <x v="0"/>
    <x v="15"/>
    <x v="36"/>
    <x v="882"/>
    <x v="0"/>
  </r>
  <r>
    <x v="2"/>
    <x v="11"/>
    <x v="145"/>
    <x v="7"/>
    <x v="12"/>
    <x v="1"/>
    <x v="25"/>
    <x v="32"/>
    <x v="100"/>
    <x v="0"/>
  </r>
  <r>
    <x v="2"/>
    <x v="11"/>
    <x v="16"/>
    <x v="5"/>
    <x v="1"/>
    <x v="1"/>
    <x v="56"/>
    <x v="78"/>
    <x v="883"/>
    <x v="0"/>
  </r>
  <r>
    <x v="2"/>
    <x v="11"/>
    <x v="17"/>
    <x v="6"/>
    <x v="1"/>
    <x v="1"/>
    <x v="79"/>
    <x v="1"/>
    <x v="190"/>
    <x v="0"/>
  </r>
  <r>
    <x v="2"/>
    <x v="11"/>
    <x v="18"/>
    <x v="4"/>
    <x v="1"/>
    <x v="3"/>
    <x v="172"/>
    <x v="309"/>
    <x v="884"/>
    <x v="0"/>
  </r>
  <r>
    <x v="2"/>
    <x v="11"/>
    <x v="19"/>
    <x v="1"/>
    <x v="1"/>
    <x v="1"/>
    <x v="36"/>
    <x v="18"/>
    <x v="492"/>
    <x v="0"/>
  </r>
  <r>
    <x v="2"/>
    <x v="11"/>
    <x v="20"/>
    <x v="0"/>
    <x v="0"/>
    <x v="4"/>
    <x v="350"/>
    <x v="250"/>
    <x v="885"/>
    <x v="22"/>
  </r>
  <r>
    <x v="2"/>
    <x v="11"/>
    <x v="21"/>
    <x v="3"/>
    <x v="7"/>
    <x v="1"/>
    <x v="22"/>
    <x v="20"/>
    <x v="92"/>
    <x v="0"/>
  </r>
  <r>
    <x v="2"/>
    <x v="11"/>
    <x v="152"/>
    <x v="54"/>
    <x v="16"/>
    <x v="0"/>
    <x v="21"/>
    <x v="21"/>
    <x v="886"/>
    <x v="0"/>
  </r>
  <r>
    <x v="2"/>
    <x v="11"/>
    <x v="154"/>
    <x v="1"/>
    <x v="1"/>
    <x v="0"/>
    <x v="17"/>
    <x v="310"/>
    <x v="887"/>
    <x v="0"/>
  </r>
  <r>
    <x v="2"/>
    <x v="11"/>
    <x v="22"/>
    <x v="6"/>
    <x v="1"/>
    <x v="1"/>
    <x v="22"/>
    <x v="58"/>
    <x v="396"/>
    <x v="0"/>
  </r>
  <r>
    <x v="2"/>
    <x v="11"/>
    <x v="23"/>
    <x v="2"/>
    <x v="0"/>
    <x v="1"/>
    <x v="21"/>
    <x v="21"/>
    <x v="22"/>
    <x v="0"/>
  </r>
  <r>
    <x v="2"/>
    <x v="11"/>
    <x v="24"/>
    <x v="2"/>
    <x v="2"/>
    <x v="1"/>
    <x v="21"/>
    <x v="21"/>
    <x v="22"/>
    <x v="0"/>
  </r>
  <r>
    <x v="2"/>
    <x v="11"/>
    <x v="25"/>
    <x v="0"/>
    <x v="5"/>
    <x v="1"/>
    <x v="21"/>
    <x v="21"/>
    <x v="22"/>
    <x v="0"/>
  </r>
  <r>
    <x v="2"/>
    <x v="11"/>
    <x v="26"/>
    <x v="0"/>
    <x v="8"/>
    <x v="1"/>
    <x v="21"/>
    <x v="21"/>
    <x v="22"/>
    <x v="0"/>
  </r>
  <r>
    <x v="2"/>
    <x v="11"/>
    <x v="27"/>
    <x v="0"/>
    <x v="0"/>
    <x v="0"/>
    <x v="21"/>
    <x v="21"/>
    <x v="888"/>
    <x v="0"/>
  </r>
  <r>
    <x v="2"/>
    <x v="11"/>
    <x v="28"/>
    <x v="0"/>
    <x v="0"/>
    <x v="1"/>
    <x v="351"/>
    <x v="51"/>
    <x v="889"/>
    <x v="0"/>
  </r>
  <r>
    <x v="2"/>
    <x v="11"/>
    <x v="29"/>
    <x v="7"/>
    <x v="9"/>
    <x v="1"/>
    <x v="352"/>
    <x v="57"/>
    <x v="890"/>
    <x v="0"/>
  </r>
  <r>
    <x v="2"/>
    <x v="11"/>
    <x v="30"/>
    <x v="7"/>
    <x v="10"/>
    <x v="1"/>
    <x v="25"/>
    <x v="25"/>
    <x v="27"/>
    <x v="0"/>
  </r>
  <r>
    <x v="2"/>
    <x v="11"/>
    <x v="31"/>
    <x v="2"/>
    <x v="3"/>
    <x v="1"/>
    <x v="21"/>
    <x v="21"/>
    <x v="22"/>
    <x v="0"/>
  </r>
  <r>
    <x v="2"/>
    <x v="11"/>
    <x v="32"/>
    <x v="0"/>
    <x v="0"/>
    <x v="4"/>
    <x v="22"/>
    <x v="86"/>
    <x v="891"/>
    <x v="23"/>
  </r>
  <r>
    <x v="2"/>
    <x v="11"/>
    <x v="153"/>
    <x v="54"/>
    <x v="16"/>
    <x v="0"/>
    <x v="21"/>
    <x v="21"/>
    <x v="892"/>
    <x v="0"/>
  </r>
  <r>
    <x v="2"/>
    <x v="11"/>
    <x v="34"/>
    <x v="8"/>
    <x v="1"/>
    <x v="0"/>
    <x v="22"/>
    <x v="311"/>
    <x v="893"/>
    <x v="0"/>
  </r>
  <r>
    <x v="2"/>
    <x v="11"/>
    <x v="33"/>
    <x v="8"/>
    <x v="1"/>
    <x v="1"/>
    <x v="21"/>
    <x v="21"/>
    <x v="22"/>
    <x v="0"/>
  </r>
  <r>
    <x v="2"/>
    <x v="11"/>
    <x v="35"/>
    <x v="9"/>
    <x v="1"/>
    <x v="1"/>
    <x v="74"/>
    <x v="312"/>
    <x v="894"/>
    <x v="0"/>
  </r>
  <r>
    <x v="2"/>
    <x v="11"/>
    <x v="36"/>
    <x v="9"/>
    <x v="1"/>
    <x v="1"/>
    <x v="289"/>
    <x v="313"/>
    <x v="895"/>
    <x v="0"/>
  </r>
  <r>
    <x v="2"/>
    <x v="11"/>
    <x v="37"/>
    <x v="7"/>
    <x v="2"/>
    <x v="1"/>
    <x v="353"/>
    <x v="267"/>
    <x v="896"/>
    <x v="0"/>
  </r>
  <r>
    <x v="2"/>
    <x v="11"/>
    <x v="38"/>
    <x v="7"/>
    <x v="11"/>
    <x v="1"/>
    <x v="354"/>
    <x v="32"/>
    <x v="897"/>
    <x v="0"/>
  </r>
  <r>
    <x v="2"/>
    <x v="11"/>
    <x v="39"/>
    <x v="7"/>
    <x v="2"/>
    <x v="1"/>
    <x v="93"/>
    <x v="2"/>
    <x v="898"/>
    <x v="0"/>
  </r>
  <r>
    <x v="2"/>
    <x v="11"/>
    <x v="40"/>
    <x v="9"/>
    <x v="1"/>
    <x v="1"/>
    <x v="30"/>
    <x v="314"/>
    <x v="899"/>
    <x v="0"/>
  </r>
  <r>
    <x v="2"/>
    <x v="11"/>
    <x v="41"/>
    <x v="9"/>
    <x v="1"/>
    <x v="3"/>
    <x v="87"/>
    <x v="11"/>
    <x v="900"/>
    <x v="0"/>
  </r>
  <r>
    <x v="2"/>
    <x v="11"/>
    <x v="42"/>
    <x v="10"/>
    <x v="1"/>
    <x v="3"/>
    <x v="5"/>
    <x v="60"/>
    <x v="863"/>
    <x v="0"/>
  </r>
  <r>
    <x v="2"/>
    <x v="11"/>
    <x v="43"/>
    <x v="11"/>
    <x v="1"/>
    <x v="1"/>
    <x v="242"/>
    <x v="36"/>
    <x v="901"/>
    <x v="0"/>
  </r>
  <r>
    <x v="2"/>
    <x v="11"/>
    <x v="44"/>
    <x v="12"/>
    <x v="1"/>
    <x v="1"/>
    <x v="101"/>
    <x v="37"/>
    <x v="743"/>
    <x v="0"/>
  </r>
  <r>
    <x v="2"/>
    <x v="11"/>
    <x v="45"/>
    <x v="13"/>
    <x v="1"/>
    <x v="1"/>
    <x v="355"/>
    <x v="18"/>
    <x v="902"/>
    <x v="0"/>
  </r>
  <r>
    <x v="2"/>
    <x v="11"/>
    <x v="46"/>
    <x v="9"/>
    <x v="1"/>
    <x v="1"/>
    <x v="196"/>
    <x v="85"/>
    <x v="800"/>
    <x v="0"/>
  </r>
  <r>
    <x v="2"/>
    <x v="11"/>
    <x v="47"/>
    <x v="14"/>
    <x v="1"/>
    <x v="3"/>
    <x v="21"/>
    <x v="21"/>
    <x v="828"/>
    <x v="0"/>
  </r>
  <r>
    <x v="2"/>
    <x v="11"/>
    <x v="48"/>
    <x v="14"/>
    <x v="1"/>
    <x v="1"/>
    <x v="20"/>
    <x v="96"/>
    <x v="245"/>
    <x v="0"/>
  </r>
  <r>
    <x v="2"/>
    <x v="11"/>
    <x v="49"/>
    <x v="7"/>
    <x v="11"/>
    <x v="1"/>
    <x v="0"/>
    <x v="40"/>
    <x v="92"/>
    <x v="0"/>
  </r>
  <r>
    <x v="2"/>
    <x v="11"/>
    <x v="50"/>
    <x v="7"/>
    <x v="12"/>
    <x v="1"/>
    <x v="189"/>
    <x v="40"/>
    <x v="230"/>
    <x v="0"/>
  </r>
  <r>
    <x v="2"/>
    <x v="11"/>
    <x v="51"/>
    <x v="7"/>
    <x v="2"/>
    <x v="1"/>
    <x v="40"/>
    <x v="315"/>
    <x v="903"/>
    <x v="0"/>
  </r>
  <r>
    <x v="2"/>
    <x v="11"/>
    <x v="52"/>
    <x v="15"/>
    <x v="1"/>
    <x v="3"/>
    <x v="113"/>
    <x v="161"/>
    <x v="904"/>
    <x v="0"/>
  </r>
  <r>
    <x v="2"/>
    <x v="11"/>
    <x v="53"/>
    <x v="16"/>
    <x v="1"/>
    <x v="3"/>
    <x v="21"/>
    <x v="21"/>
    <x v="22"/>
    <x v="0"/>
  </r>
  <r>
    <x v="2"/>
    <x v="11"/>
    <x v="54"/>
    <x v="16"/>
    <x v="1"/>
    <x v="0"/>
    <x v="21"/>
    <x v="21"/>
    <x v="316"/>
    <x v="0"/>
  </r>
  <r>
    <x v="2"/>
    <x v="11"/>
    <x v="55"/>
    <x v="11"/>
    <x v="1"/>
    <x v="1"/>
    <x v="58"/>
    <x v="233"/>
    <x v="905"/>
    <x v="0"/>
  </r>
  <r>
    <x v="2"/>
    <x v="11"/>
    <x v="56"/>
    <x v="16"/>
    <x v="1"/>
    <x v="0"/>
    <x v="21"/>
    <x v="21"/>
    <x v="847"/>
    <x v="0"/>
  </r>
  <r>
    <x v="2"/>
    <x v="11"/>
    <x v="57"/>
    <x v="7"/>
    <x v="11"/>
    <x v="1"/>
    <x v="146"/>
    <x v="91"/>
    <x v="21"/>
    <x v="0"/>
  </r>
  <r>
    <x v="2"/>
    <x v="11"/>
    <x v="58"/>
    <x v="7"/>
    <x v="12"/>
    <x v="1"/>
    <x v="147"/>
    <x v="32"/>
    <x v="906"/>
    <x v="0"/>
  </r>
  <r>
    <x v="2"/>
    <x v="11"/>
    <x v="60"/>
    <x v="7"/>
    <x v="13"/>
    <x v="1"/>
    <x v="356"/>
    <x v="160"/>
    <x v="907"/>
    <x v="0"/>
  </r>
  <r>
    <x v="2"/>
    <x v="11"/>
    <x v="61"/>
    <x v="7"/>
    <x v="13"/>
    <x v="1"/>
    <x v="22"/>
    <x v="46"/>
    <x v="254"/>
    <x v="0"/>
  </r>
  <r>
    <x v="2"/>
    <x v="11"/>
    <x v="62"/>
    <x v="13"/>
    <x v="1"/>
    <x v="3"/>
    <x v="357"/>
    <x v="11"/>
    <x v="908"/>
    <x v="0"/>
  </r>
  <r>
    <x v="2"/>
    <x v="11"/>
    <x v="63"/>
    <x v="2"/>
    <x v="0"/>
    <x v="4"/>
    <x v="21"/>
    <x v="21"/>
    <x v="72"/>
    <x v="3"/>
  </r>
  <r>
    <x v="2"/>
    <x v="11"/>
    <x v="64"/>
    <x v="16"/>
    <x v="1"/>
    <x v="1"/>
    <x v="278"/>
    <x v="316"/>
    <x v="909"/>
    <x v="0"/>
  </r>
  <r>
    <x v="2"/>
    <x v="11"/>
    <x v="65"/>
    <x v="18"/>
    <x v="1"/>
    <x v="0"/>
    <x v="120"/>
    <x v="44"/>
    <x v="910"/>
    <x v="0"/>
  </r>
  <r>
    <x v="2"/>
    <x v="11"/>
    <x v="66"/>
    <x v="19"/>
    <x v="14"/>
    <x v="1"/>
    <x v="22"/>
    <x v="93"/>
    <x v="320"/>
    <x v="0"/>
  </r>
  <r>
    <x v="2"/>
    <x v="11"/>
    <x v="67"/>
    <x v="20"/>
    <x v="15"/>
    <x v="1"/>
    <x v="21"/>
    <x v="21"/>
    <x v="22"/>
    <x v="0"/>
  </r>
  <r>
    <x v="2"/>
    <x v="11"/>
    <x v="68"/>
    <x v="21"/>
    <x v="13"/>
    <x v="1"/>
    <x v="17"/>
    <x v="34"/>
    <x v="758"/>
    <x v="0"/>
  </r>
  <r>
    <x v="2"/>
    <x v="11"/>
    <x v="69"/>
    <x v="22"/>
    <x v="16"/>
    <x v="0"/>
    <x v="154"/>
    <x v="317"/>
    <x v="911"/>
    <x v="0"/>
  </r>
  <r>
    <x v="2"/>
    <x v="11"/>
    <x v="70"/>
    <x v="18"/>
    <x v="1"/>
    <x v="0"/>
    <x v="93"/>
    <x v="318"/>
    <x v="912"/>
    <x v="0"/>
  </r>
  <r>
    <x v="2"/>
    <x v="11"/>
    <x v="71"/>
    <x v="23"/>
    <x v="17"/>
    <x v="1"/>
    <x v="121"/>
    <x v="8"/>
    <x v="913"/>
    <x v="0"/>
  </r>
  <r>
    <x v="2"/>
    <x v="11"/>
    <x v="72"/>
    <x v="24"/>
    <x v="1"/>
    <x v="3"/>
    <x v="41"/>
    <x v="32"/>
    <x v="344"/>
    <x v="0"/>
  </r>
  <r>
    <x v="2"/>
    <x v="11"/>
    <x v="73"/>
    <x v="25"/>
    <x v="1"/>
    <x v="1"/>
    <x v="154"/>
    <x v="95"/>
    <x v="914"/>
    <x v="0"/>
  </r>
  <r>
    <x v="2"/>
    <x v="11"/>
    <x v="74"/>
    <x v="26"/>
    <x v="1"/>
    <x v="1"/>
    <x v="21"/>
    <x v="21"/>
    <x v="22"/>
    <x v="0"/>
  </r>
  <r>
    <x v="2"/>
    <x v="11"/>
    <x v="75"/>
    <x v="27"/>
    <x v="1"/>
    <x v="1"/>
    <x v="163"/>
    <x v="8"/>
    <x v="764"/>
    <x v="0"/>
  </r>
  <r>
    <x v="2"/>
    <x v="11"/>
    <x v="76"/>
    <x v="28"/>
    <x v="12"/>
    <x v="1"/>
    <x v="17"/>
    <x v="1"/>
    <x v="73"/>
    <x v="0"/>
  </r>
  <r>
    <x v="2"/>
    <x v="11"/>
    <x v="77"/>
    <x v="29"/>
    <x v="18"/>
    <x v="2"/>
    <x v="164"/>
    <x v="319"/>
    <x v="915"/>
    <x v="0"/>
  </r>
  <r>
    <x v="2"/>
    <x v="11"/>
    <x v="78"/>
    <x v="26"/>
    <x v="1"/>
    <x v="3"/>
    <x v="36"/>
    <x v="32"/>
    <x v="746"/>
    <x v="0"/>
  </r>
  <r>
    <x v="2"/>
    <x v="11"/>
    <x v="146"/>
    <x v="29"/>
    <x v="18"/>
    <x v="0"/>
    <x v="21"/>
    <x v="21"/>
    <x v="916"/>
    <x v="0"/>
  </r>
  <r>
    <x v="2"/>
    <x v="11"/>
    <x v="155"/>
    <x v="29"/>
    <x v="18"/>
    <x v="3"/>
    <x v="22"/>
    <x v="320"/>
    <x v="844"/>
    <x v="0"/>
  </r>
  <r>
    <x v="2"/>
    <x v="11"/>
    <x v="85"/>
    <x v="34"/>
    <x v="12"/>
    <x v="1"/>
    <x v="40"/>
    <x v="14"/>
    <x v="23"/>
    <x v="0"/>
  </r>
  <r>
    <x v="2"/>
    <x v="11"/>
    <x v="86"/>
    <x v="35"/>
    <x v="20"/>
    <x v="1"/>
    <x v="120"/>
    <x v="1"/>
    <x v="917"/>
    <x v="0"/>
  </r>
  <r>
    <x v="2"/>
    <x v="11"/>
    <x v="87"/>
    <x v="36"/>
    <x v="11"/>
    <x v="1"/>
    <x v="21"/>
    <x v="21"/>
    <x v="22"/>
    <x v="0"/>
  </r>
  <r>
    <x v="2"/>
    <x v="11"/>
    <x v="88"/>
    <x v="5"/>
    <x v="1"/>
    <x v="3"/>
    <x v="147"/>
    <x v="161"/>
    <x v="918"/>
    <x v="0"/>
  </r>
  <r>
    <x v="2"/>
    <x v="11"/>
    <x v="89"/>
    <x v="1"/>
    <x v="1"/>
    <x v="3"/>
    <x v="145"/>
    <x v="42"/>
    <x v="919"/>
    <x v="0"/>
  </r>
  <r>
    <x v="2"/>
    <x v="11"/>
    <x v="90"/>
    <x v="37"/>
    <x v="11"/>
    <x v="1"/>
    <x v="358"/>
    <x v="321"/>
    <x v="920"/>
    <x v="0"/>
  </r>
  <r>
    <x v="2"/>
    <x v="11"/>
    <x v="147"/>
    <x v="53"/>
    <x v="1"/>
    <x v="1"/>
    <x v="52"/>
    <x v="52"/>
    <x v="461"/>
    <x v="0"/>
  </r>
  <r>
    <x v="2"/>
    <x v="11"/>
    <x v="91"/>
    <x v="38"/>
    <x v="11"/>
    <x v="1"/>
    <x v="201"/>
    <x v="14"/>
    <x v="921"/>
    <x v="0"/>
  </r>
  <r>
    <x v="2"/>
    <x v="11"/>
    <x v="148"/>
    <x v="38"/>
    <x v="2"/>
    <x v="1"/>
    <x v="359"/>
    <x v="42"/>
    <x v="922"/>
    <x v="0"/>
  </r>
  <r>
    <x v="2"/>
    <x v="11"/>
    <x v="149"/>
    <x v="53"/>
    <x v="1"/>
    <x v="1"/>
    <x v="21"/>
    <x v="21"/>
    <x v="22"/>
    <x v="0"/>
  </r>
  <r>
    <x v="2"/>
    <x v="11"/>
    <x v="92"/>
    <x v="38"/>
    <x v="20"/>
    <x v="1"/>
    <x v="17"/>
    <x v="1"/>
    <x v="73"/>
    <x v="0"/>
  </r>
  <r>
    <x v="2"/>
    <x v="11"/>
    <x v="93"/>
    <x v="38"/>
    <x v="13"/>
    <x v="1"/>
    <x v="227"/>
    <x v="11"/>
    <x v="923"/>
    <x v="0"/>
  </r>
  <r>
    <x v="2"/>
    <x v="11"/>
    <x v="94"/>
    <x v="38"/>
    <x v="0"/>
    <x v="1"/>
    <x v="132"/>
    <x v="18"/>
    <x v="924"/>
    <x v="0"/>
  </r>
  <r>
    <x v="2"/>
    <x v="11"/>
    <x v="95"/>
    <x v="38"/>
    <x v="1"/>
    <x v="1"/>
    <x v="66"/>
    <x v="1"/>
    <x v="71"/>
    <x v="0"/>
  </r>
  <r>
    <x v="2"/>
    <x v="11"/>
    <x v="96"/>
    <x v="39"/>
    <x v="20"/>
    <x v="1"/>
    <x v="2"/>
    <x v="167"/>
    <x v="540"/>
    <x v="0"/>
  </r>
  <r>
    <x v="2"/>
    <x v="11"/>
    <x v="97"/>
    <x v="36"/>
    <x v="11"/>
    <x v="1"/>
    <x v="21"/>
    <x v="21"/>
    <x v="22"/>
    <x v="0"/>
  </r>
  <r>
    <x v="2"/>
    <x v="11"/>
    <x v="98"/>
    <x v="40"/>
    <x v="1"/>
    <x v="1"/>
    <x v="68"/>
    <x v="56"/>
    <x v="83"/>
    <x v="0"/>
  </r>
  <r>
    <x v="2"/>
    <x v="11"/>
    <x v="99"/>
    <x v="37"/>
    <x v="11"/>
    <x v="1"/>
    <x v="36"/>
    <x v="57"/>
    <x v="105"/>
    <x v="0"/>
  </r>
  <r>
    <x v="2"/>
    <x v="11"/>
    <x v="100"/>
    <x v="34"/>
    <x v="12"/>
    <x v="1"/>
    <x v="21"/>
    <x v="21"/>
    <x v="22"/>
    <x v="0"/>
  </r>
  <r>
    <x v="2"/>
    <x v="11"/>
    <x v="101"/>
    <x v="41"/>
    <x v="11"/>
    <x v="1"/>
    <x v="234"/>
    <x v="52"/>
    <x v="925"/>
    <x v="0"/>
  </r>
  <r>
    <x v="2"/>
    <x v="11"/>
    <x v="156"/>
    <x v="41"/>
    <x v="11"/>
    <x v="3"/>
    <x v="154"/>
    <x v="79"/>
    <x v="926"/>
    <x v="0"/>
  </r>
  <r>
    <x v="2"/>
    <x v="11"/>
    <x v="102"/>
    <x v="40"/>
    <x v="1"/>
    <x v="1"/>
    <x v="20"/>
    <x v="58"/>
    <x v="172"/>
    <x v="0"/>
  </r>
  <r>
    <x v="2"/>
    <x v="11"/>
    <x v="103"/>
    <x v="38"/>
    <x v="13"/>
    <x v="1"/>
    <x v="40"/>
    <x v="11"/>
    <x v="245"/>
    <x v="0"/>
  </r>
  <r>
    <x v="2"/>
    <x v="11"/>
    <x v="150"/>
    <x v="38"/>
    <x v="1"/>
    <x v="1"/>
    <x v="42"/>
    <x v="1"/>
    <x v="527"/>
    <x v="0"/>
  </r>
  <r>
    <x v="2"/>
    <x v="11"/>
    <x v="104"/>
    <x v="38"/>
    <x v="11"/>
    <x v="1"/>
    <x v="109"/>
    <x v="52"/>
    <x v="927"/>
    <x v="0"/>
  </r>
  <r>
    <x v="2"/>
    <x v="11"/>
    <x v="105"/>
    <x v="38"/>
    <x v="0"/>
    <x v="1"/>
    <x v="40"/>
    <x v="11"/>
    <x v="245"/>
    <x v="0"/>
  </r>
  <r>
    <x v="2"/>
    <x v="11"/>
    <x v="151"/>
    <x v="38"/>
    <x v="2"/>
    <x v="1"/>
    <x v="37"/>
    <x v="42"/>
    <x v="928"/>
    <x v="0"/>
  </r>
  <r>
    <x v="2"/>
    <x v="11"/>
    <x v="106"/>
    <x v="38"/>
    <x v="20"/>
    <x v="1"/>
    <x v="178"/>
    <x v="1"/>
    <x v="765"/>
    <x v="0"/>
  </r>
  <r>
    <x v="2"/>
    <x v="11"/>
    <x v="107"/>
    <x v="42"/>
    <x v="0"/>
    <x v="1"/>
    <x v="18"/>
    <x v="322"/>
    <x v="269"/>
    <x v="0"/>
  </r>
  <r>
    <x v="2"/>
    <x v="11"/>
    <x v="108"/>
    <x v="42"/>
    <x v="0"/>
    <x v="0"/>
    <x v="40"/>
    <x v="323"/>
    <x v="929"/>
    <x v="0"/>
  </r>
  <r>
    <x v="2"/>
    <x v="11"/>
    <x v="111"/>
    <x v="12"/>
    <x v="1"/>
    <x v="1"/>
    <x v="44"/>
    <x v="22"/>
    <x v="52"/>
    <x v="0"/>
  </r>
  <r>
    <x v="2"/>
    <x v="11"/>
    <x v="112"/>
    <x v="13"/>
    <x v="1"/>
    <x v="1"/>
    <x v="72"/>
    <x v="59"/>
    <x v="93"/>
    <x v="0"/>
  </r>
  <r>
    <x v="2"/>
    <x v="11"/>
    <x v="113"/>
    <x v="43"/>
    <x v="1"/>
    <x v="3"/>
    <x v="360"/>
    <x v="60"/>
    <x v="930"/>
    <x v="0"/>
  </r>
  <r>
    <x v="2"/>
    <x v="11"/>
    <x v="114"/>
    <x v="44"/>
    <x v="12"/>
    <x v="1"/>
    <x v="119"/>
    <x v="52"/>
    <x v="598"/>
    <x v="0"/>
  </r>
  <r>
    <x v="2"/>
    <x v="11"/>
    <x v="115"/>
    <x v="45"/>
    <x v="1"/>
    <x v="1"/>
    <x v="2"/>
    <x v="61"/>
    <x v="159"/>
    <x v="0"/>
  </r>
  <r>
    <x v="2"/>
    <x v="11"/>
    <x v="116"/>
    <x v="46"/>
    <x v="21"/>
    <x v="0"/>
    <x v="93"/>
    <x v="324"/>
    <x v="931"/>
    <x v="0"/>
  </r>
  <r>
    <x v="2"/>
    <x v="11"/>
    <x v="117"/>
    <x v="46"/>
    <x v="21"/>
    <x v="1"/>
    <x v="361"/>
    <x v="325"/>
    <x v="932"/>
    <x v="0"/>
  </r>
  <r>
    <x v="2"/>
    <x v="11"/>
    <x v="118"/>
    <x v="46"/>
    <x v="22"/>
    <x v="1"/>
    <x v="271"/>
    <x v="41"/>
    <x v="933"/>
    <x v="0"/>
  </r>
  <r>
    <x v="2"/>
    <x v="11"/>
    <x v="119"/>
    <x v="46"/>
    <x v="23"/>
    <x v="1"/>
    <x v="19"/>
    <x v="7"/>
    <x v="934"/>
    <x v="0"/>
  </r>
  <r>
    <x v="2"/>
    <x v="11"/>
    <x v="120"/>
    <x v="46"/>
    <x v="24"/>
    <x v="1"/>
    <x v="0"/>
    <x v="64"/>
    <x v="935"/>
    <x v="0"/>
  </r>
  <r>
    <x v="2"/>
    <x v="11"/>
    <x v="121"/>
    <x v="38"/>
    <x v="1"/>
    <x v="1"/>
    <x v="20"/>
    <x v="60"/>
    <x v="102"/>
    <x v="0"/>
  </r>
  <r>
    <x v="2"/>
    <x v="11"/>
    <x v="140"/>
    <x v="49"/>
    <x v="1"/>
    <x v="1"/>
    <x v="42"/>
    <x v="1"/>
    <x v="527"/>
    <x v="0"/>
  </r>
  <r>
    <x v="2"/>
    <x v="11"/>
    <x v="122"/>
    <x v="46"/>
    <x v="23"/>
    <x v="1"/>
    <x v="21"/>
    <x v="21"/>
    <x v="22"/>
    <x v="0"/>
  </r>
  <r>
    <x v="2"/>
    <x v="11"/>
    <x v="123"/>
    <x v="46"/>
    <x v="21"/>
    <x v="1"/>
    <x v="21"/>
    <x v="21"/>
    <x v="22"/>
    <x v="0"/>
  </r>
  <r>
    <x v="2"/>
    <x v="11"/>
    <x v="124"/>
    <x v="46"/>
    <x v="22"/>
    <x v="1"/>
    <x v="21"/>
    <x v="21"/>
    <x v="22"/>
    <x v="0"/>
  </r>
  <r>
    <x v="2"/>
    <x v="11"/>
    <x v="125"/>
    <x v="46"/>
    <x v="24"/>
    <x v="1"/>
    <x v="21"/>
    <x v="21"/>
    <x v="22"/>
    <x v="0"/>
  </r>
  <r>
    <x v="2"/>
    <x v="11"/>
    <x v="126"/>
    <x v="45"/>
    <x v="1"/>
    <x v="1"/>
    <x v="189"/>
    <x v="58"/>
    <x v="936"/>
    <x v="0"/>
  </r>
  <r>
    <x v="2"/>
    <x v="11"/>
    <x v="127"/>
    <x v="38"/>
    <x v="11"/>
    <x v="1"/>
    <x v="8"/>
    <x v="11"/>
    <x v="104"/>
    <x v="0"/>
  </r>
  <r>
    <x v="2"/>
    <x v="11"/>
    <x v="128"/>
    <x v="38"/>
    <x v="1"/>
    <x v="1"/>
    <x v="21"/>
    <x v="21"/>
    <x v="22"/>
    <x v="0"/>
  </r>
  <r>
    <x v="2"/>
    <x v="11"/>
    <x v="129"/>
    <x v="38"/>
    <x v="20"/>
    <x v="1"/>
    <x v="21"/>
    <x v="21"/>
    <x v="22"/>
    <x v="0"/>
  </r>
  <r>
    <x v="2"/>
    <x v="11"/>
    <x v="130"/>
    <x v="38"/>
    <x v="2"/>
    <x v="1"/>
    <x v="21"/>
    <x v="21"/>
    <x v="22"/>
    <x v="0"/>
  </r>
  <r>
    <x v="2"/>
    <x v="11"/>
    <x v="131"/>
    <x v="38"/>
    <x v="0"/>
    <x v="1"/>
    <x v="21"/>
    <x v="21"/>
    <x v="22"/>
    <x v="0"/>
  </r>
  <r>
    <x v="2"/>
    <x v="11"/>
    <x v="132"/>
    <x v="38"/>
    <x v="13"/>
    <x v="1"/>
    <x v="21"/>
    <x v="21"/>
    <x v="22"/>
    <x v="0"/>
  </r>
  <r>
    <x v="2"/>
    <x v="11"/>
    <x v="133"/>
    <x v="45"/>
    <x v="1"/>
    <x v="3"/>
    <x v="171"/>
    <x v="22"/>
    <x v="937"/>
    <x v="0"/>
  </r>
  <r>
    <x v="2"/>
    <x v="11"/>
    <x v="134"/>
    <x v="47"/>
    <x v="12"/>
    <x v="1"/>
    <x v="21"/>
    <x v="21"/>
    <x v="22"/>
    <x v="0"/>
  </r>
  <r>
    <x v="2"/>
    <x v="11"/>
    <x v="135"/>
    <x v="32"/>
    <x v="19"/>
    <x v="0"/>
    <x v="42"/>
    <x v="86"/>
    <x v="938"/>
    <x v="0"/>
  </r>
  <r>
    <x v="2"/>
    <x v="11"/>
    <x v="136"/>
    <x v="32"/>
    <x v="19"/>
    <x v="0"/>
    <x v="21"/>
    <x v="21"/>
    <x v="939"/>
    <x v="0"/>
  </r>
  <r>
    <x v="2"/>
    <x v="11"/>
    <x v="137"/>
    <x v="48"/>
    <x v="1"/>
    <x v="1"/>
    <x v="30"/>
    <x v="7"/>
    <x v="27"/>
    <x v="0"/>
  </r>
  <r>
    <x v="2"/>
    <x v="11"/>
    <x v="138"/>
    <x v="45"/>
    <x v="1"/>
    <x v="1"/>
    <x v="79"/>
    <x v="292"/>
    <x v="940"/>
    <x v="0"/>
  </r>
  <r>
    <x v="1"/>
    <x v="1"/>
    <x v="144"/>
    <x v="52"/>
    <x v="25"/>
    <x v="5"/>
    <x v="81"/>
    <x v="69"/>
    <x v="113"/>
    <x v="0"/>
  </r>
  <r>
    <x v="2"/>
    <x v="12"/>
    <x v="0"/>
    <x v="0"/>
    <x v="0"/>
    <x v="0"/>
    <x v="196"/>
    <x v="326"/>
    <x v="941"/>
    <x v="0"/>
  </r>
  <r>
    <x v="2"/>
    <x v="12"/>
    <x v="1"/>
    <x v="1"/>
    <x v="1"/>
    <x v="1"/>
    <x v="106"/>
    <x v="1"/>
    <x v="942"/>
    <x v="0"/>
  </r>
  <r>
    <x v="2"/>
    <x v="12"/>
    <x v="2"/>
    <x v="2"/>
    <x v="2"/>
    <x v="1"/>
    <x v="77"/>
    <x v="2"/>
    <x v="943"/>
    <x v="0"/>
  </r>
  <r>
    <x v="2"/>
    <x v="12"/>
    <x v="3"/>
    <x v="2"/>
    <x v="3"/>
    <x v="1"/>
    <x v="110"/>
    <x v="204"/>
    <x v="944"/>
    <x v="0"/>
  </r>
  <r>
    <x v="2"/>
    <x v="12"/>
    <x v="4"/>
    <x v="0"/>
    <x v="4"/>
    <x v="1"/>
    <x v="362"/>
    <x v="4"/>
    <x v="945"/>
    <x v="0"/>
  </r>
  <r>
    <x v="2"/>
    <x v="12"/>
    <x v="5"/>
    <x v="0"/>
    <x v="4"/>
    <x v="0"/>
    <x v="20"/>
    <x v="327"/>
    <x v="946"/>
    <x v="0"/>
  </r>
  <r>
    <x v="2"/>
    <x v="12"/>
    <x v="6"/>
    <x v="0"/>
    <x v="5"/>
    <x v="1"/>
    <x v="363"/>
    <x v="267"/>
    <x v="947"/>
    <x v="0"/>
  </r>
  <r>
    <x v="2"/>
    <x v="12"/>
    <x v="7"/>
    <x v="0"/>
    <x v="5"/>
    <x v="2"/>
    <x v="41"/>
    <x v="4"/>
    <x v="948"/>
    <x v="0"/>
  </r>
  <r>
    <x v="2"/>
    <x v="12"/>
    <x v="8"/>
    <x v="3"/>
    <x v="6"/>
    <x v="1"/>
    <x v="22"/>
    <x v="7"/>
    <x v="72"/>
    <x v="0"/>
  </r>
  <r>
    <x v="2"/>
    <x v="12"/>
    <x v="9"/>
    <x v="3"/>
    <x v="7"/>
    <x v="1"/>
    <x v="196"/>
    <x v="8"/>
    <x v="949"/>
    <x v="0"/>
  </r>
  <r>
    <x v="2"/>
    <x v="12"/>
    <x v="10"/>
    <x v="0"/>
    <x v="8"/>
    <x v="0"/>
    <x v="21"/>
    <x v="21"/>
    <x v="950"/>
    <x v="0"/>
  </r>
  <r>
    <x v="2"/>
    <x v="12"/>
    <x v="11"/>
    <x v="0"/>
    <x v="8"/>
    <x v="1"/>
    <x v="234"/>
    <x v="76"/>
    <x v="482"/>
    <x v="0"/>
  </r>
  <r>
    <x v="2"/>
    <x v="12"/>
    <x v="12"/>
    <x v="2"/>
    <x v="0"/>
    <x v="1"/>
    <x v="364"/>
    <x v="77"/>
    <x v="951"/>
    <x v="0"/>
  </r>
  <r>
    <x v="2"/>
    <x v="12"/>
    <x v="13"/>
    <x v="2"/>
    <x v="3"/>
    <x v="3"/>
    <x v="93"/>
    <x v="58"/>
    <x v="952"/>
    <x v="0"/>
  </r>
  <r>
    <x v="2"/>
    <x v="12"/>
    <x v="14"/>
    <x v="4"/>
    <x v="1"/>
    <x v="1"/>
    <x v="365"/>
    <x v="288"/>
    <x v="953"/>
    <x v="0"/>
  </r>
  <r>
    <x v="2"/>
    <x v="12"/>
    <x v="15"/>
    <x v="4"/>
    <x v="1"/>
    <x v="0"/>
    <x v="15"/>
    <x v="14"/>
    <x v="954"/>
    <x v="0"/>
  </r>
  <r>
    <x v="2"/>
    <x v="12"/>
    <x v="145"/>
    <x v="7"/>
    <x v="12"/>
    <x v="1"/>
    <x v="25"/>
    <x v="32"/>
    <x v="100"/>
    <x v="0"/>
  </r>
  <r>
    <x v="2"/>
    <x v="12"/>
    <x v="16"/>
    <x v="5"/>
    <x v="1"/>
    <x v="1"/>
    <x v="2"/>
    <x v="328"/>
    <x v="955"/>
    <x v="0"/>
  </r>
  <r>
    <x v="2"/>
    <x v="12"/>
    <x v="17"/>
    <x v="6"/>
    <x v="1"/>
    <x v="1"/>
    <x v="79"/>
    <x v="1"/>
    <x v="190"/>
    <x v="0"/>
  </r>
  <r>
    <x v="2"/>
    <x v="12"/>
    <x v="18"/>
    <x v="4"/>
    <x v="1"/>
    <x v="3"/>
    <x v="57"/>
    <x v="17"/>
    <x v="774"/>
    <x v="0"/>
  </r>
  <r>
    <x v="2"/>
    <x v="12"/>
    <x v="19"/>
    <x v="1"/>
    <x v="1"/>
    <x v="1"/>
    <x v="18"/>
    <x v="18"/>
    <x v="19"/>
    <x v="0"/>
  </r>
  <r>
    <x v="2"/>
    <x v="12"/>
    <x v="20"/>
    <x v="0"/>
    <x v="0"/>
    <x v="4"/>
    <x v="366"/>
    <x v="4"/>
    <x v="956"/>
    <x v="24"/>
  </r>
  <r>
    <x v="2"/>
    <x v="12"/>
    <x v="21"/>
    <x v="3"/>
    <x v="7"/>
    <x v="1"/>
    <x v="21"/>
    <x v="21"/>
    <x v="22"/>
    <x v="0"/>
  </r>
  <r>
    <x v="2"/>
    <x v="12"/>
    <x v="152"/>
    <x v="54"/>
    <x v="16"/>
    <x v="0"/>
    <x v="42"/>
    <x v="329"/>
    <x v="957"/>
    <x v="0"/>
  </r>
  <r>
    <x v="2"/>
    <x v="12"/>
    <x v="154"/>
    <x v="1"/>
    <x v="1"/>
    <x v="0"/>
    <x v="125"/>
    <x v="150"/>
    <x v="958"/>
    <x v="0"/>
  </r>
  <r>
    <x v="2"/>
    <x v="12"/>
    <x v="22"/>
    <x v="6"/>
    <x v="1"/>
    <x v="1"/>
    <x v="21"/>
    <x v="21"/>
    <x v="22"/>
    <x v="0"/>
  </r>
  <r>
    <x v="2"/>
    <x v="12"/>
    <x v="23"/>
    <x v="2"/>
    <x v="0"/>
    <x v="1"/>
    <x v="21"/>
    <x v="21"/>
    <x v="22"/>
    <x v="0"/>
  </r>
  <r>
    <x v="2"/>
    <x v="12"/>
    <x v="24"/>
    <x v="2"/>
    <x v="2"/>
    <x v="1"/>
    <x v="22"/>
    <x v="42"/>
    <x v="246"/>
    <x v="0"/>
  </r>
  <r>
    <x v="2"/>
    <x v="12"/>
    <x v="25"/>
    <x v="0"/>
    <x v="5"/>
    <x v="1"/>
    <x v="21"/>
    <x v="21"/>
    <x v="22"/>
    <x v="0"/>
  </r>
  <r>
    <x v="2"/>
    <x v="12"/>
    <x v="26"/>
    <x v="0"/>
    <x v="8"/>
    <x v="1"/>
    <x v="21"/>
    <x v="21"/>
    <x v="22"/>
    <x v="0"/>
  </r>
  <r>
    <x v="2"/>
    <x v="12"/>
    <x v="27"/>
    <x v="0"/>
    <x v="0"/>
    <x v="0"/>
    <x v="21"/>
    <x v="21"/>
    <x v="22"/>
    <x v="0"/>
  </r>
  <r>
    <x v="2"/>
    <x v="12"/>
    <x v="28"/>
    <x v="0"/>
    <x v="0"/>
    <x v="1"/>
    <x v="351"/>
    <x v="51"/>
    <x v="889"/>
    <x v="0"/>
  </r>
  <r>
    <x v="2"/>
    <x v="12"/>
    <x v="157"/>
    <x v="55"/>
    <x v="1"/>
    <x v="0"/>
    <x v="21"/>
    <x v="21"/>
    <x v="22"/>
    <x v="0"/>
  </r>
  <r>
    <x v="2"/>
    <x v="12"/>
    <x v="29"/>
    <x v="7"/>
    <x v="9"/>
    <x v="1"/>
    <x v="115"/>
    <x v="57"/>
    <x v="959"/>
    <x v="0"/>
  </r>
  <r>
    <x v="2"/>
    <x v="12"/>
    <x v="30"/>
    <x v="7"/>
    <x v="10"/>
    <x v="1"/>
    <x v="25"/>
    <x v="25"/>
    <x v="27"/>
    <x v="0"/>
  </r>
  <r>
    <x v="2"/>
    <x v="12"/>
    <x v="31"/>
    <x v="2"/>
    <x v="3"/>
    <x v="1"/>
    <x v="21"/>
    <x v="21"/>
    <x v="22"/>
    <x v="0"/>
  </r>
  <r>
    <x v="2"/>
    <x v="12"/>
    <x v="32"/>
    <x v="0"/>
    <x v="0"/>
    <x v="4"/>
    <x v="22"/>
    <x v="330"/>
    <x v="84"/>
    <x v="25"/>
  </r>
  <r>
    <x v="2"/>
    <x v="12"/>
    <x v="153"/>
    <x v="54"/>
    <x v="16"/>
    <x v="0"/>
    <x v="21"/>
    <x v="21"/>
    <x v="960"/>
    <x v="0"/>
  </r>
  <r>
    <x v="2"/>
    <x v="12"/>
    <x v="35"/>
    <x v="9"/>
    <x v="1"/>
    <x v="1"/>
    <x v="37"/>
    <x v="331"/>
    <x v="961"/>
    <x v="0"/>
  </r>
  <r>
    <x v="2"/>
    <x v="12"/>
    <x v="36"/>
    <x v="9"/>
    <x v="1"/>
    <x v="1"/>
    <x v="367"/>
    <x v="332"/>
    <x v="962"/>
    <x v="0"/>
  </r>
  <r>
    <x v="2"/>
    <x v="12"/>
    <x v="37"/>
    <x v="7"/>
    <x v="2"/>
    <x v="1"/>
    <x v="368"/>
    <x v="267"/>
    <x v="963"/>
    <x v="0"/>
  </r>
  <r>
    <x v="2"/>
    <x v="12"/>
    <x v="38"/>
    <x v="7"/>
    <x v="11"/>
    <x v="1"/>
    <x v="344"/>
    <x v="32"/>
    <x v="964"/>
    <x v="0"/>
  </r>
  <r>
    <x v="2"/>
    <x v="12"/>
    <x v="39"/>
    <x v="7"/>
    <x v="2"/>
    <x v="1"/>
    <x v="37"/>
    <x v="233"/>
    <x v="965"/>
    <x v="0"/>
  </r>
  <r>
    <x v="2"/>
    <x v="12"/>
    <x v="40"/>
    <x v="9"/>
    <x v="1"/>
    <x v="1"/>
    <x v="30"/>
    <x v="34"/>
    <x v="966"/>
    <x v="0"/>
  </r>
  <r>
    <x v="2"/>
    <x v="12"/>
    <x v="41"/>
    <x v="9"/>
    <x v="1"/>
    <x v="3"/>
    <x v="124"/>
    <x v="157"/>
    <x v="967"/>
    <x v="0"/>
  </r>
  <r>
    <x v="2"/>
    <x v="12"/>
    <x v="42"/>
    <x v="10"/>
    <x v="1"/>
    <x v="3"/>
    <x v="121"/>
    <x v="161"/>
    <x v="968"/>
    <x v="0"/>
  </r>
  <r>
    <x v="2"/>
    <x v="12"/>
    <x v="43"/>
    <x v="11"/>
    <x v="1"/>
    <x v="1"/>
    <x v="242"/>
    <x v="36"/>
    <x v="969"/>
    <x v="0"/>
  </r>
  <r>
    <x v="2"/>
    <x v="12"/>
    <x v="44"/>
    <x v="12"/>
    <x v="1"/>
    <x v="1"/>
    <x v="2"/>
    <x v="232"/>
    <x v="380"/>
    <x v="0"/>
  </r>
  <r>
    <x v="2"/>
    <x v="12"/>
    <x v="45"/>
    <x v="13"/>
    <x v="1"/>
    <x v="1"/>
    <x v="225"/>
    <x v="18"/>
    <x v="970"/>
    <x v="0"/>
  </r>
  <r>
    <x v="2"/>
    <x v="12"/>
    <x v="46"/>
    <x v="9"/>
    <x v="1"/>
    <x v="1"/>
    <x v="2"/>
    <x v="22"/>
    <x v="505"/>
    <x v="0"/>
  </r>
  <r>
    <x v="2"/>
    <x v="12"/>
    <x v="47"/>
    <x v="14"/>
    <x v="1"/>
    <x v="3"/>
    <x v="369"/>
    <x v="21"/>
    <x v="846"/>
    <x v="0"/>
  </r>
  <r>
    <x v="2"/>
    <x v="12"/>
    <x v="48"/>
    <x v="14"/>
    <x v="1"/>
    <x v="1"/>
    <x v="22"/>
    <x v="1"/>
    <x v="513"/>
    <x v="0"/>
  </r>
  <r>
    <x v="2"/>
    <x v="12"/>
    <x v="49"/>
    <x v="7"/>
    <x v="11"/>
    <x v="1"/>
    <x v="42"/>
    <x v="40"/>
    <x v="971"/>
    <x v="0"/>
  </r>
  <r>
    <x v="2"/>
    <x v="12"/>
    <x v="50"/>
    <x v="7"/>
    <x v="12"/>
    <x v="1"/>
    <x v="0"/>
    <x v="40"/>
    <x v="92"/>
    <x v="0"/>
  </r>
  <r>
    <x v="2"/>
    <x v="12"/>
    <x v="51"/>
    <x v="7"/>
    <x v="2"/>
    <x v="1"/>
    <x v="8"/>
    <x v="22"/>
    <x v="503"/>
    <x v="0"/>
  </r>
  <r>
    <x v="2"/>
    <x v="12"/>
    <x v="52"/>
    <x v="15"/>
    <x v="1"/>
    <x v="3"/>
    <x v="48"/>
    <x v="96"/>
    <x v="972"/>
    <x v="0"/>
  </r>
  <r>
    <x v="2"/>
    <x v="12"/>
    <x v="53"/>
    <x v="16"/>
    <x v="1"/>
    <x v="3"/>
    <x v="21"/>
    <x v="21"/>
    <x v="22"/>
    <x v="0"/>
  </r>
  <r>
    <x v="2"/>
    <x v="12"/>
    <x v="54"/>
    <x v="16"/>
    <x v="1"/>
    <x v="0"/>
    <x v="21"/>
    <x v="21"/>
    <x v="590"/>
    <x v="0"/>
  </r>
  <r>
    <x v="2"/>
    <x v="12"/>
    <x v="55"/>
    <x v="11"/>
    <x v="1"/>
    <x v="1"/>
    <x v="163"/>
    <x v="88"/>
    <x v="905"/>
    <x v="0"/>
  </r>
  <r>
    <x v="2"/>
    <x v="12"/>
    <x v="56"/>
    <x v="16"/>
    <x v="1"/>
    <x v="0"/>
    <x v="21"/>
    <x v="21"/>
    <x v="973"/>
    <x v="0"/>
  </r>
  <r>
    <x v="2"/>
    <x v="12"/>
    <x v="57"/>
    <x v="7"/>
    <x v="11"/>
    <x v="1"/>
    <x v="150"/>
    <x v="91"/>
    <x v="778"/>
    <x v="0"/>
  </r>
  <r>
    <x v="2"/>
    <x v="12"/>
    <x v="58"/>
    <x v="7"/>
    <x v="12"/>
    <x v="1"/>
    <x v="370"/>
    <x v="32"/>
    <x v="974"/>
    <x v="0"/>
  </r>
  <r>
    <x v="2"/>
    <x v="12"/>
    <x v="60"/>
    <x v="7"/>
    <x v="13"/>
    <x v="1"/>
    <x v="371"/>
    <x v="275"/>
    <x v="975"/>
    <x v="0"/>
  </r>
  <r>
    <x v="2"/>
    <x v="12"/>
    <x v="61"/>
    <x v="7"/>
    <x v="13"/>
    <x v="1"/>
    <x v="21"/>
    <x v="21"/>
    <x v="22"/>
    <x v="0"/>
  </r>
  <r>
    <x v="2"/>
    <x v="12"/>
    <x v="62"/>
    <x v="13"/>
    <x v="1"/>
    <x v="3"/>
    <x v="372"/>
    <x v="18"/>
    <x v="976"/>
    <x v="0"/>
  </r>
  <r>
    <x v="2"/>
    <x v="12"/>
    <x v="63"/>
    <x v="2"/>
    <x v="0"/>
    <x v="4"/>
    <x v="40"/>
    <x v="187"/>
    <x v="977"/>
    <x v="3"/>
  </r>
  <r>
    <x v="2"/>
    <x v="12"/>
    <x v="64"/>
    <x v="16"/>
    <x v="1"/>
    <x v="1"/>
    <x v="2"/>
    <x v="333"/>
    <x v="978"/>
    <x v="0"/>
  </r>
  <r>
    <x v="2"/>
    <x v="12"/>
    <x v="65"/>
    <x v="18"/>
    <x v="1"/>
    <x v="0"/>
    <x v="76"/>
    <x v="334"/>
    <x v="979"/>
    <x v="0"/>
  </r>
  <r>
    <x v="2"/>
    <x v="12"/>
    <x v="66"/>
    <x v="19"/>
    <x v="14"/>
    <x v="1"/>
    <x v="36"/>
    <x v="335"/>
    <x v="454"/>
    <x v="0"/>
  </r>
  <r>
    <x v="2"/>
    <x v="12"/>
    <x v="67"/>
    <x v="20"/>
    <x v="15"/>
    <x v="1"/>
    <x v="21"/>
    <x v="21"/>
    <x v="22"/>
    <x v="0"/>
  </r>
  <r>
    <x v="2"/>
    <x v="12"/>
    <x v="68"/>
    <x v="21"/>
    <x v="13"/>
    <x v="1"/>
    <x v="17"/>
    <x v="34"/>
    <x v="980"/>
    <x v="0"/>
  </r>
  <r>
    <x v="2"/>
    <x v="12"/>
    <x v="69"/>
    <x v="22"/>
    <x v="16"/>
    <x v="0"/>
    <x v="52"/>
    <x v="336"/>
    <x v="981"/>
    <x v="0"/>
  </r>
  <r>
    <x v="2"/>
    <x v="12"/>
    <x v="70"/>
    <x v="18"/>
    <x v="1"/>
    <x v="0"/>
    <x v="47"/>
    <x v="337"/>
    <x v="982"/>
    <x v="0"/>
  </r>
  <r>
    <x v="2"/>
    <x v="12"/>
    <x v="71"/>
    <x v="23"/>
    <x v="17"/>
    <x v="1"/>
    <x v="108"/>
    <x v="8"/>
    <x v="170"/>
    <x v="0"/>
  </r>
  <r>
    <x v="2"/>
    <x v="12"/>
    <x v="72"/>
    <x v="24"/>
    <x v="1"/>
    <x v="3"/>
    <x v="373"/>
    <x v="284"/>
    <x v="983"/>
    <x v="0"/>
  </r>
  <r>
    <x v="2"/>
    <x v="12"/>
    <x v="73"/>
    <x v="25"/>
    <x v="1"/>
    <x v="1"/>
    <x v="51"/>
    <x v="95"/>
    <x v="519"/>
    <x v="0"/>
  </r>
  <r>
    <x v="2"/>
    <x v="12"/>
    <x v="74"/>
    <x v="26"/>
    <x v="1"/>
    <x v="1"/>
    <x v="21"/>
    <x v="21"/>
    <x v="22"/>
    <x v="0"/>
  </r>
  <r>
    <x v="2"/>
    <x v="12"/>
    <x v="158"/>
    <x v="54"/>
    <x v="17"/>
    <x v="1"/>
    <x v="21"/>
    <x v="21"/>
    <x v="22"/>
    <x v="0"/>
  </r>
  <r>
    <x v="2"/>
    <x v="12"/>
    <x v="75"/>
    <x v="27"/>
    <x v="1"/>
    <x v="1"/>
    <x v="163"/>
    <x v="8"/>
    <x v="764"/>
    <x v="0"/>
  </r>
  <r>
    <x v="2"/>
    <x v="12"/>
    <x v="77"/>
    <x v="29"/>
    <x v="18"/>
    <x v="2"/>
    <x v="204"/>
    <x v="338"/>
    <x v="80"/>
    <x v="0"/>
  </r>
  <r>
    <x v="2"/>
    <x v="12"/>
    <x v="78"/>
    <x v="26"/>
    <x v="1"/>
    <x v="3"/>
    <x v="36"/>
    <x v="219"/>
    <x v="984"/>
    <x v="0"/>
  </r>
  <r>
    <x v="2"/>
    <x v="12"/>
    <x v="146"/>
    <x v="29"/>
    <x v="18"/>
    <x v="0"/>
    <x v="21"/>
    <x v="21"/>
    <x v="22"/>
    <x v="0"/>
  </r>
  <r>
    <x v="2"/>
    <x v="12"/>
    <x v="159"/>
    <x v="52"/>
    <x v="13"/>
    <x v="0"/>
    <x v="21"/>
    <x v="21"/>
    <x v="22"/>
    <x v="0"/>
  </r>
  <r>
    <x v="2"/>
    <x v="12"/>
    <x v="160"/>
    <x v="52"/>
    <x v="2"/>
    <x v="0"/>
    <x v="21"/>
    <x v="21"/>
    <x v="22"/>
    <x v="0"/>
  </r>
  <r>
    <x v="2"/>
    <x v="12"/>
    <x v="161"/>
    <x v="52"/>
    <x v="20"/>
    <x v="0"/>
    <x v="21"/>
    <x v="21"/>
    <x v="22"/>
    <x v="0"/>
  </r>
  <r>
    <x v="2"/>
    <x v="12"/>
    <x v="162"/>
    <x v="52"/>
    <x v="11"/>
    <x v="0"/>
    <x v="21"/>
    <x v="21"/>
    <x v="22"/>
    <x v="0"/>
  </r>
  <r>
    <x v="2"/>
    <x v="12"/>
    <x v="163"/>
    <x v="52"/>
    <x v="13"/>
    <x v="0"/>
    <x v="21"/>
    <x v="21"/>
    <x v="22"/>
    <x v="0"/>
  </r>
  <r>
    <x v="2"/>
    <x v="12"/>
    <x v="164"/>
    <x v="52"/>
    <x v="2"/>
    <x v="0"/>
    <x v="21"/>
    <x v="21"/>
    <x v="22"/>
    <x v="0"/>
  </r>
  <r>
    <x v="2"/>
    <x v="12"/>
    <x v="165"/>
    <x v="52"/>
    <x v="20"/>
    <x v="0"/>
    <x v="21"/>
    <x v="21"/>
    <x v="22"/>
    <x v="0"/>
  </r>
  <r>
    <x v="2"/>
    <x v="12"/>
    <x v="166"/>
    <x v="52"/>
    <x v="11"/>
    <x v="0"/>
    <x v="21"/>
    <x v="21"/>
    <x v="22"/>
    <x v="0"/>
  </r>
  <r>
    <x v="2"/>
    <x v="12"/>
    <x v="85"/>
    <x v="34"/>
    <x v="12"/>
    <x v="1"/>
    <x v="26"/>
    <x v="14"/>
    <x v="21"/>
    <x v="0"/>
  </r>
  <r>
    <x v="2"/>
    <x v="12"/>
    <x v="86"/>
    <x v="35"/>
    <x v="20"/>
    <x v="1"/>
    <x v="17"/>
    <x v="1"/>
    <x v="73"/>
    <x v="0"/>
  </r>
  <r>
    <x v="2"/>
    <x v="12"/>
    <x v="87"/>
    <x v="36"/>
    <x v="11"/>
    <x v="1"/>
    <x v="40"/>
    <x v="339"/>
    <x v="985"/>
    <x v="0"/>
  </r>
  <r>
    <x v="2"/>
    <x v="12"/>
    <x v="88"/>
    <x v="5"/>
    <x v="1"/>
    <x v="3"/>
    <x v="374"/>
    <x v="84"/>
    <x v="986"/>
    <x v="0"/>
  </r>
  <r>
    <x v="2"/>
    <x v="12"/>
    <x v="89"/>
    <x v="1"/>
    <x v="1"/>
    <x v="3"/>
    <x v="339"/>
    <x v="42"/>
    <x v="987"/>
    <x v="0"/>
  </r>
  <r>
    <x v="2"/>
    <x v="12"/>
    <x v="90"/>
    <x v="37"/>
    <x v="11"/>
    <x v="1"/>
    <x v="375"/>
    <x v="340"/>
    <x v="988"/>
    <x v="0"/>
  </r>
  <r>
    <x v="2"/>
    <x v="12"/>
    <x v="147"/>
    <x v="53"/>
    <x v="1"/>
    <x v="1"/>
    <x v="178"/>
    <x v="52"/>
    <x v="537"/>
    <x v="0"/>
  </r>
  <r>
    <x v="2"/>
    <x v="12"/>
    <x v="91"/>
    <x v="38"/>
    <x v="11"/>
    <x v="1"/>
    <x v="273"/>
    <x v="14"/>
    <x v="989"/>
    <x v="0"/>
  </r>
  <r>
    <x v="2"/>
    <x v="12"/>
    <x v="148"/>
    <x v="38"/>
    <x v="2"/>
    <x v="1"/>
    <x v="2"/>
    <x v="42"/>
    <x v="617"/>
    <x v="0"/>
  </r>
  <r>
    <x v="2"/>
    <x v="12"/>
    <x v="149"/>
    <x v="53"/>
    <x v="1"/>
    <x v="1"/>
    <x v="21"/>
    <x v="21"/>
    <x v="22"/>
    <x v="0"/>
  </r>
  <r>
    <x v="2"/>
    <x v="12"/>
    <x v="92"/>
    <x v="38"/>
    <x v="20"/>
    <x v="1"/>
    <x v="17"/>
    <x v="1"/>
    <x v="73"/>
    <x v="0"/>
  </r>
  <r>
    <x v="2"/>
    <x v="12"/>
    <x v="93"/>
    <x v="38"/>
    <x v="13"/>
    <x v="1"/>
    <x v="7"/>
    <x v="11"/>
    <x v="990"/>
    <x v="0"/>
  </r>
  <r>
    <x v="2"/>
    <x v="12"/>
    <x v="94"/>
    <x v="38"/>
    <x v="0"/>
    <x v="1"/>
    <x v="376"/>
    <x v="18"/>
    <x v="991"/>
    <x v="0"/>
  </r>
  <r>
    <x v="2"/>
    <x v="12"/>
    <x v="95"/>
    <x v="38"/>
    <x v="1"/>
    <x v="1"/>
    <x v="66"/>
    <x v="1"/>
    <x v="71"/>
    <x v="0"/>
  </r>
  <r>
    <x v="2"/>
    <x v="12"/>
    <x v="96"/>
    <x v="39"/>
    <x v="20"/>
    <x v="1"/>
    <x v="2"/>
    <x v="167"/>
    <x v="458"/>
    <x v="0"/>
  </r>
  <r>
    <x v="2"/>
    <x v="12"/>
    <x v="97"/>
    <x v="36"/>
    <x v="11"/>
    <x v="1"/>
    <x v="21"/>
    <x v="21"/>
    <x v="22"/>
    <x v="0"/>
  </r>
  <r>
    <x v="2"/>
    <x v="12"/>
    <x v="98"/>
    <x v="40"/>
    <x v="1"/>
    <x v="1"/>
    <x v="68"/>
    <x v="56"/>
    <x v="83"/>
    <x v="0"/>
  </r>
  <r>
    <x v="2"/>
    <x v="12"/>
    <x v="99"/>
    <x v="37"/>
    <x v="11"/>
    <x v="1"/>
    <x v="40"/>
    <x v="57"/>
    <x v="368"/>
    <x v="0"/>
  </r>
  <r>
    <x v="2"/>
    <x v="12"/>
    <x v="100"/>
    <x v="34"/>
    <x v="12"/>
    <x v="1"/>
    <x v="21"/>
    <x v="21"/>
    <x v="22"/>
    <x v="0"/>
  </r>
  <r>
    <x v="2"/>
    <x v="12"/>
    <x v="101"/>
    <x v="41"/>
    <x v="11"/>
    <x v="1"/>
    <x v="192"/>
    <x v="52"/>
    <x v="992"/>
    <x v="0"/>
  </r>
  <r>
    <x v="2"/>
    <x v="12"/>
    <x v="156"/>
    <x v="41"/>
    <x v="11"/>
    <x v="3"/>
    <x v="200"/>
    <x v="17"/>
    <x v="993"/>
    <x v="0"/>
  </r>
  <r>
    <x v="2"/>
    <x v="12"/>
    <x v="102"/>
    <x v="40"/>
    <x v="1"/>
    <x v="1"/>
    <x v="40"/>
    <x v="58"/>
    <x v="21"/>
    <x v="0"/>
  </r>
  <r>
    <x v="2"/>
    <x v="12"/>
    <x v="103"/>
    <x v="38"/>
    <x v="13"/>
    <x v="1"/>
    <x v="22"/>
    <x v="11"/>
    <x v="153"/>
    <x v="0"/>
  </r>
  <r>
    <x v="2"/>
    <x v="12"/>
    <x v="150"/>
    <x v="38"/>
    <x v="1"/>
    <x v="1"/>
    <x v="52"/>
    <x v="1"/>
    <x v="994"/>
    <x v="0"/>
  </r>
  <r>
    <x v="2"/>
    <x v="12"/>
    <x v="104"/>
    <x v="38"/>
    <x v="11"/>
    <x v="1"/>
    <x v="126"/>
    <x v="52"/>
    <x v="995"/>
    <x v="0"/>
  </r>
  <r>
    <x v="2"/>
    <x v="12"/>
    <x v="105"/>
    <x v="38"/>
    <x v="0"/>
    <x v="1"/>
    <x v="10"/>
    <x v="11"/>
    <x v="54"/>
    <x v="0"/>
  </r>
  <r>
    <x v="2"/>
    <x v="12"/>
    <x v="151"/>
    <x v="38"/>
    <x v="2"/>
    <x v="1"/>
    <x v="10"/>
    <x v="42"/>
    <x v="996"/>
    <x v="0"/>
  </r>
  <r>
    <x v="2"/>
    <x v="12"/>
    <x v="106"/>
    <x v="38"/>
    <x v="20"/>
    <x v="1"/>
    <x v="53"/>
    <x v="1"/>
    <x v="997"/>
    <x v="0"/>
  </r>
  <r>
    <x v="2"/>
    <x v="12"/>
    <x v="111"/>
    <x v="12"/>
    <x v="1"/>
    <x v="1"/>
    <x v="44"/>
    <x v="22"/>
    <x v="52"/>
    <x v="0"/>
  </r>
  <r>
    <x v="2"/>
    <x v="12"/>
    <x v="112"/>
    <x v="13"/>
    <x v="1"/>
    <x v="1"/>
    <x v="72"/>
    <x v="59"/>
    <x v="93"/>
    <x v="0"/>
  </r>
  <r>
    <x v="2"/>
    <x v="12"/>
    <x v="113"/>
    <x v="43"/>
    <x v="1"/>
    <x v="3"/>
    <x v="377"/>
    <x v="52"/>
    <x v="998"/>
    <x v="0"/>
  </r>
  <r>
    <x v="2"/>
    <x v="12"/>
    <x v="114"/>
    <x v="44"/>
    <x v="12"/>
    <x v="1"/>
    <x v="2"/>
    <x v="52"/>
    <x v="95"/>
    <x v="0"/>
  </r>
  <r>
    <x v="2"/>
    <x v="12"/>
    <x v="115"/>
    <x v="45"/>
    <x v="1"/>
    <x v="1"/>
    <x v="2"/>
    <x v="61"/>
    <x v="159"/>
    <x v="0"/>
  </r>
  <r>
    <x v="2"/>
    <x v="12"/>
    <x v="116"/>
    <x v="46"/>
    <x v="21"/>
    <x v="0"/>
    <x v="38"/>
    <x v="341"/>
    <x v="999"/>
    <x v="0"/>
  </r>
  <r>
    <x v="2"/>
    <x v="12"/>
    <x v="117"/>
    <x v="46"/>
    <x v="21"/>
    <x v="1"/>
    <x v="378"/>
    <x v="9"/>
    <x v="1000"/>
    <x v="0"/>
  </r>
  <r>
    <x v="2"/>
    <x v="12"/>
    <x v="118"/>
    <x v="46"/>
    <x v="22"/>
    <x v="1"/>
    <x v="32"/>
    <x v="41"/>
    <x v="468"/>
    <x v="0"/>
  </r>
  <r>
    <x v="2"/>
    <x v="12"/>
    <x v="119"/>
    <x v="46"/>
    <x v="23"/>
    <x v="1"/>
    <x v="19"/>
    <x v="7"/>
    <x v="934"/>
    <x v="0"/>
  </r>
  <r>
    <x v="2"/>
    <x v="12"/>
    <x v="120"/>
    <x v="46"/>
    <x v="24"/>
    <x v="1"/>
    <x v="55"/>
    <x v="64"/>
    <x v="690"/>
    <x v="0"/>
  </r>
  <r>
    <x v="2"/>
    <x v="12"/>
    <x v="121"/>
    <x v="38"/>
    <x v="1"/>
    <x v="1"/>
    <x v="20"/>
    <x v="60"/>
    <x v="102"/>
    <x v="0"/>
  </r>
  <r>
    <x v="2"/>
    <x v="12"/>
    <x v="140"/>
    <x v="49"/>
    <x v="1"/>
    <x v="1"/>
    <x v="17"/>
    <x v="1"/>
    <x v="73"/>
    <x v="0"/>
  </r>
  <r>
    <x v="2"/>
    <x v="12"/>
    <x v="122"/>
    <x v="46"/>
    <x v="23"/>
    <x v="1"/>
    <x v="40"/>
    <x v="22"/>
    <x v="379"/>
    <x v="0"/>
  </r>
  <r>
    <x v="2"/>
    <x v="12"/>
    <x v="123"/>
    <x v="46"/>
    <x v="21"/>
    <x v="1"/>
    <x v="21"/>
    <x v="21"/>
    <x v="22"/>
    <x v="0"/>
  </r>
  <r>
    <x v="2"/>
    <x v="12"/>
    <x v="124"/>
    <x v="46"/>
    <x v="22"/>
    <x v="1"/>
    <x v="21"/>
    <x v="21"/>
    <x v="22"/>
    <x v="0"/>
  </r>
  <r>
    <x v="2"/>
    <x v="12"/>
    <x v="125"/>
    <x v="46"/>
    <x v="24"/>
    <x v="1"/>
    <x v="21"/>
    <x v="21"/>
    <x v="22"/>
    <x v="0"/>
  </r>
  <r>
    <x v="2"/>
    <x v="12"/>
    <x v="126"/>
    <x v="45"/>
    <x v="1"/>
    <x v="1"/>
    <x v="109"/>
    <x v="58"/>
    <x v="905"/>
    <x v="0"/>
  </r>
  <r>
    <x v="2"/>
    <x v="12"/>
    <x v="127"/>
    <x v="38"/>
    <x v="11"/>
    <x v="1"/>
    <x v="93"/>
    <x v="11"/>
    <x v="631"/>
    <x v="0"/>
  </r>
  <r>
    <x v="2"/>
    <x v="12"/>
    <x v="128"/>
    <x v="38"/>
    <x v="1"/>
    <x v="1"/>
    <x v="20"/>
    <x v="51"/>
    <x v="33"/>
    <x v="0"/>
  </r>
  <r>
    <x v="2"/>
    <x v="12"/>
    <x v="129"/>
    <x v="38"/>
    <x v="20"/>
    <x v="1"/>
    <x v="20"/>
    <x v="17"/>
    <x v="105"/>
    <x v="0"/>
  </r>
  <r>
    <x v="2"/>
    <x v="12"/>
    <x v="130"/>
    <x v="38"/>
    <x v="2"/>
    <x v="1"/>
    <x v="21"/>
    <x v="21"/>
    <x v="22"/>
    <x v="0"/>
  </r>
  <r>
    <x v="2"/>
    <x v="12"/>
    <x v="131"/>
    <x v="38"/>
    <x v="0"/>
    <x v="1"/>
    <x v="21"/>
    <x v="21"/>
    <x v="22"/>
    <x v="0"/>
  </r>
  <r>
    <x v="2"/>
    <x v="12"/>
    <x v="132"/>
    <x v="38"/>
    <x v="13"/>
    <x v="1"/>
    <x v="21"/>
    <x v="21"/>
    <x v="22"/>
    <x v="0"/>
  </r>
  <r>
    <x v="2"/>
    <x v="12"/>
    <x v="133"/>
    <x v="45"/>
    <x v="1"/>
    <x v="3"/>
    <x v="128"/>
    <x v="250"/>
    <x v="1001"/>
    <x v="0"/>
  </r>
  <r>
    <x v="2"/>
    <x v="12"/>
    <x v="134"/>
    <x v="47"/>
    <x v="12"/>
    <x v="1"/>
    <x v="21"/>
    <x v="21"/>
    <x v="22"/>
    <x v="0"/>
  </r>
  <r>
    <x v="2"/>
    <x v="12"/>
    <x v="135"/>
    <x v="32"/>
    <x v="19"/>
    <x v="0"/>
    <x v="79"/>
    <x v="342"/>
    <x v="1002"/>
    <x v="0"/>
  </r>
  <r>
    <x v="2"/>
    <x v="12"/>
    <x v="136"/>
    <x v="32"/>
    <x v="19"/>
    <x v="0"/>
    <x v="21"/>
    <x v="21"/>
    <x v="1003"/>
    <x v="0"/>
  </r>
  <r>
    <x v="2"/>
    <x v="12"/>
    <x v="137"/>
    <x v="48"/>
    <x v="1"/>
    <x v="1"/>
    <x v="2"/>
    <x v="7"/>
    <x v="844"/>
    <x v="0"/>
  </r>
  <r>
    <x v="2"/>
    <x v="12"/>
    <x v="138"/>
    <x v="45"/>
    <x v="1"/>
    <x v="1"/>
    <x v="359"/>
    <x v="303"/>
    <x v="1004"/>
    <x v="0"/>
  </r>
  <r>
    <x v="1"/>
    <x v="1"/>
    <x v="144"/>
    <x v="52"/>
    <x v="25"/>
    <x v="5"/>
    <x v="81"/>
    <x v="69"/>
    <x v="113"/>
    <x v="0"/>
  </r>
  <r>
    <x v="2"/>
    <x v="13"/>
    <x v="0"/>
    <x v="0"/>
    <x v="0"/>
    <x v="0"/>
    <x v="59"/>
    <x v="343"/>
    <x v="1005"/>
    <x v="0"/>
  </r>
  <r>
    <x v="2"/>
    <x v="13"/>
    <x v="1"/>
    <x v="1"/>
    <x v="1"/>
    <x v="1"/>
    <x v="379"/>
    <x v="1"/>
    <x v="1006"/>
    <x v="0"/>
  </r>
  <r>
    <x v="2"/>
    <x v="13"/>
    <x v="2"/>
    <x v="2"/>
    <x v="2"/>
    <x v="1"/>
    <x v="119"/>
    <x v="222"/>
    <x v="1007"/>
    <x v="0"/>
  </r>
  <r>
    <x v="2"/>
    <x v="13"/>
    <x v="3"/>
    <x v="2"/>
    <x v="3"/>
    <x v="1"/>
    <x v="206"/>
    <x v="332"/>
    <x v="1008"/>
    <x v="0"/>
  </r>
  <r>
    <x v="2"/>
    <x v="13"/>
    <x v="4"/>
    <x v="0"/>
    <x v="4"/>
    <x v="1"/>
    <x v="225"/>
    <x v="4"/>
    <x v="1009"/>
    <x v="0"/>
  </r>
  <r>
    <x v="2"/>
    <x v="13"/>
    <x v="5"/>
    <x v="0"/>
    <x v="4"/>
    <x v="0"/>
    <x v="18"/>
    <x v="263"/>
    <x v="1010"/>
    <x v="0"/>
  </r>
  <r>
    <x v="2"/>
    <x v="13"/>
    <x v="6"/>
    <x v="0"/>
    <x v="5"/>
    <x v="1"/>
    <x v="326"/>
    <x v="267"/>
    <x v="799"/>
    <x v="0"/>
  </r>
  <r>
    <x v="2"/>
    <x v="13"/>
    <x v="7"/>
    <x v="0"/>
    <x v="5"/>
    <x v="2"/>
    <x v="9"/>
    <x v="4"/>
    <x v="933"/>
    <x v="0"/>
  </r>
  <r>
    <x v="2"/>
    <x v="13"/>
    <x v="8"/>
    <x v="3"/>
    <x v="6"/>
    <x v="1"/>
    <x v="40"/>
    <x v="7"/>
    <x v="92"/>
    <x v="0"/>
  </r>
  <r>
    <x v="2"/>
    <x v="13"/>
    <x v="9"/>
    <x v="3"/>
    <x v="7"/>
    <x v="1"/>
    <x v="193"/>
    <x v="8"/>
    <x v="350"/>
    <x v="0"/>
  </r>
  <r>
    <x v="2"/>
    <x v="13"/>
    <x v="10"/>
    <x v="0"/>
    <x v="8"/>
    <x v="0"/>
    <x v="20"/>
    <x v="135"/>
    <x v="1011"/>
    <x v="0"/>
  </r>
  <r>
    <x v="2"/>
    <x v="13"/>
    <x v="11"/>
    <x v="0"/>
    <x v="8"/>
    <x v="1"/>
    <x v="206"/>
    <x v="344"/>
    <x v="1012"/>
    <x v="0"/>
  </r>
  <r>
    <x v="2"/>
    <x v="13"/>
    <x v="12"/>
    <x v="2"/>
    <x v="0"/>
    <x v="1"/>
    <x v="380"/>
    <x v="345"/>
    <x v="1013"/>
    <x v="0"/>
  </r>
  <r>
    <x v="2"/>
    <x v="13"/>
    <x v="13"/>
    <x v="2"/>
    <x v="3"/>
    <x v="3"/>
    <x v="10"/>
    <x v="346"/>
    <x v="1014"/>
    <x v="0"/>
  </r>
  <r>
    <x v="2"/>
    <x v="13"/>
    <x v="14"/>
    <x v="4"/>
    <x v="1"/>
    <x v="1"/>
    <x v="381"/>
    <x v="54"/>
    <x v="1015"/>
    <x v="0"/>
  </r>
  <r>
    <x v="2"/>
    <x v="13"/>
    <x v="15"/>
    <x v="4"/>
    <x v="1"/>
    <x v="0"/>
    <x v="15"/>
    <x v="14"/>
    <x v="1016"/>
    <x v="0"/>
  </r>
  <r>
    <x v="2"/>
    <x v="13"/>
    <x v="145"/>
    <x v="7"/>
    <x v="12"/>
    <x v="1"/>
    <x v="25"/>
    <x v="32"/>
    <x v="100"/>
    <x v="0"/>
  </r>
  <r>
    <x v="2"/>
    <x v="13"/>
    <x v="16"/>
    <x v="5"/>
    <x v="1"/>
    <x v="1"/>
    <x v="2"/>
    <x v="328"/>
    <x v="955"/>
    <x v="0"/>
  </r>
  <r>
    <x v="2"/>
    <x v="13"/>
    <x v="17"/>
    <x v="6"/>
    <x v="1"/>
    <x v="1"/>
    <x v="79"/>
    <x v="1"/>
    <x v="190"/>
    <x v="0"/>
  </r>
  <r>
    <x v="2"/>
    <x v="13"/>
    <x v="18"/>
    <x v="4"/>
    <x v="1"/>
    <x v="3"/>
    <x v="382"/>
    <x v="35"/>
    <x v="1017"/>
    <x v="0"/>
  </r>
  <r>
    <x v="2"/>
    <x v="13"/>
    <x v="19"/>
    <x v="1"/>
    <x v="1"/>
    <x v="1"/>
    <x v="37"/>
    <x v="18"/>
    <x v="425"/>
    <x v="0"/>
  </r>
  <r>
    <x v="2"/>
    <x v="13"/>
    <x v="20"/>
    <x v="0"/>
    <x v="0"/>
    <x v="4"/>
    <x v="383"/>
    <x v="23"/>
    <x v="1018"/>
    <x v="26"/>
  </r>
  <r>
    <x v="2"/>
    <x v="13"/>
    <x v="21"/>
    <x v="3"/>
    <x v="7"/>
    <x v="1"/>
    <x v="21"/>
    <x v="21"/>
    <x v="22"/>
    <x v="0"/>
  </r>
  <r>
    <x v="2"/>
    <x v="13"/>
    <x v="152"/>
    <x v="54"/>
    <x v="16"/>
    <x v="0"/>
    <x v="29"/>
    <x v="95"/>
    <x v="1019"/>
    <x v="0"/>
  </r>
  <r>
    <x v="2"/>
    <x v="13"/>
    <x v="154"/>
    <x v="1"/>
    <x v="1"/>
    <x v="0"/>
    <x v="17"/>
    <x v="64"/>
    <x v="1020"/>
    <x v="0"/>
  </r>
  <r>
    <x v="2"/>
    <x v="13"/>
    <x v="22"/>
    <x v="6"/>
    <x v="1"/>
    <x v="1"/>
    <x v="21"/>
    <x v="21"/>
    <x v="22"/>
    <x v="0"/>
  </r>
  <r>
    <x v="2"/>
    <x v="13"/>
    <x v="23"/>
    <x v="2"/>
    <x v="0"/>
    <x v="1"/>
    <x v="21"/>
    <x v="21"/>
    <x v="22"/>
    <x v="0"/>
  </r>
  <r>
    <x v="2"/>
    <x v="13"/>
    <x v="24"/>
    <x v="2"/>
    <x v="2"/>
    <x v="1"/>
    <x v="21"/>
    <x v="21"/>
    <x v="22"/>
    <x v="0"/>
  </r>
  <r>
    <x v="2"/>
    <x v="13"/>
    <x v="25"/>
    <x v="0"/>
    <x v="5"/>
    <x v="1"/>
    <x v="21"/>
    <x v="21"/>
    <x v="22"/>
    <x v="0"/>
  </r>
  <r>
    <x v="2"/>
    <x v="13"/>
    <x v="26"/>
    <x v="0"/>
    <x v="8"/>
    <x v="1"/>
    <x v="21"/>
    <x v="21"/>
    <x v="22"/>
    <x v="0"/>
  </r>
  <r>
    <x v="2"/>
    <x v="13"/>
    <x v="27"/>
    <x v="0"/>
    <x v="0"/>
    <x v="0"/>
    <x v="21"/>
    <x v="21"/>
    <x v="1021"/>
    <x v="0"/>
  </r>
  <r>
    <x v="2"/>
    <x v="13"/>
    <x v="28"/>
    <x v="0"/>
    <x v="0"/>
    <x v="1"/>
    <x v="384"/>
    <x v="51"/>
    <x v="1022"/>
    <x v="0"/>
  </r>
  <r>
    <x v="2"/>
    <x v="13"/>
    <x v="157"/>
    <x v="55"/>
    <x v="1"/>
    <x v="0"/>
    <x v="21"/>
    <x v="21"/>
    <x v="22"/>
    <x v="0"/>
  </r>
  <r>
    <x v="2"/>
    <x v="13"/>
    <x v="29"/>
    <x v="7"/>
    <x v="9"/>
    <x v="1"/>
    <x v="385"/>
    <x v="57"/>
    <x v="1023"/>
    <x v="0"/>
  </r>
  <r>
    <x v="2"/>
    <x v="13"/>
    <x v="30"/>
    <x v="7"/>
    <x v="10"/>
    <x v="1"/>
    <x v="25"/>
    <x v="25"/>
    <x v="27"/>
    <x v="0"/>
  </r>
  <r>
    <x v="2"/>
    <x v="13"/>
    <x v="31"/>
    <x v="2"/>
    <x v="3"/>
    <x v="1"/>
    <x v="22"/>
    <x v="11"/>
    <x v="153"/>
    <x v="0"/>
  </r>
  <r>
    <x v="2"/>
    <x v="13"/>
    <x v="32"/>
    <x v="0"/>
    <x v="0"/>
    <x v="4"/>
    <x v="40"/>
    <x v="88"/>
    <x v="747"/>
    <x v="27"/>
  </r>
  <r>
    <x v="2"/>
    <x v="13"/>
    <x v="153"/>
    <x v="54"/>
    <x v="16"/>
    <x v="0"/>
    <x v="40"/>
    <x v="347"/>
    <x v="1024"/>
    <x v="0"/>
  </r>
  <r>
    <x v="2"/>
    <x v="13"/>
    <x v="35"/>
    <x v="9"/>
    <x v="1"/>
    <x v="1"/>
    <x v="8"/>
    <x v="348"/>
    <x v="1025"/>
    <x v="0"/>
  </r>
  <r>
    <x v="2"/>
    <x v="13"/>
    <x v="36"/>
    <x v="9"/>
    <x v="1"/>
    <x v="1"/>
    <x v="62"/>
    <x v="349"/>
    <x v="1026"/>
    <x v="0"/>
  </r>
  <r>
    <x v="2"/>
    <x v="13"/>
    <x v="37"/>
    <x v="7"/>
    <x v="2"/>
    <x v="1"/>
    <x v="386"/>
    <x v="152"/>
    <x v="1027"/>
    <x v="0"/>
  </r>
  <r>
    <x v="2"/>
    <x v="13"/>
    <x v="38"/>
    <x v="7"/>
    <x v="11"/>
    <x v="1"/>
    <x v="339"/>
    <x v="119"/>
    <x v="1028"/>
    <x v="0"/>
  </r>
  <r>
    <x v="2"/>
    <x v="13"/>
    <x v="39"/>
    <x v="7"/>
    <x v="2"/>
    <x v="1"/>
    <x v="38"/>
    <x v="350"/>
    <x v="188"/>
    <x v="0"/>
  </r>
  <r>
    <x v="2"/>
    <x v="13"/>
    <x v="40"/>
    <x v="9"/>
    <x v="1"/>
    <x v="1"/>
    <x v="30"/>
    <x v="351"/>
    <x v="1029"/>
    <x v="0"/>
  </r>
  <r>
    <x v="2"/>
    <x v="13"/>
    <x v="41"/>
    <x v="9"/>
    <x v="1"/>
    <x v="3"/>
    <x v="253"/>
    <x v="187"/>
    <x v="1030"/>
    <x v="0"/>
  </r>
  <r>
    <x v="2"/>
    <x v="13"/>
    <x v="42"/>
    <x v="10"/>
    <x v="1"/>
    <x v="3"/>
    <x v="118"/>
    <x v="284"/>
    <x v="1031"/>
    <x v="0"/>
  </r>
  <r>
    <x v="2"/>
    <x v="13"/>
    <x v="43"/>
    <x v="11"/>
    <x v="1"/>
    <x v="1"/>
    <x v="73"/>
    <x v="122"/>
    <x v="1032"/>
    <x v="0"/>
  </r>
  <r>
    <x v="2"/>
    <x v="13"/>
    <x v="44"/>
    <x v="12"/>
    <x v="1"/>
    <x v="1"/>
    <x v="86"/>
    <x v="156"/>
    <x v="1033"/>
    <x v="0"/>
  </r>
  <r>
    <x v="2"/>
    <x v="13"/>
    <x v="45"/>
    <x v="13"/>
    <x v="1"/>
    <x v="1"/>
    <x v="387"/>
    <x v="18"/>
    <x v="1034"/>
    <x v="0"/>
  </r>
  <r>
    <x v="2"/>
    <x v="13"/>
    <x v="46"/>
    <x v="9"/>
    <x v="1"/>
    <x v="1"/>
    <x v="172"/>
    <x v="85"/>
    <x v="1035"/>
    <x v="0"/>
  </r>
  <r>
    <x v="2"/>
    <x v="13"/>
    <x v="47"/>
    <x v="14"/>
    <x v="1"/>
    <x v="3"/>
    <x v="21"/>
    <x v="21"/>
    <x v="22"/>
    <x v="0"/>
  </r>
  <r>
    <x v="2"/>
    <x v="13"/>
    <x v="48"/>
    <x v="14"/>
    <x v="1"/>
    <x v="1"/>
    <x v="20"/>
    <x v="17"/>
    <x v="105"/>
    <x v="0"/>
  </r>
  <r>
    <x v="2"/>
    <x v="13"/>
    <x v="49"/>
    <x v="7"/>
    <x v="11"/>
    <x v="1"/>
    <x v="0"/>
    <x v="40"/>
    <x v="92"/>
    <x v="0"/>
  </r>
  <r>
    <x v="2"/>
    <x v="13"/>
    <x v="50"/>
    <x v="7"/>
    <x v="12"/>
    <x v="1"/>
    <x v="47"/>
    <x v="40"/>
    <x v="1036"/>
    <x v="0"/>
  </r>
  <r>
    <x v="2"/>
    <x v="13"/>
    <x v="51"/>
    <x v="7"/>
    <x v="2"/>
    <x v="1"/>
    <x v="36"/>
    <x v="22"/>
    <x v="21"/>
    <x v="0"/>
  </r>
  <r>
    <x v="2"/>
    <x v="13"/>
    <x v="52"/>
    <x v="15"/>
    <x v="1"/>
    <x v="3"/>
    <x v="77"/>
    <x v="4"/>
    <x v="1037"/>
    <x v="0"/>
  </r>
  <r>
    <x v="2"/>
    <x v="13"/>
    <x v="53"/>
    <x v="16"/>
    <x v="1"/>
    <x v="3"/>
    <x v="21"/>
    <x v="21"/>
    <x v="411"/>
    <x v="0"/>
  </r>
  <r>
    <x v="2"/>
    <x v="13"/>
    <x v="54"/>
    <x v="16"/>
    <x v="1"/>
    <x v="0"/>
    <x v="21"/>
    <x v="21"/>
    <x v="22"/>
    <x v="0"/>
  </r>
  <r>
    <x v="2"/>
    <x v="13"/>
    <x v="55"/>
    <x v="11"/>
    <x v="1"/>
    <x v="1"/>
    <x v="164"/>
    <x v="235"/>
    <x v="1038"/>
    <x v="0"/>
  </r>
  <r>
    <x v="2"/>
    <x v="13"/>
    <x v="56"/>
    <x v="16"/>
    <x v="1"/>
    <x v="0"/>
    <x v="21"/>
    <x v="21"/>
    <x v="1039"/>
    <x v="0"/>
  </r>
  <r>
    <x v="2"/>
    <x v="13"/>
    <x v="57"/>
    <x v="7"/>
    <x v="11"/>
    <x v="1"/>
    <x v="388"/>
    <x v="91"/>
    <x v="1040"/>
    <x v="0"/>
  </r>
  <r>
    <x v="2"/>
    <x v="13"/>
    <x v="58"/>
    <x v="7"/>
    <x v="12"/>
    <x v="1"/>
    <x v="389"/>
    <x v="32"/>
    <x v="1041"/>
    <x v="0"/>
  </r>
  <r>
    <x v="2"/>
    <x v="13"/>
    <x v="60"/>
    <x v="7"/>
    <x v="13"/>
    <x v="1"/>
    <x v="72"/>
    <x v="234"/>
    <x v="1042"/>
    <x v="0"/>
  </r>
  <r>
    <x v="2"/>
    <x v="13"/>
    <x v="61"/>
    <x v="7"/>
    <x v="13"/>
    <x v="1"/>
    <x v="21"/>
    <x v="21"/>
    <x v="22"/>
    <x v="0"/>
  </r>
  <r>
    <x v="2"/>
    <x v="13"/>
    <x v="62"/>
    <x v="13"/>
    <x v="1"/>
    <x v="3"/>
    <x v="390"/>
    <x v="91"/>
    <x v="1043"/>
    <x v="0"/>
  </r>
  <r>
    <x v="2"/>
    <x v="13"/>
    <x v="63"/>
    <x v="2"/>
    <x v="0"/>
    <x v="4"/>
    <x v="36"/>
    <x v="14"/>
    <x v="245"/>
    <x v="3"/>
  </r>
  <r>
    <x v="2"/>
    <x v="13"/>
    <x v="64"/>
    <x v="16"/>
    <x v="1"/>
    <x v="1"/>
    <x v="41"/>
    <x v="352"/>
    <x v="1044"/>
    <x v="0"/>
  </r>
  <r>
    <x v="2"/>
    <x v="13"/>
    <x v="65"/>
    <x v="18"/>
    <x v="1"/>
    <x v="0"/>
    <x v="17"/>
    <x v="2"/>
    <x v="1045"/>
    <x v="0"/>
  </r>
  <r>
    <x v="2"/>
    <x v="13"/>
    <x v="66"/>
    <x v="19"/>
    <x v="14"/>
    <x v="1"/>
    <x v="22"/>
    <x v="27"/>
    <x v="8"/>
    <x v="0"/>
  </r>
  <r>
    <x v="2"/>
    <x v="13"/>
    <x v="67"/>
    <x v="20"/>
    <x v="15"/>
    <x v="1"/>
    <x v="21"/>
    <x v="21"/>
    <x v="22"/>
    <x v="0"/>
  </r>
  <r>
    <x v="2"/>
    <x v="13"/>
    <x v="68"/>
    <x v="21"/>
    <x v="13"/>
    <x v="1"/>
    <x v="17"/>
    <x v="7"/>
    <x v="100"/>
    <x v="0"/>
  </r>
  <r>
    <x v="2"/>
    <x v="13"/>
    <x v="69"/>
    <x v="22"/>
    <x v="16"/>
    <x v="0"/>
    <x v="129"/>
    <x v="328"/>
    <x v="1046"/>
    <x v="0"/>
  </r>
  <r>
    <x v="2"/>
    <x v="13"/>
    <x v="70"/>
    <x v="18"/>
    <x v="1"/>
    <x v="0"/>
    <x v="36"/>
    <x v="353"/>
    <x v="1047"/>
    <x v="0"/>
  </r>
  <r>
    <x v="2"/>
    <x v="13"/>
    <x v="71"/>
    <x v="23"/>
    <x v="17"/>
    <x v="1"/>
    <x v="32"/>
    <x v="8"/>
    <x v="542"/>
    <x v="0"/>
  </r>
  <r>
    <x v="2"/>
    <x v="13"/>
    <x v="72"/>
    <x v="24"/>
    <x v="1"/>
    <x v="3"/>
    <x v="219"/>
    <x v="114"/>
    <x v="1048"/>
    <x v="0"/>
  </r>
  <r>
    <x v="2"/>
    <x v="13"/>
    <x v="73"/>
    <x v="25"/>
    <x v="1"/>
    <x v="1"/>
    <x v="121"/>
    <x v="95"/>
    <x v="844"/>
    <x v="0"/>
  </r>
  <r>
    <x v="2"/>
    <x v="13"/>
    <x v="74"/>
    <x v="26"/>
    <x v="1"/>
    <x v="1"/>
    <x v="21"/>
    <x v="21"/>
    <x v="22"/>
    <x v="0"/>
  </r>
  <r>
    <x v="2"/>
    <x v="13"/>
    <x v="158"/>
    <x v="54"/>
    <x v="17"/>
    <x v="1"/>
    <x v="21"/>
    <x v="21"/>
    <x v="22"/>
    <x v="0"/>
  </r>
  <r>
    <x v="2"/>
    <x v="13"/>
    <x v="75"/>
    <x v="27"/>
    <x v="1"/>
    <x v="1"/>
    <x v="163"/>
    <x v="8"/>
    <x v="764"/>
    <x v="0"/>
  </r>
  <r>
    <x v="2"/>
    <x v="13"/>
    <x v="77"/>
    <x v="29"/>
    <x v="18"/>
    <x v="2"/>
    <x v="189"/>
    <x v="7"/>
    <x v="1049"/>
    <x v="0"/>
  </r>
  <r>
    <x v="2"/>
    <x v="13"/>
    <x v="78"/>
    <x v="26"/>
    <x v="1"/>
    <x v="3"/>
    <x v="21"/>
    <x v="21"/>
    <x v="154"/>
    <x v="0"/>
  </r>
  <r>
    <x v="2"/>
    <x v="13"/>
    <x v="159"/>
    <x v="52"/>
    <x v="13"/>
    <x v="0"/>
    <x v="21"/>
    <x v="21"/>
    <x v="1050"/>
    <x v="0"/>
  </r>
  <r>
    <x v="2"/>
    <x v="13"/>
    <x v="160"/>
    <x v="52"/>
    <x v="2"/>
    <x v="0"/>
    <x v="21"/>
    <x v="21"/>
    <x v="1051"/>
    <x v="0"/>
  </r>
  <r>
    <x v="2"/>
    <x v="13"/>
    <x v="161"/>
    <x v="52"/>
    <x v="20"/>
    <x v="0"/>
    <x v="21"/>
    <x v="21"/>
    <x v="1052"/>
    <x v="0"/>
  </r>
  <r>
    <x v="2"/>
    <x v="13"/>
    <x v="162"/>
    <x v="52"/>
    <x v="11"/>
    <x v="0"/>
    <x v="21"/>
    <x v="21"/>
    <x v="1053"/>
    <x v="0"/>
  </r>
  <r>
    <x v="2"/>
    <x v="13"/>
    <x v="163"/>
    <x v="52"/>
    <x v="13"/>
    <x v="0"/>
    <x v="21"/>
    <x v="21"/>
    <x v="1054"/>
    <x v="0"/>
  </r>
  <r>
    <x v="2"/>
    <x v="13"/>
    <x v="164"/>
    <x v="52"/>
    <x v="2"/>
    <x v="0"/>
    <x v="21"/>
    <x v="21"/>
    <x v="1055"/>
    <x v="0"/>
  </r>
  <r>
    <x v="2"/>
    <x v="13"/>
    <x v="165"/>
    <x v="52"/>
    <x v="20"/>
    <x v="0"/>
    <x v="21"/>
    <x v="21"/>
    <x v="1056"/>
    <x v="0"/>
  </r>
  <r>
    <x v="2"/>
    <x v="13"/>
    <x v="166"/>
    <x v="52"/>
    <x v="11"/>
    <x v="0"/>
    <x v="21"/>
    <x v="21"/>
    <x v="1057"/>
    <x v="0"/>
  </r>
  <r>
    <x v="2"/>
    <x v="13"/>
    <x v="85"/>
    <x v="34"/>
    <x v="12"/>
    <x v="1"/>
    <x v="36"/>
    <x v="14"/>
    <x v="396"/>
    <x v="0"/>
  </r>
  <r>
    <x v="2"/>
    <x v="13"/>
    <x v="86"/>
    <x v="35"/>
    <x v="20"/>
    <x v="1"/>
    <x v="17"/>
    <x v="1"/>
    <x v="73"/>
    <x v="0"/>
  </r>
  <r>
    <x v="2"/>
    <x v="13"/>
    <x v="87"/>
    <x v="36"/>
    <x v="11"/>
    <x v="1"/>
    <x v="22"/>
    <x v="354"/>
    <x v="1058"/>
    <x v="0"/>
  </r>
  <r>
    <x v="2"/>
    <x v="13"/>
    <x v="88"/>
    <x v="5"/>
    <x v="1"/>
    <x v="3"/>
    <x v="391"/>
    <x v="155"/>
    <x v="1059"/>
    <x v="0"/>
  </r>
  <r>
    <x v="2"/>
    <x v="13"/>
    <x v="89"/>
    <x v="1"/>
    <x v="1"/>
    <x v="3"/>
    <x v="392"/>
    <x v="42"/>
    <x v="1060"/>
    <x v="0"/>
  </r>
  <r>
    <x v="2"/>
    <x v="13"/>
    <x v="90"/>
    <x v="37"/>
    <x v="11"/>
    <x v="1"/>
    <x v="393"/>
    <x v="258"/>
    <x v="1061"/>
    <x v="0"/>
  </r>
  <r>
    <x v="2"/>
    <x v="13"/>
    <x v="147"/>
    <x v="53"/>
    <x v="1"/>
    <x v="1"/>
    <x v="79"/>
    <x v="52"/>
    <x v="527"/>
    <x v="0"/>
  </r>
  <r>
    <x v="2"/>
    <x v="13"/>
    <x v="91"/>
    <x v="38"/>
    <x v="11"/>
    <x v="1"/>
    <x v="390"/>
    <x v="14"/>
    <x v="827"/>
    <x v="0"/>
  </r>
  <r>
    <x v="2"/>
    <x v="13"/>
    <x v="148"/>
    <x v="38"/>
    <x v="2"/>
    <x v="1"/>
    <x v="2"/>
    <x v="42"/>
    <x v="617"/>
    <x v="0"/>
  </r>
  <r>
    <x v="2"/>
    <x v="13"/>
    <x v="149"/>
    <x v="53"/>
    <x v="1"/>
    <x v="1"/>
    <x v="21"/>
    <x v="21"/>
    <x v="22"/>
    <x v="0"/>
  </r>
  <r>
    <x v="2"/>
    <x v="13"/>
    <x v="92"/>
    <x v="38"/>
    <x v="20"/>
    <x v="1"/>
    <x v="17"/>
    <x v="1"/>
    <x v="73"/>
    <x v="0"/>
  </r>
  <r>
    <x v="2"/>
    <x v="13"/>
    <x v="93"/>
    <x v="38"/>
    <x v="13"/>
    <x v="1"/>
    <x v="359"/>
    <x v="11"/>
    <x v="1062"/>
    <x v="0"/>
  </r>
  <r>
    <x v="2"/>
    <x v="13"/>
    <x v="94"/>
    <x v="38"/>
    <x v="0"/>
    <x v="1"/>
    <x v="274"/>
    <x v="18"/>
    <x v="1063"/>
    <x v="0"/>
  </r>
  <r>
    <x v="2"/>
    <x v="13"/>
    <x v="95"/>
    <x v="38"/>
    <x v="1"/>
    <x v="1"/>
    <x v="66"/>
    <x v="1"/>
    <x v="71"/>
    <x v="0"/>
  </r>
  <r>
    <x v="2"/>
    <x v="13"/>
    <x v="96"/>
    <x v="39"/>
    <x v="20"/>
    <x v="1"/>
    <x v="2"/>
    <x v="167"/>
    <x v="458"/>
    <x v="0"/>
  </r>
  <r>
    <x v="2"/>
    <x v="13"/>
    <x v="97"/>
    <x v="36"/>
    <x v="11"/>
    <x v="1"/>
    <x v="21"/>
    <x v="21"/>
    <x v="22"/>
    <x v="0"/>
  </r>
  <r>
    <x v="2"/>
    <x v="13"/>
    <x v="98"/>
    <x v="40"/>
    <x v="1"/>
    <x v="1"/>
    <x v="25"/>
    <x v="56"/>
    <x v="1064"/>
    <x v="0"/>
  </r>
  <r>
    <x v="2"/>
    <x v="13"/>
    <x v="99"/>
    <x v="37"/>
    <x v="11"/>
    <x v="1"/>
    <x v="8"/>
    <x v="57"/>
    <x v="187"/>
    <x v="0"/>
  </r>
  <r>
    <x v="2"/>
    <x v="13"/>
    <x v="100"/>
    <x v="34"/>
    <x v="12"/>
    <x v="1"/>
    <x v="21"/>
    <x v="21"/>
    <x v="22"/>
    <x v="0"/>
  </r>
  <r>
    <x v="2"/>
    <x v="13"/>
    <x v="101"/>
    <x v="41"/>
    <x v="11"/>
    <x v="1"/>
    <x v="2"/>
    <x v="52"/>
    <x v="95"/>
    <x v="0"/>
  </r>
  <r>
    <x v="2"/>
    <x v="13"/>
    <x v="156"/>
    <x v="41"/>
    <x v="11"/>
    <x v="3"/>
    <x v="338"/>
    <x v="18"/>
    <x v="598"/>
    <x v="0"/>
  </r>
  <r>
    <x v="2"/>
    <x v="13"/>
    <x v="102"/>
    <x v="40"/>
    <x v="1"/>
    <x v="1"/>
    <x v="8"/>
    <x v="58"/>
    <x v="320"/>
    <x v="0"/>
  </r>
  <r>
    <x v="2"/>
    <x v="13"/>
    <x v="103"/>
    <x v="38"/>
    <x v="13"/>
    <x v="1"/>
    <x v="22"/>
    <x v="21"/>
    <x v="22"/>
    <x v="0"/>
  </r>
  <r>
    <x v="2"/>
    <x v="13"/>
    <x v="150"/>
    <x v="38"/>
    <x v="1"/>
    <x v="1"/>
    <x v="40"/>
    <x v="14"/>
    <x v="23"/>
    <x v="0"/>
  </r>
  <r>
    <x v="2"/>
    <x v="13"/>
    <x v="104"/>
    <x v="38"/>
    <x v="11"/>
    <x v="1"/>
    <x v="22"/>
    <x v="21"/>
    <x v="22"/>
    <x v="0"/>
  </r>
  <r>
    <x v="2"/>
    <x v="13"/>
    <x v="105"/>
    <x v="38"/>
    <x v="0"/>
    <x v="1"/>
    <x v="22"/>
    <x v="21"/>
    <x v="22"/>
    <x v="0"/>
  </r>
  <r>
    <x v="2"/>
    <x v="13"/>
    <x v="151"/>
    <x v="38"/>
    <x v="2"/>
    <x v="1"/>
    <x v="20"/>
    <x v="355"/>
    <x v="246"/>
    <x v="0"/>
  </r>
  <r>
    <x v="2"/>
    <x v="13"/>
    <x v="106"/>
    <x v="38"/>
    <x v="20"/>
    <x v="1"/>
    <x v="10"/>
    <x v="356"/>
    <x v="1058"/>
    <x v="0"/>
  </r>
  <r>
    <x v="2"/>
    <x v="13"/>
    <x v="111"/>
    <x v="12"/>
    <x v="1"/>
    <x v="1"/>
    <x v="44"/>
    <x v="22"/>
    <x v="52"/>
    <x v="0"/>
  </r>
  <r>
    <x v="2"/>
    <x v="13"/>
    <x v="112"/>
    <x v="13"/>
    <x v="1"/>
    <x v="1"/>
    <x v="72"/>
    <x v="59"/>
    <x v="93"/>
    <x v="0"/>
  </r>
  <r>
    <x v="2"/>
    <x v="13"/>
    <x v="113"/>
    <x v="43"/>
    <x v="1"/>
    <x v="3"/>
    <x v="181"/>
    <x v="212"/>
    <x v="1065"/>
    <x v="0"/>
  </r>
  <r>
    <x v="2"/>
    <x v="13"/>
    <x v="114"/>
    <x v="44"/>
    <x v="12"/>
    <x v="1"/>
    <x v="2"/>
    <x v="52"/>
    <x v="95"/>
    <x v="0"/>
  </r>
  <r>
    <x v="2"/>
    <x v="13"/>
    <x v="115"/>
    <x v="45"/>
    <x v="1"/>
    <x v="1"/>
    <x v="2"/>
    <x v="61"/>
    <x v="159"/>
    <x v="0"/>
  </r>
  <r>
    <x v="2"/>
    <x v="13"/>
    <x v="116"/>
    <x v="46"/>
    <x v="21"/>
    <x v="0"/>
    <x v="10"/>
    <x v="357"/>
    <x v="1066"/>
    <x v="0"/>
  </r>
  <r>
    <x v="2"/>
    <x v="13"/>
    <x v="117"/>
    <x v="46"/>
    <x v="21"/>
    <x v="1"/>
    <x v="394"/>
    <x v="260"/>
    <x v="1067"/>
    <x v="0"/>
  </r>
  <r>
    <x v="2"/>
    <x v="13"/>
    <x v="118"/>
    <x v="46"/>
    <x v="22"/>
    <x v="1"/>
    <x v="204"/>
    <x v="41"/>
    <x v="378"/>
    <x v="0"/>
  </r>
  <r>
    <x v="2"/>
    <x v="13"/>
    <x v="119"/>
    <x v="46"/>
    <x v="23"/>
    <x v="1"/>
    <x v="17"/>
    <x v="7"/>
    <x v="100"/>
    <x v="0"/>
  </r>
  <r>
    <x v="2"/>
    <x v="13"/>
    <x v="120"/>
    <x v="46"/>
    <x v="24"/>
    <x v="1"/>
    <x v="18"/>
    <x v="64"/>
    <x v="550"/>
    <x v="0"/>
  </r>
  <r>
    <x v="2"/>
    <x v="13"/>
    <x v="121"/>
    <x v="38"/>
    <x v="1"/>
    <x v="1"/>
    <x v="20"/>
    <x v="60"/>
    <x v="102"/>
    <x v="0"/>
  </r>
  <r>
    <x v="2"/>
    <x v="13"/>
    <x v="140"/>
    <x v="49"/>
    <x v="1"/>
    <x v="1"/>
    <x v="17"/>
    <x v="1"/>
    <x v="73"/>
    <x v="0"/>
  </r>
  <r>
    <x v="2"/>
    <x v="13"/>
    <x v="122"/>
    <x v="46"/>
    <x v="23"/>
    <x v="1"/>
    <x v="21"/>
    <x v="21"/>
    <x v="22"/>
    <x v="0"/>
  </r>
  <r>
    <x v="2"/>
    <x v="13"/>
    <x v="123"/>
    <x v="46"/>
    <x v="21"/>
    <x v="1"/>
    <x v="21"/>
    <x v="21"/>
    <x v="22"/>
    <x v="0"/>
  </r>
  <r>
    <x v="2"/>
    <x v="13"/>
    <x v="124"/>
    <x v="46"/>
    <x v="22"/>
    <x v="1"/>
    <x v="21"/>
    <x v="21"/>
    <x v="22"/>
    <x v="0"/>
  </r>
  <r>
    <x v="2"/>
    <x v="13"/>
    <x v="125"/>
    <x v="46"/>
    <x v="24"/>
    <x v="1"/>
    <x v="21"/>
    <x v="21"/>
    <x v="22"/>
    <x v="0"/>
  </r>
  <r>
    <x v="2"/>
    <x v="13"/>
    <x v="126"/>
    <x v="45"/>
    <x v="1"/>
    <x v="1"/>
    <x v="79"/>
    <x v="58"/>
    <x v="387"/>
    <x v="0"/>
  </r>
  <r>
    <x v="2"/>
    <x v="13"/>
    <x v="127"/>
    <x v="38"/>
    <x v="11"/>
    <x v="1"/>
    <x v="18"/>
    <x v="11"/>
    <x v="577"/>
    <x v="0"/>
  </r>
  <r>
    <x v="2"/>
    <x v="13"/>
    <x v="128"/>
    <x v="38"/>
    <x v="1"/>
    <x v="1"/>
    <x v="20"/>
    <x v="51"/>
    <x v="33"/>
    <x v="0"/>
  </r>
  <r>
    <x v="2"/>
    <x v="13"/>
    <x v="129"/>
    <x v="38"/>
    <x v="20"/>
    <x v="1"/>
    <x v="36"/>
    <x v="17"/>
    <x v="855"/>
    <x v="0"/>
  </r>
  <r>
    <x v="2"/>
    <x v="13"/>
    <x v="130"/>
    <x v="38"/>
    <x v="2"/>
    <x v="1"/>
    <x v="21"/>
    <x v="21"/>
    <x v="22"/>
    <x v="0"/>
  </r>
  <r>
    <x v="2"/>
    <x v="13"/>
    <x v="131"/>
    <x v="38"/>
    <x v="0"/>
    <x v="1"/>
    <x v="21"/>
    <x v="21"/>
    <x v="22"/>
    <x v="0"/>
  </r>
  <r>
    <x v="2"/>
    <x v="13"/>
    <x v="132"/>
    <x v="38"/>
    <x v="13"/>
    <x v="1"/>
    <x v="20"/>
    <x v="17"/>
    <x v="105"/>
    <x v="0"/>
  </r>
  <r>
    <x v="2"/>
    <x v="13"/>
    <x v="133"/>
    <x v="45"/>
    <x v="1"/>
    <x v="3"/>
    <x v="209"/>
    <x v="38"/>
    <x v="1068"/>
    <x v="0"/>
  </r>
  <r>
    <x v="2"/>
    <x v="13"/>
    <x v="134"/>
    <x v="47"/>
    <x v="12"/>
    <x v="1"/>
    <x v="21"/>
    <x v="21"/>
    <x v="22"/>
    <x v="0"/>
  </r>
  <r>
    <x v="2"/>
    <x v="13"/>
    <x v="135"/>
    <x v="32"/>
    <x v="19"/>
    <x v="0"/>
    <x v="155"/>
    <x v="358"/>
    <x v="1069"/>
    <x v="0"/>
  </r>
  <r>
    <x v="2"/>
    <x v="13"/>
    <x v="136"/>
    <x v="32"/>
    <x v="19"/>
    <x v="0"/>
    <x v="21"/>
    <x v="21"/>
    <x v="1070"/>
    <x v="0"/>
  </r>
  <r>
    <x v="2"/>
    <x v="13"/>
    <x v="137"/>
    <x v="48"/>
    <x v="1"/>
    <x v="1"/>
    <x v="2"/>
    <x v="7"/>
    <x v="844"/>
    <x v="0"/>
  </r>
  <r>
    <x v="2"/>
    <x v="13"/>
    <x v="138"/>
    <x v="45"/>
    <x v="1"/>
    <x v="1"/>
    <x v="194"/>
    <x v="175"/>
    <x v="1071"/>
    <x v="0"/>
  </r>
  <r>
    <x v="1"/>
    <x v="1"/>
    <x v="144"/>
    <x v="52"/>
    <x v="25"/>
    <x v="5"/>
    <x v="81"/>
    <x v="69"/>
    <x v="113"/>
    <x v="0"/>
  </r>
  <r>
    <x v="2"/>
    <x v="14"/>
    <x v="0"/>
    <x v="0"/>
    <x v="0"/>
    <x v="0"/>
    <x v="278"/>
    <x v="359"/>
    <x v="1072"/>
    <x v="0"/>
  </r>
  <r>
    <x v="2"/>
    <x v="14"/>
    <x v="1"/>
    <x v="1"/>
    <x v="1"/>
    <x v="1"/>
    <x v="25"/>
    <x v="1"/>
    <x v="298"/>
    <x v="0"/>
  </r>
  <r>
    <x v="2"/>
    <x v="14"/>
    <x v="2"/>
    <x v="2"/>
    <x v="2"/>
    <x v="1"/>
    <x v="193"/>
    <x v="175"/>
    <x v="1073"/>
    <x v="0"/>
  </r>
  <r>
    <x v="2"/>
    <x v="14"/>
    <x v="3"/>
    <x v="2"/>
    <x v="3"/>
    <x v="1"/>
    <x v="318"/>
    <x v="332"/>
    <x v="1074"/>
    <x v="0"/>
  </r>
  <r>
    <x v="2"/>
    <x v="14"/>
    <x v="4"/>
    <x v="0"/>
    <x v="4"/>
    <x v="1"/>
    <x v="75"/>
    <x v="16"/>
    <x v="1075"/>
    <x v="0"/>
  </r>
  <r>
    <x v="2"/>
    <x v="14"/>
    <x v="5"/>
    <x v="0"/>
    <x v="4"/>
    <x v="0"/>
    <x v="40"/>
    <x v="360"/>
    <x v="1076"/>
    <x v="0"/>
  </r>
  <r>
    <x v="2"/>
    <x v="14"/>
    <x v="6"/>
    <x v="0"/>
    <x v="5"/>
    <x v="1"/>
    <x v="395"/>
    <x v="152"/>
    <x v="1077"/>
    <x v="0"/>
  </r>
  <r>
    <x v="2"/>
    <x v="14"/>
    <x v="7"/>
    <x v="0"/>
    <x v="5"/>
    <x v="2"/>
    <x v="9"/>
    <x v="4"/>
    <x v="933"/>
    <x v="0"/>
  </r>
  <r>
    <x v="2"/>
    <x v="14"/>
    <x v="8"/>
    <x v="3"/>
    <x v="6"/>
    <x v="1"/>
    <x v="40"/>
    <x v="7"/>
    <x v="92"/>
    <x v="0"/>
  </r>
  <r>
    <x v="2"/>
    <x v="14"/>
    <x v="9"/>
    <x v="3"/>
    <x v="7"/>
    <x v="1"/>
    <x v="396"/>
    <x v="8"/>
    <x v="1078"/>
    <x v="0"/>
  </r>
  <r>
    <x v="2"/>
    <x v="14"/>
    <x v="10"/>
    <x v="0"/>
    <x v="8"/>
    <x v="0"/>
    <x v="20"/>
    <x v="68"/>
    <x v="1079"/>
    <x v="0"/>
  </r>
  <r>
    <x v="2"/>
    <x v="14"/>
    <x v="11"/>
    <x v="0"/>
    <x v="8"/>
    <x v="1"/>
    <x v="397"/>
    <x v="76"/>
    <x v="1080"/>
    <x v="0"/>
  </r>
  <r>
    <x v="2"/>
    <x v="14"/>
    <x v="12"/>
    <x v="2"/>
    <x v="0"/>
    <x v="1"/>
    <x v="398"/>
    <x v="77"/>
    <x v="1081"/>
    <x v="0"/>
  </r>
  <r>
    <x v="2"/>
    <x v="14"/>
    <x v="13"/>
    <x v="2"/>
    <x v="3"/>
    <x v="3"/>
    <x v="55"/>
    <x v="316"/>
    <x v="1082"/>
    <x v="0"/>
  </r>
  <r>
    <x v="2"/>
    <x v="14"/>
    <x v="14"/>
    <x v="4"/>
    <x v="1"/>
    <x v="1"/>
    <x v="399"/>
    <x v="361"/>
    <x v="1083"/>
    <x v="0"/>
  </r>
  <r>
    <x v="2"/>
    <x v="14"/>
    <x v="15"/>
    <x v="4"/>
    <x v="1"/>
    <x v="0"/>
    <x v="15"/>
    <x v="112"/>
    <x v="1084"/>
    <x v="0"/>
  </r>
  <r>
    <x v="2"/>
    <x v="14"/>
    <x v="145"/>
    <x v="7"/>
    <x v="12"/>
    <x v="1"/>
    <x v="25"/>
    <x v="32"/>
    <x v="100"/>
    <x v="0"/>
  </r>
  <r>
    <x v="2"/>
    <x v="14"/>
    <x v="16"/>
    <x v="5"/>
    <x v="1"/>
    <x v="1"/>
    <x v="115"/>
    <x v="362"/>
    <x v="1085"/>
    <x v="0"/>
  </r>
  <r>
    <x v="2"/>
    <x v="14"/>
    <x v="17"/>
    <x v="6"/>
    <x v="1"/>
    <x v="1"/>
    <x v="79"/>
    <x v="1"/>
    <x v="190"/>
    <x v="0"/>
  </r>
  <r>
    <x v="2"/>
    <x v="14"/>
    <x v="18"/>
    <x v="4"/>
    <x v="1"/>
    <x v="3"/>
    <x v="382"/>
    <x v="60"/>
    <x v="1086"/>
    <x v="0"/>
  </r>
  <r>
    <x v="2"/>
    <x v="14"/>
    <x v="19"/>
    <x v="1"/>
    <x v="1"/>
    <x v="1"/>
    <x v="0"/>
    <x v="18"/>
    <x v="1087"/>
    <x v="0"/>
  </r>
  <r>
    <x v="2"/>
    <x v="14"/>
    <x v="20"/>
    <x v="0"/>
    <x v="0"/>
    <x v="4"/>
    <x v="400"/>
    <x v="51"/>
    <x v="1088"/>
    <x v="28"/>
  </r>
  <r>
    <x v="2"/>
    <x v="14"/>
    <x v="21"/>
    <x v="3"/>
    <x v="7"/>
    <x v="1"/>
    <x v="22"/>
    <x v="20"/>
    <x v="92"/>
    <x v="0"/>
  </r>
  <r>
    <x v="2"/>
    <x v="14"/>
    <x v="152"/>
    <x v="54"/>
    <x v="16"/>
    <x v="0"/>
    <x v="42"/>
    <x v="313"/>
    <x v="1089"/>
    <x v="0"/>
  </r>
  <r>
    <x v="2"/>
    <x v="14"/>
    <x v="154"/>
    <x v="1"/>
    <x v="1"/>
    <x v="0"/>
    <x v="17"/>
    <x v="363"/>
    <x v="1090"/>
    <x v="0"/>
  </r>
  <r>
    <x v="2"/>
    <x v="14"/>
    <x v="167"/>
    <x v="7"/>
    <x v="9"/>
    <x v="1"/>
    <x v="401"/>
    <x v="14"/>
    <x v="1091"/>
    <x v="0"/>
  </r>
  <r>
    <x v="2"/>
    <x v="14"/>
    <x v="22"/>
    <x v="6"/>
    <x v="1"/>
    <x v="1"/>
    <x v="21"/>
    <x v="21"/>
    <x v="22"/>
    <x v="0"/>
  </r>
  <r>
    <x v="2"/>
    <x v="14"/>
    <x v="23"/>
    <x v="2"/>
    <x v="0"/>
    <x v="1"/>
    <x v="22"/>
    <x v="1"/>
    <x v="513"/>
    <x v="0"/>
  </r>
  <r>
    <x v="2"/>
    <x v="14"/>
    <x v="24"/>
    <x v="2"/>
    <x v="2"/>
    <x v="1"/>
    <x v="21"/>
    <x v="21"/>
    <x v="22"/>
    <x v="0"/>
  </r>
  <r>
    <x v="2"/>
    <x v="14"/>
    <x v="25"/>
    <x v="0"/>
    <x v="5"/>
    <x v="1"/>
    <x v="21"/>
    <x v="21"/>
    <x v="22"/>
    <x v="0"/>
  </r>
  <r>
    <x v="2"/>
    <x v="14"/>
    <x v="26"/>
    <x v="0"/>
    <x v="8"/>
    <x v="1"/>
    <x v="21"/>
    <x v="21"/>
    <x v="22"/>
    <x v="0"/>
  </r>
  <r>
    <x v="2"/>
    <x v="14"/>
    <x v="27"/>
    <x v="0"/>
    <x v="0"/>
    <x v="0"/>
    <x v="21"/>
    <x v="21"/>
    <x v="22"/>
    <x v="0"/>
  </r>
  <r>
    <x v="2"/>
    <x v="14"/>
    <x v="28"/>
    <x v="0"/>
    <x v="0"/>
    <x v="1"/>
    <x v="137"/>
    <x v="51"/>
    <x v="1092"/>
    <x v="0"/>
  </r>
  <r>
    <x v="2"/>
    <x v="14"/>
    <x v="168"/>
    <x v="56"/>
    <x v="1"/>
    <x v="0"/>
    <x v="21"/>
    <x v="21"/>
    <x v="408"/>
    <x v="0"/>
  </r>
  <r>
    <x v="2"/>
    <x v="14"/>
    <x v="157"/>
    <x v="55"/>
    <x v="1"/>
    <x v="0"/>
    <x v="21"/>
    <x v="21"/>
    <x v="22"/>
    <x v="0"/>
  </r>
  <r>
    <x v="2"/>
    <x v="14"/>
    <x v="29"/>
    <x v="7"/>
    <x v="9"/>
    <x v="1"/>
    <x v="190"/>
    <x v="57"/>
    <x v="1093"/>
    <x v="0"/>
  </r>
  <r>
    <x v="2"/>
    <x v="14"/>
    <x v="30"/>
    <x v="7"/>
    <x v="10"/>
    <x v="1"/>
    <x v="25"/>
    <x v="25"/>
    <x v="27"/>
    <x v="0"/>
  </r>
  <r>
    <x v="2"/>
    <x v="14"/>
    <x v="31"/>
    <x v="2"/>
    <x v="3"/>
    <x v="1"/>
    <x v="21"/>
    <x v="21"/>
    <x v="22"/>
    <x v="0"/>
  </r>
  <r>
    <x v="2"/>
    <x v="14"/>
    <x v="32"/>
    <x v="0"/>
    <x v="0"/>
    <x v="4"/>
    <x v="10"/>
    <x v="364"/>
    <x v="1094"/>
    <x v="29"/>
  </r>
  <r>
    <x v="2"/>
    <x v="14"/>
    <x v="35"/>
    <x v="9"/>
    <x v="1"/>
    <x v="1"/>
    <x v="40"/>
    <x v="47"/>
    <x v="1095"/>
    <x v="0"/>
  </r>
  <r>
    <x v="2"/>
    <x v="14"/>
    <x v="36"/>
    <x v="9"/>
    <x v="1"/>
    <x v="1"/>
    <x v="171"/>
    <x v="365"/>
    <x v="1096"/>
    <x v="0"/>
  </r>
  <r>
    <x v="2"/>
    <x v="14"/>
    <x v="37"/>
    <x v="7"/>
    <x v="2"/>
    <x v="1"/>
    <x v="402"/>
    <x v="366"/>
    <x v="1097"/>
    <x v="0"/>
  </r>
  <r>
    <x v="2"/>
    <x v="14"/>
    <x v="38"/>
    <x v="7"/>
    <x v="11"/>
    <x v="1"/>
    <x v="403"/>
    <x v="32"/>
    <x v="1098"/>
    <x v="0"/>
  </r>
  <r>
    <x v="2"/>
    <x v="14"/>
    <x v="39"/>
    <x v="7"/>
    <x v="2"/>
    <x v="1"/>
    <x v="154"/>
    <x v="367"/>
    <x v="1099"/>
    <x v="0"/>
  </r>
  <r>
    <x v="2"/>
    <x v="14"/>
    <x v="40"/>
    <x v="9"/>
    <x v="1"/>
    <x v="1"/>
    <x v="30"/>
    <x v="274"/>
    <x v="1100"/>
    <x v="0"/>
  </r>
  <r>
    <x v="2"/>
    <x v="14"/>
    <x v="41"/>
    <x v="9"/>
    <x v="1"/>
    <x v="3"/>
    <x v="404"/>
    <x v="46"/>
    <x v="1101"/>
    <x v="0"/>
  </r>
  <r>
    <x v="2"/>
    <x v="14"/>
    <x v="42"/>
    <x v="10"/>
    <x v="1"/>
    <x v="3"/>
    <x v="52"/>
    <x v="7"/>
    <x v="1102"/>
    <x v="0"/>
  </r>
  <r>
    <x v="2"/>
    <x v="14"/>
    <x v="43"/>
    <x v="11"/>
    <x v="1"/>
    <x v="1"/>
    <x v="147"/>
    <x v="14"/>
    <x v="670"/>
    <x v="0"/>
  </r>
  <r>
    <x v="2"/>
    <x v="14"/>
    <x v="44"/>
    <x v="12"/>
    <x v="1"/>
    <x v="1"/>
    <x v="157"/>
    <x v="232"/>
    <x v="1103"/>
    <x v="0"/>
  </r>
  <r>
    <x v="2"/>
    <x v="14"/>
    <x v="45"/>
    <x v="13"/>
    <x v="1"/>
    <x v="1"/>
    <x v="405"/>
    <x v="18"/>
    <x v="1104"/>
    <x v="0"/>
  </r>
  <r>
    <x v="2"/>
    <x v="14"/>
    <x v="46"/>
    <x v="9"/>
    <x v="1"/>
    <x v="1"/>
    <x v="48"/>
    <x v="277"/>
    <x v="1105"/>
    <x v="0"/>
  </r>
  <r>
    <x v="2"/>
    <x v="14"/>
    <x v="47"/>
    <x v="14"/>
    <x v="1"/>
    <x v="3"/>
    <x v="21"/>
    <x v="21"/>
    <x v="411"/>
    <x v="0"/>
  </r>
  <r>
    <x v="2"/>
    <x v="14"/>
    <x v="48"/>
    <x v="14"/>
    <x v="1"/>
    <x v="1"/>
    <x v="20"/>
    <x v="96"/>
    <x v="245"/>
    <x v="0"/>
  </r>
  <r>
    <x v="2"/>
    <x v="14"/>
    <x v="49"/>
    <x v="7"/>
    <x v="11"/>
    <x v="1"/>
    <x v="93"/>
    <x v="40"/>
    <x v="102"/>
    <x v="0"/>
  </r>
  <r>
    <x v="2"/>
    <x v="14"/>
    <x v="50"/>
    <x v="7"/>
    <x v="12"/>
    <x v="1"/>
    <x v="0"/>
    <x v="40"/>
    <x v="92"/>
    <x v="0"/>
  </r>
  <r>
    <x v="2"/>
    <x v="14"/>
    <x v="51"/>
    <x v="7"/>
    <x v="2"/>
    <x v="1"/>
    <x v="40"/>
    <x v="22"/>
    <x v="379"/>
    <x v="0"/>
  </r>
  <r>
    <x v="2"/>
    <x v="14"/>
    <x v="52"/>
    <x v="15"/>
    <x v="1"/>
    <x v="3"/>
    <x v="196"/>
    <x v="58"/>
    <x v="1106"/>
    <x v="0"/>
  </r>
  <r>
    <x v="2"/>
    <x v="14"/>
    <x v="53"/>
    <x v="16"/>
    <x v="1"/>
    <x v="3"/>
    <x v="21"/>
    <x v="21"/>
    <x v="1107"/>
    <x v="0"/>
  </r>
  <r>
    <x v="2"/>
    <x v="14"/>
    <x v="54"/>
    <x v="16"/>
    <x v="1"/>
    <x v="0"/>
    <x v="21"/>
    <x v="21"/>
    <x v="227"/>
    <x v="0"/>
  </r>
  <r>
    <x v="2"/>
    <x v="14"/>
    <x v="55"/>
    <x v="11"/>
    <x v="1"/>
    <x v="1"/>
    <x v="125"/>
    <x v="7"/>
    <x v="197"/>
    <x v="0"/>
  </r>
  <r>
    <x v="2"/>
    <x v="14"/>
    <x v="56"/>
    <x v="16"/>
    <x v="1"/>
    <x v="0"/>
    <x v="21"/>
    <x v="21"/>
    <x v="1108"/>
    <x v="0"/>
  </r>
  <r>
    <x v="2"/>
    <x v="14"/>
    <x v="57"/>
    <x v="7"/>
    <x v="11"/>
    <x v="1"/>
    <x v="21"/>
    <x v="21"/>
    <x v="22"/>
    <x v="0"/>
  </r>
  <r>
    <x v="2"/>
    <x v="14"/>
    <x v="60"/>
    <x v="7"/>
    <x v="13"/>
    <x v="1"/>
    <x v="406"/>
    <x v="234"/>
    <x v="1109"/>
    <x v="0"/>
  </r>
  <r>
    <x v="2"/>
    <x v="14"/>
    <x v="61"/>
    <x v="7"/>
    <x v="13"/>
    <x v="1"/>
    <x v="21"/>
    <x v="21"/>
    <x v="22"/>
    <x v="0"/>
  </r>
  <r>
    <x v="2"/>
    <x v="14"/>
    <x v="62"/>
    <x v="13"/>
    <x v="1"/>
    <x v="3"/>
    <x v="57"/>
    <x v="91"/>
    <x v="1110"/>
    <x v="0"/>
  </r>
  <r>
    <x v="2"/>
    <x v="14"/>
    <x v="63"/>
    <x v="2"/>
    <x v="0"/>
    <x v="4"/>
    <x v="40"/>
    <x v="79"/>
    <x v="1111"/>
    <x v="3"/>
  </r>
  <r>
    <x v="2"/>
    <x v="14"/>
    <x v="64"/>
    <x v="16"/>
    <x v="1"/>
    <x v="1"/>
    <x v="301"/>
    <x v="332"/>
    <x v="1112"/>
    <x v="0"/>
  </r>
  <r>
    <x v="2"/>
    <x v="14"/>
    <x v="65"/>
    <x v="18"/>
    <x v="1"/>
    <x v="0"/>
    <x v="17"/>
    <x v="83"/>
    <x v="1113"/>
    <x v="0"/>
  </r>
  <r>
    <x v="2"/>
    <x v="14"/>
    <x v="66"/>
    <x v="19"/>
    <x v="14"/>
    <x v="1"/>
    <x v="21"/>
    <x v="21"/>
    <x v="22"/>
    <x v="0"/>
  </r>
  <r>
    <x v="2"/>
    <x v="14"/>
    <x v="67"/>
    <x v="20"/>
    <x v="15"/>
    <x v="1"/>
    <x v="21"/>
    <x v="21"/>
    <x v="22"/>
    <x v="0"/>
  </r>
  <r>
    <x v="2"/>
    <x v="14"/>
    <x v="68"/>
    <x v="21"/>
    <x v="13"/>
    <x v="1"/>
    <x v="17"/>
    <x v="7"/>
    <x v="100"/>
    <x v="0"/>
  </r>
  <r>
    <x v="2"/>
    <x v="14"/>
    <x v="69"/>
    <x v="22"/>
    <x v="16"/>
    <x v="0"/>
    <x v="52"/>
    <x v="368"/>
    <x v="1114"/>
    <x v="0"/>
  </r>
  <r>
    <x v="2"/>
    <x v="14"/>
    <x v="70"/>
    <x v="18"/>
    <x v="1"/>
    <x v="0"/>
    <x v="178"/>
    <x v="209"/>
    <x v="1115"/>
    <x v="0"/>
  </r>
  <r>
    <x v="2"/>
    <x v="14"/>
    <x v="71"/>
    <x v="23"/>
    <x v="17"/>
    <x v="1"/>
    <x v="13"/>
    <x v="8"/>
    <x v="1116"/>
    <x v="0"/>
  </r>
  <r>
    <x v="2"/>
    <x v="14"/>
    <x v="169"/>
    <x v="57"/>
    <x v="16"/>
    <x v="1"/>
    <x v="21"/>
    <x v="21"/>
    <x v="22"/>
    <x v="0"/>
  </r>
  <r>
    <x v="2"/>
    <x v="14"/>
    <x v="72"/>
    <x v="24"/>
    <x v="1"/>
    <x v="3"/>
    <x v="274"/>
    <x v="284"/>
    <x v="1117"/>
    <x v="0"/>
  </r>
  <r>
    <x v="2"/>
    <x v="14"/>
    <x v="73"/>
    <x v="25"/>
    <x v="1"/>
    <x v="1"/>
    <x v="108"/>
    <x v="95"/>
    <x v="1091"/>
    <x v="0"/>
  </r>
  <r>
    <x v="2"/>
    <x v="14"/>
    <x v="74"/>
    <x v="26"/>
    <x v="1"/>
    <x v="1"/>
    <x v="21"/>
    <x v="21"/>
    <x v="22"/>
    <x v="0"/>
  </r>
  <r>
    <x v="2"/>
    <x v="14"/>
    <x v="158"/>
    <x v="54"/>
    <x v="17"/>
    <x v="1"/>
    <x v="21"/>
    <x v="21"/>
    <x v="22"/>
    <x v="0"/>
  </r>
  <r>
    <x v="2"/>
    <x v="14"/>
    <x v="75"/>
    <x v="27"/>
    <x v="1"/>
    <x v="1"/>
    <x v="19"/>
    <x v="8"/>
    <x v="843"/>
    <x v="0"/>
  </r>
  <r>
    <x v="2"/>
    <x v="14"/>
    <x v="85"/>
    <x v="34"/>
    <x v="12"/>
    <x v="1"/>
    <x v="178"/>
    <x v="14"/>
    <x v="1049"/>
    <x v="0"/>
  </r>
  <r>
    <x v="2"/>
    <x v="14"/>
    <x v="86"/>
    <x v="35"/>
    <x v="20"/>
    <x v="1"/>
    <x v="17"/>
    <x v="1"/>
    <x v="73"/>
    <x v="0"/>
  </r>
  <r>
    <x v="2"/>
    <x v="14"/>
    <x v="87"/>
    <x v="36"/>
    <x v="11"/>
    <x v="1"/>
    <x v="36"/>
    <x v="369"/>
    <x v="1040"/>
    <x v="0"/>
  </r>
  <r>
    <x v="2"/>
    <x v="14"/>
    <x v="88"/>
    <x v="5"/>
    <x v="1"/>
    <x v="3"/>
    <x v="407"/>
    <x v="22"/>
    <x v="1118"/>
    <x v="0"/>
  </r>
  <r>
    <x v="2"/>
    <x v="14"/>
    <x v="89"/>
    <x v="1"/>
    <x v="1"/>
    <x v="3"/>
    <x v="397"/>
    <x v="17"/>
    <x v="1119"/>
    <x v="0"/>
  </r>
  <r>
    <x v="2"/>
    <x v="14"/>
    <x v="90"/>
    <x v="37"/>
    <x v="11"/>
    <x v="1"/>
    <x v="408"/>
    <x v="258"/>
    <x v="1120"/>
    <x v="0"/>
  </r>
  <r>
    <x v="2"/>
    <x v="14"/>
    <x v="147"/>
    <x v="53"/>
    <x v="1"/>
    <x v="1"/>
    <x v="96"/>
    <x v="52"/>
    <x v="621"/>
    <x v="0"/>
  </r>
  <r>
    <x v="2"/>
    <x v="14"/>
    <x v="91"/>
    <x v="38"/>
    <x v="11"/>
    <x v="1"/>
    <x v="409"/>
    <x v="14"/>
    <x v="369"/>
    <x v="0"/>
  </r>
  <r>
    <x v="2"/>
    <x v="14"/>
    <x v="148"/>
    <x v="38"/>
    <x v="2"/>
    <x v="1"/>
    <x v="2"/>
    <x v="42"/>
    <x v="617"/>
    <x v="0"/>
  </r>
  <r>
    <x v="2"/>
    <x v="14"/>
    <x v="149"/>
    <x v="53"/>
    <x v="1"/>
    <x v="1"/>
    <x v="21"/>
    <x v="21"/>
    <x v="22"/>
    <x v="0"/>
  </r>
  <r>
    <x v="2"/>
    <x v="14"/>
    <x v="92"/>
    <x v="38"/>
    <x v="20"/>
    <x v="1"/>
    <x v="17"/>
    <x v="1"/>
    <x v="73"/>
    <x v="0"/>
  </r>
  <r>
    <x v="2"/>
    <x v="14"/>
    <x v="93"/>
    <x v="38"/>
    <x v="13"/>
    <x v="1"/>
    <x v="62"/>
    <x v="11"/>
    <x v="1121"/>
    <x v="0"/>
  </r>
  <r>
    <x v="2"/>
    <x v="14"/>
    <x v="94"/>
    <x v="38"/>
    <x v="0"/>
    <x v="1"/>
    <x v="179"/>
    <x v="18"/>
    <x v="1122"/>
    <x v="0"/>
  </r>
  <r>
    <x v="2"/>
    <x v="14"/>
    <x v="95"/>
    <x v="38"/>
    <x v="1"/>
    <x v="1"/>
    <x v="66"/>
    <x v="1"/>
    <x v="71"/>
    <x v="0"/>
  </r>
  <r>
    <x v="2"/>
    <x v="14"/>
    <x v="96"/>
    <x v="39"/>
    <x v="20"/>
    <x v="1"/>
    <x v="2"/>
    <x v="167"/>
    <x v="458"/>
    <x v="0"/>
  </r>
  <r>
    <x v="2"/>
    <x v="14"/>
    <x v="97"/>
    <x v="36"/>
    <x v="11"/>
    <x v="1"/>
    <x v="22"/>
    <x v="21"/>
    <x v="22"/>
    <x v="0"/>
  </r>
  <r>
    <x v="2"/>
    <x v="14"/>
    <x v="98"/>
    <x v="40"/>
    <x v="1"/>
    <x v="1"/>
    <x v="25"/>
    <x v="56"/>
    <x v="1064"/>
    <x v="0"/>
  </r>
  <r>
    <x v="2"/>
    <x v="14"/>
    <x v="99"/>
    <x v="37"/>
    <x v="11"/>
    <x v="1"/>
    <x v="40"/>
    <x v="57"/>
    <x v="368"/>
    <x v="0"/>
  </r>
  <r>
    <x v="2"/>
    <x v="14"/>
    <x v="100"/>
    <x v="34"/>
    <x v="12"/>
    <x v="1"/>
    <x v="21"/>
    <x v="21"/>
    <x v="22"/>
    <x v="0"/>
  </r>
  <r>
    <x v="2"/>
    <x v="14"/>
    <x v="101"/>
    <x v="41"/>
    <x v="11"/>
    <x v="1"/>
    <x v="2"/>
    <x v="52"/>
    <x v="95"/>
    <x v="0"/>
  </r>
  <r>
    <x v="2"/>
    <x v="14"/>
    <x v="156"/>
    <x v="41"/>
    <x v="11"/>
    <x v="3"/>
    <x v="150"/>
    <x v="1"/>
    <x v="974"/>
    <x v="0"/>
  </r>
  <r>
    <x v="2"/>
    <x v="14"/>
    <x v="102"/>
    <x v="40"/>
    <x v="1"/>
    <x v="1"/>
    <x v="22"/>
    <x v="58"/>
    <x v="396"/>
    <x v="0"/>
  </r>
  <r>
    <x v="2"/>
    <x v="14"/>
    <x v="111"/>
    <x v="12"/>
    <x v="1"/>
    <x v="1"/>
    <x v="44"/>
    <x v="22"/>
    <x v="52"/>
    <x v="0"/>
  </r>
  <r>
    <x v="2"/>
    <x v="14"/>
    <x v="112"/>
    <x v="13"/>
    <x v="1"/>
    <x v="1"/>
    <x v="72"/>
    <x v="59"/>
    <x v="93"/>
    <x v="0"/>
  </r>
  <r>
    <x v="2"/>
    <x v="14"/>
    <x v="113"/>
    <x v="43"/>
    <x v="1"/>
    <x v="3"/>
    <x v="410"/>
    <x v="11"/>
    <x v="1123"/>
    <x v="0"/>
  </r>
  <r>
    <x v="2"/>
    <x v="14"/>
    <x v="114"/>
    <x v="44"/>
    <x v="12"/>
    <x v="1"/>
    <x v="2"/>
    <x v="52"/>
    <x v="95"/>
    <x v="0"/>
  </r>
  <r>
    <x v="2"/>
    <x v="14"/>
    <x v="115"/>
    <x v="45"/>
    <x v="1"/>
    <x v="1"/>
    <x v="2"/>
    <x v="61"/>
    <x v="159"/>
    <x v="0"/>
  </r>
  <r>
    <x v="2"/>
    <x v="14"/>
    <x v="116"/>
    <x v="46"/>
    <x v="21"/>
    <x v="0"/>
    <x v="26"/>
    <x v="354"/>
    <x v="1124"/>
    <x v="0"/>
  </r>
  <r>
    <x v="2"/>
    <x v="14"/>
    <x v="117"/>
    <x v="46"/>
    <x v="21"/>
    <x v="1"/>
    <x v="267"/>
    <x v="370"/>
    <x v="1125"/>
    <x v="0"/>
  </r>
  <r>
    <x v="2"/>
    <x v="14"/>
    <x v="118"/>
    <x v="46"/>
    <x v="22"/>
    <x v="1"/>
    <x v="70"/>
    <x v="41"/>
    <x v="705"/>
    <x v="0"/>
  </r>
  <r>
    <x v="2"/>
    <x v="14"/>
    <x v="119"/>
    <x v="46"/>
    <x v="23"/>
    <x v="1"/>
    <x v="17"/>
    <x v="7"/>
    <x v="100"/>
    <x v="0"/>
  </r>
  <r>
    <x v="2"/>
    <x v="14"/>
    <x v="120"/>
    <x v="46"/>
    <x v="24"/>
    <x v="1"/>
    <x v="189"/>
    <x v="64"/>
    <x v="630"/>
    <x v="0"/>
  </r>
  <r>
    <x v="2"/>
    <x v="14"/>
    <x v="121"/>
    <x v="38"/>
    <x v="1"/>
    <x v="1"/>
    <x v="21"/>
    <x v="21"/>
    <x v="22"/>
    <x v="0"/>
  </r>
  <r>
    <x v="2"/>
    <x v="14"/>
    <x v="140"/>
    <x v="49"/>
    <x v="1"/>
    <x v="1"/>
    <x v="17"/>
    <x v="1"/>
    <x v="73"/>
    <x v="0"/>
  </r>
  <r>
    <x v="2"/>
    <x v="14"/>
    <x v="122"/>
    <x v="46"/>
    <x v="23"/>
    <x v="1"/>
    <x v="21"/>
    <x v="21"/>
    <x v="22"/>
    <x v="0"/>
  </r>
  <r>
    <x v="2"/>
    <x v="14"/>
    <x v="123"/>
    <x v="46"/>
    <x v="21"/>
    <x v="1"/>
    <x v="21"/>
    <x v="21"/>
    <x v="22"/>
    <x v="0"/>
  </r>
  <r>
    <x v="2"/>
    <x v="14"/>
    <x v="124"/>
    <x v="46"/>
    <x v="22"/>
    <x v="1"/>
    <x v="21"/>
    <x v="21"/>
    <x v="22"/>
    <x v="0"/>
  </r>
  <r>
    <x v="2"/>
    <x v="14"/>
    <x v="125"/>
    <x v="46"/>
    <x v="24"/>
    <x v="1"/>
    <x v="21"/>
    <x v="21"/>
    <x v="22"/>
    <x v="0"/>
  </r>
  <r>
    <x v="2"/>
    <x v="14"/>
    <x v="126"/>
    <x v="45"/>
    <x v="1"/>
    <x v="1"/>
    <x v="52"/>
    <x v="58"/>
    <x v="1126"/>
    <x v="0"/>
  </r>
  <r>
    <x v="2"/>
    <x v="14"/>
    <x v="127"/>
    <x v="38"/>
    <x v="11"/>
    <x v="1"/>
    <x v="18"/>
    <x v="11"/>
    <x v="577"/>
    <x v="0"/>
  </r>
  <r>
    <x v="2"/>
    <x v="14"/>
    <x v="128"/>
    <x v="38"/>
    <x v="1"/>
    <x v="1"/>
    <x v="20"/>
    <x v="51"/>
    <x v="33"/>
    <x v="0"/>
  </r>
  <r>
    <x v="2"/>
    <x v="14"/>
    <x v="129"/>
    <x v="38"/>
    <x v="20"/>
    <x v="1"/>
    <x v="21"/>
    <x v="21"/>
    <x v="22"/>
    <x v="0"/>
  </r>
  <r>
    <x v="2"/>
    <x v="14"/>
    <x v="130"/>
    <x v="38"/>
    <x v="2"/>
    <x v="1"/>
    <x v="21"/>
    <x v="21"/>
    <x v="22"/>
    <x v="0"/>
  </r>
  <r>
    <x v="2"/>
    <x v="14"/>
    <x v="131"/>
    <x v="38"/>
    <x v="0"/>
    <x v="1"/>
    <x v="21"/>
    <x v="21"/>
    <x v="22"/>
    <x v="0"/>
  </r>
  <r>
    <x v="2"/>
    <x v="14"/>
    <x v="132"/>
    <x v="38"/>
    <x v="13"/>
    <x v="1"/>
    <x v="20"/>
    <x v="17"/>
    <x v="105"/>
    <x v="0"/>
  </r>
  <r>
    <x v="2"/>
    <x v="14"/>
    <x v="133"/>
    <x v="45"/>
    <x v="1"/>
    <x v="3"/>
    <x v="257"/>
    <x v="86"/>
    <x v="1127"/>
    <x v="0"/>
  </r>
  <r>
    <x v="2"/>
    <x v="14"/>
    <x v="134"/>
    <x v="47"/>
    <x v="12"/>
    <x v="1"/>
    <x v="20"/>
    <x v="7"/>
    <x v="396"/>
    <x v="0"/>
  </r>
  <r>
    <x v="2"/>
    <x v="14"/>
    <x v="135"/>
    <x v="32"/>
    <x v="19"/>
    <x v="0"/>
    <x v="29"/>
    <x v="31"/>
    <x v="1128"/>
    <x v="0"/>
  </r>
  <r>
    <x v="2"/>
    <x v="14"/>
    <x v="136"/>
    <x v="32"/>
    <x v="19"/>
    <x v="0"/>
    <x v="21"/>
    <x v="21"/>
    <x v="1129"/>
    <x v="0"/>
  </r>
  <r>
    <x v="2"/>
    <x v="14"/>
    <x v="137"/>
    <x v="48"/>
    <x v="1"/>
    <x v="1"/>
    <x v="2"/>
    <x v="7"/>
    <x v="844"/>
    <x v="0"/>
  </r>
  <r>
    <x v="2"/>
    <x v="14"/>
    <x v="141"/>
    <x v="50"/>
    <x v="11"/>
    <x v="1"/>
    <x v="32"/>
    <x v="7"/>
    <x v="111"/>
    <x v="0"/>
  </r>
  <r>
    <x v="2"/>
    <x v="14"/>
    <x v="138"/>
    <x v="45"/>
    <x v="1"/>
    <x v="1"/>
    <x v="338"/>
    <x v="371"/>
    <x v="1130"/>
    <x v="0"/>
  </r>
  <r>
    <x v="1"/>
    <x v="1"/>
    <x v="144"/>
    <x v="52"/>
    <x v="25"/>
    <x v="5"/>
    <x v="81"/>
    <x v="69"/>
    <x v="113"/>
    <x v="0"/>
  </r>
  <r>
    <x v="3"/>
    <x v="15"/>
    <x v="0"/>
    <x v="0"/>
    <x v="0"/>
    <x v="0"/>
    <x v="278"/>
    <x v="372"/>
    <x v="1131"/>
    <x v="0"/>
  </r>
  <r>
    <x v="3"/>
    <x v="15"/>
    <x v="1"/>
    <x v="1"/>
    <x v="1"/>
    <x v="1"/>
    <x v="25"/>
    <x v="1"/>
    <x v="298"/>
    <x v="0"/>
  </r>
  <r>
    <x v="3"/>
    <x v="15"/>
    <x v="2"/>
    <x v="2"/>
    <x v="2"/>
    <x v="1"/>
    <x v="2"/>
    <x v="106"/>
    <x v="1132"/>
    <x v="0"/>
  </r>
  <r>
    <x v="3"/>
    <x v="15"/>
    <x v="3"/>
    <x v="2"/>
    <x v="3"/>
    <x v="1"/>
    <x v="411"/>
    <x v="332"/>
    <x v="1133"/>
    <x v="0"/>
  </r>
  <r>
    <x v="3"/>
    <x v="15"/>
    <x v="4"/>
    <x v="0"/>
    <x v="4"/>
    <x v="1"/>
    <x v="412"/>
    <x v="16"/>
    <x v="1134"/>
    <x v="0"/>
  </r>
  <r>
    <x v="3"/>
    <x v="15"/>
    <x v="5"/>
    <x v="0"/>
    <x v="4"/>
    <x v="0"/>
    <x v="40"/>
    <x v="179"/>
    <x v="1135"/>
    <x v="0"/>
  </r>
  <r>
    <x v="3"/>
    <x v="15"/>
    <x v="6"/>
    <x v="0"/>
    <x v="5"/>
    <x v="1"/>
    <x v="413"/>
    <x v="152"/>
    <x v="1136"/>
    <x v="0"/>
  </r>
  <r>
    <x v="3"/>
    <x v="15"/>
    <x v="7"/>
    <x v="0"/>
    <x v="5"/>
    <x v="2"/>
    <x v="107"/>
    <x v="4"/>
    <x v="1137"/>
    <x v="0"/>
  </r>
  <r>
    <x v="3"/>
    <x v="15"/>
    <x v="8"/>
    <x v="3"/>
    <x v="6"/>
    <x v="1"/>
    <x v="20"/>
    <x v="7"/>
    <x v="396"/>
    <x v="0"/>
  </r>
  <r>
    <x v="3"/>
    <x v="15"/>
    <x v="9"/>
    <x v="3"/>
    <x v="7"/>
    <x v="1"/>
    <x v="414"/>
    <x v="8"/>
    <x v="17"/>
    <x v="0"/>
  </r>
  <r>
    <x v="3"/>
    <x v="15"/>
    <x v="10"/>
    <x v="0"/>
    <x v="8"/>
    <x v="0"/>
    <x v="22"/>
    <x v="373"/>
    <x v="1138"/>
    <x v="0"/>
  </r>
  <r>
    <x v="3"/>
    <x v="15"/>
    <x v="11"/>
    <x v="0"/>
    <x v="8"/>
    <x v="1"/>
    <x v="415"/>
    <x v="76"/>
    <x v="1139"/>
    <x v="0"/>
  </r>
  <r>
    <x v="3"/>
    <x v="15"/>
    <x v="12"/>
    <x v="2"/>
    <x v="0"/>
    <x v="1"/>
    <x v="416"/>
    <x v="77"/>
    <x v="1140"/>
    <x v="0"/>
  </r>
  <r>
    <x v="3"/>
    <x v="15"/>
    <x v="13"/>
    <x v="2"/>
    <x v="3"/>
    <x v="3"/>
    <x v="10"/>
    <x v="94"/>
    <x v="1141"/>
    <x v="0"/>
  </r>
  <r>
    <x v="3"/>
    <x v="15"/>
    <x v="14"/>
    <x v="4"/>
    <x v="1"/>
    <x v="1"/>
    <x v="417"/>
    <x v="14"/>
    <x v="1142"/>
    <x v="0"/>
  </r>
  <r>
    <x v="3"/>
    <x v="15"/>
    <x v="15"/>
    <x v="4"/>
    <x v="1"/>
    <x v="0"/>
    <x v="418"/>
    <x v="374"/>
    <x v="1143"/>
    <x v="0"/>
  </r>
  <r>
    <x v="3"/>
    <x v="15"/>
    <x v="145"/>
    <x v="7"/>
    <x v="12"/>
    <x v="1"/>
    <x v="182"/>
    <x v="32"/>
    <x v="684"/>
    <x v="0"/>
  </r>
  <r>
    <x v="3"/>
    <x v="15"/>
    <x v="16"/>
    <x v="5"/>
    <x v="1"/>
    <x v="1"/>
    <x v="44"/>
    <x v="328"/>
    <x v="1144"/>
    <x v="0"/>
  </r>
  <r>
    <x v="3"/>
    <x v="15"/>
    <x v="17"/>
    <x v="6"/>
    <x v="1"/>
    <x v="1"/>
    <x v="79"/>
    <x v="1"/>
    <x v="190"/>
    <x v="0"/>
  </r>
  <r>
    <x v="3"/>
    <x v="15"/>
    <x v="170"/>
    <x v="4"/>
    <x v="1"/>
    <x v="3"/>
    <x v="192"/>
    <x v="11"/>
    <x v="147"/>
    <x v="0"/>
  </r>
  <r>
    <x v="3"/>
    <x v="15"/>
    <x v="19"/>
    <x v="1"/>
    <x v="1"/>
    <x v="1"/>
    <x v="10"/>
    <x v="18"/>
    <x v="225"/>
    <x v="0"/>
  </r>
  <r>
    <x v="3"/>
    <x v="15"/>
    <x v="20"/>
    <x v="0"/>
    <x v="0"/>
    <x v="4"/>
    <x v="419"/>
    <x v="23"/>
    <x v="1145"/>
    <x v="30"/>
  </r>
  <r>
    <x v="3"/>
    <x v="15"/>
    <x v="21"/>
    <x v="3"/>
    <x v="7"/>
    <x v="1"/>
    <x v="21"/>
    <x v="21"/>
    <x v="22"/>
    <x v="0"/>
  </r>
  <r>
    <x v="3"/>
    <x v="15"/>
    <x v="152"/>
    <x v="54"/>
    <x v="16"/>
    <x v="0"/>
    <x v="21"/>
    <x v="21"/>
    <x v="1146"/>
    <x v="0"/>
  </r>
  <r>
    <x v="3"/>
    <x v="15"/>
    <x v="154"/>
    <x v="1"/>
    <x v="1"/>
    <x v="0"/>
    <x v="20"/>
    <x v="375"/>
    <x v="1147"/>
    <x v="0"/>
  </r>
  <r>
    <x v="3"/>
    <x v="15"/>
    <x v="167"/>
    <x v="7"/>
    <x v="9"/>
    <x v="1"/>
    <x v="420"/>
    <x v="14"/>
    <x v="1148"/>
    <x v="0"/>
  </r>
  <r>
    <x v="3"/>
    <x v="15"/>
    <x v="22"/>
    <x v="6"/>
    <x v="1"/>
    <x v="1"/>
    <x v="21"/>
    <x v="21"/>
    <x v="22"/>
    <x v="0"/>
  </r>
  <r>
    <x v="3"/>
    <x v="15"/>
    <x v="23"/>
    <x v="2"/>
    <x v="0"/>
    <x v="1"/>
    <x v="21"/>
    <x v="21"/>
    <x v="22"/>
    <x v="0"/>
  </r>
  <r>
    <x v="3"/>
    <x v="15"/>
    <x v="24"/>
    <x v="2"/>
    <x v="2"/>
    <x v="1"/>
    <x v="21"/>
    <x v="21"/>
    <x v="22"/>
    <x v="0"/>
  </r>
  <r>
    <x v="3"/>
    <x v="15"/>
    <x v="25"/>
    <x v="0"/>
    <x v="5"/>
    <x v="1"/>
    <x v="21"/>
    <x v="21"/>
    <x v="22"/>
    <x v="0"/>
  </r>
  <r>
    <x v="3"/>
    <x v="15"/>
    <x v="26"/>
    <x v="0"/>
    <x v="8"/>
    <x v="1"/>
    <x v="21"/>
    <x v="21"/>
    <x v="22"/>
    <x v="0"/>
  </r>
  <r>
    <x v="3"/>
    <x v="15"/>
    <x v="27"/>
    <x v="0"/>
    <x v="0"/>
    <x v="0"/>
    <x v="21"/>
    <x v="21"/>
    <x v="24"/>
    <x v="0"/>
  </r>
  <r>
    <x v="3"/>
    <x v="15"/>
    <x v="28"/>
    <x v="0"/>
    <x v="0"/>
    <x v="1"/>
    <x v="100"/>
    <x v="51"/>
    <x v="1149"/>
    <x v="0"/>
  </r>
  <r>
    <x v="3"/>
    <x v="15"/>
    <x v="168"/>
    <x v="56"/>
    <x v="1"/>
    <x v="0"/>
    <x v="21"/>
    <x v="21"/>
    <x v="1150"/>
    <x v="0"/>
  </r>
  <r>
    <x v="3"/>
    <x v="15"/>
    <x v="157"/>
    <x v="55"/>
    <x v="1"/>
    <x v="0"/>
    <x v="21"/>
    <x v="21"/>
    <x v="22"/>
    <x v="0"/>
  </r>
  <r>
    <x v="3"/>
    <x v="15"/>
    <x v="29"/>
    <x v="7"/>
    <x v="9"/>
    <x v="1"/>
    <x v="421"/>
    <x v="57"/>
    <x v="1151"/>
    <x v="0"/>
  </r>
  <r>
    <x v="3"/>
    <x v="15"/>
    <x v="30"/>
    <x v="7"/>
    <x v="10"/>
    <x v="1"/>
    <x v="422"/>
    <x v="25"/>
    <x v="1152"/>
    <x v="0"/>
  </r>
  <r>
    <x v="3"/>
    <x v="15"/>
    <x v="31"/>
    <x v="2"/>
    <x v="3"/>
    <x v="1"/>
    <x v="21"/>
    <x v="21"/>
    <x v="22"/>
    <x v="0"/>
  </r>
  <r>
    <x v="3"/>
    <x v="15"/>
    <x v="32"/>
    <x v="0"/>
    <x v="0"/>
    <x v="4"/>
    <x v="10"/>
    <x v="213"/>
    <x v="1153"/>
    <x v="31"/>
  </r>
  <r>
    <x v="3"/>
    <x v="15"/>
    <x v="35"/>
    <x v="9"/>
    <x v="1"/>
    <x v="1"/>
    <x v="36"/>
    <x v="376"/>
    <x v="1154"/>
    <x v="0"/>
  </r>
  <r>
    <x v="3"/>
    <x v="15"/>
    <x v="36"/>
    <x v="9"/>
    <x v="1"/>
    <x v="1"/>
    <x v="64"/>
    <x v="333"/>
    <x v="1155"/>
    <x v="0"/>
  </r>
  <r>
    <x v="3"/>
    <x v="15"/>
    <x v="37"/>
    <x v="7"/>
    <x v="2"/>
    <x v="1"/>
    <x v="423"/>
    <x v="229"/>
    <x v="1156"/>
    <x v="0"/>
  </r>
  <r>
    <x v="3"/>
    <x v="15"/>
    <x v="38"/>
    <x v="7"/>
    <x v="11"/>
    <x v="1"/>
    <x v="424"/>
    <x v="32"/>
    <x v="1157"/>
    <x v="0"/>
  </r>
  <r>
    <x v="3"/>
    <x v="15"/>
    <x v="39"/>
    <x v="7"/>
    <x v="2"/>
    <x v="1"/>
    <x v="42"/>
    <x v="104"/>
    <x v="1158"/>
    <x v="0"/>
  </r>
  <r>
    <x v="3"/>
    <x v="15"/>
    <x v="40"/>
    <x v="9"/>
    <x v="1"/>
    <x v="1"/>
    <x v="30"/>
    <x v="235"/>
    <x v="1159"/>
    <x v="0"/>
  </r>
  <r>
    <x v="3"/>
    <x v="15"/>
    <x v="41"/>
    <x v="9"/>
    <x v="1"/>
    <x v="3"/>
    <x v="114"/>
    <x v="133"/>
    <x v="1160"/>
    <x v="0"/>
  </r>
  <r>
    <x v="3"/>
    <x v="15"/>
    <x v="42"/>
    <x v="10"/>
    <x v="1"/>
    <x v="3"/>
    <x v="118"/>
    <x v="60"/>
    <x v="1161"/>
    <x v="0"/>
  </r>
  <r>
    <x v="3"/>
    <x v="15"/>
    <x v="43"/>
    <x v="11"/>
    <x v="1"/>
    <x v="1"/>
    <x v="425"/>
    <x v="122"/>
    <x v="1162"/>
    <x v="0"/>
  </r>
  <r>
    <x v="3"/>
    <x v="15"/>
    <x v="44"/>
    <x v="12"/>
    <x v="1"/>
    <x v="1"/>
    <x v="136"/>
    <x v="232"/>
    <x v="949"/>
    <x v="0"/>
  </r>
  <r>
    <x v="3"/>
    <x v="15"/>
    <x v="45"/>
    <x v="13"/>
    <x v="1"/>
    <x v="1"/>
    <x v="181"/>
    <x v="18"/>
    <x v="1163"/>
    <x v="0"/>
  </r>
  <r>
    <x v="3"/>
    <x v="15"/>
    <x v="46"/>
    <x v="9"/>
    <x v="1"/>
    <x v="1"/>
    <x v="2"/>
    <x v="85"/>
    <x v="1164"/>
    <x v="0"/>
  </r>
  <r>
    <x v="3"/>
    <x v="15"/>
    <x v="47"/>
    <x v="14"/>
    <x v="1"/>
    <x v="3"/>
    <x v="21"/>
    <x v="21"/>
    <x v="1107"/>
    <x v="0"/>
  </r>
  <r>
    <x v="3"/>
    <x v="15"/>
    <x v="48"/>
    <x v="14"/>
    <x v="1"/>
    <x v="1"/>
    <x v="22"/>
    <x v="96"/>
    <x v="161"/>
    <x v="0"/>
  </r>
  <r>
    <x v="3"/>
    <x v="15"/>
    <x v="49"/>
    <x v="7"/>
    <x v="11"/>
    <x v="1"/>
    <x v="79"/>
    <x v="40"/>
    <x v="172"/>
    <x v="0"/>
  </r>
  <r>
    <x v="3"/>
    <x v="15"/>
    <x v="50"/>
    <x v="7"/>
    <x v="12"/>
    <x v="1"/>
    <x v="155"/>
    <x v="40"/>
    <x v="54"/>
    <x v="0"/>
  </r>
  <r>
    <x v="3"/>
    <x v="15"/>
    <x v="51"/>
    <x v="7"/>
    <x v="2"/>
    <x v="1"/>
    <x v="18"/>
    <x v="22"/>
    <x v="388"/>
    <x v="0"/>
  </r>
  <r>
    <x v="3"/>
    <x v="15"/>
    <x v="52"/>
    <x v="15"/>
    <x v="1"/>
    <x v="3"/>
    <x v="60"/>
    <x v="329"/>
    <x v="1165"/>
    <x v="0"/>
  </r>
  <r>
    <x v="3"/>
    <x v="15"/>
    <x v="53"/>
    <x v="16"/>
    <x v="1"/>
    <x v="3"/>
    <x v="21"/>
    <x v="21"/>
    <x v="746"/>
    <x v="0"/>
  </r>
  <r>
    <x v="3"/>
    <x v="15"/>
    <x v="54"/>
    <x v="16"/>
    <x v="1"/>
    <x v="0"/>
    <x v="21"/>
    <x v="21"/>
    <x v="22"/>
    <x v="0"/>
  </r>
  <r>
    <x v="3"/>
    <x v="15"/>
    <x v="55"/>
    <x v="11"/>
    <x v="1"/>
    <x v="1"/>
    <x v="168"/>
    <x v="7"/>
    <x v="287"/>
    <x v="0"/>
  </r>
  <r>
    <x v="3"/>
    <x v="15"/>
    <x v="56"/>
    <x v="16"/>
    <x v="1"/>
    <x v="0"/>
    <x v="21"/>
    <x v="21"/>
    <x v="1166"/>
    <x v="0"/>
  </r>
  <r>
    <x v="3"/>
    <x v="15"/>
    <x v="60"/>
    <x v="7"/>
    <x v="13"/>
    <x v="1"/>
    <x v="72"/>
    <x v="275"/>
    <x v="1167"/>
    <x v="0"/>
  </r>
  <r>
    <x v="3"/>
    <x v="15"/>
    <x v="61"/>
    <x v="7"/>
    <x v="13"/>
    <x v="1"/>
    <x v="20"/>
    <x v="46"/>
    <x v="290"/>
    <x v="0"/>
  </r>
  <r>
    <x v="3"/>
    <x v="15"/>
    <x v="62"/>
    <x v="13"/>
    <x v="1"/>
    <x v="3"/>
    <x v="274"/>
    <x v="42"/>
    <x v="1168"/>
    <x v="0"/>
  </r>
  <r>
    <x v="3"/>
    <x v="15"/>
    <x v="63"/>
    <x v="2"/>
    <x v="0"/>
    <x v="4"/>
    <x v="20"/>
    <x v="284"/>
    <x v="28"/>
    <x v="3"/>
  </r>
  <r>
    <x v="3"/>
    <x v="15"/>
    <x v="64"/>
    <x v="16"/>
    <x v="1"/>
    <x v="1"/>
    <x v="315"/>
    <x v="332"/>
    <x v="1169"/>
    <x v="0"/>
  </r>
  <r>
    <x v="3"/>
    <x v="15"/>
    <x v="65"/>
    <x v="18"/>
    <x v="1"/>
    <x v="0"/>
    <x v="60"/>
    <x v="377"/>
    <x v="1170"/>
    <x v="0"/>
  </r>
  <r>
    <x v="3"/>
    <x v="15"/>
    <x v="66"/>
    <x v="19"/>
    <x v="14"/>
    <x v="1"/>
    <x v="22"/>
    <x v="27"/>
    <x v="8"/>
    <x v="0"/>
  </r>
  <r>
    <x v="3"/>
    <x v="15"/>
    <x v="67"/>
    <x v="20"/>
    <x v="15"/>
    <x v="1"/>
    <x v="21"/>
    <x v="21"/>
    <x v="22"/>
    <x v="0"/>
  </r>
  <r>
    <x v="3"/>
    <x v="15"/>
    <x v="68"/>
    <x v="21"/>
    <x v="13"/>
    <x v="1"/>
    <x v="21"/>
    <x v="21"/>
    <x v="22"/>
    <x v="0"/>
  </r>
  <r>
    <x v="3"/>
    <x v="15"/>
    <x v="69"/>
    <x v="22"/>
    <x v="16"/>
    <x v="0"/>
    <x v="178"/>
    <x v="378"/>
    <x v="1171"/>
    <x v="0"/>
  </r>
  <r>
    <x v="3"/>
    <x v="15"/>
    <x v="71"/>
    <x v="23"/>
    <x v="17"/>
    <x v="1"/>
    <x v="67"/>
    <x v="8"/>
    <x v="1172"/>
    <x v="0"/>
  </r>
  <r>
    <x v="3"/>
    <x v="15"/>
    <x v="169"/>
    <x v="57"/>
    <x v="16"/>
    <x v="1"/>
    <x v="21"/>
    <x v="21"/>
    <x v="22"/>
    <x v="0"/>
  </r>
  <r>
    <x v="3"/>
    <x v="15"/>
    <x v="72"/>
    <x v="24"/>
    <x v="1"/>
    <x v="3"/>
    <x v="426"/>
    <x v="46"/>
    <x v="1173"/>
    <x v="0"/>
  </r>
  <r>
    <x v="3"/>
    <x v="15"/>
    <x v="171"/>
    <x v="21"/>
    <x v="11"/>
    <x v="1"/>
    <x v="21"/>
    <x v="21"/>
    <x v="22"/>
    <x v="0"/>
  </r>
  <r>
    <x v="3"/>
    <x v="15"/>
    <x v="172"/>
    <x v="21"/>
    <x v="11"/>
    <x v="2"/>
    <x v="21"/>
    <x v="21"/>
    <x v="22"/>
    <x v="0"/>
  </r>
  <r>
    <x v="3"/>
    <x v="15"/>
    <x v="73"/>
    <x v="25"/>
    <x v="1"/>
    <x v="1"/>
    <x v="154"/>
    <x v="95"/>
    <x v="914"/>
    <x v="0"/>
  </r>
  <r>
    <x v="3"/>
    <x v="15"/>
    <x v="74"/>
    <x v="26"/>
    <x v="1"/>
    <x v="1"/>
    <x v="21"/>
    <x v="21"/>
    <x v="22"/>
    <x v="0"/>
  </r>
  <r>
    <x v="3"/>
    <x v="15"/>
    <x v="158"/>
    <x v="54"/>
    <x v="17"/>
    <x v="1"/>
    <x v="21"/>
    <x v="21"/>
    <x v="22"/>
    <x v="0"/>
  </r>
  <r>
    <x v="3"/>
    <x v="15"/>
    <x v="75"/>
    <x v="27"/>
    <x v="1"/>
    <x v="1"/>
    <x v="154"/>
    <x v="8"/>
    <x v="1174"/>
    <x v="0"/>
  </r>
  <r>
    <x v="3"/>
    <x v="15"/>
    <x v="85"/>
    <x v="34"/>
    <x v="12"/>
    <x v="1"/>
    <x v="155"/>
    <x v="14"/>
    <x v="388"/>
    <x v="0"/>
  </r>
  <r>
    <x v="3"/>
    <x v="15"/>
    <x v="86"/>
    <x v="35"/>
    <x v="20"/>
    <x v="1"/>
    <x v="17"/>
    <x v="1"/>
    <x v="73"/>
    <x v="0"/>
  </r>
  <r>
    <x v="3"/>
    <x v="15"/>
    <x v="87"/>
    <x v="36"/>
    <x v="11"/>
    <x v="1"/>
    <x v="20"/>
    <x v="379"/>
    <x v="1175"/>
    <x v="0"/>
  </r>
  <r>
    <x v="3"/>
    <x v="15"/>
    <x v="88"/>
    <x v="5"/>
    <x v="1"/>
    <x v="3"/>
    <x v="427"/>
    <x v="15"/>
    <x v="1176"/>
    <x v="0"/>
  </r>
  <r>
    <x v="3"/>
    <x v="15"/>
    <x v="89"/>
    <x v="1"/>
    <x v="1"/>
    <x v="3"/>
    <x v="428"/>
    <x v="1"/>
    <x v="1177"/>
    <x v="0"/>
  </r>
  <r>
    <x v="3"/>
    <x v="15"/>
    <x v="90"/>
    <x v="37"/>
    <x v="11"/>
    <x v="1"/>
    <x v="429"/>
    <x v="380"/>
    <x v="1178"/>
    <x v="0"/>
  </r>
  <r>
    <x v="3"/>
    <x v="15"/>
    <x v="147"/>
    <x v="53"/>
    <x v="1"/>
    <x v="1"/>
    <x v="195"/>
    <x v="52"/>
    <x v="1179"/>
    <x v="0"/>
  </r>
  <r>
    <x v="3"/>
    <x v="15"/>
    <x v="91"/>
    <x v="38"/>
    <x v="11"/>
    <x v="1"/>
    <x v="44"/>
    <x v="14"/>
    <x v="844"/>
    <x v="0"/>
  </r>
  <r>
    <x v="3"/>
    <x v="15"/>
    <x v="148"/>
    <x v="38"/>
    <x v="2"/>
    <x v="1"/>
    <x v="2"/>
    <x v="42"/>
    <x v="617"/>
    <x v="0"/>
  </r>
  <r>
    <x v="3"/>
    <x v="15"/>
    <x v="149"/>
    <x v="53"/>
    <x v="1"/>
    <x v="1"/>
    <x v="21"/>
    <x v="21"/>
    <x v="22"/>
    <x v="0"/>
  </r>
  <r>
    <x v="3"/>
    <x v="15"/>
    <x v="92"/>
    <x v="38"/>
    <x v="20"/>
    <x v="1"/>
    <x v="17"/>
    <x v="1"/>
    <x v="73"/>
    <x v="0"/>
  </r>
  <r>
    <x v="3"/>
    <x v="15"/>
    <x v="93"/>
    <x v="38"/>
    <x v="13"/>
    <x v="1"/>
    <x v="273"/>
    <x v="11"/>
    <x v="1180"/>
    <x v="0"/>
  </r>
  <r>
    <x v="3"/>
    <x v="15"/>
    <x v="94"/>
    <x v="38"/>
    <x v="0"/>
    <x v="1"/>
    <x v="132"/>
    <x v="18"/>
    <x v="924"/>
    <x v="0"/>
  </r>
  <r>
    <x v="3"/>
    <x v="15"/>
    <x v="95"/>
    <x v="38"/>
    <x v="1"/>
    <x v="1"/>
    <x v="66"/>
    <x v="1"/>
    <x v="71"/>
    <x v="0"/>
  </r>
  <r>
    <x v="3"/>
    <x v="15"/>
    <x v="96"/>
    <x v="39"/>
    <x v="20"/>
    <x v="1"/>
    <x v="17"/>
    <x v="55"/>
    <x v="995"/>
    <x v="0"/>
  </r>
  <r>
    <x v="3"/>
    <x v="15"/>
    <x v="97"/>
    <x v="36"/>
    <x v="11"/>
    <x v="1"/>
    <x v="21"/>
    <x v="21"/>
    <x v="22"/>
    <x v="0"/>
  </r>
  <r>
    <x v="3"/>
    <x v="15"/>
    <x v="98"/>
    <x v="40"/>
    <x v="1"/>
    <x v="1"/>
    <x v="321"/>
    <x v="56"/>
    <x v="1181"/>
    <x v="0"/>
  </r>
  <r>
    <x v="3"/>
    <x v="15"/>
    <x v="99"/>
    <x v="37"/>
    <x v="11"/>
    <x v="1"/>
    <x v="8"/>
    <x v="57"/>
    <x v="187"/>
    <x v="0"/>
  </r>
  <r>
    <x v="3"/>
    <x v="15"/>
    <x v="100"/>
    <x v="34"/>
    <x v="12"/>
    <x v="1"/>
    <x v="22"/>
    <x v="14"/>
    <x v="85"/>
    <x v="0"/>
  </r>
  <r>
    <x v="3"/>
    <x v="15"/>
    <x v="101"/>
    <x v="41"/>
    <x v="11"/>
    <x v="1"/>
    <x v="113"/>
    <x v="52"/>
    <x v="1182"/>
    <x v="0"/>
  </r>
  <r>
    <x v="3"/>
    <x v="15"/>
    <x v="156"/>
    <x v="41"/>
    <x v="11"/>
    <x v="3"/>
    <x v="13"/>
    <x v="88"/>
    <x v="1183"/>
    <x v="0"/>
  </r>
  <r>
    <x v="3"/>
    <x v="15"/>
    <x v="102"/>
    <x v="40"/>
    <x v="1"/>
    <x v="1"/>
    <x v="36"/>
    <x v="58"/>
    <x v="1184"/>
    <x v="0"/>
  </r>
  <r>
    <x v="3"/>
    <x v="15"/>
    <x v="111"/>
    <x v="12"/>
    <x v="1"/>
    <x v="1"/>
    <x v="44"/>
    <x v="22"/>
    <x v="52"/>
    <x v="0"/>
  </r>
  <r>
    <x v="3"/>
    <x v="15"/>
    <x v="112"/>
    <x v="13"/>
    <x v="1"/>
    <x v="1"/>
    <x v="430"/>
    <x v="59"/>
    <x v="1185"/>
    <x v="0"/>
  </r>
  <r>
    <x v="3"/>
    <x v="15"/>
    <x v="113"/>
    <x v="43"/>
    <x v="1"/>
    <x v="3"/>
    <x v="431"/>
    <x v="60"/>
    <x v="1186"/>
    <x v="0"/>
  </r>
  <r>
    <x v="3"/>
    <x v="15"/>
    <x v="114"/>
    <x v="44"/>
    <x v="12"/>
    <x v="1"/>
    <x v="2"/>
    <x v="52"/>
    <x v="95"/>
    <x v="0"/>
  </r>
  <r>
    <x v="3"/>
    <x v="15"/>
    <x v="115"/>
    <x v="45"/>
    <x v="1"/>
    <x v="1"/>
    <x v="2"/>
    <x v="61"/>
    <x v="159"/>
    <x v="0"/>
  </r>
  <r>
    <x v="3"/>
    <x v="15"/>
    <x v="116"/>
    <x v="46"/>
    <x v="21"/>
    <x v="0"/>
    <x v="38"/>
    <x v="381"/>
    <x v="1187"/>
    <x v="0"/>
  </r>
  <r>
    <x v="3"/>
    <x v="15"/>
    <x v="117"/>
    <x v="46"/>
    <x v="21"/>
    <x v="1"/>
    <x v="432"/>
    <x v="382"/>
    <x v="1188"/>
    <x v="0"/>
  </r>
  <r>
    <x v="3"/>
    <x v="15"/>
    <x v="118"/>
    <x v="46"/>
    <x v="22"/>
    <x v="1"/>
    <x v="162"/>
    <x v="41"/>
    <x v="564"/>
    <x v="0"/>
  </r>
  <r>
    <x v="3"/>
    <x v="15"/>
    <x v="119"/>
    <x v="46"/>
    <x v="23"/>
    <x v="1"/>
    <x v="2"/>
    <x v="351"/>
    <x v="1189"/>
    <x v="0"/>
  </r>
  <r>
    <x v="3"/>
    <x v="15"/>
    <x v="120"/>
    <x v="46"/>
    <x v="24"/>
    <x v="1"/>
    <x v="74"/>
    <x v="64"/>
    <x v="1190"/>
    <x v="0"/>
  </r>
  <r>
    <x v="3"/>
    <x v="15"/>
    <x v="121"/>
    <x v="38"/>
    <x v="1"/>
    <x v="1"/>
    <x v="21"/>
    <x v="21"/>
    <x v="22"/>
    <x v="0"/>
  </r>
  <r>
    <x v="3"/>
    <x v="15"/>
    <x v="140"/>
    <x v="49"/>
    <x v="1"/>
    <x v="1"/>
    <x v="17"/>
    <x v="1"/>
    <x v="73"/>
    <x v="0"/>
  </r>
  <r>
    <x v="3"/>
    <x v="15"/>
    <x v="122"/>
    <x v="46"/>
    <x v="23"/>
    <x v="1"/>
    <x v="40"/>
    <x v="22"/>
    <x v="379"/>
    <x v="0"/>
  </r>
  <r>
    <x v="3"/>
    <x v="15"/>
    <x v="123"/>
    <x v="46"/>
    <x v="21"/>
    <x v="1"/>
    <x v="21"/>
    <x v="21"/>
    <x v="22"/>
    <x v="0"/>
  </r>
  <r>
    <x v="3"/>
    <x v="15"/>
    <x v="124"/>
    <x v="46"/>
    <x v="22"/>
    <x v="1"/>
    <x v="21"/>
    <x v="21"/>
    <x v="22"/>
    <x v="0"/>
  </r>
  <r>
    <x v="3"/>
    <x v="15"/>
    <x v="125"/>
    <x v="46"/>
    <x v="24"/>
    <x v="1"/>
    <x v="21"/>
    <x v="21"/>
    <x v="22"/>
    <x v="0"/>
  </r>
  <r>
    <x v="3"/>
    <x v="15"/>
    <x v="126"/>
    <x v="45"/>
    <x v="1"/>
    <x v="1"/>
    <x v="121"/>
    <x v="58"/>
    <x v="100"/>
    <x v="0"/>
  </r>
  <r>
    <x v="3"/>
    <x v="15"/>
    <x v="127"/>
    <x v="38"/>
    <x v="11"/>
    <x v="1"/>
    <x v="18"/>
    <x v="11"/>
    <x v="577"/>
    <x v="0"/>
  </r>
  <r>
    <x v="3"/>
    <x v="15"/>
    <x v="128"/>
    <x v="38"/>
    <x v="1"/>
    <x v="1"/>
    <x v="20"/>
    <x v="51"/>
    <x v="33"/>
    <x v="0"/>
  </r>
  <r>
    <x v="3"/>
    <x v="15"/>
    <x v="129"/>
    <x v="38"/>
    <x v="20"/>
    <x v="1"/>
    <x v="36"/>
    <x v="17"/>
    <x v="855"/>
    <x v="0"/>
  </r>
  <r>
    <x v="3"/>
    <x v="15"/>
    <x v="130"/>
    <x v="38"/>
    <x v="2"/>
    <x v="1"/>
    <x v="21"/>
    <x v="21"/>
    <x v="22"/>
    <x v="0"/>
  </r>
  <r>
    <x v="3"/>
    <x v="15"/>
    <x v="131"/>
    <x v="38"/>
    <x v="0"/>
    <x v="1"/>
    <x v="21"/>
    <x v="21"/>
    <x v="22"/>
    <x v="0"/>
  </r>
  <r>
    <x v="3"/>
    <x v="15"/>
    <x v="132"/>
    <x v="38"/>
    <x v="13"/>
    <x v="1"/>
    <x v="21"/>
    <x v="21"/>
    <x v="22"/>
    <x v="0"/>
  </r>
  <r>
    <x v="3"/>
    <x v="15"/>
    <x v="133"/>
    <x v="45"/>
    <x v="1"/>
    <x v="3"/>
    <x v="135"/>
    <x v="284"/>
    <x v="1191"/>
    <x v="0"/>
  </r>
  <r>
    <x v="3"/>
    <x v="15"/>
    <x v="134"/>
    <x v="47"/>
    <x v="12"/>
    <x v="1"/>
    <x v="22"/>
    <x v="7"/>
    <x v="72"/>
    <x v="0"/>
  </r>
  <r>
    <x v="3"/>
    <x v="15"/>
    <x v="135"/>
    <x v="32"/>
    <x v="19"/>
    <x v="0"/>
    <x v="155"/>
    <x v="38"/>
    <x v="1192"/>
    <x v="0"/>
  </r>
  <r>
    <x v="3"/>
    <x v="15"/>
    <x v="136"/>
    <x v="32"/>
    <x v="19"/>
    <x v="0"/>
    <x v="21"/>
    <x v="21"/>
    <x v="1193"/>
    <x v="0"/>
  </r>
  <r>
    <x v="3"/>
    <x v="15"/>
    <x v="137"/>
    <x v="48"/>
    <x v="1"/>
    <x v="1"/>
    <x v="2"/>
    <x v="7"/>
    <x v="844"/>
    <x v="0"/>
  </r>
  <r>
    <x v="3"/>
    <x v="15"/>
    <x v="141"/>
    <x v="50"/>
    <x v="11"/>
    <x v="1"/>
    <x v="32"/>
    <x v="7"/>
    <x v="111"/>
    <x v="0"/>
  </r>
  <r>
    <x v="3"/>
    <x v="15"/>
    <x v="138"/>
    <x v="45"/>
    <x v="1"/>
    <x v="1"/>
    <x v="53"/>
    <x v="383"/>
    <x v="1194"/>
    <x v="0"/>
  </r>
  <r>
    <x v="1"/>
    <x v="1"/>
    <x v="144"/>
    <x v="52"/>
    <x v="25"/>
    <x v="5"/>
    <x v="81"/>
    <x v="69"/>
    <x v="113"/>
    <x v="0"/>
  </r>
  <r>
    <x v="3"/>
    <x v="16"/>
    <x v="0"/>
    <x v="0"/>
    <x v="0"/>
    <x v="0"/>
    <x v="119"/>
    <x v="384"/>
    <x v="1195"/>
    <x v="0"/>
  </r>
  <r>
    <x v="3"/>
    <x v="16"/>
    <x v="1"/>
    <x v="1"/>
    <x v="1"/>
    <x v="1"/>
    <x v="25"/>
    <x v="1"/>
    <x v="298"/>
    <x v="0"/>
  </r>
  <r>
    <x v="3"/>
    <x v="16"/>
    <x v="2"/>
    <x v="2"/>
    <x v="2"/>
    <x v="1"/>
    <x v="2"/>
    <x v="244"/>
    <x v="1196"/>
    <x v="0"/>
  </r>
  <r>
    <x v="3"/>
    <x v="16"/>
    <x v="3"/>
    <x v="2"/>
    <x v="3"/>
    <x v="1"/>
    <x v="80"/>
    <x v="332"/>
    <x v="1197"/>
    <x v="0"/>
  </r>
  <r>
    <x v="3"/>
    <x v="16"/>
    <x v="4"/>
    <x v="0"/>
    <x v="4"/>
    <x v="1"/>
    <x v="433"/>
    <x v="4"/>
    <x v="1198"/>
    <x v="0"/>
  </r>
  <r>
    <x v="3"/>
    <x v="16"/>
    <x v="5"/>
    <x v="0"/>
    <x v="4"/>
    <x v="0"/>
    <x v="36"/>
    <x v="385"/>
    <x v="1199"/>
    <x v="0"/>
  </r>
  <r>
    <x v="3"/>
    <x v="16"/>
    <x v="6"/>
    <x v="0"/>
    <x v="5"/>
    <x v="1"/>
    <x v="171"/>
    <x v="31"/>
    <x v="1200"/>
    <x v="0"/>
  </r>
  <r>
    <x v="3"/>
    <x v="16"/>
    <x v="7"/>
    <x v="0"/>
    <x v="5"/>
    <x v="2"/>
    <x v="34"/>
    <x v="4"/>
    <x v="1201"/>
    <x v="0"/>
  </r>
  <r>
    <x v="3"/>
    <x v="16"/>
    <x v="8"/>
    <x v="3"/>
    <x v="6"/>
    <x v="1"/>
    <x v="10"/>
    <x v="7"/>
    <x v="21"/>
    <x v="0"/>
  </r>
  <r>
    <x v="3"/>
    <x v="16"/>
    <x v="9"/>
    <x v="3"/>
    <x v="7"/>
    <x v="1"/>
    <x v="136"/>
    <x v="8"/>
    <x v="215"/>
    <x v="0"/>
  </r>
  <r>
    <x v="3"/>
    <x v="16"/>
    <x v="10"/>
    <x v="0"/>
    <x v="8"/>
    <x v="0"/>
    <x v="21"/>
    <x v="21"/>
    <x v="1202"/>
    <x v="0"/>
  </r>
  <r>
    <x v="3"/>
    <x v="16"/>
    <x v="11"/>
    <x v="0"/>
    <x v="8"/>
    <x v="1"/>
    <x v="326"/>
    <x v="85"/>
    <x v="1203"/>
    <x v="0"/>
  </r>
  <r>
    <x v="3"/>
    <x v="16"/>
    <x v="12"/>
    <x v="2"/>
    <x v="0"/>
    <x v="1"/>
    <x v="434"/>
    <x v="77"/>
    <x v="1204"/>
    <x v="0"/>
  </r>
  <r>
    <x v="3"/>
    <x v="16"/>
    <x v="13"/>
    <x v="2"/>
    <x v="3"/>
    <x v="3"/>
    <x v="36"/>
    <x v="386"/>
    <x v="1205"/>
    <x v="0"/>
  </r>
  <r>
    <x v="3"/>
    <x v="16"/>
    <x v="14"/>
    <x v="4"/>
    <x v="1"/>
    <x v="1"/>
    <x v="435"/>
    <x v="14"/>
    <x v="1206"/>
    <x v="0"/>
  </r>
  <r>
    <x v="3"/>
    <x v="16"/>
    <x v="15"/>
    <x v="4"/>
    <x v="1"/>
    <x v="0"/>
    <x v="15"/>
    <x v="14"/>
    <x v="1207"/>
    <x v="0"/>
  </r>
  <r>
    <x v="3"/>
    <x v="16"/>
    <x v="145"/>
    <x v="7"/>
    <x v="12"/>
    <x v="1"/>
    <x v="25"/>
    <x v="32"/>
    <x v="100"/>
    <x v="0"/>
  </r>
  <r>
    <x v="3"/>
    <x v="16"/>
    <x v="16"/>
    <x v="5"/>
    <x v="1"/>
    <x v="1"/>
    <x v="436"/>
    <x v="387"/>
    <x v="1208"/>
    <x v="0"/>
  </r>
  <r>
    <x v="3"/>
    <x v="16"/>
    <x v="17"/>
    <x v="6"/>
    <x v="1"/>
    <x v="1"/>
    <x v="79"/>
    <x v="1"/>
    <x v="190"/>
    <x v="0"/>
  </r>
  <r>
    <x v="3"/>
    <x v="16"/>
    <x v="170"/>
    <x v="4"/>
    <x v="1"/>
    <x v="3"/>
    <x v="131"/>
    <x v="18"/>
    <x v="1209"/>
    <x v="0"/>
  </r>
  <r>
    <x v="3"/>
    <x v="16"/>
    <x v="19"/>
    <x v="1"/>
    <x v="1"/>
    <x v="1"/>
    <x v="18"/>
    <x v="18"/>
    <x v="19"/>
    <x v="0"/>
  </r>
  <r>
    <x v="3"/>
    <x v="16"/>
    <x v="20"/>
    <x v="0"/>
    <x v="0"/>
    <x v="4"/>
    <x v="205"/>
    <x v="23"/>
    <x v="1210"/>
    <x v="32"/>
  </r>
  <r>
    <x v="3"/>
    <x v="16"/>
    <x v="21"/>
    <x v="3"/>
    <x v="7"/>
    <x v="1"/>
    <x v="36"/>
    <x v="20"/>
    <x v="527"/>
    <x v="0"/>
  </r>
  <r>
    <x v="3"/>
    <x v="16"/>
    <x v="152"/>
    <x v="54"/>
    <x v="16"/>
    <x v="0"/>
    <x v="108"/>
    <x v="9"/>
    <x v="1211"/>
    <x v="0"/>
  </r>
  <r>
    <x v="3"/>
    <x v="16"/>
    <x v="154"/>
    <x v="1"/>
    <x v="1"/>
    <x v="0"/>
    <x v="22"/>
    <x v="388"/>
    <x v="1212"/>
    <x v="0"/>
  </r>
  <r>
    <x v="3"/>
    <x v="16"/>
    <x v="167"/>
    <x v="7"/>
    <x v="9"/>
    <x v="1"/>
    <x v="437"/>
    <x v="14"/>
    <x v="1213"/>
    <x v="0"/>
  </r>
  <r>
    <x v="3"/>
    <x v="16"/>
    <x v="22"/>
    <x v="6"/>
    <x v="1"/>
    <x v="1"/>
    <x v="21"/>
    <x v="21"/>
    <x v="22"/>
    <x v="0"/>
  </r>
  <r>
    <x v="3"/>
    <x v="16"/>
    <x v="23"/>
    <x v="2"/>
    <x v="0"/>
    <x v="1"/>
    <x v="21"/>
    <x v="21"/>
    <x v="22"/>
    <x v="0"/>
  </r>
  <r>
    <x v="3"/>
    <x v="16"/>
    <x v="24"/>
    <x v="2"/>
    <x v="2"/>
    <x v="1"/>
    <x v="21"/>
    <x v="21"/>
    <x v="22"/>
    <x v="0"/>
  </r>
  <r>
    <x v="3"/>
    <x v="16"/>
    <x v="25"/>
    <x v="0"/>
    <x v="5"/>
    <x v="1"/>
    <x v="21"/>
    <x v="21"/>
    <x v="22"/>
    <x v="0"/>
  </r>
  <r>
    <x v="3"/>
    <x v="16"/>
    <x v="26"/>
    <x v="0"/>
    <x v="8"/>
    <x v="1"/>
    <x v="21"/>
    <x v="21"/>
    <x v="22"/>
    <x v="0"/>
  </r>
  <r>
    <x v="3"/>
    <x v="16"/>
    <x v="27"/>
    <x v="0"/>
    <x v="0"/>
    <x v="0"/>
    <x v="21"/>
    <x v="21"/>
    <x v="1214"/>
    <x v="0"/>
  </r>
  <r>
    <x v="3"/>
    <x v="16"/>
    <x v="28"/>
    <x v="0"/>
    <x v="0"/>
    <x v="1"/>
    <x v="438"/>
    <x v="51"/>
    <x v="1215"/>
    <x v="0"/>
  </r>
  <r>
    <x v="3"/>
    <x v="16"/>
    <x v="168"/>
    <x v="56"/>
    <x v="1"/>
    <x v="0"/>
    <x v="21"/>
    <x v="21"/>
    <x v="22"/>
    <x v="0"/>
  </r>
  <r>
    <x v="3"/>
    <x v="16"/>
    <x v="157"/>
    <x v="55"/>
    <x v="1"/>
    <x v="0"/>
    <x v="21"/>
    <x v="21"/>
    <x v="1216"/>
    <x v="0"/>
  </r>
  <r>
    <x v="3"/>
    <x v="16"/>
    <x v="29"/>
    <x v="7"/>
    <x v="9"/>
    <x v="1"/>
    <x v="436"/>
    <x v="57"/>
    <x v="1217"/>
    <x v="0"/>
  </r>
  <r>
    <x v="3"/>
    <x v="16"/>
    <x v="30"/>
    <x v="7"/>
    <x v="10"/>
    <x v="1"/>
    <x v="25"/>
    <x v="25"/>
    <x v="27"/>
    <x v="0"/>
  </r>
  <r>
    <x v="3"/>
    <x v="16"/>
    <x v="31"/>
    <x v="2"/>
    <x v="3"/>
    <x v="1"/>
    <x v="21"/>
    <x v="21"/>
    <x v="22"/>
    <x v="0"/>
  </r>
  <r>
    <x v="3"/>
    <x v="16"/>
    <x v="32"/>
    <x v="0"/>
    <x v="0"/>
    <x v="4"/>
    <x v="36"/>
    <x v="389"/>
    <x v="1218"/>
    <x v="33"/>
  </r>
  <r>
    <x v="3"/>
    <x v="16"/>
    <x v="35"/>
    <x v="9"/>
    <x v="1"/>
    <x v="1"/>
    <x v="40"/>
    <x v="390"/>
    <x v="1219"/>
    <x v="0"/>
  </r>
  <r>
    <x v="3"/>
    <x v="16"/>
    <x v="36"/>
    <x v="9"/>
    <x v="1"/>
    <x v="1"/>
    <x v="439"/>
    <x v="391"/>
    <x v="1220"/>
    <x v="0"/>
  </r>
  <r>
    <x v="3"/>
    <x v="16"/>
    <x v="37"/>
    <x v="7"/>
    <x v="2"/>
    <x v="1"/>
    <x v="440"/>
    <x v="267"/>
    <x v="1221"/>
    <x v="0"/>
  </r>
  <r>
    <x v="3"/>
    <x v="16"/>
    <x v="38"/>
    <x v="7"/>
    <x v="11"/>
    <x v="1"/>
    <x v="441"/>
    <x v="32"/>
    <x v="1222"/>
    <x v="0"/>
  </r>
  <r>
    <x v="3"/>
    <x v="16"/>
    <x v="39"/>
    <x v="7"/>
    <x v="2"/>
    <x v="1"/>
    <x v="154"/>
    <x v="132"/>
    <x v="1223"/>
    <x v="0"/>
  </r>
  <r>
    <x v="3"/>
    <x v="16"/>
    <x v="40"/>
    <x v="9"/>
    <x v="1"/>
    <x v="1"/>
    <x v="30"/>
    <x v="121"/>
    <x v="1164"/>
    <x v="0"/>
  </r>
  <r>
    <x v="3"/>
    <x v="16"/>
    <x v="41"/>
    <x v="9"/>
    <x v="1"/>
    <x v="3"/>
    <x v="314"/>
    <x v="35"/>
    <x v="1224"/>
    <x v="0"/>
  </r>
  <r>
    <x v="3"/>
    <x v="16"/>
    <x v="42"/>
    <x v="10"/>
    <x v="1"/>
    <x v="3"/>
    <x v="29"/>
    <x v="4"/>
    <x v="1225"/>
    <x v="0"/>
  </r>
  <r>
    <x v="3"/>
    <x v="16"/>
    <x v="43"/>
    <x v="11"/>
    <x v="1"/>
    <x v="1"/>
    <x v="442"/>
    <x v="14"/>
    <x v="1226"/>
    <x v="0"/>
  </r>
  <r>
    <x v="3"/>
    <x v="16"/>
    <x v="44"/>
    <x v="12"/>
    <x v="1"/>
    <x v="1"/>
    <x v="2"/>
    <x v="392"/>
    <x v="1227"/>
    <x v="0"/>
  </r>
  <r>
    <x v="3"/>
    <x v="16"/>
    <x v="45"/>
    <x v="13"/>
    <x v="1"/>
    <x v="1"/>
    <x v="443"/>
    <x v="18"/>
    <x v="1228"/>
    <x v="0"/>
  </r>
  <r>
    <x v="3"/>
    <x v="16"/>
    <x v="46"/>
    <x v="9"/>
    <x v="1"/>
    <x v="1"/>
    <x v="2"/>
    <x v="84"/>
    <x v="1229"/>
    <x v="0"/>
  </r>
  <r>
    <x v="3"/>
    <x v="16"/>
    <x v="47"/>
    <x v="14"/>
    <x v="1"/>
    <x v="3"/>
    <x v="21"/>
    <x v="21"/>
    <x v="1107"/>
    <x v="0"/>
  </r>
  <r>
    <x v="3"/>
    <x v="16"/>
    <x v="48"/>
    <x v="14"/>
    <x v="1"/>
    <x v="1"/>
    <x v="40"/>
    <x v="96"/>
    <x v="673"/>
    <x v="0"/>
  </r>
  <r>
    <x v="3"/>
    <x v="16"/>
    <x v="49"/>
    <x v="7"/>
    <x v="11"/>
    <x v="1"/>
    <x v="74"/>
    <x v="40"/>
    <x v="492"/>
    <x v="0"/>
  </r>
  <r>
    <x v="3"/>
    <x v="16"/>
    <x v="50"/>
    <x v="7"/>
    <x v="12"/>
    <x v="1"/>
    <x v="0"/>
    <x v="40"/>
    <x v="92"/>
    <x v="0"/>
  </r>
  <r>
    <x v="3"/>
    <x v="16"/>
    <x v="51"/>
    <x v="7"/>
    <x v="2"/>
    <x v="1"/>
    <x v="40"/>
    <x v="22"/>
    <x v="379"/>
    <x v="0"/>
  </r>
  <r>
    <x v="3"/>
    <x v="16"/>
    <x v="52"/>
    <x v="15"/>
    <x v="1"/>
    <x v="3"/>
    <x v="113"/>
    <x v="393"/>
    <x v="1230"/>
    <x v="0"/>
  </r>
  <r>
    <x v="3"/>
    <x v="16"/>
    <x v="53"/>
    <x v="16"/>
    <x v="1"/>
    <x v="3"/>
    <x v="21"/>
    <x v="21"/>
    <x v="746"/>
    <x v="0"/>
  </r>
  <r>
    <x v="3"/>
    <x v="16"/>
    <x v="54"/>
    <x v="16"/>
    <x v="1"/>
    <x v="0"/>
    <x v="21"/>
    <x v="21"/>
    <x v="22"/>
    <x v="0"/>
  </r>
  <r>
    <x v="3"/>
    <x v="16"/>
    <x v="55"/>
    <x v="11"/>
    <x v="1"/>
    <x v="1"/>
    <x v="382"/>
    <x v="7"/>
    <x v="460"/>
    <x v="0"/>
  </r>
  <r>
    <x v="3"/>
    <x v="16"/>
    <x v="56"/>
    <x v="16"/>
    <x v="1"/>
    <x v="0"/>
    <x v="21"/>
    <x v="21"/>
    <x v="1231"/>
    <x v="0"/>
  </r>
  <r>
    <x v="3"/>
    <x v="16"/>
    <x v="60"/>
    <x v="7"/>
    <x v="13"/>
    <x v="1"/>
    <x v="72"/>
    <x v="394"/>
    <x v="1232"/>
    <x v="0"/>
  </r>
  <r>
    <x v="3"/>
    <x v="16"/>
    <x v="61"/>
    <x v="7"/>
    <x v="13"/>
    <x v="1"/>
    <x v="21"/>
    <x v="21"/>
    <x v="22"/>
    <x v="0"/>
  </r>
  <r>
    <x v="3"/>
    <x v="16"/>
    <x v="62"/>
    <x v="13"/>
    <x v="1"/>
    <x v="3"/>
    <x v="422"/>
    <x v="14"/>
    <x v="1233"/>
    <x v="0"/>
  </r>
  <r>
    <x v="3"/>
    <x v="16"/>
    <x v="63"/>
    <x v="2"/>
    <x v="0"/>
    <x v="4"/>
    <x v="38"/>
    <x v="23"/>
    <x v="276"/>
    <x v="3"/>
  </r>
  <r>
    <x v="3"/>
    <x v="16"/>
    <x v="64"/>
    <x v="16"/>
    <x v="1"/>
    <x v="1"/>
    <x v="376"/>
    <x v="332"/>
    <x v="1234"/>
    <x v="0"/>
  </r>
  <r>
    <x v="3"/>
    <x v="16"/>
    <x v="65"/>
    <x v="18"/>
    <x v="1"/>
    <x v="0"/>
    <x v="382"/>
    <x v="167"/>
    <x v="1235"/>
    <x v="0"/>
  </r>
  <r>
    <x v="3"/>
    <x v="16"/>
    <x v="66"/>
    <x v="19"/>
    <x v="14"/>
    <x v="1"/>
    <x v="40"/>
    <x v="27"/>
    <x v="190"/>
    <x v="0"/>
  </r>
  <r>
    <x v="3"/>
    <x v="16"/>
    <x v="67"/>
    <x v="20"/>
    <x v="15"/>
    <x v="1"/>
    <x v="21"/>
    <x v="21"/>
    <x v="22"/>
    <x v="0"/>
  </r>
  <r>
    <x v="3"/>
    <x v="16"/>
    <x v="68"/>
    <x v="21"/>
    <x v="13"/>
    <x v="1"/>
    <x v="21"/>
    <x v="21"/>
    <x v="22"/>
    <x v="0"/>
  </r>
  <r>
    <x v="3"/>
    <x v="16"/>
    <x v="69"/>
    <x v="22"/>
    <x v="16"/>
    <x v="0"/>
    <x v="0"/>
    <x v="395"/>
    <x v="1236"/>
    <x v="0"/>
  </r>
  <r>
    <x v="3"/>
    <x v="16"/>
    <x v="71"/>
    <x v="23"/>
    <x v="17"/>
    <x v="1"/>
    <x v="0"/>
    <x v="8"/>
    <x v="1237"/>
    <x v="0"/>
  </r>
  <r>
    <x v="3"/>
    <x v="16"/>
    <x v="169"/>
    <x v="57"/>
    <x v="16"/>
    <x v="1"/>
    <x v="21"/>
    <x v="21"/>
    <x v="22"/>
    <x v="0"/>
  </r>
  <r>
    <x v="3"/>
    <x v="16"/>
    <x v="72"/>
    <x v="24"/>
    <x v="1"/>
    <x v="3"/>
    <x v="315"/>
    <x v="46"/>
    <x v="1238"/>
    <x v="0"/>
  </r>
  <r>
    <x v="3"/>
    <x v="16"/>
    <x v="171"/>
    <x v="21"/>
    <x v="11"/>
    <x v="1"/>
    <x v="21"/>
    <x v="21"/>
    <x v="22"/>
    <x v="0"/>
  </r>
  <r>
    <x v="3"/>
    <x v="16"/>
    <x v="172"/>
    <x v="21"/>
    <x v="11"/>
    <x v="2"/>
    <x v="21"/>
    <x v="21"/>
    <x v="22"/>
    <x v="0"/>
  </r>
  <r>
    <x v="3"/>
    <x v="16"/>
    <x v="73"/>
    <x v="25"/>
    <x v="1"/>
    <x v="1"/>
    <x v="74"/>
    <x v="95"/>
    <x v="1239"/>
    <x v="0"/>
  </r>
  <r>
    <x v="3"/>
    <x v="16"/>
    <x v="74"/>
    <x v="26"/>
    <x v="1"/>
    <x v="1"/>
    <x v="22"/>
    <x v="22"/>
    <x v="23"/>
    <x v="0"/>
  </r>
  <r>
    <x v="3"/>
    <x v="16"/>
    <x v="158"/>
    <x v="54"/>
    <x v="17"/>
    <x v="1"/>
    <x v="21"/>
    <x v="21"/>
    <x v="22"/>
    <x v="0"/>
  </r>
  <r>
    <x v="3"/>
    <x v="16"/>
    <x v="75"/>
    <x v="27"/>
    <x v="1"/>
    <x v="1"/>
    <x v="67"/>
    <x v="8"/>
    <x v="1172"/>
    <x v="0"/>
  </r>
  <r>
    <x v="3"/>
    <x v="16"/>
    <x v="85"/>
    <x v="34"/>
    <x v="12"/>
    <x v="1"/>
    <x v="47"/>
    <x v="14"/>
    <x v="1240"/>
    <x v="0"/>
  </r>
  <r>
    <x v="3"/>
    <x v="16"/>
    <x v="86"/>
    <x v="35"/>
    <x v="20"/>
    <x v="1"/>
    <x v="17"/>
    <x v="1"/>
    <x v="73"/>
    <x v="0"/>
  </r>
  <r>
    <x v="3"/>
    <x v="16"/>
    <x v="87"/>
    <x v="36"/>
    <x v="11"/>
    <x v="1"/>
    <x v="40"/>
    <x v="396"/>
    <x v="1241"/>
    <x v="0"/>
  </r>
  <r>
    <x v="3"/>
    <x v="16"/>
    <x v="88"/>
    <x v="5"/>
    <x v="1"/>
    <x v="3"/>
    <x v="444"/>
    <x v="41"/>
    <x v="1242"/>
    <x v="0"/>
  </r>
  <r>
    <x v="3"/>
    <x v="16"/>
    <x v="89"/>
    <x v="1"/>
    <x v="1"/>
    <x v="3"/>
    <x v="277"/>
    <x v="60"/>
    <x v="1243"/>
    <x v="0"/>
  </r>
  <r>
    <x v="3"/>
    <x v="16"/>
    <x v="90"/>
    <x v="37"/>
    <x v="11"/>
    <x v="1"/>
    <x v="445"/>
    <x v="397"/>
    <x v="1244"/>
    <x v="0"/>
  </r>
  <r>
    <x v="3"/>
    <x v="16"/>
    <x v="147"/>
    <x v="53"/>
    <x v="1"/>
    <x v="1"/>
    <x v="79"/>
    <x v="52"/>
    <x v="527"/>
    <x v="0"/>
  </r>
  <r>
    <x v="3"/>
    <x v="16"/>
    <x v="91"/>
    <x v="38"/>
    <x v="11"/>
    <x v="1"/>
    <x v="44"/>
    <x v="14"/>
    <x v="844"/>
    <x v="0"/>
  </r>
  <r>
    <x v="3"/>
    <x v="16"/>
    <x v="148"/>
    <x v="38"/>
    <x v="2"/>
    <x v="1"/>
    <x v="2"/>
    <x v="42"/>
    <x v="617"/>
    <x v="0"/>
  </r>
  <r>
    <x v="3"/>
    <x v="16"/>
    <x v="149"/>
    <x v="53"/>
    <x v="1"/>
    <x v="1"/>
    <x v="21"/>
    <x v="21"/>
    <x v="22"/>
    <x v="0"/>
  </r>
  <r>
    <x v="3"/>
    <x v="16"/>
    <x v="92"/>
    <x v="38"/>
    <x v="20"/>
    <x v="1"/>
    <x v="17"/>
    <x v="1"/>
    <x v="73"/>
    <x v="0"/>
  </r>
  <r>
    <x v="3"/>
    <x v="16"/>
    <x v="93"/>
    <x v="38"/>
    <x v="13"/>
    <x v="1"/>
    <x v="15"/>
    <x v="11"/>
    <x v="1245"/>
    <x v="0"/>
  </r>
  <r>
    <x v="3"/>
    <x v="16"/>
    <x v="94"/>
    <x v="38"/>
    <x v="0"/>
    <x v="1"/>
    <x v="376"/>
    <x v="18"/>
    <x v="991"/>
    <x v="0"/>
  </r>
  <r>
    <x v="3"/>
    <x v="16"/>
    <x v="95"/>
    <x v="38"/>
    <x v="1"/>
    <x v="1"/>
    <x v="66"/>
    <x v="1"/>
    <x v="71"/>
    <x v="0"/>
  </r>
  <r>
    <x v="3"/>
    <x v="16"/>
    <x v="96"/>
    <x v="39"/>
    <x v="20"/>
    <x v="1"/>
    <x v="193"/>
    <x v="55"/>
    <x v="1246"/>
    <x v="0"/>
  </r>
  <r>
    <x v="3"/>
    <x v="16"/>
    <x v="97"/>
    <x v="36"/>
    <x v="11"/>
    <x v="1"/>
    <x v="21"/>
    <x v="21"/>
    <x v="22"/>
    <x v="0"/>
  </r>
  <r>
    <x v="3"/>
    <x v="16"/>
    <x v="98"/>
    <x v="40"/>
    <x v="1"/>
    <x v="1"/>
    <x v="25"/>
    <x v="56"/>
    <x v="1064"/>
    <x v="0"/>
  </r>
  <r>
    <x v="3"/>
    <x v="16"/>
    <x v="99"/>
    <x v="37"/>
    <x v="11"/>
    <x v="1"/>
    <x v="22"/>
    <x v="57"/>
    <x v="1247"/>
    <x v="0"/>
  </r>
  <r>
    <x v="3"/>
    <x v="16"/>
    <x v="100"/>
    <x v="34"/>
    <x v="12"/>
    <x v="1"/>
    <x v="21"/>
    <x v="21"/>
    <x v="22"/>
    <x v="0"/>
  </r>
  <r>
    <x v="3"/>
    <x v="16"/>
    <x v="101"/>
    <x v="41"/>
    <x v="11"/>
    <x v="1"/>
    <x v="2"/>
    <x v="52"/>
    <x v="95"/>
    <x v="0"/>
  </r>
  <r>
    <x v="3"/>
    <x v="16"/>
    <x v="156"/>
    <x v="41"/>
    <x v="11"/>
    <x v="3"/>
    <x v="69"/>
    <x v="60"/>
    <x v="1248"/>
    <x v="0"/>
  </r>
  <r>
    <x v="3"/>
    <x v="16"/>
    <x v="102"/>
    <x v="40"/>
    <x v="1"/>
    <x v="1"/>
    <x v="36"/>
    <x v="58"/>
    <x v="1184"/>
    <x v="0"/>
  </r>
  <r>
    <x v="3"/>
    <x v="16"/>
    <x v="111"/>
    <x v="12"/>
    <x v="1"/>
    <x v="1"/>
    <x v="44"/>
    <x v="22"/>
    <x v="52"/>
    <x v="0"/>
  </r>
  <r>
    <x v="3"/>
    <x v="16"/>
    <x v="112"/>
    <x v="13"/>
    <x v="1"/>
    <x v="1"/>
    <x v="72"/>
    <x v="59"/>
    <x v="1249"/>
    <x v="0"/>
  </r>
  <r>
    <x v="3"/>
    <x v="16"/>
    <x v="113"/>
    <x v="43"/>
    <x v="1"/>
    <x v="3"/>
    <x v="390"/>
    <x v="57"/>
    <x v="1250"/>
    <x v="0"/>
  </r>
  <r>
    <x v="3"/>
    <x v="16"/>
    <x v="114"/>
    <x v="44"/>
    <x v="12"/>
    <x v="1"/>
    <x v="2"/>
    <x v="52"/>
    <x v="95"/>
    <x v="0"/>
  </r>
  <r>
    <x v="3"/>
    <x v="16"/>
    <x v="115"/>
    <x v="45"/>
    <x v="1"/>
    <x v="1"/>
    <x v="2"/>
    <x v="61"/>
    <x v="159"/>
    <x v="0"/>
  </r>
  <r>
    <x v="3"/>
    <x v="16"/>
    <x v="116"/>
    <x v="46"/>
    <x v="21"/>
    <x v="0"/>
    <x v="154"/>
    <x v="398"/>
    <x v="1251"/>
    <x v="0"/>
  </r>
  <r>
    <x v="3"/>
    <x v="16"/>
    <x v="117"/>
    <x v="46"/>
    <x v="21"/>
    <x v="1"/>
    <x v="446"/>
    <x v="399"/>
    <x v="1252"/>
    <x v="0"/>
  </r>
  <r>
    <x v="3"/>
    <x v="16"/>
    <x v="118"/>
    <x v="46"/>
    <x v="22"/>
    <x v="1"/>
    <x v="125"/>
    <x v="41"/>
    <x v="67"/>
    <x v="0"/>
  </r>
  <r>
    <x v="3"/>
    <x v="16"/>
    <x v="119"/>
    <x v="46"/>
    <x v="23"/>
    <x v="1"/>
    <x v="2"/>
    <x v="7"/>
    <x v="844"/>
    <x v="0"/>
  </r>
  <r>
    <x v="3"/>
    <x v="16"/>
    <x v="120"/>
    <x v="46"/>
    <x v="24"/>
    <x v="1"/>
    <x v="38"/>
    <x v="64"/>
    <x v="428"/>
    <x v="0"/>
  </r>
  <r>
    <x v="3"/>
    <x v="16"/>
    <x v="121"/>
    <x v="38"/>
    <x v="1"/>
    <x v="1"/>
    <x v="21"/>
    <x v="21"/>
    <x v="22"/>
    <x v="0"/>
  </r>
  <r>
    <x v="3"/>
    <x v="16"/>
    <x v="140"/>
    <x v="49"/>
    <x v="1"/>
    <x v="1"/>
    <x v="17"/>
    <x v="1"/>
    <x v="73"/>
    <x v="0"/>
  </r>
  <r>
    <x v="3"/>
    <x v="16"/>
    <x v="122"/>
    <x v="46"/>
    <x v="23"/>
    <x v="1"/>
    <x v="20"/>
    <x v="22"/>
    <x v="92"/>
    <x v="0"/>
  </r>
  <r>
    <x v="3"/>
    <x v="16"/>
    <x v="123"/>
    <x v="46"/>
    <x v="21"/>
    <x v="1"/>
    <x v="21"/>
    <x v="21"/>
    <x v="22"/>
    <x v="0"/>
  </r>
  <r>
    <x v="3"/>
    <x v="16"/>
    <x v="124"/>
    <x v="46"/>
    <x v="22"/>
    <x v="1"/>
    <x v="21"/>
    <x v="21"/>
    <x v="22"/>
    <x v="0"/>
  </r>
  <r>
    <x v="3"/>
    <x v="16"/>
    <x v="125"/>
    <x v="46"/>
    <x v="24"/>
    <x v="1"/>
    <x v="21"/>
    <x v="21"/>
    <x v="22"/>
    <x v="0"/>
  </r>
  <r>
    <x v="3"/>
    <x v="16"/>
    <x v="126"/>
    <x v="45"/>
    <x v="1"/>
    <x v="1"/>
    <x v="195"/>
    <x v="58"/>
    <x v="1253"/>
    <x v="0"/>
  </r>
  <r>
    <x v="3"/>
    <x v="16"/>
    <x v="127"/>
    <x v="38"/>
    <x v="11"/>
    <x v="1"/>
    <x v="10"/>
    <x v="11"/>
    <x v="54"/>
    <x v="0"/>
  </r>
  <r>
    <x v="3"/>
    <x v="16"/>
    <x v="128"/>
    <x v="38"/>
    <x v="1"/>
    <x v="1"/>
    <x v="40"/>
    <x v="51"/>
    <x v="632"/>
    <x v="0"/>
  </r>
  <r>
    <x v="3"/>
    <x v="16"/>
    <x v="129"/>
    <x v="38"/>
    <x v="20"/>
    <x v="1"/>
    <x v="22"/>
    <x v="17"/>
    <x v="381"/>
    <x v="0"/>
  </r>
  <r>
    <x v="3"/>
    <x v="16"/>
    <x v="130"/>
    <x v="38"/>
    <x v="2"/>
    <x v="1"/>
    <x v="21"/>
    <x v="21"/>
    <x v="22"/>
    <x v="0"/>
  </r>
  <r>
    <x v="3"/>
    <x v="16"/>
    <x v="131"/>
    <x v="38"/>
    <x v="0"/>
    <x v="1"/>
    <x v="21"/>
    <x v="21"/>
    <x v="22"/>
    <x v="0"/>
  </r>
  <r>
    <x v="3"/>
    <x v="16"/>
    <x v="132"/>
    <x v="38"/>
    <x v="13"/>
    <x v="1"/>
    <x v="20"/>
    <x v="17"/>
    <x v="105"/>
    <x v="0"/>
  </r>
  <r>
    <x v="3"/>
    <x v="16"/>
    <x v="133"/>
    <x v="45"/>
    <x v="1"/>
    <x v="3"/>
    <x v="447"/>
    <x v="46"/>
    <x v="1254"/>
    <x v="0"/>
  </r>
  <r>
    <x v="3"/>
    <x v="16"/>
    <x v="134"/>
    <x v="47"/>
    <x v="12"/>
    <x v="1"/>
    <x v="20"/>
    <x v="7"/>
    <x v="396"/>
    <x v="0"/>
  </r>
  <r>
    <x v="3"/>
    <x v="16"/>
    <x v="135"/>
    <x v="32"/>
    <x v="19"/>
    <x v="0"/>
    <x v="47"/>
    <x v="139"/>
    <x v="1255"/>
    <x v="0"/>
  </r>
  <r>
    <x v="3"/>
    <x v="16"/>
    <x v="136"/>
    <x v="32"/>
    <x v="19"/>
    <x v="0"/>
    <x v="21"/>
    <x v="21"/>
    <x v="1256"/>
    <x v="0"/>
  </r>
  <r>
    <x v="3"/>
    <x v="16"/>
    <x v="137"/>
    <x v="48"/>
    <x v="1"/>
    <x v="1"/>
    <x v="2"/>
    <x v="7"/>
    <x v="844"/>
    <x v="0"/>
  </r>
  <r>
    <x v="3"/>
    <x v="16"/>
    <x v="141"/>
    <x v="50"/>
    <x v="11"/>
    <x v="1"/>
    <x v="32"/>
    <x v="7"/>
    <x v="111"/>
    <x v="0"/>
  </r>
  <r>
    <x v="3"/>
    <x v="16"/>
    <x v="138"/>
    <x v="45"/>
    <x v="1"/>
    <x v="1"/>
    <x v="234"/>
    <x v="400"/>
    <x v="1257"/>
    <x v="0"/>
  </r>
  <r>
    <x v="1"/>
    <x v="1"/>
    <x v="144"/>
    <x v="52"/>
    <x v="25"/>
    <x v="5"/>
    <x v="81"/>
    <x v="69"/>
    <x v="113"/>
    <x v="0"/>
  </r>
  <r>
    <x v="3"/>
    <x v="17"/>
    <x v="0"/>
    <x v="0"/>
    <x v="0"/>
    <x v="0"/>
    <x v="48"/>
    <x v="401"/>
    <x v="1258"/>
    <x v="0"/>
  </r>
  <r>
    <x v="3"/>
    <x v="17"/>
    <x v="1"/>
    <x v="1"/>
    <x v="1"/>
    <x v="1"/>
    <x v="225"/>
    <x v="1"/>
    <x v="1259"/>
    <x v="0"/>
  </r>
  <r>
    <x v="3"/>
    <x v="17"/>
    <x v="2"/>
    <x v="2"/>
    <x v="2"/>
    <x v="1"/>
    <x v="2"/>
    <x v="106"/>
    <x v="1260"/>
    <x v="0"/>
  </r>
  <r>
    <x v="3"/>
    <x v="17"/>
    <x v="3"/>
    <x v="2"/>
    <x v="3"/>
    <x v="1"/>
    <x v="448"/>
    <x v="332"/>
    <x v="1261"/>
    <x v="0"/>
  </r>
  <r>
    <x v="3"/>
    <x v="17"/>
    <x v="4"/>
    <x v="0"/>
    <x v="4"/>
    <x v="1"/>
    <x v="449"/>
    <x v="4"/>
    <x v="1262"/>
    <x v="0"/>
  </r>
  <r>
    <x v="3"/>
    <x v="17"/>
    <x v="5"/>
    <x v="0"/>
    <x v="4"/>
    <x v="0"/>
    <x v="8"/>
    <x v="402"/>
    <x v="1263"/>
    <x v="0"/>
  </r>
  <r>
    <x v="3"/>
    <x v="17"/>
    <x v="6"/>
    <x v="0"/>
    <x v="5"/>
    <x v="1"/>
    <x v="325"/>
    <x v="229"/>
    <x v="1264"/>
    <x v="0"/>
  </r>
  <r>
    <x v="3"/>
    <x v="17"/>
    <x v="7"/>
    <x v="0"/>
    <x v="5"/>
    <x v="2"/>
    <x v="48"/>
    <x v="4"/>
    <x v="786"/>
    <x v="0"/>
  </r>
  <r>
    <x v="3"/>
    <x v="17"/>
    <x v="8"/>
    <x v="3"/>
    <x v="6"/>
    <x v="1"/>
    <x v="36"/>
    <x v="7"/>
    <x v="172"/>
    <x v="0"/>
  </r>
  <r>
    <x v="3"/>
    <x v="17"/>
    <x v="9"/>
    <x v="3"/>
    <x v="7"/>
    <x v="1"/>
    <x v="308"/>
    <x v="8"/>
    <x v="801"/>
    <x v="0"/>
  </r>
  <r>
    <x v="3"/>
    <x v="17"/>
    <x v="10"/>
    <x v="0"/>
    <x v="8"/>
    <x v="0"/>
    <x v="21"/>
    <x v="21"/>
    <x v="1265"/>
    <x v="0"/>
  </r>
  <r>
    <x v="3"/>
    <x v="17"/>
    <x v="11"/>
    <x v="0"/>
    <x v="8"/>
    <x v="1"/>
    <x v="414"/>
    <x v="293"/>
    <x v="1266"/>
    <x v="0"/>
  </r>
  <r>
    <x v="3"/>
    <x v="17"/>
    <x v="12"/>
    <x v="2"/>
    <x v="0"/>
    <x v="1"/>
    <x v="450"/>
    <x v="11"/>
    <x v="1267"/>
    <x v="0"/>
  </r>
  <r>
    <x v="3"/>
    <x v="17"/>
    <x v="13"/>
    <x v="2"/>
    <x v="3"/>
    <x v="3"/>
    <x v="93"/>
    <x v="26"/>
    <x v="1161"/>
    <x v="0"/>
  </r>
  <r>
    <x v="3"/>
    <x v="17"/>
    <x v="14"/>
    <x v="4"/>
    <x v="1"/>
    <x v="1"/>
    <x v="451"/>
    <x v="14"/>
    <x v="1268"/>
    <x v="0"/>
  </r>
  <r>
    <x v="3"/>
    <x v="17"/>
    <x v="15"/>
    <x v="4"/>
    <x v="1"/>
    <x v="0"/>
    <x v="115"/>
    <x v="112"/>
    <x v="1269"/>
    <x v="0"/>
  </r>
  <r>
    <x v="3"/>
    <x v="17"/>
    <x v="145"/>
    <x v="7"/>
    <x v="12"/>
    <x v="1"/>
    <x v="25"/>
    <x v="32"/>
    <x v="100"/>
    <x v="0"/>
  </r>
  <r>
    <x v="3"/>
    <x v="17"/>
    <x v="16"/>
    <x v="5"/>
    <x v="1"/>
    <x v="1"/>
    <x v="346"/>
    <x v="403"/>
    <x v="1270"/>
    <x v="0"/>
  </r>
  <r>
    <x v="3"/>
    <x v="17"/>
    <x v="17"/>
    <x v="6"/>
    <x v="1"/>
    <x v="1"/>
    <x v="79"/>
    <x v="1"/>
    <x v="190"/>
    <x v="0"/>
  </r>
  <r>
    <x v="3"/>
    <x v="17"/>
    <x v="170"/>
    <x v="4"/>
    <x v="1"/>
    <x v="3"/>
    <x v="131"/>
    <x v="7"/>
    <x v="542"/>
    <x v="0"/>
  </r>
  <r>
    <x v="3"/>
    <x v="17"/>
    <x v="19"/>
    <x v="1"/>
    <x v="1"/>
    <x v="1"/>
    <x v="18"/>
    <x v="18"/>
    <x v="19"/>
    <x v="0"/>
  </r>
  <r>
    <x v="3"/>
    <x v="17"/>
    <x v="20"/>
    <x v="0"/>
    <x v="0"/>
    <x v="4"/>
    <x v="404"/>
    <x v="96"/>
    <x v="1271"/>
    <x v="34"/>
  </r>
  <r>
    <x v="3"/>
    <x v="17"/>
    <x v="21"/>
    <x v="3"/>
    <x v="7"/>
    <x v="1"/>
    <x v="22"/>
    <x v="20"/>
    <x v="92"/>
    <x v="0"/>
  </r>
  <r>
    <x v="3"/>
    <x v="17"/>
    <x v="152"/>
    <x v="54"/>
    <x v="16"/>
    <x v="0"/>
    <x v="37"/>
    <x v="404"/>
    <x v="1272"/>
    <x v="0"/>
  </r>
  <r>
    <x v="3"/>
    <x v="17"/>
    <x v="154"/>
    <x v="1"/>
    <x v="1"/>
    <x v="0"/>
    <x v="20"/>
    <x v="400"/>
    <x v="1273"/>
    <x v="0"/>
  </r>
  <r>
    <x v="3"/>
    <x v="17"/>
    <x v="167"/>
    <x v="7"/>
    <x v="9"/>
    <x v="1"/>
    <x v="452"/>
    <x v="14"/>
    <x v="1274"/>
    <x v="0"/>
  </r>
  <r>
    <x v="3"/>
    <x v="17"/>
    <x v="22"/>
    <x v="6"/>
    <x v="1"/>
    <x v="1"/>
    <x v="21"/>
    <x v="21"/>
    <x v="22"/>
    <x v="0"/>
  </r>
  <r>
    <x v="3"/>
    <x v="17"/>
    <x v="23"/>
    <x v="2"/>
    <x v="0"/>
    <x v="1"/>
    <x v="21"/>
    <x v="21"/>
    <x v="22"/>
    <x v="0"/>
  </r>
  <r>
    <x v="3"/>
    <x v="17"/>
    <x v="24"/>
    <x v="2"/>
    <x v="2"/>
    <x v="1"/>
    <x v="21"/>
    <x v="21"/>
    <x v="22"/>
    <x v="0"/>
  </r>
  <r>
    <x v="3"/>
    <x v="17"/>
    <x v="25"/>
    <x v="0"/>
    <x v="5"/>
    <x v="1"/>
    <x v="21"/>
    <x v="21"/>
    <x v="22"/>
    <x v="0"/>
  </r>
  <r>
    <x v="3"/>
    <x v="17"/>
    <x v="26"/>
    <x v="0"/>
    <x v="8"/>
    <x v="1"/>
    <x v="21"/>
    <x v="21"/>
    <x v="22"/>
    <x v="0"/>
  </r>
  <r>
    <x v="3"/>
    <x v="17"/>
    <x v="27"/>
    <x v="0"/>
    <x v="0"/>
    <x v="0"/>
    <x v="21"/>
    <x v="21"/>
    <x v="1275"/>
    <x v="0"/>
  </r>
  <r>
    <x v="3"/>
    <x v="17"/>
    <x v="28"/>
    <x v="0"/>
    <x v="0"/>
    <x v="1"/>
    <x v="453"/>
    <x v="51"/>
    <x v="1276"/>
    <x v="0"/>
  </r>
  <r>
    <x v="3"/>
    <x v="17"/>
    <x v="168"/>
    <x v="56"/>
    <x v="1"/>
    <x v="0"/>
    <x v="21"/>
    <x v="21"/>
    <x v="22"/>
    <x v="0"/>
  </r>
  <r>
    <x v="3"/>
    <x v="17"/>
    <x v="157"/>
    <x v="55"/>
    <x v="1"/>
    <x v="0"/>
    <x v="21"/>
    <x v="21"/>
    <x v="22"/>
    <x v="0"/>
  </r>
  <r>
    <x v="3"/>
    <x v="17"/>
    <x v="29"/>
    <x v="7"/>
    <x v="9"/>
    <x v="1"/>
    <x v="118"/>
    <x v="57"/>
    <x v="1277"/>
    <x v="0"/>
  </r>
  <r>
    <x v="3"/>
    <x v="17"/>
    <x v="30"/>
    <x v="7"/>
    <x v="10"/>
    <x v="1"/>
    <x v="454"/>
    <x v="25"/>
    <x v="624"/>
    <x v="0"/>
  </r>
  <r>
    <x v="3"/>
    <x v="17"/>
    <x v="31"/>
    <x v="2"/>
    <x v="3"/>
    <x v="1"/>
    <x v="21"/>
    <x v="21"/>
    <x v="22"/>
    <x v="0"/>
  </r>
  <r>
    <x v="3"/>
    <x v="17"/>
    <x v="35"/>
    <x v="9"/>
    <x v="1"/>
    <x v="1"/>
    <x v="20"/>
    <x v="377"/>
    <x v="1278"/>
    <x v="0"/>
  </r>
  <r>
    <x v="3"/>
    <x v="17"/>
    <x v="36"/>
    <x v="9"/>
    <x v="1"/>
    <x v="1"/>
    <x v="54"/>
    <x v="405"/>
    <x v="1279"/>
    <x v="0"/>
  </r>
  <r>
    <x v="3"/>
    <x v="17"/>
    <x v="37"/>
    <x v="7"/>
    <x v="2"/>
    <x v="1"/>
    <x v="455"/>
    <x v="267"/>
    <x v="1280"/>
    <x v="0"/>
  </r>
  <r>
    <x v="3"/>
    <x v="17"/>
    <x v="38"/>
    <x v="7"/>
    <x v="11"/>
    <x v="1"/>
    <x v="424"/>
    <x v="32"/>
    <x v="1281"/>
    <x v="0"/>
  </r>
  <r>
    <x v="3"/>
    <x v="17"/>
    <x v="39"/>
    <x v="7"/>
    <x v="2"/>
    <x v="1"/>
    <x v="189"/>
    <x v="406"/>
    <x v="1282"/>
    <x v="0"/>
  </r>
  <r>
    <x v="3"/>
    <x v="17"/>
    <x v="40"/>
    <x v="9"/>
    <x v="1"/>
    <x v="1"/>
    <x v="30"/>
    <x v="274"/>
    <x v="1283"/>
    <x v="0"/>
  </r>
  <r>
    <x v="3"/>
    <x v="17"/>
    <x v="41"/>
    <x v="9"/>
    <x v="1"/>
    <x v="3"/>
    <x v="249"/>
    <x v="84"/>
    <x v="1284"/>
    <x v="0"/>
  </r>
  <r>
    <x v="3"/>
    <x v="17"/>
    <x v="42"/>
    <x v="10"/>
    <x v="1"/>
    <x v="3"/>
    <x v="271"/>
    <x v="1"/>
    <x v="1285"/>
    <x v="0"/>
  </r>
  <r>
    <x v="3"/>
    <x v="17"/>
    <x v="43"/>
    <x v="11"/>
    <x v="1"/>
    <x v="1"/>
    <x v="100"/>
    <x v="36"/>
    <x v="1286"/>
    <x v="0"/>
  </r>
  <r>
    <x v="3"/>
    <x v="17"/>
    <x v="44"/>
    <x v="12"/>
    <x v="1"/>
    <x v="1"/>
    <x v="101"/>
    <x v="84"/>
    <x v="1287"/>
    <x v="0"/>
  </r>
  <r>
    <x v="3"/>
    <x v="17"/>
    <x v="45"/>
    <x v="13"/>
    <x v="1"/>
    <x v="1"/>
    <x v="312"/>
    <x v="18"/>
    <x v="1288"/>
    <x v="0"/>
  </r>
  <r>
    <x v="3"/>
    <x v="17"/>
    <x v="46"/>
    <x v="9"/>
    <x v="1"/>
    <x v="1"/>
    <x v="2"/>
    <x v="230"/>
    <x v="1289"/>
    <x v="0"/>
  </r>
  <r>
    <x v="3"/>
    <x v="17"/>
    <x v="47"/>
    <x v="14"/>
    <x v="1"/>
    <x v="3"/>
    <x v="21"/>
    <x v="21"/>
    <x v="85"/>
    <x v="0"/>
  </r>
  <r>
    <x v="3"/>
    <x v="17"/>
    <x v="48"/>
    <x v="14"/>
    <x v="1"/>
    <x v="1"/>
    <x v="40"/>
    <x v="96"/>
    <x v="673"/>
    <x v="0"/>
  </r>
  <r>
    <x v="3"/>
    <x v="17"/>
    <x v="49"/>
    <x v="7"/>
    <x v="11"/>
    <x v="1"/>
    <x v="29"/>
    <x v="40"/>
    <x v="1290"/>
    <x v="0"/>
  </r>
  <r>
    <x v="3"/>
    <x v="17"/>
    <x v="50"/>
    <x v="7"/>
    <x v="12"/>
    <x v="1"/>
    <x v="51"/>
    <x v="40"/>
    <x v="829"/>
    <x v="0"/>
  </r>
  <r>
    <x v="3"/>
    <x v="17"/>
    <x v="51"/>
    <x v="7"/>
    <x v="2"/>
    <x v="1"/>
    <x v="36"/>
    <x v="22"/>
    <x v="21"/>
    <x v="0"/>
  </r>
  <r>
    <x v="3"/>
    <x v="17"/>
    <x v="52"/>
    <x v="15"/>
    <x v="1"/>
    <x v="3"/>
    <x v="59"/>
    <x v="157"/>
    <x v="1291"/>
    <x v="0"/>
  </r>
  <r>
    <x v="3"/>
    <x v="17"/>
    <x v="53"/>
    <x v="16"/>
    <x v="1"/>
    <x v="3"/>
    <x v="21"/>
    <x v="21"/>
    <x v="746"/>
    <x v="0"/>
  </r>
  <r>
    <x v="3"/>
    <x v="17"/>
    <x v="54"/>
    <x v="16"/>
    <x v="1"/>
    <x v="0"/>
    <x v="21"/>
    <x v="21"/>
    <x v="1292"/>
    <x v="0"/>
  </r>
  <r>
    <x v="3"/>
    <x v="17"/>
    <x v="55"/>
    <x v="11"/>
    <x v="1"/>
    <x v="1"/>
    <x v="120"/>
    <x v="7"/>
    <x v="1293"/>
    <x v="0"/>
  </r>
  <r>
    <x v="3"/>
    <x v="17"/>
    <x v="56"/>
    <x v="16"/>
    <x v="1"/>
    <x v="0"/>
    <x v="21"/>
    <x v="21"/>
    <x v="1294"/>
    <x v="0"/>
  </r>
  <r>
    <x v="3"/>
    <x v="17"/>
    <x v="60"/>
    <x v="7"/>
    <x v="13"/>
    <x v="1"/>
    <x v="72"/>
    <x v="275"/>
    <x v="1295"/>
    <x v="0"/>
  </r>
  <r>
    <x v="3"/>
    <x v="17"/>
    <x v="61"/>
    <x v="7"/>
    <x v="13"/>
    <x v="1"/>
    <x v="21"/>
    <x v="21"/>
    <x v="22"/>
    <x v="0"/>
  </r>
  <r>
    <x v="3"/>
    <x v="17"/>
    <x v="62"/>
    <x v="13"/>
    <x v="1"/>
    <x v="3"/>
    <x v="422"/>
    <x v="14"/>
    <x v="1296"/>
    <x v="0"/>
  </r>
  <r>
    <x v="3"/>
    <x v="17"/>
    <x v="63"/>
    <x v="2"/>
    <x v="0"/>
    <x v="4"/>
    <x v="36"/>
    <x v="42"/>
    <x v="230"/>
    <x v="3"/>
  </r>
  <r>
    <x v="3"/>
    <x v="17"/>
    <x v="64"/>
    <x v="16"/>
    <x v="1"/>
    <x v="1"/>
    <x v="301"/>
    <x v="332"/>
    <x v="1112"/>
    <x v="0"/>
  </r>
  <r>
    <x v="3"/>
    <x v="17"/>
    <x v="65"/>
    <x v="18"/>
    <x v="1"/>
    <x v="0"/>
    <x v="213"/>
    <x v="244"/>
    <x v="1297"/>
    <x v="0"/>
  </r>
  <r>
    <x v="3"/>
    <x v="17"/>
    <x v="66"/>
    <x v="19"/>
    <x v="14"/>
    <x v="1"/>
    <x v="21"/>
    <x v="21"/>
    <x v="22"/>
    <x v="0"/>
  </r>
  <r>
    <x v="3"/>
    <x v="17"/>
    <x v="67"/>
    <x v="20"/>
    <x v="15"/>
    <x v="1"/>
    <x v="21"/>
    <x v="21"/>
    <x v="22"/>
    <x v="0"/>
  </r>
  <r>
    <x v="3"/>
    <x v="17"/>
    <x v="68"/>
    <x v="21"/>
    <x v="13"/>
    <x v="1"/>
    <x v="21"/>
    <x v="21"/>
    <x v="22"/>
    <x v="0"/>
  </r>
  <r>
    <x v="3"/>
    <x v="17"/>
    <x v="69"/>
    <x v="22"/>
    <x v="16"/>
    <x v="0"/>
    <x v="79"/>
    <x v="407"/>
    <x v="1298"/>
    <x v="0"/>
  </r>
  <r>
    <x v="3"/>
    <x v="17"/>
    <x v="71"/>
    <x v="23"/>
    <x v="17"/>
    <x v="1"/>
    <x v="108"/>
    <x v="8"/>
    <x v="170"/>
    <x v="0"/>
  </r>
  <r>
    <x v="3"/>
    <x v="17"/>
    <x v="169"/>
    <x v="57"/>
    <x v="16"/>
    <x v="1"/>
    <x v="21"/>
    <x v="21"/>
    <x v="22"/>
    <x v="0"/>
  </r>
  <r>
    <x v="3"/>
    <x v="17"/>
    <x v="72"/>
    <x v="24"/>
    <x v="1"/>
    <x v="3"/>
    <x v="456"/>
    <x v="79"/>
    <x v="1299"/>
    <x v="0"/>
  </r>
  <r>
    <x v="3"/>
    <x v="17"/>
    <x v="171"/>
    <x v="21"/>
    <x v="11"/>
    <x v="1"/>
    <x v="21"/>
    <x v="21"/>
    <x v="22"/>
    <x v="0"/>
  </r>
  <r>
    <x v="3"/>
    <x v="17"/>
    <x v="172"/>
    <x v="21"/>
    <x v="11"/>
    <x v="2"/>
    <x v="20"/>
    <x v="22"/>
    <x v="92"/>
    <x v="0"/>
  </r>
  <r>
    <x v="3"/>
    <x v="17"/>
    <x v="73"/>
    <x v="25"/>
    <x v="1"/>
    <x v="1"/>
    <x v="8"/>
    <x v="95"/>
    <x v="155"/>
    <x v="0"/>
  </r>
  <r>
    <x v="3"/>
    <x v="17"/>
    <x v="74"/>
    <x v="26"/>
    <x v="1"/>
    <x v="1"/>
    <x v="20"/>
    <x v="1"/>
    <x v="23"/>
    <x v="0"/>
  </r>
  <r>
    <x v="3"/>
    <x v="17"/>
    <x v="158"/>
    <x v="54"/>
    <x v="17"/>
    <x v="1"/>
    <x v="22"/>
    <x v="21"/>
    <x v="22"/>
    <x v="0"/>
  </r>
  <r>
    <x v="3"/>
    <x v="17"/>
    <x v="75"/>
    <x v="27"/>
    <x v="1"/>
    <x v="1"/>
    <x v="37"/>
    <x v="188"/>
    <x v="697"/>
    <x v="0"/>
  </r>
  <r>
    <x v="3"/>
    <x v="17"/>
    <x v="85"/>
    <x v="34"/>
    <x v="12"/>
    <x v="1"/>
    <x v="121"/>
    <x v="14"/>
    <x v="1300"/>
    <x v="0"/>
  </r>
  <r>
    <x v="3"/>
    <x v="17"/>
    <x v="86"/>
    <x v="35"/>
    <x v="20"/>
    <x v="1"/>
    <x v="17"/>
    <x v="1"/>
    <x v="73"/>
    <x v="0"/>
  </r>
  <r>
    <x v="3"/>
    <x v="17"/>
    <x v="87"/>
    <x v="36"/>
    <x v="11"/>
    <x v="1"/>
    <x v="40"/>
    <x v="354"/>
    <x v="1301"/>
    <x v="0"/>
  </r>
  <r>
    <x v="3"/>
    <x v="17"/>
    <x v="88"/>
    <x v="5"/>
    <x v="1"/>
    <x v="3"/>
    <x v="457"/>
    <x v="308"/>
    <x v="1302"/>
    <x v="0"/>
  </r>
  <r>
    <x v="3"/>
    <x v="17"/>
    <x v="89"/>
    <x v="1"/>
    <x v="1"/>
    <x v="3"/>
    <x v="436"/>
    <x v="84"/>
    <x v="1303"/>
    <x v="0"/>
  </r>
  <r>
    <x v="3"/>
    <x v="17"/>
    <x v="90"/>
    <x v="37"/>
    <x v="11"/>
    <x v="1"/>
    <x v="458"/>
    <x v="397"/>
    <x v="1304"/>
    <x v="0"/>
  </r>
  <r>
    <x v="3"/>
    <x v="17"/>
    <x v="147"/>
    <x v="53"/>
    <x v="1"/>
    <x v="1"/>
    <x v="17"/>
    <x v="52"/>
    <x v="454"/>
    <x v="0"/>
  </r>
  <r>
    <x v="3"/>
    <x v="17"/>
    <x v="91"/>
    <x v="38"/>
    <x v="11"/>
    <x v="1"/>
    <x v="44"/>
    <x v="14"/>
    <x v="844"/>
    <x v="0"/>
  </r>
  <r>
    <x v="3"/>
    <x v="17"/>
    <x v="148"/>
    <x v="38"/>
    <x v="2"/>
    <x v="1"/>
    <x v="2"/>
    <x v="42"/>
    <x v="617"/>
    <x v="0"/>
  </r>
  <r>
    <x v="3"/>
    <x v="17"/>
    <x v="149"/>
    <x v="53"/>
    <x v="1"/>
    <x v="1"/>
    <x v="21"/>
    <x v="21"/>
    <x v="22"/>
    <x v="0"/>
  </r>
  <r>
    <x v="3"/>
    <x v="17"/>
    <x v="92"/>
    <x v="38"/>
    <x v="20"/>
    <x v="1"/>
    <x v="17"/>
    <x v="1"/>
    <x v="73"/>
    <x v="0"/>
  </r>
  <r>
    <x v="3"/>
    <x v="17"/>
    <x v="93"/>
    <x v="38"/>
    <x v="13"/>
    <x v="1"/>
    <x v="27"/>
    <x v="11"/>
    <x v="1305"/>
    <x v="0"/>
  </r>
  <r>
    <x v="3"/>
    <x v="17"/>
    <x v="94"/>
    <x v="38"/>
    <x v="0"/>
    <x v="1"/>
    <x v="376"/>
    <x v="18"/>
    <x v="991"/>
    <x v="0"/>
  </r>
  <r>
    <x v="3"/>
    <x v="17"/>
    <x v="95"/>
    <x v="38"/>
    <x v="1"/>
    <x v="1"/>
    <x v="66"/>
    <x v="1"/>
    <x v="71"/>
    <x v="0"/>
  </r>
  <r>
    <x v="3"/>
    <x v="17"/>
    <x v="96"/>
    <x v="39"/>
    <x v="20"/>
    <x v="1"/>
    <x v="2"/>
    <x v="167"/>
    <x v="458"/>
    <x v="0"/>
  </r>
  <r>
    <x v="3"/>
    <x v="17"/>
    <x v="97"/>
    <x v="36"/>
    <x v="11"/>
    <x v="1"/>
    <x v="21"/>
    <x v="21"/>
    <x v="22"/>
    <x v="0"/>
  </r>
  <r>
    <x v="3"/>
    <x v="17"/>
    <x v="173"/>
    <x v="58"/>
    <x v="11"/>
    <x v="1"/>
    <x v="21"/>
    <x v="21"/>
    <x v="22"/>
    <x v="0"/>
  </r>
  <r>
    <x v="3"/>
    <x v="17"/>
    <x v="98"/>
    <x v="40"/>
    <x v="1"/>
    <x v="1"/>
    <x v="25"/>
    <x v="56"/>
    <x v="1064"/>
    <x v="0"/>
  </r>
  <r>
    <x v="3"/>
    <x v="17"/>
    <x v="99"/>
    <x v="37"/>
    <x v="11"/>
    <x v="1"/>
    <x v="20"/>
    <x v="57"/>
    <x v="381"/>
    <x v="0"/>
  </r>
  <r>
    <x v="3"/>
    <x v="17"/>
    <x v="100"/>
    <x v="34"/>
    <x v="12"/>
    <x v="1"/>
    <x v="21"/>
    <x v="21"/>
    <x v="22"/>
    <x v="0"/>
  </r>
  <r>
    <x v="3"/>
    <x v="17"/>
    <x v="101"/>
    <x v="41"/>
    <x v="11"/>
    <x v="1"/>
    <x v="2"/>
    <x v="52"/>
    <x v="95"/>
    <x v="0"/>
  </r>
  <r>
    <x v="3"/>
    <x v="17"/>
    <x v="156"/>
    <x v="41"/>
    <x v="11"/>
    <x v="3"/>
    <x v="213"/>
    <x v="11"/>
    <x v="1306"/>
    <x v="0"/>
  </r>
  <r>
    <x v="3"/>
    <x v="17"/>
    <x v="102"/>
    <x v="40"/>
    <x v="1"/>
    <x v="1"/>
    <x v="21"/>
    <x v="21"/>
    <x v="22"/>
    <x v="0"/>
  </r>
  <r>
    <x v="3"/>
    <x v="17"/>
    <x v="111"/>
    <x v="12"/>
    <x v="1"/>
    <x v="1"/>
    <x v="44"/>
    <x v="22"/>
    <x v="52"/>
    <x v="0"/>
  </r>
  <r>
    <x v="3"/>
    <x v="17"/>
    <x v="112"/>
    <x v="13"/>
    <x v="1"/>
    <x v="1"/>
    <x v="72"/>
    <x v="59"/>
    <x v="1307"/>
    <x v="0"/>
  </r>
  <r>
    <x v="3"/>
    <x v="17"/>
    <x v="113"/>
    <x v="43"/>
    <x v="1"/>
    <x v="3"/>
    <x v="459"/>
    <x v="42"/>
    <x v="1308"/>
    <x v="0"/>
  </r>
  <r>
    <x v="3"/>
    <x v="17"/>
    <x v="114"/>
    <x v="44"/>
    <x v="12"/>
    <x v="1"/>
    <x v="2"/>
    <x v="52"/>
    <x v="95"/>
    <x v="0"/>
  </r>
  <r>
    <x v="3"/>
    <x v="17"/>
    <x v="115"/>
    <x v="45"/>
    <x v="1"/>
    <x v="1"/>
    <x v="2"/>
    <x v="61"/>
    <x v="159"/>
    <x v="0"/>
  </r>
  <r>
    <x v="3"/>
    <x v="17"/>
    <x v="116"/>
    <x v="46"/>
    <x v="21"/>
    <x v="0"/>
    <x v="0"/>
    <x v="408"/>
    <x v="1309"/>
    <x v="0"/>
  </r>
  <r>
    <x v="3"/>
    <x v="17"/>
    <x v="117"/>
    <x v="46"/>
    <x v="21"/>
    <x v="1"/>
    <x v="460"/>
    <x v="370"/>
    <x v="1310"/>
    <x v="0"/>
  </r>
  <r>
    <x v="3"/>
    <x v="17"/>
    <x v="118"/>
    <x v="46"/>
    <x v="22"/>
    <x v="1"/>
    <x v="32"/>
    <x v="41"/>
    <x v="468"/>
    <x v="0"/>
  </r>
  <r>
    <x v="3"/>
    <x v="17"/>
    <x v="119"/>
    <x v="46"/>
    <x v="23"/>
    <x v="1"/>
    <x v="2"/>
    <x v="409"/>
    <x v="1311"/>
    <x v="0"/>
  </r>
  <r>
    <x v="3"/>
    <x v="17"/>
    <x v="120"/>
    <x v="46"/>
    <x v="24"/>
    <x v="1"/>
    <x v="42"/>
    <x v="64"/>
    <x v="288"/>
    <x v="0"/>
  </r>
  <r>
    <x v="3"/>
    <x v="17"/>
    <x v="121"/>
    <x v="38"/>
    <x v="1"/>
    <x v="1"/>
    <x v="21"/>
    <x v="21"/>
    <x v="22"/>
    <x v="0"/>
  </r>
  <r>
    <x v="3"/>
    <x v="17"/>
    <x v="140"/>
    <x v="49"/>
    <x v="1"/>
    <x v="1"/>
    <x v="17"/>
    <x v="1"/>
    <x v="73"/>
    <x v="0"/>
  </r>
  <r>
    <x v="3"/>
    <x v="17"/>
    <x v="122"/>
    <x v="46"/>
    <x v="23"/>
    <x v="1"/>
    <x v="21"/>
    <x v="21"/>
    <x v="22"/>
    <x v="0"/>
  </r>
  <r>
    <x v="3"/>
    <x v="17"/>
    <x v="123"/>
    <x v="46"/>
    <x v="21"/>
    <x v="1"/>
    <x v="21"/>
    <x v="21"/>
    <x v="22"/>
    <x v="0"/>
  </r>
  <r>
    <x v="3"/>
    <x v="17"/>
    <x v="124"/>
    <x v="46"/>
    <x v="22"/>
    <x v="1"/>
    <x v="21"/>
    <x v="21"/>
    <x v="22"/>
    <x v="0"/>
  </r>
  <r>
    <x v="3"/>
    <x v="17"/>
    <x v="125"/>
    <x v="46"/>
    <x v="24"/>
    <x v="1"/>
    <x v="21"/>
    <x v="21"/>
    <x v="22"/>
    <x v="0"/>
  </r>
  <r>
    <x v="3"/>
    <x v="17"/>
    <x v="126"/>
    <x v="45"/>
    <x v="1"/>
    <x v="1"/>
    <x v="47"/>
    <x v="58"/>
    <x v="934"/>
    <x v="0"/>
  </r>
  <r>
    <x v="3"/>
    <x v="17"/>
    <x v="127"/>
    <x v="38"/>
    <x v="11"/>
    <x v="1"/>
    <x v="40"/>
    <x v="11"/>
    <x v="245"/>
    <x v="0"/>
  </r>
  <r>
    <x v="3"/>
    <x v="17"/>
    <x v="128"/>
    <x v="38"/>
    <x v="1"/>
    <x v="1"/>
    <x v="22"/>
    <x v="51"/>
    <x v="706"/>
    <x v="0"/>
  </r>
  <r>
    <x v="3"/>
    <x v="17"/>
    <x v="129"/>
    <x v="38"/>
    <x v="20"/>
    <x v="1"/>
    <x v="21"/>
    <x v="21"/>
    <x v="22"/>
    <x v="0"/>
  </r>
  <r>
    <x v="3"/>
    <x v="17"/>
    <x v="130"/>
    <x v="38"/>
    <x v="2"/>
    <x v="1"/>
    <x v="21"/>
    <x v="21"/>
    <x v="22"/>
    <x v="0"/>
  </r>
  <r>
    <x v="3"/>
    <x v="17"/>
    <x v="131"/>
    <x v="38"/>
    <x v="0"/>
    <x v="1"/>
    <x v="21"/>
    <x v="21"/>
    <x v="22"/>
    <x v="0"/>
  </r>
  <r>
    <x v="3"/>
    <x v="17"/>
    <x v="132"/>
    <x v="38"/>
    <x v="13"/>
    <x v="1"/>
    <x v="20"/>
    <x v="17"/>
    <x v="105"/>
    <x v="0"/>
  </r>
  <r>
    <x v="3"/>
    <x v="17"/>
    <x v="133"/>
    <x v="45"/>
    <x v="1"/>
    <x v="3"/>
    <x v="175"/>
    <x v="22"/>
    <x v="1312"/>
    <x v="0"/>
  </r>
  <r>
    <x v="3"/>
    <x v="17"/>
    <x v="134"/>
    <x v="47"/>
    <x v="12"/>
    <x v="1"/>
    <x v="22"/>
    <x v="7"/>
    <x v="72"/>
    <x v="0"/>
  </r>
  <r>
    <x v="3"/>
    <x v="17"/>
    <x v="135"/>
    <x v="32"/>
    <x v="19"/>
    <x v="0"/>
    <x v="51"/>
    <x v="410"/>
    <x v="1313"/>
    <x v="0"/>
  </r>
  <r>
    <x v="3"/>
    <x v="17"/>
    <x v="136"/>
    <x v="32"/>
    <x v="19"/>
    <x v="0"/>
    <x v="21"/>
    <x v="21"/>
    <x v="1314"/>
    <x v="0"/>
  </r>
  <r>
    <x v="3"/>
    <x v="17"/>
    <x v="137"/>
    <x v="48"/>
    <x v="1"/>
    <x v="1"/>
    <x v="2"/>
    <x v="7"/>
    <x v="844"/>
    <x v="0"/>
  </r>
  <r>
    <x v="3"/>
    <x v="17"/>
    <x v="141"/>
    <x v="50"/>
    <x v="11"/>
    <x v="1"/>
    <x v="32"/>
    <x v="7"/>
    <x v="111"/>
    <x v="0"/>
  </r>
  <r>
    <x v="3"/>
    <x v="17"/>
    <x v="138"/>
    <x v="45"/>
    <x v="1"/>
    <x v="1"/>
    <x v="70"/>
    <x v="411"/>
    <x v="1315"/>
    <x v="0"/>
  </r>
  <r>
    <x v="1"/>
    <x v="1"/>
    <x v="144"/>
    <x v="52"/>
    <x v="25"/>
    <x v="5"/>
    <x v="81"/>
    <x v="69"/>
    <x v="113"/>
    <x v="0"/>
  </r>
  <r>
    <x v="3"/>
    <x v="18"/>
    <x v="0"/>
    <x v="0"/>
    <x v="0"/>
    <x v="0"/>
    <x v="461"/>
    <x v="412"/>
    <x v="1316"/>
    <x v="0"/>
  </r>
  <r>
    <x v="3"/>
    <x v="18"/>
    <x v="1"/>
    <x v="1"/>
    <x v="1"/>
    <x v="1"/>
    <x v="462"/>
    <x v="1"/>
    <x v="1317"/>
    <x v="0"/>
  </r>
  <r>
    <x v="3"/>
    <x v="18"/>
    <x v="2"/>
    <x v="2"/>
    <x v="2"/>
    <x v="1"/>
    <x v="279"/>
    <x v="244"/>
    <x v="648"/>
    <x v="0"/>
  </r>
  <r>
    <x v="3"/>
    <x v="18"/>
    <x v="3"/>
    <x v="2"/>
    <x v="3"/>
    <x v="1"/>
    <x v="390"/>
    <x v="332"/>
    <x v="1318"/>
    <x v="0"/>
  </r>
  <r>
    <x v="3"/>
    <x v="18"/>
    <x v="4"/>
    <x v="0"/>
    <x v="4"/>
    <x v="1"/>
    <x v="463"/>
    <x v="4"/>
    <x v="1319"/>
    <x v="0"/>
  </r>
  <r>
    <x v="3"/>
    <x v="18"/>
    <x v="5"/>
    <x v="0"/>
    <x v="4"/>
    <x v="0"/>
    <x v="36"/>
    <x v="413"/>
    <x v="1320"/>
    <x v="0"/>
  </r>
  <r>
    <x v="3"/>
    <x v="18"/>
    <x v="6"/>
    <x v="0"/>
    <x v="5"/>
    <x v="1"/>
    <x v="252"/>
    <x v="152"/>
    <x v="1321"/>
    <x v="0"/>
  </r>
  <r>
    <x v="3"/>
    <x v="18"/>
    <x v="7"/>
    <x v="0"/>
    <x v="5"/>
    <x v="2"/>
    <x v="196"/>
    <x v="4"/>
    <x v="1322"/>
    <x v="0"/>
  </r>
  <r>
    <x v="3"/>
    <x v="18"/>
    <x v="8"/>
    <x v="3"/>
    <x v="6"/>
    <x v="1"/>
    <x v="20"/>
    <x v="7"/>
    <x v="396"/>
    <x v="0"/>
  </r>
  <r>
    <x v="3"/>
    <x v="18"/>
    <x v="9"/>
    <x v="3"/>
    <x v="7"/>
    <x v="1"/>
    <x v="143"/>
    <x v="8"/>
    <x v="397"/>
    <x v="0"/>
  </r>
  <r>
    <x v="3"/>
    <x v="18"/>
    <x v="10"/>
    <x v="0"/>
    <x v="8"/>
    <x v="0"/>
    <x v="21"/>
    <x v="21"/>
    <x v="1323"/>
    <x v="0"/>
  </r>
  <r>
    <x v="3"/>
    <x v="18"/>
    <x v="11"/>
    <x v="0"/>
    <x v="8"/>
    <x v="1"/>
    <x v="200"/>
    <x v="10"/>
    <x v="1324"/>
    <x v="0"/>
  </r>
  <r>
    <x v="3"/>
    <x v="18"/>
    <x v="12"/>
    <x v="2"/>
    <x v="0"/>
    <x v="1"/>
    <x v="464"/>
    <x v="77"/>
    <x v="1325"/>
    <x v="0"/>
  </r>
  <r>
    <x v="3"/>
    <x v="18"/>
    <x v="13"/>
    <x v="2"/>
    <x v="3"/>
    <x v="3"/>
    <x v="22"/>
    <x v="84"/>
    <x v="1326"/>
    <x v="0"/>
  </r>
  <r>
    <x v="3"/>
    <x v="18"/>
    <x v="14"/>
    <x v="4"/>
    <x v="1"/>
    <x v="1"/>
    <x v="465"/>
    <x v="14"/>
    <x v="1327"/>
    <x v="0"/>
  </r>
  <r>
    <x v="3"/>
    <x v="18"/>
    <x v="15"/>
    <x v="4"/>
    <x v="1"/>
    <x v="0"/>
    <x v="283"/>
    <x v="212"/>
    <x v="1328"/>
    <x v="0"/>
  </r>
  <r>
    <x v="3"/>
    <x v="18"/>
    <x v="145"/>
    <x v="7"/>
    <x v="12"/>
    <x v="1"/>
    <x v="25"/>
    <x v="32"/>
    <x v="100"/>
    <x v="0"/>
  </r>
  <r>
    <x v="3"/>
    <x v="18"/>
    <x v="16"/>
    <x v="5"/>
    <x v="1"/>
    <x v="1"/>
    <x v="136"/>
    <x v="362"/>
    <x v="1329"/>
    <x v="0"/>
  </r>
  <r>
    <x v="3"/>
    <x v="18"/>
    <x v="17"/>
    <x v="6"/>
    <x v="1"/>
    <x v="1"/>
    <x v="79"/>
    <x v="1"/>
    <x v="190"/>
    <x v="0"/>
  </r>
  <r>
    <x v="3"/>
    <x v="18"/>
    <x v="170"/>
    <x v="4"/>
    <x v="1"/>
    <x v="3"/>
    <x v="140"/>
    <x v="1"/>
    <x v="1330"/>
    <x v="0"/>
  </r>
  <r>
    <x v="3"/>
    <x v="18"/>
    <x v="19"/>
    <x v="1"/>
    <x v="1"/>
    <x v="1"/>
    <x v="93"/>
    <x v="18"/>
    <x v="132"/>
    <x v="0"/>
  </r>
  <r>
    <x v="3"/>
    <x v="18"/>
    <x v="20"/>
    <x v="0"/>
    <x v="0"/>
    <x v="4"/>
    <x v="466"/>
    <x v="23"/>
    <x v="1331"/>
    <x v="35"/>
  </r>
  <r>
    <x v="3"/>
    <x v="18"/>
    <x v="21"/>
    <x v="3"/>
    <x v="7"/>
    <x v="1"/>
    <x v="22"/>
    <x v="20"/>
    <x v="92"/>
    <x v="0"/>
  </r>
  <r>
    <x v="3"/>
    <x v="18"/>
    <x v="152"/>
    <x v="54"/>
    <x v="16"/>
    <x v="0"/>
    <x v="18"/>
    <x v="414"/>
    <x v="1332"/>
    <x v="0"/>
  </r>
  <r>
    <x v="3"/>
    <x v="18"/>
    <x v="154"/>
    <x v="1"/>
    <x v="1"/>
    <x v="0"/>
    <x v="22"/>
    <x v="415"/>
    <x v="1333"/>
    <x v="0"/>
  </r>
  <r>
    <x v="3"/>
    <x v="18"/>
    <x v="167"/>
    <x v="7"/>
    <x v="9"/>
    <x v="1"/>
    <x v="311"/>
    <x v="14"/>
    <x v="1334"/>
    <x v="0"/>
  </r>
  <r>
    <x v="3"/>
    <x v="18"/>
    <x v="22"/>
    <x v="6"/>
    <x v="1"/>
    <x v="1"/>
    <x v="22"/>
    <x v="58"/>
    <x v="396"/>
    <x v="0"/>
  </r>
  <r>
    <x v="3"/>
    <x v="18"/>
    <x v="23"/>
    <x v="2"/>
    <x v="0"/>
    <x v="1"/>
    <x v="22"/>
    <x v="1"/>
    <x v="513"/>
    <x v="0"/>
  </r>
  <r>
    <x v="3"/>
    <x v="18"/>
    <x v="24"/>
    <x v="2"/>
    <x v="2"/>
    <x v="1"/>
    <x v="21"/>
    <x v="21"/>
    <x v="22"/>
    <x v="0"/>
  </r>
  <r>
    <x v="3"/>
    <x v="18"/>
    <x v="25"/>
    <x v="0"/>
    <x v="5"/>
    <x v="1"/>
    <x v="21"/>
    <x v="21"/>
    <x v="22"/>
    <x v="0"/>
  </r>
  <r>
    <x v="3"/>
    <x v="18"/>
    <x v="26"/>
    <x v="0"/>
    <x v="8"/>
    <x v="1"/>
    <x v="21"/>
    <x v="21"/>
    <x v="22"/>
    <x v="0"/>
  </r>
  <r>
    <x v="3"/>
    <x v="18"/>
    <x v="27"/>
    <x v="0"/>
    <x v="0"/>
    <x v="0"/>
    <x v="21"/>
    <x v="21"/>
    <x v="1335"/>
    <x v="0"/>
  </r>
  <r>
    <x v="3"/>
    <x v="18"/>
    <x v="28"/>
    <x v="0"/>
    <x v="0"/>
    <x v="1"/>
    <x v="147"/>
    <x v="416"/>
    <x v="1336"/>
    <x v="0"/>
  </r>
  <r>
    <x v="3"/>
    <x v="18"/>
    <x v="168"/>
    <x v="56"/>
    <x v="1"/>
    <x v="0"/>
    <x v="21"/>
    <x v="21"/>
    <x v="1337"/>
    <x v="0"/>
  </r>
  <r>
    <x v="3"/>
    <x v="18"/>
    <x v="157"/>
    <x v="55"/>
    <x v="1"/>
    <x v="0"/>
    <x v="21"/>
    <x v="21"/>
    <x v="1337"/>
    <x v="0"/>
  </r>
  <r>
    <x v="3"/>
    <x v="18"/>
    <x v="29"/>
    <x v="7"/>
    <x v="9"/>
    <x v="1"/>
    <x v="227"/>
    <x v="57"/>
    <x v="1338"/>
    <x v="0"/>
  </r>
  <r>
    <x v="3"/>
    <x v="18"/>
    <x v="30"/>
    <x v="7"/>
    <x v="10"/>
    <x v="1"/>
    <x v="182"/>
    <x v="25"/>
    <x v="319"/>
    <x v="0"/>
  </r>
  <r>
    <x v="3"/>
    <x v="18"/>
    <x v="35"/>
    <x v="9"/>
    <x v="1"/>
    <x v="1"/>
    <x v="20"/>
    <x v="417"/>
    <x v="1339"/>
    <x v="0"/>
  </r>
  <r>
    <x v="3"/>
    <x v="18"/>
    <x v="36"/>
    <x v="9"/>
    <x v="1"/>
    <x v="1"/>
    <x v="452"/>
    <x v="418"/>
    <x v="1340"/>
    <x v="0"/>
  </r>
  <r>
    <x v="3"/>
    <x v="18"/>
    <x v="37"/>
    <x v="7"/>
    <x v="2"/>
    <x v="1"/>
    <x v="467"/>
    <x v="31"/>
    <x v="1341"/>
    <x v="0"/>
  </r>
  <r>
    <x v="3"/>
    <x v="18"/>
    <x v="38"/>
    <x v="7"/>
    <x v="11"/>
    <x v="1"/>
    <x v="468"/>
    <x v="32"/>
    <x v="1342"/>
    <x v="0"/>
  </r>
  <r>
    <x v="3"/>
    <x v="18"/>
    <x v="39"/>
    <x v="7"/>
    <x v="2"/>
    <x v="1"/>
    <x v="74"/>
    <x v="246"/>
    <x v="1343"/>
    <x v="0"/>
  </r>
  <r>
    <x v="3"/>
    <x v="18"/>
    <x v="40"/>
    <x v="9"/>
    <x v="1"/>
    <x v="1"/>
    <x v="30"/>
    <x v="130"/>
    <x v="1344"/>
    <x v="0"/>
  </r>
  <r>
    <x v="3"/>
    <x v="18"/>
    <x v="41"/>
    <x v="9"/>
    <x v="1"/>
    <x v="3"/>
    <x v="469"/>
    <x v="273"/>
    <x v="1345"/>
    <x v="0"/>
  </r>
  <r>
    <x v="3"/>
    <x v="18"/>
    <x v="42"/>
    <x v="10"/>
    <x v="1"/>
    <x v="3"/>
    <x v="168"/>
    <x v="96"/>
    <x v="1346"/>
    <x v="0"/>
  </r>
  <r>
    <x v="3"/>
    <x v="18"/>
    <x v="43"/>
    <x v="11"/>
    <x v="1"/>
    <x v="1"/>
    <x v="470"/>
    <x v="122"/>
    <x v="1347"/>
    <x v="0"/>
  </r>
  <r>
    <x v="3"/>
    <x v="18"/>
    <x v="44"/>
    <x v="12"/>
    <x v="1"/>
    <x v="1"/>
    <x v="148"/>
    <x v="392"/>
    <x v="1348"/>
    <x v="0"/>
  </r>
  <r>
    <x v="3"/>
    <x v="18"/>
    <x v="45"/>
    <x v="13"/>
    <x v="1"/>
    <x v="1"/>
    <x v="471"/>
    <x v="18"/>
    <x v="1349"/>
    <x v="0"/>
  </r>
  <r>
    <x v="3"/>
    <x v="18"/>
    <x v="46"/>
    <x v="9"/>
    <x v="1"/>
    <x v="1"/>
    <x v="59"/>
    <x v="37"/>
    <x v="533"/>
    <x v="0"/>
  </r>
  <r>
    <x v="3"/>
    <x v="18"/>
    <x v="47"/>
    <x v="14"/>
    <x v="1"/>
    <x v="3"/>
    <x v="21"/>
    <x v="21"/>
    <x v="1350"/>
    <x v="0"/>
  </r>
  <r>
    <x v="3"/>
    <x v="18"/>
    <x v="48"/>
    <x v="14"/>
    <x v="1"/>
    <x v="1"/>
    <x v="40"/>
    <x v="96"/>
    <x v="673"/>
    <x v="0"/>
  </r>
  <r>
    <x v="3"/>
    <x v="18"/>
    <x v="49"/>
    <x v="7"/>
    <x v="11"/>
    <x v="1"/>
    <x v="26"/>
    <x v="40"/>
    <x v="199"/>
    <x v="0"/>
  </r>
  <r>
    <x v="3"/>
    <x v="18"/>
    <x v="50"/>
    <x v="7"/>
    <x v="12"/>
    <x v="1"/>
    <x v="189"/>
    <x v="40"/>
    <x v="230"/>
    <x v="0"/>
  </r>
  <r>
    <x v="3"/>
    <x v="18"/>
    <x v="51"/>
    <x v="7"/>
    <x v="2"/>
    <x v="1"/>
    <x v="40"/>
    <x v="22"/>
    <x v="379"/>
    <x v="0"/>
  </r>
  <r>
    <x v="3"/>
    <x v="18"/>
    <x v="52"/>
    <x v="15"/>
    <x v="1"/>
    <x v="3"/>
    <x v="196"/>
    <x v="46"/>
    <x v="1351"/>
    <x v="0"/>
  </r>
  <r>
    <x v="3"/>
    <x v="18"/>
    <x v="53"/>
    <x v="16"/>
    <x v="1"/>
    <x v="3"/>
    <x v="21"/>
    <x v="21"/>
    <x v="828"/>
    <x v="0"/>
  </r>
  <r>
    <x v="3"/>
    <x v="18"/>
    <x v="54"/>
    <x v="16"/>
    <x v="1"/>
    <x v="0"/>
    <x v="21"/>
    <x v="21"/>
    <x v="316"/>
    <x v="0"/>
  </r>
  <r>
    <x v="3"/>
    <x v="18"/>
    <x v="55"/>
    <x v="11"/>
    <x v="1"/>
    <x v="1"/>
    <x v="125"/>
    <x v="7"/>
    <x v="197"/>
    <x v="0"/>
  </r>
  <r>
    <x v="3"/>
    <x v="18"/>
    <x v="56"/>
    <x v="16"/>
    <x v="1"/>
    <x v="0"/>
    <x v="21"/>
    <x v="21"/>
    <x v="1352"/>
    <x v="0"/>
  </r>
  <r>
    <x v="3"/>
    <x v="18"/>
    <x v="60"/>
    <x v="7"/>
    <x v="13"/>
    <x v="1"/>
    <x v="472"/>
    <x v="394"/>
    <x v="1353"/>
    <x v="0"/>
  </r>
  <r>
    <x v="3"/>
    <x v="18"/>
    <x v="61"/>
    <x v="7"/>
    <x v="13"/>
    <x v="1"/>
    <x v="21"/>
    <x v="21"/>
    <x v="22"/>
    <x v="0"/>
  </r>
  <r>
    <x v="3"/>
    <x v="18"/>
    <x v="62"/>
    <x v="13"/>
    <x v="1"/>
    <x v="3"/>
    <x v="473"/>
    <x v="419"/>
    <x v="1354"/>
    <x v="0"/>
  </r>
  <r>
    <x v="3"/>
    <x v="18"/>
    <x v="63"/>
    <x v="2"/>
    <x v="0"/>
    <x v="4"/>
    <x v="8"/>
    <x v="38"/>
    <x v="1355"/>
    <x v="3"/>
  </r>
  <r>
    <x v="3"/>
    <x v="18"/>
    <x v="64"/>
    <x v="16"/>
    <x v="1"/>
    <x v="1"/>
    <x v="183"/>
    <x v="332"/>
    <x v="1356"/>
    <x v="0"/>
  </r>
  <r>
    <x v="3"/>
    <x v="18"/>
    <x v="65"/>
    <x v="18"/>
    <x v="1"/>
    <x v="0"/>
    <x v="69"/>
    <x v="189"/>
    <x v="1357"/>
    <x v="0"/>
  </r>
  <r>
    <x v="3"/>
    <x v="18"/>
    <x v="66"/>
    <x v="19"/>
    <x v="14"/>
    <x v="1"/>
    <x v="21"/>
    <x v="21"/>
    <x v="22"/>
    <x v="0"/>
  </r>
  <r>
    <x v="3"/>
    <x v="18"/>
    <x v="174"/>
    <x v="59"/>
    <x v="9"/>
    <x v="1"/>
    <x v="21"/>
    <x v="21"/>
    <x v="22"/>
    <x v="0"/>
  </r>
  <r>
    <x v="3"/>
    <x v="18"/>
    <x v="67"/>
    <x v="20"/>
    <x v="15"/>
    <x v="1"/>
    <x v="21"/>
    <x v="21"/>
    <x v="22"/>
    <x v="0"/>
  </r>
  <r>
    <x v="3"/>
    <x v="18"/>
    <x v="175"/>
    <x v="59"/>
    <x v="3"/>
    <x v="1"/>
    <x v="26"/>
    <x v="95"/>
    <x v="1358"/>
    <x v="0"/>
  </r>
  <r>
    <x v="3"/>
    <x v="18"/>
    <x v="68"/>
    <x v="21"/>
    <x v="13"/>
    <x v="1"/>
    <x v="22"/>
    <x v="7"/>
    <x v="72"/>
    <x v="0"/>
  </r>
  <r>
    <x v="3"/>
    <x v="18"/>
    <x v="69"/>
    <x v="22"/>
    <x v="16"/>
    <x v="0"/>
    <x v="53"/>
    <x v="420"/>
    <x v="1359"/>
    <x v="0"/>
  </r>
  <r>
    <x v="3"/>
    <x v="18"/>
    <x v="71"/>
    <x v="23"/>
    <x v="17"/>
    <x v="1"/>
    <x v="154"/>
    <x v="8"/>
    <x v="1174"/>
    <x v="0"/>
  </r>
  <r>
    <x v="3"/>
    <x v="18"/>
    <x v="169"/>
    <x v="57"/>
    <x v="16"/>
    <x v="1"/>
    <x v="21"/>
    <x v="21"/>
    <x v="22"/>
    <x v="0"/>
  </r>
  <r>
    <x v="3"/>
    <x v="18"/>
    <x v="72"/>
    <x v="24"/>
    <x v="1"/>
    <x v="3"/>
    <x v="325"/>
    <x v="393"/>
    <x v="1360"/>
    <x v="0"/>
  </r>
  <r>
    <x v="3"/>
    <x v="18"/>
    <x v="171"/>
    <x v="21"/>
    <x v="11"/>
    <x v="1"/>
    <x v="21"/>
    <x v="21"/>
    <x v="22"/>
    <x v="0"/>
  </r>
  <r>
    <x v="3"/>
    <x v="18"/>
    <x v="172"/>
    <x v="21"/>
    <x v="11"/>
    <x v="2"/>
    <x v="10"/>
    <x v="22"/>
    <x v="269"/>
    <x v="0"/>
  </r>
  <r>
    <x v="3"/>
    <x v="18"/>
    <x v="73"/>
    <x v="25"/>
    <x v="1"/>
    <x v="1"/>
    <x v="8"/>
    <x v="95"/>
    <x v="155"/>
    <x v="0"/>
  </r>
  <r>
    <x v="3"/>
    <x v="18"/>
    <x v="85"/>
    <x v="34"/>
    <x v="12"/>
    <x v="1"/>
    <x v="52"/>
    <x v="14"/>
    <x v="1361"/>
    <x v="0"/>
  </r>
  <r>
    <x v="3"/>
    <x v="18"/>
    <x v="86"/>
    <x v="35"/>
    <x v="20"/>
    <x v="1"/>
    <x v="17"/>
    <x v="1"/>
    <x v="73"/>
    <x v="0"/>
  </r>
  <r>
    <x v="3"/>
    <x v="18"/>
    <x v="87"/>
    <x v="36"/>
    <x v="11"/>
    <x v="1"/>
    <x v="40"/>
    <x v="421"/>
    <x v="1362"/>
    <x v="0"/>
  </r>
  <r>
    <x v="3"/>
    <x v="18"/>
    <x v="88"/>
    <x v="5"/>
    <x v="1"/>
    <x v="3"/>
    <x v="474"/>
    <x v="284"/>
    <x v="1363"/>
    <x v="0"/>
  </r>
  <r>
    <x v="3"/>
    <x v="18"/>
    <x v="89"/>
    <x v="1"/>
    <x v="1"/>
    <x v="3"/>
    <x v="418"/>
    <x v="84"/>
    <x v="1364"/>
    <x v="0"/>
  </r>
  <r>
    <x v="3"/>
    <x v="18"/>
    <x v="90"/>
    <x v="37"/>
    <x v="11"/>
    <x v="1"/>
    <x v="475"/>
    <x v="380"/>
    <x v="1365"/>
    <x v="0"/>
  </r>
  <r>
    <x v="3"/>
    <x v="18"/>
    <x v="147"/>
    <x v="53"/>
    <x v="1"/>
    <x v="1"/>
    <x v="19"/>
    <x v="52"/>
    <x v="1366"/>
    <x v="0"/>
  </r>
  <r>
    <x v="3"/>
    <x v="18"/>
    <x v="91"/>
    <x v="38"/>
    <x v="11"/>
    <x v="1"/>
    <x v="44"/>
    <x v="14"/>
    <x v="844"/>
    <x v="0"/>
  </r>
  <r>
    <x v="3"/>
    <x v="18"/>
    <x v="148"/>
    <x v="38"/>
    <x v="2"/>
    <x v="1"/>
    <x v="2"/>
    <x v="42"/>
    <x v="617"/>
    <x v="0"/>
  </r>
  <r>
    <x v="3"/>
    <x v="18"/>
    <x v="149"/>
    <x v="53"/>
    <x v="1"/>
    <x v="1"/>
    <x v="21"/>
    <x v="21"/>
    <x v="22"/>
    <x v="0"/>
  </r>
  <r>
    <x v="3"/>
    <x v="18"/>
    <x v="92"/>
    <x v="38"/>
    <x v="20"/>
    <x v="1"/>
    <x v="17"/>
    <x v="1"/>
    <x v="73"/>
    <x v="0"/>
  </r>
  <r>
    <x v="3"/>
    <x v="18"/>
    <x v="93"/>
    <x v="38"/>
    <x v="13"/>
    <x v="1"/>
    <x v="44"/>
    <x v="11"/>
    <x v="136"/>
    <x v="0"/>
  </r>
  <r>
    <x v="3"/>
    <x v="18"/>
    <x v="94"/>
    <x v="38"/>
    <x v="0"/>
    <x v="1"/>
    <x v="252"/>
    <x v="18"/>
    <x v="539"/>
    <x v="0"/>
  </r>
  <r>
    <x v="3"/>
    <x v="18"/>
    <x v="95"/>
    <x v="38"/>
    <x v="1"/>
    <x v="1"/>
    <x v="66"/>
    <x v="1"/>
    <x v="71"/>
    <x v="0"/>
  </r>
  <r>
    <x v="3"/>
    <x v="18"/>
    <x v="96"/>
    <x v="39"/>
    <x v="20"/>
    <x v="1"/>
    <x v="2"/>
    <x v="17"/>
    <x v="1367"/>
    <x v="0"/>
  </r>
  <r>
    <x v="3"/>
    <x v="18"/>
    <x v="97"/>
    <x v="36"/>
    <x v="11"/>
    <x v="1"/>
    <x v="21"/>
    <x v="21"/>
    <x v="22"/>
    <x v="0"/>
  </r>
  <r>
    <x v="3"/>
    <x v="18"/>
    <x v="173"/>
    <x v="58"/>
    <x v="11"/>
    <x v="1"/>
    <x v="21"/>
    <x v="21"/>
    <x v="22"/>
    <x v="0"/>
  </r>
  <r>
    <x v="3"/>
    <x v="18"/>
    <x v="98"/>
    <x v="40"/>
    <x v="1"/>
    <x v="1"/>
    <x v="25"/>
    <x v="56"/>
    <x v="1368"/>
    <x v="0"/>
  </r>
  <r>
    <x v="3"/>
    <x v="18"/>
    <x v="99"/>
    <x v="37"/>
    <x v="11"/>
    <x v="1"/>
    <x v="20"/>
    <x v="57"/>
    <x v="381"/>
    <x v="0"/>
  </r>
  <r>
    <x v="3"/>
    <x v="18"/>
    <x v="100"/>
    <x v="34"/>
    <x v="12"/>
    <x v="1"/>
    <x v="21"/>
    <x v="21"/>
    <x v="22"/>
    <x v="0"/>
  </r>
  <r>
    <x v="3"/>
    <x v="18"/>
    <x v="101"/>
    <x v="41"/>
    <x v="11"/>
    <x v="1"/>
    <x v="2"/>
    <x v="52"/>
    <x v="95"/>
    <x v="0"/>
  </r>
  <r>
    <x v="3"/>
    <x v="18"/>
    <x v="156"/>
    <x v="41"/>
    <x v="11"/>
    <x v="3"/>
    <x v="39"/>
    <x v="11"/>
    <x v="100"/>
    <x v="0"/>
  </r>
  <r>
    <x v="3"/>
    <x v="18"/>
    <x v="102"/>
    <x v="40"/>
    <x v="1"/>
    <x v="1"/>
    <x v="21"/>
    <x v="21"/>
    <x v="22"/>
    <x v="0"/>
  </r>
  <r>
    <x v="3"/>
    <x v="18"/>
    <x v="111"/>
    <x v="12"/>
    <x v="1"/>
    <x v="1"/>
    <x v="44"/>
    <x v="22"/>
    <x v="52"/>
    <x v="0"/>
  </r>
  <r>
    <x v="3"/>
    <x v="18"/>
    <x v="112"/>
    <x v="13"/>
    <x v="1"/>
    <x v="1"/>
    <x v="72"/>
    <x v="59"/>
    <x v="1369"/>
    <x v="0"/>
  </r>
  <r>
    <x v="3"/>
    <x v="18"/>
    <x v="113"/>
    <x v="43"/>
    <x v="1"/>
    <x v="3"/>
    <x v="476"/>
    <x v="88"/>
    <x v="1370"/>
    <x v="0"/>
  </r>
  <r>
    <x v="3"/>
    <x v="18"/>
    <x v="114"/>
    <x v="44"/>
    <x v="12"/>
    <x v="1"/>
    <x v="2"/>
    <x v="52"/>
    <x v="95"/>
    <x v="0"/>
  </r>
  <r>
    <x v="3"/>
    <x v="18"/>
    <x v="115"/>
    <x v="45"/>
    <x v="1"/>
    <x v="1"/>
    <x v="2"/>
    <x v="61"/>
    <x v="159"/>
    <x v="0"/>
  </r>
  <r>
    <x v="3"/>
    <x v="18"/>
    <x v="116"/>
    <x v="46"/>
    <x v="21"/>
    <x v="0"/>
    <x v="38"/>
    <x v="422"/>
    <x v="1371"/>
    <x v="0"/>
  </r>
  <r>
    <x v="3"/>
    <x v="18"/>
    <x v="117"/>
    <x v="46"/>
    <x v="21"/>
    <x v="1"/>
    <x v="477"/>
    <x v="399"/>
    <x v="1372"/>
    <x v="0"/>
  </r>
  <r>
    <x v="3"/>
    <x v="18"/>
    <x v="118"/>
    <x v="46"/>
    <x v="22"/>
    <x v="1"/>
    <x v="178"/>
    <x v="41"/>
    <x v="617"/>
    <x v="0"/>
  </r>
  <r>
    <x v="3"/>
    <x v="18"/>
    <x v="119"/>
    <x v="46"/>
    <x v="23"/>
    <x v="1"/>
    <x v="2"/>
    <x v="416"/>
    <x v="1373"/>
    <x v="0"/>
  </r>
  <r>
    <x v="3"/>
    <x v="18"/>
    <x v="120"/>
    <x v="46"/>
    <x v="24"/>
    <x v="1"/>
    <x v="8"/>
    <x v="64"/>
    <x v="198"/>
    <x v="0"/>
  </r>
  <r>
    <x v="3"/>
    <x v="18"/>
    <x v="121"/>
    <x v="38"/>
    <x v="1"/>
    <x v="1"/>
    <x v="21"/>
    <x v="21"/>
    <x v="22"/>
    <x v="0"/>
  </r>
  <r>
    <x v="3"/>
    <x v="18"/>
    <x v="140"/>
    <x v="49"/>
    <x v="1"/>
    <x v="1"/>
    <x v="17"/>
    <x v="1"/>
    <x v="73"/>
    <x v="0"/>
  </r>
  <r>
    <x v="3"/>
    <x v="18"/>
    <x v="122"/>
    <x v="46"/>
    <x v="23"/>
    <x v="1"/>
    <x v="21"/>
    <x v="21"/>
    <x v="22"/>
    <x v="0"/>
  </r>
  <r>
    <x v="3"/>
    <x v="18"/>
    <x v="123"/>
    <x v="46"/>
    <x v="21"/>
    <x v="1"/>
    <x v="21"/>
    <x v="21"/>
    <x v="22"/>
    <x v="0"/>
  </r>
  <r>
    <x v="3"/>
    <x v="18"/>
    <x v="124"/>
    <x v="46"/>
    <x v="22"/>
    <x v="1"/>
    <x v="21"/>
    <x v="21"/>
    <x v="22"/>
    <x v="0"/>
  </r>
  <r>
    <x v="3"/>
    <x v="18"/>
    <x v="125"/>
    <x v="46"/>
    <x v="24"/>
    <x v="1"/>
    <x v="21"/>
    <x v="21"/>
    <x v="22"/>
    <x v="0"/>
  </r>
  <r>
    <x v="3"/>
    <x v="18"/>
    <x v="126"/>
    <x v="45"/>
    <x v="1"/>
    <x v="1"/>
    <x v="42"/>
    <x v="58"/>
    <x v="1374"/>
    <x v="0"/>
  </r>
  <r>
    <x v="3"/>
    <x v="18"/>
    <x v="127"/>
    <x v="38"/>
    <x v="11"/>
    <x v="1"/>
    <x v="36"/>
    <x v="11"/>
    <x v="290"/>
    <x v="0"/>
  </r>
  <r>
    <x v="3"/>
    <x v="18"/>
    <x v="128"/>
    <x v="38"/>
    <x v="1"/>
    <x v="1"/>
    <x v="22"/>
    <x v="51"/>
    <x v="706"/>
    <x v="0"/>
  </r>
  <r>
    <x v="3"/>
    <x v="18"/>
    <x v="129"/>
    <x v="38"/>
    <x v="20"/>
    <x v="1"/>
    <x v="36"/>
    <x v="17"/>
    <x v="855"/>
    <x v="0"/>
  </r>
  <r>
    <x v="3"/>
    <x v="18"/>
    <x v="130"/>
    <x v="38"/>
    <x v="2"/>
    <x v="1"/>
    <x v="21"/>
    <x v="21"/>
    <x v="22"/>
    <x v="0"/>
  </r>
  <r>
    <x v="3"/>
    <x v="18"/>
    <x v="131"/>
    <x v="38"/>
    <x v="0"/>
    <x v="1"/>
    <x v="21"/>
    <x v="21"/>
    <x v="22"/>
    <x v="0"/>
  </r>
  <r>
    <x v="3"/>
    <x v="18"/>
    <x v="132"/>
    <x v="38"/>
    <x v="13"/>
    <x v="1"/>
    <x v="40"/>
    <x v="17"/>
    <x v="201"/>
    <x v="0"/>
  </r>
  <r>
    <x v="3"/>
    <x v="18"/>
    <x v="133"/>
    <x v="45"/>
    <x v="1"/>
    <x v="3"/>
    <x v="134"/>
    <x v="84"/>
    <x v="1375"/>
    <x v="0"/>
  </r>
  <r>
    <x v="3"/>
    <x v="18"/>
    <x v="134"/>
    <x v="47"/>
    <x v="12"/>
    <x v="1"/>
    <x v="22"/>
    <x v="7"/>
    <x v="72"/>
    <x v="0"/>
  </r>
  <r>
    <x v="3"/>
    <x v="18"/>
    <x v="135"/>
    <x v="32"/>
    <x v="19"/>
    <x v="0"/>
    <x v="96"/>
    <x v="37"/>
    <x v="1376"/>
    <x v="0"/>
  </r>
  <r>
    <x v="3"/>
    <x v="18"/>
    <x v="136"/>
    <x v="32"/>
    <x v="19"/>
    <x v="0"/>
    <x v="21"/>
    <x v="21"/>
    <x v="1377"/>
    <x v="0"/>
  </r>
  <r>
    <x v="3"/>
    <x v="18"/>
    <x v="137"/>
    <x v="48"/>
    <x v="1"/>
    <x v="1"/>
    <x v="2"/>
    <x v="7"/>
    <x v="844"/>
    <x v="0"/>
  </r>
  <r>
    <x v="3"/>
    <x v="18"/>
    <x v="141"/>
    <x v="50"/>
    <x v="11"/>
    <x v="1"/>
    <x v="162"/>
    <x v="7"/>
    <x v="1378"/>
    <x v="0"/>
  </r>
  <r>
    <x v="3"/>
    <x v="18"/>
    <x v="138"/>
    <x v="45"/>
    <x v="1"/>
    <x v="1"/>
    <x v="195"/>
    <x v="423"/>
    <x v="1379"/>
    <x v="0"/>
  </r>
  <r>
    <x v="1"/>
    <x v="1"/>
    <x v="144"/>
    <x v="52"/>
    <x v="25"/>
    <x v="5"/>
    <x v="81"/>
    <x v="69"/>
    <x v="113"/>
    <x v="0"/>
  </r>
  <r>
    <x v="3"/>
    <x v="19"/>
    <x v="0"/>
    <x v="0"/>
    <x v="0"/>
    <x v="0"/>
    <x v="426"/>
    <x v="284"/>
    <x v="1380"/>
    <x v="0"/>
  </r>
  <r>
    <x v="3"/>
    <x v="19"/>
    <x v="1"/>
    <x v="1"/>
    <x v="1"/>
    <x v="1"/>
    <x v="25"/>
    <x v="1"/>
    <x v="298"/>
    <x v="0"/>
  </r>
  <r>
    <x v="3"/>
    <x v="19"/>
    <x v="2"/>
    <x v="2"/>
    <x v="2"/>
    <x v="1"/>
    <x v="382"/>
    <x v="334"/>
    <x v="1381"/>
    <x v="0"/>
  </r>
  <r>
    <x v="3"/>
    <x v="19"/>
    <x v="3"/>
    <x v="2"/>
    <x v="3"/>
    <x v="1"/>
    <x v="447"/>
    <x v="332"/>
    <x v="1382"/>
    <x v="0"/>
  </r>
  <r>
    <x v="3"/>
    <x v="19"/>
    <x v="4"/>
    <x v="0"/>
    <x v="4"/>
    <x v="1"/>
    <x v="229"/>
    <x v="4"/>
    <x v="1383"/>
    <x v="0"/>
  </r>
  <r>
    <x v="3"/>
    <x v="19"/>
    <x v="5"/>
    <x v="0"/>
    <x v="4"/>
    <x v="0"/>
    <x v="8"/>
    <x v="281"/>
    <x v="1384"/>
    <x v="0"/>
  </r>
  <r>
    <x v="3"/>
    <x v="19"/>
    <x v="6"/>
    <x v="0"/>
    <x v="5"/>
    <x v="1"/>
    <x v="110"/>
    <x v="31"/>
    <x v="1385"/>
    <x v="0"/>
  </r>
  <r>
    <x v="3"/>
    <x v="19"/>
    <x v="7"/>
    <x v="0"/>
    <x v="5"/>
    <x v="2"/>
    <x v="297"/>
    <x v="4"/>
    <x v="89"/>
    <x v="0"/>
  </r>
  <r>
    <x v="3"/>
    <x v="19"/>
    <x v="8"/>
    <x v="3"/>
    <x v="6"/>
    <x v="1"/>
    <x v="36"/>
    <x v="7"/>
    <x v="172"/>
    <x v="0"/>
  </r>
  <r>
    <x v="3"/>
    <x v="19"/>
    <x v="9"/>
    <x v="3"/>
    <x v="7"/>
    <x v="1"/>
    <x v="150"/>
    <x v="8"/>
    <x v="1386"/>
    <x v="0"/>
  </r>
  <r>
    <x v="3"/>
    <x v="19"/>
    <x v="10"/>
    <x v="0"/>
    <x v="8"/>
    <x v="0"/>
    <x v="20"/>
    <x v="424"/>
    <x v="1387"/>
    <x v="0"/>
  </r>
  <r>
    <x v="3"/>
    <x v="19"/>
    <x v="11"/>
    <x v="0"/>
    <x v="8"/>
    <x v="1"/>
    <x v="41"/>
    <x v="85"/>
    <x v="1388"/>
    <x v="0"/>
  </r>
  <r>
    <x v="3"/>
    <x v="19"/>
    <x v="12"/>
    <x v="2"/>
    <x v="0"/>
    <x v="1"/>
    <x v="478"/>
    <x v="77"/>
    <x v="1389"/>
    <x v="0"/>
  </r>
  <r>
    <x v="3"/>
    <x v="19"/>
    <x v="13"/>
    <x v="2"/>
    <x v="3"/>
    <x v="3"/>
    <x v="40"/>
    <x v="35"/>
    <x v="1390"/>
    <x v="0"/>
  </r>
  <r>
    <x v="3"/>
    <x v="19"/>
    <x v="14"/>
    <x v="4"/>
    <x v="1"/>
    <x v="1"/>
    <x v="479"/>
    <x v="14"/>
    <x v="1391"/>
    <x v="0"/>
  </r>
  <r>
    <x v="3"/>
    <x v="19"/>
    <x v="15"/>
    <x v="4"/>
    <x v="1"/>
    <x v="0"/>
    <x v="115"/>
    <x v="14"/>
    <x v="1392"/>
    <x v="0"/>
  </r>
  <r>
    <x v="3"/>
    <x v="19"/>
    <x v="145"/>
    <x v="7"/>
    <x v="12"/>
    <x v="1"/>
    <x v="25"/>
    <x v="32"/>
    <x v="100"/>
    <x v="0"/>
  </r>
  <r>
    <x v="3"/>
    <x v="19"/>
    <x v="16"/>
    <x v="5"/>
    <x v="1"/>
    <x v="1"/>
    <x v="346"/>
    <x v="12"/>
    <x v="1393"/>
    <x v="0"/>
  </r>
  <r>
    <x v="3"/>
    <x v="19"/>
    <x v="17"/>
    <x v="6"/>
    <x v="1"/>
    <x v="1"/>
    <x v="79"/>
    <x v="1"/>
    <x v="190"/>
    <x v="0"/>
  </r>
  <r>
    <x v="3"/>
    <x v="19"/>
    <x v="170"/>
    <x v="4"/>
    <x v="1"/>
    <x v="3"/>
    <x v="200"/>
    <x v="60"/>
    <x v="1394"/>
    <x v="0"/>
  </r>
  <r>
    <x v="3"/>
    <x v="19"/>
    <x v="19"/>
    <x v="1"/>
    <x v="1"/>
    <x v="1"/>
    <x v="26"/>
    <x v="18"/>
    <x v="532"/>
    <x v="0"/>
  </r>
  <r>
    <x v="3"/>
    <x v="19"/>
    <x v="20"/>
    <x v="0"/>
    <x v="0"/>
    <x v="4"/>
    <x v="480"/>
    <x v="23"/>
    <x v="1395"/>
    <x v="36"/>
  </r>
  <r>
    <x v="3"/>
    <x v="19"/>
    <x v="21"/>
    <x v="3"/>
    <x v="7"/>
    <x v="1"/>
    <x v="21"/>
    <x v="21"/>
    <x v="22"/>
    <x v="0"/>
  </r>
  <r>
    <x v="3"/>
    <x v="19"/>
    <x v="152"/>
    <x v="54"/>
    <x v="16"/>
    <x v="0"/>
    <x v="154"/>
    <x v="425"/>
    <x v="1396"/>
    <x v="0"/>
  </r>
  <r>
    <x v="3"/>
    <x v="19"/>
    <x v="154"/>
    <x v="1"/>
    <x v="1"/>
    <x v="0"/>
    <x v="21"/>
    <x v="21"/>
    <x v="1397"/>
    <x v="0"/>
  </r>
  <r>
    <x v="3"/>
    <x v="19"/>
    <x v="167"/>
    <x v="7"/>
    <x v="9"/>
    <x v="1"/>
    <x v="311"/>
    <x v="14"/>
    <x v="1334"/>
    <x v="0"/>
  </r>
  <r>
    <x v="3"/>
    <x v="19"/>
    <x v="22"/>
    <x v="6"/>
    <x v="1"/>
    <x v="1"/>
    <x v="22"/>
    <x v="58"/>
    <x v="396"/>
    <x v="0"/>
  </r>
  <r>
    <x v="3"/>
    <x v="19"/>
    <x v="23"/>
    <x v="2"/>
    <x v="0"/>
    <x v="1"/>
    <x v="21"/>
    <x v="21"/>
    <x v="22"/>
    <x v="0"/>
  </r>
  <r>
    <x v="3"/>
    <x v="19"/>
    <x v="24"/>
    <x v="2"/>
    <x v="2"/>
    <x v="1"/>
    <x v="21"/>
    <x v="21"/>
    <x v="22"/>
    <x v="0"/>
  </r>
  <r>
    <x v="3"/>
    <x v="19"/>
    <x v="25"/>
    <x v="0"/>
    <x v="5"/>
    <x v="1"/>
    <x v="21"/>
    <x v="21"/>
    <x v="22"/>
    <x v="0"/>
  </r>
  <r>
    <x v="3"/>
    <x v="19"/>
    <x v="26"/>
    <x v="0"/>
    <x v="8"/>
    <x v="1"/>
    <x v="21"/>
    <x v="21"/>
    <x v="22"/>
    <x v="0"/>
  </r>
  <r>
    <x v="3"/>
    <x v="19"/>
    <x v="27"/>
    <x v="0"/>
    <x v="0"/>
    <x v="0"/>
    <x v="21"/>
    <x v="21"/>
    <x v="22"/>
    <x v="0"/>
  </r>
  <r>
    <x v="3"/>
    <x v="19"/>
    <x v="28"/>
    <x v="0"/>
    <x v="0"/>
    <x v="1"/>
    <x v="481"/>
    <x v="121"/>
    <x v="1398"/>
    <x v="0"/>
  </r>
  <r>
    <x v="3"/>
    <x v="19"/>
    <x v="168"/>
    <x v="56"/>
    <x v="1"/>
    <x v="0"/>
    <x v="21"/>
    <x v="21"/>
    <x v="1337"/>
    <x v="0"/>
  </r>
  <r>
    <x v="3"/>
    <x v="19"/>
    <x v="157"/>
    <x v="55"/>
    <x v="1"/>
    <x v="0"/>
    <x v="21"/>
    <x v="21"/>
    <x v="22"/>
    <x v="0"/>
  </r>
  <r>
    <x v="3"/>
    <x v="19"/>
    <x v="29"/>
    <x v="7"/>
    <x v="9"/>
    <x v="1"/>
    <x v="162"/>
    <x v="57"/>
    <x v="1399"/>
    <x v="0"/>
  </r>
  <r>
    <x v="3"/>
    <x v="19"/>
    <x v="30"/>
    <x v="7"/>
    <x v="10"/>
    <x v="1"/>
    <x v="25"/>
    <x v="25"/>
    <x v="27"/>
    <x v="0"/>
  </r>
  <r>
    <x v="3"/>
    <x v="19"/>
    <x v="35"/>
    <x v="9"/>
    <x v="1"/>
    <x v="1"/>
    <x v="20"/>
    <x v="426"/>
    <x v="1400"/>
    <x v="0"/>
  </r>
  <r>
    <x v="3"/>
    <x v="19"/>
    <x v="36"/>
    <x v="9"/>
    <x v="1"/>
    <x v="1"/>
    <x v="392"/>
    <x v="427"/>
    <x v="1401"/>
    <x v="0"/>
  </r>
  <r>
    <x v="3"/>
    <x v="19"/>
    <x v="37"/>
    <x v="7"/>
    <x v="2"/>
    <x v="1"/>
    <x v="482"/>
    <x v="31"/>
    <x v="1402"/>
    <x v="0"/>
  </r>
  <r>
    <x v="3"/>
    <x v="19"/>
    <x v="38"/>
    <x v="7"/>
    <x v="11"/>
    <x v="1"/>
    <x v="441"/>
    <x v="32"/>
    <x v="1403"/>
    <x v="0"/>
  </r>
  <r>
    <x v="3"/>
    <x v="19"/>
    <x v="39"/>
    <x v="7"/>
    <x v="2"/>
    <x v="1"/>
    <x v="154"/>
    <x v="113"/>
    <x v="1404"/>
    <x v="0"/>
  </r>
  <r>
    <x v="3"/>
    <x v="19"/>
    <x v="40"/>
    <x v="9"/>
    <x v="1"/>
    <x v="1"/>
    <x v="30"/>
    <x v="159"/>
    <x v="1405"/>
    <x v="0"/>
  </r>
  <r>
    <x v="3"/>
    <x v="19"/>
    <x v="41"/>
    <x v="9"/>
    <x v="1"/>
    <x v="3"/>
    <x v="483"/>
    <x v="51"/>
    <x v="1406"/>
    <x v="0"/>
  </r>
  <r>
    <x v="3"/>
    <x v="19"/>
    <x v="42"/>
    <x v="10"/>
    <x v="1"/>
    <x v="3"/>
    <x v="164"/>
    <x v="18"/>
    <x v="1366"/>
    <x v="0"/>
  </r>
  <r>
    <x v="3"/>
    <x v="19"/>
    <x v="43"/>
    <x v="11"/>
    <x v="1"/>
    <x v="1"/>
    <x v="345"/>
    <x v="14"/>
    <x v="1407"/>
    <x v="0"/>
  </r>
  <r>
    <x v="3"/>
    <x v="19"/>
    <x v="44"/>
    <x v="12"/>
    <x v="1"/>
    <x v="1"/>
    <x v="101"/>
    <x v="392"/>
    <x v="1408"/>
    <x v="0"/>
  </r>
  <r>
    <x v="3"/>
    <x v="19"/>
    <x v="45"/>
    <x v="13"/>
    <x v="1"/>
    <x v="1"/>
    <x v="239"/>
    <x v="18"/>
    <x v="1409"/>
    <x v="0"/>
  </r>
  <r>
    <x v="3"/>
    <x v="19"/>
    <x v="46"/>
    <x v="9"/>
    <x v="1"/>
    <x v="1"/>
    <x v="2"/>
    <x v="428"/>
    <x v="1410"/>
    <x v="0"/>
  </r>
  <r>
    <x v="3"/>
    <x v="19"/>
    <x v="47"/>
    <x v="14"/>
    <x v="1"/>
    <x v="3"/>
    <x v="22"/>
    <x v="14"/>
    <x v="85"/>
    <x v="0"/>
  </r>
  <r>
    <x v="3"/>
    <x v="19"/>
    <x v="48"/>
    <x v="14"/>
    <x v="1"/>
    <x v="1"/>
    <x v="22"/>
    <x v="429"/>
    <x v="1411"/>
    <x v="0"/>
  </r>
  <r>
    <x v="3"/>
    <x v="19"/>
    <x v="49"/>
    <x v="7"/>
    <x v="11"/>
    <x v="1"/>
    <x v="18"/>
    <x v="40"/>
    <x v="254"/>
    <x v="0"/>
  </r>
  <r>
    <x v="3"/>
    <x v="19"/>
    <x v="50"/>
    <x v="7"/>
    <x v="12"/>
    <x v="1"/>
    <x v="96"/>
    <x v="40"/>
    <x v="570"/>
    <x v="0"/>
  </r>
  <r>
    <x v="3"/>
    <x v="19"/>
    <x v="51"/>
    <x v="7"/>
    <x v="2"/>
    <x v="1"/>
    <x v="8"/>
    <x v="22"/>
    <x v="503"/>
    <x v="0"/>
  </r>
  <r>
    <x v="3"/>
    <x v="19"/>
    <x v="52"/>
    <x v="15"/>
    <x v="1"/>
    <x v="3"/>
    <x v="136"/>
    <x v="64"/>
    <x v="1412"/>
    <x v="0"/>
  </r>
  <r>
    <x v="3"/>
    <x v="19"/>
    <x v="53"/>
    <x v="16"/>
    <x v="1"/>
    <x v="3"/>
    <x v="21"/>
    <x v="21"/>
    <x v="396"/>
    <x v="0"/>
  </r>
  <r>
    <x v="3"/>
    <x v="19"/>
    <x v="54"/>
    <x v="16"/>
    <x v="1"/>
    <x v="0"/>
    <x v="21"/>
    <x v="21"/>
    <x v="373"/>
    <x v="0"/>
  </r>
  <r>
    <x v="3"/>
    <x v="19"/>
    <x v="55"/>
    <x v="11"/>
    <x v="1"/>
    <x v="1"/>
    <x v="9"/>
    <x v="7"/>
    <x v="914"/>
    <x v="0"/>
  </r>
  <r>
    <x v="3"/>
    <x v="19"/>
    <x v="56"/>
    <x v="16"/>
    <x v="1"/>
    <x v="0"/>
    <x v="21"/>
    <x v="21"/>
    <x v="1413"/>
    <x v="0"/>
  </r>
  <r>
    <x v="3"/>
    <x v="19"/>
    <x v="60"/>
    <x v="7"/>
    <x v="13"/>
    <x v="1"/>
    <x v="484"/>
    <x v="160"/>
    <x v="1414"/>
    <x v="0"/>
  </r>
  <r>
    <x v="3"/>
    <x v="19"/>
    <x v="61"/>
    <x v="7"/>
    <x v="13"/>
    <x v="1"/>
    <x v="21"/>
    <x v="21"/>
    <x v="22"/>
    <x v="0"/>
  </r>
  <r>
    <x v="3"/>
    <x v="19"/>
    <x v="62"/>
    <x v="13"/>
    <x v="1"/>
    <x v="3"/>
    <x v="485"/>
    <x v="212"/>
    <x v="1415"/>
    <x v="0"/>
  </r>
  <r>
    <x v="3"/>
    <x v="19"/>
    <x v="63"/>
    <x v="2"/>
    <x v="0"/>
    <x v="4"/>
    <x v="36"/>
    <x v="18"/>
    <x v="201"/>
    <x v="3"/>
  </r>
  <r>
    <x v="3"/>
    <x v="19"/>
    <x v="64"/>
    <x v="16"/>
    <x v="1"/>
    <x v="1"/>
    <x v="185"/>
    <x v="332"/>
    <x v="1416"/>
    <x v="0"/>
  </r>
  <r>
    <x v="3"/>
    <x v="19"/>
    <x v="65"/>
    <x v="18"/>
    <x v="1"/>
    <x v="0"/>
    <x v="272"/>
    <x v="244"/>
    <x v="1417"/>
    <x v="0"/>
  </r>
  <r>
    <x v="3"/>
    <x v="19"/>
    <x v="66"/>
    <x v="19"/>
    <x v="14"/>
    <x v="1"/>
    <x v="21"/>
    <x v="21"/>
    <x v="22"/>
    <x v="0"/>
  </r>
  <r>
    <x v="3"/>
    <x v="19"/>
    <x v="174"/>
    <x v="59"/>
    <x v="9"/>
    <x v="1"/>
    <x v="40"/>
    <x v="95"/>
    <x v="527"/>
    <x v="0"/>
  </r>
  <r>
    <x v="3"/>
    <x v="19"/>
    <x v="67"/>
    <x v="20"/>
    <x v="15"/>
    <x v="1"/>
    <x v="21"/>
    <x v="21"/>
    <x v="22"/>
    <x v="0"/>
  </r>
  <r>
    <x v="3"/>
    <x v="19"/>
    <x v="175"/>
    <x v="59"/>
    <x v="3"/>
    <x v="1"/>
    <x v="113"/>
    <x v="95"/>
    <x v="1142"/>
    <x v="0"/>
  </r>
  <r>
    <x v="3"/>
    <x v="19"/>
    <x v="68"/>
    <x v="21"/>
    <x v="13"/>
    <x v="1"/>
    <x v="195"/>
    <x v="7"/>
    <x v="1418"/>
    <x v="0"/>
  </r>
  <r>
    <x v="3"/>
    <x v="19"/>
    <x v="69"/>
    <x v="22"/>
    <x v="16"/>
    <x v="0"/>
    <x v="164"/>
    <x v="430"/>
    <x v="1419"/>
    <x v="0"/>
  </r>
  <r>
    <x v="3"/>
    <x v="19"/>
    <x v="71"/>
    <x v="23"/>
    <x v="17"/>
    <x v="1"/>
    <x v="92"/>
    <x v="8"/>
    <x v="905"/>
    <x v="0"/>
  </r>
  <r>
    <x v="3"/>
    <x v="19"/>
    <x v="169"/>
    <x v="57"/>
    <x v="16"/>
    <x v="1"/>
    <x v="21"/>
    <x v="21"/>
    <x v="22"/>
    <x v="0"/>
  </r>
  <r>
    <x v="3"/>
    <x v="19"/>
    <x v="72"/>
    <x v="24"/>
    <x v="1"/>
    <x v="3"/>
    <x v="315"/>
    <x v="88"/>
    <x v="1420"/>
    <x v="0"/>
  </r>
  <r>
    <x v="3"/>
    <x v="19"/>
    <x v="171"/>
    <x v="21"/>
    <x v="11"/>
    <x v="1"/>
    <x v="22"/>
    <x v="7"/>
    <x v="72"/>
    <x v="0"/>
  </r>
  <r>
    <x v="3"/>
    <x v="19"/>
    <x v="172"/>
    <x v="21"/>
    <x v="11"/>
    <x v="2"/>
    <x v="22"/>
    <x v="22"/>
    <x v="23"/>
    <x v="0"/>
  </r>
  <r>
    <x v="3"/>
    <x v="19"/>
    <x v="73"/>
    <x v="25"/>
    <x v="1"/>
    <x v="1"/>
    <x v="8"/>
    <x v="95"/>
    <x v="155"/>
    <x v="0"/>
  </r>
  <r>
    <x v="3"/>
    <x v="19"/>
    <x v="84"/>
    <x v="24"/>
    <x v="1"/>
    <x v="1"/>
    <x v="21"/>
    <x v="21"/>
    <x v="22"/>
    <x v="0"/>
  </r>
  <r>
    <x v="3"/>
    <x v="19"/>
    <x v="85"/>
    <x v="34"/>
    <x v="12"/>
    <x v="1"/>
    <x v="92"/>
    <x v="14"/>
    <x v="69"/>
    <x v="0"/>
  </r>
  <r>
    <x v="3"/>
    <x v="19"/>
    <x v="86"/>
    <x v="35"/>
    <x v="20"/>
    <x v="1"/>
    <x v="17"/>
    <x v="1"/>
    <x v="73"/>
    <x v="0"/>
  </r>
  <r>
    <x v="3"/>
    <x v="19"/>
    <x v="87"/>
    <x v="36"/>
    <x v="11"/>
    <x v="1"/>
    <x v="20"/>
    <x v="354"/>
    <x v="503"/>
    <x v="0"/>
  </r>
  <r>
    <x v="3"/>
    <x v="19"/>
    <x v="88"/>
    <x v="5"/>
    <x v="1"/>
    <x v="3"/>
    <x v="441"/>
    <x v="56"/>
    <x v="1421"/>
    <x v="0"/>
  </r>
  <r>
    <x v="3"/>
    <x v="19"/>
    <x v="89"/>
    <x v="1"/>
    <x v="1"/>
    <x v="3"/>
    <x v="71"/>
    <x v="161"/>
    <x v="1422"/>
    <x v="0"/>
  </r>
  <r>
    <x v="3"/>
    <x v="19"/>
    <x v="90"/>
    <x v="37"/>
    <x v="11"/>
    <x v="1"/>
    <x v="486"/>
    <x v="321"/>
    <x v="1423"/>
    <x v="0"/>
  </r>
  <r>
    <x v="3"/>
    <x v="19"/>
    <x v="147"/>
    <x v="53"/>
    <x v="1"/>
    <x v="1"/>
    <x v="195"/>
    <x v="52"/>
    <x v="1179"/>
    <x v="0"/>
  </r>
  <r>
    <x v="3"/>
    <x v="19"/>
    <x v="91"/>
    <x v="38"/>
    <x v="11"/>
    <x v="1"/>
    <x v="44"/>
    <x v="14"/>
    <x v="844"/>
    <x v="0"/>
  </r>
  <r>
    <x v="3"/>
    <x v="19"/>
    <x v="148"/>
    <x v="38"/>
    <x v="2"/>
    <x v="1"/>
    <x v="2"/>
    <x v="42"/>
    <x v="617"/>
    <x v="0"/>
  </r>
  <r>
    <x v="3"/>
    <x v="19"/>
    <x v="149"/>
    <x v="53"/>
    <x v="1"/>
    <x v="1"/>
    <x v="21"/>
    <x v="21"/>
    <x v="22"/>
    <x v="0"/>
  </r>
  <r>
    <x v="3"/>
    <x v="19"/>
    <x v="92"/>
    <x v="38"/>
    <x v="20"/>
    <x v="1"/>
    <x v="17"/>
    <x v="1"/>
    <x v="73"/>
    <x v="0"/>
  </r>
  <r>
    <x v="3"/>
    <x v="19"/>
    <x v="93"/>
    <x v="38"/>
    <x v="13"/>
    <x v="1"/>
    <x v="487"/>
    <x v="11"/>
    <x v="1424"/>
    <x v="0"/>
  </r>
  <r>
    <x v="3"/>
    <x v="19"/>
    <x v="94"/>
    <x v="38"/>
    <x v="0"/>
    <x v="1"/>
    <x v="346"/>
    <x v="18"/>
    <x v="1425"/>
    <x v="0"/>
  </r>
  <r>
    <x v="3"/>
    <x v="19"/>
    <x v="95"/>
    <x v="38"/>
    <x v="1"/>
    <x v="1"/>
    <x v="66"/>
    <x v="1"/>
    <x v="71"/>
    <x v="0"/>
  </r>
  <r>
    <x v="3"/>
    <x v="19"/>
    <x v="96"/>
    <x v="39"/>
    <x v="20"/>
    <x v="1"/>
    <x v="2"/>
    <x v="17"/>
    <x v="1426"/>
    <x v="0"/>
  </r>
  <r>
    <x v="3"/>
    <x v="19"/>
    <x v="97"/>
    <x v="36"/>
    <x v="11"/>
    <x v="1"/>
    <x v="21"/>
    <x v="21"/>
    <x v="22"/>
    <x v="0"/>
  </r>
  <r>
    <x v="3"/>
    <x v="19"/>
    <x v="173"/>
    <x v="58"/>
    <x v="11"/>
    <x v="1"/>
    <x v="21"/>
    <x v="21"/>
    <x v="22"/>
    <x v="0"/>
  </r>
  <r>
    <x v="3"/>
    <x v="19"/>
    <x v="98"/>
    <x v="40"/>
    <x v="1"/>
    <x v="1"/>
    <x v="25"/>
    <x v="56"/>
    <x v="1064"/>
    <x v="0"/>
  </r>
  <r>
    <x v="3"/>
    <x v="19"/>
    <x v="99"/>
    <x v="37"/>
    <x v="11"/>
    <x v="1"/>
    <x v="20"/>
    <x v="57"/>
    <x v="381"/>
    <x v="0"/>
  </r>
  <r>
    <x v="3"/>
    <x v="19"/>
    <x v="100"/>
    <x v="34"/>
    <x v="12"/>
    <x v="1"/>
    <x v="22"/>
    <x v="14"/>
    <x v="85"/>
    <x v="0"/>
  </r>
  <r>
    <x v="3"/>
    <x v="19"/>
    <x v="101"/>
    <x v="41"/>
    <x v="11"/>
    <x v="1"/>
    <x v="110"/>
    <x v="52"/>
    <x v="1427"/>
    <x v="0"/>
  </r>
  <r>
    <x v="3"/>
    <x v="19"/>
    <x v="156"/>
    <x v="41"/>
    <x v="11"/>
    <x v="3"/>
    <x v="140"/>
    <x v="212"/>
    <x v="1428"/>
    <x v="0"/>
  </r>
  <r>
    <x v="3"/>
    <x v="19"/>
    <x v="102"/>
    <x v="40"/>
    <x v="1"/>
    <x v="1"/>
    <x v="40"/>
    <x v="431"/>
    <x v="172"/>
    <x v="0"/>
  </r>
  <r>
    <x v="3"/>
    <x v="19"/>
    <x v="111"/>
    <x v="12"/>
    <x v="1"/>
    <x v="1"/>
    <x v="44"/>
    <x v="22"/>
    <x v="52"/>
    <x v="0"/>
  </r>
  <r>
    <x v="3"/>
    <x v="19"/>
    <x v="112"/>
    <x v="13"/>
    <x v="1"/>
    <x v="1"/>
    <x v="72"/>
    <x v="59"/>
    <x v="1429"/>
    <x v="0"/>
  </r>
  <r>
    <x v="3"/>
    <x v="19"/>
    <x v="113"/>
    <x v="43"/>
    <x v="1"/>
    <x v="3"/>
    <x v="294"/>
    <x v="11"/>
    <x v="1430"/>
    <x v="0"/>
  </r>
  <r>
    <x v="3"/>
    <x v="19"/>
    <x v="114"/>
    <x v="44"/>
    <x v="12"/>
    <x v="1"/>
    <x v="2"/>
    <x v="52"/>
    <x v="95"/>
    <x v="0"/>
  </r>
  <r>
    <x v="3"/>
    <x v="19"/>
    <x v="115"/>
    <x v="45"/>
    <x v="1"/>
    <x v="1"/>
    <x v="2"/>
    <x v="61"/>
    <x v="159"/>
    <x v="0"/>
  </r>
  <r>
    <x v="3"/>
    <x v="19"/>
    <x v="116"/>
    <x v="46"/>
    <x v="21"/>
    <x v="0"/>
    <x v="0"/>
    <x v="432"/>
    <x v="1431"/>
    <x v="0"/>
  </r>
  <r>
    <x v="3"/>
    <x v="19"/>
    <x v="117"/>
    <x v="46"/>
    <x v="21"/>
    <x v="1"/>
    <x v="317"/>
    <x v="370"/>
    <x v="1432"/>
    <x v="0"/>
  </r>
  <r>
    <x v="3"/>
    <x v="19"/>
    <x v="118"/>
    <x v="46"/>
    <x v="22"/>
    <x v="1"/>
    <x v="56"/>
    <x v="41"/>
    <x v="1322"/>
    <x v="0"/>
  </r>
  <r>
    <x v="3"/>
    <x v="19"/>
    <x v="119"/>
    <x v="46"/>
    <x v="23"/>
    <x v="1"/>
    <x v="2"/>
    <x v="51"/>
    <x v="1433"/>
    <x v="0"/>
  </r>
  <r>
    <x v="3"/>
    <x v="19"/>
    <x v="120"/>
    <x v="46"/>
    <x v="24"/>
    <x v="1"/>
    <x v="10"/>
    <x v="64"/>
    <x v="863"/>
    <x v="0"/>
  </r>
  <r>
    <x v="3"/>
    <x v="19"/>
    <x v="121"/>
    <x v="38"/>
    <x v="1"/>
    <x v="1"/>
    <x v="21"/>
    <x v="21"/>
    <x v="22"/>
    <x v="0"/>
  </r>
  <r>
    <x v="3"/>
    <x v="19"/>
    <x v="140"/>
    <x v="49"/>
    <x v="1"/>
    <x v="1"/>
    <x v="17"/>
    <x v="1"/>
    <x v="73"/>
    <x v="0"/>
  </r>
  <r>
    <x v="3"/>
    <x v="19"/>
    <x v="122"/>
    <x v="46"/>
    <x v="23"/>
    <x v="1"/>
    <x v="22"/>
    <x v="22"/>
    <x v="23"/>
    <x v="0"/>
  </r>
  <r>
    <x v="3"/>
    <x v="19"/>
    <x v="123"/>
    <x v="46"/>
    <x v="21"/>
    <x v="1"/>
    <x v="21"/>
    <x v="21"/>
    <x v="22"/>
    <x v="0"/>
  </r>
  <r>
    <x v="3"/>
    <x v="19"/>
    <x v="124"/>
    <x v="46"/>
    <x v="22"/>
    <x v="1"/>
    <x v="21"/>
    <x v="21"/>
    <x v="22"/>
    <x v="0"/>
  </r>
  <r>
    <x v="3"/>
    <x v="19"/>
    <x v="125"/>
    <x v="46"/>
    <x v="24"/>
    <x v="1"/>
    <x v="21"/>
    <x v="21"/>
    <x v="22"/>
    <x v="0"/>
  </r>
  <r>
    <x v="3"/>
    <x v="19"/>
    <x v="126"/>
    <x v="45"/>
    <x v="1"/>
    <x v="1"/>
    <x v="29"/>
    <x v="58"/>
    <x v="469"/>
    <x v="0"/>
  </r>
  <r>
    <x v="3"/>
    <x v="19"/>
    <x v="127"/>
    <x v="38"/>
    <x v="11"/>
    <x v="1"/>
    <x v="36"/>
    <x v="11"/>
    <x v="290"/>
    <x v="0"/>
  </r>
  <r>
    <x v="3"/>
    <x v="19"/>
    <x v="128"/>
    <x v="38"/>
    <x v="1"/>
    <x v="1"/>
    <x v="22"/>
    <x v="51"/>
    <x v="706"/>
    <x v="0"/>
  </r>
  <r>
    <x v="3"/>
    <x v="19"/>
    <x v="129"/>
    <x v="38"/>
    <x v="20"/>
    <x v="1"/>
    <x v="40"/>
    <x v="17"/>
    <x v="201"/>
    <x v="0"/>
  </r>
  <r>
    <x v="3"/>
    <x v="19"/>
    <x v="130"/>
    <x v="38"/>
    <x v="2"/>
    <x v="1"/>
    <x v="21"/>
    <x v="21"/>
    <x v="22"/>
    <x v="0"/>
  </r>
  <r>
    <x v="3"/>
    <x v="19"/>
    <x v="131"/>
    <x v="38"/>
    <x v="0"/>
    <x v="1"/>
    <x v="21"/>
    <x v="21"/>
    <x v="22"/>
    <x v="0"/>
  </r>
  <r>
    <x v="3"/>
    <x v="19"/>
    <x v="132"/>
    <x v="38"/>
    <x v="13"/>
    <x v="1"/>
    <x v="22"/>
    <x v="17"/>
    <x v="381"/>
    <x v="0"/>
  </r>
  <r>
    <x v="3"/>
    <x v="19"/>
    <x v="133"/>
    <x v="45"/>
    <x v="1"/>
    <x v="3"/>
    <x v="373"/>
    <x v="46"/>
    <x v="1434"/>
    <x v="0"/>
  </r>
  <r>
    <x v="3"/>
    <x v="19"/>
    <x v="134"/>
    <x v="47"/>
    <x v="12"/>
    <x v="1"/>
    <x v="36"/>
    <x v="7"/>
    <x v="172"/>
    <x v="0"/>
  </r>
  <r>
    <x v="3"/>
    <x v="19"/>
    <x v="135"/>
    <x v="32"/>
    <x v="19"/>
    <x v="0"/>
    <x v="129"/>
    <x v="230"/>
    <x v="1435"/>
    <x v="0"/>
  </r>
  <r>
    <x v="3"/>
    <x v="19"/>
    <x v="136"/>
    <x v="32"/>
    <x v="19"/>
    <x v="0"/>
    <x v="21"/>
    <x v="21"/>
    <x v="1436"/>
    <x v="0"/>
  </r>
  <r>
    <x v="3"/>
    <x v="19"/>
    <x v="137"/>
    <x v="48"/>
    <x v="1"/>
    <x v="1"/>
    <x v="2"/>
    <x v="7"/>
    <x v="844"/>
    <x v="0"/>
  </r>
  <r>
    <x v="3"/>
    <x v="19"/>
    <x v="141"/>
    <x v="50"/>
    <x v="11"/>
    <x v="1"/>
    <x v="93"/>
    <x v="244"/>
    <x v="1437"/>
    <x v="0"/>
  </r>
  <r>
    <x v="3"/>
    <x v="19"/>
    <x v="138"/>
    <x v="45"/>
    <x v="1"/>
    <x v="1"/>
    <x v="56"/>
    <x v="433"/>
    <x v="1438"/>
    <x v="0"/>
  </r>
  <r>
    <x v="1"/>
    <x v="1"/>
    <x v="144"/>
    <x v="52"/>
    <x v="25"/>
    <x v="5"/>
    <x v="81"/>
    <x v="69"/>
    <x v="113"/>
    <x v="0"/>
  </r>
  <r>
    <x v="3"/>
    <x v="20"/>
    <x v="0"/>
    <x v="0"/>
    <x v="0"/>
    <x v="0"/>
    <x v="347"/>
    <x v="434"/>
    <x v="1439"/>
    <x v="0"/>
  </r>
  <r>
    <x v="3"/>
    <x v="20"/>
    <x v="1"/>
    <x v="1"/>
    <x v="1"/>
    <x v="1"/>
    <x v="25"/>
    <x v="1"/>
    <x v="298"/>
    <x v="0"/>
  </r>
  <r>
    <x v="3"/>
    <x v="20"/>
    <x v="2"/>
    <x v="2"/>
    <x v="2"/>
    <x v="1"/>
    <x v="140"/>
    <x v="106"/>
    <x v="1440"/>
    <x v="0"/>
  </r>
  <r>
    <x v="3"/>
    <x v="20"/>
    <x v="3"/>
    <x v="2"/>
    <x v="3"/>
    <x v="1"/>
    <x v="15"/>
    <x v="332"/>
    <x v="1441"/>
    <x v="0"/>
  </r>
  <r>
    <x v="3"/>
    <x v="20"/>
    <x v="4"/>
    <x v="0"/>
    <x v="4"/>
    <x v="1"/>
    <x v="488"/>
    <x v="4"/>
    <x v="1442"/>
    <x v="0"/>
  </r>
  <r>
    <x v="3"/>
    <x v="20"/>
    <x v="5"/>
    <x v="0"/>
    <x v="4"/>
    <x v="0"/>
    <x v="55"/>
    <x v="435"/>
    <x v="1443"/>
    <x v="0"/>
  </r>
  <r>
    <x v="3"/>
    <x v="20"/>
    <x v="6"/>
    <x v="0"/>
    <x v="5"/>
    <x v="1"/>
    <x v="489"/>
    <x v="267"/>
    <x v="1444"/>
    <x v="0"/>
  </r>
  <r>
    <x v="3"/>
    <x v="20"/>
    <x v="7"/>
    <x v="0"/>
    <x v="5"/>
    <x v="2"/>
    <x v="461"/>
    <x v="4"/>
    <x v="1445"/>
    <x v="0"/>
  </r>
  <r>
    <x v="3"/>
    <x v="20"/>
    <x v="8"/>
    <x v="3"/>
    <x v="6"/>
    <x v="1"/>
    <x v="22"/>
    <x v="7"/>
    <x v="72"/>
    <x v="0"/>
  </r>
  <r>
    <x v="3"/>
    <x v="20"/>
    <x v="9"/>
    <x v="3"/>
    <x v="7"/>
    <x v="1"/>
    <x v="164"/>
    <x v="8"/>
    <x v="1446"/>
    <x v="0"/>
  </r>
  <r>
    <x v="3"/>
    <x v="20"/>
    <x v="10"/>
    <x v="0"/>
    <x v="8"/>
    <x v="0"/>
    <x v="38"/>
    <x v="436"/>
    <x v="1447"/>
    <x v="0"/>
  </r>
  <r>
    <x v="3"/>
    <x v="20"/>
    <x v="11"/>
    <x v="0"/>
    <x v="8"/>
    <x v="1"/>
    <x v="2"/>
    <x v="293"/>
    <x v="1448"/>
    <x v="0"/>
  </r>
  <r>
    <x v="3"/>
    <x v="20"/>
    <x v="12"/>
    <x v="2"/>
    <x v="0"/>
    <x v="1"/>
    <x v="490"/>
    <x v="77"/>
    <x v="1449"/>
    <x v="0"/>
  </r>
  <r>
    <x v="3"/>
    <x v="20"/>
    <x v="13"/>
    <x v="2"/>
    <x v="3"/>
    <x v="3"/>
    <x v="21"/>
    <x v="21"/>
    <x v="513"/>
    <x v="0"/>
  </r>
  <r>
    <x v="3"/>
    <x v="20"/>
    <x v="14"/>
    <x v="4"/>
    <x v="1"/>
    <x v="1"/>
    <x v="364"/>
    <x v="14"/>
    <x v="1450"/>
    <x v="0"/>
  </r>
  <r>
    <x v="3"/>
    <x v="20"/>
    <x v="15"/>
    <x v="4"/>
    <x v="1"/>
    <x v="0"/>
    <x v="373"/>
    <x v="437"/>
    <x v="1451"/>
    <x v="0"/>
  </r>
  <r>
    <x v="3"/>
    <x v="20"/>
    <x v="145"/>
    <x v="7"/>
    <x v="12"/>
    <x v="1"/>
    <x v="25"/>
    <x v="32"/>
    <x v="100"/>
    <x v="0"/>
  </r>
  <r>
    <x v="3"/>
    <x v="20"/>
    <x v="16"/>
    <x v="5"/>
    <x v="1"/>
    <x v="1"/>
    <x v="285"/>
    <x v="438"/>
    <x v="1452"/>
    <x v="0"/>
  </r>
  <r>
    <x v="3"/>
    <x v="20"/>
    <x v="17"/>
    <x v="6"/>
    <x v="1"/>
    <x v="1"/>
    <x v="79"/>
    <x v="1"/>
    <x v="190"/>
    <x v="0"/>
  </r>
  <r>
    <x v="3"/>
    <x v="20"/>
    <x v="170"/>
    <x v="4"/>
    <x v="1"/>
    <x v="3"/>
    <x v="67"/>
    <x v="1"/>
    <x v="1453"/>
    <x v="0"/>
  </r>
  <r>
    <x v="3"/>
    <x v="20"/>
    <x v="19"/>
    <x v="1"/>
    <x v="1"/>
    <x v="1"/>
    <x v="5"/>
    <x v="18"/>
    <x v="1454"/>
    <x v="0"/>
  </r>
  <r>
    <x v="3"/>
    <x v="20"/>
    <x v="20"/>
    <x v="0"/>
    <x v="0"/>
    <x v="4"/>
    <x v="491"/>
    <x v="51"/>
    <x v="1455"/>
    <x v="37"/>
  </r>
  <r>
    <x v="3"/>
    <x v="20"/>
    <x v="21"/>
    <x v="3"/>
    <x v="7"/>
    <x v="1"/>
    <x v="21"/>
    <x v="21"/>
    <x v="22"/>
    <x v="0"/>
  </r>
  <r>
    <x v="3"/>
    <x v="20"/>
    <x v="152"/>
    <x v="54"/>
    <x v="16"/>
    <x v="0"/>
    <x v="154"/>
    <x v="439"/>
    <x v="1456"/>
    <x v="0"/>
  </r>
  <r>
    <x v="3"/>
    <x v="20"/>
    <x v="154"/>
    <x v="1"/>
    <x v="1"/>
    <x v="0"/>
    <x v="21"/>
    <x v="21"/>
    <x v="1457"/>
    <x v="0"/>
  </r>
  <r>
    <x v="3"/>
    <x v="20"/>
    <x v="167"/>
    <x v="7"/>
    <x v="9"/>
    <x v="1"/>
    <x v="339"/>
    <x v="14"/>
    <x v="1458"/>
    <x v="0"/>
  </r>
  <r>
    <x v="3"/>
    <x v="20"/>
    <x v="22"/>
    <x v="6"/>
    <x v="1"/>
    <x v="1"/>
    <x v="21"/>
    <x v="21"/>
    <x v="22"/>
    <x v="0"/>
  </r>
  <r>
    <x v="3"/>
    <x v="20"/>
    <x v="23"/>
    <x v="2"/>
    <x v="0"/>
    <x v="1"/>
    <x v="21"/>
    <x v="21"/>
    <x v="22"/>
    <x v="0"/>
  </r>
  <r>
    <x v="3"/>
    <x v="20"/>
    <x v="24"/>
    <x v="2"/>
    <x v="2"/>
    <x v="1"/>
    <x v="21"/>
    <x v="21"/>
    <x v="22"/>
    <x v="0"/>
  </r>
  <r>
    <x v="3"/>
    <x v="20"/>
    <x v="25"/>
    <x v="0"/>
    <x v="5"/>
    <x v="1"/>
    <x v="22"/>
    <x v="4"/>
    <x v="497"/>
    <x v="0"/>
  </r>
  <r>
    <x v="3"/>
    <x v="20"/>
    <x v="26"/>
    <x v="0"/>
    <x v="8"/>
    <x v="1"/>
    <x v="21"/>
    <x v="21"/>
    <x v="22"/>
    <x v="0"/>
  </r>
  <r>
    <x v="3"/>
    <x v="20"/>
    <x v="27"/>
    <x v="0"/>
    <x v="0"/>
    <x v="0"/>
    <x v="21"/>
    <x v="21"/>
    <x v="1459"/>
    <x v="0"/>
  </r>
  <r>
    <x v="3"/>
    <x v="20"/>
    <x v="28"/>
    <x v="0"/>
    <x v="0"/>
    <x v="1"/>
    <x v="466"/>
    <x v="181"/>
    <x v="1460"/>
    <x v="0"/>
  </r>
  <r>
    <x v="3"/>
    <x v="20"/>
    <x v="168"/>
    <x v="56"/>
    <x v="1"/>
    <x v="0"/>
    <x v="21"/>
    <x v="21"/>
    <x v="1461"/>
    <x v="0"/>
  </r>
  <r>
    <x v="3"/>
    <x v="20"/>
    <x v="176"/>
    <x v="60"/>
    <x v="1"/>
    <x v="0"/>
    <x v="21"/>
    <x v="21"/>
    <x v="1462"/>
    <x v="0"/>
  </r>
  <r>
    <x v="3"/>
    <x v="20"/>
    <x v="157"/>
    <x v="55"/>
    <x v="1"/>
    <x v="0"/>
    <x v="21"/>
    <x v="21"/>
    <x v="22"/>
    <x v="0"/>
  </r>
  <r>
    <x v="3"/>
    <x v="20"/>
    <x v="29"/>
    <x v="7"/>
    <x v="9"/>
    <x v="1"/>
    <x v="36"/>
    <x v="440"/>
    <x v="368"/>
    <x v="0"/>
  </r>
  <r>
    <x v="3"/>
    <x v="20"/>
    <x v="30"/>
    <x v="7"/>
    <x v="10"/>
    <x v="1"/>
    <x v="168"/>
    <x v="383"/>
    <x v="1463"/>
    <x v="0"/>
  </r>
  <r>
    <x v="3"/>
    <x v="20"/>
    <x v="35"/>
    <x v="9"/>
    <x v="1"/>
    <x v="1"/>
    <x v="22"/>
    <x v="314"/>
    <x v="1464"/>
    <x v="0"/>
  </r>
  <r>
    <x v="3"/>
    <x v="20"/>
    <x v="36"/>
    <x v="9"/>
    <x v="1"/>
    <x v="1"/>
    <x v="122"/>
    <x v="441"/>
    <x v="1465"/>
    <x v="0"/>
  </r>
  <r>
    <x v="3"/>
    <x v="20"/>
    <x v="37"/>
    <x v="7"/>
    <x v="2"/>
    <x v="1"/>
    <x v="467"/>
    <x v="267"/>
    <x v="1466"/>
    <x v="0"/>
  </r>
  <r>
    <x v="3"/>
    <x v="20"/>
    <x v="38"/>
    <x v="7"/>
    <x v="11"/>
    <x v="1"/>
    <x v="25"/>
    <x v="32"/>
    <x v="1467"/>
    <x v="0"/>
  </r>
  <r>
    <x v="3"/>
    <x v="20"/>
    <x v="39"/>
    <x v="7"/>
    <x v="2"/>
    <x v="1"/>
    <x v="189"/>
    <x v="139"/>
    <x v="1468"/>
    <x v="0"/>
  </r>
  <r>
    <x v="3"/>
    <x v="20"/>
    <x v="40"/>
    <x v="9"/>
    <x v="1"/>
    <x v="1"/>
    <x v="30"/>
    <x v="442"/>
    <x v="1469"/>
    <x v="0"/>
  </r>
  <r>
    <x v="3"/>
    <x v="20"/>
    <x v="41"/>
    <x v="9"/>
    <x v="1"/>
    <x v="3"/>
    <x v="373"/>
    <x v="46"/>
    <x v="1470"/>
    <x v="0"/>
  </r>
  <r>
    <x v="3"/>
    <x v="20"/>
    <x v="42"/>
    <x v="10"/>
    <x v="1"/>
    <x v="3"/>
    <x v="67"/>
    <x v="11"/>
    <x v="1471"/>
    <x v="0"/>
  </r>
  <r>
    <x v="3"/>
    <x v="20"/>
    <x v="43"/>
    <x v="11"/>
    <x v="1"/>
    <x v="1"/>
    <x v="473"/>
    <x v="112"/>
    <x v="148"/>
    <x v="0"/>
  </r>
  <r>
    <x v="3"/>
    <x v="20"/>
    <x v="44"/>
    <x v="12"/>
    <x v="1"/>
    <x v="1"/>
    <x v="157"/>
    <x v="232"/>
    <x v="1472"/>
    <x v="0"/>
  </r>
  <r>
    <x v="3"/>
    <x v="20"/>
    <x v="45"/>
    <x v="13"/>
    <x v="1"/>
    <x v="1"/>
    <x v="329"/>
    <x v="18"/>
    <x v="1473"/>
    <x v="0"/>
  </r>
  <r>
    <x v="3"/>
    <x v="20"/>
    <x v="46"/>
    <x v="9"/>
    <x v="1"/>
    <x v="1"/>
    <x v="2"/>
    <x v="392"/>
    <x v="1474"/>
    <x v="0"/>
  </r>
  <r>
    <x v="3"/>
    <x v="20"/>
    <x v="47"/>
    <x v="14"/>
    <x v="1"/>
    <x v="3"/>
    <x v="40"/>
    <x v="23"/>
    <x v="1475"/>
    <x v="0"/>
  </r>
  <r>
    <x v="3"/>
    <x v="20"/>
    <x v="48"/>
    <x v="14"/>
    <x v="1"/>
    <x v="1"/>
    <x v="22"/>
    <x v="429"/>
    <x v="1411"/>
    <x v="0"/>
  </r>
  <r>
    <x v="3"/>
    <x v="20"/>
    <x v="49"/>
    <x v="7"/>
    <x v="11"/>
    <x v="1"/>
    <x v="154"/>
    <x v="40"/>
    <x v="855"/>
    <x v="0"/>
  </r>
  <r>
    <x v="3"/>
    <x v="20"/>
    <x v="50"/>
    <x v="7"/>
    <x v="12"/>
    <x v="1"/>
    <x v="189"/>
    <x v="40"/>
    <x v="230"/>
    <x v="0"/>
  </r>
  <r>
    <x v="3"/>
    <x v="20"/>
    <x v="51"/>
    <x v="7"/>
    <x v="2"/>
    <x v="1"/>
    <x v="40"/>
    <x v="22"/>
    <x v="379"/>
    <x v="0"/>
  </r>
  <r>
    <x v="3"/>
    <x v="20"/>
    <x v="52"/>
    <x v="15"/>
    <x v="1"/>
    <x v="3"/>
    <x v="136"/>
    <x v="187"/>
    <x v="1476"/>
    <x v="0"/>
  </r>
  <r>
    <x v="3"/>
    <x v="20"/>
    <x v="53"/>
    <x v="16"/>
    <x v="1"/>
    <x v="3"/>
    <x v="21"/>
    <x v="21"/>
    <x v="153"/>
    <x v="0"/>
  </r>
  <r>
    <x v="3"/>
    <x v="20"/>
    <x v="54"/>
    <x v="16"/>
    <x v="1"/>
    <x v="0"/>
    <x v="21"/>
    <x v="21"/>
    <x v="1477"/>
    <x v="0"/>
  </r>
  <r>
    <x v="3"/>
    <x v="20"/>
    <x v="55"/>
    <x v="11"/>
    <x v="1"/>
    <x v="1"/>
    <x v="89"/>
    <x v="7"/>
    <x v="1478"/>
    <x v="0"/>
  </r>
  <r>
    <x v="3"/>
    <x v="20"/>
    <x v="56"/>
    <x v="16"/>
    <x v="1"/>
    <x v="0"/>
    <x v="21"/>
    <x v="21"/>
    <x v="1479"/>
    <x v="0"/>
  </r>
  <r>
    <x v="3"/>
    <x v="20"/>
    <x v="60"/>
    <x v="7"/>
    <x v="13"/>
    <x v="1"/>
    <x v="492"/>
    <x v="234"/>
    <x v="1480"/>
    <x v="0"/>
  </r>
  <r>
    <x v="3"/>
    <x v="20"/>
    <x v="61"/>
    <x v="7"/>
    <x v="13"/>
    <x v="1"/>
    <x v="21"/>
    <x v="21"/>
    <x v="22"/>
    <x v="0"/>
  </r>
  <r>
    <x v="3"/>
    <x v="20"/>
    <x v="62"/>
    <x v="13"/>
    <x v="1"/>
    <x v="3"/>
    <x v="174"/>
    <x v="133"/>
    <x v="1481"/>
    <x v="0"/>
  </r>
  <r>
    <x v="3"/>
    <x v="20"/>
    <x v="63"/>
    <x v="2"/>
    <x v="0"/>
    <x v="4"/>
    <x v="36"/>
    <x v="22"/>
    <x v="577"/>
    <x v="3"/>
  </r>
  <r>
    <x v="3"/>
    <x v="20"/>
    <x v="64"/>
    <x v="16"/>
    <x v="1"/>
    <x v="1"/>
    <x v="44"/>
    <x v="332"/>
    <x v="1482"/>
    <x v="0"/>
  </r>
  <r>
    <x v="3"/>
    <x v="20"/>
    <x v="65"/>
    <x v="18"/>
    <x v="1"/>
    <x v="0"/>
    <x v="2"/>
    <x v="229"/>
    <x v="1483"/>
    <x v="0"/>
  </r>
  <r>
    <x v="3"/>
    <x v="20"/>
    <x v="66"/>
    <x v="19"/>
    <x v="14"/>
    <x v="1"/>
    <x v="21"/>
    <x v="21"/>
    <x v="22"/>
    <x v="0"/>
  </r>
  <r>
    <x v="3"/>
    <x v="20"/>
    <x v="174"/>
    <x v="59"/>
    <x v="9"/>
    <x v="1"/>
    <x v="8"/>
    <x v="95"/>
    <x v="155"/>
    <x v="0"/>
  </r>
  <r>
    <x v="3"/>
    <x v="20"/>
    <x v="67"/>
    <x v="20"/>
    <x v="15"/>
    <x v="1"/>
    <x v="21"/>
    <x v="21"/>
    <x v="22"/>
    <x v="0"/>
  </r>
  <r>
    <x v="3"/>
    <x v="20"/>
    <x v="175"/>
    <x v="59"/>
    <x v="3"/>
    <x v="1"/>
    <x v="103"/>
    <x v="95"/>
    <x v="1484"/>
    <x v="0"/>
  </r>
  <r>
    <x v="3"/>
    <x v="20"/>
    <x v="68"/>
    <x v="21"/>
    <x v="13"/>
    <x v="1"/>
    <x v="17"/>
    <x v="7"/>
    <x v="100"/>
    <x v="0"/>
  </r>
  <r>
    <x v="3"/>
    <x v="20"/>
    <x v="69"/>
    <x v="22"/>
    <x v="16"/>
    <x v="0"/>
    <x v="146"/>
    <x v="443"/>
    <x v="1485"/>
    <x v="0"/>
  </r>
  <r>
    <x v="3"/>
    <x v="20"/>
    <x v="71"/>
    <x v="23"/>
    <x v="17"/>
    <x v="1"/>
    <x v="204"/>
    <x v="8"/>
    <x v="442"/>
    <x v="0"/>
  </r>
  <r>
    <x v="3"/>
    <x v="20"/>
    <x v="169"/>
    <x v="57"/>
    <x v="16"/>
    <x v="1"/>
    <x v="21"/>
    <x v="21"/>
    <x v="22"/>
    <x v="0"/>
  </r>
  <r>
    <x v="3"/>
    <x v="20"/>
    <x v="72"/>
    <x v="24"/>
    <x v="1"/>
    <x v="3"/>
    <x v="493"/>
    <x v="84"/>
    <x v="1486"/>
    <x v="0"/>
  </r>
  <r>
    <x v="3"/>
    <x v="20"/>
    <x v="171"/>
    <x v="21"/>
    <x v="11"/>
    <x v="1"/>
    <x v="21"/>
    <x v="21"/>
    <x v="22"/>
    <x v="0"/>
  </r>
  <r>
    <x v="3"/>
    <x v="20"/>
    <x v="172"/>
    <x v="21"/>
    <x v="11"/>
    <x v="2"/>
    <x v="22"/>
    <x v="22"/>
    <x v="23"/>
    <x v="0"/>
  </r>
  <r>
    <x v="3"/>
    <x v="20"/>
    <x v="73"/>
    <x v="25"/>
    <x v="1"/>
    <x v="1"/>
    <x v="93"/>
    <x v="95"/>
    <x v="1374"/>
    <x v="0"/>
  </r>
  <r>
    <x v="3"/>
    <x v="20"/>
    <x v="84"/>
    <x v="24"/>
    <x v="1"/>
    <x v="1"/>
    <x v="17"/>
    <x v="22"/>
    <x v="231"/>
    <x v="0"/>
  </r>
  <r>
    <x v="3"/>
    <x v="20"/>
    <x v="85"/>
    <x v="34"/>
    <x v="12"/>
    <x v="1"/>
    <x v="56"/>
    <x v="14"/>
    <x v="1487"/>
    <x v="0"/>
  </r>
  <r>
    <x v="3"/>
    <x v="20"/>
    <x v="86"/>
    <x v="35"/>
    <x v="20"/>
    <x v="1"/>
    <x v="17"/>
    <x v="1"/>
    <x v="73"/>
    <x v="0"/>
  </r>
  <r>
    <x v="3"/>
    <x v="20"/>
    <x v="87"/>
    <x v="36"/>
    <x v="11"/>
    <x v="1"/>
    <x v="21"/>
    <x v="21"/>
    <x v="22"/>
    <x v="0"/>
  </r>
  <r>
    <x v="3"/>
    <x v="20"/>
    <x v="88"/>
    <x v="5"/>
    <x v="1"/>
    <x v="3"/>
    <x v="494"/>
    <x v="444"/>
    <x v="1488"/>
    <x v="0"/>
  </r>
  <r>
    <x v="3"/>
    <x v="20"/>
    <x v="89"/>
    <x v="1"/>
    <x v="1"/>
    <x v="3"/>
    <x v="314"/>
    <x v="46"/>
    <x v="1489"/>
    <x v="0"/>
  </r>
  <r>
    <x v="3"/>
    <x v="20"/>
    <x v="90"/>
    <x v="37"/>
    <x v="11"/>
    <x v="1"/>
    <x v="495"/>
    <x v="445"/>
    <x v="1490"/>
    <x v="0"/>
  </r>
  <r>
    <x v="3"/>
    <x v="20"/>
    <x v="147"/>
    <x v="53"/>
    <x v="1"/>
    <x v="1"/>
    <x v="65"/>
    <x v="52"/>
    <x v="748"/>
    <x v="0"/>
  </r>
  <r>
    <x v="3"/>
    <x v="20"/>
    <x v="91"/>
    <x v="38"/>
    <x v="11"/>
    <x v="1"/>
    <x v="44"/>
    <x v="14"/>
    <x v="844"/>
    <x v="0"/>
  </r>
  <r>
    <x v="3"/>
    <x v="20"/>
    <x v="148"/>
    <x v="38"/>
    <x v="2"/>
    <x v="1"/>
    <x v="2"/>
    <x v="42"/>
    <x v="617"/>
    <x v="0"/>
  </r>
  <r>
    <x v="3"/>
    <x v="20"/>
    <x v="149"/>
    <x v="53"/>
    <x v="1"/>
    <x v="1"/>
    <x v="21"/>
    <x v="21"/>
    <x v="22"/>
    <x v="0"/>
  </r>
  <r>
    <x v="3"/>
    <x v="20"/>
    <x v="92"/>
    <x v="38"/>
    <x v="20"/>
    <x v="1"/>
    <x v="17"/>
    <x v="1"/>
    <x v="73"/>
    <x v="0"/>
  </r>
  <r>
    <x v="3"/>
    <x v="20"/>
    <x v="93"/>
    <x v="38"/>
    <x v="13"/>
    <x v="1"/>
    <x v="496"/>
    <x v="11"/>
    <x v="1291"/>
    <x v="0"/>
  </r>
  <r>
    <x v="3"/>
    <x v="20"/>
    <x v="94"/>
    <x v="38"/>
    <x v="0"/>
    <x v="1"/>
    <x v="217"/>
    <x v="18"/>
    <x v="774"/>
    <x v="0"/>
  </r>
  <r>
    <x v="3"/>
    <x v="20"/>
    <x v="95"/>
    <x v="38"/>
    <x v="1"/>
    <x v="1"/>
    <x v="66"/>
    <x v="1"/>
    <x v="71"/>
    <x v="0"/>
  </r>
  <r>
    <x v="3"/>
    <x v="20"/>
    <x v="96"/>
    <x v="39"/>
    <x v="20"/>
    <x v="1"/>
    <x v="2"/>
    <x v="167"/>
    <x v="1491"/>
    <x v="0"/>
  </r>
  <r>
    <x v="3"/>
    <x v="20"/>
    <x v="97"/>
    <x v="36"/>
    <x v="11"/>
    <x v="1"/>
    <x v="21"/>
    <x v="21"/>
    <x v="22"/>
    <x v="0"/>
  </r>
  <r>
    <x v="3"/>
    <x v="20"/>
    <x v="173"/>
    <x v="58"/>
    <x v="11"/>
    <x v="1"/>
    <x v="22"/>
    <x v="7"/>
    <x v="72"/>
    <x v="0"/>
  </r>
  <r>
    <x v="3"/>
    <x v="20"/>
    <x v="98"/>
    <x v="40"/>
    <x v="1"/>
    <x v="1"/>
    <x v="68"/>
    <x v="56"/>
    <x v="83"/>
    <x v="0"/>
  </r>
  <r>
    <x v="3"/>
    <x v="20"/>
    <x v="99"/>
    <x v="37"/>
    <x v="11"/>
    <x v="1"/>
    <x v="36"/>
    <x v="57"/>
    <x v="105"/>
    <x v="0"/>
  </r>
  <r>
    <x v="3"/>
    <x v="20"/>
    <x v="100"/>
    <x v="34"/>
    <x v="12"/>
    <x v="1"/>
    <x v="22"/>
    <x v="14"/>
    <x v="85"/>
    <x v="0"/>
  </r>
  <r>
    <x v="3"/>
    <x v="20"/>
    <x v="101"/>
    <x v="41"/>
    <x v="11"/>
    <x v="1"/>
    <x v="359"/>
    <x v="52"/>
    <x v="1492"/>
    <x v="0"/>
  </r>
  <r>
    <x v="3"/>
    <x v="20"/>
    <x v="156"/>
    <x v="41"/>
    <x v="11"/>
    <x v="3"/>
    <x v="2"/>
    <x v="52"/>
    <x v="1493"/>
    <x v="0"/>
  </r>
  <r>
    <x v="3"/>
    <x v="20"/>
    <x v="111"/>
    <x v="12"/>
    <x v="1"/>
    <x v="1"/>
    <x v="44"/>
    <x v="22"/>
    <x v="52"/>
    <x v="0"/>
  </r>
  <r>
    <x v="3"/>
    <x v="20"/>
    <x v="112"/>
    <x v="13"/>
    <x v="1"/>
    <x v="1"/>
    <x v="72"/>
    <x v="59"/>
    <x v="1494"/>
    <x v="0"/>
  </r>
  <r>
    <x v="3"/>
    <x v="20"/>
    <x v="113"/>
    <x v="43"/>
    <x v="1"/>
    <x v="3"/>
    <x v="329"/>
    <x v="1"/>
    <x v="1495"/>
    <x v="0"/>
  </r>
  <r>
    <x v="3"/>
    <x v="20"/>
    <x v="114"/>
    <x v="44"/>
    <x v="12"/>
    <x v="1"/>
    <x v="2"/>
    <x v="52"/>
    <x v="95"/>
    <x v="0"/>
  </r>
  <r>
    <x v="3"/>
    <x v="20"/>
    <x v="115"/>
    <x v="45"/>
    <x v="1"/>
    <x v="1"/>
    <x v="2"/>
    <x v="61"/>
    <x v="159"/>
    <x v="0"/>
  </r>
  <r>
    <x v="3"/>
    <x v="20"/>
    <x v="116"/>
    <x v="46"/>
    <x v="21"/>
    <x v="0"/>
    <x v="5"/>
    <x v="313"/>
    <x v="1496"/>
    <x v="0"/>
  </r>
  <r>
    <x v="3"/>
    <x v="20"/>
    <x v="117"/>
    <x v="46"/>
    <x v="21"/>
    <x v="1"/>
    <x v="497"/>
    <x v="308"/>
    <x v="1497"/>
    <x v="0"/>
  </r>
  <r>
    <x v="3"/>
    <x v="20"/>
    <x v="118"/>
    <x v="46"/>
    <x v="22"/>
    <x v="1"/>
    <x v="56"/>
    <x v="41"/>
    <x v="1322"/>
    <x v="0"/>
  </r>
  <r>
    <x v="3"/>
    <x v="20"/>
    <x v="119"/>
    <x v="46"/>
    <x v="23"/>
    <x v="1"/>
    <x v="2"/>
    <x v="102"/>
    <x v="1498"/>
    <x v="0"/>
  </r>
  <r>
    <x v="3"/>
    <x v="20"/>
    <x v="120"/>
    <x v="46"/>
    <x v="24"/>
    <x v="1"/>
    <x v="93"/>
    <x v="64"/>
    <x v="470"/>
    <x v="0"/>
  </r>
  <r>
    <x v="3"/>
    <x v="20"/>
    <x v="121"/>
    <x v="38"/>
    <x v="1"/>
    <x v="1"/>
    <x v="21"/>
    <x v="21"/>
    <x v="22"/>
    <x v="0"/>
  </r>
  <r>
    <x v="3"/>
    <x v="20"/>
    <x v="140"/>
    <x v="49"/>
    <x v="1"/>
    <x v="1"/>
    <x v="17"/>
    <x v="1"/>
    <x v="73"/>
    <x v="0"/>
  </r>
  <r>
    <x v="3"/>
    <x v="20"/>
    <x v="122"/>
    <x v="46"/>
    <x v="23"/>
    <x v="1"/>
    <x v="21"/>
    <x v="21"/>
    <x v="22"/>
    <x v="0"/>
  </r>
  <r>
    <x v="3"/>
    <x v="20"/>
    <x v="123"/>
    <x v="46"/>
    <x v="21"/>
    <x v="1"/>
    <x v="21"/>
    <x v="21"/>
    <x v="22"/>
    <x v="0"/>
  </r>
  <r>
    <x v="3"/>
    <x v="20"/>
    <x v="124"/>
    <x v="46"/>
    <x v="22"/>
    <x v="1"/>
    <x v="21"/>
    <x v="21"/>
    <x v="22"/>
    <x v="0"/>
  </r>
  <r>
    <x v="3"/>
    <x v="20"/>
    <x v="125"/>
    <x v="46"/>
    <x v="24"/>
    <x v="1"/>
    <x v="21"/>
    <x v="21"/>
    <x v="22"/>
    <x v="0"/>
  </r>
  <r>
    <x v="3"/>
    <x v="20"/>
    <x v="126"/>
    <x v="45"/>
    <x v="1"/>
    <x v="1"/>
    <x v="108"/>
    <x v="58"/>
    <x v="1239"/>
    <x v="0"/>
  </r>
  <r>
    <x v="3"/>
    <x v="20"/>
    <x v="127"/>
    <x v="38"/>
    <x v="11"/>
    <x v="1"/>
    <x v="36"/>
    <x v="11"/>
    <x v="290"/>
    <x v="0"/>
  </r>
  <r>
    <x v="3"/>
    <x v="20"/>
    <x v="128"/>
    <x v="38"/>
    <x v="1"/>
    <x v="1"/>
    <x v="10"/>
    <x v="51"/>
    <x v="1499"/>
    <x v="0"/>
  </r>
  <r>
    <x v="3"/>
    <x v="20"/>
    <x v="129"/>
    <x v="38"/>
    <x v="20"/>
    <x v="1"/>
    <x v="21"/>
    <x v="21"/>
    <x v="22"/>
    <x v="0"/>
  </r>
  <r>
    <x v="3"/>
    <x v="20"/>
    <x v="130"/>
    <x v="38"/>
    <x v="2"/>
    <x v="1"/>
    <x v="21"/>
    <x v="21"/>
    <x v="22"/>
    <x v="0"/>
  </r>
  <r>
    <x v="3"/>
    <x v="20"/>
    <x v="131"/>
    <x v="38"/>
    <x v="0"/>
    <x v="1"/>
    <x v="21"/>
    <x v="21"/>
    <x v="22"/>
    <x v="0"/>
  </r>
  <r>
    <x v="3"/>
    <x v="20"/>
    <x v="132"/>
    <x v="38"/>
    <x v="13"/>
    <x v="1"/>
    <x v="21"/>
    <x v="21"/>
    <x v="22"/>
    <x v="0"/>
  </r>
  <r>
    <x v="3"/>
    <x v="20"/>
    <x v="133"/>
    <x v="45"/>
    <x v="1"/>
    <x v="3"/>
    <x v="498"/>
    <x v="250"/>
    <x v="1500"/>
    <x v="0"/>
  </r>
  <r>
    <x v="3"/>
    <x v="20"/>
    <x v="134"/>
    <x v="47"/>
    <x v="12"/>
    <x v="1"/>
    <x v="36"/>
    <x v="7"/>
    <x v="172"/>
    <x v="0"/>
  </r>
  <r>
    <x v="3"/>
    <x v="20"/>
    <x v="135"/>
    <x v="32"/>
    <x v="19"/>
    <x v="0"/>
    <x v="129"/>
    <x v="117"/>
    <x v="1501"/>
    <x v="0"/>
  </r>
  <r>
    <x v="3"/>
    <x v="20"/>
    <x v="136"/>
    <x v="32"/>
    <x v="19"/>
    <x v="0"/>
    <x v="21"/>
    <x v="21"/>
    <x v="1502"/>
    <x v="0"/>
  </r>
  <r>
    <x v="3"/>
    <x v="20"/>
    <x v="137"/>
    <x v="48"/>
    <x v="1"/>
    <x v="1"/>
    <x v="157"/>
    <x v="130"/>
    <x v="844"/>
    <x v="0"/>
  </r>
  <r>
    <x v="1"/>
    <x v="1"/>
    <x v="144"/>
    <x v="52"/>
    <x v="25"/>
    <x v="5"/>
    <x v="81"/>
    <x v="69"/>
    <x v="113"/>
    <x v="0"/>
  </r>
  <r>
    <x v="3"/>
    <x v="21"/>
    <x v="0"/>
    <x v="0"/>
    <x v="0"/>
    <x v="0"/>
    <x v="461"/>
    <x v="446"/>
    <x v="1503"/>
    <x v="0"/>
  </r>
  <r>
    <x v="3"/>
    <x v="21"/>
    <x v="1"/>
    <x v="1"/>
    <x v="1"/>
    <x v="1"/>
    <x v="463"/>
    <x v="1"/>
    <x v="1504"/>
    <x v="0"/>
  </r>
  <r>
    <x v="3"/>
    <x v="21"/>
    <x v="2"/>
    <x v="2"/>
    <x v="2"/>
    <x v="1"/>
    <x v="39"/>
    <x v="2"/>
    <x v="1505"/>
    <x v="0"/>
  </r>
  <r>
    <x v="3"/>
    <x v="21"/>
    <x v="3"/>
    <x v="2"/>
    <x v="3"/>
    <x v="1"/>
    <x v="134"/>
    <x v="332"/>
    <x v="1506"/>
    <x v="0"/>
  </r>
  <r>
    <x v="3"/>
    <x v="21"/>
    <x v="4"/>
    <x v="0"/>
    <x v="4"/>
    <x v="1"/>
    <x v="499"/>
    <x v="4"/>
    <x v="1507"/>
    <x v="0"/>
  </r>
  <r>
    <x v="3"/>
    <x v="21"/>
    <x v="5"/>
    <x v="0"/>
    <x v="4"/>
    <x v="0"/>
    <x v="37"/>
    <x v="447"/>
    <x v="1508"/>
    <x v="0"/>
  </r>
  <r>
    <x v="3"/>
    <x v="21"/>
    <x v="6"/>
    <x v="0"/>
    <x v="5"/>
    <x v="1"/>
    <x v="91"/>
    <x v="152"/>
    <x v="1509"/>
    <x v="0"/>
  </r>
  <r>
    <x v="3"/>
    <x v="21"/>
    <x v="7"/>
    <x v="0"/>
    <x v="5"/>
    <x v="2"/>
    <x v="119"/>
    <x v="4"/>
    <x v="1510"/>
    <x v="0"/>
  </r>
  <r>
    <x v="3"/>
    <x v="21"/>
    <x v="8"/>
    <x v="3"/>
    <x v="6"/>
    <x v="1"/>
    <x v="93"/>
    <x v="7"/>
    <x v="1184"/>
    <x v="0"/>
  </r>
  <r>
    <x v="3"/>
    <x v="21"/>
    <x v="9"/>
    <x v="3"/>
    <x v="7"/>
    <x v="1"/>
    <x v="103"/>
    <x v="66"/>
    <x v="1511"/>
    <x v="0"/>
  </r>
  <r>
    <x v="3"/>
    <x v="21"/>
    <x v="10"/>
    <x v="0"/>
    <x v="8"/>
    <x v="0"/>
    <x v="36"/>
    <x v="448"/>
    <x v="1512"/>
    <x v="0"/>
  </r>
  <r>
    <x v="3"/>
    <x v="21"/>
    <x v="11"/>
    <x v="0"/>
    <x v="8"/>
    <x v="1"/>
    <x v="172"/>
    <x v="179"/>
    <x v="1513"/>
    <x v="0"/>
  </r>
  <r>
    <x v="3"/>
    <x v="21"/>
    <x v="12"/>
    <x v="2"/>
    <x v="0"/>
    <x v="1"/>
    <x v="500"/>
    <x v="11"/>
    <x v="1514"/>
    <x v="0"/>
  </r>
  <r>
    <x v="3"/>
    <x v="21"/>
    <x v="13"/>
    <x v="2"/>
    <x v="3"/>
    <x v="3"/>
    <x v="20"/>
    <x v="84"/>
    <x v="1515"/>
    <x v="0"/>
  </r>
  <r>
    <x v="3"/>
    <x v="21"/>
    <x v="14"/>
    <x v="4"/>
    <x v="1"/>
    <x v="1"/>
    <x v="501"/>
    <x v="14"/>
    <x v="1516"/>
    <x v="0"/>
  </r>
  <r>
    <x v="3"/>
    <x v="21"/>
    <x v="15"/>
    <x v="4"/>
    <x v="1"/>
    <x v="0"/>
    <x v="219"/>
    <x v="231"/>
    <x v="1517"/>
    <x v="0"/>
  </r>
  <r>
    <x v="3"/>
    <x v="21"/>
    <x v="145"/>
    <x v="7"/>
    <x v="12"/>
    <x v="1"/>
    <x v="25"/>
    <x v="32"/>
    <x v="100"/>
    <x v="0"/>
  </r>
  <r>
    <x v="3"/>
    <x v="21"/>
    <x v="16"/>
    <x v="5"/>
    <x v="1"/>
    <x v="1"/>
    <x v="227"/>
    <x v="449"/>
    <x v="1518"/>
    <x v="0"/>
  </r>
  <r>
    <x v="3"/>
    <x v="21"/>
    <x v="17"/>
    <x v="6"/>
    <x v="1"/>
    <x v="1"/>
    <x v="79"/>
    <x v="1"/>
    <x v="190"/>
    <x v="0"/>
  </r>
  <r>
    <x v="3"/>
    <x v="21"/>
    <x v="170"/>
    <x v="4"/>
    <x v="1"/>
    <x v="3"/>
    <x v="69"/>
    <x v="212"/>
    <x v="188"/>
    <x v="0"/>
  </r>
  <r>
    <x v="3"/>
    <x v="21"/>
    <x v="19"/>
    <x v="1"/>
    <x v="1"/>
    <x v="1"/>
    <x v="10"/>
    <x v="18"/>
    <x v="225"/>
    <x v="0"/>
  </r>
  <r>
    <x v="3"/>
    <x v="21"/>
    <x v="20"/>
    <x v="0"/>
    <x v="0"/>
    <x v="4"/>
    <x v="444"/>
    <x v="23"/>
    <x v="1519"/>
    <x v="38"/>
  </r>
  <r>
    <x v="3"/>
    <x v="21"/>
    <x v="21"/>
    <x v="3"/>
    <x v="7"/>
    <x v="1"/>
    <x v="21"/>
    <x v="21"/>
    <x v="22"/>
    <x v="0"/>
  </r>
  <r>
    <x v="3"/>
    <x v="21"/>
    <x v="152"/>
    <x v="54"/>
    <x v="16"/>
    <x v="0"/>
    <x v="155"/>
    <x v="450"/>
    <x v="1520"/>
    <x v="0"/>
  </r>
  <r>
    <x v="3"/>
    <x v="21"/>
    <x v="154"/>
    <x v="1"/>
    <x v="1"/>
    <x v="0"/>
    <x v="21"/>
    <x v="21"/>
    <x v="1521"/>
    <x v="0"/>
  </r>
  <r>
    <x v="3"/>
    <x v="21"/>
    <x v="167"/>
    <x v="7"/>
    <x v="9"/>
    <x v="1"/>
    <x v="175"/>
    <x v="14"/>
    <x v="1522"/>
    <x v="0"/>
  </r>
  <r>
    <x v="3"/>
    <x v="21"/>
    <x v="22"/>
    <x v="6"/>
    <x v="1"/>
    <x v="1"/>
    <x v="21"/>
    <x v="21"/>
    <x v="22"/>
    <x v="0"/>
  </r>
  <r>
    <x v="3"/>
    <x v="21"/>
    <x v="23"/>
    <x v="2"/>
    <x v="0"/>
    <x v="1"/>
    <x v="21"/>
    <x v="21"/>
    <x v="22"/>
    <x v="0"/>
  </r>
  <r>
    <x v="3"/>
    <x v="21"/>
    <x v="24"/>
    <x v="2"/>
    <x v="2"/>
    <x v="1"/>
    <x v="21"/>
    <x v="21"/>
    <x v="22"/>
    <x v="0"/>
  </r>
  <r>
    <x v="3"/>
    <x v="21"/>
    <x v="25"/>
    <x v="0"/>
    <x v="5"/>
    <x v="1"/>
    <x v="21"/>
    <x v="21"/>
    <x v="22"/>
    <x v="0"/>
  </r>
  <r>
    <x v="3"/>
    <x v="21"/>
    <x v="26"/>
    <x v="0"/>
    <x v="8"/>
    <x v="1"/>
    <x v="21"/>
    <x v="21"/>
    <x v="22"/>
    <x v="0"/>
  </r>
  <r>
    <x v="3"/>
    <x v="21"/>
    <x v="27"/>
    <x v="0"/>
    <x v="0"/>
    <x v="0"/>
    <x v="21"/>
    <x v="21"/>
    <x v="408"/>
    <x v="0"/>
  </r>
  <r>
    <x v="3"/>
    <x v="21"/>
    <x v="28"/>
    <x v="0"/>
    <x v="0"/>
    <x v="1"/>
    <x v="1"/>
    <x v="4"/>
    <x v="1523"/>
    <x v="0"/>
  </r>
  <r>
    <x v="3"/>
    <x v="21"/>
    <x v="168"/>
    <x v="56"/>
    <x v="1"/>
    <x v="0"/>
    <x v="21"/>
    <x v="21"/>
    <x v="1524"/>
    <x v="0"/>
  </r>
  <r>
    <x v="3"/>
    <x v="21"/>
    <x v="176"/>
    <x v="60"/>
    <x v="1"/>
    <x v="0"/>
    <x v="21"/>
    <x v="21"/>
    <x v="1525"/>
    <x v="0"/>
  </r>
  <r>
    <x v="3"/>
    <x v="21"/>
    <x v="157"/>
    <x v="55"/>
    <x v="1"/>
    <x v="0"/>
    <x v="21"/>
    <x v="21"/>
    <x v="134"/>
    <x v="0"/>
  </r>
  <r>
    <x v="3"/>
    <x v="21"/>
    <x v="35"/>
    <x v="9"/>
    <x v="1"/>
    <x v="1"/>
    <x v="21"/>
    <x v="21"/>
    <x v="22"/>
    <x v="0"/>
  </r>
  <r>
    <x v="3"/>
    <x v="21"/>
    <x v="36"/>
    <x v="9"/>
    <x v="1"/>
    <x v="1"/>
    <x v="502"/>
    <x v="451"/>
    <x v="1526"/>
    <x v="0"/>
  </r>
  <r>
    <x v="3"/>
    <x v="21"/>
    <x v="37"/>
    <x v="7"/>
    <x v="2"/>
    <x v="1"/>
    <x v="503"/>
    <x v="229"/>
    <x v="1527"/>
    <x v="0"/>
  </r>
  <r>
    <x v="3"/>
    <x v="21"/>
    <x v="38"/>
    <x v="7"/>
    <x v="11"/>
    <x v="1"/>
    <x v="504"/>
    <x v="119"/>
    <x v="1528"/>
    <x v="0"/>
  </r>
  <r>
    <x v="3"/>
    <x v="21"/>
    <x v="39"/>
    <x v="7"/>
    <x v="2"/>
    <x v="1"/>
    <x v="26"/>
    <x v="452"/>
    <x v="1529"/>
    <x v="0"/>
  </r>
  <r>
    <x v="3"/>
    <x v="21"/>
    <x v="40"/>
    <x v="9"/>
    <x v="1"/>
    <x v="1"/>
    <x v="505"/>
    <x v="453"/>
    <x v="1530"/>
    <x v="0"/>
  </r>
  <r>
    <x v="3"/>
    <x v="21"/>
    <x v="41"/>
    <x v="9"/>
    <x v="1"/>
    <x v="3"/>
    <x v="135"/>
    <x v="7"/>
    <x v="1531"/>
    <x v="0"/>
  </r>
  <r>
    <x v="3"/>
    <x v="21"/>
    <x v="42"/>
    <x v="10"/>
    <x v="1"/>
    <x v="3"/>
    <x v="125"/>
    <x v="42"/>
    <x v="1532"/>
    <x v="0"/>
  </r>
  <r>
    <x v="3"/>
    <x v="21"/>
    <x v="43"/>
    <x v="11"/>
    <x v="1"/>
    <x v="1"/>
    <x v="506"/>
    <x v="36"/>
    <x v="1533"/>
    <x v="0"/>
  </r>
  <r>
    <x v="3"/>
    <x v="21"/>
    <x v="44"/>
    <x v="12"/>
    <x v="1"/>
    <x v="1"/>
    <x v="247"/>
    <x v="156"/>
    <x v="242"/>
    <x v="0"/>
  </r>
  <r>
    <x v="3"/>
    <x v="21"/>
    <x v="45"/>
    <x v="13"/>
    <x v="1"/>
    <x v="1"/>
    <x v="68"/>
    <x v="18"/>
    <x v="510"/>
    <x v="0"/>
  </r>
  <r>
    <x v="3"/>
    <x v="21"/>
    <x v="46"/>
    <x v="9"/>
    <x v="1"/>
    <x v="1"/>
    <x v="132"/>
    <x v="392"/>
    <x v="1534"/>
    <x v="0"/>
  </r>
  <r>
    <x v="3"/>
    <x v="21"/>
    <x v="47"/>
    <x v="14"/>
    <x v="1"/>
    <x v="3"/>
    <x v="22"/>
    <x v="419"/>
    <x v="1350"/>
    <x v="0"/>
  </r>
  <r>
    <x v="3"/>
    <x v="21"/>
    <x v="48"/>
    <x v="14"/>
    <x v="1"/>
    <x v="1"/>
    <x v="37"/>
    <x v="429"/>
    <x v="1535"/>
    <x v="0"/>
  </r>
  <r>
    <x v="3"/>
    <x v="21"/>
    <x v="49"/>
    <x v="7"/>
    <x v="11"/>
    <x v="1"/>
    <x v="37"/>
    <x v="40"/>
    <x v="105"/>
    <x v="0"/>
  </r>
  <r>
    <x v="3"/>
    <x v="21"/>
    <x v="50"/>
    <x v="7"/>
    <x v="12"/>
    <x v="1"/>
    <x v="155"/>
    <x v="40"/>
    <x v="54"/>
    <x v="0"/>
  </r>
  <r>
    <x v="3"/>
    <x v="21"/>
    <x v="51"/>
    <x v="7"/>
    <x v="2"/>
    <x v="1"/>
    <x v="20"/>
    <x v="22"/>
    <x v="92"/>
    <x v="0"/>
  </r>
  <r>
    <x v="3"/>
    <x v="21"/>
    <x v="52"/>
    <x v="15"/>
    <x v="1"/>
    <x v="3"/>
    <x v="48"/>
    <x v="346"/>
    <x v="1536"/>
    <x v="0"/>
  </r>
  <r>
    <x v="3"/>
    <x v="21"/>
    <x v="53"/>
    <x v="16"/>
    <x v="1"/>
    <x v="3"/>
    <x v="21"/>
    <x v="21"/>
    <x v="102"/>
    <x v="0"/>
  </r>
  <r>
    <x v="3"/>
    <x v="21"/>
    <x v="54"/>
    <x v="16"/>
    <x v="1"/>
    <x v="0"/>
    <x v="21"/>
    <x v="21"/>
    <x v="22"/>
    <x v="0"/>
  </r>
  <r>
    <x v="3"/>
    <x v="21"/>
    <x v="55"/>
    <x v="11"/>
    <x v="1"/>
    <x v="1"/>
    <x v="76"/>
    <x v="7"/>
    <x v="68"/>
    <x v="0"/>
  </r>
  <r>
    <x v="3"/>
    <x v="21"/>
    <x v="56"/>
    <x v="16"/>
    <x v="1"/>
    <x v="0"/>
    <x v="21"/>
    <x v="21"/>
    <x v="1537"/>
    <x v="0"/>
  </r>
  <r>
    <x v="3"/>
    <x v="21"/>
    <x v="60"/>
    <x v="7"/>
    <x v="13"/>
    <x v="1"/>
    <x v="507"/>
    <x v="160"/>
    <x v="1538"/>
    <x v="0"/>
  </r>
  <r>
    <x v="3"/>
    <x v="21"/>
    <x v="61"/>
    <x v="7"/>
    <x v="13"/>
    <x v="1"/>
    <x v="21"/>
    <x v="21"/>
    <x v="22"/>
    <x v="0"/>
  </r>
  <r>
    <x v="3"/>
    <x v="21"/>
    <x v="62"/>
    <x v="13"/>
    <x v="1"/>
    <x v="3"/>
    <x v="508"/>
    <x v="419"/>
    <x v="223"/>
    <x v="0"/>
  </r>
  <r>
    <x v="3"/>
    <x v="21"/>
    <x v="63"/>
    <x v="2"/>
    <x v="0"/>
    <x v="4"/>
    <x v="21"/>
    <x v="21"/>
    <x v="33"/>
    <x v="3"/>
  </r>
  <r>
    <x v="3"/>
    <x v="21"/>
    <x v="64"/>
    <x v="16"/>
    <x v="1"/>
    <x v="1"/>
    <x v="173"/>
    <x v="332"/>
    <x v="1539"/>
    <x v="0"/>
  </r>
  <r>
    <x v="3"/>
    <x v="21"/>
    <x v="65"/>
    <x v="18"/>
    <x v="1"/>
    <x v="0"/>
    <x v="7"/>
    <x v="454"/>
    <x v="1540"/>
    <x v="0"/>
  </r>
  <r>
    <x v="3"/>
    <x v="21"/>
    <x v="66"/>
    <x v="19"/>
    <x v="14"/>
    <x v="1"/>
    <x v="37"/>
    <x v="27"/>
    <x v="68"/>
    <x v="0"/>
  </r>
  <r>
    <x v="3"/>
    <x v="21"/>
    <x v="174"/>
    <x v="59"/>
    <x v="9"/>
    <x v="1"/>
    <x v="22"/>
    <x v="95"/>
    <x v="172"/>
    <x v="0"/>
  </r>
  <r>
    <x v="3"/>
    <x v="21"/>
    <x v="67"/>
    <x v="20"/>
    <x v="15"/>
    <x v="1"/>
    <x v="18"/>
    <x v="27"/>
    <x v="80"/>
    <x v="0"/>
  </r>
  <r>
    <x v="3"/>
    <x v="21"/>
    <x v="175"/>
    <x v="59"/>
    <x v="3"/>
    <x v="1"/>
    <x v="272"/>
    <x v="95"/>
    <x v="1541"/>
    <x v="0"/>
  </r>
  <r>
    <x v="3"/>
    <x v="21"/>
    <x v="68"/>
    <x v="21"/>
    <x v="13"/>
    <x v="1"/>
    <x v="17"/>
    <x v="7"/>
    <x v="100"/>
    <x v="0"/>
  </r>
  <r>
    <x v="3"/>
    <x v="21"/>
    <x v="69"/>
    <x v="22"/>
    <x v="16"/>
    <x v="0"/>
    <x v="56"/>
    <x v="455"/>
    <x v="1542"/>
    <x v="0"/>
  </r>
  <r>
    <x v="3"/>
    <x v="21"/>
    <x v="71"/>
    <x v="23"/>
    <x v="17"/>
    <x v="1"/>
    <x v="200"/>
    <x v="8"/>
    <x v="444"/>
    <x v="0"/>
  </r>
  <r>
    <x v="3"/>
    <x v="21"/>
    <x v="169"/>
    <x v="57"/>
    <x v="16"/>
    <x v="1"/>
    <x v="22"/>
    <x v="95"/>
    <x v="172"/>
    <x v="0"/>
  </r>
  <r>
    <x v="3"/>
    <x v="21"/>
    <x v="72"/>
    <x v="24"/>
    <x v="1"/>
    <x v="3"/>
    <x v="283"/>
    <x v="393"/>
    <x v="782"/>
    <x v="0"/>
  </r>
  <r>
    <x v="3"/>
    <x v="21"/>
    <x v="171"/>
    <x v="21"/>
    <x v="11"/>
    <x v="1"/>
    <x v="21"/>
    <x v="21"/>
    <x v="22"/>
    <x v="0"/>
  </r>
  <r>
    <x v="3"/>
    <x v="21"/>
    <x v="172"/>
    <x v="21"/>
    <x v="11"/>
    <x v="2"/>
    <x v="20"/>
    <x v="22"/>
    <x v="92"/>
    <x v="0"/>
  </r>
  <r>
    <x v="3"/>
    <x v="21"/>
    <x v="73"/>
    <x v="25"/>
    <x v="1"/>
    <x v="1"/>
    <x v="20"/>
    <x v="95"/>
    <x v="1184"/>
    <x v="0"/>
  </r>
  <r>
    <x v="3"/>
    <x v="21"/>
    <x v="177"/>
    <x v="61"/>
    <x v="0"/>
    <x v="1"/>
    <x v="21"/>
    <x v="21"/>
    <x v="22"/>
    <x v="0"/>
  </r>
  <r>
    <x v="3"/>
    <x v="21"/>
    <x v="84"/>
    <x v="24"/>
    <x v="1"/>
    <x v="1"/>
    <x v="17"/>
    <x v="456"/>
    <x v="1543"/>
    <x v="0"/>
  </r>
  <r>
    <x v="3"/>
    <x v="21"/>
    <x v="85"/>
    <x v="34"/>
    <x v="12"/>
    <x v="1"/>
    <x v="53"/>
    <x v="14"/>
    <x v="1544"/>
    <x v="0"/>
  </r>
  <r>
    <x v="3"/>
    <x v="21"/>
    <x v="86"/>
    <x v="35"/>
    <x v="20"/>
    <x v="1"/>
    <x v="17"/>
    <x v="1"/>
    <x v="73"/>
    <x v="0"/>
  </r>
  <r>
    <x v="3"/>
    <x v="21"/>
    <x v="87"/>
    <x v="36"/>
    <x v="11"/>
    <x v="1"/>
    <x v="20"/>
    <x v="354"/>
    <x v="503"/>
    <x v="0"/>
  </r>
  <r>
    <x v="3"/>
    <x v="21"/>
    <x v="88"/>
    <x v="5"/>
    <x v="1"/>
    <x v="3"/>
    <x v="354"/>
    <x v="206"/>
    <x v="1545"/>
    <x v="0"/>
  </r>
  <r>
    <x v="3"/>
    <x v="21"/>
    <x v="89"/>
    <x v="1"/>
    <x v="1"/>
    <x v="3"/>
    <x v="392"/>
    <x v="86"/>
    <x v="1546"/>
    <x v="0"/>
  </r>
  <r>
    <x v="3"/>
    <x v="21"/>
    <x v="90"/>
    <x v="37"/>
    <x v="11"/>
    <x v="1"/>
    <x v="509"/>
    <x v="380"/>
    <x v="1547"/>
    <x v="0"/>
  </r>
  <r>
    <x v="3"/>
    <x v="21"/>
    <x v="178"/>
    <x v="62"/>
    <x v="0"/>
    <x v="4"/>
    <x v="22"/>
    <x v="332"/>
    <x v="104"/>
    <x v="39"/>
  </r>
  <r>
    <x v="3"/>
    <x v="21"/>
    <x v="147"/>
    <x v="53"/>
    <x v="1"/>
    <x v="1"/>
    <x v="108"/>
    <x v="52"/>
    <x v="1548"/>
    <x v="0"/>
  </r>
  <r>
    <x v="3"/>
    <x v="21"/>
    <x v="91"/>
    <x v="38"/>
    <x v="11"/>
    <x v="1"/>
    <x v="44"/>
    <x v="14"/>
    <x v="844"/>
    <x v="0"/>
  </r>
  <r>
    <x v="3"/>
    <x v="21"/>
    <x v="148"/>
    <x v="38"/>
    <x v="2"/>
    <x v="1"/>
    <x v="2"/>
    <x v="42"/>
    <x v="617"/>
    <x v="0"/>
  </r>
  <r>
    <x v="3"/>
    <x v="21"/>
    <x v="149"/>
    <x v="53"/>
    <x v="1"/>
    <x v="1"/>
    <x v="21"/>
    <x v="21"/>
    <x v="22"/>
    <x v="0"/>
  </r>
  <r>
    <x v="3"/>
    <x v="21"/>
    <x v="92"/>
    <x v="38"/>
    <x v="20"/>
    <x v="1"/>
    <x v="17"/>
    <x v="1"/>
    <x v="73"/>
    <x v="0"/>
  </r>
  <r>
    <x v="3"/>
    <x v="21"/>
    <x v="93"/>
    <x v="38"/>
    <x v="13"/>
    <x v="1"/>
    <x v="510"/>
    <x v="11"/>
    <x v="1549"/>
    <x v="0"/>
  </r>
  <r>
    <x v="3"/>
    <x v="21"/>
    <x v="94"/>
    <x v="38"/>
    <x v="0"/>
    <x v="1"/>
    <x v="217"/>
    <x v="18"/>
    <x v="774"/>
    <x v="0"/>
  </r>
  <r>
    <x v="3"/>
    <x v="21"/>
    <x v="95"/>
    <x v="38"/>
    <x v="1"/>
    <x v="1"/>
    <x v="66"/>
    <x v="1"/>
    <x v="71"/>
    <x v="0"/>
  </r>
  <r>
    <x v="3"/>
    <x v="21"/>
    <x v="96"/>
    <x v="39"/>
    <x v="20"/>
    <x v="1"/>
    <x v="172"/>
    <x v="167"/>
    <x v="1550"/>
    <x v="0"/>
  </r>
  <r>
    <x v="3"/>
    <x v="21"/>
    <x v="97"/>
    <x v="36"/>
    <x v="11"/>
    <x v="1"/>
    <x v="21"/>
    <x v="21"/>
    <x v="22"/>
    <x v="0"/>
  </r>
  <r>
    <x v="3"/>
    <x v="21"/>
    <x v="179"/>
    <x v="62"/>
    <x v="0"/>
    <x v="4"/>
    <x v="21"/>
    <x v="21"/>
    <x v="22"/>
    <x v="3"/>
  </r>
  <r>
    <x v="3"/>
    <x v="21"/>
    <x v="173"/>
    <x v="58"/>
    <x v="11"/>
    <x v="1"/>
    <x v="21"/>
    <x v="21"/>
    <x v="22"/>
    <x v="0"/>
  </r>
  <r>
    <x v="3"/>
    <x v="21"/>
    <x v="98"/>
    <x v="40"/>
    <x v="1"/>
    <x v="1"/>
    <x v="25"/>
    <x v="56"/>
    <x v="1551"/>
    <x v="0"/>
  </r>
  <r>
    <x v="3"/>
    <x v="21"/>
    <x v="99"/>
    <x v="37"/>
    <x v="11"/>
    <x v="1"/>
    <x v="40"/>
    <x v="57"/>
    <x v="368"/>
    <x v="0"/>
  </r>
  <r>
    <x v="3"/>
    <x v="21"/>
    <x v="100"/>
    <x v="34"/>
    <x v="12"/>
    <x v="1"/>
    <x v="22"/>
    <x v="14"/>
    <x v="85"/>
    <x v="0"/>
  </r>
  <r>
    <x v="3"/>
    <x v="21"/>
    <x v="101"/>
    <x v="41"/>
    <x v="11"/>
    <x v="1"/>
    <x v="511"/>
    <x v="52"/>
    <x v="433"/>
    <x v="0"/>
  </r>
  <r>
    <x v="3"/>
    <x v="21"/>
    <x v="156"/>
    <x v="41"/>
    <x v="11"/>
    <x v="3"/>
    <x v="204"/>
    <x v="212"/>
    <x v="1552"/>
    <x v="0"/>
  </r>
  <r>
    <x v="3"/>
    <x v="21"/>
    <x v="111"/>
    <x v="12"/>
    <x v="1"/>
    <x v="1"/>
    <x v="44"/>
    <x v="22"/>
    <x v="52"/>
    <x v="0"/>
  </r>
  <r>
    <x v="3"/>
    <x v="21"/>
    <x v="112"/>
    <x v="13"/>
    <x v="1"/>
    <x v="1"/>
    <x v="72"/>
    <x v="298"/>
    <x v="1553"/>
    <x v="0"/>
  </r>
  <r>
    <x v="3"/>
    <x v="21"/>
    <x v="113"/>
    <x v="43"/>
    <x v="1"/>
    <x v="3"/>
    <x v="497"/>
    <x v="60"/>
    <x v="1554"/>
    <x v="0"/>
  </r>
  <r>
    <x v="3"/>
    <x v="21"/>
    <x v="114"/>
    <x v="44"/>
    <x v="12"/>
    <x v="1"/>
    <x v="2"/>
    <x v="52"/>
    <x v="95"/>
    <x v="0"/>
  </r>
  <r>
    <x v="3"/>
    <x v="21"/>
    <x v="115"/>
    <x v="45"/>
    <x v="1"/>
    <x v="1"/>
    <x v="2"/>
    <x v="61"/>
    <x v="159"/>
    <x v="0"/>
  </r>
  <r>
    <x v="3"/>
    <x v="21"/>
    <x v="116"/>
    <x v="46"/>
    <x v="21"/>
    <x v="0"/>
    <x v="74"/>
    <x v="457"/>
    <x v="1555"/>
    <x v="0"/>
  </r>
  <r>
    <x v="3"/>
    <x v="21"/>
    <x v="117"/>
    <x v="46"/>
    <x v="21"/>
    <x v="1"/>
    <x v="161"/>
    <x v="458"/>
    <x v="1556"/>
    <x v="0"/>
  </r>
  <r>
    <x v="3"/>
    <x v="21"/>
    <x v="118"/>
    <x v="46"/>
    <x v="22"/>
    <x v="1"/>
    <x v="70"/>
    <x v="41"/>
    <x v="705"/>
    <x v="0"/>
  </r>
  <r>
    <x v="3"/>
    <x v="21"/>
    <x v="119"/>
    <x v="46"/>
    <x v="23"/>
    <x v="1"/>
    <x v="2"/>
    <x v="459"/>
    <x v="1557"/>
    <x v="0"/>
  </r>
  <r>
    <x v="3"/>
    <x v="21"/>
    <x v="120"/>
    <x v="46"/>
    <x v="24"/>
    <x v="1"/>
    <x v="5"/>
    <x v="64"/>
    <x v="1558"/>
    <x v="0"/>
  </r>
  <r>
    <x v="3"/>
    <x v="21"/>
    <x v="121"/>
    <x v="38"/>
    <x v="1"/>
    <x v="1"/>
    <x v="20"/>
    <x v="60"/>
    <x v="102"/>
    <x v="0"/>
  </r>
  <r>
    <x v="3"/>
    <x v="21"/>
    <x v="180"/>
    <x v="63"/>
    <x v="1"/>
    <x v="1"/>
    <x v="21"/>
    <x v="21"/>
    <x v="22"/>
    <x v="0"/>
  </r>
  <r>
    <x v="3"/>
    <x v="21"/>
    <x v="140"/>
    <x v="49"/>
    <x v="1"/>
    <x v="1"/>
    <x v="17"/>
    <x v="1"/>
    <x v="73"/>
    <x v="0"/>
  </r>
  <r>
    <x v="3"/>
    <x v="21"/>
    <x v="122"/>
    <x v="46"/>
    <x v="23"/>
    <x v="1"/>
    <x v="21"/>
    <x v="21"/>
    <x v="22"/>
    <x v="0"/>
  </r>
  <r>
    <x v="3"/>
    <x v="21"/>
    <x v="123"/>
    <x v="46"/>
    <x v="21"/>
    <x v="1"/>
    <x v="21"/>
    <x v="21"/>
    <x v="22"/>
    <x v="0"/>
  </r>
  <r>
    <x v="3"/>
    <x v="21"/>
    <x v="124"/>
    <x v="46"/>
    <x v="22"/>
    <x v="1"/>
    <x v="21"/>
    <x v="21"/>
    <x v="22"/>
    <x v="0"/>
  </r>
  <r>
    <x v="3"/>
    <x v="21"/>
    <x v="125"/>
    <x v="46"/>
    <x v="24"/>
    <x v="1"/>
    <x v="21"/>
    <x v="21"/>
    <x v="22"/>
    <x v="0"/>
  </r>
  <r>
    <x v="3"/>
    <x v="21"/>
    <x v="126"/>
    <x v="45"/>
    <x v="1"/>
    <x v="1"/>
    <x v="108"/>
    <x v="58"/>
    <x v="1239"/>
    <x v="0"/>
  </r>
  <r>
    <x v="3"/>
    <x v="21"/>
    <x v="127"/>
    <x v="38"/>
    <x v="11"/>
    <x v="1"/>
    <x v="10"/>
    <x v="11"/>
    <x v="54"/>
    <x v="0"/>
  </r>
  <r>
    <x v="3"/>
    <x v="21"/>
    <x v="128"/>
    <x v="38"/>
    <x v="1"/>
    <x v="1"/>
    <x v="20"/>
    <x v="51"/>
    <x v="33"/>
    <x v="0"/>
  </r>
  <r>
    <x v="3"/>
    <x v="21"/>
    <x v="129"/>
    <x v="38"/>
    <x v="20"/>
    <x v="1"/>
    <x v="22"/>
    <x v="17"/>
    <x v="381"/>
    <x v="0"/>
  </r>
  <r>
    <x v="3"/>
    <x v="21"/>
    <x v="130"/>
    <x v="38"/>
    <x v="2"/>
    <x v="1"/>
    <x v="21"/>
    <x v="21"/>
    <x v="22"/>
    <x v="0"/>
  </r>
  <r>
    <x v="3"/>
    <x v="21"/>
    <x v="131"/>
    <x v="38"/>
    <x v="0"/>
    <x v="1"/>
    <x v="21"/>
    <x v="21"/>
    <x v="22"/>
    <x v="0"/>
  </r>
  <r>
    <x v="3"/>
    <x v="21"/>
    <x v="132"/>
    <x v="38"/>
    <x v="13"/>
    <x v="1"/>
    <x v="22"/>
    <x v="17"/>
    <x v="381"/>
    <x v="0"/>
  </r>
  <r>
    <x v="3"/>
    <x v="21"/>
    <x v="133"/>
    <x v="45"/>
    <x v="1"/>
    <x v="3"/>
    <x v="376"/>
    <x v="79"/>
    <x v="1559"/>
    <x v="0"/>
  </r>
  <r>
    <x v="3"/>
    <x v="21"/>
    <x v="134"/>
    <x v="47"/>
    <x v="12"/>
    <x v="1"/>
    <x v="20"/>
    <x v="7"/>
    <x v="396"/>
    <x v="0"/>
  </r>
  <r>
    <x v="3"/>
    <x v="21"/>
    <x v="135"/>
    <x v="32"/>
    <x v="19"/>
    <x v="0"/>
    <x v="47"/>
    <x v="86"/>
    <x v="1560"/>
    <x v="0"/>
  </r>
  <r>
    <x v="3"/>
    <x v="21"/>
    <x v="136"/>
    <x v="32"/>
    <x v="19"/>
    <x v="0"/>
    <x v="21"/>
    <x v="21"/>
    <x v="1561"/>
    <x v="0"/>
  </r>
  <r>
    <x v="1"/>
    <x v="1"/>
    <x v="144"/>
    <x v="52"/>
    <x v="25"/>
    <x v="5"/>
    <x v="81"/>
    <x v="69"/>
    <x v="113"/>
    <x v="0"/>
  </r>
  <r>
    <x v="4"/>
    <x v="22"/>
    <x v="0"/>
    <x v="0"/>
    <x v="0"/>
    <x v="0"/>
    <x v="401"/>
    <x v="452"/>
    <x v="1562"/>
    <x v="0"/>
  </r>
  <r>
    <x v="4"/>
    <x v="22"/>
    <x v="1"/>
    <x v="1"/>
    <x v="1"/>
    <x v="1"/>
    <x v="25"/>
    <x v="1"/>
    <x v="298"/>
    <x v="0"/>
  </r>
  <r>
    <x v="4"/>
    <x v="22"/>
    <x v="2"/>
    <x v="2"/>
    <x v="2"/>
    <x v="1"/>
    <x v="7"/>
    <x v="106"/>
    <x v="1563"/>
    <x v="0"/>
  </r>
  <r>
    <x v="4"/>
    <x v="22"/>
    <x v="3"/>
    <x v="2"/>
    <x v="3"/>
    <x v="1"/>
    <x v="206"/>
    <x v="332"/>
    <x v="1008"/>
    <x v="0"/>
  </r>
  <r>
    <x v="4"/>
    <x v="22"/>
    <x v="4"/>
    <x v="0"/>
    <x v="4"/>
    <x v="1"/>
    <x v="512"/>
    <x v="4"/>
    <x v="1564"/>
    <x v="0"/>
  </r>
  <r>
    <x v="4"/>
    <x v="22"/>
    <x v="5"/>
    <x v="0"/>
    <x v="4"/>
    <x v="0"/>
    <x v="37"/>
    <x v="150"/>
    <x v="1565"/>
    <x v="0"/>
  </r>
  <r>
    <x v="4"/>
    <x v="22"/>
    <x v="6"/>
    <x v="0"/>
    <x v="5"/>
    <x v="1"/>
    <x v="332"/>
    <x v="152"/>
    <x v="1566"/>
    <x v="0"/>
  </r>
  <r>
    <x v="4"/>
    <x v="22"/>
    <x v="7"/>
    <x v="0"/>
    <x v="5"/>
    <x v="2"/>
    <x v="414"/>
    <x v="4"/>
    <x v="1567"/>
    <x v="0"/>
  </r>
  <r>
    <x v="4"/>
    <x v="22"/>
    <x v="8"/>
    <x v="3"/>
    <x v="6"/>
    <x v="1"/>
    <x v="18"/>
    <x v="7"/>
    <x v="1437"/>
    <x v="0"/>
  </r>
  <r>
    <x v="4"/>
    <x v="22"/>
    <x v="9"/>
    <x v="3"/>
    <x v="7"/>
    <x v="1"/>
    <x v="461"/>
    <x v="66"/>
    <x v="1568"/>
    <x v="0"/>
  </r>
  <r>
    <x v="4"/>
    <x v="22"/>
    <x v="10"/>
    <x v="0"/>
    <x v="8"/>
    <x v="0"/>
    <x v="22"/>
    <x v="460"/>
    <x v="1569"/>
    <x v="0"/>
  </r>
  <r>
    <x v="4"/>
    <x v="22"/>
    <x v="11"/>
    <x v="0"/>
    <x v="8"/>
    <x v="1"/>
    <x v="101"/>
    <x v="10"/>
    <x v="1570"/>
    <x v="0"/>
  </r>
  <r>
    <x v="4"/>
    <x v="22"/>
    <x v="12"/>
    <x v="2"/>
    <x v="0"/>
    <x v="1"/>
    <x v="513"/>
    <x v="11"/>
    <x v="1571"/>
    <x v="0"/>
  </r>
  <r>
    <x v="4"/>
    <x v="22"/>
    <x v="13"/>
    <x v="2"/>
    <x v="3"/>
    <x v="3"/>
    <x v="8"/>
    <x v="187"/>
    <x v="1572"/>
    <x v="0"/>
  </r>
  <r>
    <x v="4"/>
    <x v="22"/>
    <x v="14"/>
    <x v="4"/>
    <x v="1"/>
    <x v="1"/>
    <x v="514"/>
    <x v="14"/>
    <x v="1573"/>
    <x v="0"/>
  </r>
  <r>
    <x v="4"/>
    <x v="22"/>
    <x v="15"/>
    <x v="4"/>
    <x v="1"/>
    <x v="0"/>
    <x v="15"/>
    <x v="14"/>
    <x v="1574"/>
    <x v="0"/>
  </r>
  <r>
    <x v="4"/>
    <x v="22"/>
    <x v="145"/>
    <x v="7"/>
    <x v="12"/>
    <x v="1"/>
    <x v="281"/>
    <x v="32"/>
    <x v="1575"/>
    <x v="0"/>
  </r>
  <r>
    <x v="4"/>
    <x v="22"/>
    <x v="16"/>
    <x v="5"/>
    <x v="1"/>
    <x v="1"/>
    <x v="50"/>
    <x v="461"/>
    <x v="1576"/>
    <x v="0"/>
  </r>
  <r>
    <x v="4"/>
    <x v="22"/>
    <x v="17"/>
    <x v="6"/>
    <x v="1"/>
    <x v="1"/>
    <x v="79"/>
    <x v="1"/>
    <x v="190"/>
    <x v="0"/>
  </r>
  <r>
    <x v="4"/>
    <x v="22"/>
    <x v="170"/>
    <x v="4"/>
    <x v="1"/>
    <x v="3"/>
    <x v="131"/>
    <x v="42"/>
    <x v="443"/>
    <x v="0"/>
  </r>
  <r>
    <x v="4"/>
    <x v="22"/>
    <x v="19"/>
    <x v="1"/>
    <x v="1"/>
    <x v="1"/>
    <x v="18"/>
    <x v="18"/>
    <x v="19"/>
    <x v="0"/>
  </r>
  <r>
    <x v="4"/>
    <x v="22"/>
    <x v="20"/>
    <x v="0"/>
    <x v="0"/>
    <x v="4"/>
    <x v="500"/>
    <x v="23"/>
    <x v="1577"/>
    <x v="40"/>
  </r>
  <r>
    <x v="4"/>
    <x v="22"/>
    <x v="21"/>
    <x v="3"/>
    <x v="7"/>
    <x v="1"/>
    <x v="21"/>
    <x v="21"/>
    <x v="22"/>
    <x v="0"/>
  </r>
  <r>
    <x v="4"/>
    <x v="22"/>
    <x v="152"/>
    <x v="54"/>
    <x v="16"/>
    <x v="0"/>
    <x v="121"/>
    <x v="194"/>
    <x v="1578"/>
    <x v="0"/>
  </r>
  <r>
    <x v="4"/>
    <x v="22"/>
    <x v="154"/>
    <x v="1"/>
    <x v="1"/>
    <x v="0"/>
    <x v="22"/>
    <x v="462"/>
    <x v="1579"/>
    <x v="0"/>
  </r>
  <r>
    <x v="4"/>
    <x v="22"/>
    <x v="167"/>
    <x v="7"/>
    <x v="9"/>
    <x v="1"/>
    <x v="515"/>
    <x v="14"/>
    <x v="519"/>
    <x v="0"/>
  </r>
  <r>
    <x v="4"/>
    <x v="22"/>
    <x v="22"/>
    <x v="6"/>
    <x v="1"/>
    <x v="1"/>
    <x v="21"/>
    <x v="21"/>
    <x v="22"/>
    <x v="0"/>
  </r>
  <r>
    <x v="4"/>
    <x v="22"/>
    <x v="23"/>
    <x v="2"/>
    <x v="0"/>
    <x v="1"/>
    <x v="21"/>
    <x v="21"/>
    <x v="22"/>
    <x v="0"/>
  </r>
  <r>
    <x v="4"/>
    <x v="22"/>
    <x v="24"/>
    <x v="2"/>
    <x v="2"/>
    <x v="1"/>
    <x v="21"/>
    <x v="21"/>
    <x v="22"/>
    <x v="0"/>
  </r>
  <r>
    <x v="4"/>
    <x v="22"/>
    <x v="25"/>
    <x v="0"/>
    <x v="5"/>
    <x v="1"/>
    <x v="332"/>
    <x v="152"/>
    <x v="1566"/>
    <x v="0"/>
  </r>
  <r>
    <x v="4"/>
    <x v="22"/>
    <x v="26"/>
    <x v="0"/>
    <x v="8"/>
    <x v="1"/>
    <x v="21"/>
    <x v="21"/>
    <x v="22"/>
    <x v="0"/>
  </r>
  <r>
    <x v="4"/>
    <x v="22"/>
    <x v="27"/>
    <x v="0"/>
    <x v="0"/>
    <x v="0"/>
    <x v="21"/>
    <x v="21"/>
    <x v="1580"/>
    <x v="0"/>
  </r>
  <r>
    <x v="4"/>
    <x v="22"/>
    <x v="28"/>
    <x v="0"/>
    <x v="0"/>
    <x v="1"/>
    <x v="25"/>
    <x v="4"/>
    <x v="1581"/>
    <x v="0"/>
  </r>
  <r>
    <x v="4"/>
    <x v="22"/>
    <x v="168"/>
    <x v="56"/>
    <x v="1"/>
    <x v="0"/>
    <x v="21"/>
    <x v="21"/>
    <x v="1580"/>
    <x v="0"/>
  </r>
  <r>
    <x v="4"/>
    <x v="22"/>
    <x v="176"/>
    <x v="60"/>
    <x v="1"/>
    <x v="0"/>
    <x v="21"/>
    <x v="21"/>
    <x v="1582"/>
    <x v="0"/>
  </r>
  <r>
    <x v="4"/>
    <x v="22"/>
    <x v="157"/>
    <x v="55"/>
    <x v="1"/>
    <x v="0"/>
    <x v="21"/>
    <x v="21"/>
    <x v="22"/>
    <x v="0"/>
  </r>
  <r>
    <x v="4"/>
    <x v="22"/>
    <x v="35"/>
    <x v="9"/>
    <x v="1"/>
    <x v="1"/>
    <x v="22"/>
    <x v="463"/>
    <x v="1583"/>
    <x v="0"/>
  </r>
  <r>
    <x v="4"/>
    <x v="22"/>
    <x v="36"/>
    <x v="9"/>
    <x v="1"/>
    <x v="1"/>
    <x v="448"/>
    <x v="362"/>
    <x v="1584"/>
    <x v="0"/>
  </r>
  <r>
    <x v="4"/>
    <x v="22"/>
    <x v="37"/>
    <x v="7"/>
    <x v="2"/>
    <x v="1"/>
    <x v="507"/>
    <x v="229"/>
    <x v="1585"/>
    <x v="0"/>
  </r>
  <r>
    <x v="4"/>
    <x v="22"/>
    <x v="38"/>
    <x v="7"/>
    <x v="11"/>
    <x v="1"/>
    <x v="297"/>
    <x v="464"/>
    <x v="1586"/>
    <x v="0"/>
  </r>
  <r>
    <x v="4"/>
    <x v="22"/>
    <x v="39"/>
    <x v="7"/>
    <x v="2"/>
    <x v="1"/>
    <x v="189"/>
    <x v="175"/>
    <x v="1587"/>
    <x v="0"/>
  </r>
  <r>
    <x v="4"/>
    <x v="22"/>
    <x v="40"/>
    <x v="9"/>
    <x v="1"/>
    <x v="1"/>
    <x v="30"/>
    <x v="167"/>
    <x v="1588"/>
    <x v="0"/>
  </r>
  <r>
    <x v="4"/>
    <x v="22"/>
    <x v="41"/>
    <x v="9"/>
    <x v="1"/>
    <x v="3"/>
    <x v="135"/>
    <x v="161"/>
    <x v="1589"/>
    <x v="0"/>
  </r>
  <r>
    <x v="4"/>
    <x v="22"/>
    <x v="42"/>
    <x v="10"/>
    <x v="1"/>
    <x v="3"/>
    <x v="53"/>
    <x v="52"/>
    <x v="1590"/>
    <x v="0"/>
  </r>
  <r>
    <x v="4"/>
    <x v="22"/>
    <x v="43"/>
    <x v="11"/>
    <x v="1"/>
    <x v="1"/>
    <x v="516"/>
    <x v="112"/>
    <x v="1591"/>
    <x v="0"/>
  </r>
  <r>
    <x v="4"/>
    <x v="22"/>
    <x v="44"/>
    <x v="12"/>
    <x v="1"/>
    <x v="1"/>
    <x v="396"/>
    <x v="188"/>
    <x v="1592"/>
    <x v="0"/>
  </r>
  <r>
    <x v="4"/>
    <x v="22"/>
    <x v="45"/>
    <x v="13"/>
    <x v="1"/>
    <x v="1"/>
    <x v="68"/>
    <x v="18"/>
    <x v="510"/>
    <x v="0"/>
  </r>
  <r>
    <x v="4"/>
    <x v="22"/>
    <x v="46"/>
    <x v="9"/>
    <x v="1"/>
    <x v="1"/>
    <x v="332"/>
    <x v="232"/>
    <x v="1593"/>
    <x v="0"/>
  </r>
  <r>
    <x v="4"/>
    <x v="22"/>
    <x v="47"/>
    <x v="14"/>
    <x v="1"/>
    <x v="3"/>
    <x v="21"/>
    <x v="21"/>
    <x v="1594"/>
    <x v="0"/>
  </r>
  <r>
    <x v="4"/>
    <x v="22"/>
    <x v="48"/>
    <x v="14"/>
    <x v="1"/>
    <x v="1"/>
    <x v="10"/>
    <x v="429"/>
    <x v="1595"/>
    <x v="0"/>
  </r>
  <r>
    <x v="4"/>
    <x v="22"/>
    <x v="49"/>
    <x v="7"/>
    <x v="11"/>
    <x v="1"/>
    <x v="36"/>
    <x v="40"/>
    <x v="333"/>
    <x v="0"/>
  </r>
  <r>
    <x v="4"/>
    <x v="22"/>
    <x v="50"/>
    <x v="7"/>
    <x v="12"/>
    <x v="1"/>
    <x v="93"/>
    <x v="40"/>
    <x v="102"/>
    <x v="0"/>
  </r>
  <r>
    <x v="4"/>
    <x v="22"/>
    <x v="51"/>
    <x v="7"/>
    <x v="2"/>
    <x v="1"/>
    <x v="20"/>
    <x v="22"/>
    <x v="92"/>
    <x v="0"/>
  </r>
  <r>
    <x v="4"/>
    <x v="22"/>
    <x v="52"/>
    <x v="15"/>
    <x v="1"/>
    <x v="3"/>
    <x v="418"/>
    <x v="64"/>
    <x v="1596"/>
    <x v="0"/>
  </r>
  <r>
    <x v="4"/>
    <x v="22"/>
    <x v="53"/>
    <x v="16"/>
    <x v="1"/>
    <x v="3"/>
    <x v="21"/>
    <x v="21"/>
    <x v="28"/>
    <x v="0"/>
  </r>
  <r>
    <x v="4"/>
    <x v="22"/>
    <x v="54"/>
    <x v="16"/>
    <x v="1"/>
    <x v="0"/>
    <x v="21"/>
    <x v="21"/>
    <x v="1597"/>
    <x v="0"/>
  </r>
  <r>
    <x v="4"/>
    <x v="22"/>
    <x v="55"/>
    <x v="11"/>
    <x v="1"/>
    <x v="1"/>
    <x v="67"/>
    <x v="7"/>
    <x v="1358"/>
    <x v="0"/>
  </r>
  <r>
    <x v="4"/>
    <x v="22"/>
    <x v="56"/>
    <x v="16"/>
    <x v="1"/>
    <x v="0"/>
    <x v="21"/>
    <x v="21"/>
    <x v="1598"/>
    <x v="0"/>
  </r>
  <r>
    <x v="4"/>
    <x v="22"/>
    <x v="60"/>
    <x v="7"/>
    <x v="13"/>
    <x v="1"/>
    <x v="517"/>
    <x v="275"/>
    <x v="1599"/>
    <x v="0"/>
  </r>
  <r>
    <x v="4"/>
    <x v="22"/>
    <x v="61"/>
    <x v="7"/>
    <x v="13"/>
    <x v="1"/>
    <x v="21"/>
    <x v="21"/>
    <x v="22"/>
    <x v="0"/>
  </r>
  <r>
    <x v="4"/>
    <x v="22"/>
    <x v="62"/>
    <x v="13"/>
    <x v="1"/>
    <x v="3"/>
    <x v="485"/>
    <x v="25"/>
    <x v="1600"/>
    <x v="0"/>
  </r>
  <r>
    <x v="4"/>
    <x v="22"/>
    <x v="63"/>
    <x v="2"/>
    <x v="0"/>
    <x v="4"/>
    <x v="18"/>
    <x v="96"/>
    <x v="1601"/>
    <x v="3"/>
  </r>
  <r>
    <x v="4"/>
    <x v="22"/>
    <x v="64"/>
    <x v="16"/>
    <x v="1"/>
    <x v="1"/>
    <x v="30"/>
    <x v="332"/>
    <x v="1602"/>
    <x v="0"/>
  </r>
  <r>
    <x v="4"/>
    <x v="22"/>
    <x v="65"/>
    <x v="18"/>
    <x v="1"/>
    <x v="0"/>
    <x v="41"/>
    <x v="244"/>
    <x v="1603"/>
    <x v="0"/>
  </r>
  <r>
    <x v="4"/>
    <x v="22"/>
    <x v="66"/>
    <x v="19"/>
    <x v="14"/>
    <x v="1"/>
    <x v="18"/>
    <x v="27"/>
    <x v="80"/>
    <x v="0"/>
  </r>
  <r>
    <x v="4"/>
    <x v="22"/>
    <x v="174"/>
    <x v="59"/>
    <x v="9"/>
    <x v="1"/>
    <x v="40"/>
    <x v="95"/>
    <x v="527"/>
    <x v="0"/>
  </r>
  <r>
    <x v="4"/>
    <x v="22"/>
    <x v="67"/>
    <x v="20"/>
    <x v="15"/>
    <x v="1"/>
    <x v="93"/>
    <x v="27"/>
    <x v="387"/>
    <x v="0"/>
  </r>
  <r>
    <x v="4"/>
    <x v="22"/>
    <x v="175"/>
    <x v="59"/>
    <x v="3"/>
    <x v="1"/>
    <x v="49"/>
    <x v="95"/>
    <x v="1604"/>
    <x v="0"/>
  </r>
  <r>
    <x v="4"/>
    <x v="22"/>
    <x v="68"/>
    <x v="21"/>
    <x v="13"/>
    <x v="1"/>
    <x v="17"/>
    <x v="7"/>
    <x v="100"/>
    <x v="0"/>
  </r>
  <r>
    <x v="4"/>
    <x v="22"/>
    <x v="69"/>
    <x v="22"/>
    <x v="16"/>
    <x v="0"/>
    <x v="41"/>
    <x v="244"/>
    <x v="1603"/>
    <x v="0"/>
  </r>
  <r>
    <x v="4"/>
    <x v="22"/>
    <x v="71"/>
    <x v="23"/>
    <x v="17"/>
    <x v="1"/>
    <x v="146"/>
    <x v="8"/>
    <x v="498"/>
    <x v="0"/>
  </r>
  <r>
    <x v="4"/>
    <x v="22"/>
    <x v="169"/>
    <x v="57"/>
    <x v="16"/>
    <x v="1"/>
    <x v="22"/>
    <x v="95"/>
    <x v="172"/>
    <x v="0"/>
  </r>
  <r>
    <x v="4"/>
    <x v="22"/>
    <x v="72"/>
    <x v="24"/>
    <x v="1"/>
    <x v="3"/>
    <x v="307"/>
    <x v="41"/>
    <x v="1605"/>
    <x v="0"/>
  </r>
  <r>
    <x v="4"/>
    <x v="22"/>
    <x v="171"/>
    <x v="21"/>
    <x v="11"/>
    <x v="1"/>
    <x v="22"/>
    <x v="7"/>
    <x v="72"/>
    <x v="0"/>
  </r>
  <r>
    <x v="4"/>
    <x v="22"/>
    <x v="172"/>
    <x v="21"/>
    <x v="11"/>
    <x v="2"/>
    <x v="20"/>
    <x v="22"/>
    <x v="92"/>
    <x v="0"/>
  </r>
  <r>
    <x v="4"/>
    <x v="22"/>
    <x v="73"/>
    <x v="25"/>
    <x v="1"/>
    <x v="1"/>
    <x v="21"/>
    <x v="21"/>
    <x v="22"/>
    <x v="0"/>
  </r>
  <r>
    <x v="4"/>
    <x v="22"/>
    <x v="177"/>
    <x v="61"/>
    <x v="0"/>
    <x v="1"/>
    <x v="21"/>
    <x v="21"/>
    <x v="22"/>
    <x v="0"/>
  </r>
  <r>
    <x v="4"/>
    <x v="22"/>
    <x v="84"/>
    <x v="24"/>
    <x v="1"/>
    <x v="1"/>
    <x v="2"/>
    <x v="64"/>
    <x v="551"/>
    <x v="0"/>
  </r>
  <r>
    <x v="4"/>
    <x v="22"/>
    <x v="85"/>
    <x v="34"/>
    <x v="12"/>
    <x v="1"/>
    <x v="92"/>
    <x v="14"/>
    <x v="69"/>
    <x v="0"/>
  </r>
  <r>
    <x v="4"/>
    <x v="22"/>
    <x v="86"/>
    <x v="35"/>
    <x v="20"/>
    <x v="1"/>
    <x v="17"/>
    <x v="1"/>
    <x v="73"/>
    <x v="0"/>
  </r>
  <r>
    <x v="4"/>
    <x v="22"/>
    <x v="87"/>
    <x v="36"/>
    <x v="11"/>
    <x v="1"/>
    <x v="20"/>
    <x v="465"/>
    <x v="1606"/>
    <x v="0"/>
  </r>
  <r>
    <x v="4"/>
    <x v="22"/>
    <x v="88"/>
    <x v="5"/>
    <x v="1"/>
    <x v="3"/>
    <x v="518"/>
    <x v="46"/>
    <x v="1607"/>
    <x v="0"/>
  </r>
  <r>
    <x v="4"/>
    <x v="22"/>
    <x v="89"/>
    <x v="1"/>
    <x v="1"/>
    <x v="3"/>
    <x v="297"/>
    <x v="193"/>
    <x v="1608"/>
    <x v="0"/>
  </r>
  <r>
    <x v="4"/>
    <x v="22"/>
    <x v="90"/>
    <x v="37"/>
    <x v="11"/>
    <x v="1"/>
    <x v="519"/>
    <x v="231"/>
    <x v="1609"/>
    <x v="0"/>
  </r>
  <r>
    <x v="4"/>
    <x v="22"/>
    <x v="178"/>
    <x v="62"/>
    <x v="0"/>
    <x v="4"/>
    <x v="36"/>
    <x v="335"/>
    <x v="1610"/>
    <x v="41"/>
  </r>
  <r>
    <x v="4"/>
    <x v="22"/>
    <x v="147"/>
    <x v="53"/>
    <x v="1"/>
    <x v="1"/>
    <x v="195"/>
    <x v="52"/>
    <x v="1179"/>
    <x v="0"/>
  </r>
  <r>
    <x v="4"/>
    <x v="22"/>
    <x v="91"/>
    <x v="38"/>
    <x v="11"/>
    <x v="1"/>
    <x v="44"/>
    <x v="14"/>
    <x v="844"/>
    <x v="0"/>
  </r>
  <r>
    <x v="4"/>
    <x v="22"/>
    <x v="148"/>
    <x v="38"/>
    <x v="2"/>
    <x v="1"/>
    <x v="2"/>
    <x v="42"/>
    <x v="617"/>
    <x v="0"/>
  </r>
  <r>
    <x v="4"/>
    <x v="22"/>
    <x v="149"/>
    <x v="53"/>
    <x v="1"/>
    <x v="1"/>
    <x v="21"/>
    <x v="21"/>
    <x v="22"/>
    <x v="0"/>
  </r>
  <r>
    <x v="4"/>
    <x v="22"/>
    <x v="92"/>
    <x v="38"/>
    <x v="20"/>
    <x v="1"/>
    <x v="17"/>
    <x v="1"/>
    <x v="73"/>
    <x v="0"/>
  </r>
  <r>
    <x v="4"/>
    <x v="22"/>
    <x v="93"/>
    <x v="38"/>
    <x v="13"/>
    <x v="1"/>
    <x v="520"/>
    <x v="11"/>
    <x v="1611"/>
    <x v="0"/>
  </r>
  <r>
    <x v="4"/>
    <x v="22"/>
    <x v="94"/>
    <x v="38"/>
    <x v="0"/>
    <x v="1"/>
    <x v="285"/>
    <x v="18"/>
    <x v="1612"/>
    <x v="0"/>
  </r>
  <r>
    <x v="4"/>
    <x v="22"/>
    <x v="95"/>
    <x v="38"/>
    <x v="1"/>
    <x v="1"/>
    <x v="66"/>
    <x v="1"/>
    <x v="71"/>
    <x v="0"/>
  </r>
  <r>
    <x v="4"/>
    <x v="22"/>
    <x v="96"/>
    <x v="39"/>
    <x v="20"/>
    <x v="1"/>
    <x v="107"/>
    <x v="254"/>
    <x v="1613"/>
    <x v="0"/>
  </r>
  <r>
    <x v="4"/>
    <x v="22"/>
    <x v="97"/>
    <x v="36"/>
    <x v="11"/>
    <x v="1"/>
    <x v="21"/>
    <x v="21"/>
    <x v="22"/>
    <x v="0"/>
  </r>
  <r>
    <x v="4"/>
    <x v="22"/>
    <x v="179"/>
    <x v="62"/>
    <x v="0"/>
    <x v="4"/>
    <x v="21"/>
    <x v="21"/>
    <x v="1107"/>
    <x v="3"/>
  </r>
  <r>
    <x v="4"/>
    <x v="22"/>
    <x v="173"/>
    <x v="58"/>
    <x v="11"/>
    <x v="1"/>
    <x v="21"/>
    <x v="21"/>
    <x v="22"/>
    <x v="0"/>
  </r>
  <r>
    <x v="4"/>
    <x v="22"/>
    <x v="98"/>
    <x v="40"/>
    <x v="1"/>
    <x v="1"/>
    <x v="25"/>
    <x v="56"/>
    <x v="1614"/>
    <x v="0"/>
  </r>
  <r>
    <x v="4"/>
    <x v="22"/>
    <x v="99"/>
    <x v="37"/>
    <x v="11"/>
    <x v="1"/>
    <x v="20"/>
    <x v="57"/>
    <x v="381"/>
    <x v="0"/>
  </r>
  <r>
    <x v="4"/>
    <x v="22"/>
    <x v="100"/>
    <x v="34"/>
    <x v="12"/>
    <x v="1"/>
    <x v="22"/>
    <x v="14"/>
    <x v="85"/>
    <x v="0"/>
  </r>
  <r>
    <x v="4"/>
    <x v="22"/>
    <x v="101"/>
    <x v="41"/>
    <x v="11"/>
    <x v="1"/>
    <x v="41"/>
    <x v="52"/>
    <x v="1615"/>
    <x v="0"/>
  </r>
  <r>
    <x v="4"/>
    <x v="22"/>
    <x v="156"/>
    <x v="41"/>
    <x v="11"/>
    <x v="3"/>
    <x v="155"/>
    <x v="11"/>
    <x v="1616"/>
    <x v="0"/>
  </r>
  <r>
    <x v="4"/>
    <x v="22"/>
    <x v="111"/>
    <x v="12"/>
    <x v="1"/>
    <x v="1"/>
    <x v="44"/>
    <x v="22"/>
    <x v="52"/>
    <x v="0"/>
  </r>
  <r>
    <x v="4"/>
    <x v="22"/>
    <x v="112"/>
    <x v="13"/>
    <x v="1"/>
    <x v="1"/>
    <x v="72"/>
    <x v="146"/>
    <x v="1617"/>
    <x v="0"/>
  </r>
  <r>
    <x v="4"/>
    <x v="22"/>
    <x v="113"/>
    <x v="43"/>
    <x v="1"/>
    <x v="3"/>
    <x v="75"/>
    <x v="17"/>
    <x v="1618"/>
    <x v="0"/>
  </r>
  <r>
    <x v="4"/>
    <x v="22"/>
    <x v="114"/>
    <x v="44"/>
    <x v="12"/>
    <x v="1"/>
    <x v="2"/>
    <x v="52"/>
    <x v="95"/>
    <x v="0"/>
  </r>
  <r>
    <x v="4"/>
    <x v="22"/>
    <x v="115"/>
    <x v="45"/>
    <x v="1"/>
    <x v="1"/>
    <x v="2"/>
    <x v="61"/>
    <x v="96"/>
    <x v="0"/>
  </r>
  <r>
    <x v="4"/>
    <x v="22"/>
    <x v="116"/>
    <x v="46"/>
    <x v="21"/>
    <x v="0"/>
    <x v="92"/>
    <x v="466"/>
    <x v="1619"/>
    <x v="0"/>
  </r>
  <r>
    <x v="4"/>
    <x v="22"/>
    <x v="117"/>
    <x v="46"/>
    <x v="21"/>
    <x v="1"/>
    <x v="521"/>
    <x v="9"/>
    <x v="1620"/>
    <x v="0"/>
  </r>
  <r>
    <x v="4"/>
    <x v="22"/>
    <x v="118"/>
    <x v="46"/>
    <x v="22"/>
    <x v="1"/>
    <x v="178"/>
    <x v="41"/>
    <x v="617"/>
    <x v="0"/>
  </r>
  <r>
    <x v="4"/>
    <x v="22"/>
    <x v="119"/>
    <x v="46"/>
    <x v="23"/>
    <x v="1"/>
    <x v="367"/>
    <x v="256"/>
    <x v="1621"/>
    <x v="0"/>
  </r>
  <r>
    <x v="4"/>
    <x v="22"/>
    <x v="120"/>
    <x v="46"/>
    <x v="24"/>
    <x v="1"/>
    <x v="37"/>
    <x v="64"/>
    <x v="101"/>
    <x v="0"/>
  </r>
  <r>
    <x v="4"/>
    <x v="22"/>
    <x v="121"/>
    <x v="38"/>
    <x v="1"/>
    <x v="1"/>
    <x v="21"/>
    <x v="21"/>
    <x v="22"/>
    <x v="0"/>
  </r>
  <r>
    <x v="4"/>
    <x v="22"/>
    <x v="180"/>
    <x v="63"/>
    <x v="1"/>
    <x v="1"/>
    <x v="21"/>
    <x v="21"/>
    <x v="22"/>
    <x v="0"/>
  </r>
  <r>
    <x v="4"/>
    <x v="22"/>
    <x v="140"/>
    <x v="49"/>
    <x v="1"/>
    <x v="1"/>
    <x v="17"/>
    <x v="1"/>
    <x v="73"/>
    <x v="0"/>
  </r>
  <r>
    <x v="4"/>
    <x v="22"/>
    <x v="122"/>
    <x v="46"/>
    <x v="23"/>
    <x v="1"/>
    <x v="22"/>
    <x v="22"/>
    <x v="23"/>
    <x v="0"/>
  </r>
  <r>
    <x v="4"/>
    <x v="22"/>
    <x v="123"/>
    <x v="46"/>
    <x v="21"/>
    <x v="1"/>
    <x v="21"/>
    <x v="21"/>
    <x v="22"/>
    <x v="0"/>
  </r>
  <r>
    <x v="4"/>
    <x v="22"/>
    <x v="124"/>
    <x v="46"/>
    <x v="22"/>
    <x v="1"/>
    <x v="21"/>
    <x v="21"/>
    <x v="22"/>
    <x v="0"/>
  </r>
  <r>
    <x v="4"/>
    <x v="22"/>
    <x v="125"/>
    <x v="46"/>
    <x v="24"/>
    <x v="1"/>
    <x v="21"/>
    <x v="21"/>
    <x v="22"/>
    <x v="0"/>
  </r>
  <r>
    <x v="4"/>
    <x v="22"/>
    <x v="126"/>
    <x v="45"/>
    <x v="1"/>
    <x v="1"/>
    <x v="52"/>
    <x v="58"/>
    <x v="1126"/>
    <x v="0"/>
  </r>
  <r>
    <x v="4"/>
    <x v="22"/>
    <x v="127"/>
    <x v="38"/>
    <x v="11"/>
    <x v="1"/>
    <x v="36"/>
    <x v="11"/>
    <x v="290"/>
    <x v="0"/>
  </r>
  <r>
    <x v="4"/>
    <x v="22"/>
    <x v="128"/>
    <x v="38"/>
    <x v="1"/>
    <x v="1"/>
    <x v="10"/>
    <x v="51"/>
    <x v="1499"/>
    <x v="0"/>
  </r>
  <r>
    <x v="4"/>
    <x v="22"/>
    <x v="129"/>
    <x v="38"/>
    <x v="20"/>
    <x v="1"/>
    <x v="20"/>
    <x v="17"/>
    <x v="105"/>
    <x v="0"/>
  </r>
  <r>
    <x v="4"/>
    <x v="22"/>
    <x v="130"/>
    <x v="38"/>
    <x v="2"/>
    <x v="1"/>
    <x v="21"/>
    <x v="21"/>
    <x v="22"/>
    <x v="0"/>
  </r>
  <r>
    <x v="4"/>
    <x v="22"/>
    <x v="131"/>
    <x v="38"/>
    <x v="0"/>
    <x v="1"/>
    <x v="21"/>
    <x v="21"/>
    <x v="22"/>
    <x v="0"/>
  </r>
  <r>
    <x v="4"/>
    <x v="22"/>
    <x v="132"/>
    <x v="38"/>
    <x v="13"/>
    <x v="1"/>
    <x v="20"/>
    <x v="17"/>
    <x v="105"/>
    <x v="0"/>
  </r>
  <r>
    <x v="4"/>
    <x v="22"/>
    <x v="133"/>
    <x v="45"/>
    <x v="1"/>
    <x v="3"/>
    <x v="522"/>
    <x v="86"/>
    <x v="1622"/>
    <x v="0"/>
  </r>
  <r>
    <x v="4"/>
    <x v="22"/>
    <x v="134"/>
    <x v="47"/>
    <x v="12"/>
    <x v="1"/>
    <x v="22"/>
    <x v="7"/>
    <x v="72"/>
    <x v="0"/>
  </r>
  <r>
    <x v="4"/>
    <x v="22"/>
    <x v="135"/>
    <x v="32"/>
    <x v="19"/>
    <x v="0"/>
    <x v="52"/>
    <x v="417"/>
    <x v="1623"/>
    <x v="0"/>
  </r>
  <r>
    <x v="4"/>
    <x v="22"/>
    <x v="136"/>
    <x v="32"/>
    <x v="19"/>
    <x v="0"/>
    <x v="21"/>
    <x v="21"/>
    <x v="1624"/>
    <x v="0"/>
  </r>
  <r>
    <x v="1"/>
    <x v="1"/>
    <x v="144"/>
    <x v="52"/>
    <x v="25"/>
    <x v="5"/>
    <x v="81"/>
    <x v="69"/>
    <x v="113"/>
    <x v="0"/>
  </r>
  <r>
    <x v="4"/>
    <x v="23"/>
    <x v="0"/>
    <x v="0"/>
    <x v="0"/>
    <x v="0"/>
    <x v="523"/>
    <x v="467"/>
    <x v="1625"/>
    <x v="0"/>
  </r>
  <r>
    <x v="4"/>
    <x v="23"/>
    <x v="1"/>
    <x v="1"/>
    <x v="1"/>
    <x v="1"/>
    <x v="25"/>
    <x v="1"/>
    <x v="298"/>
    <x v="0"/>
  </r>
  <r>
    <x v="4"/>
    <x v="23"/>
    <x v="2"/>
    <x v="2"/>
    <x v="2"/>
    <x v="1"/>
    <x v="136"/>
    <x v="2"/>
    <x v="1626"/>
    <x v="0"/>
  </r>
  <r>
    <x v="4"/>
    <x v="23"/>
    <x v="3"/>
    <x v="2"/>
    <x v="3"/>
    <x v="1"/>
    <x v="228"/>
    <x v="332"/>
    <x v="1627"/>
    <x v="0"/>
  </r>
  <r>
    <x v="4"/>
    <x v="23"/>
    <x v="4"/>
    <x v="0"/>
    <x v="4"/>
    <x v="1"/>
    <x v="524"/>
    <x v="4"/>
    <x v="1628"/>
    <x v="0"/>
  </r>
  <r>
    <x v="4"/>
    <x v="23"/>
    <x v="5"/>
    <x v="0"/>
    <x v="4"/>
    <x v="0"/>
    <x v="38"/>
    <x v="468"/>
    <x v="1629"/>
    <x v="0"/>
  </r>
  <r>
    <x v="4"/>
    <x v="23"/>
    <x v="6"/>
    <x v="0"/>
    <x v="5"/>
    <x v="1"/>
    <x v="156"/>
    <x v="152"/>
    <x v="1630"/>
    <x v="0"/>
  </r>
  <r>
    <x v="4"/>
    <x v="23"/>
    <x v="7"/>
    <x v="0"/>
    <x v="5"/>
    <x v="2"/>
    <x v="119"/>
    <x v="4"/>
    <x v="1510"/>
    <x v="0"/>
  </r>
  <r>
    <x v="4"/>
    <x v="23"/>
    <x v="8"/>
    <x v="3"/>
    <x v="6"/>
    <x v="1"/>
    <x v="55"/>
    <x v="7"/>
    <x v="178"/>
    <x v="0"/>
  </r>
  <r>
    <x v="4"/>
    <x v="23"/>
    <x v="9"/>
    <x v="3"/>
    <x v="7"/>
    <x v="1"/>
    <x v="279"/>
    <x v="469"/>
    <x v="1631"/>
    <x v="0"/>
  </r>
  <r>
    <x v="4"/>
    <x v="23"/>
    <x v="10"/>
    <x v="0"/>
    <x v="8"/>
    <x v="0"/>
    <x v="37"/>
    <x v="116"/>
    <x v="1632"/>
    <x v="0"/>
  </r>
  <r>
    <x v="4"/>
    <x v="23"/>
    <x v="11"/>
    <x v="0"/>
    <x v="8"/>
    <x v="1"/>
    <x v="103"/>
    <x v="84"/>
    <x v="1633"/>
    <x v="0"/>
  </r>
  <r>
    <x v="4"/>
    <x v="23"/>
    <x v="12"/>
    <x v="2"/>
    <x v="0"/>
    <x v="1"/>
    <x v="525"/>
    <x v="77"/>
    <x v="1634"/>
    <x v="0"/>
  </r>
  <r>
    <x v="4"/>
    <x v="23"/>
    <x v="13"/>
    <x v="2"/>
    <x v="3"/>
    <x v="3"/>
    <x v="40"/>
    <x v="470"/>
    <x v="1635"/>
    <x v="0"/>
  </r>
  <r>
    <x v="4"/>
    <x v="23"/>
    <x v="14"/>
    <x v="4"/>
    <x v="1"/>
    <x v="1"/>
    <x v="14"/>
    <x v="14"/>
    <x v="1636"/>
    <x v="0"/>
  </r>
  <r>
    <x v="4"/>
    <x v="23"/>
    <x v="15"/>
    <x v="4"/>
    <x v="1"/>
    <x v="0"/>
    <x v="15"/>
    <x v="14"/>
    <x v="1637"/>
    <x v="0"/>
  </r>
  <r>
    <x v="4"/>
    <x v="23"/>
    <x v="145"/>
    <x v="7"/>
    <x v="12"/>
    <x v="1"/>
    <x v="335"/>
    <x v="32"/>
    <x v="1638"/>
    <x v="0"/>
  </r>
  <r>
    <x v="4"/>
    <x v="23"/>
    <x v="16"/>
    <x v="5"/>
    <x v="1"/>
    <x v="1"/>
    <x v="174"/>
    <x v="461"/>
    <x v="1639"/>
    <x v="0"/>
  </r>
  <r>
    <x v="4"/>
    <x v="23"/>
    <x v="17"/>
    <x v="6"/>
    <x v="1"/>
    <x v="1"/>
    <x v="79"/>
    <x v="1"/>
    <x v="190"/>
    <x v="0"/>
  </r>
  <r>
    <x v="4"/>
    <x v="23"/>
    <x v="170"/>
    <x v="4"/>
    <x v="1"/>
    <x v="3"/>
    <x v="196"/>
    <x v="18"/>
    <x v="1640"/>
    <x v="0"/>
  </r>
  <r>
    <x v="4"/>
    <x v="23"/>
    <x v="19"/>
    <x v="1"/>
    <x v="1"/>
    <x v="1"/>
    <x v="18"/>
    <x v="18"/>
    <x v="19"/>
    <x v="0"/>
  </r>
  <r>
    <x v="4"/>
    <x v="23"/>
    <x v="20"/>
    <x v="0"/>
    <x v="0"/>
    <x v="4"/>
    <x v="526"/>
    <x v="23"/>
    <x v="1641"/>
    <x v="42"/>
  </r>
  <r>
    <x v="4"/>
    <x v="23"/>
    <x v="21"/>
    <x v="3"/>
    <x v="7"/>
    <x v="1"/>
    <x v="22"/>
    <x v="20"/>
    <x v="92"/>
    <x v="0"/>
  </r>
  <r>
    <x v="4"/>
    <x v="23"/>
    <x v="152"/>
    <x v="54"/>
    <x v="16"/>
    <x v="0"/>
    <x v="155"/>
    <x v="471"/>
    <x v="1642"/>
    <x v="0"/>
  </r>
  <r>
    <x v="4"/>
    <x v="23"/>
    <x v="154"/>
    <x v="1"/>
    <x v="1"/>
    <x v="0"/>
    <x v="22"/>
    <x v="472"/>
    <x v="1643"/>
    <x v="0"/>
  </r>
  <r>
    <x v="4"/>
    <x v="23"/>
    <x v="167"/>
    <x v="7"/>
    <x v="9"/>
    <x v="1"/>
    <x v="192"/>
    <x v="14"/>
    <x v="1644"/>
    <x v="0"/>
  </r>
  <r>
    <x v="4"/>
    <x v="23"/>
    <x v="22"/>
    <x v="6"/>
    <x v="1"/>
    <x v="1"/>
    <x v="21"/>
    <x v="21"/>
    <x v="22"/>
    <x v="0"/>
  </r>
  <r>
    <x v="4"/>
    <x v="23"/>
    <x v="23"/>
    <x v="2"/>
    <x v="0"/>
    <x v="1"/>
    <x v="21"/>
    <x v="21"/>
    <x v="22"/>
    <x v="0"/>
  </r>
  <r>
    <x v="4"/>
    <x v="23"/>
    <x v="24"/>
    <x v="2"/>
    <x v="2"/>
    <x v="1"/>
    <x v="21"/>
    <x v="21"/>
    <x v="22"/>
    <x v="0"/>
  </r>
  <r>
    <x v="4"/>
    <x v="23"/>
    <x v="25"/>
    <x v="0"/>
    <x v="5"/>
    <x v="1"/>
    <x v="21"/>
    <x v="21"/>
    <x v="22"/>
    <x v="0"/>
  </r>
  <r>
    <x v="4"/>
    <x v="23"/>
    <x v="26"/>
    <x v="0"/>
    <x v="8"/>
    <x v="1"/>
    <x v="21"/>
    <x v="21"/>
    <x v="22"/>
    <x v="0"/>
  </r>
  <r>
    <x v="4"/>
    <x v="23"/>
    <x v="27"/>
    <x v="0"/>
    <x v="0"/>
    <x v="0"/>
    <x v="21"/>
    <x v="21"/>
    <x v="1645"/>
    <x v="0"/>
  </r>
  <r>
    <x v="4"/>
    <x v="23"/>
    <x v="28"/>
    <x v="0"/>
    <x v="0"/>
    <x v="1"/>
    <x v="25"/>
    <x v="4"/>
    <x v="1581"/>
    <x v="0"/>
  </r>
  <r>
    <x v="4"/>
    <x v="23"/>
    <x v="168"/>
    <x v="56"/>
    <x v="1"/>
    <x v="0"/>
    <x v="21"/>
    <x v="21"/>
    <x v="1646"/>
    <x v="0"/>
  </r>
  <r>
    <x v="4"/>
    <x v="23"/>
    <x v="176"/>
    <x v="60"/>
    <x v="1"/>
    <x v="0"/>
    <x v="21"/>
    <x v="21"/>
    <x v="1647"/>
    <x v="0"/>
  </r>
  <r>
    <x v="4"/>
    <x v="23"/>
    <x v="157"/>
    <x v="55"/>
    <x v="1"/>
    <x v="0"/>
    <x v="21"/>
    <x v="21"/>
    <x v="22"/>
    <x v="0"/>
  </r>
  <r>
    <x v="4"/>
    <x v="23"/>
    <x v="35"/>
    <x v="9"/>
    <x v="1"/>
    <x v="1"/>
    <x v="40"/>
    <x v="86"/>
    <x v="1648"/>
    <x v="0"/>
  </r>
  <r>
    <x v="4"/>
    <x v="23"/>
    <x v="36"/>
    <x v="9"/>
    <x v="1"/>
    <x v="1"/>
    <x v="128"/>
    <x v="294"/>
    <x v="1649"/>
    <x v="0"/>
  </r>
  <r>
    <x v="4"/>
    <x v="23"/>
    <x v="37"/>
    <x v="7"/>
    <x v="2"/>
    <x v="1"/>
    <x v="527"/>
    <x v="16"/>
    <x v="1650"/>
    <x v="0"/>
  </r>
  <r>
    <x v="4"/>
    <x v="23"/>
    <x v="38"/>
    <x v="7"/>
    <x v="11"/>
    <x v="1"/>
    <x v="21"/>
    <x v="21"/>
    <x v="22"/>
    <x v="0"/>
  </r>
  <r>
    <x v="4"/>
    <x v="23"/>
    <x v="39"/>
    <x v="7"/>
    <x v="2"/>
    <x v="1"/>
    <x v="55"/>
    <x v="367"/>
    <x v="1651"/>
    <x v="0"/>
  </r>
  <r>
    <x v="4"/>
    <x v="23"/>
    <x v="40"/>
    <x v="9"/>
    <x v="1"/>
    <x v="1"/>
    <x v="30"/>
    <x v="167"/>
    <x v="1652"/>
    <x v="0"/>
  </r>
  <r>
    <x v="4"/>
    <x v="23"/>
    <x v="41"/>
    <x v="9"/>
    <x v="1"/>
    <x v="3"/>
    <x v="159"/>
    <x v="133"/>
    <x v="1653"/>
    <x v="0"/>
  </r>
  <r>
    <x v="4"/>
    <x v="23"/>
    <x v="42"/>
    <x v="10"/>
    <x v="1"/>
    <x v="3"/>
    <x v="67"/>
    <x v="60"/>
    <x v="1654"/>
    <x v="0"/>
  </r>
  <r>
    <x v="4"/>
    <x v="23"/>
    <x v="43"/>
    <x v="11"/>
    <x v="1"/>
    <x v="1"/>
    <x v="242"/>
    <x v="112"/>
    <x v="1655"/>
    <x v="0"/>
  </r>
  <r>
    <x v="4"/>
    <x v="23"/>
    <x v="44"/>
    <x v="12"/>
    <x v="1"/>
    <x v="1"/>
    <x v="101"/>
    <x v="287"/>
    <x v="1656"/>
    <x v="0"/>
  </r>
  <r>
    <x v="4"/>
    <x v="23"/>
    <x v="45"/>
    <x v="13"/>
    <x v="1"/>
    <x v="1"/>
    <x v="266"/>
    <x v="18"/>
    <x v="587"/>
    <x v="0"/>
  </r>
  <r>
    <x v="4"/>
    <x v="23"/>
    <x v="46"/>
    <x v="9"/>
    <x v="1"/>
    <x v="1"/>
    <x v="44"/>
    <x v="123"/>
    <x v="1657"/>
    <x v="0"/>
  </r>
  <r>
    <x v="4"/>
    <x v="23"/>
    <x v="47"/>
    <x v="14"/>
    <x v="1"/>
    <x v="3"/>
    <x v="22"/>
    <x v="84"/>
    <x v="1658"/>
    <x v="0"/>
  </r>
  <r>
    <x v="4"/>
    <x v="23"/>
    <x v="48"/>
    <x v="14"/>
    <x v="1"/>
    <x v="1"/>
    <x v="93"/>
    <x v="429"/>
    <x v="1659"/>
    <x v="0"/>
  </r>
  <r>
    <x v="4"/>
    <x v="23"/>
    <x v="49"/>
    <x v="7"/>
    <x v="11"/>
    <x v="1"/>
    <x v="21"/>
    <x v="21"/>
    <x v="22"/>
    <x v="0"/>
  </r>
  <r>
    <x v="4"/>
    <x v="23"/>
    <x v="50"/>
    <x v="7"/>
    <x v="12"/>
    <x v="1"/>
    <x v="10"/>
    <x v="40"/>
    <x v="427"/>
    <x v="0"/>
  </r>
  <r>
    <x v="4"/>
    <x v="23"/>
    <x v="51"/>
    <x v="7"/>
    <x v="2"/>
    <x v="1"/>
    <x v="8"/>
    <x v="22"/>
    <x v="503"/>
    <x v="0"/>
  </r>
  <r>
    <x v="4"/>
    <x v="23"/>
    <x v="52"/>
    <x v="15"/>
    <x v="1"/>
    <x v="3"/>
    <x v="332"/>
    <x v="84"/>
    <x v="1660"/>
    <x v="0"/>
  </r>
  <r>
    <x v="4"/>
    <x v="23"/>
    <x v="53"/>
    <x v="16"/>
    <x v="1"/>
    <x v="3"/>
    <x v="21"/>
    <x v="219"/>
    <x v="23"/>
    <x v="0"/>
  </r>
  <r>
    <x v="4"/>
    <x v="23"/>
    <x v="54"/>
    <x v="16"/>
    <x v="1"/>
    <x v="0"/>
    <x v="21"/>
    <x v="21"/>
    <x v="1661"/>
    <x v="0"/>
  </r>
  <r>
    <x v="4"/>
    <x v="23"/>
    <x v="55"/>
    <x v="11"/>
    <x v="1"/>
    <x v="1"/>
    <x v="58"/>
    <x v="7"/>
    <x v="95"/>
    <x v="0"/>
  </r>
  <r>
    <x v="4"/>
    <x v="23"/>
    <x v="56"/>
    <x v="16"/>
    <x v="1"/>
    <x v="0"/>
    <x v="21"/>
    <x v="21"/>
    <x v="1662"/>
    <x v="0"/>
  </r>
  <r>
    <x v="4"/>
    <x v="23"/>
    <x v="60"/>
    <x v="7"/>
    <x v="13"/>
    <x v="1"/>
    <x v="528"/>
    <x v="394"/>
    <x v="1663"/>
    <x v="0"/>
  </r>
  <r>
    <x v="4"/>
    <x v="23"/>
    <x v="61"/>
    <x v="7"/>
    <x v="13"/>
    <x v="1"/>
    <x v="21"/>
    <x v="21"/>
    <x v="22"/>
    <x v="0"/>
  </r>
  <r>
    <x v="4"/>
    <x v="23"/>
    <x v="62"/>
    <x v="13"/>
    <x v="1"/>
    <x v="3"/>
    <x v="508"/>
    <x v="18"/>
    <x v="1664"/>
    <x v="0"/>
  </r>
  <r>
    <x v="4"/>
    <x v="23"/>
    <x v="63"/>
    <x v="2"/>
    <x v="0"/>
    <x v="4"/>
    <x v="22"/>
    <x v="58"/>
    <x v="396"/>
    <x v="3"/>
  </r>
  <r>
    <x v="4"/>
    <x v="23"/>
    <x v="64"/>
    <x v="16"/>
    <x v="1"/>
    <x v="1"/>
    <x v="44"/>
    <x v="332"/>
    <x v="1482"/>
    <x v="0"/>
  </r>
  <r>
    <x v="4"/>
    <x v="23"/>
    <x v="65"/>
    <x v="18"/>
    <x v="1"/>
    <x v="0"/>
    <x v="200"/>
    <x v="106"/>
    <x v="1665"/>
    <x v="0"/>
  </r>
  <r>
    <x v="4"/>
    <x v="23"/>
    <x v="66"/>
    <x v="19"/>
    <x v="14"/>
    <x v="1"/>
    <x v="18"/>
    <x v="27"/>
    <x v="80"/>
    <x v="0"/>
  </r>
  <r>
    <x v="4"/>
    <x v="23"/>
    <x v="174"/>
    <x v="59"/>
    <x v="9"/>
    <x v="1"/>
    <x v="20"/>
    <x v="95"/>
    <x v="1184"/>
    <x v="0"/>
  </r>
  <r>
    <x v="4"/>
    <x v="23"/>
    <x v="67"/>
    <x v="20"/>
    <x v="15"/>
    <x v="1"/>
    <x v="8"/>
    <x v="27"/>
    <x v="44"/>
    <x v="0"/>
  </r>
  <r>
    <x v="4"/>
    <x v="23"/>
    <x v="175"/>
    <x v="59"/>
    <x v="3"/>
    <x v="1"/>
    <x v="118"/>
    <x v="95"/>
    <x v="852"/>
    <x v="0"/>
  </r>
  <r>
    <x v="4"/>
    <x v="23"/>
    <x v="68"/>
    <x v="21"/>
    <x v="13"/>
    <x v="1"/>
    <x v="17"/>
    <x v="34"/>
    <x v="980"/>
    <x v="0"/>
  </r>
  <r>
    <x v="4"/>
    <x v="23"/>
    <x v="69"/>
    <x v="22"/>
    <x v="16"/>
    <x v="0"/>
    <x v="146"/>
    <x v="473"/>
    <x v="1666"/>
    <x v="0"/>
  </r>
  <r>
    <x v="4"/>
    <x v="23"/>
    <x v="71"/>
    <x v="23"/>
    <x v="17"/>
    <x v="1"/>
    <x v="204"/>
    <x v="8"/>
    <x v="442"/>
    <x v="0"/>
  </r>
  <r>
    <x v="4"/>
    <x v="23"/>
    <x v="169"/>
    <x v="57"/>
    <x v="16"/>
    <x v="1"/>
    <x v="20"/>
    <x v="95"/>
    <x v="1184"/>
    <x v="0"/>
  </r>
  <r>
    <x v="4"/>
    <x v="23"/>
    <x v="72"/>
    <x v="24"/>
    <x v="1"/>
    <x v="3"/>
    <x v="217"/>
    <x v="161"/>
    <x v="1667"/>
    <x v="0"/>
  </r>
  <r>
    <x v="4"/>
    <x v="23"/>
    <x v="171"/>
    <x v="21"/>
    <x v="11"/>
    <x v="1"/>
    <x v="21"/>
    <x v="21"/>
    <x v="22"/>
    <x v="0"/>
  </r>
  <r>
    <x v="4"/>
    <x v="23"/>
    <x v="172"/>
    <x v="21"/>
    <x v="11"/>
    <x v="2"/>
    <x v="22"/>
    <x v="22"/>
    <x v="23"/>
    <x v="0"/>
  </r>
  <r>
    <x v="4"/>
    <x v="23"/>
    <x v="73"/>
    <x v="25"/>
    <x v="1"/>
    <x v="1"/>
    <x v="20"/>
    <x v="41"/>
    <x v="8"/>
    <x v="0"/>
  </r>
  <r>
    <x v="4"/>
    <x v="23"/>
    <x v="177"/>
    <x v="61"/>
    <x v="0"/>
    <x v="1"/>
    <x v="21"/>
    <x v="21"/>
    <x v="22"/>
    <x v="0"/>
  </r>
  <r>
    <x v="4"/>
    <x v="23"/>
    <x v="84"/>
    <x v="24"/>
    <x v="1"/>
    <x v="1"/>
    <x v="2"/>
    <x v="64"/>
    <x v="551"/>
    <x v="0"/>
  </r>
  <r>
    <x v="4"/>
    <x v="23"/>
    <x v="85"/>
    <x v="34"/>
    <x v="12"/>
    <x v="1"/>
    <x v="19"/>
    <x v="14"/>
    <x v="1668"/>
    <x v="0"/>
  </r>
  <r>
    <x v="4"/>
    <x v="23"/>
    <x v="86"/>
    <x v="35"/>
    <x v="20"/>
    <x v="1"/>
    <x v="17"/>
    <x v="1"/>
    <x v="73"/>
    <x v="0"/>
  </r>
  <r>
    <x v="4"/>
    <x v="23"/>
    <x v="87"/>
    <x v="36"/>
    <x v="11"/>
    <x v="1"/>
    <x v="40"/>
    <x v="474"/>
    <x v="1669"/>
    <x v="0"/>
  </r>
  <r>
    <x v="4"/>
    <x v="23"/>
    <x v="88"/>
    <x v="5"/>
    <x v="1"/>
    <x v="3"/>
    <x v="529"/>
    <x v="364"/>
    <x v="1670"/>
    <x v="0"/>
  </r>
  <r>
    <x v="4"/>
    <x v="23"/>
    <x v="89"/>
    <x v="1"/>
    <x v="1"/>
    <x v="3"/>
    <x v="57"/>
    <x v="193"/>
    <x v="1671"/>
    <x v="0"/>
  </r>
  <r>
    <x v="4"/>
    <x v="23"/>
    <x v="90"/>
    <x v="37"/>
    <x v="11"/>
    <x v="1"/>
    <x v="530"/>
    <x v="268"/>
    <x v="1672"/>
    <x v="0"/>
  </r>
  <r>
    <x v="4"/>
    <x v="23"/>
    <x v="178"/>
    <x v="62"/>
    <x v="0"/>
    <x v="4"/>
    <x v="22"/>
    <x v="475"/>
    <x v="1673"/>
    <x v="43"/>
  </r>
  <r>
    <x v="4"/>
    <x v="23"/>
    <x v="147"/>
    <x v="53"/>
    <x v="1"/>
    <x v="1"/>
    <x v="189"/>
    <x v="52"/>
    <x v="256"/>
    <x v="0"/>
  </r>
  <r>
    <x v="4"/>
    <x v="23"/>
    <x v="91"/>
    <x v="38"/>
    <x v="11"/>
    <x v="1"/>
    <x v="44"/>
    <x v="14"/>
    <x v="844"/>
    <x v="0"/>
  </r>
  <r>
    <x v="4"/>
    <x v="23"/>
    <x v="148"/>
    <x v="38"/>
    <x v="2"/>
    <x v="1"/>
    <x v="2"/>
    <x v="42"/>
    <x v="617"/>
    <x v="0"/>
  </r>
  <r>
    <x v="4"/>
    <x v="23"/>
    <x v="149"/>
    <x v="53"/>
    <x v="1"/>
    <x v="1"/>
    <x v="21"/>
    <x v="21"/>
    <x v="22"/>
    <x v="0"/>
  </r>
  <r>
    <x v="4"/>
    <x v="23"/>
    <x v="92"/>
    <x v="38"/>
    <x v="20"/>
    <x v="1"/>
    <x v="17"/>
    <x v="1"/>
    <x v="73"/>
    <x v="0"/>
  </r>
  <r>
    <x v="4"/>
    <x v="23"/>
    <x v="93"/>
    <x v="38"/>
    <x v="13"/>
    <x v="1"/>
    <x v="44"/>
    <x v="11"/>
    <x v="136"/>
    <x v="0"/>
  </r>
  <r>
    <x v="4"/>
    <x v="23"/>
    <x v="94"/>
    <x v="38"/>
    <x v="0"/>
    <x v="1"/>
    <x v="436"/>
    <x v="18"/>
    <x v="1674"/>
    <x v="0"/>
  </r>
  <r>
    <x v="4"/>
    <x v="23"/>
    <x v="95"/>
    <x v="38"/>
    <x v="1"/>
    <x v="1"/>
    <x v="66"/>
    <x v="1"/>
    <x v="71"/>
    <x v="0"/>
  </r>
  <r>
    <x v="4"/>
    <x v="23"/>
    <x v="96"/>
    <x v="39"/>
    <x v="20"/>
    <x v="1"/>
    <x v="77"/>
    <x v="254"/>
    <x v="1675"/>
    <x v="0"/>
  </r>
  <r>
    <x v="4"/>
    <x v="23"/>
    <x v="97"/>
    <x v="36"/>
    <x v="11"/>
    <x v="1"/>
    <x v="21"/>
    <x v="21"/>
    <x v="22"/>
    <x v="0"/>
  </r>
  <r>
    <x v="4"/>
    <x v="23"/>
    <x v="179"/>
    <x v="62"/>
    <x v="0"/>
    <x v="4"/>
    <x v="21"/>
    <x v="21"/>
    <x v="201"/>
    <x v="3"/>
  </r>
  <r>
    <x v="4"/>
    <x v="23"/>
    <x v="173"/>
    <x v="58"/>
    <x v="11"/>
    <x v="1"/>
    <x v="21"/>
    <x v="21"/>
    <x v="22"/>
    <x v="0"/>
  </r>
  <r>
    <x v="4"/>
    <x v="23"/>
    <x v="98"/>
    <x v="40"/>
    <x v="1"/>
    <x v="1"/>
    <x v="25"/>
    <x v="476"/>
    <x v="1676"/>
    <x v="0"/>
  </r>
  <r>
    <x v="4"/>
    <x v="23"/>
    <x v="99"/>
    <x v="37"/>
    <x v="11"/>
    <x v="1"/>
    <x v="21"/>
    <x v="21"/>
    <x v="22"/>
    <x v="0"/>
  </r>
  <r>
    <x v="4"/>
    <x v="23"/>
    <x v="100"/>
    <x v="34"/>
    <x v="12"/>
    <x v="1"/>
    <x v="21"/>
    <x v="21"/>
    <x v="22"/>
    <x v="0"/>
  </r>
  <r>
    <x v="4"/>
    <x v="23"/>
    <x v="101"/>
    <x v="41"/>
    <x v="11"/>
    <x v="1"/>
    <x v="112"/>
    <x v="52"/>
    <x v="997"/>
    <x v="0"/>
  </r>
  <r>
    <x v="4"/>
    <x v="23"/>
    <x v="156"/>
    <x v="41"/>
    <x v="11"/>
    <x v="3"/>
    <x v="92"/>
    <x v="40"/>
    <x v="1677"/>
    <x v="0"/>
  </r>
  <r>
    <x v="4"/>
    <x v="23"/>
    <x v="111"/>
    <x v="12"/>
    <x v="1"/>
    <x v="1"/>
    <x v="44"/>
    <x v="22"/>
    <x v="52"/>
    <x v="0"/>
  </r>
  <r>
    <x v="4"/>
    <x v="23"/>
    <x v="112"/>
    <x v="13"/>
    <x v="1"/>
    <x v="1"/>
    <x v="72"/>
    <x v="11"/>
    <x v="1064"/>
    <x v="0"/>
  </r>
  <r>
    <x v="4"/>
    <x v="23"/>
    <x v="113"/>
    <x v="43"/>
    <x v="1"/>
    <x v="3"/>
    <x v="531"/>
    <x v="42"/>
    <x v="1678"/>
    <x v="0"/>
  </r>
  <r>
    <x v="4"/>
    <x v="23"/>
    <x v="114"/>
    <x v="44"/>
    <x v="12"/>
    <x v="1"/>
    <x v="2"/>
    <x v="52"/>
    <x v="95"/>
    <x v="0"/>
  </r>
  <r>
    <x v="4"/>
    <x v="23"/>
    <x v="115"/>
    <x v="45"/>
    <x v="1"/>
    <x v="1"/>
    <x v="2"/>
    <x v="61"/>
    <x v="96"/>
    <x v="0"/>
  </r>
  <r>
    <x v="4"/>
    <x v="23"/>
    <x v="116"/>
    <x v="46"/>
    <x v="21"/>
    <x v="0"/>
    <x v="5"/>
    <x v="477"/>
    <x v="1679"/>
    <x v="0"/>
  </r>
  <r>
    <x v="4"/>
    <x v="23"/>
    <x v="117"/>
    <x v="46"/>
    <x v="21"/>
    <x v="1"/>
    <x v="521"/>
    <x v="478"/>
    <x v="1680"/>
    <x v="0"/>
  </r>
  <r>
    <x v="4"/>
    <x v="23"/>
    <x v="118"/>
    <x v="46"/>
    <x v="22"/>
    <x v="1"/>
    <x v="162"/>
    <x v="41"/>
    <x v="564"/>
    <x v="0"/>
  </r>
  <r>
    <x v="4"/>
    <x v="23"/>
    <x v="119"/>
    <x v="46"/>
    <x v="23"/>
    <x v="1"/>
    <x v="292"/>
    <x v="78"/>
    <x v="1681"/>
    <x v="0"/>
  </r>
  <r>
    <x v="4"/>
    <x v="23"/>
    <x v="120"/>
    <x v="46"/>
    <x v="24"/>
    <x v="1"/>
    <x v="0"/>
    <x v="64"/>
    <x v="935"/>
    <x v="0"/>
  </r>
  <r>
    <x v="4"/>
    <x v="23"/>
    <x v="121"/>
    <x v="38"/>
    <x v="1"/>
    <x v="1"/>
    <x v="21"/>
    <x v="21"/>
    <x v="22"/>
    <x v="0"/>
  </r>
  <r>
    <x v="4"/>
    <x v="23"/>
    <x v="180"/>
    <x v="63"/>
    <x v="1"/>
    <x v="1"/>
    <x v="21"/>
    <x v="21"/>
    <x v="22"/>
    <x v="0"/>
  </r>
  <r>
    <x v="4"/>
    <x v="23"/>
    <x v="140"/>
    <x v="49"/>
    <x v="1"/>
    <x v="1"/>
    <x v="17"/>
    <x v="479"/>
    <x v="1682"/>
    <x v="0"/>
  </r>
  <r>
    <x v="4"/>
    <x v="23"/>
    <x v="122"/>
    <x v="46"/>
    <x v="23"/>
    <x v="1"/>
    <x v="21"/>
    <x v="21"/>
    <x v="22"/>
    <x v="0"/>
  </r>
  <r>
    <x v="4"/>
    <x v="23"/>
    <x v="123"/>
    <x v="46"/>
    <x v="21"/>
    <x v="1"/>
    <x v="21"/>
    <x v="21"/>
    <x v="22"/>
    <x v="0"/>
  </r>
  <r>
    <x v="4"/>
    <x v="23"/>
    <x v="124"/>
    <x v="46"/>
    <x v="22"/>
    <x v="1"/>
    <x v="21"/>
    <x v="21"/>
    <x v="22"/>
    <x v="0"/>
  </r>
  <r>
    <x v="4"/>
    <x v="23"/>
    <x v="125"/>
    <x v="46"/>
    <x v="24"/>
    <x v="1"/>
    <x v="21"/>
    <x v="21"/>
    <x v="22"/>
    <x v="0"/>
  </r>
  <r>
    <x v="4"/>
    <x v="23"/>
    <x v="126"/>
    <x v="45"/>
    <x v="1"/>
    <x v="1"/>
    <x v="70"/>
    <x v="58"/>
    <x v="87"/>
    <x v="0"/>
  </r>
  <r>
    <x v="4"/>
    <x v="23"/>
    <x v="127"/>
    <x v="38"/>
    <x v="11"/>
    <x v="1"/>
    <x v="40"/>
    <x v="11"/>
    <x v="245"/>
    <x v="0"/>
  </r>
  <r>
    <x v="4"/>
    <x v="23"/>
    <x v="128"/>
    <x v="38"/>
    <x v="1"/>
    <x v="1"/>
    <x v="40"/>
    <x v="51"/>
    <x v="632"/>
    <x v="0"/>
  </r>
  <r>
    <x v="4"/>
    <x v="23"/>
    <x v="129"/>
    <x v="38"/>
    <x v="20"/>
    <x v="1"/>
    <x v="22"/>
    <x v="17"/>
    <x v="381"/>
    <x v="0"/>
  </r>
  <r>
    <x v="4"/>
    <x v="23"/>
    <x v="130"/>
    <x v="38"/>
    <x v="2"/>
    <x v="1"/>
    <x v="21"/>
    <x v="21"/>
    <x v="22"/>
    <x v="0"/>
  </r>
  <r>
    <x v="4"/>
    <x v="23"/>
    <x v="131"/>
    <x v="38"/>
    <x v="0"/>
    <x v="1"/>
    <x v="21"/>
    <x v="21"/>
    <x v="22"/>
    <x v="0"/>
  </r>
  <r>
    <x v="4"/>
    <x v="23"/>
    <x v="132"/>
    <x v="38"/>
    <x v="13"/>
    <x v="1"/>
    <x v="22"/>
    <x v="17"/>
    <x v="381"/>
    <x v="0"/>
  </r>
  <r>
    <x v="4"/>
    <x v="23"/>
    <x v="133"/>
    <x v="45"/>
    <x v="1"/>
    <x v="3"/>
    <x v="110"/>
    <x v="64"/>
    <x v="1683"/>
    <x v="0"/>
  </r>
  <r>
    <x v="4"/>
    <x v="23"/>
    <x v="134"/>
    <x v="47"/>
    <x v="12"/>
    <x v="1"/>
    <x v="21"/>
    <x v="21"/>
    <x v="22"/>
    <x v="0"/>
  </r>
  <r>
    <x v="4"/>
    <x v="23"/>
    <x v="135"/>
    <x v="32"/>
    <x v="19"/>
    <x v="0"/>
    <x v="108"/>
    <x v="165"/>
    <x v="1684"/>
    <x v="0"/>
  </r>
  <r>
    <x v="4"/>
    <x v="23"/>
    <x v="136"/>
    <x v="32"/>
    <x v="19"/>
    <x v="0"/>
    <x v="22"/>
    <x v="480"/>
    <x v="1685"/>
    <x v="0"/>
  </r>
  <r>
    <x v="1"/>
    <x v="1"/>
    <x v="144"/>
    <x v="52"/>
    <x v="25"/>
    <x v="5"/>
    <x v="81"/>
    <x v="69"/>
    <x v="113"/>
    <x v="0"/>
  </r>
  <r>
    <x v="4"/>
    <x v="24"/>
    <x v="0"/>
    <x v="0"/>
    <x v="0"/>
    <x v="0"/>
    <x v="390"/>
    <x v="481"/>
    <x v="1686"/>
    <x v="0"/>
  </r>
  <r>
    <x v="4"/>
    <x v="24"/>
    <x v="1"/>
    <x v="1"/>
    <x v="1"/>
    <x v="1"/>
    <x v="25"/>
    <x v="1"/>
    <x v="298"/>
    <x v="0"/>
  </r>
  <r>
    <x v="4"/>
    <x v="24"/>
    <x v="2"/>
    <x v="2"/>
    <x v="2"/>
    <x v="1"/>
    <x v="112"/>
    <x v="222"/>
    <x v="1687"/>
    <x v="0"/>
  </r>
  <r>
    <x v="4"/>
    <x v="24"/>
    <x v="3"/>
    <x v="2"/>
    <x v="3"/>
    <x v="1"/>
    <x v="461"/>
    <x v="332"/>
    <x v="1688"/>
    <x v="0"/>
  </r>
  <r>
    <x v="4"/>
    <x v="24"/>
    <x v="4"/>
    <x v="0"/>
    <x v="4"/>
    <x v="1"/>
    <x v="532"/>
    <x v="4"/>
    <x v="1689"/>
    <x v="0"/>
  </r>
  <r>
    <x v="4"/>
    <x v="24"/>
    <x v="5"/>
    <x v="0"/>
    <x v="4"/>
    <x v="0"/>
    <x v="74"/>
    <x v="78"/>
    <x v="1690"/>
    <x v="0"/>
  </r>
  <r>
    <x v="4"/>
    <x v="24"/>
    <x v="6"/>
    <x v="0"/>
    <x v="5"/>
    <x v="1"/>
    <x v="212"/>
    <x v="152"/>
    <x v="1691"/>
    <x v="0"/>
  </r>
  <r>
    <x v="4"/>
    <x v="24"/>
    <x v="7"/>
    <x v="0"/>
    <x v="5"/>
    <x v="2"/>
    <x v="60"/>
    <x v="4"/>
    <x v="1692"/>
    <x v="0"/>
  </r>
  <r>
    <x v="4"/>
    <x v="24"/>
    <x v="8"/>
    <x v="3"/>
    <x v="6"/>
    <x v="1"/>
    <x v="38"/>
    <x v="7"/>
    <x v="320"/>
    <x v="0"/>
  </r>
  <r>
    <x v="4"/>
    <x v="24"/>
    <x v="9"/>
    <x v="3"/>
    <x v="7"/>
    <x v="1"/>
    <x v="140"/>
    <x v="66"/>
    <x v="1693"/>
    <x v="0"/>
  </r>
  <r>
    <x v="4"/>
    <x v="24"/>
    <x v="10"/>
    <x v="0"/>
    <x v="8"/>
    <x v="0"/>
    <x v="10"/>
    <x v="482"/>
    <x v="1694"/>
    <x v="0"/>
  </r>
  <r>
    <x v="4"/>
    <x v="24"/>
    <x v="11"/>
    <x v="0"/>
    <x v="8"/>
    <x v="1"/>
    <x v="119"/>
    <x v="179"/>
    <x v="1695"/>
    <x v="0"/>
  </r>
  <r>
    <x v="4"/>
    <x v="24"/>
    <x v="12"/>
    <x v="2"/>
    <x v="0"/>
    <x v="1"/>
    <x v="533"/>
    <x v="77"/>
    <x v="1696"/>
    <x v="0"/>
  </r>
  <r>
    <x v="4"/>
    <x v="24"/>
    <x v="13"/>
    <x v="2"/>
    <x v="3"/>
    <x v="3"/>
    <x v="21"/>
    <x v="21"/>
    <x v="1697"/>
    <x v="0"/>
  </r>
  <r>
    <x v="4"/>
    <x v="24"/>
    <x v="14"/>
    <x v="4"/>
    <x v="1"/>
    <x v="1"/>
    <x v="14"/>
    <x v="14"/>
    <x v="1636"/>
    <x v="0"/>
  </r>
  <r>
    <x v="4"/>
    <x v="24"/>
    <x v="15"/>
    <x v="4"/>
    <x v="1"/>
    <x v="0"/>
    <x v="83"/>
    <x v="36"/>
    <x v="1698"/>
    <x v="0"/>
  </r>
  <r>
    <x v="4"/>
    <x v="24"/>
    <x v="145"/>
    <x v="7"/>
    <x v="12"/>
    <x v="1"/>
    <x v="438"/>
    <x v="32"/>
    <x v="598"/>
    <x v="0"/>
  </r>
  <r>
    <x v="4"/>
    <x v="24"/>
    <x v="16"/>
    <x v="5"/>
    <x v="1"/>
    <x v="1"/>
    <x v="143"/>
    <x v="403"/>
    <x v="1699"/>
    <x v="0"/>
  </r>
  <r>
    <x v="4"/>
    <x v="24"/>
    <x v="17"/>
    <x v="6"/>
    <x v="1"/>
    <x v="1"/>
    <x v="79"/>
    <x v="1"/>
    <x v="190"/>
    <x v="0"/>
  </r>
  <r>
    <x v="4"/>
    <x v="24"/>
    <x v="170"/>
    <x v="4"/>
    <x v="1"/>
    <x v="3"/>
    <x v="150"/>
    <x v="17"/>
    <x v="1700"/>
    <x v="0"/>
  </r>
  <r>
    <x v="4"/>
    <x v="24"/>
    <x v="19"/>
    <x v="1"/>
    <x v="1"/>
    <x v="1"/>
    <x v="38"/>
    <x v="18"/>
    <x v="366"/>
    <x v="0"/>
  </r>
  <r>
    <x v="4"/>
    <x v="24"/>
    <x v="20"/>
    <x v="0"/>
    <x v="0"/>
    <x v="4"/>
    <x v="534"/>
    <x v="250"/>
    <x v="1701"/>
    <x v="44"/>
  </r>
  <r>
    <x v="4"/>
    <x v="24"/>
    <x v="21"/>
    <x v="3"/>
    <x v="7"/>
    <x v="1"/>
    <x v="22"/>
    <x v="20"/>
    <x v="92"/>
    <x v="0"/>
  </r>
  <r>
    <x v="4"/>
    <x v="24"/>
    <x v="152"/>
    <x v="54"/>
    <x v="16"/>
    <x v="0"/>
    <x v="162"/>
    <x v="483"/>
    <x v="1702"/>
    <x v="0"/>
  </r>
  <r>
    <x v="4"/>
    <x v="24"/>
    <x v="154"/>
    <x v="1"/>
    <x v="1"/>
    <x v="0"/>
    <x v="21"/>
    <x v="21"/>
    <x v="1703"/>
    <x v="0"/>
  </r>
  <r>
    <x v="4"/>
    <x v="24"/>
    <x v="167"/>
    <x v="7"/>
    <x v="9"/>
    <x v="1"/>
    <x v="15"/>
    <x v="14"/>
    <x v="252"/>
    <x v="0"/>
  </r>
  <r>
    <x v="4"/>
    <x v="24"/>
    <x v="22"/>
    <x v="6"/>
    <x v="1"/>
    <x v="1"/>
    <x v="21"/>
    <x v="21"/>
    <x v="22"/>
    <x v="0"/>
  </r>
  <r>
    <x v="4"/>
    <x v="24"/>
    <x v="23"/>
    <x v="2"/>
    <x v="0"/>
    <x v="1"/>
    <x v="21"/>
    <x v="21"/>
    <x v="22"/>
    <x v="0"/>
  </r>
  <r>
    <x v="4"/>
    <x v="24"/>
    <x v="24"/>
    <x v="2"/>
    <x v="2"/>
    <x v="1"/>
    <x v="21"/>
    <x v="21"/>
    <x v="22"/>
    <x v="0"/>
  </r>
  <r>
    <x v="4"/>
    <x v="24"/>
    <x v="25"/>
    <x v="0"/>
    <x v="5"/>
    <x v="1"/>
    <x v="22"/>
    <x v="4"/>
    <x v="497"/>
    <x v="0"/>
  </r>
  <r>
    <x v="4"/>
    <x v="24"/>
    <x v="26"/>
    <x v="0"/>
    <x v="8"/>
    <x v="1"/>
    <x v="21"/>
    <x v="21"/>
    <x v="22"/>
    <x v="0"/>
  </r>
  <r>
    <x v="4"/>
    <x v="24"/>
    <x v="27"/>
    <x v="0"/>
    <x v="0"/>
    <x v="0"/>
    <x v="21"/>
    <x v="21"/>
    <x v="1704"/>
    <x v="0"/>
  </r>
  <r>
    <x v="4"/>
    <x v="24"/>
    <x v="28"/>
    <x v="0"/>
    <x v="0"/>
    <x v="1"/>
    <x v="1"/>
    <x v="4"/>
    <x v="1523"/>
    <x v="0"/>
  </r>
  <r>
    <x v="4"/>
    <x v="24"/>
    <x v="168"/>
    <x v="56"/>
    <x v="1"/>
    <x v="0"/>
    <x v="21"/>
    <x v="21"/>
    <x v="1705"/>
    <x v="0"/>
  </r>
  <r>
    <x v="4"/>
    <x v="24"/>
    <x v="176"/>
    <x v="60"/>
    <x v="1"/>
    <x v="0"/>
    <x v="21"/>
    <x v="21"/>
    <x v="1706"/>
    <x v="0"/>
  </r>
  <r>
    <x v="4"/>
    <x v="24"/>
    <x v="157"/>
    <x v="55"/>
    <x v="1"/>
    <x v="0"/>
    <x v="21"/>
    <x v="21"/>
    <x v="1707"/>
    <x v="0"/>
  </r>
  <r>
    <x v="4"/>
    <x v="24"/>
    <x v="35"/>
    <x v="9"/>
    <x v="1"/>
    <x v="1"/>
    <x v="21"/>
    <x v="21"/>
    <x v="22"/>
    <x v="0"/>
  </r>
  <r>
    <x v="4"/>
    <x v="24"/>
    <x v="36"/>
    <x v="9"/>
    <x v="1"/>
    <x v="1"/>
    <x v="273"/>
    <x v="216"/>
    <x v="1708"/>
    <x v="0"/>
  </r>
  <r>
    <x v="4"/>
    <x v="24"/>
    <x v="37"/>
    <x v="7"/>
    <x v="2"/>
    <x v="1"/>
    <x v="535"/>
    <x v="50"/>
    <x v="1709"/>
    <x v="0"/>
  </r>
  <r>
    <x v="4"/>
    <x v="24"/>
    <x v="38"/>
    <x v="7"/>
    <x v="11"/>
    <x v="1"/>
    <x v="438"/>
    <x v="32"/>
    <x v="1710"/>
    <x v="0"/>
  </r>
  <r>
    <x v="4"/>
    <x v="24"/>
    <x v="39"/>
    <x v="7"/>
    <x v="2"/>
    <x v="1"/>
    <x v="8"/>
    <x v="484"/>
    <x v="1711"/>
    <x v="0"/>
  </r>
  <r>
    <x v="4"/>
    <x v="24"/>
    <x v="181"/>
    <x v="64"/>
    <x v="18"/>
    <x v="1"/>
    <x v="42"/>
    <x v="106"/>
    <x v="1712"/>
    <x v="0"/>
  </r>
  <r>
    <x v="4"/>
    <x v="24"/>
    <x v="40"/>
    <x v="9"/>
    <x v="1"/>
    <x v="1"/>
    <x v="30"/>
    <x v="71"/>
    <x v="1713"/>
    <x v="0"/>
  </r>
  <r>
    <x v="4"/>
    <x v="24"/>
    <x v="41"/>
    <x v="9"/>
    <x v="1"/>
    <x v="3"/>
    <x v="135"/>
    <x v="84"/>
    <x v="1714"/>
    <x v="0"/>
  </r>
  <r>
    <x v="4"/>
    <x v="24"/>
    <x v="42"/>
    <x v="10"/>
    <x v="1"/>
    <x v="3"/>
    <x v="204"/>
    <x v="1"/>
    <x v="1715"/>
    <x v="0"/>
  </r>
  <r>
    <x v="4"/>
    <x v="24"/>
    <x v="43"/>
    <x v="11"/>
    <x v="1"/>
    <x v="1"/>
    <x v="293"/>
    <x v="112"/>
    <x v="1716"/>
    <x v="0"/>
  </r>
  <r>
    <x v="4"/>
    <x v="24"/>
    <x v="44"/>
    <x v="12"/>
    <x v="1"/>
    <x v="1"/>
    <x v="193"/>
    <x v="160"/>
    <x v="1717"/>
    <x v="0"/>
  </r>
  <r>
    <x v="4"/>
    <x v="24"/>
    <x v="45"/>
    <x v="13"/>
    <x v="1"/>
    <x v="1"/>
    <x v="536"/>
    <x v="18"/>
    <x v="1718"/>
    <x v="0"/>
  </r>
  <r>
    <x v="4"/>
    <x v="24"/>
    <x v="46"/>
    <x v="9"/>
    <x v="1"/>
    <x v="1"/>
    <x v="209"/>
    <x v="188"/>
    <x v="1719"/>
    <x v="0"/>
  </r>
  <r>
    <x v="4"/>
    <x v="24"/>
    <x v="47"/>
    <x v="14"/>
    <x v="1"/>
    <x v="3"/>
    <x v="22"/>
    <x v="17"/>
    <x v="381"/>
    <x v="0"/>
  </r>
  <r>
    <x v="4"/>
    <x v="24"/>
    <x v="48"/>
    <x v="14"/>
    <x v="1"/>
    <x v="1"/>
    <x v="22"/>
    <x v="429"/>
    <x v="1411"/>
    <x v="0"/>
  </r>
  <r>
    <x v="4"/>
    <x v="24"/>
    <x v="49"/>
    <x v="7"/>
    <x v="11"/>
    <x v="1"/>
    <x v="38"/>
    <x v="40"/>
    <x v="396"/>
    <x v="0"/>
  </r>
  <r>
    <x v="4"/>
    <x v="24"/>
    <x v="50"/>
    <x v="7"/>
    <x v="12"/>
    <x v="1"/>
    <x v="5"/>
    <x v="39"/>
    <x v="492"/>
    <x v="0"/>
  </r>
  <r>
    <x v="4"/>
    <x v="24"/>
    <x v="51"/>
    <x v="7"/>
    <x v="2"/>
    <x v="1"/>
    <x v="22"/>
    <x v="46"/>
    <x v="254"/>
    <x v="0"/>
  </r>
  <r>
    <x v="4"/>
    <x v="24"/>
    <x v="52"/>
    <x v="15"/>
    <x v="1"/>
    <x v="3"/>
    <x v="261"/>
    <x v="157"/>
    <x v="1720"/>
    <x v="0"/>
  </r>
  <r>
    <x v="4"/>
    <x v="24"/>
    <x v="53"/>
    <x v="16"/>
    <x v="1"/>
    <x v="3"/>
    <x v="22"/>
    <x v="19"/>
    <x v="1721"/>
    <x v="0"/>
  </r>
  <r>
    <x v="4"/>
    <x v="24"/>
    <x v="54"/>
    <x v="16"/>
    <x v="1"/>
    <x v="0"/>
    <x v="21"/>
    <x v="21"/>
    <x v="1722"/>
    <x v="0"/>
  </r>
  <r>
    <x v="4"/>
    <x v="24"/>
    <x v="55"/>
    <x v="11"/>
    <x v="1"/>
    <x v="1"/>
    <x v="150"/>
    <x v="7"/>
    <x v="1723"/>
    <x v="0"/>
  </r>
  <r>
    <x v="4"/>
    <x v="24"/>
    <x v="182"/>
    <x v="15"/>
    <x v="1"/>
    <x v="1"/>
    <x v="195"/>
    <x v="36"/>
    <x v="1724"/>
    <x v="0"/>
  </r>
  <r>
    <x v="4"/>
    <x v="24"/>
    <x v="56"/>
    <x v="16"/>
    <x v="1"/>
    <x v="0"/>
    <x v="21"/>
    <x v="21"/>
    <x v="1725"/>
    <x v="0"/>
  </r>
  <r>
    <x v="4"/>
    <x v="24"/>
    <x v="60"/>
    <x v="7"/>
    <x v="13"/>
    <x v="1"/>
    <x v="537"/>
    <x v="145"/>
    <x v="1726"/>
    <x v="0"/>
  </r>
  <r>
    <x v="4"/>
    <x v="24"/>
    <x v="61"/>
    <x v="7"/>
    <x v="13"/>
    <x v="1"/>
    <x v="21"/>
    <x v="21"/>
    <x v="22"/>
    <x v="0"/>
  </r>
  <r>
    <x v="4"/>
    <x v="24"/>
    <x v="62"/>
    <x v="13"/>
    <x v="1"/>
    <x v="3"/>
    <x v="182"/>
    <x v="11"/>
    <x v="1727"/>
    <x v="0"/>
  </r>
  <r>
    <x v="4"/>
    <x v="24"/>
    <x v="63"/>
    <x v="2"/>
    <x v="0"/>
    <x v="4"/>
    <x v="22"/>
    <x v="56"/>
    <x v="245"/>
    <x v="3"/>
  </r>
  <r>
    <x v="4"/>
    <x v="24"/>
    <x v="64"/>
    <x v="16"/>
    <x v="1"/>
    <x v="1"/>
    <x v="111"/>
    <x v="332"/>
    <x v="1728"/>
    <x v="0"/>
  </r>
  <r>
    <x v="4"/>
    <x v="24"/>
    <x v="65"/>
    <x v="18"/>
    <x v="1"/>
    <x v="0"/>
    <x v="13"/>
    <x v="485"/>
    <x v="1729"/>
    <x v="0"/>
  </r>
  <r>
    <x v="4"/>
    <x v="24"/>
    <x v="66"/>
    <x v="19"/>
    <x v="14"/>
    <x v="1"/>
    <x v="38"/>
    <x v="27"/>
    <x v="100"/>
    <x v="0"/>
  </r>
  <r>
    <x v="4"/>
    <x v="24"/>
    <x v="174"/>
    <x v="59"/>
    <x v="9"/>
    <x v="1"/>
    <x v="22"/>
    <x v="95"/>
    <x v="172"/>
    <x v="0"/>
  </r>
  <r>
    <x v="4"/>
    <x v="24"/>
    <x v="67"/>
    <x v="20"/>
    <x v="15"/>
    <x v="1"/>
    <x v="8"/>
    <x v="27"/>
    <x v="44"/>
    <x v="0"/>
  </r>
  <r>
    <x v="4"/>
    <x v="24"/>
    <x v="175"/>
    <x v="59"/>
    <x v="3"/>
    <x v="1"/>
    <x v="37"/>
    <x v="95"/>
    <x v="816"/>
    <x v="0"/>
  </r>
  <r>
    <x v="4"/>
    <x v="24"/>
    <x v="68"/>
    <x v="21"/>
    <x v="13"/>
    <x v="1"/>
    <x v="204"/>
    <x v="34"/>
    <x v="1730"/>
    <x v="0"/>
  </r>
  <r>
    <x v="4"/>
    <x v="24"/>
    <x v="69"/>
    <x v="22"/>
    <x v="16"/>
    <x v="0"/>
    <x v="146"/>
    <x v="486"/>
    <x v="1731"/>
    <x v="0"/>
  </r>
  <r>
    <x v="4"/>
    <x v="24"/>
    <x v="71"/>
    <x v="23"/>
    <x v="17"/>
    <x v="1"/>
    <x v="67"/>
    <x v="8"/>
    <x v="1172"/>
    <x v="0"/>
  </r>
  <r>
    <x v="4"/>
    <x v="24"/>
    <x v="169"/>
    <x v="57"/>
    <x v="16"/>
    <x v="1"/>
    <x v="40"/>
    <x v="95"/>
    <x v="527"/>
    <x v="0"/>
  </r>
  <r>
    <x v="4"/>
    <x v="24"/>
    <x v="72"/>
    <x v="24"/>
    <x v="1"/>
    <x v="3"/>
    <x v="148"/>
    <x v="35"/>
    <x v="1732"/>
    <x v="0"/>
  </r>
  <r>
    <x v="4"/>
    <x v="24"/>
    <x v="171"/>
    <x v="21"/>
    <x v="11"/>
    <x v="1"/>
    <x v="297"/>
    <x v="7"/>
    <x v="1172"/>
    <x v="0"/>
  </r>
  <r>
    <x v="4"/>
    <x v="24"/>
    <x v="172"/>
    <x v="21"/>
    <x v="11"/>
    <x v="2"/>
    <x v="22"/>
    <x v="22"/>
    <x v="23"/>
    <x v="0"/>
  </r>
  <r>
    <x v="4"/>
    <x v="24"/>
    <x v="73"/>
    <x v="25"/>
    <x v="1"/>
    <x v="1"/>
    <x v="20"/>
    <x v="41"/>
    <x v="8"/>
    <x v="0"/>
  </r>
  <r>
    <x v="4"/>
    <x v="24"/>
    <x v="177"/>
    <x v="61"/>
    <x v="0"/>
    <x v="1"/>
    <x v="92"/>
    <x v="1"/>
    <x v="247"/>
    <x v="0"/>
  </r>
  <r>
    <x v="4"/>
    <x v="24"/>
    <x v="84"/>
    <x v="24"/>
    <x v="1"/>
    <x v="1"/>
    <x v="2"/>
    <x v="64"/>
    <x v="551"/>
    <x v="0"/>
  </r>
  <r>
    <x v="4"/>
    <x v="24"/>
    <x v="85"/>
    <x v="34"/>
    <x v="12"/>
    <x v="1"/>
    <x v="118"/>
    <x v="14"/>
    <x v="265"/>
    <x v="0"/>
  </r>
  <r>
    <x v="4"/>
    <x v="24"/>
    <x v="86"/>
    <x v="35"/>
    <x v="20"/>
    <x v="1"/>
    <x v="17"/>
    <x v="1"/>
    <x v="73"/>
    <x v="0"/>
  </r>
  <r>
    <x v="4"/>
    <x v="24"/>
    <x v="87"/>
    <x v="36"/>
    <x v="11"/>
    <x v="1"/>
    <x v="8"/>
    <x v="487"/>
    <x v="1733"/>
    <x v="0"/>
  </r>
  <r>
    <x v="4"/>
    <x v="24"/>
    <x v="88"/>
    <x v="5"/>
    <x v="1"/>
    <x v="3"/>
    <x v="538"/>
    <x v="466"/>
    <x v="1734"/>
    <x v="0"/>
  </r>
  <r>
    <x v="4"/>
    <x v="24"/>
    <x v="89"/>
    <x v="1"/>
    <x v="1"/>
    <x v="3"/>
    <x v="456"/>
    <x v="14"/>
    <x v="1735"/>
    <x v="0"/>
  </r>
  <r>
    <x v="4"/>
    <x v="24"/>
    <x v="90"/>
    <x v="37"/>
    <x v="11"/>
    <x v="1"/>
    <x v="539"/>
    <x v="238"/>
    <x v="1736"/>
    <x v="0"/>
  </r>
  <r>
    <x v="4"/>
    <x v="24"/>
    <x v="178"/>
    <x v="62"/>
    <x v="0"/>
    <x v="4"/>
    <x v="22"/>
    <x v="17"/>
    <x v="381"/>
    <x v="45"/>
  </r>
  <r>
    <x v="4"/>
    <x v="24"/>
    <x v="147"/>
    <x v="53"/>
    <x v="1"/>
    <x v="1"/>
    <x v="96"/>
    <x v="52"/>
    <x v="621"/>
    <x v="0"/>
  </r>
  <r>
    <x v="4"/>
    <x v="24"/>
    <x v="91"/>
    <x v="38"/>
    <x v="11"/>
    <x v="1"/>
    <x v="25"/>
    <x v="14"/>
    <x v="1737"/>
    <x v="0"/>
  </r>
  <r>
    <x v="4"/>
    <x v="24"/>
    <x v="148"/>
    <x v="38"/>
    <x v="2"/>
    <x v="1"/>
    <x v="2"/>
    <x v="42"/>
    <x v="617"/>
    <x v="0"/>
  </r>
  <r>
    <x v="4"/>
    <x v="24"/>
    <x v="149"/>
    <x v="53"/>
    <x v="1"/>
    <x v="1"/>
    <x v="21"/>
    <x v="21"/>
    <x v="22"/>
    <x v="0"/>
  </r>
  <r>
    <x v="4"/>
    <x v="24"/>
    <x v="92"/>
    <x v="38"/>
    <x v="20"/>
    <x v="1"/>
    <x v="17"/>
    <x v="1"/>
    <x v="73"/>
    <x v="0"/>
  </r>
  <r>
    <x v="4"/>
    <x v="24"/>
    <x v="93"/>
    <x v="38"/>
    <x v="13"/>
    <x v="1"/>
    <x v="44"/>
    <x v="11"/>
    <x v="136"/>
    <x v="0"/>
  </r>
  <r>
    <x v="4"/>
    <x v="24"/>
    <x v="94"/>
    <x v="38"/>
    <x v="0"/>
    <x v="1"/>
    <x v="30"/>
    <x v="18"/>
    <x v="705"/>
    <x v="0"/>
  </r>
  <r>
    <x v="4"/>
    <x v="24"/>
    <x v="95"/>
    <x v="38"/>
    <x v="1"/>
    <x v="1"/>
    <x v="292"/>
    <x v="1"/>
    <x v="1738"/>
    <x v="0"/>
  </r>
  <r>
    <x v="4"/>
    <x v="24"/>
    <x v="96"/>
    <x v="39"/>
    <x v="20"/>
    <x v="1"/>
    <x v="2"/>
    <x v="88"/>
    <x v="1739"/>
    <x v="0"/>
  </r>
  <r>
    <x v="4"/>
    <x v="24"/>
    <x v="97"/>
    <x v="36"/>
    <x v="11"/>
    <x v="1"/>
    <x v="21"/>
    <x v="21"/>
    <x v="22"/>
    <x v="0"/>
  </r>
  <r>
    <x v="4"/>
    <x v="24"/>
    <x v="179"/>
    <x v="62"/>
    <x v="0"/>
    <x v="4"/>
    <x v="22"/>
    <x v="488"/>
    <x v="1740"/>
    <x v="3"/>
  </r>
  <r>
    <x v="4"/>
    <x v="24"/>
    <x v="173"/>
    <x v="58"/>
    <x v="11"/>
    <x v="1"/>
    <x v="21"/>
    <x v="21"/>
    <x v="22"/>
    <x v="0"/>
  </r>
  <r>
    <x v="4"/>
    <x v="24"/>
    <x v="98"/>
    <x v="40"/>
    <x v="1"/>
    <x v="1"/>
    <x v="540"/>
    <x v="489"/>
    <x v="1741"/>
    <x v="0"/>
  </r>
  <r>
    <x v="4"/>
    <x v="24"/>
    <x v="99"/>
    <x v="37"/>
    <x v="11"/>
    <x v="1"/>
    <x v="22"/>
    <x v="57"/>
    <x v="1247"/>
    <x v="0"/>
  </r>
  <r>
    <x v="4"/>
    <x v="24"/>
    <x v="100"/>
    <x v="34"/>
    <x v="12"/>
    <x v="1"/>
    <x v="21"/>
    <x v="21"/>
    <x v="22"/>
    <x v="0"/>
  </r>
  <r>
    <x v="4"/>
    <x v="24"/>
    <x v="101"/>
    <x v="41"/>
    <x v="11"/>
    <x v="1"/>
    <x v="154"/>
    <x v="198"/>
    <x v="256"/>
    <x v="0"/>
  </r>
  <r>
    <x v="4"/>
    <x v="24"/>
    <x v="156"/>
    <x v="41"/>
    <x v="11"/>
    <x v="3"/>
    <x v="65"/>
    <x v="25"/>
    <x v="1742"/>
    <x v="0"/>
  </r>
  <r>
    <x v="4"/>
    <x v="24"/>
    <x v="111"/>
    <x v="12"/>
    <x v="1"/>
    <x v="1"/>
    <x v="44"/>
    <x v="22"/>
    <x v="52"/>
    <x v="0"/>
  </r>
  <r>
    <x v="4"/>
    <x v="24"/>
    <x v="112"/>
    <x v="13"/>
    <x v="1"/>
    <x v="1"/>
    <x v="72"/>
    <x v="11"/>
    <x v="1064"/>
    <x v="0"/>
  </r>
  <r>
    <x v="4"/>
    <x v="24"/>
    <x v="113"/>
    <x v="43"/>
    <x v="1"/>
    <x v="3"/>
    <x v="471"/>
    <x v="96"/>
    <x v="1743"/>
    <x v="0"/>
  </r>
  <r>
    <x v="4"/>
    <x v="24"/>
    <x v="114"/>
    <x v="44"/>
    <x v="12"/>
    <x v="1"/>
    <x v="2"/>
    <x v="52"/>
    <x v="95"/>
    <x v="0"/>
  </r>
  <r>
    <x v="4"/>
    <x v="24"/>
    <x v="115"/>
    <x v="45"/>
    <x v="1"/>
    <x v="1"/>
    <x v="2"/>
    <x v="61"/>
    <x v="159"/>
    <x v="0"/>
  </r>
  <r>
    <x v="4"/>
    <x v="24"/>
    <x v="183"/>
    <x v="65"/>
    <x v="20"/>
    <x v="1"/>
    <x v="36"/>
    <x v="7"/>
    <x v="172"/>
    <x v="0"/>
  </r>
  <r>
    <x v="4"/>
    <x v="24"/>
    <x v="116"/>
    <x v="46"/>
    <x v="21"/>
    <x v="0"/>
    <x v="37"/>
    <x v="490"/>
    <x v="1744"/>
    <x v="0"/>
  </r>
  <r>
    <x v="4"/>
    <x v="24"/>
    <x v="117"/>
    <x v="46"/>
    <x v="21"/>
    <x v="1"/>
    <x v="355"/>
    <x v="239"/>
    <x v="1745"/>
    <x v="0"/>
  </r>
  <r>
    <x v="4"/>
    <x v="24"/>
    <x v="118"/>
    <x v="46"/>
    <x v="22"/>
    <x v="1"/>
    <x v="204"/>
    <x v="41"/>
    <x v="378"/>
    <x v="0"/>
  </r>
  <r>
    <x v="4"/>
    <x v="24"/>
    <x v="119"/>
    <x v="46"/>
    <x v="23"/>
    <x v="1"/>
    <x v="541"/>
    <x v="15"/>
    <x v="1746"/>
    <x v="0"/>
  </r>
  <r>
    <x v="4"/>
    <x v="24"/>
    <x v="120"/>
    <x v="46"/>
    <x v="24"/>
    <x v="1"/>
    <x v="26"/>
    <x v="64"/>
    <x v="1747"/>
    <x v="0"/>
  </r>
  <r>
    <x v="4"/>
    <x v="24"/>
    <x v="121"/>
    <x v="38"/>
    <x v="1"/>
    <x v="1"/>
    <x v="8"/>
    <x v="60"/>
    <x v="172"/>
    <x v="0"/>
  </r>
  <r>
    <x v="4"/>
    <x v="24"/>
    <x v="180"/>
    <x v="63"/>
    <x v="1"/>
    <x v="1"/>
    <x v="21"/>
    <x v="21"/>
    <x v="22"/>
    <x v="0"/>
  </r>
  <r>
    <x v="4"/>
    <x v="24"/>
    <x v="140"/>
    <x v="49"/>
    <x v="1"/>
    <x v="1"/>
    <x v="17"/>
    <x v="1"/>
    <x v="73"/>
    <x v="0"/>
  </r>
  <r>
    <x v="4"/>
    <x v="24"/>
    <x v="122"/>
    <x v="46"/>
    <x v="23"/>
    <x v="1"/>
    <x v="21"/>
    <x v="21"/>
    <x v="22"/>
    <x v="0"/>
  </r>
  <r>
    <x v="4"/>
    <x v="24"/>
    <x v="123"/>
    <x v="46"/>
    <x v="21"/>
    <x v="1"/>
    <x v="21"/>
    <x v="21"/>
    <x v="22"/>
    <x v="0"/>
  </r>
  <r>
    <x v="4"/>
    <x v="24"/>
    <x v="124"/>
    <x v="46"/>
    <x v="22"/>
    <x v="1"/>
    <x v="21"/>
    <x v="21"/>
    <x v="22"/>
    <x v="0"/>
  </r>
  <r>
    <x v="4"/>
    <x v="24"/>
    <x v="125"/>
    <x v="46"/>
    <x v="24"/>
    <x v="1"/>
    <x v="21"/>
    <x v="21"/>
    <x v="22"/>
    <x v="0"/>
  </r>
  <r>
    <x v="4"/>
    <x v="24"/>
    <x v="126"/>
    <x v="45"/>
    <x v="1"/>
    <x v="1"/>
    <x v="65"/>
    <x v="58"/>
    <x v="95"/>
    <x v="0"/>
  </r>
  <r>
    <x v="4"/>
    <x v="24"/>
    <x v="127"/>
    <x v="38"/>
    <x v="11"/>
    <x v="1"/>
    <x v="22"/>
    <x v="11"/>
    <x v="153"/>
    <x v="0"/>
  </r>
  <r>
    <x v="4"/>
    <x v="24"/>
    <x v="128"/>
    <x v="38"/>
    <x v="1"/>
    <x v="1"/>
    <x v="18"/>
    <x v="51"/>
    <x v="445"/>
    <x v="0"/>
  </r>
  <r>
    <x v="4"/>
    <x v="24"/>
    <x v="129"/>
    <x v="38"/>
    <x v="20"/>
    <x v="1"/>
    <x v="22"/>
    <x v="17"/>
    <x v="381"/>
    <x v="0"/>
  </r>
  <r>
    <x v="4"/>
    <x v="24"/>
    <x v="130"/>
    <x v="38"/>
    <x v="2"/>
    <x v="1"/>
    <x v="21"/>
    <x v="21"/>
    <x v="22"/>
    <x v="0"/>
  </r>
  <r>
    <x v="4"/>
    <x v="24"/>
    <x v="131"/>
    <x v="38"/>
    <x v="0"/>
    <x v="1"/>
    <x v="21"/>
    <x v="21"/>
    <x v="22"/>
    <x v="0"/>
  </r>
  <r>
    <x v="4"/>
    <x v="24"/>
    <x v="132"/>
    <x v="38"/>
    <x v="13"/>
    <x v="1"/>
    <x v="21"/>
    <x v="21"/>
    <x v="22"/>
    <x v="0"/>
  </r>
  <r>
    <x v="4"/>
    <x v="24"/>
    <x v="133"/>
    <x v="45"/>
    <x v="1"/>
    <x v="3"/>
    <x v="285"/>
    <x v="64"/>
    <x v="1748"/>
    <x v="0"/>
  </r>
  <r>
    <x v="4"/>
    <x v="24"/>
    <x v="134"/>
    <x v="47"/>
    <x v="12"/>
    <x v="1"/>
    <x v="22"/>
    <x v="7"/>
    <x v="72"/>
    <x v="0"/>
  </r>
  <r>
    <x v="4"/>
    <x v="24"/>
    <x v="135"/>
    <x v="32"/>
    <x v="19"/>
    <x v="0"/>
    <x v="155"/>
    <x v="491"/>
    <x v="1749"/>
    <x v="0"/>
  </r>
  <r>
    <x v="4"/>
    <x v="24"/>
    <x v="136"/>
    <x v="32"/>
    <x v="19"/>
    <x v="0"/>
    <x v="21"/>
    <x v="21"/>
    <x v="1750"/>
    <x v="0"/>
  </r>
  <r>
    <x v="1"/>
    <x v="1"/>
    <x v="144"/>
    <x v="52"/>
    <x v="25"/>
    <x v="5"/>
    <x v="81"/>
    <x v="69"/>
    <x v="113"/>
    <x v="0"/>
  </r>
  <r>
    <x v="4"/>
    <x v="25"/>
    <x v="0"/>
    <x v="0"/>
    <x v="0"/>
    <x v="0"/>
    <x v="542"/>
    <x v="492"/>
    <x v="1751"/>
    <x v="0"/>
  </r>
  <r>
    <x v="4"/>
    <x v="25"/>
    <x v="1"/>
    <x v="1"/>
    <x v="1"/>
    <x v="1"/>
    <x v="543"/>
    <x v="1"/>
    <x v="1752"/>
    <x v="0"/>
  </r>
  <r>
    <x v="4"/>
    <x v="25"/>
    <x v="2"/>
    <x v="2"/>
    <x v="2"/>
    <x v="1"/>
    <x v="143"/>
    <x v="222"/>
    <x v="1753"/>
    <x v="0"/>
  </r>
  <r>
    <x v="4"/>
    <x v="25"/>
    <x v="3"/>
    <x v="2"/>
    <x v="3"/>
    <x v="1"/>
    <x v="232"/>
    <x v="406"/>
    <x v="1754"/>
    <x v="0"/>
  </r>
  <r>
    <x v="4"/>
    <x v="25"/>
    <x v="4"/>
    <x v="0"/>
    <x v="4"/>
    <x v="1"/>
    <x v="544"/>
    <x v="4"/>
    <x v="1755"/>
    <x v="0"/>
  </r>
  <r>
    <x v="4"/>
    <x v="25"/>
    <x v="5"/>
    <x v="0"/>
    <x v="4"/>
    <x v="0"/>
    <x v="74"/>
    <x v="493"/>
    <x v="1756"/>
    <x v="0"/>
  </r>
  <r>
    <x v="4"/>
    <x v="25"/>
    <x v="6"/>
    <x v="0"/>
    <x v="5"/>
    <x v="1"/>
    <x v="373"/>
    <x v="152"/>
    <x v="1757"/>
    <x v="0"/>
  </r>
  <r>
    <x v="4"/>
    <x v="25"/>
    <x v="7"/>
    <x v="0"/>
    <x v="5"/>
    <x v="2"/>
    <x v="164"/>
    <x v="4"/>
    <x v="1758"/>
    <x v="0"/>
  </r>
  <r>
    <x v="4"/>
    <x v="25"/>
    <x v="8"/>
    <x v="3"/>
    <x v="6"/>
    <x v="1"/>
    <x v="26"/>
    <x v="7"/>
    <x v="527"/>
    <x v="0"/>
  </r>
  <r>
    <x v="4"/>
    <x v="25"/>
    <x v="9"/>
    <x v="3"/>
    <x v="7"/>
    <x v="1"/>
    <x v="498"/>
    <x v="155"/>
    <x v="1759"/>
    <x v="0"/>
  </r>
  <r>
    <x v="4"/>
    <x v="25"/>
    <x v="10"/>
    <x v="0"/>
    <x v="8"/>
    <x v="0"/>
    <x v="37"/>
    <x v="448"/>
    <x v="1760"/>
    <x v="0"/>
  </r>
  <r>
    <x v="4"/>
    <x v="25"/>
    <x v="11"/>
    <x v="0"/>
    <x v="8"/>
    <x v="1"/>
    <x v="7"/>
    <x v="84"/>
    <x v="646"/>
    <x v="0"/>
  </r>
  <r>
    <x v="4"/>
    <x v="25"/>
    <x v="12"/>
    <x v="2"/>
    <x v="0"/>
    <x v="1"/>
    <x v="545"/>
    <x v="77"/>
    <x v="1761"/>
    <x v="0"/>
  </r>
  <r>
    <x v="4"/>
    <x v="25"/>
    <x v="13"/>
    <x v="2"/>
    <x v="3"/>
    <x v="3"/>
    <x v="20"/>
    <x v="25"/>
    <x v="154"/>
    <x v="0"/>
  </r>
  <r>
    <x v="4"/>
    <x v="25"/>
    <x v="14"/>
    <x v="4"/>
    <x v="1"/>
    <x v="1"/>
    <x v="14"/>
    <x v="112"/>
    <x v="1762"/>
    <x v="0"/>
  </r>
  <r>
    <x v="4"/>
    <x v="25"/>
    <x v="15"/>
    <x v="4"/>
    <x v="1"/>
    <x v="0"/>
    <x v="15"/>
    <x v="14"/>
    <x v="1763"/>
    <x v="0"/>
  </r>
  <r>
    <x v="4"/>
    <x v="25"/>
    <x v="145"/>
    <x v="7"/>
    <x v="12"/>
    <x v="1"/>
    <x v="438"/>
    <x v="32"/>
    <x v="598"/>
    <x v="0"/>
  </r>
  <r>
    <x v="4"/>
    <x v="25"/>
    <x v="16"/>
    <x v="5"/>
    <x v="1"/>
    <x v="1"/>
    <x v="68"/>
    <x v="494"/>
    <x v="1764"/>
    <x v="0"/>
  </r>
  <r>
    <x v="4"/>
    <x v="25"/>
    <x v="17"/>
    <x v="6"/>
    <x v="1"/>
    <x v="1"/>
    <x v="79"/>
    <x v="1"/>
    <x v="190"/>
    <x v="0"/>
  </r>
  <r>
    <x v="4"/>
    <x v="25"/>
    <x v="170"/>
    <x v="4"/>
    <x v="1"/>
    <x v="3"/>
    <x v="196"/>
    <x v="18"/>
    <x v="1765"/>
    <x v="0"/>
  </r>
  <r>
    <x v="4"/>
    <x v="25"/>
    <x v="19"/>
    <x v="1"/>
    <x v="1"/>
    <x v="1"/>
    <x v="38"/>
    <x v="18"/>
    <x v="366"/>
    <x v="0"/>
  </r>
  <r>
    <x v="4"/>
    <x v="25"/>
    <x v="20"/>
    <x v="0"/>
    <x v="0"/>
    <x v="4"/>
    <x v="546"/>
    <x v="51"/>
    <x v="1766"/>
    <x v="46"/>
  </r>
  <r>
    <x v="4"/>
    <x v="25"/>
    <x v="21"/>
    <x v="3"/>
    <x v="7"/>
    <x v="1"/>
    <x v="21"/>
    <x v="21"/>
    <x v="22"/>
    <x v="0"/>
  </r>
  <r>
    <x v="4"/>
    <x v="25"/>
    <x v="152"/>
    <x v="54"/>
    <x v="16"/>
    <x v="0"/>
    <x v="40"/>
    <x v="495"/>
    <x v="1767"/>
    <x v="0"/>
  </r>
  <r>
    <x v="4"/>
    <x v="25"/>
    <x v="154"/>
    <x v="1"/>
    <x v="1"/>
    <x v="0"/>
    <x v="21"/>
    <x v="21"/>
    <x v="1768"/>
    <x v="0"/>
  </r>
  <r>
    <x v="4"/>
    <x v="25"/>
    <x v="167"/>
    <x v="7"/>
    <x v="9"/>
    <x v="1"/>
    <x v="175"/>
    <x v="14"/>
    <x v="1522"/>
    <x v="0"/>
  </r>
  <r>
    <x v="4"/>
    <x v="25"/>
    <x v="22"/>
    <x v="6"/>
    <x v="1"/>
    <x v="1"/>
    <x v="21"/>
    <x v="21"/>
    <x v="22"/>
    <x v="0"/>
  </r>
  <r>
    <x v="4"/>
    <x v="25"/>
    <x v="23"/>
    <x v="2"/>
    <x v="0"/>
    <x v="1"/>
    <x v="21"/>
    <x v="21"/>
    <x v="22"/>
    <x v="0"/>
  </r>
  <r>
    <x v="4"/>
    <x v="25"/>
    <x v="24"/>
    <x v="2"/>
    <x v="2"/>
    <x v="1"/>
    <x v="21"/>
    <x v="21"/>
    <x v="22"/>
    <x v="0"/>
  </r>
  <r>
    <x v="4"/>
    <x v="25"/>
    <x v="25"/>
    <x v="0"/>
    <x v="5"/>
    <x v="1"/>
    <x v="21"/>
    <x v="21"/>
    <x v="22"/>
    <x v="0"/>
  </r>
  <r>
    <x v="4"/>
    <x v="25"/>
    <x v="26"/>
    <x v="0"/>
    <x v="8"/>
    <x v="1"/>
    <x v="21"/>
    <x v="21"/>
    <x v="22"/>
    <x v="0"/>
  </r>
  <r>
    <x v="4"/>
    <x v="25"/>
    <x v="27"/>
    <x v="0"/>
    <x v="0"/>
    <x v="0"/>
    <x v="21"/>
    <x v="21"/>
    <x v="1769"/>
    <x v="0"/>
  </r>
  <r>
    <x v="4"/>
    <x v="25"/>
    <x v="28"/>
    <x v="0"/>
    <x v="0"/>
    <x v="1"/>
    <x v="25"/>
    <x v="4"/>
    <x v="1581"/>
    <x v="0"/>
  </r>
  <r>
    <x v="4"/>
    <x v="25"/>
    <x v="168"/>
    <x v="56"/>
    <x v="1"/>
    <x v="0"/>
    <x v="21"/>
    <x v="21"/>
    <x v="1770"/>
    <x v="0"/>
  </r>
  <r>
    <x v="4"/>
    <x v="25"/>
    <x v="176"/>
    <x v="60"/>
    <x v="1"/>
    <x v="0"/>
    <x v="21"/>
    <x v="21"/>
    <x v="1771"/>
    <x v="0"/>
  </r>
  <r>
    <x v="4"/>
    <x v="25"/>
    <x v="157"/>
    <x v="55"/>
    <x v="1"/>
    <x v="0"/>
    <x v="21"/>
    <x v="21"/>
    <x v="1772"/>
    <x v="0"/>
  </r>
  <r>
    <x v="4"/>
    <x v="25"/>
    <x v="35"/>
    <x v="9"/>
    <x v="1"/>
    <x v="1"/>
    <x v="21"/>
    <x v="21"/>
    <x v="22"/>
    <x v="0"/>
  </r>
  <r>
    <x v="4"/>
    <x v="25"/>
    <x v="36"/>
    <x v="9"/>
    <x v="1"/>
    <x v="1"/>
    <x v="332"/>
    <x v="451"/>
    <x v="1773"/>
    <x v="0"/>
  </r>
  <r>
    <x v="4"/>
    <x v="25"/>
    <x v="37"/>
    <x v="7"/>
    <x v="2"/>
    <x v="1"/>
    <x v="467"/>
    <x v="113"/>
    <x v="1774"/>
    <x v="0"/>
  </r>
  <r>
    <x v="4"/>
    <x v="25"/>
    <x v="38"/>
    <x v="7"/>
    <x v="11"/>
    <x v="1"/>
    <x v="25"/>
    <x v="32"/>
    <x v="1775"/>
    <x v="0"/>
  </r>
  <r>
    <x v="4"/>
    <x v="25"/>
    <x v="39"/>
    <x v="7"/>
    <x v="2"/>
    <x v="1"/>
    <x v="121"/>
    <x v="496"/>
    <x v="1776"/>
    <x v="0"/>
  </r>
  <r>
    <x v="4"/>
    <x v="25"/>
    <x v="181"/>
    <x v="64"/>
    <x v="18"/>
    <x v="1"/>
    <x v="56"/>
    <x v="497"/>
    <x v="1777"/>
    <x v="0"/>
  </r>
  <r>
    <x v="4"/>
    <x v="25"/>
    <x v="40"/>
    <x v="9"/>
    <x v="1"/>
    <x v="1"/>
    <x v="30"/>
    <x v="453"/>
    <x v="1778"/>
    <x v="0"/>
  </r>
  <r>
    <x v="4"/>
    <x v="25"/>
    <x v="41"/>
    <x v="9"/>
    <x v="1"/>
    <x v="3"/>
    <x v="173"/>
    <x v="23"/>
    <x v="1779"/>
    <x v="0"/>
  </r>
  <r>
    <x v="4"/>
    <x v="25"/>
    <x v="42"/>
    <x v="10"/>
    <x v="1"/>
    <x v="3"/>
    <x v="17"/>
    <x v="42"/>
    <x v="1780"/>
    <x v="0"/>
  </r>
  <r>
    <x v="4"/>
    <x v="25"/>
    <x v="43"/>
    <x v="11"/>
    <x v="1"/>
    <x v="1"/>
    <x v="547"/>
    <x v="112"/>
    <x v="1781"/>
    <x v="0"/>
  </r>
  <r>
    <x v="4"/>
    <x v="25"/>
    <x v="44"/>
    <x v="12"/>
    <x v="1"/>
    <x v="1"/>
    <x v="247"/>
    <x v="498"/>
    <x v="1458"/>
    <x v="0"/>
  </r>
  <r>
    <x v="4"/>
    <x v="25"/>
    <x v="45"/>
    <x v="13"/>
    <x v="1"/>
    <x v="1"/>
    <x v="504"/>
    <x v="18"/>
    <x v="1782"/>
    <x v="0"/>
  </r>
  <r>
    <x v="4"/>
    <x v="25"/>
    <x v="46"/>
    <x v="9"/>
    <x v="1"/>
    <x v="1"/>
    <x v="132"/>
    <x v="202"/>
    <x v="1783"/>
    <x v="0"/>
  </r>
  <r>
    <x v="4"/>
    <x v="25"/>
    <x v="47"/>
    <x v="14"/>
    <x v="1"/>
    <x v="3"/>
    <x v="21"/>
    <x v="21"/>
    <x v="984"/>
    <x v="0"/>
  </r>
  <r>
    <x v="4"/>
    <x v="25"/>
    <x v="48"/>
    <x v="14"/>
    <x v="1"/>
    <x v="1"/>
    <x v="40"/>
    <x v="429"/>
    <x v="1784"/>
    <x v="0"/>
  </r>
  <r>
    <x v="4"/>
    <x v="25"/>
    <x v="49"/>
    <x v="7"/>
    <x v="11"/>
    <x v="1"/>
    <x v="36"/>
    <x v="91"/>
    <x v="154"/>
    <x v="0"/>
  </r>
  <r>
    <x v="4"/>
    <x v="25"/>
    <x v="50"/>
    <x v="7"/>
    <x v="12"/>
    <x v="1"/>
    <x v="38"/>
    <x v="91"/>
    <x v="23"/>
    <x v="0"/>
  </r>
  <r>
    <x v="4"/>
    <x v="25"/>
    <x v="51"/>
    <x v="7"/>
    <x v="2"/>
    <x v="1"/>
    <x v="22"/>
    <x v="46"/>
    <x v="254"/>
    <x v="0"/>
  </r>
  <r>
    <x v="4"/>
    <x v="25"/>
    <x v="52"/>
    <x v="15"/>
    <x v="1"/>
    <x v="3"/>
    <x v="112"/>
    <x v="46"/>
    <x v="1785"/>
    <x v="0"/>
  </r>
  <r>
    <x v="4"/>
    <x v="25"/>
    <x v="53"/>
    <x v="16"/>
    <x v="1"/>
    <x v="3"/>
    <x v="21"/>
    <x v="21"/>
    <x v="1786"/>
    <x v="0"/>
  </r>
  <r>
    <x v="4"/>
    <x v="25"/>
    <x v="54"/>
    <x v="16"/>
    <x v="1"/>
    <x v="0"/>
    <x v="21"/>
    <x v="21"/>
    <x v="22"/>
    <x v="0"/>
  </r>
  <r>
    <x v="4"/>
    <x v="25"/>
    <x v="55"/>
    <x v="11"/>
    <x v="1"/>
    <x v="1"/>
    <x v="278"/>
    <x v="7"/>
    <x v="678"/>
    <x v="0"/>
  </r>
  <r>
    <x v="4"/>
    <x v="25"/>
    <x v="182"/>
    <x v="15"/>
    <x v="1"/>
    <x v="1"/>
    <x v="30"/>
    <x v="60"/>
    <x v="71"/>
    <x v="0"/>
  </r>
  <r>
    <x v="4"/>
    <x v="25"/>
    <x v="56"/>
    <x v="16"/>
    <x v="1"/>
    <x v="0"/>
    <x v="21"/>
    <x v="21"/>
    <x v="1787"/>
    <x v="0"/>
  </r>
  <r>
    <x v="4"/>
    <x v="25"/>
    <x v="60"/>
    <x v="7"/>
    <x v="13"/>
    <x v="1"/>
    <x v="548"/>
    <x v="145"/>
    <x v="1788"/>
    <x v="0"/>
  </r>
  <r>
    <x v="4"/>
    <x v="25"/>
    <x v="61"/>
    <x v="7"/>
    <x v="13"/>
    <x v="1"/>
    <x v="21"/>
    <x v="21"/>
    <x v="22"/>
    <x v="0"/>
  </r>
  <r>
    <x v="4"/>
    <x v="25"/>
    <x v="62"/>
    <x v="13"/>
    <x v="1"/>
    <x v="3"/>
    <x v="454"/>
    <x v="57"/>
    <x v="1789"/>
    <x v="0"/>
  </r>
  <r>
    <x v="4"/>
    <x v="25"/>
    <x v="63"/>
    <x v="2"/>
    <x v="0"/>
    <x v="4"/>
    <x v="18"/>
    <x v="22"/>
    <x v="1790"/>
    <x v="3"/>
  </r>
  <r>
    <x v="4"/>
    <x v="25"/>
    <x v="64"/>
    <x v="16"/>
    <x v="1"/>
    <x v="1"/>
    <x v="196"/>
    <x v="332"/>
    <x v="1791"/>
    <x v="0"/>
  </r>
  <r>
    <x v="4"/>
    <x v="25"/>
    <x v="65"/>
    <x v="18"/>
    <x v="1"/>
    <x v="0"/>
    <x v="272"/>
    <x v="222"/>
    <x v="1792"/>
    <x v="0"/>
  </r>
  <r>
    <x v="4"/>
    <x v="25"/>
    <x v="66"/>
    <x v="19"/>
    <x v="14"/>
    <x v="1"/>
    <x v="5"/>
    <x v="27"/>
    <x v="498"/>
    <x v="0"/>
  </r>
  <r>
    <x v="4"/>
    <x v="25"/>
    <x v="174"/>
    <x v="59"/>
    <x v="9"/>
    <x v="1"/>
    <x v="22"/>
    <x v="95"/>
    <x v="172"/>
    <x v="0"/>
  </r>
  <r>
    <x v="4"/>
    <x v="25"/>
    <x v="67"/>
    <x v="20"/>
    <x v="15"/>
    <x v="1"/>
    <x v="20"/>
    <x v="27"/>
    <x v="320"/>
    <x v="0"/>
  </r>
  <r>
    <x v="4"/>
    <x v="25"/>
    <x v="175"/>
    <x v="59"/>
    <x v="3"/>
    <x v="1"/>
    <x v="0"/>
    <x v="95"/>
    <x v="95"/>
    <x v="0"/>
  </r>
  <r>
    <x v="4"/>
    <x v="25"/>
    <x v="68"/>
    <x v="21"/>
    <x v="13"/>
    <x v="1"/>
    <x v="17"/>
    <x v="7"/>
    <x v="684"/>
    <x v="0"/>
  </r>
  <r>
    <x v="4"/>
    <x v="25"/>
    <x v="69"/>
    <x v="22"/>
    <x v="16"/>
    <x v="0"/>
    <x v="118"/>
    <x v="499"/>
    <x v="1793"/>
    <x v="0"/>
  </r>
  <r>
    <x v="4"/>
    <x v="25"/>
    <x v="71"/>
    <x v="23"/>
    <x v="17"/>
    <x v="1"/>
    <x v="70"/>
    <x v="8"/>
    <x v="1794"/>
    <x v="0"/>
  </r>
  <r>
    <x v="4"/>
    <x v="25"/>
    <x v="169"/>
    <x v="57"/>
    <x v="16"/>
    <x v="1"/>
    <x v="22"/>
    <x v="95"/>
    <x v="172"/>
    <x v="0"/>
  </r>
  <r>
    <x v="4"/>
    <x v="25"/>
    <x v="72"/>
    <x v="24"/>
    <x v="1"/>
    <x v="3"/>
    <x v="39"/>
    <x v="8"/>
    <x v="1795"/>
    <x v="0"/>
  </r>
  <r>
    <x v="4"/>
    <x v="25"/>
    <x v="171"/>
    <x v="21"/>
    <x v="11"/>
    <x v="1"/>
    <x v="143"/>
    <x v="7"/>
    <x v="1796"/>
    <x v="0"/>
  </r>
  <r>
    <x v="4"/>
    <x v="25"/>
    <x v="172"/>
    <x v="21"/>
    <x v="11"/>
    <x v="2"/>
    <x v="93"/>
    <x v="22"/>
    <x v="1797"/>
    <x v="0"/>
  </r>
  <r>
    <x v="4"/>
    <x v="25"/>
    <x v="73"/>
    <x v="25"/>
    <x v="1"/>
    <x v="1"/>
    <x v="22"/>
    <x v="41"/>
    <x v="660"/>
    <x v="0"/>
  </r>
  <r>
    <x v="4"/>
    <x v="25"/>
    <x v="177"/>
    <x v="61"/>
    <x v="0"/>
    <x v="1"/>
    <x v="189"/>
    <x v="77"/>
    <x v="527"/>
    <x v="0"/>
  </r>
  <r>
    <x v="4"/>
    <x v="25"/>
    <x v="184"/>
    <x v="66"/>
    <x v="1"/>
    <x v="1"/>
    <x v="76"/>
    <x v="4"/>
    <x v="1798"/>
    <x v="0"/>
  </r>
  <r>
    <x v="4"/>
    <x v="25"/>
    <x v="85"/>
    <x v="34"/>
    <x v="12"/>
    <x v="1"/>
    <x v="118"/>
    <x v="14"/>
    <x v="265"/>
    <x v="0"/>
  </r>
  <r>
    <x v="4"/>
    <x v="25"/>
    <x v="86"/>
    <x v="35"/>
    <x v="20"/>
    <x v="1"/>
    <x v="125"/>
    <x v="1"/>
    <x v="262"/>
    <x v="0"/>
  </r>
  <r>
    <x v="4"/>
    <x v="25"/>
    <x v="87"/>
    <x v="36"/>
    <x v="11"/>
    <x v="1"/>
    <x v="18"/>
    <x v="500"/>
    <x v="1799"/>
    <x v="0"/>
  </r>
  <r>
    <x v="4"/>
    <x v="25"/>
    <x v="88"/>
    <x v="5"/>
    <x v="1"/>
    <x v="3"/>
    <x v="549"/>
    <x v="250"/>
    <x v="1800"/>
    <x v="0"/>
  </r>
  <r>
    <x v="4"/>
    <x v="25"/>
    <x v="89"/>
    <x v="1"/>
    <x v="1"/>
    <x v="3"/>
    <x v="317"/>
    <x v="18"/>
    <x v="1801"/>
    <x v="0"/>
  </r>
  <r>
    <x v="4"/>
    <x v="25"/>
    <x v="90"/>
    <x v="37"/>
    <x v="11"/>
    <x v="1"/>
    <x v="550"/>
    <x v="501"/>
    <x v="1802"/>
    <x v="0"/>
  </r>
  <r>
    <x v="4"/>
    <x v="25"/>
    <x v="178"/>
    <x v="62"/>
    <x v="0"/>
    <x v="4"/>
    <x v="21"/>
    <x v="21"/>
    <x v="706"/>
    <x v="47"/>
  </r>
  <r>
    <x v="4"/>
    <x v="25"/>
    <x v="147"/>
    <x v="53"/>
    <x v="1"/>
    <x v="1"/>
    <x v="47"/>
    <x v="52"/>
    <x v="1635"/>
    <x v="0"/>
  </r>
  <r>
    <x v="4"/>
    <x v="25"/>
    <x v="91"/>
    <x v="38"/>
    <x v="11"/>
    <x v="1"/>
    <x v="488"/>
    <x v="14"/>
    <x v="1803"/>
    <x v="0"/>
  </r>
  <r>
    <x v="4"/>
    <x v="25"/>
    <x v="148"/>
    <x v="38"/>
    <x v="2"/>
    <x v="1"/>
    <x v="2"/>
    <x v="42"/>
    <x v="617"/>
    <x v="0"/>
  </r>
  <r>
    <x v="4"/>
    <x v="25"/>
    <x v="149"/>
    <x v="53"/>
    <x v="1"/>
    <x v="1"/>
    <x v="21"/>
    <x v="21"/>
    <x v="22"/>
    <x v="0"/>
  </r>
  <r>
    <x v="4"/>
    <x v="25"/>
    <x v="92"/>
    <x v="38"/>
    <x v="20"/>
    <x v="1"/>
    <x v="17"/>
    <x v="1"/>
    <x v="73"/>
    <x v="0"/>
  </r>
  <r>
    <x v="4"/>
    <x v="25"/>
    <x v="93"/>
    <x v="38"/>
    <x v="13"/>
    <x v="1"/>
    <x v="44"/>
    <x v="11"/>
    <x v="136"/>
    <x v="0"/>
  </r>
  <r>
    <x v="4"/>
    <x v="25"/>
    <x v="94"/>
    <x v="38"/>
    <x v="0"/>
    <x v="1"/>
    <x v="30"/>
    <x v="18"/>
    <x v="705"/>
    <x v="0"/>
  </r>
  <r>
    <x v="4"/>
    <x v="25"/>
    <x v="95"/>
    <x v="38"/>
    <x v="1"/>
    <x v="1"/>
    <x v="292"/>
    <x v="1"/>
    <x v="1738"/>
    <x v="0"/>
  </r>
  <r>
    <x v="4"/>
    <x v="25"/>
    <x v="96"/>
    <x v="39"/>
    <x v="20"/>
    <x v="1"/>
    <x v="2"/>
    <x v="7"/>
    <x v="1804"/>
    <x v="0"/>
  </r>
  <r>
    <x v="4"/>
    <x v="25"/>
    <x v="97"/>
    <x v="36"/>
    <x v="11"/>
    <x v="1"/>
    <x v="21"/>
    <x v="21"/>
    <x v="22"/>
    <x v="0"/>
  </r>
  <r>
    <x v="4"/>
    <x v="25"/>
    <x v="179"/>
    <x v="62"/>
    <x v="0"/>
    <x v="4"/>
    <x v="21"/>
    <x v="21"/>
    <x v="1247"/>
    <x v="3"/>
  </r>
  <r>
    <x v="4"/>
    <x v="25"/>
    <x v="173"/>
    <x v="58"/>
    <x v="11"/>
    <x v="1"/>
    <x v="21"/>
    <x v="21"/>
    <x v="22"/>
    <x v="0"/>
  </r>
  <r>
    <x v="4"/>
    <x v="25"/>
    <x v="98"/>
    <x v="40"/>
    <x v="1"/>
    <x v="1"/>
    <x v="2"/>
    <x v="187"/>
    <x v="1805"/>
    <x v="0"/>
  </r>
  <r>
    <x v="4"/>
    <x v="25"/>
    <x v="99"/>
    <x v="37"/>
    <x v="11"/>
    <x v="1"/>
    <x v="21"/>
    <x v="21"/>
    <x v="22"/>
    <x v="0"/>
  </r>
  <r>
    <x v="4"/>
    <x v="25"/>
    <x v="100"/>
    <x v="34"/>
    <x v="12"/>
    <x v="1"/>
    <x v="21"/>
    <x v="21"/>
    <x v="22"/>
    <x v="0"/>
  </r>
  <r>
    <x v="4"/>
    <x v="25"/>
    <x v="111"/>
    <x v="12"/>
    <x v="1"/>
    <x v="1"/>
    <x v="44"/>
    <x v="22"/>
    <x v="52"/>
    <x v="0"/>
  </r>
  <r>
    <x v="4"/>
    <x v="25"/>
    <x v="112"/>
    <x v="13"/>
    <x v="1"/>
    <x v="1"/>
    <x v="72"/>
    <x v="11"/>
    <x v="1064"/>
    <x v="0"/>
  </r>
  <r>
    <x v="4"/>
    <x v="25"/>
    <x v="113"/>
    <x v="43"/>
    <x v="1"/>
    <x v="3"/>
    <x v="150"/>
    <x v="25"/>
    <x v="1806"/>
    <x v="0"/>
  </r>
  <r>
    <x v="4"/>
    <x v="25"/>
    <x v="114"/>
    <x v="44"/>
    <x v="12"/>
    <x v="1"/>
    <x v="2"/>
    <x v="52"/>
    <x v="95"/>
    <x v="0"/>
  </r>
  <r>
    <x v="4"/>
    <x v="25"/>
    <x v="115"/>
    <x v="45"/>
    <x v="1"/>
    <x v="1"/>
    <x v="2"/>
    <x v="61"/>
    <x v="159"/>
    <x v="0"/>
  </r>
  <r>
    <x v="4"/>
    <x v="25"/>
    <x v="183"/>
    <x v="65"/>
    <x v="20"/>
    <x v="1"/>
    <x v="42"/>
    <x v="7"/>
    <x v="69"/>
    <x v="0"/>
  </r>
  <r>
    <x v="4"/>
    <x v="25"/>
    <x v="116"/>
    <x v="46"/>
    <x v="21"/>
    <x v="0"/>
    <x v="37"/>
    <x v="448"/>
    <x v="1807"/>
    <x v="0"/>
  </r>
  <r>
    <x v="4"/>
    <x v="25"/>
    <x v="117"/>
    <x v="46"/>
    <x v="21"/>
    <x v="1"/>
    <x v="31"/>
    <x v="502"/>
    <x v="1808"/>
    <x v="0"/>
  </r>
  <r>
    <x v="4"/>
    <x v="25"/>
    <x v="118"/>
    <x v="46"/>
    <x v="22"/>
    <x v="1"/>
    <x v="67"/>
    <x v="41"/>
    <x v="71"/>
    <x v="0"/>
  </r>
  <r>
    <x v="4"/>
    <x v="25"/>
    <x v="119"/>
    <x v="46"/>
    <x v="23"/>
    <x v="1"/>
    <x v="228"/>
    <x v="328"/>
    <x v="1809"/>
    <x v="0"/>
  </r>
  <r>
    <x v="4"/>
    <x v="25"/>
    <x v="120"/>
    <x v="46"/>
    <x v="24"/>
    <x v="1"/>
    <x v="38"/>
    <x v="64"/>
    <x v="428"/>
    <x v="0"/>
  </r>
  <r>
    <x v="4"/>
    <x v="25"/>
    <x v="121"/>
    <x v="38"/>
    <x v="1"/>
    <x v="1"/>
    <x v="40"/>
    <x v="60"/>
    <x v="199"/>
    <x v="0"/>
  </r>
  <r>
    <x v="4"/>
    <x v="25"/>
    <x v="180"/>
    <x v="63"/>
    <x v="1"/>
    <x v="1"/>
    <x v="21"/>
    <x v="21"/>
    <x v="22"/>
    <x v="0"/>
  </r>
  <r>
    <x v="4"/>
    <x v="25"/>
    <x v="140"/>
    <x v="49"/>
    <x v="1"/>
    <x v="1"/>
    <x v="17"/>
    <x v="503"/>
    <x v="1810"/>
    <x v="0"/>
  </r>
  <r>
    <x v="4"/>
    <x v="25"/>
    <x v="122"/>
    <x v="46"/>
    <x v="23"/>
    <x v="1"/>
    <x v="21"/>
    <x v="21"/>
    <x v="22"/>
    <x v="0"/>
  </r>
  <r>
    <x v="4"/>
    <x v="25"/>
    <x v="123"/>
    <x v="46"/>
    <x v="21"/>
    <x v="1"/>
    <x v="21"/>
    <x v="21"/>
    <x v="22"/>
    <x v="0"/>
  </r>
  <r>
    <x v="4"/>
    <x v="25"/>
    <x v="124"/>
    <x v="46"/>
    <x v="22"/>
    <x v="1"/>
    <x v="21"/>
    <x v="21"/>
    <x v="22"/>
    <x v="0"/>
  </r>
  <r>
    <x v="4"/>
    <x v="25"/>
    <x v="125"/>
    <x v="46"/>
    <x v="24"/>
    <x v="1"/>
    <x v="21"/>
    <x v="21"/>
    <x v="22"/>
    <x v="0"/>
  </r>
  <r>
    <x v="4"/>
    <x v="25"/>
    <x v="126"/>
    <x v="45"/>
    <x v="1"/>
    <x v="1"/>
    <x v="32"/>
    <x v="58"/>
    <x v="519"/>
    <x v="0"/>
  </r>
  <r>
    <x v="4"/>
    <x v="25"/>
    <x v="127"/>
    <x v="38"/>
    <x v="11"/>
    <x v="1"/>
    <x v="20"/>
    <x v="11"/>
    <x v="254"/>
    <x v="0"/>
  </r>
  <r>
    <x v="4"/>
    <x v="25"/>
    <x v="128"/>
    <x v="38"/>
    <x v="1"/>
    <x v="1"/>
    <x v="36"/>
    <x v="51"/>
    <x v="1290"/>
    <x v="0"/>
  </r>
  <r>
    <x v="4"/>
    <x v="25"/>
    <x v="129"/>
    <x v="38"/>
    <x v="20"/>
    <x v="1"/>
    <x v="22"/>
    <x v="17"/>
    <x v="381"/>
    <x v="0"/>
  </r>
  <r>
    <x v="4"/>
    <x v="25"/>
    <x v="130"/>
    <x v="38"/>
    <x v="2"/>
    <x v="1"/>
    <x v="21"/>
    <x v="21"/>
    <x v="22"/>
    <x v="0"/>
  </r>
  <r>
    <x v="4"/>
    <x v="25"/>
    <x v="131"/>
    <x v="38"/>
    <x v="0"/>
    <x v="1"/>
    <x v="21"/>
    <x v="21"/>
    <x v="22"/>
    <x v="0"/>
  </r>
  <r>
    <x v="4"/>
    <x v="25"/>
    <x v="132"/>
    <x v="38"/>
    <x v="13"/>
    <x v="1"/>
    <x v="22"/>
    <x v="17"/>
    <x v="381"/>
    <x v="0"/>
  </r>
  <r>
    <x v="4"/>
    <x v="25"/>
    <x v="133"/>
    <x v="45"/>
    <x v="1"/>
    <x v="3"/>
    <x v="157"/>
    <x v="56"/>
    <x v="1811"/>
    <x v="0"/>
  </r>
  <r>
    <x v="1"/>
    <x v="1"/>
    <x v="144"/>
    <x v="52"/>
    <x v="25"/>
    <x v="5"/>
    <x v="81"/>
    <x v="69"/>
    <x v="113"/>
    <x v="0"/>
  </r>
  <r>
    <x v="4"/>
    <x v="26"/>
    <x v="0"/>
    <x v="0"/>
    <x v="0"/>
    <x v="0"/>
    <x v="239"/>
    <x v="504"/>
    <x v="1812"/>
    <x v="0"/>
  </r>
  <r>
    <x v="4"/>
    <x v="26"/>
    <x v="1"/>
    <x v="1"/>
    <x v="1"/>
    <x v="1"/>
    <x v="25"/>
    <x v="1"/>
    <x v="298"/>
    <x v="0"/>
  </r>
  <r>
    <x v="4"/>
    <x v="26"/>
    <x v="2"/>
    <x v="2"/>
    <x v="2"/>
    <x v="1"/>
    <x v="2"/>
    <x v="222"/>
    <x v="1813"/>
    <x v="0"/>
  </r>
  <r>
    <x v="4"/>
    <x v="26"/>
    <x v="3"/>
    <x v="2"/>
    <x v="3"/>
    <x v="1"/>
    <x v="219"/>
    <x v="332"/>
    <x v="1814"/>
    <x v="0"/>
  </r>
  <r>
    <x v="4"/>
    <x v="26"/>
    <x v="4"/>
    <x v="0"/>
    <x v="4"/>
    <x v="1"/>
    <x v="551"/>
    <x v="4"/>
    <x v="1815"/>
    <x v="0"/>
  </r>
  <r>
    <x v="4"/>
    <x v="26"/>
    <x v="5"/>
    <x v="0"/>
    <x v="4"/>
    <x v="0"/>
    <x v="74"/>
    <x v="505"/>
    <x v="1816"/>
    <x v="0"/>
  </r>
  <r>
    <x v="4"/>
    <x v="26"/>
    <x v="6"/>
    <x v="0"/>
    <x v="5"/>
    <x v="1"/>
    <x v="552"/>
    <x v="31"/>
    <x v="1817"/>
    <x v="0"/>
  </r>
  <r>
    <x v="4"/>
    <x v="26"/>
    <x v="7"/>
    <x v="0"/>
    <x v="5"/>
    <x v="2"/>
    <x v="192"/>
    <x v="4"/>
    <x v="1818"/>
    <x v="0"/>
  </r>
  <r>
    <x v="4"/>
    <x v="26"/>
    <x v="8"/>
    <x v="3"/>
    <x v="6"/>
    <x v="1"/>
    <x v="189"/>
    <x v="7"/>
    <x v="1049"/>
    <x v="0"/>
  </r>
  <r>
    <x v="4"/>
    <x v="26"/>
    <x v="9"/>
    <x v="3"/>
    <x v="7"/>
    <x v="1"/>
    <x v="44"/>
    <x v="155"/>
    <x v="1819"/>
    <x v="0"/>
  </r>
  <r>
    <x v="4"/>
    <x v="26"/>
    <x v="10"/>
    <x v="0"/>
    <x v="8"/>
    <x v="0"/>
    <x v="178"/>
    <x v="506"/>
    <x v="1820"/>
    <x v="0"/>
  </r>
  <r>
    <x v="4"/>
    <x v="26"/>
    <x v="11"/>
    <x v="0"/>
    <x v="8"/>
    <x v="1"/>
    <x v="232"/>
    <x v="293"/>
    <x v="1821"/>
    <x v="0"/>
  </r>
  <r>
    <x v="4"/>
    <x v="26"/>
    <x v="12"/>
    <x v="2"/>
    <x v="0"/>
    <x v="1"/>
    <x v="402"/>
    <x v="77"/>
    <x v="1822"/>
    <x v="0"/>
  </r>
  <r>
    <x v="4"/>
    <x v="26"/>
    <x v="13"/>
    <x v="2"/>
    <x v="3"/>
    <x v="3"/>
    <x v="40"/>
    <x v="18"/>
    <x v="396"/>
    <x v="0"/>
  </r>
  <r>
    <x v="4"/>
    <x v="26"/>
    <x v="14"/>
    <x v="4"/>
    <x v="1"/>
    <x v="1"/>
    <x v="553"/>
    <x v="112"/>
    <x v="1823"/>
    <x v="0"/>
  </r>
  <r>
    <x v="4"/>
    <x v="26"/>
    <x v="15"/>
    <x v="4"/>
    <x v="1"/>
    <x v="0"/>
    <x v="173"/>
    <x v="507"/>
    <x v="1824"/>
    <x v="0"/>
  </r>
  <r>
    <x v="4"/>
    <x v="26"/>
    <x v="145"/>
    <x v="7"/>
    <x v="12"/>
    <x v="1"/>
    <x v="438"/>
    <x v="32"/>
    <x v="598"/>
    <x v="0"/>
  </r>
  <r>
    <x v="4"/>
    <x v="26"/>
    <x v="16"/>
    <x v="5"/>
    <x v="1"/>
    <x v="1"/>
    <x v="308"/>
    <x v="449"/>
    <x v="1825"/>
    <x v="0"/>
  </r>
  <r>
    <x v="4"/>
    <x v="26"/>
    <x v="17"/>
    <x v="6"/>
    <x v="1"/>
    <x v="1"/>
    <x v="79"/>
    <x v="1"/>
    <x v="190"/>
    <x v="0"/>
  </r>
  <r>
    <x v="4"/>
    <x v="26"/>
    <x v="170"/>
    <x v="4"/>
    <x v="1"/>
    <x v="3"/>
    <x v="172"/>
    <x v="18"/>
    <x v="974"/>
    <x v="0"/>
  </r>
  <r>
    <x v="4"/>
    <x v="26"/>
    <x v="19"/>
    <x v="1"/>
    <x v="1"/>
    <x v="1"/>
    <x v="26"/>
    <x v="18"/>
    <x v="532"/>
    <x v="0"/>
  </r>
  <r>
    <x v="4"/>
    <x v="26"/>
    <x v="20"/>
    <x v="0"/>
    <x v="0"/>
    <x v="4"/>
    <x v="554"/>
    <x v="17"/>
    <x v="1826"/>
    <x v="48"/>
  </r>
  <r>
    <x v="4"/>
    <x v="26"/>
    <x v="21"/>
    <x v="3"/>
    <x v="7"/>
    <x v="1"/>
    <x v="21"/>
    <x v="21"/>
    <x v="22"/>
    <x v="0"/>
  </r>
  <r>
    <x v="4"/>
    <x v="26"/>
    <x v="152"/>
    <x v="54"/>
    <x v="16"/>
    <x v="0"/>
    <x v="20"/>
    <x v="508"/>
    <x v="1827"/>
    <x v="0"/>
  </r>
  <r>
    <x v="4"/>
    <x v="26"/>
    <x v="154"/>
    <x v="1"/>
    <x v="1"/>
    <x v="0"/>
    <x v="21"/>
    <x v="21"/>
    <x v="1828"/>
    <x v="0"/>
  </r>
  <r>
    <x v="4"/>
    <x v="26"/>
    <x v="167"/>
    <x v="7"/>
    <x v="9"/>
    <x v="1"/>
    <x v="175"/>
    <x v="14"/>
    <x v="1522"/>
    <x v="0"/>
  </r>
  <r>
    <x v="4"/>
    <x v="26"/>
    <x v="22"/>
    <x v="6"/>
    <x v="1"/>
    <x v="1"/>
    <x v="21"/>
    <x v="21"/>
    <x v="22"/>
    <x v="0"/>
  </r>
  <r>
    <x v="4"/>
    <x v="26"/>
    <x v="23"/>
    <x v="2"/>
    <x v="0"/>
    <x v="1"/>
    <x v="21"/>
    <x v="21"/>
    <x v="22"/>
    <x v="0"/>
  </r>
  <r>
    <x v="4"/>
    <x v="26"/>
    <x v="24"/>
    <x v="2"/>
    <x v="2"/>
    <x v="1"/>
    <x v="21"/>
    <x v="21"/>
    <x v="22"/>
    <x v="0"/>
  </r>
  <r>
    <x v="4"/>
    <x v="26"/>
    <x v="25"/>
    <x v="0"/>
    <x v="5"/>
    <x v="1"/>
    <x v="93"/>
    <x v="4"/>
    <x v="320"/>
    <x v="0"/>
  </r>
  <r>
    <x v="4"/>
    <x v="26"/>
    <x v="26"/>
    <x v="0"/>
    <x v="8"/>
    <x v="1"/>
    <x v="21"/>
    <x v="21"/>
    <x v="22"/>
    <x v="0"/>
  </r>
  <r>
    <x v="4"/>
    <x v="26"/>
    <x v="27"/>
    <x v="0"/>
    <x v="0"/>
    <x v="0"/>
    <x v="21"/>
    <x v="21"/>
    <x v="22"/>
    <x v="0"/>
  </r>
  <r>
    <x v="4"/>
    <x v="26"/>
    <x v="28"/>
    <x v="0"/>
    <x v="0"/>
    <x v="1"/>
    <x v="48"/>
    <x v="196"/>
    <x v="1692"/>
    <x v="0"/>
  </r>
  <r>
    <x v="4"/>
    <x v="26"/>
    <x v="35"/>
    <x v="9"/>
    <x v="1"/>
    <x v="1"/>
    <x v="20"/>
    <x v="509"/>
    <x v="1829"/>
    <x v="0"/>
  </r>
  <r>
    <x v="4"/>
    <x v="26"/>
    <x v="36"/>
    <x v="9"/>
    <x v="1"/>
    <x v="1"/>
    <x v="409"/>
    <x v="290"/>
    <x v="1830"/>
    <x v="0"/>
  </r>
  <r>
    <x v="4"/>
    <x v="26"/>
    <x v="37"/>
    <x v="7"/>
    <x v="2"/>
    <x v="1"/>
    <x v="423"/>
    <x v="50"/>
    <x v="1831"/>
    <x v="0"/>
  </r>
  <r>
    <x v="4"/>
    <x v="26"/>
    <x v="38"/>
    <x v="7"/>
    <x v="11"/>
    <x v="1"/>
    <x v="281"/>
    <x v="119"/>
    <x v="1832"/>
    <x v="0"/>
  </r>
  <r>
    <x v="4"/>
    <x v="26"/>
    <x v="39"/>
    <x v="7"/>
    <x v="2"/>
    <x v="1"/>
    <x v="29"/>
    <x v="410"/>
    <x v="1833"/>
    <x v="0"/>
  </r>
  <r>
    <x v="4"/>
    <x v="26"/>
    <x v="181"/>
    <x v="64"/>
    <x v="18"/>
    <x v="1"/>
    <x v="58"/>
    <x v="510"/>
    <x v="180"/>
    <x v="0"/>
  </r>
  <r>
    <x v="4"/>
    <x v="26"/>
    <x v="40"/>
    <x v="9"/>
    <x v="1"/>
    <x v="1"/>
    <x v="30"/>
    <x v="233"/>
    <x v="1834"/>
    <x v="0"/>
  </r>
  <r>
    <x v="4"/>
    <x v="26"/>
    <x v="41"/>
    <x v="9"/>
    <x v="1"/>
    <x v="3"/>
    <x v="555"/>
    <x v="161"/>
    <x v="901"/>
    <x v="0"/>
  </r>
  <r>
    <x v="4"/>
    <x v="26"/>
    <x v="42"/>
    <x v="10"/>
    <x v="1"/>
    <x v="3"/>
    <x v="92"/>
    <x v="14"/>
    <x v="1835"/>
    <x v="0"/>
  </r>
  <r>
    <x v="4"/>
    <x v="26"/>
    <x v="43"/>
    <x v="11"/>
    <x v="1"/>
    <x v="1"/>
    <x v="385"/>
    <x v="14"/>
    <x v="1836"/>
    <x v="0"/>
  </r>
  <r>
    <x v="4"/>
    <x v="26"/>
    <x v="44"/>
    <x v="12"/>
    <x v="1"/>
    <x v="1"/>
    <x v="157"/>
    <x v="172"/>
    <x v="1837"/>
    <x v="0"/>
  </r>
  <r>
    <x v="4"/>
    <x v="26"/>
    <x v="45"/>
    <x v="13"/>
    <x v="1"/>
    <x v="1"/>
    <x v="68"/>
    <x v="18"/>
    <x v="510"/>
    <x v="0"/>
  </r>
  <r>
    <x v="4"/>
    <x v="26"/>
    <x v="46"/>
    <x v="9"/>
    <x v="1"/>
    <x v="1"/>
    <x v="185"/>
    <x v="171"/>
    <x v="1838"/>
    <x v="0"/>
  </r>
  <r>
    <x v="4"/>
    <x v="26"/>
    <x v="47"/>
    <x v="14"/>
    <x v="1"/>
    <x v="3"/>
    <x v="21"/>
    <x v="21"/>
    <x v="1350"/>
    <x v="0"/>
  </r>
  <r>
    <x v="4"/>
    <x v="26"/>
    <x v="48"/>
    <x v="14"/>
    <x v="1"/>
    <x v="1"/>
    <x v="20"/>
    <x v="429"/>
    <x v="1839"/>
    <x v="0"/>
  </r>
  <r>
    <x v="4"/>
    <x v="26"/>
    <x v="49"/>
    <x v="7"/>
    <x v="11"/>
    <x v="1"/>
    <x v="20"/>
    <x v="91"/>
    <x v="828"/>
    <x v="0"/>
  </r>
  <r>
    <x v="4"/>
    <x v="26"/>
    <x v="50"/>
    <x v="7"/>
    <x v="12"/>
    <x v="1"/>
    <x v="55"/>
    <x v="91"/>
    <x v="42"/>
    <x v="0"/>
  </r>
  <r>
    <x v="4"/>
    <x v="26"/>
    <x v="51"/>
    <x v="7"/>
    <x v="2"/>
    <x v="1"/>
    <x v="20"/>
    <x v="46"/>
    <x v="290"/>
    <x v="0"/>
  </r>
  <r>
    <x v="4"/>
    <x v="26"/>
    <x v="52"/>
    <x v="15"/>
    <x v="1"/>
    <x v="3"/>
    <x v="5"/>
    <x v="17"/>
    <x v="1840"/>
    <x v="0"/>
  </r>
  <r>
    <x v="4"/>
    <x v="26"/>
    <x v="53"/>
    <x v="16"/>
    <x v="1"/>
    <x v="3"/>
    <x v="22"/>
    <x v="25"/>
    <x v="828"/>
    <x v="0"/>
  </r>
  <r>
    <x v="4"/>
    <x v="26"/>
    <x v="54"/>
    <x v="16"/>
    <x v="1"/>
    <x v="0"/>
    <x v="21"/>
    <x v="21"/>
    <x v="22"/>
    <x v="0"/>
  </r>
  <r>
    <x v="4"/>
    <x v="26"/>
    <x v="55"/>
    <x v="11"/>
    <x v="1"/>
    <x v="1"/>
    <x v="39"/>
    <x v="7"/>
    <x v="498"/>
    <x v="0"/>
  </r>
  <r>
    <x v="4"/>
    <x v="26"/>
    <x v="182"/>
    <x v="15"/>
    <x v="1"/>
    <x v="1"/>
    <x v="292"/>
    <x v="60"/>
    <x v="1841"/>
    <x v="0"/>
  </r>
  <r>
    <x v="4"/>
    <x v="26"/>
    <x v="56"/>
    <x v="16"/>
    <x v="1"/>
    <x v="0"/>
    <x v="21"/>
    <x v="21"/>
    <x v="1787"/>
    <x v="0"/>
  </r>
  <r>
    <x v="4"/>
    <x v="26"/>
    <x v="60"/>
    <x v="7"/>
    <x v="13"/>
    <x v="1"/>
    <x v="556"/>
    <x v="234"/>
    <x v="1842"/>
    <x v="0"/>
  </r>
  <r>
    <x v="4"/>
    <x v="26"/>
    <x v="61"/>
    <x v="7"/>
    <x v="13"/>
    <x v="1"/>
    <x v="22"/>
    <x v="46"/>
    <x v="254"/>
    <x v="0"/>
  </r>
  <r>
    <x v="4"/>
    <x v="26"/>
    <x v="62"/>
    <x v="13"/>
    <x v="1"/>
    <x v="3"/>
    <x v="557"/>
    <x v="193"/>
    <x v="1843"/>
    <x v="0"/>
  </r>
  <r>
    <x v="4"/>
    <x v="26"/>
    <x v="63"/>
    <x v="2"/>
    <x v="0"/>
    <x v="4"/>
    <x v="8"/>
    <x v="17"/>
    <x v="1036"/>
    <x v="3"/>
  </r>
  <r>
    <x v="4"/>
    <x v="26"/>
    <x v="64"/>
    <x v="16"/>
    <x v="1"/>
    <x v="1"/>
    <x v="376"/>
    <x v="332"/>
    <x v="1234"/>
    <x v="0"/>
  </r>
  <r>
    <x v="4"/>
    <x v="26"/>
    <x v="65"/>
    <x v="18"/>
    <x v="1"/>
    <x v="0"/>
    <x v="32"/>
    <x v="485"/>
    <x v="1844"/>
    <x v="0"/>
  </r>
  <r>
    <x v="4"/>
    <x v="26"/>
    <x v="66"/>
    <x v="19"/>
    <x v="14"/>
    <x v="1"/>
    <x v="26"/>
    <x v="27"/>
    <x v="95"/>
    <x v="0"/>
  </r>
  <r>
    <x v="4"/>
    <x v="26"/>
    <x v="174"/>
    <x v="59"/>
    <x v="9"/>
    <x v="1"/>
    <x v="22"/>
    <x v="95"/>
    <x v="172"/>
    <x v="0"/>
  </r>
  <r>
    <x v="4"/>
    <x v="26"/>
    <x v="67"/>
    <x v="20"/>
    <x v="15"/>
    <x v="1"/>
    <x v="36"/>
    <x v="27"/>
    <x v="155"/>
    <x v="0"/>
  </r>
  <r>
    <x v="4"/>
    <x v="26"/>
    <x v="175"/>
    <x v="59"/>
    <x v="3"/>
    <x v="1"/>
    <x v="18"/>
    <x v="95"/>
    <x v="603"/>
    <x v="0"/>
  </r>
  <r>
    <x v="4"/>
    <x v="26"/>
    <x v="68"/>
    <x v="21"/>
    <x v="13"/>
    <x v="1"/>
    <x v="17"/>
    <x v="7"/>
    <x v="684"/>
    <x v="0"/>
  </r>
  <r>
    <x v="4"/>
    <x v="26"/>
    <x v="69"/>
    <x v="22"/>
    <x v="16"/>
    <x v="0"/>
    <x v="32"/>
    <x v="511"/>
    <x v="1845"/>
    <x v="0"/>
  </r>
  <r>
    <x v="4"/>
    <x v="26"/>
    <x v="71"/>
    <x v="23"/>
    <x v="17"/>
    <x v="1"/>
    <x v="103"/>
    <x v="8"/>
    <x v="1291"/>
    <x v="0"/>
  </r>
  <r>
    <x v="4"/>
    <x v="26"/>
    <x v="169"/>
    <x v="57"/>
    <x v="16"/>
    <x v="1"/>
    <x v="20"/>
    <x v="95"/>
    <x v="1184"/>
    <x v="0"/>
  </r>
  <r>
    <x v="4"/>
    <x v="26"/>
    <x v="72"/>
    <x v="24"/>
    <x v="1"/>
    <x v="3"/>
    <x v="13"/>
    <x v="111"/>
    <x v="1846"/>
    <x v="0"/>
  </r>
  <r>
    <x v="4"/>
    <x v="26"/>
    <x v="171"/>
    <x v="21"/>
    <x v="11"/>
    <x v="1"/>
    <x v="60"/>
    <x v="7"/>
    <x v="617"/>
    <x v="0"/>
  </r>
  <r>
    <x v="4"/>
    <x v="26"/>
    <x v="172"/>
    <x v="21"/>
    <x v="11"/>
    <x v="2"/>
    <x v="93"/>
    <x v="22"/>
    <x v="527"/>
    <x v="0"/>
  </r>
  <r>
    <x v="4"/>
    <x v="26"/>
    <x v="85"/>
    <x v="34"/>
    <x v="12"/>
    <x v="1"/>
    <x v="121"/>
    <x v="14"/>
    <x v="1300"/>
    <x v="0"/>
  </r>
  <r>
    <x v="4"/>
    <x v="26"/>
    <x v="86"/>
    <x v="35"/>
    <x v="20"/>
    <x v="1"/>
    <x v="17"/>
    <x v="1"/>
    <x v="73"/>
    <x v="0"/>
  </r>
  <r>
    <x v="4"/>
    <x v="26"/>
    <x v="87"/>
    <x v="36"/>
    <x v="11"/>
    <x v="1"/>
    <x v="40"/>
    <x v="354"/>
    <x v="1301"/>
    <x v="0"/>
  </r>
  <r>
    <x v="4"/>
    <x v="26"/>
    <x v="88"/>
    <x v="5"/>
    <x v="1"/>
    <x v="3"/>
    <x v="558"/>
    <x v="161"/>
    <x v="1847"/>
    <x v="0"/>
  </r>
  <r>
    <x v="4"/>
    <x v="26"/>
    <x v="89"/>
    <x v="1"/>
    <x v="1"/>
    <x v="3"/>
    <x v="392"/>
    <x v="17"/>
    <x v="1848"/>
    <x v="0"/>
  </r>
  <r>
    <x v="4"/>
    <x v="26"/>
    <x v="90"/>
    <x v="37"/>
    <x v="11"/>
    <x v="1"/>
    <x v="559"/>
    <x v="512"/>
    <x v="1849"/>
    <x v="0"/>
  </r>
  <r>
    <x v="4"/>
    <x v="26"/>
    <x v="178"/>
    <x v="62"/>
    <x v="0"/>
    <x v="4"/>
    <x v="20"/>
    <x v="513"/>
    <x v="1850"/>
    <x v="49"/>
  </r>
  <r>
    <x v="4"/>
    <x v="26"/>
    <x v="147"/>
    <x v="53"/>
    <x v="1"/>
    <x v="1"/>
    <x v="155"/>
    <x v="52"/>
    <x v="779"/>
    <x v="0"/>
  </r>
  <r>
    <x v="4"/>
    <x v="26"/>
    <x v="91"/>
    <x v="38"/>
    <x v="11"/>
    <x v="1"/>
    <x v="424"/>
    <x v="14"/>
    <x v="52"/>
    <x v="0"/>
  </r>
  <r>
    <x v="4"/>
    <x v="26"/>
    <x v="148"/>
    <x v="38"/>
    <x v="2"/>
    <x v="1"/>
    <x v="2"/>
    <x v="42"/>
    <x v="617"/>
    <x v="0"/>
  </r>
  <r>
    <x v="4"/>
    <x v="26"/>
    <x v="149"/>
    <x v="53"/>
    <x v="1"/>
    <x v="1"/>
    <x v="21"/>
    <x v="21"/>
    <x v="22"/>
    <x v="0"/>
  </r>
  <r>
    <x v="4"/>
    <x v="26"/>
    <x v="92"/>
    <x v="38"/>
    <x v="20"/>
    <x v="1"/>
    <x v="17"/>
    <x v="1"/>
    <x v="73"/>
    <x v="0"/>
  </r>
  <r>
    <x v="4"/>
    <x v="26"/>
    <x v="93"/>
    <x v="38"/>
    <x v="13"/>
    <x v="1"/>
    <x v="44"/>
    <x v="11"/>
    <x v="136"/>
    <x v="0"/>
  </r>
  <r>
    <x v="4"/>
    <x v="26"/>
    <x v="94"/>
    <x v="38"/>
    <x v="0"/>
    <x v="1"/>
    <x v="179"/>
    <x v="18"/>
    <x v="1122"/>
    <x v="0"/>
  </r>
  <r>
    <x v="4"/>
    <x v="26"/>
    <x v="95"/>
    <x v="38"/>
    <x v="1"/>
    <x v="1"/>
    <x v="292"/>
    <x v="1"/>
    <x v="1738"/>
    <x v="0"/>
  </r>
  <r>
    <x v="4"/>
    <x v="26"/>
    <x v="96"/>
    <x v="39"/>
    <x v="20"/>
    <x v="1"/>
    <x v="17"/>
    <x v="181"/>
    <x v="1851"/>
    <x v="0"/>
  </r>
  <r>
    <x v="4"/>
    <x v="26"/>
    <x v="97"/>
    <x v="36"/>
    <x v="11"/>
    <x v="1"/>
    <x v="21"/>
    <x v="21"/>
    <x v="22"/>
    <x v="0"/>
  </r>
  <r>
    <x v="4"/>
    <x v="26"/>
    <x v="179"/>
    <x v="62"/>
    <x v="0"/>
    <x v="4"/>
    <x v="21"/>
    <x v="21"/>
    <x v="411"/>
    <x v="3"/>
  </r>
  <r>
    <x v="4"/>
    <x v="26"/>
    <x v="173"/>
    <x v="58"/>
    <x v="11"/>
    <x v="1"/>
    <x v="21"/>
    <x v="21"/>
    <x v="22"/>
    <x v="0"/>
  </r>
  <r>
    <x v="4"/>
    <x v="26"/>
    <x v="98"/>
    <x v="40"/>
    <x v="1"/>
    <x v="1"/>
    <x v="2"/>
    <x v="187"/>
    <x v="1805"/>
    <x v="0"/>
  </r>
  <r>
    <x v="4"/>
    <x v="26"/>
    <x v="99"/>
    <x v="37"/>
    <x v="11"/>
    <x v="1"/>
    <x v="21"/>
    <x v="21"/>
    <x v="22"/>
    <x v="0"/>
  </r>
  <r>
    <x v="4"/>
    <x v="26"/>
    <x v="100"/>
    <x v="34"/>
    <x v="12"/>
    <x v="1"/>
    <x v="21"/>
    <x v="21"/>
    <x v="22"/>
    <x v="0"/>
  </r>
  <r>
    <x v="4"/>
    <x v="26"/>
    <x v="111"/>
    <x v="12"/>
    <x v="1"/>
    <x v="1"/>
    <x v="44"/>
    <x v="22"/>
    <x v="52"/>
    <x v="0"/>
  </r>
  <r>
    <x v="4"/>
    <x v="26"/>
    <x v="112"/>
    <x v="13"/>
    <x v="1"/>
    <x v="1"/>
    <x v="72"/>
    <x v="11"/>
    <x v="1064"/>
    <x v="0"/>
  </r>
  <r>
    <x v="4"/>
    <x v="26"/>
    <x v="113"/>
    <x v="43"/>
    <x v="1"/>
    <x v="3"/>
    <x v="36"/>
    <x v="21"/>
    <x v="22"/>
    <x v="0"/>
  </r>
  <r>
    <x v="4"/>
    <x v="26"/>
    <x v="114"/>
    <x v="44"/>
    <x v="12"/>
    <x v="1"/>
    <x v="69"/>
    <x v="52"/>
    <x v="86"/>
    <x v="0"/>
  </r>
  <r>
    <x v="4"/>
    <x v="26"/>
    <x v="115"/>
    <x v="45"/>
    <x v="1"/>
    <x v="1"/>
    <x v="2"/>
    <x v="61"/>
    <x v="159"/>
    <x v="0"/>
  </r>
  <r>
    <x v="4"/>
    <x v="26"/>
    <x v="183"/>
    <x v="65"/>
    <x v="20"/>
    <x v="1"/>
    <x v="189"/>
    <x v="7"/>
    <x v="1049"/>
    <x v="0"/>
  </r>
  <r>
    <x v="4"/>
    <x v="26"/>
    <x v="116"/>
    <x v="46"/>
    <x v="21"/>
    <x v="0"/>
    <x v="18"/>
    <x v="514"/>
    <x v="1852"/>
    <x v="0"/>
  </r>
  <r>
    <x v="4"/>
    <x v="26"/>
    <x v="117"/>
    <x v="46"/>
    <x v="21"/>
    <x v="1"/>
    <x v="560"/>
    <x v="515"/>
    <x v="1853"/>
    <x v="0"/>
  </r>
  <r>
    <x v="4"/>
    <x v="26"/>
    <x v="118"/>
    <x v="46"/>
    <x v="22"/>
    <x v="1"/>
    <x v="108"/>
    <x v="41"/>
    <x v="1854"/>
    <x v="0"/>
  </r>
  <r>
    <x v="4"/>
    <x v="26"/>
    <x v="119"/>
    <x v="46"/>
    <x v="23"/>
    <x v="1"/>
    <x v="561"/>
    <x v="362"/>
    <x v="1855"/>
    <x v="0"/>
  </r>
  <r>
    <x v="4"/>
    <x v="26"/>
    <x v="120"/>
    <x v="46"/>
    <x v="24"/>
    <x v="1"/>
    <x v="26"/>
    <x v="64"/>
    <x v="1747"/>
    <x v="0"/>
  </r>
  <r>
    <x v="4"/>
    <x v="26"/>
    <x v="121"/>
    <x v="38"/>
    <x v="1"/>
    <x v="1"/>
    <x v="36"/>
    <x v="60"/>
    <x v="971"/>
    <x v="0"/>
  </r>
  <r>
    <x v="4"/>
    <x v="26"/>
    <x v="180"/>
    <x v="63"/>
    <x v="1"/>
    <x v="1"/>
    <x v="21"/>
    <x v="21"/>
    <x v="22"/>
    <x v="0"/>
  </r>
  <r>
    <x v="4"/>
    <x v="26"/>
    <x v="140"/>
    <x v="49"/>
    <x v="1"/>
    <x v="1"/>
    <x v="17"/>
    <x v="7"/>
    <x v="100"/>
    <x v="0"/>
  </r>
  <r>
    <x v="4"/>
    <x v="26"/>
    <x v="122"/>
    <x v="46"/>
    <x v="23"/>
    <x v="1"/>
    <x v="21"/>
    <x v="21"/>
    <x v="22"/>
    <x v="0"/>
  </r>
  <r>
    <x v="4"/>
    <x v="26"/>
    <x v="123"/>
    <x v="46"/>
    <x v="21"/>
    <x v="1"/>
    <x v="21"/>
    <x v="21"/>
    <x v="22"/>
    <x v="0"/>
  </r>
  <r>
    <x v="4"/>
    <x v="26"/>
    <x v="124"/>
    <x v="46"/>
    <x v="22"/>
    <x v="1"/>
    <x v="21"/>
    <x v="21"/>
    <x v="22"/>
    <x v="0"/>
  </r>
  <r>
    <x v="4"/>
    <x v="26"/>
    <x v="125"/>
    <x v="46"/>
    <x v="24"/>
    <x v="1"/>
    <x v="21"/>
    <x v="21"/>
    <x v="22"/>
    <x v="0"/>
  </r>
  <r>
    <x v="4"/>
    <x v="26"/>
    <x v="126"/>
    <x v="45"/>
    <x v="1"/>
    <x v="1"/>
    <x v="109"/>
    <x v="58"/>
    <x v="905"/>
    <x v="0"/>
  </r>
  <r>
    <x v="4"/>
    <x v="26"/>
    <x v="127"/>
    <x v="38"/>
    <x v="11"/>
    <x v="1"/>
    <x v="10"/>
    <x v="11"/>
    <x v="54"/>
    <x v="0"/>
  </r>
  <r>
    <x v="4"/>
    <x v="26"/>
    <x v="128"/>
    <x v="38"/>
    <x v="1"/>
    <x v="1"/>
    <x v="8"/>
    <x v="51"/>
    <x v="903"/>
    <x v="0"/>
  </r>
  <r>
    <x v="4"/>
    <x v="26"/>
    <x v="129"/>
    <x v="38"/>
    <x v="20"/>
    <x v="1"/>
    <x v="22"/>
    <x v="17"/>
    <x v="381"/>
    <x v="0"/>
  </r>
  <r>
    <x v="4"/>
    <x v="26"/>
    <x v="130"/>
    <x v="38"/>
    <x v="2"/>
    <x v="1"/>
    <x v="21"/>
    <x v="21"/>
    <x v="22"/>
    <x v="0"/>
  </r>
  <r>
    <x v="4"/>
    <x v="26"/>
    <x v="131"/>
    <x v="38"/>
    <x v="0"/>
    <x v="1"/>
    <x v="21"/>
    <x v="21"/>
    <x v="22"/>
    <x v="0"/>
  </r>
  <r>
    <x v="4"/>
    <x v="26"/>
    <x v="132"/>
    <x v="38"/>
    <x v="13"/>
    <x v="1"/>
    <x v="40"/>
    <x v="17"/>
    <x v="201"/>
    <x v="0"/>
  </r>
  <r>
    <x v="4"/>
    <x v="26"/>
    <x v="133"/>
    <x v="45"/>
    <x v="1"/>
    <x v="3"/>
    <x v="200"/>
    <x v="516"/>
    <x v="1856"/>
    <x v="0"/>
  </r>
  <r>
    <x v="1"/>
    <x v="1"/>
    <x v="144"/>
    <x v="52"/>
    <x v="25"/>
    <x v="5"/>
    <x v="81"/>
    <x v="69"/>
    <x v="113"/>
    <x v="0"/>
  </r>
  <r>
    <x v="4"/>
    <x v="27"/>
    <x v="0"/>
    <x v="0"/>
    <x v="0"/>
    <x v="0"/>
    <x v="562"/>
    <x v="517"/>
    <x v="1857"/>
    <x v="0"/>
  </r>
  <r>
    <x v="4"/>
    <x v="27"/>
    <x v="1"/>
    <x v="1"/>
    <x v="1"/>
    <x v="1"/>
    <x v="25"/>
    <x v="1"/>
    <x v="298"/>
    <x v="0"/>
  </r>
  <r>
    <x v="4"/>
    <x v="27"/>
    <x v="2"/>
    <x v="2"/>
    <x v="2"/>
    <x v="1"/>
    <x v="338"/>
    <x v="334"/>
    <x v="1563"/>
    <x v="0"/>
  </r>
  <r>
    <x v="4"/>
    <x v="27"/>
    <x v="3"/>
    <x v="2"/>
    <x v="3"/>
    <x v="1"/>
    <x v="421"/>
    <x v="332"/>
    <x v="1858"/>
    <x v="0"/>
  </r>
  <r>
    <x v="4"/>
    <x v="27"/>
    <x v="4"/>
    <x v="0"/>
    <x v="4"/>
    <x v="1"/>
    <x v="549"/>
    <x v="4"/>
    <x v="1859"/>
    <x v="0"/>
  </r>
  <r>
    <x v="4"/>
    <x v="27"/>
    <x v="5"/>
    <x v="0"/>
    <x v="4"/>
    <x v="0"/>
    <x v="51"/>
    <x v="481"/>
    <x v="1860"/>
    <x v="0"/>
  </r>
  <r>
    <x v="4"/>
    <x v="27"/>
    <x v="6"/>
    <x v="0"/>
    <x v="5"/>
    <x v="1"/>
    <x v="409"/>
    <x v="31"/>
    <x v="1861"/>
    <x v="0"/>
  </r>
  <r>
    <x v="4"/>
    <x v="27"/>
    <x v="7"/>
    <x v="0"/>
    <x v="5"/>
    <x v="2"/>
    <x v="41"/>
    <x v="4"/>
    <x v="948"/>
    <x v="0"/>
  </r>
  <r>
    <x v="4"/>
    <x v="27"/>
    <x v="8"/>
    <x v="3"/>
    <x v="6"/>
    <x v="1"/>
    <x v="47"/>
    <x v="7"/>
    <x v="1668"/>
    <x v="0"/>
  </r>
  <r>
    <x v="4"/>
    <x v="27"/>
    <x v="9"/>
    <x v="3"/>
    <x v="7"/>
    <x v="1"/>
    <x v="44"/>
    <x v="155"/>
    <x v="1819"/>
    <x v="0"/>
  </r>
  <r>
    <x v="4"/>
    <x v="27"/>
    <x v="10"/>
    <x v="0"/>
    <x v="8"/>
    <x v="0"/>
    <x v="163"/>
    <x v="191"/>
    <x v="1862"/>
    <x v="0"/>
  </r>
  <r>
    <x v="4"/>
    <x v="27"/>
    <x v="11"/>
    <x v="0"/>
    <x v="8"/>
    <x v="1"/>
    <x v="563"/>
    <x v="10"/>
    <x v="1863"/>
    <x v="0"/>
  </r>
  <r>
    <x v="4"/>
    <x v="27"/>
    <x v="12"/>
    <x v="2"/>
    <x v="0"/>
    <x v="1"/>
    <x v="564"/>
    <x v="77"/>
    <x v="1864"/>
    <x v="0"/>
  </r>
  <r>
    <x v="4"/>
    <x v="27"/>
    <x v="13"/>
    <x v="2"/>
    <x v="3"/>
    <x v="3"/>
    <x v="93"/>
    <x v="41"/>
    <x v="1865"/>
    <x v="0"/>
  </r>
  <r>
    <x v="4"/>
    <x v="27"/>
    <x v="14"/>
    <x v="4"/>
    <x v="1"/>
    <x v="1"/>
    <x v="565"/>
    <x v="36"/>
    <x v="1866"/>
    <x v="0"/>
  </r>
  <r>
    <x v="4"/>
    <x v="27"/>
    <x v="15"/>
    <x v="4"/>
    <x v="1"/>
    <x v="0"/>
    <x v="185"/>
    <x v="122"/>
    <x v="1867"/>
    <x v="0"/>
  </r>
  <r>
    <x v="4"/>
    <x v="27"/>
    <x v="145"/>
    <x v="7"/>
    <x v="12"/>
    <x v="1"/>
    <x v="438"/>
    <x v="32"/>
    <x v="598"/>
    <x v="0"/>
  </r>
  <r>
    <x v="4"/>
    <x v="27"/>
    <x v="16"/>
    <x v="5"/>
    <x v="1"/>
    <x v="1"/>
    <x v="54"/>
    <x v="15"/>
    <x v="1868"/>
    <x v="0"/>
  </r>
  <r>
    <x v="4"/>
    <x v="27"/>
    <x v="17"/>
    <x v="6"/>
    <x v="1"/>
    <x v="1"/>
    <x v="79"/>
    <x v="1"/>
    <x v="190"/>
    <x v="0"/>
  </r>
  <r>
    <x v="4"/>
    <x v="27"/>
    <x v="170"/>
    <x v="4"/>
    <x v="1"/>
    <x v="3"/>
    <x v="382"/>
    <x v="23"/>
    <x v="1869"/>
    <x v="0"/>
  </r>
  <r>
    <x v="4"/>
    <x v="27"/>
    <x v="19"/>
    <x v="1"/>
    <x v="1"/>
    <x v="1"/>
    <x v="10"/>
    <x v="18"/>
    <x v="225"/>
    <x v="0"/>
  </r>
  <r>
    <x v="4"/>
    <x v="27"/>
    <x v="20"/>
    <x v="0"/>
    <x v="0"/>
    <x v="4"/>
    <x v="566"/>
    <x v="1"/>
    <x v="1870"/>
    <x v="50"/>
  </r>
  <r>
    <x v="4"/>
    <x v="27"/>
    <x v="21"/>
    <x v="3"/>
    <x v="7"/>
    <x v="1"/>
    <x v="20"/>
    <x v="284"/>
    <x v="632"/>
    <x v="0"/>
  </r>
  <r>
    <x v="4"/>
    <x v="27"/>
    <x v="152"/>
    <x v="54"/>
    <x v="16"/>
    <x v="0"/>
    <x v="8"/>
    <x v="466"/>
    <x v="1871"/>
    <x v="0"/>
  </r>
  <r>
    <x v="4"/>
    <x v="27"/>
    <x v="154"/>
    <x v="1"/>
    <x v="1"/>
    <x v="0"/>
    <x v="21"/>
    <x v="21"/>
    <x v="1872"/>
    <x v="0"/>
  </r>
  <r>
    <x v="4"/>
    <x v="27"/>
    <x v="34"/>
    <x v="8"/>
    <x v="1"/>
    <x v="0"/>
    <x v="21"/>
    <x v="21"/>
    <x v="1873"/>
    <x v="0"/>
  </r>
  <r>
    <x v="4"/>
    <x v="27"/>
    <x v="167"/>
    <x v="7"/>
    <x v="9"/>
    <x v="1"/>
    <x v="62"/>
    <x v="14"/>
    <x v="705"/>
    <x v="0"/>
  </r>
  <r>
    <x v="4"/>
    <x v="27"/>
    <x v="185"/>
    <x v="67"/>
    <x v="1"/>
    <x v="0"/>
    <x v="21"/>
    <x v="21"/>
    <x v="1874"/>
    <x v="0"/>
  </r>
  <r>
    <x v="4"/>
    <x v="27"/>
    <x v="22"/>
    <x v="6"/>
    <x v="1"/>
    <x v="1"/>
    <x v="21"/>
    <x v="21"/>
    <x v="22"/>
    <x v="0"/>
  </r>
  <r>
    <x v="4"/>
    <x v="27"/>
    <x v="23"/>
    <x v="2"/>
    <x v="0"/>
    <x v="1"/>
    <x v="21"/>
    <x v="21"/>
    <x v="22"/>
    <x v="0"/>
  </r>
  <r>
    <x v="4"/>
    <x v="27"/>
    <x v="24"/>
    <x v="2"/>
    <x v="2"/>
    <x v="1"/>
    <x v="21"/>
    <x v="21"/>
    <x v="22"/>
    <x v="0"/>
  </r>
  <r>
    <x v="4"/>
    <x v="27"/>
    <x v="25"/>
    <x v="0"/>
    <x v="5"/>
    <x v="1"/>
    <x v="234"/>
    <x v="4"/>
    <x v="1854"/>
    <x v="0"/>
  </r>
  <r>
    <x v="4"/>
    <x v="27"/>
    <x v="26"/>
    <x v="0"/>
    <x v="8"/>
    <x v="1"/>
    <x v="21"/>
    <x v="21"/>
    <x v="22"/>
    <x v="0"/>
  </r>
  <r>
    <x v="4"/>
    <x v="27"/>
    <x v="27"/>
    <x v="0"/>
    <x v="0"/>
    <x v="0"/>
    <x v="21"/>
    <x v="21"/>
    <x v="22"/>
    <x v="0"/>
  </r>
  <r>
    <x v="4"/>
    <x v="27"/>
    <x v="35"/>
    <x v="9"/>
    <x v="1"/>
    <x v="1"/>
    <x v="40"/>
    <x v="518"/>
    <x v="1875"/>
    <x v="0"/>
  </r>
  <r>
    <x v="4"/>
    <x v="27"/>
    <x v="36"/>
    <x v="9"/>
    <x v="1"/>
    <x v="1"/>
    <x v="567"/>
    <x v="519"/>
    <x v="1876"/>
    <x v="0"/>
  </r>
  <r>
    <x v="4"/>
    <x v="27"/>
    <x v="37"/>
    <x v="7"/>
    <x v="2"/>
    <x v="1"/>
    <x v="568"/>
    <x v="50"/>
    <x v="1877"/>
    <x v="0"/>
  </r>
  <r>
    <x v="4"/>
    <x v="27"/>
    <x v="38"/>
    <x v="7"/>
    <x v="11"/>
    <x v="1"/>
    <x v="279"/>
    <x v="32"/>
    <x v="1878"/>
    <x v="0"/>
  </r>
  <r>
    <x v="4"/>
    <x v="27"/>
    <x v="39"/>
    <x v="7"/>
    <x v="2"/>
    <x v="1"/>
    <x v="155"/>
    <x v="447"/>
    <x v="1879"/>
    <x v="0"/>
  </r>
  <r>
    <x v="4"/>
    <x v="27"/>
    <x v="181"/>
    <x v="64"/>
    <x v="18"/>
    <x v="1"/>
    <x v="125"/>
    <x v="520"/>
    <x v="63"/>
    <x v="0"/>
  </r>
  <r>
    <x v="4"/>
    <x v="27"/>
    <x v="40"/>
    <x v="9"/>
    <x v="1"/>
    <x v="1"/>
    <x v="30"/>
    <x v="55"/>
    <x v="1880"/>
    <x v="0"/>
  </r>
  <r>
    <x v="4"/>
    <x v="27"/>
    <x v="41"/>
    <x v="9"/>
    <x v="1"/>
    <x v="3"/>
    <x v="206"/>
    <x v="51"/>
    <x v="1881"/>
    <x v="0"/>
  </r>
  <r>
    <x v="4"/>
    <x v="27"/>
    <x v="42"/>
    <x v="10"/>
    <x v="1"/>
    <x v="3"/>
    <x v="178"/>
    <x v="212"/>
    <x v="1882"/>
    <x v="0"/>
  </r>
  <r>
    <x v="4"/>
    <x v="27"/>
    <x v="43"/>
    <x v="11"/>
    <x v="1"/>
    <x v="1"/>
    <x v="240"/>
    <x v="521"/>
    <x v="1883"/>
    <x v="0"/>
  </r>
  <r>
    <x v="4"/>
    <x v="27"/>
    <x v="44"/>
    <x v="12"/>
    <x v="1"/>
    <x v="1"/>
    <x v="157"/>
    <x v="498"/>
    <x v="1884"/>
    <x v="0"/>
  </r>
  <r>
    <x v="4"/>
    <x v="27"/>
    <x v="45"/>
    <x v="13"/>
    <x v="1"/>
    <x v="1"/>
    <x v="317"/>
    <x v="18"/>
    <x v="1885"/>
    <x v="0"/>
  </r>
  <r>
    <x v="4"/>
    <x v="27"/>
    <x v="46"/>
    <x v="9"/>
    <x v="1"/>
    <x v="1"/>
    <x v="569"/>
    <x v="522"/>
    <x v="1886"/>
    <x v="0"/>
  </r>
  <r>
    <x v="4"/>
    <x v="27"/>
    <x v="47"/>
    <x v="14"/>
    <x v="1"/>
    <x v="3"/>
    <x v="21"/>
    <x v="21"/>
    <x v="828"/>
    <x v="0"/>
  </r>
  <r>
    <x v="4"/>
    <x v="27"/>
    <x v="48"/>
    <x v="14"/>
    <x v="1"/>
    <x v="1"/>
    <x v="37"/>
    <x v="429"/>
    <x v="1535"/>
    <x v="0"/>
  </r>
  <r>
    <x v="4"/>
    <x v="27"/>
    <x v="49"/>
    <x v="7"/>
    <x v="11"/>
    <x v="1"/>
    <x v="36"/>
    <x v="91"/>
    <x v="154"/>
    <x v="0"/>
  </r>
  <r>
    <x v="4"/>
    <x v="27"/>
    <x v="50"/>
    <x v="7"/>
    <x v="12"/>
    <x v="1"/>
    <x v="93"/>
    <x v="91"/>
    <x v="427"/>
    <x v="0"/>
  </r>
  <r>
    <x v="4"/>
    <x v="27"/>
    <x v="51"/>
    <x v="7"/>
    <x v="2"/>
    <x v="1"/>
    <x v="36"/>
    <x v="46"/>
    <x v="631"/>
    <x v="0"/>
  </r>
  <r>
    <x v="4"/>
    <x v="27"/>
    <x v="52"/>
    <x v="15"/>
    <x v="1"/>
    <x v="3"/>
    <x v="22"/>
    <x v="63"/>
    <x v="747"/>
    <x v="0"/>
  </r>
  <r>
    <x v="4"/>
    <x v="27"/>
    <x v="53"/>
    <x v="16"/>
    <x v="1"/>
    <x v="3"/>
    <x v="22"/>
    <x v="516"/>
    <x v="457"/>
    <x v="0"/>
  </r>
  <r>
    <x v="4"/>
    <x v="27"/>
    <x v="54"/>
    <x v="16"/>
    <x v="1"/>
    <x v="0"/>
    <x v="21"/>
    <x v="21"/>
    <x v="22"/>
    <x v="0"/>
  </r>
  <r>
    <x v="4"/>
    <x v="27"/>
    <x v="55"/>
    <x v="11"/>
    <x v="1"/>
    <x v="1"/>
    <x v="96"/>
    <x v="523"/>
    <x v="265"/>
    <x v="0"/>
  </r>
  <r>
    <x v="4"/>
    <x v="27"/>
    <x v="182"/>
    <x v="15"/>
    <x v="1"/>
    <x v="1"/>
    <x v="292"/>
    <x v="60"/>
    <x v="16"/>
    <x v="0"/>
  </r>
  <r>
    <x v="4"/>
    <x v="27"/>
    <x v="56"/>
    <x v="16"/>
    <x v="1"/>
    <x v="0"/>
    <x v="21"/>
    <x v="21"/>
    <x v="1887"/>
    <x v="0"/>
  </r>
  <r>
    <x v="4"/>
    <x v="27"/>
    <x v="60"/>
    <x v="7"/>
    <x v="13"/>
    <x v="1"/>
    <x v="570"/>
    <x v="394"/>
    <x v="1888"/>
    <x v="0"/>
  </r>
  <r>
    <x v="4"/>
    <x v="27"/>
    <x v="61"/>
    <x v="7"/>
    <x v="13"/>
    <x v="1"/>
    <x v="22"/>
    <x v="46"/>
    <x v="254"/>
    <x v="0"/>
  </r>
  <r>
    <x v="4"/>
    <x v="27"/>
    <x v="62"/>
    <x v="13"/>
    <x v="1"/>
    <x v="3"/>
    <x v="410"/>
    <x v="309"/>
    <x v="1889"/>
    <x v="0"/>
  </r>
  <r>
    <x v="4"/>
    <x v="27"/>
    <x v="63"/>
    <x v="2"/>
    <x v="0"/>
    <x v="4"/>
    <x v="93"/>
    <x v="157"/>
    <x v="1890"/>
    <x v="3"/>
  </r>
  <r>
    <x v="4"/>
    <x v="27"/>
    <x v="64"/>
    <x v="16"/>
    <x v="1"/>
    <x v="1"/>
    <x v="134"/>
    <x v="332"/>
    <x v="1506"/>
    <x v="0"/>
  </r>
  <r>
    <x v="4"/>
    <x v="27"/>
    <x v="65"/>
    <x v="18"/>
    <x v="1"/>
    <x v="0"/>
    <x v="120"/>
    <x v="485"/>
    <x v="1891"/>
    <x v="0"/>
  </r>
  <r>
    <x v="4"/>
    <x v="27"/>
    <x v="66"/>
    <x v="19"/>
    <x v="14"/>
    <x v="1"/>
    <x v="0"/>
    <x v="27"/>
    <x v="231"/>
    <x v="0"/>
  </r>
  <r>
    <x v="4"/>
    <x v="27"/>
    <x v="174"/>
    <x v="59"/>
    <x v="9"/>
    <x v="1"/>
    <x v="22"/>
    <x v="95"/>
    <x v="172"/>
    <x v="0"/>
  </r>
  <r>
    <x v="4"/>
    <x v="27"/>
    <x v="67"/>
    <x v="20"/>
    <x v="15"/>
    <x v="1"/>
    <x v="21"/>
    <x v="21"/>
    <x v="22"/>
    <x v="0"/>
  </r>
  <r>
    <x v="4"/>
    <x v="27"/>
    <x v="175"/>
    <x v="59"/>
    <x v="3"/>
    <x v="1"/>
    <x v="20"/>
    <x v="95"/>
    <x v="1184"/>
    <x v="0"/>
  </r>
  <r>
    <x v="4"/>
    <x v="27"/>
    <x v="68"/>
    <x v="21"/>
    <x v="13"/>
    <x v="1"/>
    <x v="17"/>
    <x v="130"/>
    <x v="1892"/>
    <x v="0"/>
  </r>
  <r>
    <x v="4"/>
    <x v="27"/>
    <x v="69"/>
    <x v="22"/>
    <x v="16"/>
    <x v="0"/>
    <x v="155"/>
    <x v="524"/>
    <x v="1893"/>
    <x v="0"/>
  </r>
  <r>
    <x v="4"/>
    <x v="27"/>
    <x v="71"/>
    <x v="23"/>
    <x v="17"/>
    <x v="1"/>
    <x v="103"/>
    <x v="8"/>
    <x v="1291"/>
    <x v="0"/>
  </r>
  <r>
    <x v="4"/>
    <x v="27"/>
    <x v="186"/>
    <x v="68"/>
    <x v="16"/>
    <x v="0"/>
    <x v="8"/>
    <x v="525"/>
    <x v="1894"/>
    <x v="0"/>
  </r>
  <r>
    <x v="4"/>
    <x v="27"/>
    <x v="187"/>
    <x v="68"/>
    <x v="16"/>
    <x v="2"/>
    <x v="22"/>
    <x v="27"/>
    <x v="8"/>
    <x v="0"/>
  </r>
  <r>
    <x v="4"/>
    <x v="27"/>
    <x v="169"/>
    <x v="57"/>
    <x v="16"/>
    <x v="1"/>
    <x v="36"/>
    <x v="95"/>
    <x v="69"/>
    <x v="0"/>
  </r>
  <r>
    <x v="4"/>
    <x v="27"/>
    <x v="188"/>
    <x v="68"/>
    <x v="16"/>
    <x v="1"/>
    <x v="204"/>
    <x v="332"/>
    <x v="67"/>
    <x v="0"/>
  </r>
  <r>
    <x v="4"/>
    <x v="27"/>
    <x v="72"/>
    <x v="24"/>
    <x v="1"/>
    <x v="3"/>
    <x v="120"/>
    <x v="58"/>
    <x v="1189"/>
    <x v="0"/>
  </r>
  <r>
    <x v="4"/>
    <x v="27"/>
    <x v="171"/>
    <x v="21"/>
    <x v="11"/>
    <x v="1"/>
    <x v="101"/>
    <x v="154"/>
    <x v="844"/>
    <x v="0"/>
  </r>
  <r>
    <x v="4"/>
    <x v="27"/>
    <x v="172"/>
    <x v="21"/>
    <x v="11"/>
    <x v="2"/>
    <x v="40"/>
    <x v="22"/>
    <x v="379"/>
    <x v="0"/>
  </r>
  <r>
    <x v="4"/>
    <x v="27"/>
    <x v="85"/>
    <x v="34"/>
    <x v="12"/>
    <x v="1"/>
    <x v="118"/>
    <x v="14"/>
    <x v="265"/>
    <x v="0"/>
  </r>
  <r>
    <x v="4"/>
    <x v="27"/>
    <x v="86"/>
    <x v="35"/>
    <x v="20"/>
    <x v="1"/>
    <x v="17"/>
    <x v="1"/>
    <x v="73"/>
    <x v="0"/>
  </r>
  <r>
    <x v="4"/>
    <x v="27"/>
    <x v="87"/>
    <x v="36"/>
    <x v="11"/>
    <x v="1"/>
    <x v="20"/>
    <x v="354"/>
    <x v="503"/>
    <x v="0"/>
  </r>
  <r>
    <x v="4"/>
    <x v="27"/>
    <x v="88"/>
    <x v="5"/>
    <x v="1"/>
    <x v="3"/>
    <x v="571"/>
    <x v="526"/>
    <x v="1895"/>
    <x v="0"/>
  </r>
  <r>
    <x v="4"/>
    <x v="27"/>
    <x v="89"/>
    <x v="1"/>
    <x v="1"/>
    <x v="3"/>
    <x v="260"/>
    <x v="161"/>
    <x v="1896"/>
    <x v="0"/>
  </r>
  <r>
    <x v="4"/>
    <x v="27"/>
    <x v="90"/>
    <x v="37"/>
    <x v="11"/>
    <x v="1"/>
    <x v="572"/>
    <x v="512"/>
    <x v="1897"/>
    <x v="0"/>
  </r>
  <r>
    <x v="4"/>
    <x v="27"/>
    <x v="178"/>
    <x v="62"/>
    <x v="0"/>
    <x v="4"/>
    <x v="20"/>
    <x v="527"/>
    <x v="863"/>
    <x v="51"/>
  </r>
  <r>
    <x v="4"/>
    <x v="27"/>
    <x v="147"/>
    <x v="53"/>
    <x v="1"/>
    <x v="1"/>
    <x v="17"/>
    <x v="52"/>
    <x v="454"/>
    <x v="0"/>
  </r>
  <r>
    <x v="4"/>
    <x v="27"/>
    <x v="189"/>
    <x v="69"/>
    <x v="11"/>
    <x v="1"/>
    <x v="22"/>
    <x v="11"/>
    <x v="153"/>
    <x v="0"/>
  </r>
  <r>
    <x v="4"/>
    <x v="27"/>
    <x v="190"/>
    <x v="69"/>
    <x v="11"/>
    <x v="3"/>
    <x v="47"/>
    <x v="42"/>
    <x v="1898"/>
    <x v="0"/>
  </r>
  <r>
    <x v="4"/>
    <x v="27"/>
    <x v="91"/>
    <x v="38"/>
    <x v="11"/>
    <x v="1"/>
    <x v="424"/>
    <x v="14"/>
    <x v="52"/>
    <x v="0"/>
  </r>
  <r>
    <x v="4"/>
    <x v="27"/>
    <x v="148"/>
    <x v="38"/>
    <x v="2"/>
    <x v="1"/>
    <x v="2"/>
    <x v="42"/>
    <x v="617"/>
    <x v="0"/>
  </r>
  <r>
    <x v="4"/>
    <x v="27"/>
    <x v="149"/>
    <x v="53"/>
    <x v="1"/>
    <x v="1"/>
    <x v="21"/>
    <x v="21"/>
    <x v="22"/>
    <x v="0"/>
  </r>
  <r>
    <x v="4"/>
    <x v="27"/>
    <x v="92"/>
    <x v="38"/>
    <x v="20"/>
    <x v="1"/>
    <x v="17"/>
    <x v="1"/>
    <x v="73"/>
    <x v="0"/>
  </r>
  <r>
    <x v="4"/>
    <x v="27"/>
    <x v="93"/>
    <x v="38"/>
    <x v="13"/>
    <x v="1"/>
    <x v="115"/>
    <x v="11"/>
    <x v="1899"/>
    <x v="0"/>
  </r>
  <r>
    <x v="4"/>
    <x v="27"/>
    <x v="94"/>
    <x v="38"/>
    <x v="0"/>
    <x v="1"/>
    <x v="30"/>
    <x v="18"/>
    <x v="705"/>
    <x v="0"/>
  </r>
  <r>
    <x v="4"/>
    <x v="27"/>
    <x v="95"/>
    <x v="38"/>
    <x v="1"/>
    <x v="1"/>
    <x v="292"/>
    <x v="1"/>
    <x v="1738"/>
    <x v="0"/>
  </r>
  <r>
    <x v="4"/>
    <x v="27"/>
    <x v="96"/>
    <x v="39"/>
    <x v="20"/>
    <x v="1"/>
    <x v="17"/>
    <x v="181"/>
    <x v="1900"/>
    <x v="0"/>
  </r>
  <r>
    <x v="4"/>
    <x v="27"/>
    <x v="97"/>
    <x v="36"/>
    <x v="11"/>
    <x v="1"/>
    <x v="21"/>
    <x v="21"/>
    <x v="22"/>
    <x v="0"/>
  </r>
  <r>
    <x v="4"/>
    <x v="27"/>
    <x v="179"/>
    <x v="62"/>
    <x v="0"/>
    <x v="4"/>
    <x v="21"/>
    <x v="21"/>
    <x v="1107"/>
    <x v="3"/>
  </r>
  <r>
    <x v="4"/>
    <x v="27"/>
    <x v="173"/>
    <x v="58"/>
    <x v="11"/>
    <x v="1"/>
    <x v="21"/>
    <x v="21"/>
    <x v="22"/>
    <x v="0"/>
  </r>
  <r>
    <x v="4"/>
    <x v="27"/>
    <x v="98"/>
    <x v="40"/>
    <x v="1"/>
    <x v="1"/>
    <x v="2"/>
    <x v="331"/>
    <x v="595"/>
    <x v="0"/>
  </r>
  <r>
    <x v="4"/>
    <x v="27"/>
    <x v="191"/>
    <x v="40"/>
    <x v="1"/>
    <x v="3"/>
    <x v="168"/>
    <x v="528"/>
    <x v="1901"/>
    <x v="0"/>
  </r>
  <r>
    <x v="4"/>
    <x v="27"/>
    <x v="99"/>
    <x v="37"/>
    <x v="11"/>
    <x v="1"/>
    <x v="22"/>
    <x v="21"/>
    <x v="22"/>
    <x v="0"/>
  </r>
  <r>
    <x v="4"/>
    <x v="27"/>
    <x v="100"/>
    <x v="34"/>
    <x v="12"/>
    <x v="1"/>
    <x v="22"/>
    <x v="21"/>
    <x v="22"/>
    <x v="0"/>
  </r>
  <r>
    <x v="4"/>
    <x v="27"/>
    <x v="111"/>
    <x v="12"/>
    <x v="1"/>
    <x v="1"/>
    <x v="44"/>
    <x v="22"/>
    <x v="52"/>
    <x v="0"/>
  </r>
  <r>
    <x v="4"/>
    <x v="27"/>
    <x v="112"/>
    <x v="13"/>
    <x v="1"/>
    <x v="1"/>
    <x v="72"/>
    <x v="11"/>
    <x v="1064"/>
    <x v="0"/>
  </r>
  <r>
    <x v="4"/>
    <x v="27"/>
    <x v="113"/>
    <x v="43"/>
    <x v="1"/>
    <x v="3"/>
    <x v="93"/>
    <x v="21"/>
    <x v="22"/>
    <x v="0"/>
  </r>
  <r>
    <x v="4"/>
    <x v="27"/>
    <x v="114"/>
    <x v="44"/>
    <x v="12"/>
    <x v="1"/>
    <x v="49"/>
    <x v="52"/>
    <x v="541"/>
    <x v="0"/>
  </r>
  <r>
    <x v="4"/>
    <x v="27"/>
    <x v="115"/>
    <x v="45"/>
    <x v="1"/>
    <x v="1"/>
    <x v="2"/>
    <x v="61"/>
    <x v="159"/>
    <x v="0"/>
  </r>
  <r>
    <x v="4"/>
    <x v="27"/>
    <x v="183"/>
    <x v="65"/>
    <x v="20"/>
    <x v="1"/>
    <x v="5"/>
    <x v="7"/>
    <x v="697"/>
    <x v="0"/>
  </r>
  <r>
    <x v="4"/>
    <x v="27"/>
    <x v="116"/>
    <x v="46"/>
    <x v="21"/>
    <x v="0"/>
    <x v="154"/>
    <x v="529"/>
    <x v="1902"/>
    <x v="0"/>
  </r>
  <r>
    <x v="4"/>
    <x v="27"/>
    <x v="117"/>
    <x v="46"/>
    <x v="21"/>
    <x v="1"/>
    <x v="190"/>
    <x v="502"/>
    <x v="1903"/>
    <x v="0"/>
  </r>
  <r>
    <x v="4"/>
    <x v="27"/>
    <x v="118"/>
    <x v="46"/>
    <x v="22"/>
    <x v="1"/>
    <x v="178"/>
    <x v="41"/>
    <x v="617"/>
    <x v="0"/>
  </r>
  <r>
    <x v="4"/>
    <x v="27"/>
    <x v="119"/>
    <x v="46"/>
    <x v="23"/>
    <x v="1"/>
    <x v="122"/>
    <x v="362"/>
    <x v="1904"/>
    <x v="0"/>
  </r>
  <r>
    <x v="4"/>
    <x v="27"/>
    <x v="120"/>
    <x v="46"/>
    <x v="24"/>
    <x v="1"/>
    <x v="38"/>
    <x v="64"/>
    <x v="428"/>
    <x v="0"/>
  </r>
  <r>
    <x v="4"/>
    <x v="27"/>
    <x v="121"/>
    <x v="38"/>
    <x v="1"/>
    <x v="1"/>
    <x v="8"/>
    <x v="60"/>
    <x v="172"/>
    <x v="0"/>
  </r>
  <r>
    <x v="4"/>
    <x v="27"/>
    <x v="180"/>
    <x v="63"/>
    <x v="1"/>
    <x v="1"/>
    <x v="18"/>
    <x v="7"/>
    <x v="1437"/>
    <x v="0"/>
  </r>
  <r>
    <x v="4"/>
    <x v="27"/>
    <x v="140"/>
    <x v="49"/>
    <x v="1"/>
    <x v="1"/>
    <x v="17"/>
    <x v="7"/>
    <x v="100"/>
    <x v="0"/>
  </r>
  <r>
    <x v="4"/>
    <x v="27"/>
    <x v="122"/>
    <x v="46"/>
    <x v="23"/>
    <x v="1"/>
    <x v="21"/>
    <x v="21"/>
    <x v="22"/>
    <x v="0"/>
  </r>
  <r>
    <x v="4"/>
    <x v="27"/>
    <x v="123"/>
    <x v="46"/>
    <x v="21"/>
    <x v="1"/>
    <x v="21"/>
    <x v="21"/>
    <x v="22"/>
    <x v="0"/>
  </r>
  <r>
    <x v="4"/>
    <x v="27"/>
    <x v="124"/>
    <x v="46"/>
    <x v="22"/>
    <x v="1"/>
    <x v="21"/>
    <x v="21"/>
    <x v="22"/>
    <x v="0"/>
  </r>
  <r>
    <x v="4"/>
    <x v="27"/>
    <x v="125"/>
    <x v="46"/>
    <x v="24"/>
    <x v="1"/>
    <x v="21"/>
    <x v="21"/>
    <x v="22"/>
    <x v="0"/>
  </r>
  <r>
    <x v="4"/>
    <x v="27"/>
    <x v="126"/>
    <x v="45"/>
    <x v="1"/>
    <x v="1"/>
    <x v="146"/>
    <x v="58"/>
    <x v="138"/>
    <x v="0"/>
  </r>
  <r>
    <x v="4"/>
    <x v="27"/>
    <x v="127"/>
    <x v="38"/>
    <x v="11"/>
    <x v="1"/>
    <x v="93"/>
    <x v="11"/>
    <x v="631"/>
    <x v="0"/>
  </r>
  <r>
    <x v="4"/>
    <x v="27"/>
    <x v="128"/>
    <x v="38"/>
    <x v="1"/>
    <x v="1"/>
    <x v="8"/>
    <x v="51"/>
    <x v="903"/>
    <x v="0"/>
  </r>
  <r>
    <x v="4"/>
    <x v="27"/>
    <x v="129"/>
    <x v="38"/>
    <x v="20"/>
    <x v="1"/>
    <x v="20"/>
    <x v="17"/>
    <x v="105"/>
    <x v="0"/>
  </r>
  <r>
    <x v="4"/>
    <x v="27"/>
    <x v="130"/>
    <x v="38"/>
    <x v="2"/>
    <x v="1"/>
    <x v="21"/>
    <x v="21"/>
    <x v="22"/>
    <x v="0"/>
  </r>
  <r>
    <x v="4"/>
    <x v="27"/>
    <x v="131"/>
    <x v="38"/>
    <x v="0"/>
    <x v="1"/>
    <x v="21"/>
    <x v="21"/>
    <x v="22"/>
    <x v="0"/>
  </r>
  <r>
    <x v="4"/>
    <x v="27"/>
    <x v="132"/>
    <x v="38"/>
    <x v="13"/>
    <x v="1"/>
    <x v="21"/>
    <x v="21"/>
    <x v="22"/>
    <x v="0"/>
  </r>
  <r>
    <x v="4"/>
    <x v="27"/>
    <x v="133"/>
    <x v="45"/>
    <x v="1"/>
    <x v="3"/>
    <x v="21"/>
    <x v="21"/>
    <x v="1247"/>
    <x v="0"/>
  </r>
  <r>
    <x v="1"/>
    <x v="1"/>
    <x v="144"/>
    <x v="52"/>
    <x v="25"/>
    <x v="5"/>
    <x v="81"/>
    <x v="69"/>
    <x v="113"/>
    <x v="0"/>
  </r>
  <r>
    <x v="4"/>
    <x v="28"/>
    <x v="0"/>
    <x v="0"/>
    <x v="0"/>
    <x v="0"/>
    <x v="274"/>
    <x v="530"/>
    <x v="1905"/>
    <x v="0"/>
  </r>
  <r>
    <x v="4"/>
    <x v="28"/>
    <x v="1"/>
    <x v="1"/>
    <x v="1"/>
    <x v="1"/>
    <x v="573"/>
    <x v="1"/>
    <x v="1906"/>
    <x v="0"/>
  </r>
  <r>
    <x v="4"/>
    <x v="28"/>
    <x v="2"/>
    <x v="2"/>
    <x v="2"/>
    <x v="1"/>
    <x v="50"/>
    <x v="106"/>
    <x v="1907"/>
    <x v="0"/>
  </r>
  <r>
    <x v="4"/>
    <x v="28"/>
    <x v="3"/>
    <x v="2"/>
    <x v="3"/>
    <x v="1"/>
    <x v="387"/>
    <x v="406"/>
    <x v="1908"/>
    <x v="0"/>
  </r>
  <r>
    <x v="4"/>
    <x v="28"/>
    <x v="4"/>
    <x v="0"/>
    <x v="4"/>
    <x v="1"/>
    <x v="354"/>
    <x v="4"/>
    <x v="1909"/>
    <x v="0"/>
  </r>
  <r>
    <x v="4"/>
    <x v="28"/>
    <x v="5"/>
    <x v="0"/>
    <x v="4"/>
    <x v="0"/>
    <x v="79"/>
    <x v="531"/>
    <x v="1910"/>
    <x v="0"/>
  </r>
  <r>
    <x v="4"/>
    <x v="28"/>
    <x v="6"/>
    <x v="0"/>
    <x v="5"/>
    <x v="1"/>
    <x v="385"/>
    <x v="152"/>
    <x v="214"/>
    <x v="0"/>
  </r>
  <r>
    <x v="4"/>
    <x v="28"/>
    <x v="7"/>
    <x v="0"/>
    <x v="5"/>
    <x v="2"/>
    <x v="58"/>
    <x v="4"/>
    <x v="231"/>
    <x v="0"/>
  </r>
  <r>
    <x v="4"/>
    <x v="28"/>
    <x v="8"/>
    <x v="3"/>
    <x v="6"/>
    <x v="1"/>
    <x v="108"/>
    <x v="132"/>
    <x v="1911"/>
    <x v="0"/>
  </r>
  <r>
    <x v="4"/>
    <x v="28"/>
    <x v="9"/>
    <x v="3"/>
    <x v="7"/>
    <x v="1"/>
    <x v="44"/>
    <x v="155"/>
    <x v="1819"/>
    <x v="0"/>
  </r>
  <r>
    <x v="4"/>
    <x v="28"/>
    <x v="10"/>
    <x v="0"/>
    <x v="8"/>
    <x v="0"/>
    <x v="120"/>
    <x v="532"/>
    <x v="1912"/>
    <x v="0"/>
  </r>
  <r>
    <x v="4"/>
    <x v="28"/>
    <x v="11"/>
    <x v="0"/>
    <x v="8"/>
    <x v="1"/>
    <x v="476"/>
    <x v="293"/>
    <x v="1913"/>
    <x v="0"/>
  </r>
  <r>
    <x v="4"/>
    <x v="28"/>
    <x v="12"/>
    <x v="2"/>
    <x v="0"/>
    <x v="1"/>
    <x v="574"/>
    <x v="345"/>
    <x v="1914"/>
    <x v="0"/>
  </r>
  <r>
    <x v="4"/>
    <x v="28"/>
    <x v="13"/>
    <x v="2"/>
    <x v="3"/>
    <x v="3"/>
    <x v="93"/>
    <x v="114"/>
    <x v="1915"/>
    <x v="0"/>
  </r>
  <r>
    <x v="4"/>
    <x v="28"/>
    <x v="14"/>
    <x v="4"/>
    <x v="1"/>
    <x v="1"/>
    <x v="553"/>
    <x v="36"/>
    <x v="1916"/>
    <x v="0"/>
  </r>
  <r>
    <x v="4"/>
    <x v="28"/>
    <x v="15"/>
    <x v="4"/>
    <x v="1"/>
    <x v="0"/>
    <x v="415"/>
    <x v="231"/>
    <x v="1917"/>
    <x v="0"/>
  </r>
  <r>
    <x v="4"/>
    <x v="28"/>
    <x v="145"/>
    <x v="7"/>
    <x v="12"/>
    <x v="1"/>
    <x v="25"/>
    <x v="32"/>
    <x v="100"/>
    <x v="0"/>
  </r>
  <r>
    <x v="4"/>
    <x v="28"/>
    <x v="16"/>
    <x v="5"/>
    <x v="1"/>
    <x v="1"/>
    <x v="510"/>
    <x v="533"/>
    <x v="1918"/>
    <x v="0"/>
  </r>
  <r>
    <x v="4"/>
    <x v="28"/>
    <x v="17"/>
    <x v="6"/>
    <x v="1"/>
    <x v="1"/>
    <x v="79"/>
    <x v="1"/>
    <x v="190"/>
    <x v="0"/>
  </r>
  <r>
    <x v="4"/>
    <x v="28"/>
    <x v="170"/>
    <x v="4"/>
    <x v="1"/>
    <x v="3"/>
    <x v="193"/>
    <x v="23"/>
    <x v="1919"/>
    <x v="0"/>
  </r>
  <r>
    <x v="4"/>
    <x v="28"/>
    <x v="19"/>
    <x v="1"/>
    <x v="1"/>
    <x v="1"/>
    <x v="38"/>
    <x v="18"/>
    <x v="366"/>
    <x v="0"/>
  </r>
  <r>
    <x v="4"/>
    <x v="28"/>
    <x v="20"/>
    <x v="0"/>
    <x v="0"/>
    <x v="4"/>
    <x v="575"/>
    <x v="1"/>
    <x v="1920"/>
    <x v="52"/>
  </r>
  <r>
    <x v="4"/>
    <x v="28"/>
    <x v="21"/>
    <x v="3"/>
    <x v="7"/>
    <x v="1"/>
    <x v="21"/>
    <x v="21"/>
    <x v="22"/>
    <x v="0"/>
  </r>
  <r>
    <x v="4"/>
    <x v="28"/>
    <x v="152"/>
    <x v="54"/>
    <x v="16"/>
    <x v="0"/>
    <x v="93"/>
    <x v="534"/>
    <x v="1921"/>
    <x v="0"/>
  </r>
  <r>
    <x v="4"/>
    <x v="28"/>
    <x v="154"/>
    <x v="1"/>
    <x v="1"/>
    <x v="0"/>
    <x v="21"/>
    <x v="21"/>
    <x v="1922"/>
    <x v="0"/>
  </r>
  <r>
    <x v="4"/>
    <x v="28"/>
    <x v="34"/>
    <x v="8"/>
    <x v="1"/>
    <x v="0"/>
    <x v="125"/>
    <x v="535"/>
    <x v="1923"/>
    <x v="0"/>
  </r>
  <r>
    <x v="4"/>
    <x v="28"/>
    <x v="167"/>
    <x v="7"/>
    <x v="9"/>
    <x v="1"/>
    <x v="175"/>
    <x v="14"/>
    <x v="1522"/>
    <x v="0"/>
  </r>
  <r>
    <x v="4"/>
    <x v="28"/>
    <x v="185"/>
    <x v="67"/>
    <x v="1"/>
    <x v="0"/>
    <x v="189"/>
    <x v="536"/>
    <x v="1924"/>
    <x v="0"/>
  </r>
  <r>
    <x v="4"/>
    <x v="28"/>
    <x v="22"/>
    <x v="6"/>
    <x v="1"/>
    <x v="1"/>
    <x v="21"/>
    <x v="21"/>
    <x v="22"/>
    <x v="0"/>
  </r>
  <r>
    <x v="4"/>
    <x v="28"/>
    <x v="23"/>
    <x v="2"/>
    <x v="0"/>
    <x v="1"/>
    <x v="21"/>
    <x v="21"/>
    <x v="22"/>
    <x v="0"/>
  </r>
  <r>
    <x v="4"/>
    <x v="28"/>
    <x v="24"/>
    <x v="2"/>
    <x v="2"/>
    <x v="1"/>
    <x v="21"/>
    <x v="21"/>
    <x v="22"/>
    <x v="0"/>
  </r>
  <r>
    <x v="4"/>
    <x v="28"/>
    <x v="25"/>
    <x v="0"/>
    <x v="5"/>
    <x v="1"/>
    <x v="272"/>
    <x v="4"/>
    <x v="1925"/>
    <x v="0"/>
  </r>
  <r>
    <x v="4"/>
    <x v="28"/>
    <x v="26"/>
    <x v="0"/>
    <x v="8"/>
    <x v="1"/>
    <x v="21"/>
    <x v="21"/>
    <x v="22"/>
    <x v="0"/>
  </r>
  <r>
    <x v="4"/>
    <x v="28"/>
    <x v="27"/>
    <x v="0"/>
    <x v="0"/>
    <x v="0"/>
    <x v="21"/>
    <x v="21"/>
    <x v="22"/>
    <x v="0"/>
  </r>
  <r>
    <x v="4"/>
    <x v="28"/>
    <x v="35"/>
    <x v="9"/>
    <x v="1"/>
    <x v="1"/>
    <x v="21"/>
    <x v="21"/>
    <x v="22"/>
    <x v="0"/>
  </r>
  <r>
    <x v="4"/>
    <x v="28"/>
    <x v="36"/>
    <x v="9"/>
    <x v="1"/>
    <x v="1"/>
    <x v="292"/>
    <x v="537"/>
    <x v="1926"/>
    <x v="0"/>
  </r>
  <r>
    <x v="4"/>
    <x v="28"/>
    <x v="37"/>
    <x v="7"/>
    <x v="2"/>
    <x v="1"/>
    <x v="576"/>
    <x v="538"/>
    <x v="1927"/>
    <x v="0"/>
  </r>
  <r>
    <x v="4"/>
    <x v="28"/>
    <x v="38"/>
    <x v="7"/>
    <x v="11"/>
    <x v="1"/>
    <x v="577"/>
    <x v="32"/>
    <x v="1928"/>
    <x v="0"/>
  </r>
  <r>
    <x v="4"/>
    <x v="28"/>
    <x v="39"/>
    <x v="7"/>
    <x v="2"/>
    <x v="1"/>
    <x v="5"/>
    <x v="145"/>
    <x v="1929"/>
    <x v="0"/>
  </r>
  <r>
    <x v="4"/>
    <x v="28"/>
    <x v="181"/>
    <x v="64"/>
    <x v="18"/>
    <x v="1"/>
    <x v="67"/>
    <x v="507"/>
    <x v="1930"/>
    <x v="0"/>
  </r>
  <r>
    <x v="4"/>
    <x v="28"/>
    <x v="40"/>
    <x v="9"/>
    <x v="1"/>
    <x v="1"/>
    <x v="30"/>
    <x v="235"/>
    <x v="1931"/>
    <x v="0"/>
  </r>
  <r>
    <x v="4"/>
    <x v="28"/>
    <x v="41"/>
    <x v="9"/>
    <x v="1"/>
    <x v="3"/>
    <x v="206"/>
    <x v="23"/>
    <x v="1932"/>
    <x v="0"/>
  </r>
  <r>
    <x v="4"/>
    <x v="28"/>
    <x v="42"/>
    <x v="10"/>
    <x v="1"/>
    <x v="3"/>
    <x v="164"/>
    <x v="14"/>
    <x v="1933"/>
    <x v="0"/>
  </r>
  <r>
    <x v="4"/>
    <x v="28"/>
    <x v="43"/>
    <x v="11"/>
    <x v="1"/>
    <x v="1"/>
    <x v="278"/>
    <x v="539"/>
    <x v="1934"/>
    <x v="0"/>
  </r>
  <r>
    <x v="4"/>
    <x v="28"/>
    <x v="44"/>
    <x v="12"/>
    <x v="1"/>
    <x v="1"/>
    <x v="101"/>
    <x v="540"/>
    <x v="1935"/>
    <x v="0"/>
  </r>
  <r>
    <x v="4"/>
    <x v="28"/>
    <x v="45"/>
    <x v="13"/>
    <x v="1"/>
    <x v="1"/>
    <x v="578"/>
    <x v="18"/>
    <x v="1936"/>
    <x v="0"/>
  </r>
  <r>
    <x v="4"/>
    <x v="28"/>
    <x v="46"/>
    <x v="9"/>
    <x v="1"/>
    <x v="1"/>
    <x v="579"/>
    <x v="498"/>
    <x v="1937"/>
    <x v="0"/>
  </r>
  <r>
    <x v="4"/>
    <x v="28"/>
    <x v="47"/>
    <x v="14"/>
    <x v="1"/>
    <x v="3"/>
    <x v="21"/>
    <x v="21"/>
    <x v="1594"/>
    <x v="0"/>
  </r>
  <r>
    <x v="4"/>
    <x v="28"/>
    <x v="48"/>
    <x v="14"/>
    <x v="1"/>
    <x v="1"/>
    <x v="38"/>
    <x v="429"/>
    <x v="1938"/>
    <x v="0"/>
  </r>
  <r>
    <x v="4"/>
    <x v="28"/>
    <x v="49"/>
    <x v="7"/>
    <x v="11"/>
    <x v="1"/>
    <x v="20"/>
    <x v="91"/>
    <x v="828"/>
    <x v="0"/>
  </r>
  <r>
    <x v="4"/>
    <x v="28"/>
    <x v="50"/>
    <x v="7"/>
    <x v="12"/>
    <x v="1"/>
    <x v="37"/>
    <x v="91"/>
    <x v="368"/>
    <x v="0"/>
  </r>
  <r>
    <x v="4"/>
    <x v="28"/>
    <x v="51"/>
    <x v="7"/>
    <x v="2"/>
    <x v="1"/>
    <x v="40"/>
    <x v="46"/>
    <x v="54"/>
    <x v="0"/>
  </r>
  <r>
    <x v="4"/>
    <x v="28"/>
    <x v="52"/>
    <x v="15"/>
    <x v="1"/>
    <x v="3"/>
    <x v="20"/>
    <x v="40"/>
    <x v="43"/>
    <x v="0"/>
  </r>
  <r>
    <x v="4"/>
    <x v="28"/>
    <x v="53"/>
    <x v="16"/>
    <x v="1"/>
    <x v="3"/>
    <x v="21"/>
    <x v="21"/>
    <x v="984"/>
    <x v="0"/>
  </r>
  <r>
    <x v="4"/>
    <x v="28"/>
    <x v="54"/>
    <x v="16"/>
    <x v="1"/>
    <x v="0"/>
    <x v="21"/>
    <x v="21"/>
    <x v="1939"/>
    <x v="0"/>
  </r>
  <r>
    <x v="4"/>
    <x v="28"/>
    <x v="55"/>
    <x v="11"/>
    <x v="1"/>
    <x v="1"/>
    <x v="26"/>
    <x v="14"/>
    <x v="21"/>
    <x v="0"/>
  </r>
  <r>
    <x v="4"/>
    <x v="28"/>
    <x v="182"/>
    <x v="15"/>
    <x v="1"/>
    <x v="1"/>
    <x v="292"/>
    <x v="60"/>
    <x v="16"/>
    <x v="0"/>
  </r>
  <r>
    <x v="4"/>
    <x v="28"/>
    <x v="56"/>
    <x v="16"/>
    <x v="1"/>
    <x v="0"/>
    <x v="21"/>
    <x v="21"/>
    <x v="1940"/>
    <x v="0"/>
  </r>
  <r>
    <x v="4"/>
    <x v="28"/>
    <x v="60"/>
    <x v="7"/>
    <x v="13"/>
    <x v="1"/>
    <x v="580"/>
    <x v="277"/>
    <x v="1941"/>
    <x v="0"/>
  </r>
  <r>
    <x v="4"/>
    <x v="28"/>
    <x v="61"/>
    <x v="7"/>
    <x v="13"/>
    <x v="1"/>
    <x v="21"/>
    <x v="21"/>
    <x v="22"/>
    <x v="0"/>
  </r>
  <r>
    <x v="4"/>
    <x v="28"/>
    <x v="192"/>
    <x v="70"/>
    <x v="20"/>
    <x v="1"/>
    <x v="21"/>
    <x v="21"/>
    <x v="22"/>
    <x v="0"/>
  </r>
  <r>
    <x v="4"/>
    <x v="28"/>
    <x v="62"/>
    <x v="13"/>
    <x v="1"/>
    <x v="3"/>
    <x v="442"/>
    <x v="193"/>
    <x v="176"/>
    <x v="0"/>
  </r>
  <r>
    <x v="4"/>
    <x v="28"/>
    <x v="63"/>
    <x v="2"/>
    <x v="0"/>
    <x v="4"/>
    <x v="93"/>
    <x v="60"/>
    <x v="1942"/>
    <x v="3"/>
  </r>
  <r>
    <x v="4"/>
    <x v="28"/>
    <x v="64"/>
    <x v="16"/>
    <x v="1"/>
    <x v="1"/>
    <x v="581"/>
    <x v="332"/>
    <x v="1943"/>
    <x v="0"/>
  </r>
  <r>
    <x v="4"/>
    <x v="28"/>
    <x v="65"/>
    <x v="18"/>
    <x v="1"/>
    <x v="0"/>
    <x v="2"/>
    <x v="314"/>
    <x v="1944"/>
    <x v="0"/>
  </r>
  <r>
    <x v="4"/>
    <x v="28"/>
    <x v="66"/>
    <x v="19"/>
    <x v="14"/>
    <x v="1"/>
    <x v="0"/>
    <x v="27"/>
    <x v="231"/>
    <x v="0"/>
  </r>
  <r>
    <x v="4"/>
    <x v="28"/>
    <x v="174"/>
    <x v="59"/>
    <x v="9"/>
    <x v="1"/>
    <x v="21"/>
    <x v="21"/>
    <x v="22"/>
    <x v="0"/>
  </r>
  <r>
    <x v="4"/>
    <x v="28"/>
    <x v="193"/>
    <x v="71"/>
    <x v="1"/>
    <x v="1"/>
    <x v="21"/>
    <x v="21"/>
    <x v="22"/>
    <x v="0"/>
  </r>
  <r>
    <x v="4"/>
    <x v="28"/>
    <x v="67"/>
    <x v="20"/>
    <x v="15"/>
    <x v="1"/>
    <x v="40"/>
    <x v="27"/>
    <x v="190"/>
    <x v="0"/>
  </r>
  <r>
    <x v="4"/>
    <x v="28"/>
    <x v="175"/>
    <x v="59"/>
    <x v="3"/>
    <x v="1"/>
    <x v="21"/>
    <x v="21"/>
    <x v="22"/>
    <x v="0"/>
  </r>
  <r>
    <x v="4"/>
    <x v="28"/>
    <x v="68"/>
    <x v="21"/>
    <x v="13"/>
    <x v="1"/>
    <x v="17"/>
    <x v="235"/>
    <x v="1945"/>
    <x v="0"/>
  </r>
  <r>
    <x v="4"/>
    <x v="28"/>
    <x v="194"/>
    <x v="71"/>
    <x v="1"/>
    <x v="3"/>
    <x v="21"/>
    <x v="21"/>
    <x v="43"/>
    <x v="0"/>
  </r>
  <r>
    <x v="4"/>
    <x v="28"/>
    <x v="195"/>
    <x v="71"/>
    <x v="1"/>
    <x v="0"/>
    <x v="21"/>
    <x v="21"/>
    <x v="22"/>
    <x v="0"/>
  </r>
  <r>
    <x v="4"/>
    <x v="28"/>
    <x v="69"/>
    <x v="22"/>
    <x v="16"/>
    <x v="0"/>
    <x v="195"/>
    <x v="541"/>
    <x v="1946"/>
    <x v="0"/>
  </r>
  <r>
    <x v="4"/>
    <x v="28"/>
    <x v="71"/>
    <x v="23"/>
    <x v="17"/>
    <x v="1"/>
    <x v="103"/>
    <x v="8"/>
    <x v="1291"/>
    <x v="0"/>
  </r>
  <r>
    <x v="4"/>
    <x v="28"/>
    <x v="186"/>
    <x v="68"/>
    <x v="16"/>
    <x v="0"/>
    <x v="55"/>
    <x v="542"/>
    <x v="1947"/>
    <x v="0"/>
  </r>
  <r>
    <x v="4"/>
    <x v="28"/>
    <x v="187"/>
    <x v="68"/>
    <x v="16"/>
    <x v="2"/>
    <x v="0"/>
    <x v="27"/>
    <x v="231"/>
    <x v="0"/>
  </r>
  <r>
    <x v="4"/>
    <x v="28"/>
    <x v="169"/>
    <x v="57"/>
    <x v="16"/>
    <x v="1"/>
    <x v="37"/>
    <x v="95"/>
    <x v="816"/>
    <x v="0"/>
  </r>
  <r>
    <x v="4"/>
    <x v="28"/>
    <x v="188"/>
    <x v="68"/>
    <x v="16"/>
    <x v="1"/>
    <x v="204"/>
    <x v="543"/>
    <x v="1948"/>
    <x v="0"/>
  </r>
  <r>
    <x v="4"/>
    <x v="28"/>
    <x v="196"/>
    <x v="21"/>
    <x v="11"/>
    <x v="3"/>
    <x v="178"/>
    <x v="20"/>
    <x v="1949"/>
    <x v="0"/>
  </r>
  <r>
    <x v="4"/>
    <x v="28"/>
    <x v="197"/>
    <x v="21"/>
    <x v="11"/>
    <x v="0"/>
    <x v="79"/>
    <x v="544"/>
    <x v="1950"/>
    <x v="0"/>
  </r>
  <r>
    <x v="4"/>
    <x v="28"/>
    <x v="85"/>
    <x v="34"/>
    <x v="12"/>
    <x v="1"/>
    <x v="178"/>
    <x v="14"/>
    <x v="1049"/>
    <x v="0"/>
  </r>
  <r>
    <x v="4"/>
    <x v="28"/>
    <x v="86"/>
    <x v="35"/>
    <x v="20"/>
    <x v="1"/>
    <x v="17"/>
    <x v="1"/>
    <x v="73"/>
    <x v="0"/>
  </r>
  <r>
    <x v="4"/>
    <x v="28"/>
    <x v="87"/>
    <x v="36"/>
    <x v="11"/>
    <x v="1"/>
    <x v="20"/>
    <x v="354"/>
    <x v="503"/>
    <x v="0"/>
  </r>
  <r>
    <x v="4"/>
    <x v="28"/>
    <x v="88"/>
    <x v="5"/>
    <x v="1"/>
    <x v="3"/>
    <x v="2"/>
    <x v="14"/>
    <x v="1306"/>
    <x v="0"/>
  </r>
  <r>
    <x v="4"/>
    <x v="28"/>
    <x v="89"/>
    <x v="1"/>
    <x v="1"/>
    <x v="3"/>
    <x v="317"/>
    <x v="157"/>
    <x v="1951"/>
    <x v="0"/>
  </r>
  <r>
    <x v="4"/>
    <x v="28"/>
    <x v="90"/>
    <x v="37"/>
    <x v="11"/>
    <x v="1"/>
    <x v="582"/>
    <x v="545"/>
    <x v="1952"/>
    <x v="0"/>
  </r>
  <r>
    <x v="4"/>
    <x v="28"/>
    <x v="178"/>
    <x v="62"/>
    <x v="0"/>
    <x v="4"/>
    <x v="21"/>
    <x v="21"/>
    <x v="161"/>
    <x v="53"/>
  </r>
  <r>
    <x v="4"/>
    <x v="28"/>
    <x v="147"/>
    <x v="53"/>
    <x v="1"/>
    <x v="1"/>
    <x v="17"/>
    <x v="52"/>
    <x v="454"/>
    <x v="0"/>
  </r>
  <r>
    <x v="4"/>
    <x v="28"/>
    <x v="189"/>
    <x v="69"/>
    <x v="11"/>
    <x v="1"/>
    <x v="36"/>
    <x v="11"/>
    <x v="290"/>
    <x v="0"/>
  </r>
  <r>
    <x v="4"/>
    <x v="28"/>
    <x v="190"/>
    <x v="69"/>
    <x v="11"/>
    <x v="3"/>
    <x v="583"/>
    <x v="14"/>
    <x v="1953"/>
    <x v="0"/>
  </r>
  <r>
    <x v="4"/>
    <x v="28"/>
    <x v="91"/>
    <x v="38"/>
    <x v="11"/>
    <x v="1"/>
    <x v="424"/>
    <x v="14"/>
    <x v="52"/>
    <x v="0"/>
  </r>
  <r>
    <x v="4"/>
    <x v="28"/>
    <x v="148"/>
    <x v="38"/>
    <x v="2"/>
    <x v="1"/>
    <x v="359"/>
    <x v="42"/>
    <x v="922"/>
    <x v="0"/>
  </r>
  <r>
    <x v="4"/>
    <x v="28"/>
    <x v="149"/>
    <x v="53"/>
    <x v="1"/>
    <x v="1"/>
    <x v="21"/>
    <x v="21"/>
    <x v="22"/>
    <x v="0"/>
  </r>
  <r>
    <x v="4"/>
    <x v="28"/>
    <x v="92"/>
    <x v="38"/>
    <x v="20"/>
    <x v="1"/>
    <x v="17"/>
    <x v="1"/>
    <x v="73"/>
    <x v="0"/>
  </r>
  <r>
    <x v="4"/>
    <x v="28"/>
    <x v="93"/>
    <x v="38"/>
    <x v="13"/>
    <x v="1"/>
    <x v="44"/>
    <x v="11"/>
    <x v="136"/>
    <x v="0"/>
  </r>
  <r>
    <x v="4"/>
    <x v="28"/>
    <x v="94"/>
    <x v="38"/>
    <x v="0"/>
    <x v="1"/>
    <x v="584"/>
    <x v="18"/>
    <x v="1954"/>
    <x v="0"/>
  </r>
  <r>
    <x v="4"/>
    <x v="28"/>
    <x v="95"/>
    <x v="38"/>
    <x v="1"/>
    <x v="1"/>
    <x v="292"/>
    <x v="1"/>
    <x v="1738"/>
    <x v="0"/>
  </r>
  <r>
    <x v="4"/>
    <x v="28"/>
    <x v="96"/>
    <x v="39"/>
    <x v="20"/>
    <x v="1"/>
    <x v="108"/>
    <x v="132"/>
    <x v="1911"/>
    <x v="0"/>
  </r>
  <r>
    <x v="4"/>
    <x v="28"/>
    <x v="97"/>
    <x v="36"/>
    <x v="11"/>
    <x v="1"/>
    <x v="21"/>
    <x v="21"/>
    <x v="22"/>
    <x v="0"/>
  </r>
  <r>
    <x v="4"/>
    <x v="28"/>
    <x v="179"/>
    <x v="62"/>
    <x v="0"/>
    <x v="4"/>
    <x v="21"/>
    <x v="21"/>
    <x v="411"/>
    <x v="3"/>
  </r>
  <r>
    <x v="4"/>
    <x v="28"/>
    <x v="173"/>
    <x v="58"/>
    <x v="11"/>
    <x v="1"/>
    <x v="21"/>
    <x v="21"/>
    <x v="22"/>
    <x v="0"/>
  </r>
  <r>
    <x v="4"/>
    <x v="28"/>
    <x v="98"/>
    <x v="40"/>
    <x v="1"/>
    <x v="1"/>
    <x v="415"/>
    <x v="273"/>
    <x v="1955"/>
    <x v="0"/>
  </r>
  <r>
    <x v="4"/>
    <x v="28"/>
    <x v="191"/>
    <x v="40"/>
    <x v="1"/>
    <x v="3"/>
    <x v="36"/>
    <x v="21"/>
    <x v="22"/>
    <x v="0"/>
  </r>
  <r>
    <x v="4"/>
    <x v="28"/>
    <x v="111"/>
    <x v="12"/>
    <x v="1"/>
    <x v="1"/>
    <x v="44"/>
    <x v="22"/>
    <x v="52"/>
    <x v="0"/>
  </r>
  <r>
    <x v="4"/>
    <x v="28"/>
    <x v="112"/>
    <x v="13"/>
    <x v="1"/>
    <x v="1"/>
    <x v="72"/>
    <x v="11"/>
    <x v="1064"/>
    <x v="0"/>
  </r>
  <r>
    <x v="4"/>
    <x v="28"/>
    <x v="113"/>
    <x v="43"/>
    <x v="1"/>
    <x v="3"/>
    <x v="21"/>
    <x v="21"/>
    <x v="1956"/>
    <x v="0"/>
  </r>
  <r>
    <x v="4"/>
    <x v="28"/>
    <x v="114"/>
    <x v="44"/>
    <x v="12"/>
    <x v="1"/>
    <x v="154"/>
    <x v="52"/>
    <x v="1957"/>
    <x v="0"/>
  </r>
  <r>
    <x v="4"/>
    <x v="28"/>
    <x v="115"/>
    <x v="45"/>
    <x v="1"/>
    <x v="1"/>
    <x v="2"/>
    <x v="61"/>
    <x v="159"/>
    <x v="0"/>
  </r>
  <r>
    <x v="4"/>
    <x v="28"/>
    <x v="183"/>
    <x v="65"/>
    <x v="20"/>
    <x v="1"/>
    <x v="154"/>
    <x v="7"/>
    <x v="748"/>
    <x v="0"/>
  </r>
  <r>
    <x v="4"/>
    <x v="28"/>
    <x v="116"/>
    <x v="46"/>
    <x v="21"/>
    <x v="0"/>
    <x v="18"/>
    <x v="546"/>
    <x v="1958"/>
    <x v="0"/>
  </r>
  <r>
    <x v="4"/>
    <x v="28"/>
    <x v="117"/>
    <x v="46"/>
    <x v="21"/>
    <x v="1"/>
    <x v="585"/>
    <x v="515"/>
    <x v="1959"/>
    <x v="0"/>
  </r>
  <r>
    <x v="4"/>
    <x v="28"/>
    <x v="118"/>
    <x v="46"/>
    <x v="22"/>
    <x v="1"/>
    <x v="76"/>
    <x v="41"/>
    <x v="99"/>
    <x v="0"/>
  </r>
  <r>
    <x v="4"/>
    <x v="28"/>
    <x v="119"/>
    <x v="46"/>
    <x v="23"/>
    <x v="1"/>
    <x v="209"/>
    <x v="362"/>
    <x v="1960"/>
    <x v="0"/>
  </r>
  <r>
    <x v="4"/>
    <x v="28"/>
    <x v="120"/>
    <x v="46"/>
    <x v="24"/>
    <x v="1"/>
    <x v="38"/>
    <x v="64"/>
    <x v="428"/>
    <x v="0"/>
  </r>
  <r>
    <x v="4"/>
    <x v="28"/>
    <x v="121"/>
    <x v="38"/>
    <x v="1"/>
    <x v="1"/>
    <x v="40"/>
    <x v="60"/>
    <x v="199"/>
    <x v="0"/>
  </r>
  <r>
    <x v="4"/>
    <x v="28"/>
    <x v="180"/>
    <x v="63"/>
    <x v="1"/>
    <x v="1"/>
    <x v="96"/>
    <x v="7"/>
    <x v="247"/>
    <x v="0"/>
  </r>
  <r>
    <x v="4"/>
    <x v="28"/>
    <x v="140"/>
    <x v="49"/>
    <x v="1"/>
    <x v="1"/>
    <x v="17"/>
    <x v="7"/>
    <x v="100"/>
    <x v="0"/>
  </r>
  <r>
    <x v="4"/>
    <x v="28"/>
    <x v="122"/>
    <x v="46"/>
    <x v="23"/>
    <x v="1"/>
    <x v="21"/>
    <x v="21"/>
    <x v="22"/>
    <x v="0"/>
  </r>
  <r>
    <x v="4"/>
    <x v="28"/>
    <x v="123"/>
    <x v="46"/>
    <x v="21"/>
    <x v="1"/>
    <x v="21"/>
    <x v="21"/>
    <x v="22"/>
    <x v="0"/>
  </r>
  <r>
    <x v="4"/>
    <x v="28"/>
    <x v="124"/>
    <x v="46"/>
    <x v="22"/>
    <x v="1"/>
    <x v="21"/>
    <x v="21"/>
    <x v="22"/>
    <x v="0"/>
  </r>
  <r>
    <x v="4"/>
    <x v="28"/>
    <x v="125"/>
    <x v="46"/>
    <x v="24"/>
    <x v="1"/>
    <x v="21"/>
    <x v="21"/>
    <x v="22"/>
    <x v="0"/>
  </r>
  <r>
    <x v="4"/>
    <x v="28"/>
    <x v="126"/>
    <x v="45"/>
    <x v="1"/>
    <x v="1"/>
    <x v="204"/>
    <x v="58"/>
    <x v="498"/>
    <x v="0"/>
  </r>
  <r>
    <x v="4"/>
    <x v="28"/>
    <x v="127"/>
    <x v="38"/>
    <x v="11"/>
    <x v="1"/>
    <x v="10"/>
    <x v="11"/>
    <x v="54"/>
    <x v="0"/>
  </r>
  <r>
    <x v="4"/>
    <x v="28"/>
    <x v="128"/>
    <x v="38"/>
    <x v="1"/>
    <x v="1"/>
    <x v="22"/>
    <x v="51"/>
    <x v="706"/>
    <x v="0"/>
  </r>
  <r>
    <x v="4"/>
    <x v="28"/>
    <x v="129"/>
    <x v="38"/>
    <x v="20"/>
    <x v="1"/>
    <x v="40"/>
    <x v="17"/>
    <x v="201"/>
    <x v="0"/>
  </r>
  <r>
    <x v="4"/>
    <x v="28"/>
    <x v="130"/>
    <x v="38"/>
    <x v="2"/>
    <x v="1"/>
    <x v="21"/>
    <x v="21"/>
    <x v="22"/>
    <x v="0"/>
  </r>
  <r>
    <x v="4"/>
    <x v="28"/>
    <x v="131"/>
    <x v="38"/>
    <x v="0"/>
    <x v="1"/>
    <x v="21"/>
    <x v="21"/>
    <x v="22"/>
    <x v="0"/>
  </r>
  <r>
    <x v="4"/>
    <x v="28"/>
    <x v="132"/>
    <x v="38"/>
    <x v="13"/>
    <x v="1"/>
    <x v="22"/>
    <x v="17"/>
    <x v="381"/>
    <x v="0"/>
  </r>
  <r>
    <x v="4"/>
    <x v="28"/>
    <x v="133"/>
    <x v="45"/>
    <x v="1"/>
    <x v="3"/>
    <x v="40"/>
    <x v="398"/>
    <x v="1961"/>
    <x v="0"/>
  </r>
</pivotCacheRecords>
</file>

<file path=xl/pivotTables/_rels/pivotTable56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56" cacheId="43" compact="0" compactData="0" rowGrandTotals="0" dataCaption="value" applyNumberFormats="0" applyBorderFormats="0" applyFontFormats="0" applyPatternFormats="0" applyAlignmentFormats="0" indent="0" multipleFieldFilters="0">
  <location ref="A3:F154" firstHeaderRow="0" firstDataRow="1" firstDataCol="4" rowPageCount="1" colPageCount="1"/>
  <pivotFields count="13">
    <pivotField axis="axisPage" showAll="0" compact="0" outline="0" multipleItemSelectionAllowed="1">
      <items count="6">
        <item x="0"/>
        <item x="1" h="1"/>
        <item x="2" h="1"/>
        <item x="3" h="1"/>
        <item x="4" h="1"/>
        <item t="default"/>
      </items>
    </pivotField>
    <pivotField showAll="0" compact="0" outline="0" multipleItemSelectionAllowed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axis="axisRow" showAll="0" defaultSubtotal="0" subtotalTop="0" compact="0" outline="0" sortType="descending" multipleItemSelectionAllowed="1">
      <items count="1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axis="axisRow"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5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t="default"/>
      </items>
    </pivotField>
    <pivotField showAll="0" compact="0" outline="0" multipleItemSelectionAllowed="1">
      <items count="5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t="default"/>
      </items>
    </pivotField>
    <pivotField dataField="1" showAll="0" compact="0" outline="0" multipleItemSelectionAllowed="1">
      <items count="19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t="default"/>
      </items>
    </pivotField>
    <pivotField showAll="0" compact="0" outline="0" multipleItemSelectionAllowed="1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
    xmlns="http://schemas.openxmlformats.org/package/2006/relationships"><Relationship Id="rId1" Type="http://schemas.openxmlformats.org/officeDocument/2006/relationships/hyperlink" Target="https://trk.opiclepxl.com/click?campaign_id=2936&amp;pub_id=2705" TargetMode="External"/><Relationship Id="rId2" Type="http://schemas.openxmlformats.org/officeDocument/2006/relationships/hyperlink" Target="https://www.kingopinion.com/en/landing/1" TargetMode="External"/></Relationships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43" t="s">
        <v>6</v>
      </c>
      <c r="H1" s="7" t="s">
        <v>7</v>
      </c>
      <c r="I1" s="7" t="s">
        <v>8</v>
      </c>
      <c r="J1" s="6" t="s">
        <v>9</v>
      </c>
    </row>
    <row r="2" ht="22.5" customHeight="1">
      <c r="A2" s="13" t="n">
        <f>WEEKNUM(B2,2)</f>
        <v>39</v>
      </c>
      <c r="B2" s="33" t="n">
        <v>46292</v>
      </c>
      <c r="C2" s="52" t="n">
        <v>10813123</v>
      </c>
      <c r="D2" s="62" t="s">
        <v>10</v>
      </c>
      <c r="E2" s="56" t="s">
        <v>11</v>
      </c>
      <c r="F2" s="56" t="s">
        <v>12</v>
      </c>
      <c r="G2" s="13" t="n">
        <v>15</v>
      </c>
      <c r="H2" s="39" t="n">
        <v>0.4439</v>
      </c>
      <c r="I2" s="39" t="n">
        <v>6.5081</v>
      </c>
      <c r="J2" s="14"/>
    </row>
    <row r="3" ht="22.5" customHeight="1">
      <c r="A3" s="13" t="n">
        <f>WEEKNUM(B3,2)</f>
        <v>39</v>
      </c>
      <c r="B3" s="33" t="n">
        <v>46292</v>
      </c>
      <c r="C3" s="52" t="n">
        <v>1745925</v>
      </c>
      <c r="D3" s="62" t="s">
        <v>13</v>
      </c>
      <c r="E3" s="56" t="s">
        <v>14</v>
      </c>
      <c r="F3" s="56" t="s">
        <v>15</v>
      </c>
      <c r="G3" s="35" t="n">
        <v>501</v>
      </c>
      <c r="H3" s="39" t="n">
        <v>0.15</v>
      </c>
      <c r="I3" s="39" t="n">
        <v>75.15</v>
      </c>
      <c r="J3" s="14"/>
    </row>
    <row r="4" ht="22.5" customHeight="1">
      <c r="A4" s="13" t="n">
        <f>WEEKNUM(B4,2)</f>
        <v>39</v>
      </c>
      <c r="B4" s="33" t="n">
        <v>46292</v>
      </c>
      <c r="C4" s="52" t="n">
        <v>6951600</v>
      </c>
      <c r="D4" s="62" t="s">
        <v>16</v>
      </c>
      <c r="E4" s="56" t="s">
        <v>17</v>
      </c>
      <c r="F4" s="56" t="s">
        <v>15</v>
      </c>
      <c r="G4" s="35" t="n">
        <v>100</v>
      </c>
      <c r="H4" s="39" t="n">
        <v>0.177</v>
      </c>
      <c r="I4" s="39" t="n">
        <v>17.714</v>
      </c>
      <c r="J4" s="14"/>
    </row>
    <row r="5" ht="22.5" customHeight="1">
      <c r="A5" s="13" t="n">
        <f>WEEKNUM(B5,2)</f>
        <v>39</v>
      </c>
      <c r="B5" s="33" t="n">
        <v>46292</v>
      </c>
      <c r="C5" s="52" t="n">
        <v>6951594</v>
      </c>
      <c r="D5" s="62" t="s">
        <v>16</v>
      </c>
      <c r="E5" s="56" t="s">
        <v>18</v>
      </c>
      <c r="F5" s="56" t="s">
        <v>15</v>
      </c>
      <c r="G5" s="35" t="n">
        <v>236</v>
      </c>
      <c r="H5" s="39" t="n">
        <v>0.704</v>
      </c>
      <c r="I5" s="39" t="n">
        <v>166.25</v>
      </c>
      <c r="J5" s="14"/>
    </row>
    <row r="6" ht="22.5" customHeight="1">
      <c r="A6" s="13" t="n">
        <f>WEEKNUM(B6,2)</f>
        <v>39</v>
      </c>
      <c r="B6" s="33" t="n">
        <v>46292</v>
      </c>
      <c r="C6" s="52" t="n">
        <v>2732727</v>
      </c>
      <c r="D6" s="62" t="s">
        <v>10</v>
      </c>
      <c r="E6" s="56" t="s">
        <v>19</v>
      </c>
      <c r="F6" s="56" t="s">
        <v>15</v>
      </c>
      <c r="G6" s="35" t="n">
        <v>573</v>
      </c>
      <c r="H6" s="39" t="n">
        <v>0.25</v>
      </c>
      <c r="I6" s="39" t="n">
        <v>143</v>
      </c>
      <c r="J6" s="14"/>
    </row>
    <row r="7" ht="22.5" customHeight="1">
      <c r="A7" s="13" t="n">
        <f>WEEKNUM(B7,2)</f>
        <v>39</v>
      </c>
      <c r="B7" s="33" t="n">
        <v>46292</v>
      </c>
      <c r="C7" s="52" t="n">
        <v>5619156</v>
      </c>
      <c r="D7" s="62" t="s">
        <v>10</v>
      </c>
      <c r="E7" s="56" t="s">
        <v>19</v>
      </c>
      <c r="F7" s="56" t="s">
        <v>12</v>
      </c>
      <c r="G7" s="35" t="n">
        <v>14</v>
      </c>
      <c r="H7" s="39" t="n">
        <v>0.4446</v>
      </c>
      <c r="I7" s="39" t="n">
        <v>6.2248</v>
      </c>
      <c r="J7" s="14"/>
    </row>
    <row r="8" ht="22.5" customHeight="1">
      <c r="A8" s="13" t="n">
        <f>WEEKNUM(B8,2)</f>
        <v>39</v>
      </c>
      <c r="B8" s="33" t="n">
        <v>46292</v>
      </c>
      <c r="C8" s="52" t="n">
        <v>6425889</v>
      </c>
      <c r="D8" s="62" t="s">
        <v>10</v>
      </c>
      <c r="E8" s="56" t="s">
        <v>20</v>
      </c>
      <c r="F8" s="56" t="s">
        <v>15</v>
      </c>
      <c r="G8" s="35" t="n">
        <v>223</v>
      </c>
      <c r="H8" s="39" t="n">
        <v>0.25</v>
      </c>
      <c r="I8" s="39" t="n">
        <v>55.725</v>
      </c>
      <c r="J8" s="14"/>
    </row>
    <row r="9" ht="22.5" customHeight="1">
      <c r="A9" s="13" t="n">
        <f>WEEKNUM(B9,2)</f>
        <v>39</v>
      </c>
      <c r="B9" s="33" t="n">
        <v>46292</v>
      </c>
      <c r="C9" s="52" t="n">
        <v>6439005</v>
      </c>
      <c r="D9" s="62" t="s">
        <v>10</v>
      </c>
      <c r="E9" s="56" t="s">
        <v>20</v>
      </c>
      <c r="F9" s="56" t="s">
        <v>21</v>
      </c>
      <c r="G9" s="35" t="n">
        <v>78</v>
      </c>
      <c r="H9" s="39" t="n">
        <v>0.2994</v>
      </c>
      <c r="I9" s="39" t="n">
        <v>23.35</v>
      </c>
      <c r="J9" s="14"/>
    </row>
    <row r="10" ht="22.5" customHeight="1">
      <c r="A10" s="13" t="n">
        <f>WEEKNUM(B10,2)</f>
        <v>39</v>
      </c>
      <c r="B10" s="33" t="n">
        <v>46292</v>
      </c>
      <c r="C10" s="52" t="n">
        <v>7203110</v>
      </c>
      <c r="D10" s="62" t="s">
        <v>22</v>
      </c>
      <c r="E10" s="56" t="s">
        <v>23</v>
      </c>
      <c r="F10" s="56" t="s">
        <v>15</v>
      </c>
      <c r="G10" s="35" t="n">
        <v>5</v>
      </c>
      <c r="H10" s="39" t="n">
        <v>0.2</v>
      </c>
      <c r="I10" s="39" t="n">
        <v>1</v>
      </c>
      <c r="J10" s="14"/>
    </row>
    <row r="11" ht="22.5" customHeight="1">
      <c r="A11" s="13" t="n">
        <f>WEEKNUM(B11,2)</f>
        <v>39</v>
      </c>
      <c r="B11" s="33" t="n">
        <v>46292</v>
      </c>
      <c r="C11" s="52" t="n">
        <v>7202934</v>
      </c>
      <c r="D11" s="62" t="s">
        <v>22</v>
      </c>
      <c r="E11" s="56" t="s">
        <v>24</v>
      </c>
      <c r="F11" s="56" t="s">
        <v>15</v>
      </c>
      <c r="G11" s="35" t="n">
        <v>72</v>
      </c>
      <c r="H11" s="39" t="n">
        <v>0.35</v>
      </c>
      <c r="I11" s="39" t="n">
        <v>25.2</v>
      </c>
      <c r="J11" s="14"/>
    </row>
    <row r="12" ht="22.5" customHeight="1">
      <c r="A12" s="13" t="n">
        <f>WEEKNUM(B12,2)</f>
        <v>39</v>
      </c>
      <c r="B12" s="33" t="n">
        <v>46292</v>
      </c>
      <c r="C12" s="52" t="n">
        <v>5847496</v>
      </c>
      <c r="D12" s="62" t="s">
        <v>10</v>
      </c>
      <c r="E12" s="56" t="s">
        <v>25</v>
      </c>
      <c r="F12" s="56" t="s">
        <v>12</v>
      </c>
      <c r="G12" s="35" t="n">
        <v>6</v>
      </c>
      <c r="H12" s="39" t="n">
        <v>0.584</v>
      </c>
      <c r="I12" s="39" t="n">
        <v>3.5067</v>
      </c>
      <c r="J12" s="14"/>
    </row>
    <row r="13" ht="22.5" customHeight="1">
      <c r="A13" s="13" t="n">
        <f>WEEKNUM(B13,2)</f>
        <v>39</v>
      </c>
      <c r="B13" s="33" t="n">
        <v>46292</v>
      </c>
      <c r="C13" s="52" t="n">
        <v>7572369</v>
      </c>
      <c r="D13" s="62" t="s">
        <v>10</v>
      </c>
      <c r="E13" s="56" t="s">
        <v>25</v>
      </c>
      <c r="F13" s="56" t="s">
        <v>15</v>
      </c>
      <c r="G13" s="35" t="n">
        <v>220</v>
      </c>
      <c r="H13" s="39" t="n">
        <v>0.306</v>
      </c>
      <c r="I13" s="39" t="n">
        <v>67.32</v>
      </c>
      <c r="J13" s="14"/>
    </row>
    <row r="14" ht="22.5" customHeight="1">
      <c r="A14" s="13" t="n">
        <f>WEEKNUM(B14,2)</f>
        <v>39</v>
      </c>
      <c r="B14" s="33" t="n">
        <v>46292</v>
      </c>
      <c r="C14" s="52" t="n">
        <v>8460883</v>
      </c>
      <c r="D14" s="62" t="s">
        <v>16</v>
      </c>
      <c r="E14" s="56" t="s">
        <v>11</v>
      </c>
      <c r="F14" s="56" t="s">
        <v>15</v>
      </c>
      <c r="G14" s="35" t="n">
        <v>1264</v>
      </c>
      <c r="H14" s="39" t="n">
        <v>0.14</v>
      </c>
      <c r="I14" s="39" t="n">
        <v>177.31</v>
      </c>
      <c r="J14" s="14"/>
    </row>
    <row r="15" ht="22.5" customHeight="1">
      <c r="A15" s="13" t="n">
        <f>WEEKNUM(B15,2)</f>
        <v>39</v>
      </c>
      <c r="B15" s="33" t="n">
        <v>46292</v>
      </c>
      <c r="C15" s="52" t="n">
        <v>8531973</v>
      </c>
      <c r="D15" s="62" t="s">
        <v>16</v>
      </c>
      <c r="E15" s="56" t="s">
        <v>18</v>
      </c>
      <c r="F15" s="52" t="s">
        <v>26</v>
      </c>
      <c r="G15" s="35" t="n">
        <v>53</v>
      </c>
      <c r="H15" s="39" t="n">
        <v>0.49</v>
      </c>
      <c r="I15" s="39" t="n">
        <v>25.71</v>
      </c>
      <c r="J15" s="14"/>
    </row>
    <row r="16" ht="22.5" customHeight="1">
      <c r="A16" s="13" t="n">
        <f>WEEKNUM(B16,2)</f>
        <v>39</v>
      </c>
      <c r="B16" s="33" t="n">
        <v>46292</v>
      </c>
      <c r="C16" s="52" t="n">
        <v>8156506</v>
      </c>
      <c r="D16" s="62" t="s">
        <v>27</v>
      </c>
      <c r="E16" s="56" t="s">
        <v>14</v>
      </c>
      <c r="F16" s="56" t="s">
        <v>15</v>
      </c>
      <c r="G16" s="35" t="n">
        <v>1000</v>
      </c>
      <c r="H16" s="39" t="n">
        <v>0.134</v>
      </c>
      <c r="I16" s="39" t="n">
        <v>134.476</v>
      </c>
      <c r="J16" s="14"/>
    </row>
    <row r="17" ht="22.5" customHeight="1">
      <c r="A17" s="13" t="n">
        <f>WEEKNUM(B17,2)</f>
        <v>39</v>
      </c>
      <c r="B17" s="33" t="n">
        <v>46292</v>
      </c>
      <c r="C17" s="52" t="n">
        <v>8819666</v>
      </c>
      <c r="D17" s="62" t="s">
        <v>27</v>
      </c>
      <c r="E17" s="56" t="s">
        <v>14</v>
      </c>
      <c r="F17" s="56" t="s">
        <v>12</v>
      </c>
      <c r="G17" s="35" t="n">
        <v>199</v>
      </c>
      <c r="H17" s="39" t="n">
        <v>0.1</v>
      </c>
      <c r="I17" s="39" t="n">
        <v>19.9456</v>
      </c>
      <c r="J17" s="14"/>
    </row>
    <row r="18" ht="22.5" customHeight="1">
      <c r="A18" s="13" t="n">
        <f>WEEKNUM(B18,2)</f>
        <v>39</v>
      </c>
      <c r="B18" s="33" t="n">
        <v>46292</v>
      </c>
      <c r="C18" s="52" t="n">
        <v>7872826</v>
      </c>
      <c r="D18" s="62" t="s">
        <v>28</v>
      </c>
      <c r="E18" s="56" t="s">
        <v>14</v>
      </c>
      <c r="F18" s="56" t="s">
        <v>15</v>
      </c>
      <c r="G18" s="35" t="n">
        <v>100</v>
      </c>
      <c r="H18" s="39" t="n">
        <v>0.48</v>
      </c>
      <c r="I18" s="39" t="n">
        <v>48</v>
      </c>
      <c r="J18" s="14"/>
    </row>
    <row r="19" ht="22.5" customHeight="1">
      <c r="A19" s="13" t="n">
        <f>WEEKNUM(B19,2)</f>
        <v>39</v>
      </c>
      <c r="B19" s="33" t="n">
        <v>46292</v>
      </c>
      <c r="C19" s="52" t="n">
        <v>9311355</v>
      </c>
      <c r="D19" s="62" t="s">
        <v>29</v>
      </c>
      <c r="E19" s="56" t="s">
        <v>14</v>
      </c>
      <c r="F19" s="56" t="s">
        <v>15</v>
      </c>
      <c r="G19" s="35" t="n">
        <v>153</v>
      </c>
      <c r="H19" s="39" t="n">
        <v>0.249</v>
      </c>
      <c r="I19" s="39" t="n">
        <v>38.15</v>
      </c>
      <c r="J19" s="14"/>
    </row>
    <row r="20" ht="22.5" customHeight="1">
      <c r="A20" s="13" t="n">
        <f>WEEKNUM(B20,2)</f>
        <v>39</v>
      </c>
      <c r="B20" s="33" t="n">
        <v>46292</v>
      </c>
      <c r="C20" s="52" t="n">
        <v>12114239</v>
      </c>
      <c r="D20" s="62" t="s">
        <v>27</v>
      </c>
      <c r="E20" s="56" t="s">
        <v>14</v>
      </c>
      <c r="F20" s="52" t="s">
        <v>26</v>
      </c>
      <c r="G20" s="35" t="n">
        <v>50</v>
      </c>
      <c r="H20" s="39" t="n">
        <v>0.18</v>
      </c>
      <c r="I20" s="39" t="n">
        <v>8.94</v>
      </c>
      <c r="J20" s="64"/>
    </row>
    <row r="21" ht="22.5" customHeight="1">
      <c r="A21" s="13" t="n">
        <f>WEEKNUM(B21,2)</f>
        <v>39</v>
      </c>
      <c r="B21" s="33" t="n">
        <v>46292</v>
      </c>
      <c r="C21" s="52" t="n">
        <v>10501490</v>
      </c>
      <c r="D21" s="62" t="s">
        <v>13</v>
      </c>
      <c r="E21" s="56" t="s">
        <v>14</v>
      </c>
      <c r="F21" s="56" t="s">
        <v>15</v>
      </c>
      <c r="G21" s="35" t="n">
        <v>7</v>
      </c>
      <c r="H21" s="39" t="n">
        <v>0.13</v>
      </c>
      <c r="I21" s="39" t="n">
        <v>0.91</v>
      </c>
      <c r="J21" s="70"/>
    </row>
    <row r="22" ht="22.5" customHeight="1">
      <c r="A22" s="13" t="n">
        <f>WEEKNUM(B22,2)</f>
        <v>39</v>
      </c>
      <c r="B22" s="33" t="n">
        <v>46292</v>
      </c>
      <c r="C22" s="52" t="n">
        <v>10912510</v>
      </c>
      <c r="D22" s="62" t="s">
        <v>10</v>
      </c>
      <c r="E22" s="67" t="s">
        <v>11</v>
      </c>
      <c r="F22" s="56" t="s">
        <v>30</v>
      </c>
      <c r="G22" s="35" t="n">
        <v>46</v>
      </c>
      <c r="H22" s="39" t="n">
        <v>0.55</v>
      </c>
      <c r="I22" s="39" t="n">
        <v>25.1</v>
      </c>
      <c r="J22" s="64" t="n">
        <v>25.101</v>
      </c>
    </row>
    <row r="23" ht="22.5" customHeight="1">
      <c r="A23" s="13" t="n">
        <f>WEEKNUM(B23,2)</f>
        <v>39</v>
      </c>
      <c r="B23" s="33" t="n">
        <v>46292</v>
      </c>
      <c r="C23" s="52" t="n">
        <v>11080098</v>
      </c>
      <c r="D23" s="62" t="s">
        <v>22</v>
      </c>
      <c r="E23" s="56" t="s">
        <v>24</v>
      </c>
      <c r="F23" s="56" t="s">
        <v>15</v>
      </c>
      <c r="G23" s="35" t="n">
        <v>2</v>
      </c>
      <c r="H23" s="39" t="n">
        <v>0.6</v>
      </c>
      <c r="I23" s="39" t="n">
        <v>1.2</v>
      </c>
      <c r="J23" s="66"/>
    </row>
    <row r="24" ht="22.5" customHeight="1">
      <c r="A24" s="13" t="n">
        <f>WEEKNUM(B24,2)</f>
        <v>39</v>
      </c>
      <c r="B24" s="33" t="n">
        <v>46292</v>
      </c>
      <c r="C24" s="52" t="n">
        <v>11715627</v>
      </c>
      <c r="D24" s="62" t="s">
        <v>29</v>
      </c>
      <c r="E24" s="56" t="s">
        <v>14</v>
      </c>
      <c r="F24" s="56" t="s">
        <v>15</v>
      </c>
      <c r="G24" s="35" t="n">
        <v>0</v>
      </c>
      <c r="H24" s="39" t="n">
        <v>0</v>
      </c>
      <c r="I24" s="39" t="n">
        <v>0</v>
      </c>
      <c r="J24" s="14"/>
    </row>
    <row r="25" ht="22.5" customHeight="1">
      <c r="A25" s="13" t="n">
        <f>WEEKNUM(B25,2)</f>
        <v>39</v>
      </c>
      <c r="B25" s="33" t="n">
        <v>46292</v>
      </c>
      <c r="C25" s="52" t="n">
        <v>11715655</v>
      </c>
      <c r="D25" s="62" t="s">
        <v>16</v>
      </c>
      <c r="E25" s="56" t="s">
        <v>11</v>
      </c>
      <c r="F25" s="56" t="s">
        <v>15</v>
      </c>
      <c r="G25" s="35" t="n">
        <v>0</v>
      </c>
      <c r="H25" s="39" t="n">
        <v>0</v>
      </c>
      <c r="I25" s="39" t="n">
        <v>0</v>
      </c>
      <c r="J25" s="14"/>
    </row>
    <row r="26" ht="22.5" customHeight="1">
      <c r="A26" s="13" t="n">
        <f>WEEKNUM(B26,2)</f>
        <v>39</v>
      </c>
      <c r="B26" s="33" t="n">
        <v>46292</v>
      </c>
      <c r="C26" s="52" t="n">
        <v>11715811</v>
      </c>
      <c r="D26" s="62" t="s">
        <v>16</v>
      </c>
      <c r="E26" s="52" t="s">
        <v>17</v>
      </c>
      <c r="F26" s="52" t="s">
        <v>15</v>
      </c>
      <c r="G26" s="35" t="n">
        <v>0</v>
      </c>
      <c r="H26" s="39" t="n">
        <v>0</v>
      </c>
      <c r="I26" s="39" t="n">
        <v>0</v>
      </c>
      <c r="J26" s="14"/>
    </row>
    <row r="27" ht="22.5" customHeight="1">
      <c r="A27" s="13" t="n">
        <f>WEEKNUM(B27,2)</f>
        <v>39</v>
      </c>
      <c r="B27" s="33" t="n">
        <v>46292</v>
      </c>
      <c r="C27" s="52" t="n">
        <v>11729927</v>
      </c>
      <c r="D27" s="62" t="s">
        <v>10</v>
      </c>
      <c r="E27" s="52" t="s">
        <v>20</v>
      </c>
      <c r="F27" s="52" t="s">
        <v>15</v>
      </c>
      <c r="G27" s="35" t="n">
        <v>0</v>
      </c>
      <c r="H27" s="39" t="n">
        <v>0</v>
      </c>
      <c r="I27" s="39" t="n">
        <v>0</v>
      </c>
      <c r="J27" s="14"/>
    </row>
    <row r="28" ht="22.5" customHeight="1">
      <c r="A28" s="13" t="n">
        <f>WEEKNUM(B28,2)</f>
        <v>39</v>
      </c>
      <c r="B28" s="33" t="n">
        <v>46292</v>
      </c>
      <c r="C28" s="52" t="n">
        <v>11729820</v>
      </c>
      <c r="D28" s="62" t="s">
        <v>10</v>
      </c>
      <c r="E28" s="52" t="s">
        <v>25</v>
      </c>
      <c r="F28" s="52" t="s">
        <v>15</v>
      </c>
      <c r="G28" s="35" t="n">
        <v>1</v>
      </c>
      <c r="H28" s="39" t="n">
        <v>0.3</v>
      </c>
      <c r="I28" s="39" t="n">
        <v>0.3</v>
      </c>
      <c r="J28" s="14"/>
    </row>
    <row r="29" ht="22.5" customHeight="1">
      <c r="A29" s="13" t="n">
        <f>WEEKNUM(B29,2)</f>
        <v>39</v>
      </c>
      <c r="B29" s="33" t="n">
        <v>46292</v>
      </c>
      <c r="C29" s="52" t="n">
        <v>11729830</v>
      </c>
      <c r="D29" s="62" t="s">
        <v>10</v>
      </c>
      <c r="E29" s="52" t="s">
        <v>11</v>
      </c>
      <c r="F29" s="52" t="s">
        <v>12</v>
      </c>
      <c r="G29" s="35" t="n">
        <v>0</v>
      </c>
      <c r="H29" s="39" t="n">
        <v>0</v>
      </c>
      <c r="I29" s="39" t="n">
        <v>0.0006</v>
      </c>
      <c r="J29" s="70"/>
    </row>
    <row r="30" ht="22.5" customHeight="1">
      <c r="A30" s="13" t="n">
        <f>WEEKNUM(B30,2)</f>
        <v>39</v>
      </c>
      <c r="B30" s="33" t="n">
        <v>46292</v>
      </c>
      <c r="C30" s="52" t="n">
        <v>11892329</v>
      </c>
      <c r="D30" s="62" t="s">
        <v>10</v>
      </c>
      <c r="E30" s="52" t="s">
        <v>11</v>
      </c>
      <c r="F30" s="52" t="s">
        <v>15</v>
      </c>
      <c r="G30" s="35" t="n">
        <v>3270</v>
      </c>
      <c r="H30" s="39" t="n">
        <v>0.23</v>
      </c>
      <c r="I30" s="39" t="n">
        <v>751.99</v>
      </c>
      <c r="J30" s="14"/>
    </row>
    <row r="31" ht="22.5" customHeight="1">
      <c r="A31" s="13" t="n">
        <f>WEEKNUM(B31,2)</f>
        <v>39</v>
      </c>
      <c r="B31" s="33" t="n">
        <v>46292</v>
      </c>
      <c r="C31" s="52" t="n">
        <v>91560708</v>
      </c>
      <c r="D31" s="62" t="s">
        <v>31</v>
      </c>
      <c r="E31" s="56" t="s">
        <v>32</v>
      </c>
      <c r="F31" s="56" t="s">
        <v>15</v>
      </c>
      <c r="G31" s="35" t="n">
        <v>274</v>
      </c>
      <c r="H31" s="39" t="n">
        <v>0.091</v>
      </c>
      <c r="I31" s="39" t="n">
        <v>24.947</v>
      </c>
      <c r="J31" s="14"/>
    </row>
    <row r="32" ht="22.5" customHeight="1">
      <c r="A32" s="13" t="n">
        <f>WEEKNUM(B32,2)</f>
        <v>39</v>
      </c>
      <c r="B32" s="33" t="n">
        <v>46292</v>
      </c>
      <c r="C32" s="52" t="n">
        <v>91560709</v>
      </c>
      <c r="D32" s="62" t="s">
        <v>31</v>
      </c>
      <c r="E32" s="56" t="s">
        <v>33</v>
      </c>
      <c r="F32" s="56" t="s">
        <v>15</v>
      </c>
      <c r="G32" s="35" t="n">
        <v>500</v>
      </c>
      <c r="H32" s="39" t="n">
        <v>0.06</v>
      </c>
      <c r="I32" s="39" t="n">
        <v>30</v>
      </c>
      <c r="J32" s="14"/>
    </row>
    <row r="33" ht="22.5" customHeight="1">
      <c r="A33" s="13" t="n">
        <f>WEEKNUM(B33,2)</f>
        <v>39</v>
      </c>
      <c r="B33" s="33" t="n">
        <v>46292</v>
      </c>
      <c r="C33" s="52" t="n">
        <v>12064281</v>
      </c>
      <c r="D33" s="62" t="s">
        <v>16</v>
      </c>
      <c r="E33" s="56" t="s">
        <v>18</v>
      </c>
      <c r="F33" s="56" t="s">
        <v>15</v>
      </c>
      <c r="G33" s="35" t="n">
        <v>0</v>
      </c>
      <c r="H33" s="39" t="n">
        <v>0</v>
      </c>
      <c r="I33" s="39" t="n">
        <v>0</v>
      </c>
      <c r="J33" s="14"/>
    </row>
    <row r="34" ht="22.5" customHeight="1">
      <c r="A34" s="13" t="n">
        <f>WEEKNUM(B34,2)</f>
        <v>39</v>
      </c>
      <c r="B34" s="33" t="n">
        <v>46292</v>
      </c>
      <c r="C34" s="52" t="n">
        <v>11987622</v>
      </c>
      <c r="D34" s="62" t="s">
        <v>10</v>
      </c>
      <c r="E34" s="56" t="s">
        <v>11</v>
      </c>
      <c r="F34" s="56" t="s">
        <v>30</v>
      </c>
      <c r="G34" s="35" t="n">
        <v>1</v>
      </c>
      <c r="H34" s="39" t="n">
        <v>0.67</v>
      </c>
      <c r="I34" s="39" t="n">
        <v>0.67</v>
      </c>
      <c r="J34" s="64" t="n">
        <v>0.675</v>
      </c>
    </row>
    <row r="35" ht="22.5" customHeight="1">
      <c r="A35" s="13" t="n">
        <f>WEEKNUM(B35,2)</f>
        <v>39</v>
      </c>
      <c r="B35" s="33" t="n">
        <v>46292</v>
      </c>
      <c r="C35" s="52" t="n">
        <v>91567811</v>
      </c>
      <c r="D35" s="62" t="s">
        <v>34</v>
      </c>
      <c r="E35" s="56" t="s">
        <v>14</v>
      </c>
      <c r="F35" s="56" t="s">
        <v>15</v>
      </c>
      <c r="G35" s="35" t="n">
        <v>12</v>
      </c>
      <c r="H35" s="39" t="n">
        <v>1</v>
      </c>
      <c r="I35" s="39" t="n">
        <v>1.2</v>
      </c>
      <c r="J35" s="64"/>
    </row>
    <row r="36" ht="22.5" customHeight="1">
      <c r="A36" s="13" t="n">
        <f>WEEKNUM(B36,2)</f>
        <v>39</v>
      </c>
      <c r="B36" s="33" t="n">
        <v>46292</v>
      </c>
      <c r="C36" s="52" t="n">
        <v>91548044</v>
      </c>
      <c r="D36" s="62" t="s">
        <v>34</v>
      </c>
      <c r="E36" s="56" t="s">
        <v>14</v>
      </c>
      <c r="F36" s="52" t="s">
        <v>12</v>
      </c>
      <c r="G36" s="35" t="n">
        <v>2</v>
      </c>
      <c r="H36" s="39" t="n">
        <v>10.026</v>
      </c>
      <c r="I36" s="39" t="n">
        <v>20.0511</v>
      </c>
      <c r="J36" s="64"/>
    </row>
    <row r="37" ht="22.5" customHeight="1">
      <c r="A37" s="13" t="n">
        <f>WEEKNUM(B37,2)</f>
        <v>39</v>
      </c>
      <c r="B37" s="33" t="n">
        <v>46292</v>
      </c>
      <c r="C37" s="52" t="n">
        <v>6061077</v>
      </c>
      <c r="D37" s="62" t="s">
        <v>35</v>
      </c>
      <c r="E37" s="56" t="s">
        <v>14</v>
      </c>
      <c r="F37" s="56" t="s">
        <v>15</v>
      </c>
      <c r="G37" s="59" t="n">
        <v>2</v>
      </c>
      <c r="H37" s="60" t="n">
        <v>1.019</v>
      </c>
      <c r="I37" s="60" t="n">
        <v>2.038</v>
      </c>
      <c r="J37" s="14"/>
    </row>
    <row r="38" ht="22.5" customHeight="1">
      <c r="A38" s="13" t="n">
        <f>WEEKNUM(B38,2)</f>
        <v>39</v>
      </c>
      <c r="B38" s="33" t="n">
        <v>46292</v>
      </c>
      <c r="C38" s="52" t="n">
        <v>6607117</v>
      </c>
      <c r="D38" s="63" t="s">
        <v>35</v>
      </c>
      <c r="E38" s="52" t="s">
        <v>14</v>
      </c>
      <c r="F38" s="52" t="s">
        <v>15</v>
      </c>
      <c r="G38" s="35" t="n">
        <v>133</v>
      </c>
      <c r="H38" s="39" t="n">
        <v>0.852</v>
      </c>
      <c r="I38" s="39" t="n">
        <v>113.32</v>
      </c>
      <c r="J38" s="14"/>
    </row>
    <row r="39" ht="22.5" customHeight="1">
      <c r="A39" s="13" t="n">
        <f>WEEKNUM(B39,2)</f>
        <v>39</v>
      </c>
      <c r="B39" s="33" t="n">
        <v>46292</v>
      </c>
      <c r="C39" s="52" t="n">
        <v>5497580</v>
      </c>
      <c r="D39" s="63" t="s">
        <v>31</v>
      </c>
      <c r="E39" s="52" t="s">
        <v>17</v>
      </c>
      <c r="F39" s="52" t="s">
        <v>15</v>
      </c>
      <c r="G39" s="35" t="n">
        <v>1652</v>
      </c>
      <c r="H39" s="39" t="n">
        <v>0.251</v>
      </c>
      <c r="I39" s="39" t="n">
        <v>414.898</v>
      </c>
      <c r="J39" s="14"/>
    </row>
    <row r="40" ht="22.5" customHeight="1">
      <c r="A40" s="13" t="n">
        <f>WEEKNUM(B40,2)</f>
        <v>39</v>
      </c>
      <c r="B40" s="33" t="n">
        <v>46292</v>
      </c>
      <c r="C40" s="52" t="n">
        <v>91407542</v>
      </c>
      <c r="D40" s="63" t="s">
        <v>31</v>
      </c>
      <c r="E40" s="52" t="s">
        <v>36</v>
      </c>
      <c r="F40" s="52" t="s">
        <v>15</v>
      </c>
      <c r="G40" s="35" t="n">
        <v>22</v>
      </c>
      <c r="H40" s="39" t="n">
        <v>0.02</v>
      </c>
      <c r="I40" s="39" t="n">
        <v>0.44</v>
      </c>
      <c r="J40" s="14"/>
    </row>
    <row r="41" ht="22.5" customHeight="1">
      <c r="A41" s="13" t="n">
        <f>WEEKNUM(B41,2)</f>
        <v>39</v>
      </c>
      <c r="B41" s="33" t="n">
        <v>46292</v>
      </c>
      <c r="C41" s="52" t="n">
        <v>8998645</v>
      </c>
      <c r="D41" s="63" t="s">
        <v>31</v>
      </c>
      <c r="E41" s="52" t="s">
        <v>17</v>
      </c>
      <c r="F41" s="52" t="s">
        <v>15</v>
      </c>
      <c r="G41" s="35" t="n">
        <v>12</v>
      </c>
      <c r="H41" s="39" t="n">
        <v>0.364</v>
      </c>
      <c r="I41" s="39" t="n">
        <v>4.367</v>
      </c>
      <c r="J41" s="14"/>
    </row>
    <row r="42" ht="22.5" customHeight="1">
      <c r="A42" s="13" t="n">
        <f>WEEKNUM(B42,2)</f>
        <v>39</v>
      </c>
      <c r="B42" s="33" t="n">
        <v>46292</v>
      </c>
      <c r="C42" s="52" t="n">
        <v>4383473</v>
      </c>
      <c r="D42" s="63" t="s">
        <v>35</v>
      </c>
      <c r="E42" s="52" t="s">
        <v>14</v>
      </c>
      <c r="F42" s="56" t="s">
        <v>15</v>
      </c>
      <c r="G42" s="35" t="n">
        <v>150</v>
      </c>
      <c r="H42" s="39" t="n">
        <v>0.199</v>
      </c>
      <c r="I42" s="39" t="n">
        <v>29.916</v>
      </c>
      <c r="J42" s="14"/>
    </row>
    <row r="43" ht="22.5" customHeight="1">
      <c r="A43" s="13" t="n">
        <f>WEEKNUM(B43,2)</f>
        <v>39</v>
      </c>
      <c r="B43" s="33" t="n">
        <v>46292</v>
      </c>
      <c r="C43" s="52" t="n">
        <v>8094753</v>
      </c>
      <c r="D43" s="63" t="s">
        <v>35</v>
      </c>
      <c r="E43" s="52" t="s">
        <v>14</v>
      </c>
      <c r="F43" s="52" t="s">
        <v>26</v>
      </c>
      <c r="G43" s="35" t="n">
        <v>303</v>
      </c>
      <c r="H43" s="39" t="n">
        <v>0.24</v>
      </c>
      <c r="I43" s="39" t="n">
        <v>73.92</v>
      </c>
      <c r="J43" s="14"/>
    </row>
    <row r="44" ht="22.5" customHeight="1">
      <c r="A44" s="13" t="n">
        <f>WEEKNUM(B44,2)</f>
        <v>39</v>
      </c>
      <c r="B44" s="33" t="n">
        <v>46292</v>
      </c>
      <c r="C44" s="52" t="n">
        <v>9415350</v>
      </c>
      <c r="D44" s="63" t="s">
        <v>37</v>
      </c>
      <c r="E44" s="52" t="s">
        <v>14</v>
      </c>
      <c r="F44" s="52" t="s">
        <v>26</v>
      </c>
      <c r="G44" s="35" t="n">
        <v>38</v>
      </c>
      <c r="H44" s="39" t="n">
        <v>0.25</v>
      </c>
      <c r="I44" s="39" t="n">
        <v>9.43</v>
      </c>
      <c r="J44" s="14"/>
    </row>
    <row r="45" ht="22.5" customHeight="1">
      <c r="A45" s="13" t="n">
        <f>WEEKNUM(B45,2)</f>
        <v>39</v>
      </c>
      <c r="B45" s="33" t="n">
        <v>46292</v>
      </c>
      <c r="C45" s="52" t="n">
        <v>2783561</v>
      </c>
      <c r="D45" s="63" t="s">
        <v>38</v>
      </c>
      <c r="E45" s="52" t="s">
        <v>14</v>
      </c>
      <c r="F45" s="56" t="s">
        <v>15</v>
      </c>
      <c r="G45" s="35" t="n">
        <v>435</v>
      </c>
      <c r="H45" s="39" t="n">
        <v>0.102</v>
      </c>
      <c r="I45" s="39" t="n">
        <v>44.315</v>
      </c>
      <c r="J45" s="14"/>
    </row>
    <row r="46" ht="22.5" customHeight="1">
      <c r="A46" s="13" t="n">
        <f>WEEKNUM(B46,2)</f>
        <v>39</v>
      </c>
      <c r="B46" s="33" t="n">
        <v>46292</v>
      </c>
      <c r="C46" s="52" t="n">
        <v>10599157</v>
      </c>
      <c r="D46" s="63" t="s">
        <v>39</v>
      </c>
      <c r="E46" s="52" t="s">
        <v>14</v>
      </c>
      <c r="F46" s="56" t="s">
        <v>15</v>
      </c>
      <c r="G46" s="35" t="n">
        <v>95</v>
      </c>
      <c r="H46" s="39" t="n">
        <v>0.313</v>
      </c>
      <c r="I46" s="39" t="n">
        <v>29.75</v>
      </c>
      <c r="J46" s="14"/>
    </row>
    <row r="47" ht="22.5" customHeight="1">
      <c r="A47" s="13" t="n">
        <f>WEEKNUM(B47,2)</f>
        <v>39</v>
      </c>
      <c r="B47" s="33" t="n">
        <v>46292</v>
      </c>
      <c r="C47" s="52" t="n">
        <v>10599681</v>
      </c>
      <c r="D47" s="63" t="s">
        <v>40</v>
      </c>
      <c r="E47" s="52" t="s">
        <v>14</v>
      </c>
      <c r="F47" s="56" t="s">
        <v>15</v>
      </c>
      <c r="G47" s="35" t="n">
        <v>354</v>
      </c>
      <c r="H47" s="39" t="n">
        <v>0.13</v>
      </c>
      <c r="I47" s="39" t="n">
        <v>46.02</v>
      </c>
      <c r="J47" s="14"/>
    </row>
    <row r="48" ht="22.5" customHeight="1">
      <c r="A48" s="13" t="n">
        <f>WEEKNUM(B48,2)</f>
        <v>39</v>
      </c>
      <c r="B48" s="33" t="n">
        <v>46292</v>
      </c>
      <c r="C48" s="52" t="n">
        <v>6060965</v>
      </c>
      <c r="D48" s="63" t="s">
        <v>35</v>
      </c>
      <c r="E48" s="52" t="s">
        <v>14</v>
      </c>
      <c r="F48" s="56" t="s">
        <v>15</v>
      </c>
      <c r="G48" s="35" t="n">
        <v>100</v>
      </c>
      <c r="H48" s="39" t="n">
        <v>0.3</v>
      </c>
      <c r="I48" s="39" t="n">
        <v>30</v>
      </c>
      <c r="J48" s="14"/>
    </row>
    <row r="49" ht="22.5" customHeight="1">
      <c r="A49" s="13" t="n">
        <f>WEEKNUM(B49,2)</f>
        <v>39</v>
      </c>
      <c r="B49" s="33" t="n">
        <v>46292</v>
      </c>
      <c r="C49" s="52" t="n">
        <v>10842514</v>
      </c>
      <c r="D49" s="63" t="s">
        <v>41</v>
      </c>
      <c r="E49" s="52" t="s">
        <v>14</v>
      </c>
      <c r="F49" s="52" t="s">
        <v>26</v>
      </c>
      <c r="G49" s="35" t="n">
        <v>4</v>
      </c>
      <c r="H49" s="39" t="n">
        <v>0.32</v>
      </c>
      <c r="I49" s="39" t="n">
        <v>1.29</v>
      </c>
      <c r="J49" s="14"/>
    </row>
    <row r="50" ht="22.5" customHeight="1">
      <c r="A50" s="13" t="n">
        <f>WEEKNUM(B50,2)</f>
        <v>39</v>
      </c>
      <c r="B50" s="33" t="n">
        <v>46292</v>
      </c>
      <c r="C50" s="52" t="n">
        <v>10815258</v>
      </c>
      <c r="D50" s="63" t="s">
        <v>41</v>
      </c>
      <c r="E50" s="52" t="s">
        <v>14</v>
      </c>
      <c r="F50" s="56" t="s">
        <v>15</v>
      </c>
      <c r="G50" s="35" t="n">
        <v>0</v>
      </c>
      <c r="H50" s="39" t="n">
        <v>0</v>
      </c>
      <c r="I50" s="39" t="n">
        <v>0</v>
      </c>
      <c r="J50" s="14"/>
    </row>
    <row r="51" ht="22.5" customHeight="1">
      <c r="A51" s="13" t="n">
        <f>WEEKNUM(B51,2)</f>
        <v>39</v>
      </c>
      <c r="B51" s="33" t="n">
        <v>46292</v>
      </c>
      <c r="C51" s="52" t="n">
        <v>91535229</v>
      </c>
      <c r="D51" s="63" t="s">
        <v>31</v>
      </c>
      <c r="E51" s="52" t="s">
        <v>36</v>
      </c>
      <c r="F51" s="56" t="s">
        <v>15</v>
      </c>
      <c r="G51" s="35" t="n">
        <v>9</v>
      </c>
      <c r="H51" s="39" t="n">
        <v>0.037</v>
      </c>
      <c r="I51" s="39" t="n">
        <v>0.33</v>
      </c>
      <c r="J51" s="14"/>
    </row>
    <row r="52" ht="22.5" customHeight="1">
      <c r="A52" s="13" t="n">
        <f>WEEKNUM(B52,2)</f>
        <v>39</v>
      </c>
      <c r="B52" s="33" t="n">
        <v>46292</v>
      </c>
      <c r="C52" s="52" t="n">
        <v>91535331</v>
      </c>
      <c r="D52" s="63" t="s">
        <v>31</v>
      </c>
      <c r="E52" s="52" t="s">
        <v>42</v>
      </c>
      <c r="F52" s="56" t="s">
        <v>15</v>
      </c>
      <c r="G52" s="35" t="n">
        <v>2</v>
      </c>
      <c r="H52" s="39" t="n">
        <v>0.04</v>
      </c>
      <c r="I52" s="39" t="n">
        <v>0.08</v>
      </c>
      <c r="J52" s="14"/>
    </row>
    <row r="53" ht="22.5" customHeight="1">
      <c r="A53" s="13" t="n">
        <f>WEEKNUM(B53,2)</f>
        <v>39</v>
      </c>
      <c r="B53" s="33" t="n">
        <v>46292</v>
      </c>
      <c r="C53" s="52" t="n">
        <v>11324493</v>
      </c>
      <c r="D53" s="63" t="s">
        <v>31</v>
      </c>
      <c r="E53" s="52" t="s">
        <v>17</v>
      </c>
      <c r="F53" s="52" t="s">
        <v>15</v>
      </c>
      <c r="G53" s="35" t="n">
        <v>10</v>
      </c>
      <c r="H53" s="39" t="n">
        <v>0.5</v>
      </c>
      <c r="I53" s="39" t="n">
        <v>5</v>
      </c>
      <c r="J53" s="14"/>
    </row>
    <row r="54" ht="22.5" customHeight="1">
      <c r="A54" s="13" t="n">
        <f>WEEKNUM(B54,2)</f>
        <v>39</v>
      </c>
      <c r="B54" s="33" t="n">
        <v>46292</v>
      </c>
      <c r="C54" s="52" t="n">
        <v>10298628</v>
      </c>
      <c r="D54" s="63" t="s">
        <v>43</v>
      </c>
      <c r="E54" s="52" t="s">
        <v>14</v>
      </c>
      <c r="F54" s="52" t="s">
        <v>26</v>
      </c>
      <c r="G54" s="35" t="n">
        <v>70</v>
      </c>
      <c r="H54" s="39" t="n">
        <v>0.17</v>
      </c>
      <c r="I54" s="39" t="n">
        <v>11.72</v>
      </c>
      <c r="J54" s="14"/>
    </row>
    <row r="55" ht="22.5" customHeight="1">
      <c r="A55" s="13" t="n">
        <f>WEEKNUM(B55,2)</f>
        <v>39</v>
      </c>
      <c r="B55" s="33" t="n">
        <v>46292</v>
      </c>
      <c r="C55" s="52" t="n">
        <v>11655595</v>
      </c>
      <c r="D55" s="63" t="s">
        <v>44</v>
      </c>
      <c r="E55" s="52" t="s">
        <v>14</v>
      </c>
      <c r="F55" s="52" t="s">
        <v>26</v>
      </c>
      <c r="G55" s="35" t="n">
        <v>3</v>
      </c>
      <c r="H55" s="39" t="n">
        <v>7.68</v>
      </c>
      <c r="I55" s="39" t="n">
        <v>23.05</v>
      </c>
      <c r="J55" s="14"/>
    </row>
    <row r="56" ht="22.5" customHeight="1">
      <c r="A56" s="13" t="n">
        <f>WEEKNUM(B56,2)</f>
        <v>39</v>
      </c>
      <c r="B56" s="33" t="n">
        <v>46292</v>
      </c>
      <c r="C56" s="52" t="n">
        <v>11655596</v>
      </c>
      <c r="D56" s="63" t="s">
        <v>44</v>
      </c>
      <c r="E56" s="52" t="s">
        <v>14</v>
      </c>
      <c r="F56" s="52" t="s">
        <v>12</v>
      </c>
      <c r="G56" s="35" t="n">
        <v>0</v>
      </c>
      <c r="H56" s="39" t="n">
        <v>0</v>
      </c>
      <c r="I56" s="39" t="n">
        <v>0.039</v>
      </c>
      <c r="J56" s="14"/>
    </row>
    <row r="57" ht="22.5" customHeight="1">
      <c r="A57" s="13" t="n">
        <f>WEEKNUM(B57,2)</f>
        <v>39</v>
      </c>
      <c r="B57" s="33" t="n">
        <v>46292</v>
      </c>
      <c r="C57" s="52" t="n">
        <v>11690183</v>
      </c>
      <c r="D57" s="63" t="s">
        <v>38</v>
      </c>
      <c r="E57" s="52" t="s">
        <v>14</v>
      </c>
      <c r="F57" s="52" t="s">
        <v>15</v>
      </c>
      <c r="G57" s="35" t="n">
        <v>65</v>
      </c>
      <c r="H57" s="39" t="n">
        <v>0.192</v>
      </c>
      <c r="I57" s="39" t="n">
        <v>12.45</v>
      </c>
      <c r="J57" s="14"/>
    </row>
    <row r="58" ht="22.5" customHeight="1">
      <c r="A58" s="13" t="n">
        <f>WEEKNUM(B58,2)</f>
        <v>39</v>
      </c>
      <c r="B58" s="33" t="n">
        <v>46292</v>
      </c>
      <c r="C58" s="52" t="n">
        <v>11763482</v>
      </c>
      <c r="D58" s="63" t="s">
        <v>44</v>
      </c>
      <c r="E58" s="65" t="s">
        <v>14</v>
      </c>
      <c r="F58" s="52" t="s">
        <v>12</v>
      </c>
      <c r="G58" s="35" t="n">
        <v>0</v>
      </c>
      <c r="H58" s="39" t="n">
        <v>0</v>
      </c>
      <c r="I58" s="39" t="n">
        <v>0.4985</v>
      </c>
      <c r="J58" s="14"/>
    </row>
    <row r="59" ht="22.5" customHeight="1">
      <c r="A59" s="13" t="n">
        <f>WEEKNUM(B59,2)</f>
        <v>39</v>
      </c>
      <c r="B59" s="33" t="n">
        <v>46292</v>
      </c>
      <c r="C59" s="52" t="n">
        <v>91565942</v>
      </c>
      <c r="D59" s="63" t="s">
        <v>31</v>
      </c>
      <c r="E59" s="52" t="s">
        <v>36</v>
      </c>
      <c r="F59" s="56" t="s">
        <v>15</v>
      </c>
      <c r="G59" s="35" t="n">
        <v>16</v>
      </c>
      <c r="H59" s="39" t="n">
        <v>0.031</v>
      </c>
      <c r="I59" s="39" t="n">
        <v>0.489</v>
      </c>
      <c r="J59" s="14"/>
    </row>
    <row r="60" ht="22.5" customHeight="1">
      <c r="A60" s="13" t="n">
        <f>WEEKNUM(B60,2)</f>
        <v>39</v>
      </c>
      <c r="B60" s="33" t="n">
        <v>46292</v>
      </c>
      <c r="C60" s="52" t="n">
        <v>91565947</v>
      </c>
      <c r="D60" s="63" t="s">
        <v>31</v>
      </c>
      <c r="E60" s="52" t="s">
        <v>42</v>
      </c>
      <c r="F60" s="56" t="s">
        <v>15</v>
      </c>
      <c r="G60" s="35" t="n">
        <v>674</v>
      </c>
      <c r="H60" s="39" t="n">
        <v>0.02</v>
      </c>
      <c r="I60" s="39" t="n">
        <v>13.48</v>
      </c>
      <c r="J60" s="70"/>
    </row>
    <row r="61" ht="22.5" customHeight="1">
      <c r="A61" s="13" t="n">
        <f>WEEKNUM(B61,2)</f>
        <v>39</v>
      </c>
      <c r="B61" s="33" t="n">
        <v>46292</v>
      </c>
      <c r="C61" s="52" t="n">
        <v>12541739</v>
      </c>
      <c r="D61" s="63" t="s">
        <v>45</v>
      </c>
      <c r="E61" s="52" t="s">
        <v>14</v>
      </c>
      <c r="F61" s="52" t="s">
        <v>15</v>
      </c>
      <c r="G61" s="35" t="n">
        <v>200</v>
      </c>
      <c r="H61" s="39" t="n">
        <v>0.3</v>
      </c>
      <c r="I61" s="39" t="n">
        <v>60</v>
      </c>
      <c r="J61" s="70"/>
    </row>
    <row r="62" ht="22.5" customHeight="1">
      <c r="A62" s="13" t="n">
        <f>WEEKNUM(B62,2)</f>
        <v>39</v>
      </c>
      <c r="B62" s="33" t="n">
        <v>46292</v>
      </c>
      <c r="C62" s="52" t="n">
        <v>5464039</v>
      </c>
      <c r="D62" s="63" t="s">
        <v>31</v>
      </c>
      <c r="E62" s="52" t="s">
        <v>46</v>
      </c>
      <c r="F62" s="52" t="s">
        <v>15</v>
      </c>
      <c r="G62" s="59" t="n">
        <v>1405</v>
      </c>
      <c r="H62" s="60" t="n">
        <v>0.3</v>
      </c>
      <c r="I62" s="60" t="n">
        <v>420.99</v>
      </c>
      <c r="J62" s="14"/>
    </row>
    <row r="63" ht="22.5" customHeight="1">
      <c r="A63" s="13" t="n">
        <f>WEEKNUM(B63,2)</f>
        <v>39</v>
      </c>
      <c r="B63" s="33" t="n">
        <v>46292</v>
      </c>
      <c r="C63" s="52" t="n">
        <v>8057746</v>
      </c>
      <c r="D63" s="63" t="s">
        <v>31</v>
      </c>
      <c r="E63" s="52" t="s">
        <v>46</v>
      </c>
      <c r="F63" s="52" t="s">
        <v>15</v>
      </c>
      <c r="G63" s="35" t="n">
        <v>3</v>
      </c>
      <c r="H63" s="39" t="n">
        <v>0.28</v>
      </c>
      <c r="I63" s="39" t="n">
        <v>0.84</v>
      </c>
      <c r="J63" s="14"/>
    </row>
    <row r="64" ht="22.5" customHeight="1">
      <c r="A64" s="13" t="n">
        <f>WEEKNUM(B64,2)</f>
        <v>39</v>
      </c>
      <c r="B64" s="33" t="n">
        <v>46292</v>
      </c>
      <c r="C64" s="52" t="n">
        <v>91399821</v>
      </c>
      <c r="D64" s="62" t="s">
        <v>40</v>
      </c>
      <c r="E64" s="52" t="s">
        <v>14</v>
      </c>
      <c r="F64" s="52" t="s">
        <v>26</v>
      </c>
      <c r="G64" s="35" t="n">
        <v>472</v>
      </c>
      <c r="H64" s="39" t="n">
        <v>0.13</v>
      </c>
      <c r="I64" s="39" t="n">
        <v>61.49</v>
      </c>
      <c r="J64" s="14"/>
    </row>
    <row r="65" ht="22.5" customHeight="1">
      <c r="A65" s="13" t="n">
        <f>WEEKNUM(B65,2)</f>
        <v>39</v>
      </c>
      <c r="B65" s="33" t="n">
        <v>46292</v>
      </c>
      <c r="C65" s="52" t="n">
        <v>8670368</v>
      </c>
      <c r="D65" s="62" t="s">
        <v>16</v>
      </c>
      <c r="E65" s="52" t="s">
        <v>11</v>
      </c>
      <c r="F65" s="52" t="s">
        <v>30</v>
      </c>
      <c r="G65" s="35" t="n">
        <v>23</v>
      </c>
      <c r="H65" s="39" t="n">
        <v>0.24</v>
      </c>
      <c r="I65" s="39" t="n">
        <v>5.51</v>
      </c>
      <c r="J65" s="64" t="n">
        <v>0</v>
      </c>
    </row>
    <row r="66" ht="22.5" customHeight="1">
      <c r="A66" s="13" t="n">
        <f>WEEKNUM(B66,2)</f>
        <v>39</v>
      </c>
      <c r="B66" s="33" t="n">
        <v>46292</v>
      </c>
      <c r="C66" s="52" t="n">
        <v>10514860</v>
      </c>
      <c r="D66" s="63" t="s">
        <v>44</v>
      </c>
      <c r="E66" s="52" t="s">
        <v>14</v>
      </c>
      <c r="F66" s="52" t="s">
        <v>15</v>
      </c>
      <c r="G66" s="35" t="n">
        <v>86</v>
      </c>
      <c r="H66" s="39" t="n">
        <v>0.699</v>
      </c>
      <c r="I66" s="39" t="n">
        <v>60.1</v>
      </c>
      <c r="J66" s="14"/>
    </row>
    <row r="67" ht="22.5" customHeight="1">
      <c r="A67" s="13" t="n">
        <f>WEEKNUM(B67,2)</f>
        <v>39</v>
      </c>
      <c r="B67" s="33" t="n">
        <v>46292</v>
      </c>
      <c r="C67" s="52" t="n">
        <v>91532857</v>
      </c>
      <c r="D67" s="63" t="s">
        <v>47</v>
      </c>
      <c r="E67" s="52" t="s">
        <v>14</v>
      </c>
      <c r="F67" s="52" t="s">
        <v>12</v>
      </c>
      <c r="G67" s="35" t="n">
        <v>63</v>
      </c>
      <c r="H67" s="39" t="n">
        <v>0.158</v>
      </c>
      <c r="I67" s="39" t="n">
        <v>9.9548</v>
      </c>
      <c r="J67" s="14"/>
    </row>
    <row r="68" ht="22.5" customHeight="1">
      <c r="A68" s="13" t="n">
        <f>WEEKNUM(B68,2)</f>
        <v>39</v>
      </c>
      <c r="B68" s="33" t="n">
        <v>46292</v>
      </c>
      <c r="C68" s="52" t="n">
        <v>91534913</v>
      </c>
      <c r="D68" s="63" t="s">
        <v>48</v>
      </c>
      <c r="E68" s="52" t="s">
        <v>49</v>
      </c>
      <c r="F68" s="52" t="s">
        <v>15</v>
      </c>
      <c r="G68" s="35" t="n">
        <v>0</v>
      </c>
      <c r="H68" s="39" t="n">
        <v>0</v>
      </c>
      <c r="I68" s="39" t="n">
        <v>0</v>
      </c>
      <c r="J68" s="14"/>
    </row>
    <row r="69" ht="22.5" customHeight="1">
      <c r="A69" s="13" t="n">
        <f>WEEKNUM(B69,2)</f>
        <v>39</v>
      </c>
      <c r="B69" s="33" t="n">
        <v>46292</v>
      </c>
      <c r="C69" s="52" t="n">
        <v>91533906</v>
      </c>
      <c r="D69" s="63" t="s">
        <v>50</v>
      </c>
      <c r="E69" s="52" t="s">
        <v>51</v>
      </c>
      <c r="F69" s="52" t="s">
        <v>15</v>
      </c>
      <c r="G69" s="35" t="n">
        <v>0</v>
      </c>
      <c r="H69" s="39" t="n">
        <v>0</v>
      </c>
      <c r="I69" s="39" t="n">
        <v>0</v>
      </c>
      <c r="J69" s="14"/>
    </row>
    <row r="70" ht="22.5" customHeight="1">
      <c r="A70" s="13" t="n">
        <f>WEEKNUM(B70,2)</f>
        <v>39</v>
      </c>
      <c r="B70" s="33" t="n">
        <v>46292</v>
      </c>
      <c r="C70" s="52" t="n">
        <v>91545519</v>
      </c>
      <c r="D70" s="63" t="s">
        <v>52</v>
      </c>
      <c r="E70" s="52" t="s">
        <v>46</v>
      </c>
      <c r="F70" s="52" t="s">
        <v>15</v>
      </c>
      <c r="G70" s="35" t="n">
        <v>75</v>
      </c>
      <c r="H70" s="39" t="n">
        <v>0.2</v>
      </c>
      <c r="I70" s="39" t="n">
        <v>14.97</v>
      </c>
      <c r="J70" s="14"/>
    </row>
    <row r="71" ht="22.5" customHeight="1">
      <c r="A71" s="13" t="n">
        <f>WEEKNUM(B71,2)</f>
        <v>39</v>
      </c>
      <c r="B71" s="33" t="n">
        <v>46292</v>
      </c>
      <c r="C71" s="52" t="n">
        <v>91551388</v>
      </c>
      <c r="D71" s="63" t="s">
        <v>53</v>
      </c>
      <c r="E71" s="52" t="s">
        <v>54</v>
      </c>
      <c r="F71" s="52" t="s">
        <v>12</v>
      </c>
      <c r="G71" s="35" t="n">
        <v>19</v>
      </c>
      <c r="H71" s="39" t="n">
        <v>0.924</v>
      </c>
      <c r="I71" s="39" t="n">
        <v>17.564</v>
      </c>
      <c r="J71" s="14"/>
    </row>
    <row r="72" ht="22.5" customHeight="1">
      <c r="A72" s="13" t="n">
        <f>WEEKNUM(B72,2)</f>
        <v>39</v>
      </c>
      <c r="B72" s="33" t="n">
        <v>46292</v>
      </c>
      <c r="C72" s="52" t="n">
        <v>91565948</v>
      </c>
      <c r="D72" s="63" t="s">
        <v>47</v>
      </c>
      <c r="E72" s="52" t="s">
        <v>14</v>
      </c>
      <c r="F72" s="52" t="s">
        <v>12</v>
      </c>
      <c r="G72" s="35" t="n">
        <v>14</v>
      </c>
      <c r="H72" s="39" t="n">
        <v>0.248</v>
      </c>
      <c r="I72" s="39" t="n">
        <v>3.4742</v>
      </c>
      <c r="J72" s="14"/>
    </row>
    <row r="73" ht="22.5" customHeight="1">
      <c r="A73" s="13" t="n">
        <f>WEEKNUM(B73,2)</f>
        <v>39</v>
      </c>
      <c r="B73" s="33" t="n">
        <v>46292</v>
      </c>
      <c r="C73" s="52" t="n">
        <v>91550293</v>
      </c>
      <c r="D73" s="63" t="s">
        <v>55</v>
      </c>
      <c r="E73" s="52" t="s">
        <v>56</v>
      </c>
      <c r="F73" s="52" t="s">
        <v>15</v>
      </c>
      <c r="G73" s="35" t="n">
        <v>31</v>
      </c>
      <c r="H73" s="39" t="n">
        <v>0.35</v>
      </c>
      <c r="I73" s="39" t="n">
        <v>10.85</v>
      </c>
      <c r="J73" s="14"/>
    </row>
    <row r="74" ht="22.5" customHeight="1">
      <c r="A74" s="13" t="n">
        <f>WEEKNUM(B74,2)</f>
        <v>39</v>
      </c>
      <c r="B74" s="33" t="n">
        <v>46292</v>
      </c>
      <c r="C74" s="52" t="n">
        <v>9333145</v>
      </c>
      <c r="D74" s="63" t="s">
        <v>57</v>
      </c>
      <c r="E74" s="52" t="s">
        <v>14</v>
      </c>
      <c r="F74" s="52" t="s">
        <v>26</v>
      </c>
      <c r="G74" s="35" t="n">
        <v>44</v>
      </c>
      <c r="H74" s="39" t="n">
        <v>0.18</v>
      </c>
      <c r="I74" s="39" t="n">
        <v>7.71</v>
      </c>
      <c r="J74" s="14"/>
    </row>
    <row r="75" ht="22.5" customHeight="1">
      <c r="A75" s="13" t="n">
        <f>WEEKNUM(B75,2)</f>
        <v>39</v>
      </c>
      <c r="B75" s="33" t="n">
        <v>46292</v>
      </c>
      <c r="C75" s="52" t="n">
        <v>91557347</v>
      </c>
      <c r="D75" s="63" t="s">
        <v>58</v>
      </c>
      <c r="E75" s="52" t="s">
        <v>14</v>
      </c>
      <c r="F75" s="52" t="s">
        <v>15</v>
      </c>
      <c r="G75" s="35" t="n">
        <v>0</v>
      </c>
      <c r="H75" s="39" t="n">
        <v>0</v>
      </c>
      <c r="I75" s="39" t="n">
        <v>0</v>
      </c>
      <c r="J75" s="14"/>
    </row>
    <row r="76" ht="22.5" customHeight="1">
      <c r="A76" s="13" t="n">
        <f>WEEKNUM(B76,2)</f>
        <v>39</v>
      </c>
      <c r="B76" s="33" t="n">
        <v>46292</v>
      </c>
      <c r="C76" s="52" t="n">
        <v>12115625</v>
      </c>
      <c r="D76" s="63" t="s">
        <v>59</v>
      </c>
      <c r="E76" s="52" t="s">
        <v>14</v>
      </c>
      <c r="F76" s="52" t="s">
        <v>15</v>
      </c>
      <c r="G76" s="35" t="n">
        <v>0</v>
      </c>
      <c r="H76" s="39" t="n">
        <v>0</v>
      </c>
      <c r="I76" s="39" t="n">
        <v>0</v>
      </c>
      <c r="J76" s="14"/>
    </row>
    <row r="77" ht="22.5" customHeight="1">
      <c r="A77" s="13" t="n">
        <f>WEEKNUM(B77,2)</f>
        <v>39</v>
      </c>
      <c r="B77" s="33" t="n">
        <v>46292</v>
      </c>
      <c r="C77" s="52" t="n">
        <v>91564896</v>
      </c>
      <c r="D77" s="63" t="s">
        <v>60</v>
      </c>
      <c r="E77" s="52" t="s">
        <v>14</v>
      </c>
      <c r="F77" s="52" t="s">
        <v>15</v>
      </c>
      <c r="G77" s="35" t="n">
        <v>115</v>
      </c>
      <c r="H77" s="39" t="n">
        <v>0.35</v>
      </c>
      <c r="I77" s="39" t="n">
        <v>40.25</v>
      </c>
      <c r="J77" s="14"/>
    </row>
    <row r="78" ht="22.5" customHeight="1">
      <c r="A78" s="13" t="n">
        <f>WEEKNUM(B78,2)</f>
        <v>39</v>
      </c>
      <c r="B78" s="33" t="n">
        <v>46292</v>
      </c>
      <c r="C78" s="52" t="n">
        <v>91566789</v>
      </c>
      <c r="D78" s="63" t="s">
        <v>61</v>
      </c>
      <c r="E78" s="52" t="s">
        <v>42</v>
      </c>
      <c r="F78" s="52" t="s">
        <v>15</v>
      </c>
      <c r="G78" s="35" t="n">
        <v>50</v>
      </c>
      <c r="H78" s="39" t="n">
        <v>0.1</v>
      </c>
      <c r="I78" s="39" t="n">
        <v>5</v>
      </c>
      <c r="J78" s="14"/>
    </row>
    <row r="79" ht="22.5" customHeight="1">
      <c r="A79" s="13" t="n">
        <f>WEEKNUM(B79,2)</f>
        <v>39</v>
      </c>
      <c r="B79" s="33" t="n">
        <v>46292</v>
      </c>
      <c r="C79" s="52" t="n">
        <v>12306671</v>
      </c>
      <c r="D79" s="63" t="s">
        <v>62</v>
      </c>
      <c r="E79" s="52" t="s">
        <v>63</v>
      </c>
      <c r="F79" s="52" t="s">
        <v>21</v>
      </c>
      <c r="G79" s="35" t="n">
        <v>11</v>
      </c>
      <c r="H79" s="39" t="n">
        <v>0.22</v>
      </c>
      <c r="I79" s="39" t="n">
        <v>2.42</v>
      </c>
      <c r="J79" s="14"/>
    </row>
    <row r="80" ht="22.5" customHeight="1">
      <c r="A80" s="13" t="n">
        <f>WEEKNUM(B80,2)</f>
        <v>39</v>
      </c>
      <c r="B80" s="33" t="n">
        <v>46292</v>
      </c>
      <c r="C80" s="52" t="n">
        <v>12304863</v>
      </c>
      <c r="D80" s="63" t="s">
        <v>59</v>
      </c>
      <c r="E80" s="52" t="s">
        <v>14</v>
      </c>
      <c r="F80" s="52" t="s">
        <v>26</v>
      </c>
      <c r="G80" s="35" t="n">
        <v>41</v>
      </c>
      <c r="H80" s="39" t="n">
        <v>0.12</v>
      </c>
      <c r="I80" s="39" t="n">
        <v>5.06</v>
      </c>
      <c r="J80" s="14"/>
    </row>
    <row r="81" ht="22.5" customHeight="1">
      <c r="A81" s="13" t="n">
        <f>WEEKNUM(B81,2)</f>
        <v>39</v>
      </c>
      <c r="B81" s="33" t="n">
        <v>46292</v>
      </c>
      <c r="C81" s="52" t="n">
        <v>91567363</v>
      </c>
      <c r="D81" s="63" t="s">
        <v>64</v>
      </c>
      <c r="E81" s="52" t="s">
        <v>14</v>
      </c>
      <c r="F81" s="52" t="s">
        <v>15</v>
      </c>
      <c r="G81" s="35" t="n">
        <v>98</v>
      </c>
      <c r="H81" s="39" t="n">
        <v>0.25</v>
      </c>
      <c r="I81" s="39" t="n">
        <v>24.5</v>
      </c>
      <c r="J81" s="14"/>
    </row>
    <row r="82" ht="22.5" customHeight="1">
      <c r="A82" s="13" t="n">
        <f>WEEKNUM(B82,2)</f>
        <v>39</v>
      </c>
      <c r="B82" s="33" t="n">
        <v>46292</v>
      </c>
      <c r="C82" s="52" t="n">
        <v>91567806</v>
      </c>
      <c r="D82" s="63" t="s">
        <v>64</v>
      </c>
      <c r="E82" s="52" t="s">
        <v>65</v>
      </c>
      <c r="F82" s="52" t="s">
        <v>15</v>
      </c>
      <c r="G82" s="35" t="n">
        <v>60</v>
      </c>
      <c r="H82" s="39" t="n">
        <v>0.15</v>
      </c>
      <c r="I82" s="39" t="n">
        <v>9</v>
      </c>
      <c r="J82" s="14"/>
    </row>
    <row r="83" ht="22.5" customHeight="1">
      <c r="A83" s="13" t="n">
        <f>WEEKNUM(B83,2)</f>
        <v>39</v>
      </c>
      <c r="B83" s="33" t="n">
        <v>46292</v>
      </c>
      <c r="C83" s="52" t="n">
        <v>12373981</v>
      </c>
      <c r="D83" s="63" t="s">
        <v>66</v>
      </c>
      <c r="E83" s="52" t="s">
        <v>36</v>
      </c>
      <c r="F83" s="52" t="s">
        <v>15</v>
      </c>
      <c r="G83" s="35" t="n">
        <v>80</v>
      </c>
      <c r="H83" s="39" t="n">
        <v>0.04</v>
      </c>
      <c r="I83" s="39" t="n">
        <v>3.2</v>
      </c>
      <c r="J83" s="14"/>
    </row>
    <row r="84" ht="22.5" customHeight="1">
      <c r="A84" s="13" t="n">
        <f>WEEKNUM(B84,2)</f>
        <v>39</v>
      </c>
      <c r="B84" s="33" t="n">
        <v>46292</v>
      </c>
      <c r="C84" s="52" t="n">
        <v>5365721</v>
      </c>
      <c r="D84" s="63" t="s">
        <v>67</v>
      </c>
      <c r="E84" s="52" t="s">
        <v>65</v>
      </c>
      <c r="F84" s="52" t="s">
        <v>15</v>
      </c>
      <c r="G84" s="35" t="n">
        <v>85</v>
      </c>
      <c r="H84" s="39" t="n">
        <v>0.5</v>
      </c>
      <c r="I84" s="39" t="n">
        <v>42.5</v>
      </c>
      <c r="J84" s="14"/>
    </row>
    <row r="85" ht="22.5" customHeight="1">
      <c r="A85" s="13" t="n">
        <f>WEEKNUM(B85,2)</f>
        <v>39</v>
      </c>
      <c r="B85" s="33" t="n">
        <v>46292</v>
      </c>
      <c r="C85" s="52" t="n">
        <v>91568575</v>
      </c>
      <c r="D85" s="63" t="s">
        <v>68</v>
      </c>
      <c r="E85" s="52" t="s">
        <v>14</v>
      </c>
      <c r="F85" s="52" t="s">
        <v>15</v>
      </c>
      <c r="G85" s="72" t="n">
        <v>0</v>
      </c>
      <c r="H85" s="73" t="n">
        <v>0</v>
      </c>
      <c r="I85" s="73" t="n">
        <v>0</v>
      </c>
      <c r="J85" s="14"/>
    </row>
    <row r="86" ht="22.5" customHeight="1">
      <c r="A86" s="13" t="n">
        <f>WEEKNUM(B86,2)</f>
        <v>39</v>
      </c>
      <c r="B86" s="33" t="n">
        <v>46292</v>
      </c>
      <c r="C86" s="52" t="n">
        <v>9298539</v>
      </c>
      <c r="D86" s="63" t="s">
        <v>57</v>
      </c>
      <c r="E86" s="52" t="s">
        <v>14</v>
      </c>
      <c r="F86" s="52" t="s">
        <v>15</v>
      </c>
      <c r="G86" s="35" t="n">
        <v>80</v>
      </c>
      <c r="H86" s="39" t="n">
        <v>0.3</v>
      </c>
      <c r="I86" s="39" t="n">
        <v>24</v>
      </c>
      <c r="J86" s="14"/>
    </row>
    <row r="87" ht="22.5" customHeight="1">
      <c r="A87" s="13" t="n">
        <f>WEEKNUM(B87,2)</f>
        <v>39</v>
      </c>
      <c r="B87" s="33" t="n">
        <v>46292</v>
      </c>
      <c r="C87" s="52" t="n">
        <v>91399439</v>
      </c>
      <c r="D87" s="63" t="s">
        <v>69</v>
      </c>
      <c r="E87" s="52" t="s">
        <v>42</v>
      </c>
      <c r="F87" s="52" t="s">
        <v>15</v>
      </c>
      <c r="G87" s="77" t="n">
        <v>2</v>
      </c>
      <c r="H87" s="60" t="n">
        <v>0.1</v>
      </c>
      <c r="I87" s="60" t="n">
        <v>0.2</v>
      </c>
      <c r="J87" s="14"/>
    </row>
    <row r="88" ht="22.5" customHeight="1">
      <c r="A88" s="13" t="n">
        <f>WEEKNUM(B88,2)</f>
        <v>39</v>
      </c>
      <c r="B88" s="33" t="n">
        <v>46292</v>
      </c>
      <c r="C88" s="52" t="n">
        <v>91399437</v>
      </c>
      <c r="D88" s="63" t="s">
        <v>70</v>
      </c>
      <c r="E88" s="56" t="s">
        <v>71</v>
      </c>
      <c r="F88" s="52" t="s">
        <v>15</v>
      </c>
      <c r="G88" s="35" t="n">
        <v>50</v>
      </c>
      <c r="H88" s="39" t="n">
        <v>0.15</v>
      </c>
      <c r="I88" s="39" t="n">
        <v>7.5</v>
      </c>
      <c r="J88" s="14"/>
    </row>
    <row r="89" ht="22.5" customHeight="1">
      <c r="A89" s="13" t="n">
        <f>WEEKNUM(B89,2)</f>
        <v>39</v>
      </c>
      <c r="B89" s="33" t="n">
        <v>46292</v>
      </c>
      <c r="C89" s="52" t="n">
        <v>5556054</v>
      </c>
      <c r="D89" s="63" t="s">
        <v>72</v>
      </c>
      <c r="E89" s="52" t="s">
        <v>36</v>
      </c>
      <c r="F89" s="52" t="s">
        <v>15</v>
      </c>
      <c r="G89" s="57" t="n">
        <v>3</v>
      </c>
      <c r="H89" s="39" t="n">
        <v>2.969</v>
      </c>
      <c r="I89" s="39" t="n">
        <v>8.908</v>
      </c>
      <c r="J89" s="14"/>
    </row>
    <row r="90" ht="22.5" customHeight="1">
      <c r="A90" s="13" t="n">
        <f>WEEKNUM(B90,2)</f>
        <v>39</v>
      </c>
      <c r="B90" s="33" t="n">
        <v>46292</v>
      </c>
      <c r="C90" s="52" t="n">
        <v>8628042</v>
      </c>
      <c r="D90" s="63" t="s">
        <v>28</v>
      </c>
      <c r="E90" s="52" t="s">
        <v>14</v>
      </c>
      <c r="F90" s="52" t="s">
        <v>26</v>
      </c>
      <c r="G90" s="57" t="n">
        <v>384</v>
      </c>
      <c r="H90" s="39" t="n">
        <v>0.35</v>
      </c>
      <c r="I90" s="39" t="n">
        <v>132.7</v>
      </c>
      <c r="J90" s="14"/>
    </row>
    <row r="91" ht="22.5" customHeight="1">
      <c r="A91" s="13" t="n">
        <f>WEEKNUM(B91,2)</f>
        <v>39</v>
      </c>
      <c r="B91" s="33" t="n">
        <v>46292</v>
      </c>
      <c r="C91" s="52" t="n">
        <v>9297014</v>
      </c>
      <c r="D91" s="63" t="s">
        <v>13</v>
      </c>
      <c r="E91" s="52" t="s">
        <v>14</v>
      </c>
      <c r="F91" s="52" t="s">
        <v>26</v>
      </c>
      <c r="G91" s="57" t="n">
        <v>195</v>
      </c>
      <c r="H91" s="39" t="n">
        <v>0.15</v>
      </c>
      <c r="I91" s="39" t="n">
        <v>29.03</v>
      </c>
      <c r="J91" s="14"/>
    </row>
    <row r="92" ht="22.5" customHeight="1">
      <c r="A92" s="13" t="n">
        <f>WEEKNUM(B92,2)</f>
        <v>39</v>
      </c>
      <c r="B92" s="33" t="n">
        <v>46292</v>
      </c>
      <c r="C92" s="52" t="n">
        <v>7815836</v>
      </c>
      <c r="D92" s="63" t="s">
        <v>73</v>
      </c>
      <c r="E92" s="52" t="s">
        <v>36</v>
      </c>
      <c r="F92" s="52" t="s">
        <v>15</v>
      </c>
      <c r="G92" s="57" t="n">
        <v>5357</v>
      </c>
      <c r="H92" s="39" t="n">
        <v>0.128</v>
      </c>
      <c r="I92" s="39" t="n">
        <v>687.72</v>
      </c>
      <c r="J92" s="14"/>
    </row>
    <row r="93" ht="22.5" customHeight="1">
      <c r="A93" s="13" t="n">
        <f>WEEKNUM(B93,2)</f>
        <v>39</v>
      </c>
      <c r="B93" s="33" t="n">
        <v>46292</v>
      </c>
      <c r="C93" s="52" t="n">
        <v>91467820</v>
      </c>
      <c r="D93" s="63" t="s">
        <v>74</v>
      </c>
      <c r="E93" s="52" t="s">
        <v>36</v>
      </c>
      <c r="F93" s="52" t="s">
        <v>15</v>
      </c>
      <c r="G93" s="57" t="n">
        <v>221</v>
      </c>
      <c r="H93" s="39" t="n">
        <v>0.1</v>
      </c>
      <c r="I93" s="39" t="n">
        <v>22.1</v>
      </c>
      <c r="J93" s="14"/>
    </row>
    <row r="94" ht="22.5" customHeight="1">
      <c r="A94" s="13" t="n">
        <f>WEEKNUM(B94,2)</f>
        <v>39</v>
      </c>
      <c r="B94" s="33" t="n">
        <v>46292</v>
      </c>
      <c r="C94" s="52" t="n">
        <v>91496145</v>
      </c>
      <c r="D94" s="63" t="s">
        <v>74</v>
      </c>
      <c r="E94" s="56" t="s">
        <v>71</v>
      </c>
      <c r="F94" s="52" t="s">
        <v>15</v>
      </c>
      <c r="G94" s="57" t="n">
        <v>30</v>
      </c>
      <c r="H94" s="39" t="n">
        <v>0.15</v>
      </c>
      <c r="I94" s="39" t="n">
        <v>4.5</v>
      </c>
      <c r="J94" s="14"/>
    </row>
    <row r="95" ht="22.5" customHeight="1">
      <c r="A95" s="13" t="n">
        <f>WEEKNUM(B95,2)</f>
        <v>39</v>
      </c>
      <c r="B95" s="33" t="n">
        <v>46292</v>
      </c>
      <c r="C95" s="52" t="n">
        <v>91496146</v>
      </c>
      <c r="D95" s="63" t="s">
        <v>74</v>
      </c>
      <c r="E95" s="52" t="s">
        <v>46</v>
      </c>
      <c r="F95" s="52" t="s">
        <v>15</v>
      </c>
      <c r="G95" s="57" t="n">
        <v>50</v>
      </c>
      <c r="H95" s="39" t="n">
        <v>0.14</v>
      </c>
      <c r="I95" s="39" t="n">
        <v>7</v>
      </c>
      <c r="J95" s="14"/>
    </row>
    <row r="96" ht="22.5" customHeight="1">
      <c r="A96" s="13" t="n">
        <f>WEEKNUM(B96,2)</f>
        <v>39</v>
      </c>
      <c r="B96" s="33" t="n">
        <v>46292</v>
      </c>
      <c r="C96" s="52" t="n">
        <v>91496147</v>
      </c>
      <c r="D96" s="63" t="s">
        <v>74</v>
      </c>
      <c r="E96" s="52" t="s">
        <v>11</v>
      </c>
      <c r="F96" s="52" t="s">
        <v>15</v>
      </c>
      <c r="G96" s="57" t="n">
        <v>3</v>
      </c>
      <c r="H96" s="39" t="n">
        <v>0.13</v>
      </c>
      <c r="I96" s="39" t="n">
        <v>0.39</v>
      </c>
      <c r="J96" s="14"/>
    </row>
    <row r="97" ht="22.5" customHeight="1">
      <c r="A97" s="13" t="n">
        <f>WEEKNUM(B97,2)</f>
        <v>39</v>
      </c>
      <c r="B97" s="33" t="n">
        <v>46292</v>
      </c>
      <c r="C97" s="52" t="n">
        <v>91496148</v>
      </c>
      <c r="D97" s="63" t="s">
        <v>74</v>
      </c>
      <c r="E97" s="52" t="s">
        <v>14</v>
      </c>
      <c r="F97" s="52" t="s">
        <v>15</v>
      </c>
      <c r="G97" s="57" t="n">
        <v>160</v>
      </c>
      <c r="H97" s="39" t="n">
        <v>0.15</v>
      </c>
      <c r="I97" s="39" t="n">
        <v>24</v>
      </c>
      <c r="J97" s="14"/>
    </row>
    <row r="98" ht="22.5" customHeight="1">
      <c r="A98" s="13" t="n">
        <f>WEEKNUM(B98,2)</f>
        <v>39</v>
      </c>
      <c r="B98" s="33" t="n">
        <v>46292</v>
      </c>
      <c r="C98" s="52" t="n">
        <v>10765365</v>
      </c>
      <c r="D98" s="63" t="s">
        <v>75</v>
      </c>
      <c r="E98" s="56" t="s">
        <v>71</v>
      </c>
      <c r="F98" s="52" t="s">
        <v>15</v>
      </c>
      <c r="G98" s="57" t="n">
        <v>48</v>
      </c>
      <c r="H98" s="39" t="n">
        <v>0.182</v>
      </c>
      <c r="I98" s="39" t="n">
        <v>8.73</v>
      </c>
      <c r="J98" s="14"/>
    </row>
    <row r="99" ht="22.5" customHeight="1">
      <c r="A99" s="13" t="n">
        <f>WEEKNUM(B99,2)</f>
        <v>39</v>
      </c>
      <c r="B99" s="33" t="n">
        <v>46292</v>
      </c>
      <c r="C99" s="52" t="n">
        <v>11079953</v>
      </c>
      <c r="D99" s="63" t="s">
        <v>72</v>
      </c>
      <c r="E99" s="52" t="s">
        <v>36</v>
      </c>
      <c r="F99" s="52" t="s">
        <v>15</v>
      </c>
      <c r="G99" s="57" t="n">
        <v>0</v>
      </c>
      <c r="H99" s="39" t="n">
        <v>0</v>
      </c>
      <c r="I99" s="39" t="n">
        <v>0</v>
      </c>
      <c r="J99" s="14"/>
    </row>
    <row r="100" ht="22.5" customHeight="1">
      <c r="A100" s="13" t="n">
        <f>WEEKNUM(B100,2)</f>
        <v>39</v>
      </c>
      <c r="B100" s="33" t="n">
        <v>46292</v>
      </c>
      <c r="C100" s="52" t="n">
        <v>11690181</v>
      </c>
      <c r="D100" s="63" t="s">
        <v>76</v>
      </c>
      <c r="E100" s="52" t="s">
        <v>14</v>
      </c>
      <c r="F100" s="52" t="s">
        <v>15</v>
      </c>
      <c r="G100" s="35" t="n">
        <v>400</v>
      </c>
      <c r="H100" s="39" t="n">
        <v>0.42</v>
      </c>
      <c r="I100" s="39" t="n">
        <v>168</v>
      </c>
      <c r="J100" s="14"/>
    </row>
    <row r="101" ht="22.5" customHeight="1">
      <c r="A101" s="13" t="n">
        <f>WEEKNUM(B101,2)</f>
        <v>39</v>
      </c>
      <c r="B101" s="33" t="n">
        <v>46292</v>
      </c>
      <c r="C101" s="52" t="n">
        <v>11836152</v>
      </c>
      <c r="D101" s="63" t="s">
        <v>73</v>
      </c>
      <c r="E101" s="56" t="s">
        <v>36</v>
      </c>
      <c r="F101" s="52" t="s">
        <v>15</v>
      </c>
      <c r="G101" s="57" t="n">
        <v>9</v>
      </c>
      <c r="H101" s="39" t="n">
        <v>0.09</v>
      </c>
      <c r="I101" s="39" t="n">
        <v>0.81</v>
      </c>
      <c r="J101" s="14"/>
    </row>
    <row r="102" ht="22.5" customHeight="1">
      <c r="A102" s="13" t="n">
        <f>WEEKNUM(B102,2)</f>
        <v>39</v>
      </c>
      <c r="B102" s="33" t="n">
        <v>46292</v>
      </c>
      <c r="C102" s="52" t="n">
        <v>11862336</v>
      </c>
      <c r="D102" s="63" t="s">
        <v>69</v>
      </c>
      <c r="E102" s="56" t="s">
        <v>42</v>
      </c>
      <c r="F102" s="52" t="s">
        <v>15</v>
      </c>
      <c r="G102" s="57" t="n">
        <v>1</v>
      </c>
      <c r="H102" s="39" t="n">
        <v>0.1</v>
      </c>
      <c r="I102" s="39" t="n">
        <v>0.1</v>
      </c>
      <c r="J102" s="14"/>
    </row>
    <row r="103" ht="22.5" customHeight="1">
      <c r="A103" s="13" t="n">
        <f>WEEKNUM(B103,2)</f>
        <v>39</v>
      </c>
      <c r="B103" s="33" t="n">
        <v>46292</v>
      </c>
      <c r="C103" s="52" t="n">
        <v>11924259</v>
      </c>
      <c r="D103" s="63" t="s">
        <v>77</v>
      </c>
      <c r="E103" s="56" t="s">
        <v>36</v>
      </c>
      <c r="F103" s="52" t="s">
        <v>15</v>
      </c>
      <c r="G103" s="57" t="n">
        <v>57</v>
      </c>
      <c r="H103" s="39" t="n">
        <v>0.12</v>
      </c>
      <c r="I103" s="39" t="n">
        <v>6.84</v>
      </c>
      <c r="J103" s="14"/>
    </row>
    <row r="104" ht="22.5" customHeight="1">
      <c r="A104" s="13" t="n">
        <f>WEEKNUM(B104,2)</f>
        <v>39</v>
      </c>
      <c r="B104" s="33" t="n">
        <v>46292</v>
      </c>
      <c r="C104" s="52" t="n">
        <v>12038500</v>
      </c>
      <c r="D104" s="63" t="s">
        <v>76</v>
      </c>
      <c r="E104" s="52" t="s">
        <v>14</v>
      </c>
      <c r="F104" s="52" t="s">
        <v>15</v>
      </c>
      <c r="G104" s="57" t="n">
        <v>39</v>
      </c>
      <c r="H104" s="39" t="n">
        <v>0.4</v>
      </c>
      <c r="I104" s="39" t="n">
        <v>15.6</v>
      </c>
      <c r="J104" s="14"/>
    </row>
    <row r="105" ht="22.5" customHeight="1">
      <c r="A105" s="13" t="n">
        <f>WEEKNUM(B105,2)</f>
        <v>39</v>
      </c>
      <c r="B105" s="33" t="n">
        <v>46292</v>
      </c>
      <c r="C105" s="52" t="n">
        <v>91565943</v>
      </c>
      <c r="D105" s="63" t="s">
        <v>74</v>
      </c>
      <c r="E105" s="52" t="s">
        <v>46</v>
      </c>
      <c r="F105" s="52" t="s">
        <v>15</v>
      </c>
      <c r="G105" s="57" t="n">
        <v>0</v>
      </c>
      <c r="H105" s="39" t="n">
        <v>0</v>
      </c>
      <c r="I105" s="39" t="n">
        <v>0</v>
      </c>
      <c r="J105" s="14"/>
    </row>
    <row r="106" ht="22.5" customHeight="1">
      <c r="A106" s="13" t="n">
        <f>WEEKNUM(B106,2)</f>
        <v>39</v>
      </c>
      <c r="B106" s="33" t="n">
        <v>46292</v>
      </c>
      <c r="C106" s="52" t="n">
        <v>91565945</v>
      </c>
      <c r="D106" s="63" t="s">
        <v>74</v>
      </c>
      <c r="E106" s="56" t="s">
        <v>36</v>
      </c>
      <c r="F106" s="52" t="s">
        <v>15</v>
      </c>
      <c r="G106" s="57" t="n">
        <v>53</v>
      </c>
      <c r="H106" s="39" t="n">
        <v>0.12</v>
      </c>
      <c r="I106" s="39" t="n">
        <v>6.36</v>
      </c>
      <c r="J106" s="14"/>
    </row>
    <row r="107" ht="22.5" customHeight="1">
      <c r="A107" s="13" t="n">
        <f>WEEKNUM(B107,2)</f>
        <v>39</v>
      </c>
      <c r="B107" s="33" t="n">
        <v>46292</v>
      </c>
      <c r="C107" s="52" t="n">
        <v>91551845</v>
      </c>
      <c r="D107" s="63" t="s">
        <v>74</v>
      </c>
      <c r="E107" s="52" t="s">
        <v>11</v>
      </c>
      <c r="F107" s="52" t="s">
        <v>15</v>
      </c>
      <c r="G107" s="57" t="n">
        <v>150</v>
      </c>
      <c r="H107" s="39" t="n">
        <v>0.14</v>
      </c>
      <c r="I107" s="39" t="n">
        <v>21</v>
      </c>
      <c r="J107" s="14"/>
    </row>
    <row r="108" ht="22.5" customHeight="1">
      <c r="A108" s="13" t="n">
        <f>WEEKNUM(B108,2)</f>
        <v>39</v>
      </c>
      <c r="B108" s="33" t="n">
        <v>46292</v>
      </c>
      <c r="C108" s="52" t="n">
        <v>91565949</v>
      </c>
      <c r="D108" s="63" t="s">
        <v>74</v>
      </c>
      <c r="E108" s="52" t="s">
        <v>71</v>
      </c>
      <c r="F108" s="52" t="s">
        <v>15</v>
      </c>
      <c r="G108" s="57" t="n">
        <v>50</v>
      </c>
      <c r="H108" s="39" t="n">
        <v>0.15</v>
      </c>
      <c r="I108" s="39" t="n">
        <v>7.5</v>
      </c>
      <c r="J108" s="14"/>
    </row>
    <row r="109" ht="22.5" customHeight="1">
      <c r="A109" s="13" t="n">
        <f>WEEKNUM(B109,2)</f>
        <v>39</v>
      </c>
      <c r="B109" s="33" t="n">
        <v>46292</v>
      </c>
      <c r="C109" s="52" t="n">
        <v>12336897</v>
      </c>
      <c r="D109" s="63" t="s">
        <v>78</v>
      </c>
      <c r="E109" s="52" t="s">
        <v>11</v>
      </c>
      <c r="F109" s="52" t="s">
        <v>15</v>
      </c>
      <c r="G109" s="57" t="n">
        <v>206</v>
      </c>
      <c r="H109" s="39" t="n">
        <v>0.3</v>
      </c>
      <c r="I109" s="39" t="n">
        <v>61.8</v>
      </c>
      <c r="J109" s="14"/>
    </row>
    <row r="110" ht="22.5" customHeight="1">
      <c r="A110" s="13" t="n">
        <f>WEEKNUM(B110,2)</f>
        <v>39</v>
      </c>
      <c r="B110" s="33" t="n">
        <v>46292</v>
      </c>
      <c r="C110" s="52" t="n">
        <v>12336896</v>
      </c>
      <c r="D110" s="63" t="s">
        <v>78</v>
      </c>
      <c r="E110" s="52" t="s">
        <v>11</v>
      </c>
      <c r="F110" s="56" t="s">
        <v>12</v>
      </c>
      <c r="G110" s="57" t="n">
        <v>0</v>
      </c>
      <c r="H110" s="39" t="n">
        <v>0</v>
      </c>
      <c r="I110" s="39" t="n">
        <v>0.0111</v>
      </c>
      <c r="J110" s="70"/>
    </row>
    <row r="111" ht="22.5" customHeight="1">
      <c r="A111" s="13" t="n">
        <f>WEEKNUM(B111,2)</f>
        <v>39</v>
      </c>
      <c r="B111" s="33" t="n">
        <v>46292</v>
      </c>
      <c r="C111" s="52" t="n">
        <v>91573130</v>
      </c>
      <c r="D111" s="63" t="s">
        <v>53</v>
      </c>
      <c r="E111" s="52" t="s">
        <v>17</v>
      </c>
      <c r="F111" s="56" t="s">
        <v>15</v>
      </c>
      <c r="G111" s="57" t="n">
        <v>3</v>
      </c>
      <c r="H111" s="39" t="n">
        <v>0.2</v>
      </c>
      <c r="I111" s="39" t="n">
        <v>0.6</v>
      </c>
      <c r="J111" s="70"/>
    </row>
    <row r="112" ht="22.5" customHeight="1">
      <c r="A112" s="13" t="n">
        <f>WEEKNUM(B112,2)</f>
        <v>39</v>
      </c>
      <c r="B112" s="33" t="n">
        <v>46292</v>
      </c>
      <c r="C112" s="52" t="n">
        <v>91573131</v>
      </c>
      <c r="D112" s="63" t="s">
        <v>53</v>
      </c>
      <c r="E112" s="52" t="s">
        <v>33</v>
      </c>
      <c r="F112" s="56" t="s">
        <v>15</v>
      </c>
      <c r="G112" s="57" t="n">
        <v>0</v>
      </c>
      <c r="H112" s="39" t="n">
        <v>0</v>
      </c>
      <c r="I112" s="39" t="n">
        <v>0</v>
      </c>
      <c r="J112" s="70"/>
    </row>
    <row r="113" ht="22.5" customHeight="1">
      <c r="A113" s="13" t="n">
        <f>WEEKNUM(B113,2)</f>
        <v>39</v>
      </c>
      <c r="B113" s="33" t="n">
        <v>46292</v>
      </c>
      <c r="C113" s="52" t="n">
        <v>6395488</v>
      </c>
      <c r="D113" s="63" t="s">
        <v>39</v>
      </c>
      <c r="E113" s="52" t="s">
        <v>14</v>
      </c>
      <c r="F113" s="13" t="s">
        <v>15</v>
      </c>
      <c r="G113" s="61" t="n">
        <v>200</v>
      </c>
      <c r="H113" s="60" t="n">
        <v>0.3</v>
      </c>
      <c r="I113" s="60" t="n">
        <v>60</v>
      </c>
      <c r="J113" s="14"/>
    </row>
    <row r="114" ht="22.5" customHeight="1">
      <c r="A114" s="13" t="n">
        <f>WEEKNUM(B114,2)</f>
        <v>39</v>
      </c>
      <c r="B114" s="33" t="n">
        <v>46292</v>
      </c>
      <c r="C114" s="52" t="n">
        <v>8291713</v>
      </c>
      <c r="D114" s="62" t="s">
        <v>40</v>
      </c>
      <c r="E114" s="31" t="s">
        <v>14</v>
      </c>
      <c r="F114" s="13" t="s">
        <v>15</v>
      </c>
      <c r="G114" s="35" t="n">
        <v>1500</v>
      </c>
      <c r="H114" s="39" t="n">
        <v>0.135</v>
      </c>
      <c r="I114" s="39" t="n">
        <v>202.5</v>
      </c>
      <c r="J114" s="14"/>
    </row>
    <row r="115" ht="22.5" customHeight="1">
      <c r="A115" s="13" t="n">
        <f>WEEKNUM(B115,2)</f>
        <v>39</v>
      </c>
      <c r="B115" s="33" t="n">
        <v>46292</v>
      </c>
      <c r="C115" s="52" t="n">
        <v>8566541</v>
      </c>
      <c r="D115" s="62" t="s">
        <v>79</v>
      </c>
      <c r="E115" s="56" t="s">
        <v>14</v>
      </c>
      <c r="F115" s="39" t="s">
        <v>26</v>
      </c>
      <c r="G115" s="35" t="n">
        <v>415</v>
      </c>
      <c r="H115" s="39" t="n">
        <v>0.16</v>
      </c>
      <c r="I115" s="39" t="n">
        <v>68.42</v>
      </c>
      <c r="J115" s="14"/>
    </row>
    <row r="116" ht="22.5" customHeight="1">
      <c r="A116" s="13" t="n">
        <f>WEEKNUM(B116,2)</f>
        <v>39</v>
      </c>
      <c r="B116" s="33" t="n">
        <v>46292</v>
      </c>
      <c r="C116" s="52" t="n">
        <v>8566084</v>
      </c>
      <c r="D116" s="62" t="s">
        <v>80</v>
      </c>
      <c r="E116" s="56" t="s">
        <v>42</v>
      </c>
      <c r="F116" s="13" t="s">
        <v>15</v>
      </c>
      <c r="G116" s="58" t="n">
        <v>100</v>
      </c>
      <c r="H116" s="39" t="n">
        <v>0.12</v>
      </c>
      <c r="I116" s="39" t="n">
        <v>12</v>
      </c>
      <c r="J116" s="14"/>
    </row>
    <row r="117" ht="22.5" customHeight="1">
      <c r="A117" s="13" t="n">
        <f>WEEKNUM(B117,2)</f>
        <v>39</v>
      </c>
      <c r="B117" s="33" t="n">
        <v>46292</v>
      </c>
      <c r="C117" s="52" t="n">
        <v>2937658</v>
      </c>
      <c r="D117" s="62" t="s">
        <v>81</v>
      </c>
      <c r="E117" s="56" t="s">
        <v>14</v>
      </c>
      <c r="F117" s="13" t="s">
        <v>15</v>
      </c>
      <c r="G117" s="58" t="n">
        <v>100</v>
      </c>
      <c r="H117" s="39" t="n">
        <v>0.123</v>
      </c>
      <c r="I117" s="39" t="n">
        <v>12.331</v>
      </c>
      <c r="J117" s="14"/>
    </row>
    <row r="118" ht="22.5" customHeight="1">
      <c r="A118" s="13" t="n">
        <f>WEEKNUM(B118,2)</f>
        <v>39</v>
      </c>
      <c r="B118" s="33" t="n">
        <v>46292</v>
      </c>
      <c r="C118" s="52" t="n">
        <v>6706444</v>
      </c>
      <c r="D118" s="62" t="s">
        <v>82</v>
      </c>
      <c r="E118" s="52" t="s">
        <v>83</v>
      </c>
      <c r="F118" s="39" t="s">
        <v>12</v>
      </c>
      <c r="G118" s="58" t="n">
        <v>13</v>
      </c>
      <c r="H118" s="39" t="n">
        <v>0.621</v>
      </c>
      <c r="I118" s="39" t="n">
        <v>8.0698</v>
      </c>
      <c r="J118" s="14"/>
    </row>
    <row r="119" ht="22.5" customHeight="1">
      <c r="A119" s="13" t="n">
        <f>WEEKNUM(B119,2)</f>
        <v>39</v>
      </c>
      <c r="B119" s="33" t="n">
        <v>46292</v>
      </c>
      <c r="C119" s="52" t="n">
        <v>5963354</v>
      </c>
      <c r="D119" s="63" t="s">
        <v>82</v>
      </c>
      <c r="E119" s="52" t="s">
        <v>83</v>
      </c>
      <c r="F119" s="13" t="s">
        <v>15</v>
      </c>
      <c r="G119" s="58" t="n">
        <v>325</v>
      </c>
      <c r="H119" s="39" t="n">
        <v>0.57</v>
      </c>
      <c r="I119" s="39" t="n">
        <v>185.347</v>
      </c>
      <c r="J119" s="64"/>
    </row>
    <row r="120" ht="22.5" customHeight="1">
      <c r="A120" s="13" t="n">
        <f>WEEKNUM(B120,2)</f>
        <v>39</v>
      </c>
      <c r="B120" s="33" t="n">
        <v>46292</v>
      </c>
      <c r="C120" s="52" t="n">
        <v>9686529</v>
      </c>
      <c r="D120" s="62" t="s">
        <v>82</v>
      </c>
      <c r="E120" s="56" t="s">
        <v>84</v>
      </c>
      <c r="F120" s="13" t="s">
        <v>15</v>
      </c>
      <c r="G120" s="58" t="n">
        <v>45</v>
      </c>
      <c r="H120" s="39" t="n">
        <v>0.5</v>
      </c>
      <c r="I120" s="39" t="n">
        <v>22.5</v>
      </c>
      <c r="J120" s="14"/>
    </row>
    <row r="121" ht="22.5" customHeight="1">
      <c r="A121" s="13" t="n">
        <f>WEEKNUM(B121,2)</f>
        <v>39</v>
      </c>
      <c r="B121" s="33" t="n">
        <v>46292</v>
      </c>
      <c r="C121" s="52" t="n">
        <v>5963400</v>
      </c>
      <c r="D121" s="62" t="s">
        <v>82</v>
      </c>
      <c r="E121" s="56" t="s">
        <v>85</v>
      </c>
      <c r="F121" s="13" t="s">
        <v>15</v>
      </c>
      <c r="G121" s="58" t="n">
        <v>50</v>
      </c>
      <c r="H121" s="39" t="n">
        <v>0.2</v>
      </c>
      <c r="I121" s="39" t="n">
        <v>10</v>
      </c>
      <c r="J121" s="14"/>
    </row>
    <row r="122" ht="22.5" customHeight="1">
      <c r="A122" s="38" t="n">
        <f>WEEKNUM(B122,2)</f>
        <v>39</v>
      </c>
      <c r="B122" s="33" t="n">
        <v>46292</v>
      </c>
      <c r="C122" s="65" t="n">
        <v>10080665</v>
      </c>
      <c r="D122" s="68" t="s">
        <v>82</v>
      </c>
      <c r="E122" s="56" t="s">
        <v>86</v>
      </c>
      <c r="F122" s="13" t="s">
        <v>15</v>
      </c>
      <c r="G122" s="58" t="n">
        <v>9</v>
      </c>
      <c r="H122" s="39" t="n">
        <v>0.38</v>
      </c>
      <c r="I122" s="39" t="n">
        <v>3.42</v>
      </c>
      <c r="J122" s="14"/>
    </row>
    <row r="123" ht="22.5" customHeight="1">
      <c r="A123" s="13" t="n">
        <f>WEEKNUM(B123,2)</f>
        <v>39</v>
      </c>
      <c r="B123" s="33" t="n">
        <v>46292</v>
      </c>
      <c r="C123" s="13" t="n">
        <v>91520433</v>
      </c>
      <c r="D123" s="62" t="s">
        <v>74</v>
      </c>
      <c r="E123" s="56" t="s">
        <v>14</v>
      </c>
      <c r="F123" s="13" t="s">
        <v>15</v>
      </c>
      <c r="G123" s="58" t="n">
        <v>2</v>
      </c>
      <c r="H123" s="39" t="n">
        <v>0.16</v>
      </c>
      <c r="I123" s="39" t="n">
        <v>0.32</v>
      </c>
      <c r="J123" s="14"/>
    </row>
    <row r="124" ht="22.5" customHeight="1">
      <c r="A124" s="13" t="n">
        <f>WEEKNUM(B124,2)</f>
        <v>39</v>
      </c>
      <c r="B124" s="33" t="n">
        <v>46292</v>
      </c>
      <c r="C124" s="52" t="n">
        <v>11078827</v>
      </c>
      <c r="D124" s="62" t="s">
        <v>82</v>
      </c>
      <c r="E124" s="56" t="s">
        <v>85</v>
      </c>
      <c r="F124" s="13" t="s">
        <v>15</v>
      </c>
      <c r="G124" s="58" t="n">
        <v>0</v>
      </c>
      <c r="H124" s="39" t="n">
        <v>0</v>
      </c>
      <c r="I124" s="39" t="n">
        <v>0</v>
      </c>
      <c r="J124" s="14"/>
    </row>
    <row r="125" ht="22.5" customHeight="1">
      <c r="A125" s="13" t="n">
        <f>WEEKNUM(B125,2)</f>
        <v>39</v>
      </c>
      <c r="B125" s="33" t="n">
        <v>46292</v>
      </c>
      <c r="C125" s="52" t="n">
        <v>11078981</v>
      </c>
      <c r="D125" s="62" t="s">
        <v>82</v>
      </c>
      <c r="E125" s="52" t="s">
        <v>83</v>
      </c>
      <c r="F125" s="13" t="s">
        <v>15</v>
      </c>
      <c r="G125" s="58" t="n">
        <v>0</v>
      </c>
      <c r="H125" s="39" t="n">
        <v>0</v>
      </c>
      <c r="I125" s="39" t="n">
        <v>0</v>
      </c>
      <c r="J125" s="14"/>
    </row>
    <row r="126" ht="22.5" customHeight="1">
      <c r="A126" s="13" t="n">
        <f>WEEKNUM(B126,2)</f>
        <v>39</v>
      </c>
      <c r="B126" s="33" t="n">
        <v>46292</v>
      </c>
      <c r="C126" s="52" t="n">
        <v>11080833</v>
      </c>
      <c r="D126" s="62" t="s">
        <v>82</v>
      </c>
      <c r="E126" s="56" t="s">
        <v>84</v>
      </c>
      <c r="F126" s="13" t="s">
        <v>15</v>
      </c>
      <c r="G126" s="58" t="n">
        <v>0</v>
      </c>
      <c r="H126" s="39" t="n">
        <v>0</v>
      </c>
      <c r="I126" s="39" t="n">
        <v>0</v>
      </c>
      <c r="J126" s="14"/>
    </row>
    <row r="127" ht="22.5" customHeight="1">
      <c r="A127" s="13" t="n">
        <f>WEEKNUM(B127,2)</f>
        <v>39</v>
      </c>
      <c r="B127" s="33" t="n">
        <v>46292</v>
      </c>
      <c r="C127" s="52" t="n">
        <v>11081056</v>
      </c>
      <c r="D127" s="62" t="s">
        <v>82</v>
      </c>
      <c r="E127" s="56" t="s">
        <v>86</v>
      </c>
      <c r="F127" s="13" t="s">
        <v>15</v>
      </c>
      <c r="G127" s="58" t="n">
        <v>0</v>
      </c>
      <c r="H127" s="39" t="n">
        <v>0</v>
      </c>
      <c r="I127" s="39" t="n">
        <v>0</v>
      </c>
      <c r="J127" s="14"/>
    </row>
    <row r="128" ht="22.5" customHeight="1">
      <c r="A128" s="13" t="n">
        <f>WEEKNUM(B128,2)</f>
        <v>39</v>
      </c>
      <c r="B128" s="33" t="n">
        <v>46292</v>
      </c>
      <c r="C128" s="52" t="n">
        <v>11078963</v>
      </c>
      <c r="D128" s="62" t="s">
        <v>81</v>
      </c>
      <c r="E128" s="56" t="s">
        <v>14</v>
      </c>
      <c r="F128" s="13" t="s">
        <v>15</v>
      </c>
      <c r="G128" s="58" t="n">
        <v>73</v>
      </c>
      <c r="H128" s="39" t="n">
        <v>0.4</v>
      </c>
      <c r="I128" s="39" t="n">
        <v>29.2</v>
      </c>
      <c r="J128" s="14"/>
    </row>
    <row r="129" ht="22.5" customHeight="1">
      <c r="A129" s="13" t="n">
        <f>WEEKNUM(B129,2)</f>
        <v>39</v>
      </c>
      <c r="B129" s="33" t="n">
        <v>46292</v>
      </c>
      <c r="C129" s="52" t="n">
        <v>91538300</v>
      </c>
      <c r="D129" s="62" t="s">
        <v>74</v>
      </c>
      <c r="E129" s="56" t="s">
        <v>36</v>
      </c>
      <c r="F129" s="13" t="s">
        <v>15</v>
      </c>
      <c r="G129" s="58" t="n">
        <v>5</v>
      </c>
      <c r="H129" s="39" t="n">
        <v>0.14</v>
      </c>
      <c r="I129" s="39" t="n">
        <v>0.7</v>
      </c>
      <c r="J129" s="14"/>
    </row>
    <row r="130" ht="22.5" customHeight="1">
      <c r="A130" s="13" t="n">
        <f>WEEKNUM(B130,2)</f>
        <v>39</v>
      </c>
      <c r="B130" s="33" t="n">
        <v>46292</v>
      </c>
      <c r="C130" s="52" t="n">
        <v>91538301</v>
      </c>
      <c r="D130" s="62" t="s">
        <v>74</v>
      </c>
      <c r="E130" s="56" t="s">
        <v>14</v>
      </c>
      <c r="F130" s="61" t="s">
        <v>15</v>
      </c>
      <c r="G130" s="74" t="n">
        <v>0</v>
      </c>
      <c r="H130" s="60" t="n">
        <v>0</v>
      </c>
      <c r="I130" s="60" t="n">
        <v>0</v>
      </c>
      <c r="J130" s="13"/>
    </row>
    <row r="131" ht="22.5" customHeight="1">
      <c r="A131" s="13" t="n">
        <f>WEEKNUM(B131,2)</f>
        <v>39</v>
      </c>
      <c r="B131" s="33" t="n">
        <v>46292</v>
      </c>
      <c r="C131" s="65" t="n">
        <v>91538306</v>
      </c>
      <c r="D131" s="68" t="s">
        <v>74</v>
      </c>
      <c r="E131" s="56" t="s">
        <v>71</v>
      </c>
      <c r="F131" s="13" t="s">
        <v>15</v>
      </c>
      <c r="G131" s="58" t="n">
        <v>2</v>
      </c>
      <c r="H131" s="39" t="n">
        <v>0.18</v>
      </c>
      <c r="I131" s="39" t="n">
        <v>0.36</v>
      </c>
      <c r="J131" s="13"/>
    </row>
    <row r="132" ht="22.5" customHeight="1">
      <c r="A132" s="13" t="n">
        <f>WEEKNUM(B132,2)</f>
        <v>39</v>
      </c>
      <c r="B132" s="33" t="n">
        <v>46292</v>
      </c>
      <c r="C132" s="13" t="n">
        <v>91538307</v>
      </c>
      <c r="D132" s="62" t="s">
        <v>74</v>
      </c>
      <c r="E132" s="52" t="s">
        <v>17</v>
      </c>
      <c r="F132" s="13" t="s">
        <v>15</v>
      </c>
      <c r="G132" s="58" t="n">
        <v>0</v>
      </c>
      <c r="H132" s="39" t="n">
        <v>0</v>
      </c>
      <c r="I132" s="39" t="n">
        <v>0</v>
      </c>
      <c r="J132" s="13"/>
    </row>
    <row r="133" ht="22.5" customHeight="1">
      <c r="A133" s="13" t="n">
        <f>WEEKNUM(B133,2)</f>
        <v>39</v>
      </c>
      <c r="B133" s="33" t="n">
        <v>46292</v>
      </c>
      <c r="C133" s="13" t="n">
        <v>91538308</v>
      </c>
      <c r="D133" s="62" t="s">
        <v>74</v>
      </c>
      <c r="E133" s="52" t="s">
        <v>11</v>
      </c>
      <c r="F133" s="13" t="s">
        <v>15</v>
      </c>
      <c r="G133" s="58" t="n">
        <v>0</v>
      </c>
      <c r="H133" s="39" t="n">
        <v>0</v>
      </c>
      <c r="I133" s="39" t="n">
        <v>0</v>
      </c>
      <c r="J133" s="13"/>
    </row>
    <row r="134" ht="22.5" customHeight="1">
      <c r="A134" s="13" t="n">
        <f>WEEKNUM(B134,2)</f>
        <v>39</v>
      </c>
      <c r="B134" s="33" t="n">
        <v>46292</v>
      </c>
      <c r="C134" s="52" t="n">
        <v>91538309</v>
      </c>
      <c r="D134" s="62" t="s">
        <v>74</v>
      </c>
      <c r="E134" s="56" t="s">
        <v>46</v>
      </c>
      <c r="F134" s="13" t="s">
        <v>15</v>
      </c>
      <c r="G134" s="58" t="n">
        <v>0</v>
      </c>
      <c r="H134" s="39" t="n">
        <v>0</v>
      </c>
      <c r="I134" s="39" t="n">
        <v>0</v>
      </c>
      <c r="J134" s="13"/>
    </row>
    <row r="135" ht="22.5" customHeight="1">
      <c r="A135" s="13" t="n">
        <f>WEEKNUM(B135,2)</f>
        <v>39</v>
      </c>
      <c r="B135" s="33" t="n">
        <v>46292</v>
      </c>
      <c r="C135" s="52" t="n">
        <v>11511535</v>
      </c>
      <c r="D135" s="62" t="s">
        <v>81</v>
      </c>
      <c r="E135" s="56" t="s">
        <v>14</v>
      </c>
      <c r="F135" s="39" t="s">
        <v>26</v>
      </c>
      <c r="G135" s="58" t="n">
        <v>549</v>
      </c>
      <c r="H135" s="39" t="n">
        <v>0.440528233151184</v>
      </c>
      <c r="I135" s="39" t="n">
        <v>241.85</v>
      </c>
      <c r="J135" s="13"/>
    </row>
    <row r="136" ht="22.5" customHeight="1">
      <c r="A136" s="13" t="n">
        <f>WEEKNUM(B136,2)</f>
        <v>39</v>
      </c>
      <c r="B136" s="33" t="n">
        <v>46292</v>
      </c>
      <c r="C136" s="52" t="n">
        <v>11792342</v>
      </c>
      <c r="D136" s="62" t="s">
        <v>87</v>
      </c>
      <c r="E136" s="56" t="s">
        <v>42</v>
      </c>
      <c r="F136" s="13" t="s">
        <v>15</v>
      </c>
      <c r="G136" s="58" t="n">
        <v>0</v>
      </c>
      <c r="H136" s="39" t="n">
        <v>0</v>
      </c>
      <c r="I136" s="39" t="n">
        <v>0</v>
      </c>
      <c r="J136" s="13"/>
    </row>
    <row r="137" ht="22.5" customHeight="1">
      <c r="A137" s="13" t="n">
        <f>WEEKNUM(B137,2)</f>
        <v>39</v>
      </c>
      <c r="B137" s="33" t="n">
        <v>46292</v>
      </c>
      <c r="C137" s="52" t="n">
        <v>5365722</v>
      </c>
      <c r="D137" s="62" t="s">
        <v>67</v>
      </c>
      <c r="E137" s="56" t="s">
        <v>65</v>
      </c>
      <c r="F137" s="39" t="s">
        <v>12</v>
      </c>
      <c r="G137" s="58" t="n">
        <v>22</v>
      </c>
      <c r="H137" s="39" t="n">
        <v>0.354</v>
      </c>
      <c r="I137" s="39" t="n">
        <v>7.7952</v>
      </c>
      <c r="J137" s="13"/>
    </row>
    <row r="138" ht="22.5" customHeight="1">
      <c r="A138" s="13" t="n">
        <f>WEEKNUM(B138,2)</f>
        <v>39</v>
      </c>
      <c r="B138" s="33" t="n">
        <v>46292</v>
      </c>
      <c r="C138" s="52" t="n">
        <v>11924654</v>
      </c>
      <c r="D138" s="62" t="s">
        <v>67</v>
      </c>
      <c r="E138" s="56" t="s">
        <v>65</v>
      </c>
      <c r="F138" s="39" t="s">
        <v>12</v>
      </c>
      <c r="G138" s="58" t="n">
        <v>0</v>
      </c>
      <c r="H138" s="39" t="n">
        <v>0</v>
      </c>
      <c r="I138" s="39" t="n">
        <v>0.1452</v>
      </c>
      <c r="J138" s="13"/>
    </row>
    <row r="139" ht="22.5" customHeight="1">
      <c r="A139" s="13" t="n">
        <f>WEEKNUM(B139,2)</f>
        <v>39</v>
      </c>
      <c r="B139" s="33" t="n">
        <v>46292</v>
      </c>
      <c r="C139" s="52" t="n">
        <v>12011132</v>
      </c>
      <c r="D139" s="62" t="s">
        <v>88</v>
      </c>
      <c r="E139" s="56" t="s">
        <v>14</v>
      </c>
      <c r="F139" s="13" t="s">
        <v>15</v>
      </c>
      <c r="G139" s="58" t="n">
        <v>150</v>
      </c>
      <c r="H139" s="39" t="n">
        <v>0.2</v>
      </c>
      <c r="I139" s="39" t="n">
        <v>30</v>
      </c>
      <c r="J139" s="13"/>
    </row>
    <row r="140" ht="22.5" customHeight="1">
      <c r="A140" s="13" t="n">
        <f>WEEKNUM(B140,2)</f>
        <v>39</v>
      </c>
      <c r="B140" s="33" t="n">
        <v>46292</v>
      </c>
      <c r="C140" s="52" t="n">
        <v>12072287</v>
      </c>
      <c r="D140" s="62" t="s">
        <v>81</v>
      </c>
      <c r="E140" s="56" t="s">
        <v>14</v>
      </c>
      <c r="F140" s="13" t="s">
        <v>15</v>
      </c>
      <c r="G140" s="58" t="n">
        <v>20</v>
      </c>
      <c r="H140" s="39" t="n">
        <v>0.475</v>
      </c>
      <c r="I140" s="39" t="n">
        <v>9.491</v>
      </c>
      <c r="J140" s="13"/>
    </row>
    <row r="141" ht="22.5" customHeight="1">
      <c r="A141" s="13" t="n">
        <f>WEEKNUM(B141,2)</f>
        <v>39</v>
      </c>
      <c r="B141" s="33" t="n">
        <v>46292</v>
      </c>
      <c r="C141" s="52" t="n">
        <v>6529449</v>
      </c>
      <c r="D141" s="62" t="s">
        <v>81</v>
      </c>
      <c r="E141" s="56" t="s">
        <v>14</v>
      </c>
      <c r="F141" s="39" t="s">
        <v>12</v>
      </c>
      <c r="G141" s="58" t="n">
        <v>215</v>
      </c>
      <c r="H141" s="39" t="n">
        <v>0.234</v>
      </c>
      <c r="I141" s="39" t="n">
        <v>50.2248</v>
      </c>
      <c r="J141" s="13"/>
    </row>
    <row r="142" ht="22.5" customHeight="1">
      <c r="A142" s="13" t="n">
        <f>WEEKNUM(B142,2)</f>
        <v>39</v>
      </c>
      <c r="B142" s="33" t="n">
        <v>46292</v>
      </c>
      <c r="C142" s="52" t="n">
        <v>5623760</v>
      </c>
      <c r="D142" s="62" t="s">
        <v>89</v>
      </c>
      <c r="E142" s="56" t="s">
        <v>14</v>
      </c>
      <c r="F142" s="13" t="s">
        <v>15</v>
      </c>
      <c r="G142" s="58" t="n">
        <v>50</v>
      </c>
      <c r="H142" s="39" t="n">
        <v>0.15</v>
      </c>
      <c r="I142" s="39" t="n">
        <v>7.5</v>
      </c>
      <c r="J142" s="13"/>
    </row>
    <row r="143" ht="22.5" customHeight="1">
      <c r="A143" s="13" t="n">
        <f>WEEKNUM(B143,2)</f>
        <v>39</v>
      </c>
      <c r="B143" s="33" t="n">
        <v>46292</v>
      </c>
      <c r="C143" s="52" t="n">
        <v>12039225</v>
      </c>
      <c r="D143" s="62" t="s">
        <v>90</v>
      </c>
      <c r="E143" s="56" t="s">
        <v>36</v>
      </c>
      <c r="F143" s="13" t="s">
        <v>15</v>
      </c>
      <c r="G143" s="58" t="n">
        <v>38</v>
      </c>
      <c r="H143" s="39" t="n">
        <v>0.2</v>
      </c>
      <c r="I143" s="39" t="n">
        <v>7.6</v>
      </c>
      <c r="J143" s="13"/>
    </row>
    <row r="144" ht="22.5" customHeight="1">
      <c r="A144" s="13" t="n">
        <f>WEEKNUM(B144,2)</f>
        <v>39</v>
      </c>
      <c r="B144" s="33" t="n">
        <v>46292</v>
      </c>
      <c r="C144" s="52" t="n">
        <v>12542512</v>
      </c>
      <c r="D144" s="62" t="s">
        <v>88</v>
      </c>
      <c r="E144" s="56" t="s">
        <v>14</v>
      </c>
      <c r="F144" s="13" t="s">
        <v>15</v>
      </c>
      <c r="G144" s="58" t="n">
        <v>45</v>
      </c>
      <c r="H144" s="39" t="n">
        <v>0.15</v>
      </c>
      <c r="I144" s="39" t="n">
        <v>6.75</v>
      </c>
      <c r="J144" s="13"/>
    </row>
    <row r="145" ht="22.5" customHeight="1">
      <c r="A145" s="13" t="n">
        <f>WEEKNUM(B145,2)</f>
        <v>39</v>
      </c>
      <c r="B145" s="33" t="n">
        <v>46292</v>
      </c>
      <c r="C145" s="52" t="n">
        <v>91573327</v>
      </c>
      <c r="D145" s="62" t="s">
        <v>91</v>
      </c>
      <c r="E145" s="56" t="s">
        <v>14</v>
      </c>
      <c r="F145" s="13" t="s">
        <v>15</v>
      </c>
      <c r="G145" s="13" t="n">
        <v>0</v>
      </c>
      <c r="H145" s="39" t="n">
        <v>0</v>
      </c>
      <c r="I145" s="39" t="n">
        <v>0</v>
      </c>
      <c r="J145" s="14"/>
    </row>
    <row r="146" ht="22.5" customHeight="1">
      <c r="A146" s="13"/>
      <c r="B146" s="33"/>
      <c r="C146" s="52"/>
      <c r="D146" s="62"/>
      <c r="E146" s="56"/>
      <c r="F146" s="56"/>
      <c r="G146" s="13"/>
      <c r="H146" s="39"/>
      <c r="I146" s="39"/>
      <c r="J146" s="14"/>
    </row>
    <row r="147" ht="22.5" customHeight="1">
      <c r="A147" s="13" t="n">
        <f>WEEKNUM(B147,2)</f>
        <v>39</v>
      </c>
      <c r="B147" s="33" t="n">
        <v>46291</v>
      </c>
      <c r="C147" s="52" t="n">
        <v>10813123</v>
      </c>
      <c r="D147" s="62" t="s">
        <v>10</v>
      </c>
      <c r="E147" s="56" t="s">
        <v>11</v>
      </c>
      <c r="F147" s="56" t="s">
        <v>12</v>
      </c>
      <c r="G147" s="13" t="n">
        <v>11</v>
      </c>
      <c r="H147" s="39" t="n">
        <v>1.4843</v>
      </c>
      <c r="I147" s="39" t="n">
        <v>16.3275</v>
      </c>
      <c r="J147" s="14"/>
    </row>
    <row r="148" ht="22.5" customHeight="1">
      <c r="A148" s="13" t="n">
        <f>WEEKNUM(B148,2)</f>
        <v>39</v>
      </c>
      <c r="B148" s="33" t="n">
        <v>46291</v>
      </c>
      <c r="C148" s="52" t="n">
        <v>1745925</v>
      </c>
      <c r="D148" s="62" t="s">
        <v>13</v>
      </c>
      <c r="E148" s="56" t="s">
        <v>14</v>
      </c>
      <c r="F148" s="56" t="s">
        <v>15</v>
      </c>
      <c r="G148" s="35" t="n">
        <v>346</v>
      </c>
      <c r="H148" s="39" t="n">
        <v>0.15</v>
      </c>
      <c r="I148" s="39" t="n">
        <v>51.9</v>
      </c>
      <c r="J148" s="14"/>
    </row>
    <row r="149" ht="22.5" customHeight="1">
      <c r="A149" s="13" t="n">
        <f>WEEKNUM(B149,2)</f>
        <v>39</v>
      </c>
      <c r="B149" s="33" t="n">
        <v>46291</v>
      </c>
      <c r="C149" s="52" t="n">
        <v>6951600</v>
      </c>
      <c r="D149" s="62" t="s">
        <v>16</v>
      </c>
      <c r="E149" s="56" t="s">
        <v>17</v>
      </c>
      <c r="F149" s="56" t="s">
        <v>15</v>
      </c>
      <c r="G149" s="35" t="n">
        <v>100</v>
      </c>
      <c r="H149" s="39" t="n">
        <v>0.178</v>
      </c>
      <c r="I149" s="39" t="n">
        <v>17.816</v>
      </c>
      <c r="J149" s="14"/>
    </row>
    <row r="150" ht="22.5" customHeight="1">
      <c r="A150" s="13" t="n">
        <f>WEEKNUM(B150,2)</f>
        <v>39</v>
      </c>
      <c r="B150" s="33" t="n">
        <v>46291</v>
      </c>
      <c r="C150" s="52" t="n">
        <v>6951594</v>
      </c>
      <c r="D150" s="62" t="s">
        <v>16</v>
      </c>
      <c r="E150" s="56" t="s">
        <v>18</v>
      </c>
      <c r="F150" s="56" t="s">
        <v>15</v>
      </c>
      <c r="G150" s="35" t="n">
        <v>197</v>
      </c>
      <c r="H150" s="39" t="n">
        <v>0.702</v>
      </c>
      <c r="I150" s="39" t="n">
        <v>138.32</v>
      </c>
      <c r="J150" s="14"/>
    </row>
    <row r="151" ht="22.5" customHeight="1">
      <c r="A151" s="13" t="n">
        <f>WEEKNUM(B151,2)</f>
        <v>39</v>
      </c>
      <c r="B151" s="33" t="n">
        <v>46291</v>
      </c>
      <c r="C151" s="52" t="n">
        <v>2732727</v>
      </c>
      <c r="D151" s="62" t="s">
        <v>10</v>
      </c>
      <c r="E151" s="56" t="s">
        <v>19</v>
      </c>
      <c r="F151" s="56" t="s">
        <v>15</v>
      </c>
      <c r="G151" s="35" t="n">
        <v>583</v>
      </c>
      <c r="H151" s="39" t="n">
        <v>0.249</v>
      </c>
      <c r="I151" s="39" t="n">
        <v>145.4</v>
      </c>
      <c r="J151" s="14"/>
    </row>
    <row r="152" ht="22.5" customHeight="1">
      <c r="A152" s="13" t="n">
        <f>WEEKNUM(B152,2)</f>
        <v>39</v>
      </c>
      <c r="B152" s="33" t="n">
        <v>46291</v>
      </c>
      <c r="C152" s="52" t="n">
        <v>5619156</v>
      </c>
      <c r="D152" s="62" t="s">
        <v>10</v>
      </c>
      <c r="E152" s="56" t="s">
        <v>19</v>
      </c>
      <c r="F152" s="56" t="s">
        <v>12</v>
      </c>
      <c r="G152" s="35" t="n">
        <v>10</v>
      </c>
      <c r="H152" s="39" t="n">
        <v>0.3707</v>
      </c>
      <c r="I152" s="39" t="n">
        <v>3.7071</v>
      </c>
      <c r="J152" s="14"/>
    </row>
    <row r="153" ht="22.5" customHeight="1">
      <c r="A153" s="13" t="n">
        <f>WEEKNUM(B153,2)</f>
        <v>39</v>
      </c>
      <c r="B153" s="33" t="n">
        <v>46291</v>
      </c>
      <c r="C153" s="52" t="n">
        <v>6425889</v>
      </c>
      <c r="D153" s="62" t="s">
        <v>10</v>
      </c>
      <c r="E153" s="56" t="s">
        <v>20</v>
      </c>
      <c r="F153" s="56" t="s">
        <v>15</v>
      </c>
      <c r="G153" s="35" t="n">
        <v>226</v>
      </c>
      <c r="H153" s="39" t="n">
        <v>0.251</v>
      </c>
      <c r="I153" s="39" t="n">
        <v>56.625</v>
      </c>
      <c r="J153" s="14"/>
    </row>
    <row r="154" ht="22.5" customHeight="1">
      <c r="A154" s="13" t="n">
        <f>WEEKNUM(B154,2)</f>
        <v>39</v>
      </c>
      <c r="B154" s="33" t="n">
        <v>46291</v>
      </c>
      <c r="C154" s="52" t="n">
        <v>6439005</v>
      </c>
      <c r="D154" s="62" t="s">
        <v>10</v>
      </c>
      <c r="E154" s="56" t="s">
        <v>20</v>
      </c>
      <c r="F154" s="56" t="s">
        <v>21</v>
      </c>
      <c r="G154" s="35" t="n">
        <v>115</v>
      </c>
      <c r="H154" s="39" t="n">
        <v>0.2983</v>
      </c>
      <c r="I154" s="39" t="n">
        <v>34.3</v>
      </c>
      <c r="J154" s="14"/>
    </row>
    <row r="155" ht="22.5" customHeight="1">
      <c r="A155" s="13" t="n">
        <f>WEEKNUM(B155,2)</f>
        <v>39</v>
      </c>
      <c r="B155" s="33" t="n">
        <v>46291</v>
      </c>
      <c r="C155" s="52" t="n">
        <v>7203110</v>
      </c>
      <c r="D155" s="62" t="s">
        <v>22</v>
      </c>
      <c r="E155" s="56" t="s">
        <v>23</v>
      </c>
      <c r="F155" s="56" t="s">
        <v>15</v>
      </c>
      <c r="G155" s="35" t="n">
        <v>0</v>
      </c>
      <c r="H155" s="39" t="n">
        <v>0</v>
      </c>
      <c r="I155" s="39" t="n">
        <v>0</v>
      </c>
      <c r="J155" s="14"/>
    </row>
    <row r="156" ht="22.5" customHeight="1">
      <c r="A156" s="13" t="n">
        <f>WEEKNUM(B156,2)</f>
        <v>39</v>
      </c>
      <c r="B156" s="33" t="n">
        <v>46291</v>
      </c>
      <c r="C156" s="52" t="n">
        <v>7202934</v>
      </c>
      <c r="D156" s="62" t="s">
        <v>22</v>
      </c>
      <c r="E156" s="56" t="s">
        <v>24</v>
      </c>
      <c r="F156" s="56" t="s">
        <v>15</v>
      </c>
      <c r="G156" s="35" t="n">
        <v>96</v>
      </c>
      <c r="H156" s="39" t="n">
        <v>0.35</v>
      </c>
      <c r="I156" s="39" t="n">
        <v>33.6</v>
      </c>
      <c r="J156" s="14"/>
    </row>
    <row r="157" ht="22.5" customHeight="1">
      <c r="A157" s="13" t="n">
        <f>WEEKNUM(B157,2)</f>
        <v>39</v>
      </c>
      <c r="B157" s="33" t="n">
        <v>46291</v>
      </c>
      <c r="C157" s="52" t="n">
        <v>5847496</v>
      </c>
      <c r="D157" s="62" t="s">
        <v>10</v>
      </c>
      <c r="E157" s="56" t="s">
        <v>25</v>
      </c>
      <c r="F157" s="56" t="s">
        <v>12</v>
      </c>
      <c r="G157" s="35" t="n">
        <v>12</v>
      </c>
      <c r="H157" s="39" t="n">
        <v>0.225</v>
      </c>
      <c r="I157" s="39" t="n">
        <v>2.6972</v>
      </c>
      <c r="J157" s="14"/>
    </row>
    <row r="158" ht="22.5" customHeight="1">
      <c r="A158" s="13" t="n">
        <f>WEEKNUM(B158,2)</f>
        <v>39</v>
      </c>
      <c r="B158" s="33" t="n">
        <v>46291</v>
      </c>
      <c r="C158" s="52" t="n">
        <v>7572369</v>
      </c>
      <c r="D158" s="62" t="s">
        <v>10</v>
      </c>
      <c r="E158" s="56" t="s">
        <v>25</v>
      </c>
      <c r="F158" s="56" t="s">
        <v>15</v>
      </c>
      <c r="G158" s="35" t="n">
        <v>250</v>
      </c>
      <c r="H158" s="39" t="n">
        <v>0.303</v>
      </c>
      <c r="I158" s="39" t="n">
        <v>75.72</v>
      </c>
      <c r="J158" s="14"/>
    </row>
    <row r="159" ht="22.5" customHeight="1">
      <c r="A159" s="13" t="n">
        <f>WEEKNUM(B159,2)</f>
        <v>39</v>
      </c>
      <c r="B159" s="33" t="n">
        <v>46291</v>
      </c>
      <c r="C159" s="52" t="n">
        <v>8460883</v>
      </c>
      <c r="D159" s="62" t="s">
        <v>16</v>
      </c>
      <c r="E159" s="56" t="s">
        <v>11</v>
      </c>
      <c r="F159" s="56" t="s">
        <v>15</v>
      </c>
      <c r="G159" s="35" t="n">
        <v>1181</v>
      </c>
      <c r="H159" s="39" t="n">
        <v>0.141</v>
      </c>
      <c r="I159" s="39" t="n">
        <v>166.362</v>
      </c>
      <c r="J159" s="14"/>
    </row>
    <row r="160" ht="22.5" customHeight="1">
      <c r="A160" s="13" t="n">
        <f>WEEKNUM(B160,2)</f>
        <v>39</v>
      </c>
      <c r="B160" s="33" t="n">
        <v>46291</v>
      </c>
      <c r="C160" s="52" t="n">
        <v>8531973</v>
      </c>
      <c r="D160" s="62" t="s">
        <v>16</v>
      </c>
      <c r="E160" s="56" t="s">
        <v>18</v>
      </c>
      <c r="F160" s="52" t="s">
        <v>26</v>
      </c>
      <c r="G160" s="35" t="n">
        <v>58</v>
      </c>
      <c r="H160" s="39" t="n">
        <v>0.5</v>
      </c>
      <c r="I160" s="39" t="n">
        <v>29.11</v>
      </c>
      <c r="J160" s="14"/>
    </row>
    <row r="161" ht="22.5" customHeight="1">
      <c r="A161" s="13" t="n">
        <f>WEEKNUM(B161,2)</f>
        <v>39</v>
      </c>
      <c r="B161" s="33" t="n">
        <v>46291</v>
      </c>
      <c r="C161" s="52" t="n">
        <v>8156506</v>
      </c>
      <c r="D161" s="62" t="s">
        <v>27</v>
      </c>
      <c r="E161" s="56" t="s">
        <v>14</v>
      </c>
      <c r="F161" s="56" t="s">
        <v>15</v>
      </c>
      <c r="G161" s="35" t="n">
        <v>944</v>
      </c>
      <c r="H161" s="39" t="n">
        <v>0.134</v>
      </c>
      <c r="I161" s="39" t="n">
        <v>126.188</v>
      </c>
      <c r="J161" s="14"/>
    </row>
    <row r="162" ht="22.5" customHeight="1">
      <c r="A162" s="13" t="n">
        <f>WEEKNUM(B162,2)</f>
        <v>39</v>
      </c>
      <c r="B162" s="33" t="n">
        <v>46291</v>
      </c>
      <c r="C162" s="52" t="n">
        <v>8819666</v>
      </c>
      <c r="D162" s="62" t="s">
        <v>27</v>
      </c>
      <c r="E162" s="56" t="s">
        <v>14</v>
      </c>
      <c r="F162" s="56" t="s">
        <v>12</v>
      </c>
      <c r="G162" s="35" t="n">
        <v>200</v>
      </c>
      <c r="H162" s="39" t="n">
        <v>0.102</v>
      </c>
      <c r="I162" s="39" t="n">
        <v>20.3119</v>
      </c>
      <c r="J162" s="14"/>
    </row>
    <row r="163" ht="22.5" customHeight="1">
      <c r="A163" s="13" t="n">
        <f>WEEKNUM(B163,2)</f>
        <v>39</v>
      </c>
      <c r="B163" s="33" t="n">
        <v>46291</v>
      </c>
      <c r="C163" s="52" t="n">
        <v>7872826</v>
      </c>
      <c r="D163" s="62" t="s">
        <v>28</v>
      </c>
      <c r="E163" s="56" t="s">
        <v>14</v>
      </c>
      <c r="F163" s="56" t="s">
        <v>15</v>
      </c>
      <c r="G163" s="35" t="n">
        <v>100</v>
      </c>
      <c r="H163" s="39" t="n">
        <v>0.478</v>
      </c>
      <c r="I163" s="39" t="n">
        <v>47.808</v>
      </c>
      <c r="J163" s="14"/>
    </row>
    <row r="164" ht="22.5" customHeight="1">
      <c r="A164" s="13" t="n">
        <f>WEEKNUM(B164,2)</f>
        <v>39</v>
      </c>
      <c r="B164" s="33" t="n">
        <v>46291</v>
      </c>
      <c r="C164" s="52" t="n">
        <v>9311355</v>
      </c>
      <c r="D164" s="62" t="s">
        <v>29</v>
      </c>
      <c r="E164" s="56" t="s">
        <v>14</v>
      </c>
      <c r="F164" s="56" t="s">
        <v>15</v>
      </c>
      <c r="G164" s="35" t="n">
        <v>124</v>
      </c>
      <c r="H164" s="39" t="n">
        <v>0.249</v>
      </c>
      <c r="I164" s="39" t="n">
        <v>30.9</v>
      </c>
      <c r="J164" s="14"/>
    </row>
    <row r="165" ht="22.5" customHeight="1">
      <c r="A165" s="13" t="n">
        <f>WEEKNUM(B165,2)</f>
        <v>39</v>
      </c>
      <c r="B165" s="33" t="n">
        <v>46291</v>
      </c>
      <c r="C165" s="52" t="n">
        <v>12114239</v>
      </c>
      <c r="D165" s="62" t="s">
        <v>27</v>
      </c>
      <c r="E165" s="56" t="s">
        <v>14</v>
      </c>
      <c r="F165" s="52" t="s">
        <v>26</v>
      </c>
      <c r="G165" s="35" t="n">
        <v>32</v>
      </c>
      <c r="H165" s="39" t="n">
        <v>0.18</v>
      </c>
      <c r="I165" s="39" t="n">
        <v>5.72</v>
      </c>
      <c r="J165" s="64"/>
    </row>
    <row r="166" ht="22.5" customHeight="1">
      <c r="A166" s="13" t="n">
        <f>WEEKNUM(B166,2)</f>
        <v>39</v>
      </c>
      <c r="B166" s="33" t="n">
        <v>46291</v>
      </c>
      <c r="C166" s="52" t="n">
        <v>10501490</v>
      </c>
      <c r="D166" s="62" t="s">
        <v>13</v>
      </c>
      <c r="E166" s="56" t="s">
        <v>14</v>
      </c>
      <c r="F166" s="56" t="s">
        <v>15</v>
      </c>
      <c r="G166" s="35" t="n">
        <v>8</v>
      </c>
      <c r="H166" s="39" t="n">
        <v>0.13</v>
      </c>
      <c r="I166" s="39" t="n">
        <v>1.04</v>
      </c>
      <c r="J166" s="70"/>
    </row>
    <row r="167" ht="22.5" customHeight="1">
      <c r="A167" s="13" t="n">
        <f>WEEKNUM(B167,2)</f>
        <v>39</v>
      </c>
      <c r="B167" s="33" t="n">
        <v>46291</v>
      </c>
      <c r="C167" s="52" t="n">
        <v>10912510</v>
      </c>
      <c r="D167" s="62" t="s">
        <v>10</v>
      </c>
      <c r="E167" s="67" t="s">
        <v>11</v>
      </c>
      <c r="F167" s="56" t="s">
        <v>30</v>
      </c>
      <c r="G167" s="35" t="n">
        <v>85</v>
      </c>
      <c r="H167" s="39" t="n">
        <v>0.41</v>
      </c>
      <c r="I167" s="39" t="n">
        <v>34.79</v>
      </c>
      <c r="J167" s="64" t="n">
        <v>34.79</v>
      </c>
    </row>
    <row r="168" ht="22.5" customHeight="1">
      <c r="A168" s="13" t="n">
        <f>WEEKNUM(B168,2)</f>
        <v>39</v>
      </c>
      <c r="B168" s="33" t="n">
        <v>46291</v>
      </c>
      <c r="C168" s="52" t="n">
        <v>11080098</v>
      </c>
      <c r="D168" s="62" t="s">
        <v>22</v>
      </c>
      <c r="E168" s="56" t="s">
        <v>24</v>
      </c>
      <c r="F168" s="56" t="s">
        <v>15</v>
      </c>
      <c r="G168" s="35" t="n">
        <v>2</v>
      </c>
      <c r="H168" s="39" t="n">
        <v>0.6</v>
      </c>
      <c r="I168" s="39" t="n">
        <v>1.2</v>
      </c>
      <c r="J168" s="66"/>
    </row>
    <row r="169" ht="22.5" customHeight="1">
      <c r="A169" s="13" t="n">
        <f>WEEKNUM(B169,2)</f>
        <v>39</v>
      </c>
      <c r="B169" s="33" t="n">
        <v>46291</v>
      </c>
      <c r="C169" s="52" t="n">
        <v>11715627</v>
      </c>
      <c r="D169" s="62" t="s">
        <v>29</v>
      </c>
      <c r="E169" s="56" t="s">
        <v>14</v>
      </c>
      <c r="F169" s="56" t="s">
        <v>15</v>
      </c>
      <c r="G169" s="35" t="n">
        <v>0</v>
      </c>
      <c r="H169" s="39" t="n">
        <v>0</v>
      </c>
      <c r="I169" s="39" t="n">
        <v>0</v>
      </c>
      <c r="J169" s="14"/>
    </row>
    <row r="170" ht="22.5" customHeight="1">
      <c r="A170" s="13" t="n">
        <f>WEEKNUM(B170,2)</f>
        <v>39</v>
      </c>
      <c r="B170" s="33" t="n">
        <v>46291</v>
      </c>
      <c r="C170" s="52" t="n">
        <v>11715655</v>
      </c>
      <c r="D170" s="62" t="s">
        <v>16</v>
      </c>
      <c r="E170" s="56" t="s">
        <v>11</v>
      </c>
      <c r="F170" s="56" t="s">
        <v>15</v>
      </c>
      <c r="G170" s="35" t="n">
        <v>0</v>
      </c>
      <c r="H170" s="39" t="n">
        <v>0</v>
      </c>
      <c r="I170" s="39" t="n">
        <v>0</v>
      </c>
      <c r="J170" s="14"/>
    </row>
    <row r="171" ht="22.5" customHeight="1">
      <c r="A171" s="13" t="n">
        <f>WEEKNUM(B171,2)</f>
        <v>39</v>
      </c>
      <c r="B171" s="33" t="n">
        <v>46291</v>
      </c>
      <c r="C171" s="52" t="n">
        <v>11715811</v>
      </c>
      <c r="D171" s="62" t="s">
        <v>16</v>
      </c>
      <c r="E171" s="52" t="s">
        <v>17</v>
      </c>
      <c r="F171" s="52" t="s">
        <v>15</v>
      </c>
      <c r="G171" s="35" t="n">
        <v>0</v>
      </c>
      <c r="H171" s="39" t="n">
        <v>0</v>
      </c>
      <c r="I171" s="39" t="n">
        <v>0</v>
      </c>
      <c r="J171" s="14"/>
    </row>
    <row r="172" ht="22.5" customHeight="1">
      <c r="A172" s="13" t="n">
        <f>WEEKNUM(B172,2)</f>
        <v>39</v>
      </c>
      <c r="B172" s="33" t="n">
        <v>46291</v>
      </c>
      <c r="C172" s="52" t="n">
        <v>11729927</v>
      </c>
      <c r="D172" s="62" t="s">
        <v>10</v>
      </c>
      <c r="E172" s="52" t="s">
        <v>20</v>
      </c>
      <c r="F172" s="52" t="s">
        <v>15</v>
      </c>
      <c r="G172" s="35" t="n">
        <v>0</v>
      </c>
      <c r="H172" s="39" t="n">
        <v>0</v>
      </c>
      <c r="I172" s="39" t="n">
        <v>0</v>
      </c>
      <c r="J172" s="14"/>
    </row>
    <row r="173" ht="22.5" customHeight="1">
      <c r="A173" s="13" t="n">
        <f>WEEKNUM(B173,2)</f>
        <v>39</v>
      </c>
      <c r="B173" s="33" t="n">
        <v>46291</v>
      </c>
      <c r="C173" s="52" t="n">
        <v>11729820</v>
      </c>
      <c r="D173" s="62" t="s">
        <v>10</v>
      </c>
      <c r="E173" s="52" t="s">
        <v>25</v>
      </c>
      <c r="F173" s="52" t="s">
        <v>15</v>
      </c>
      <c r="G173" s="35" t="n">
        <v>0</v>
      </c>
      <c r="H173" s="39" t="n">
        <v>0</v>
      </c>
      <c r="I173" s="39" t="n">
        <v>0</v>
      </c>
      <c r="J173" s="14"/>
    </row>
    <row r="174" ht="22.5" customHeight="1">
      <c r="A174" s="13" t="n">
        <f>WEEKNUM(B174,2)</f>
        <v>39</v>
      </c>
      <c r="B174" s="33" t="n">
        <v>46291</v>
      </c>
      <c r="C174" s="52" t="n">
        <v>11729830</v>
      </c>
      <c r="D174" s="62" t="s">
        <v>10</v>
      </c>
      <c r="E174" s="52" t="s">
        <v>11</v>
      </c>
      <c r="F174" s="52" t="s">
        <v>12</v>
      </c>
      <c r="G174" s="35" t="n">
        <v>0</v>
      </c>
      <c r="H174" s="39" t="n">
        <v>0</v>
      </c>
      <c r="I174" s="39" t="n">
        <v>0.0004</v>
      </c>
      <c r="J174" s="70"/>
    </row>
    <row r="175" ht="22.5" customHeight="1">
      <c r="A175" s="13" t="n">
        <f>WEEKNUM(B175,2)</f>
        <v>39</v>
      </c>
      <c r="B175" s="33" t="n">
        <v>46291</v>
      </c>
      <c r="C175" s="52" t="n">
        <v>11892329</v>
      </c>
      <c r="D175" s="62" t="s">
        <v>10</v>
      </c>
      <c r="E175" s="52" t="s">
        <v>11</v>
      </c>
      <c r="F175" s="52" t="s">
        <v>15</v>
      </c>
      <c r="G175" s="35" t="n">
        <v>3443</v>
      </c>
      <c r="H175" s="39" t="n">
        <v>0.23</v>
      </c>
      <c r="I175" s="39" t="n">
        <v>791.53</v>
      </c>
      <c r="J175" s="14"/>
    </row>
    <row r="176" ht="22.5" customHeight="1">
      <c r="A176" s="13" t="n">
        <f>WEEKNUM(B176,2)</f>
        <v>39</v>
      </c>
      <c r="B176" s="33" t="n">
        <v>46291</v>
      </c>
      <c r="C176" s="52" t="n">
        <v>91560708</v>
      </c>
      <c r="D176" s="62" t="s">
        <v>31</v>
      </c>
      <c r="E176" s="56" t="s">
        <v>32</v>
      </c>
      <c r="F176" s="56" t="s">
        <v>15</v>
      </c>
      <c r="G176" s="35" t="n">
        <v>308</v>
      </c>
      <c r="H176" s="39" t="n">
        <v>0.091</v>
      </c>
      <c r="I176" s="39" t="n">
        <v>28</v>
      </c>
      <c r="J176" s="14"/>
    </row>
    <row r="177" ht="22.5" customHeight="1">
      <c r="A177" s="13" t="n">
        <f>WEEKNUM(B177,2)</f>
        <v>39</v>
      </c>
      <c r="B177" s="33" t="n">
        <v>46291</v>
      </c>
      <c r="C177" s="52" t="n">
        <v>91560709</v>
      </c>
      <c r="D177" s="62" t="s">
        <v>31</v>
      </c>
      <c r="E177" s="56" t="s">
        <v>33</v>
      </c>
      <c r="F177" s="56" t="s">
        <v>15</v>
      </c>
      <c r="G177" s="35" t="n">
        <v>500</v>
      </c>
      <c r="H177" s="39" t="n">
        <v>0.06</v>
      </c>
      <c r="I177" s="39" t="n">
        <v>30</v>
      </c>
      <c r="J177" s="14"/>
    </row>
    <row r="178" ht="22.5" customHeight="1">
      <c r="A178" s="13" t="n">
        <f>WEEKNUM(B178,2)</f>
        <v>39</v>
      </c>
      <c r="B178" s="33" t="n">
        <v>46291</v>
      </c>
      <c r="C178" s="52" t="n">
        <v>12064281</v>
      </c>
      <c r="D178" s="62" t="s">
        <v>16</v>
      </c>
      <c r="E178" s="56" t="s">
        <v>18</v>
      </c>
      <c r="F178" s="56" t="s">
        <v>15</v>
      </c>
      <c r="G178" s="35" t="n">
        <v>0</v>
      </c>
      <c r="H178" s="39" t="n">
        <v>0</v>
      </c>
      <c r="I178" s="39" t="n">
        <v>0</v>
      </c>
      <c r="J178" s="14"/>
    </row>
    <row r="179" ht="22.5" customHeight="1">
      <c r="A179" s="13" t="n">
        <f>WEEKNUM(B179,2)</f>
        <v>39</v>
      </c>
      <c r="B179" s="33" t="n">
        <v>46291</v>
      </c>
      <c r="C179" s="52" t="n">
        <v>11987622</v>
      </c>
      <c r="D179" s="62" t="s">
        <v>10</v>
      </c>
      <c r="E179" s="56" t="s">
        <v>11</v>
      </c>
      <c r="F179" s="56" t="s">
        <v>30</v>
      </c>
      <c r="G179" s="35" t="n">
        <v>0</v>
      </c>
      <c r="H179" s="39" t="n">
        <v>0</v>
      </c>
      <c r="I179" s="39" t="n">
        <v>0.93</v>
      </c>
      <c r="J179" s="64" t="n">
        <v>0.928</v>
      </c>
    </row>
    <row r="180" ht="22.5" customHeight="1">
      <c r="A180" s="13" t="n">
        <f>WEEKNUM(B180,2)</f>
        <v>39</v>
      </c>
      <c r="B180" s="33" t="n">
        <v>46291</v>
      </c>
      <c r="C180" s="52" t="n">
        <v>91567811</v>
      </c>
      <c r="D180" s="62" t="s">
        <v>34</v>
      </c>
      <c r="E180" s="56" t="s">
        <v>14</v>
      </c>
      <c r="F180" s="56" t="s">
        <v>15</v>
      </c>
      <c r="G180" s="35" t="n">
        <v>16</v>
      </c>
      <c r="H180" s="39" t="n">
        <v>1</v>
      </c>
      <c r="I180" s="39" t="n">
        <v>16</v>
      </c>
      <c r="J180" s="64"/>
    </row>
    <row r="181" ht="22.5" customHeight="1">
      <c r="A181" s="13" t="n">
        <f>WEEKNUM(B181,2)</f>
        <v>39</v>
      </c>
      <c r="B181" s="33" t="n">
        <v>46291</v>
      </c>
      <c r="C181" s="52" t="n">
        <v>91548044</v>
      </c>
      <c r="D181" s="62" t="s">
        <v>34</v>
      </c>
      <c r="E181" s="56" t="s">
        <v>14</v>
      </c>
      <c r="F181" s="52" t="s">
        <v>12</v>
      </c>
      <c r="G181" s="35" t="n">
        <v>24</v>
      </c>
      <c r="H181" s="39" t="n">
        <v>0.828</v>
      </c>
      <c r="I181" s="39" t="n">
        <v>19.8745</v>
      </c>
      <c r="J181" s="64"/>
    </row>
    <row r="182" ht="22.5" customHeight="1">
      <c r="A182" s="13" t="n">
        <f>WEEKNUM(B182,2)</f>
        <v>39</v>
      </c>
      <c r="B182" s="33" t="n">
        <v>46291</v>
      </c>
      <c r="C182" s="52" t="n">
        <v>6061077</v>
      </c>
      <c r="D182" s="62" t="s">
        <v>35</v>
      </c>
      <c r="E182" s="56" t="s">
        <v>14</v>
      </c>
      <c r="F182" s="56" t="s">
        <v>15</v>
      </c>
      <c r="G182" s="59" t="n">
        <v>2</v>
      </c>
      <c r="H182" s="60" t="n">
        <v>0.919</v>
      </c>
      <c r="I182" s="60" t="n">
        <v>1.837</v>
      </c>
      <c r="J182" s="14"/>
    </row>
    <row r="183" ht="22.5" customHeight="1">
      <c r="A183" s="13" t="n">
        <f>WEEKNUM(B183,2)</f>
        <v>39</v>
      </c>
      <c r="B183" s="33" t="n">
        <v>46291</v>
      </c>
      <c r="C183" s="52" t="n">
        <v>6607117</v>
      </c>
      <c r="D183" s="63" t="s">
        <v>35</v>
      </c>
      <c r="E183" s="52" t="s">
        <v>14</v>
      </c>
      <c r="F183" s="52" t="s">
        <v>15</v>
      </c>
      <c r="G183" s="35" t="n">
        <v>120</v>
      </c>
      <c r="H183" s="39" t="n">
        <v>0.973</v>
      </c>
      <c r="I183" s="39" t="n">
        <v>116.749</v>
      </c>
      <c r="J183" s="14"/>
    </row>
    <row r="184" ht="22.5" customHeight="1">
      <c r="A184" s="13" t="n">
        <f>WEEKNUM(B184,2)</f>
        <v>39</v>
      </c>
      <c r="B184" s="33" t="n">
        <v>46291</v>
      </c>
      <c r="C184" s="52" t="n">
        <v>5497580</v>
      </c>
      <c r="D184" s="63" t="s">
        <v>31</v>
      </c>
      <c r="E184" s="52" t="s">
        <v>17</v>
      </c>
      <c r="F184" s="52" t="s">
        <v>15</v>
      </c>
      <c r="G184" s="35" t="n">
        <v>1658</v>
      </c>
      <c r="H184" s="39" t="n">
        <v>0.251</v>
      </c>
      <c r="I184" s="39" t="n">
        <v>415.904</v>
      </c>
      <c r="J184" s="14"/>
    </row>
    <row r="185" ht="22.5" customHeight="1">
      <c r="A185" s="13" t="n">
        <f>WEEKNUM(B185,2)</f>
        <v>39</v>
      </c>
      <c r="B185" s="33" t="n">
        <v>46291</v>
      </c>
      <c r="C185" s="52" t="n">
        <v>91407542</v>
      </c>
      <c r="D185" s="63" t="s">
        <v>31</v>
      </c>
      <c r="E185" s="52" t="s">
        <v>36</v>
      </c>
      <c r="F185" s="52" t="s">
        <v>15</v>
      </c>
      <c r="G185" s="35" t="n">
        <v>41</v>
      </c>
      <c r="H185" s="39" t="n">
        <v>0.02</v>
      </c>
      <c r="I185" s="39" t="n">
        <v>0.834</v>
      </c>
      <c r="J185" s="14"/>
    </row>
    <row r="186" ht="22.5" customHeight="1">
      <c r="A186" s="13" t="n">
        <f>WEEKNUM(B186,2)</f>
        <v>39</v>
      </c>
      <c r="B186" s="33" t="n">
        <v>46291</v>
      </c>
      <c r="C186" s="52" t="n">
        <v>8998645</v>
      </c>
      <c r="D186" s="63" t="s">
        <v>31</v>
      </c>
      <c r="E186" s="52" t="s">
        <v>17</v>
      </c>
      <c r="F186" s="52" t="s">
        <v>15</v>
      </c>
      <c r="G186" s="35" t="n">
        <v>16</v>
      </c>
      <c r="H186" s="39" t="n">
        <v>0.23</v>
      </c>
      <c r="I186" s="39" t="n">
        <v>3.686</v>
      </c>
      <c r="J186" s="14"/>
    </row>
    <row r="187" ht="22.5" customHeight="1">
      <c r="A187" s="13" t="n">
        <f>WEEKNUM(B187,2)</f>
        <v>39</v>
      </c>
      <c r="B187" s="33" t="n">
        <v>46291</v>
      </c>
      <c r="C187" s="52" t="n">
        <v>4383473</v>
      </c>
      <c r="D187" s="63" t="s">
        <v>35</v>
      </c>
      <c r="E187" s="52" t="s">
        <v>14</v>
      </c>
      <c r="F187" s="56" t="s">
        <v>15</v>
      </c>
      <c r="G187" s="35" t="n">
        <v>150</v>
      </c>
      <c r="H187" s="39" t="n">
        <v>0.193</v>
      </c>
      <c r="I187" s="39" t="n">
        <v>28.962</v>
      </c>
      <c r="J187" s="14"/>
    </row>
    <row r="188" ht="22.5" customHeight="1">
      <c r="A188" s="13" t="n">
        <f>WEEKNUM(B188,2)</f>
        <v>39</v>
      </c>
      <c r="B188" s="33" t="n">
        <v>46291</v>
      </c>
      <c r="C188" s="52" t="n">
        <v>8094753</v>
      </c>
      <c r="D188" s="63" t="s">
        <v>35</v>
      </c>
      <c r="E188" s="52" t="s">
        <v>14</v>
      </c>
      <c r="F188" s="52" t="s">
        <v>26</v>
      </c>
      <c r="G188" s="35" t="n">
        <v>277</v>
      </c>
      <c r="H188" s="39" t="n">
        <v>0.25</v>
      </c>
      <c r="I188" s="39" t="n">
        <v>70.28</v>
      </c>
      <c r="J188" s="14"/>
    </row>
    <row r="189" ht="22.5" customHeight="1">
      <c r="A189" s="13" t="n">
        <f>WEEKNUM(B189,2)</f>
        <v>39</v>
      </c>
      <c r="B189" s="33" t="n">
        <v>46291</v>
      </c>
      <c r="C189" s="52" t="n">
        <v>9415350</v>
      </c>
      <c r="D189" s="63" t="s">
        <v>37</v>
      </c>
      <c r="E189" s="52" t="s">
        <v>14</v>
      </c>
      <c r="F189" s="52" t="s">
        <v>26</v>
      </c>
      <c r="G189" s="35" t="n">
        <v>38</v>
      </c>
      <c r="H189" s="39" t="n">
        <v>0.25</v>
      </c>
      <c r="I189" s="39" t="n">
        <v>9.36</v>
      </c>
      <c r="J189" s="14"/>
    </row>
    <row r="190" ht="22.5" customHeight="1">
      <c r="A190" s="13" t="n">
        <f>WEEKNUM(B190,2)</f>
        <v>39</v>
      </c>
      <c r="B190" s="33" t="n">
        <v>46291</v>
      </c>
      <c r="C190" s="52" t="n">
        <v>2783561</v>
      </c>
      <c r="D190" s="63" t="s">
        <v>38</v>
      </c>
      <c r="E190" s="52" t="s">
        <v>14</v>
      </c>
      <c r="F190" s="56" t="s">
        <v>15</v>
      </c>
      <c r="G190" s="35" t="n">
        <v>434</v>
      </c>
      <c r="H190" s="39" t="n">
        <v>0.102</v>
      </c>
      <c r="I190" s="39" t="n">
        <v>44.47</v>
      </c>
      <c r="J190" s="14"/>
    </row>
    <row r="191" ht="22.5" customHeight="1">
      <c r="A191" s="13" t="n">
        <f>WEEKNUM(B191,2)</f>
        <v>39</v>
      </c>
      <c r="B191" s="33" t="n">
        <v>46291</v>
      </c>
      <c r="C191" s="52" t="n">
        <v>10599157</v>
      </c>
      <c r="D191" s="63" t="s">
        <v>39</v>
      </c>
      <c r="E191" s="52" t="s">
        <v>14</v>
      </c>
      <c r="F191" s="56" t="s">
        <v>15</v>
      </c>
      <c r="G191" s="35" t="n">
        <v>102</v>
      </c>
      <c r="H191" s="39" t="n">
        <v>0.31</v>
      </c>
      <c r="I191" s="39" t="n">
        <v>31.65</v>
      </c>
      <c r="J191" s="14"/>
    </row>
    <row r="192" ht="22.5" customHeight="1">
      <c r="A192" s="13" t="n">
        <f>WEEKNUM(B192,2)</f>
        <v>39</v>
      </c>
      <c r="B192" s="33" t="n">
        <v>46291</v>
      </c>
      <c r="C192" s="52" t="n">
        <v>10599681</v>
      </c>
      <c r="D192" s="63" t="s">
        <v>40</v>
      </c>
      <c r="E192" s="52" t="s">
        <v>14</v>
      </c>
      <c r="F192" s="56" t="s">
        <v>15</v>
      </c>
      <c r="G192" s="35" t="n">
        <v>323</v>
      </c>
      <c r="H192" s="39" t="n">
        <v>0.13</v>
      </c>
      <c r="I192" s="39" t="n">
        <v>41.99</v>
      </c>
      <c r="J192" s="14"/>
    </row>
    <row r="193" ht="22.5" customHeight="1">
      <c r="A193" s="13" t="n">
        <f>WEEKNUM(B193,2)</f>
        <v>39</v>
      </c>
      <c r="B193" s="33" t="n">
        <v>46291</v>
      </c>
      <c r="C193" s="52" t="n">
        <v>6060965</v>
      </c>
      <c r="D193" s="63" t="s">
        <v>35</v>
      </c>
      <c r="E193" s="52" t="s">
        <v>14</v>
      </c>
      <c r="F193" s="56" t="s">
        <v>15</v>
      </c>
      <c r="G193" s="35" t="n">
        <v>100</v>
      </c>
      <c r="H193" s="39" t="n">
        <v>0.302</v>
      </c>
      <c r="I193" s="39" t="n">
        <v>30.2</v>
      </c>
      <c r="J193" s="14"/>
    </row>
    <row r="194" ht="22.5" customHeight="1">
      <c r="A194" s="13" t="n">
        <f>WEEKNUM(B194,2)</f>
        <v>39</v>
      </c>
      <c r="B194" s="33" t="n">
        <v>46291</v>
      </c>
      <c r="C194" s="52" t="n">
        <v>10842514</v>
      </c>
      <c r="D194" s="63" t="s">
        <v>41</v>
      </c>
      <c r="E194" s="52" t="s">
        <v>14</v>
      </c>
      <c r="F194" s="52" t="s">
        <v>26</v>
      </c>
      <c r="G194" s="35" t="n">
        <v>4</v>
      </c>
      <c r="H194" s="39" t="n">
        <v>0.34</v>
      </c>
      <c r="I194" s="39" t="n">
        <v>1.36</v>
      </c>
      <c r="J194" s="14"/>
    </row>
    <row r="195" ht="22.5" customHeight="1">
      <c r="A195" s="13" t="n">
        <f>WEEKNUM(B195,2)</f>
        <v>39</v>
      </c>
      <c r="B195" s="33" t="n">
        <v>46291</v>
      </c>
      <c r="C195" s="52" t="n">
        <v>10815258</v>
      </c>
      <c r="D195" s="63" t="s">
        <v>41</v>
      </c>
      <c r="E195" s="52" t="s">
        <v>14</v>
      </c>
      <c r="F195" s="56" t="s">
        <v>15</v>
      </c>
      <c r="G195" s="35" t="n">
        <v>0</v>
      </c>
      <c r="H195" s="39" t="n">
        <v>0</v>
      </c>
      <c r="I195" s="39" t="n">
        <v>0</v>
      </c>
      <c r="J195" s="14"/>
    </row>
    <row r="196" ht="22.5" customHeight="1">
      <c r="A196" s="13" t="n">
        <f>WEEKNUM(B196,2)</f>
        <v>39</v>
      </c>
      <c r="B196" s="33" t="n">
        <v>46291</v>
      </c>
      <c r="C196" s="52" t="n">
        <v>91535229</v>
      </c>
      <c r="D196" s="63" t="s">
        <v>31</v>
      </c>
      <c r="E196" s="52" t="s">
        <v>36</v>
      </c>
      <c r="F196" s="56" t="s">
        <v>15</v>
      </c>
      <c r="G196" s="35" t="n">
        <v>4</v>
      </c>
      <c r="H196" s="39" t="n">
        <v>0.035</v>
      </c>
      <c r="I196" s="39" t="n">
        <v>0.14</v>
      </c>
      <c r="J196" s="14"/>
    </row>
    <row r="197" ht="22.5" customHeight="1">
      <c r="A197" s="13" t="n">
        <f>WEEKNUM(B197,2)</f>
        <v>39</v>
      </c>
      <c r="B197" s="33" t="n">
        <v>46291</v>
      </c>
      <c r="C197" s="52" t="n">
        <v>91535331</v>
      </c>
      <c r="D197" s="63" t="s">
        <v>31</v>
      </c>
      <c r="E197" s="52" t="s">
        <v>42</v>
      </c>
      <c r="F197" s="56" t="s">
        <v>15</v>
      </c>
      <c r="G197" s="35" t="n">
        <v>3</v>
      </c>
      <c r="H197" s="39" t="n">
        <v>0.04</v>
      </c>
      <c r="I197" s="39" t="n">
        <v>0.12</v>
      </c>
      <c r="J197" s="14"/>
    </row>
    <row r="198" ht="22.5" customHeight="1">
      <c r="A198" s="13" t="n">
        <f>WEEKNUM(B198,2)</f>
        <v>39</v>
      </c>
      <c r="B198" s="33" t="n">
        <v>46291</v>
      </c>
      <c r="C198" s="52" t="n">
        <v>11324493</v>
      </c>
      <c r="D198" s="63" t="s">
        <v>31</v>
      </c>
      <c r="E198" s="52" t="s">
        <v>17</v>
      </c>
      <c r="F198" s="52" t="s">
        <v>15</v>
      </c>
      <c r="G198" s="35" t="n">
        <v>8</v>
      </c>
      <c r="H198" s="39" t="n">
        <v>0.5</v>
      </c>
      <c r="I198" s="39" t="n">
        <v>4</v>
      </c>
      <c r="J198" s="14"/>
    </row>
    <row r="199" ht="22.5" customHeight="1">
      <c r="A199" s="13" t="n">
        <f>WEEKNUM(B199,2)</f>
        <v>39</v>
      </c>
      <c r="B199" s="33" t="n">
        <v>46291</v>
      </c>
      <c r="C199" s="52" t="n">
        <v>10298628</v>
      </c>
      <c r="D199" s="63" t="s">
        <v>43</v>
      </c>
      <c r="E199" s="52" t="s">
        <v>14</v>
      </c>
      <c r="F199" s="52" t="s">
        <v>26</v>
      </c>
      <c r="G199" s="35" t="n">
        <v>70</v>
      </c>
      <c r="H199" s="39" t="n">
        <v>0.19</v>
      </c>
      <c r="I199" s="39" t="n">
        <v>13.09</v>
      </c>
      <c r="J199" s="14"/>
    </row>
    <row r="200" ht="22.5" customHeight="1">
      <c r="A200" s="13" t="n">
        <f>WEEKNUM(B200,2)</f>
        <v>39</v>
      </c>
      <c r="B200" s="33" t="n">
        <v>46291</v>
      </c>
      <c r="C200" s="52" t="n">
        <v>11655595</v>
      </c>
      <c r="D200" s="63" t="s">
        <v>44</v>
      </c>
      <c r="E200" s="52" t="s">
        <v>14</v>
      </c>
      <c r="F200" s="52" t="s">
        <v>26</v>
      </c>
      <c r="G200" s="35" t="n">
        <v>1</v>
      </c>
      <c r="H200" s="39" t="n">
        <v>26.29</v>
      </c>
      <c r="I200" s="39" t="n">
        <v>26.29</v>
      </c>
      <c r="J200" s="14"/>
    </row>
    <row r="201" ht="22.5" customHeight="1">
      <c r="A201" s="13" t="n">
        <f>WEEKNUM(B201,2)</f>
        <v>39</v>
      </c>
      <c r="B201" s="33" t="n">
        <v>46291</v>
      </c>
      <c r="C201" s="52" t="n">
        <v>11655596</v>
      </c>
      <c r="D201" s="63" t="s">
        <v>44</v>
      </c>
      <c r="E201" s="52" t="s">
        <v>14</v>
      </c>
      <c r="F201" s="52" t="s">
        <v>12</v>
      </c>
      <c r="G201" s="35" t="n">
        <v>0</v>
      </c>
      <c r="H201" s="39" t="n">
        <v>0</v>
      </c>
      <c r="I201" s="39" t="n">
        <v>0.0012</v>
      </c>
      <c r="J201" s="14"/>
    </row>
    <row r="202" ht="22.5" customHeight="1">
      <c r="A202" s="13" t="n">
        <f>WEEKNUM(B202,2)</f>
        <v>39</v>
      </c>
      <c r="B202" s="33" t="n">
        <v>46291</v>
      </c>
      <c r="C202" s="52" t="n">
        <v>11690183</v>
      </c>
      <c r="D202" s="63" t="s">
        <v>38</v>
      </c>
      <c r="E202" s="52" t="s">
        <v>14</v>
      </c>
      <c r="F202" s="52" t="s">
        <v>15</v>
      </c>
      <c r="G202" s="35" t="n">
        <v>66</v>
      </c>
      <c r="H202" s="39" t="n">
        <v>0.186</v>
      </c>
      <c r="I202" s="39" t="n">
        <v>12.3</v>
      </c>
      <c r="J202" s="14"/>
    </row>
    <row r="203" ht="22.5" customHeight="1">
      <c r="A203" s="13" t="n">
        <f>WEEKNUM(B203,2)</f>
        <v>39</v>
      </c>
      <c r="B203" s="33" t="n">
        <v>46291</v>
      </c>
      <c r="C203" s="52" t="n">
        <v>11763482</v>
      </c>
      <c r="D203" s="63" t="s">
        <v>44</v>
      </c>
      <c r="E203" s="65" t="s">
        <v>14</v>
      </c>
      <c r="F203" s="52" t="s">
        <v>12</v>
      </c>
      <c r="G203" s="35" t="n">
        <v>0</v>
      </c>
      <c r="H203" s="39" t="n">
        <v>0</v>
      </c>
      <c r="I203" s="39" t="n">
        <v>0.2542</v>
      </c>
      <c r="J203" s="14"/>
    </row>
    <row r="204" ht="22.5" customHeight="1">
      <c r="A204" s="13" t="n">
        <f>WEEKNUM(B204,2)</f>
        <v>39</v>
      </c>
      <c r="B204" s="33" t="n">
        <v>46291</v>
      </c>
      <c r="C204" s="52" t="n">
        <v>91565942</v>
      </c>
      <c r="D204" s="63" t="s">
        <v>31</v>
      </c>
      <c r="E204" s="52" t="s">
        <v>36</v>
      </c>
      <c r="F204" s="56" t="s">
        <v>15</v>
      </c>
      <c r="G204" s="35" t="n">
        <v>7</v>
      </c>
      <c r="H204" s="39" t="n">
        <v>0.03</v>
      </c>
      <c r="I204" s="39" t="n">
        <v>0.21</v>
      </c>
      <c r="J204" s="14"/>
    </row>
    <row r="205" ht="22.5" customHeight="1">
      <c r="A205" s="13" t="n">
        <f>WEEKNUM(B205,2)</f>
        <v>39</v>
      </c>
      <c r="B205" s="33" t="n">
        <v>46291</v>
      </c>
      <c r="C205" s="52" t="n">
        <v>91565947</v>
      </c>
      <c r="D205" s="63" t="s">
        <v>31</v>
      </c>
      <c r="E205" s="52" t="s">
        <v>42</v>
      </c>
      <c r="F205" s="56" t="s">
        <v>15</v>
      </c>
      <c r="G205" s="35" t="n">
        <v>713</v>
      </c>
      <c r="H205" s="39" t="n">
        <v>0.02</v>
      </c>
      <c r="I205" s="39" t="n">
        <v>14.26</v>
      </c>
      <c r="J205" s="70"/>
    </row>
    <row r="206" ht="22.5" customHeight="1">
      <c r="A206" s="13" t="n">
        <f>WEEKNUM(B206,2)</f>
        <v>39</v>
      </c>
      <c r="B206" s="33" t="n">
        <v>46291</v>
      </c>
      <c r="C206" s="52" t="n">
        <v>12541739</v>
      </c>
      <c r="D206" s="63" t="s">
        <v>45</v>
      </c>
      <c r="E206" s="52" t="s">
        <v>14</v>
      </c>
      <c r="F206" s="52" t="s">
        <v>15</v>
      </c>
      <c r="G206" s="35" t="n">
        <v>200</v>
      </c>
      <c r="H206" s="39" t="n">
        <v>0.3</v>
      </c>
      <c r="I206" s="39" t="n">
        <v>60</v>
      </c>
      <c r="J206" s="70"/>
    </row>
    <row r="207" ht="22.5" customHeight="1">
      <c r="A207" s="13" t="n">
        <f>WEEKNUM(B207,2)</f>
        <v>39</v>
      </c>
      <c r="B207" s="33" t="n">
        <v>46291</v>
      </c>
      <c r="C207" s="52" t="n">
        <v>5464039</v>
      </c>
      <c r="D207" s="63" t="s">
        <v>31</v>
      </c>
      <c r="E207" s="52" t="s">
        <v>46</v>
      </c>
      <c r="F207" s="52" t="s">
        <v>15</v>
      </c>
      <c r="G207" s="59" t="n">
        <v>1426</v>
      </c>
      <c r="H207" s="60" t="n">
        <v>0.3</v>
      </c>
      <c r="I207" s="60" t="n">
        <v>428.226</v>
      </c>
      <c r="J207" s="14"/>
    </row>
    <row r="208" ht="22.5" customHeight="1">
      <c r="A208" s="13" t="n">
        <f>WEEKNUM(B208,2)</f>
        <v>39</v>
      </c>
      <c r="B208" s="33" t="n">
        <v>46291</v>
      </c>
      <c r="C208" s="52" t="n">
        <v>8057746</v>
      </c>
      <c r="D208" s="63" t="s">
        <v>31</v>
      </c>
      <c r="E208" s="52" t="s">
        <v>46</v>
      </c>
      <c r="F208" s="52" t="s">
        <v>15</v>
      </c>
      <c r="G208" s="35" t="n">
        <v>0</v>
      </c>
      <c r="H208" s="39" t="n">
        <v>0</v>
      </c>
      <c r="I208" s="39" t="n">
        <v>0</v>
      </c>
      <c r="J208" s="14"/>
    </row>
    <row r="209" ht="22.5" customHeight="1">
      <c r="A209" s="13" t="n">
        <f>WEEKNUM(B209,2)</f>
        <v>39</v>
      </c>
      <c r="B209" s="33" t="n">
        <v>46291</v>
      </c>
      <c r="C209" s="52" t="n">
        <v>91399821</v>
      </c>
      <c r="D209" s="62" t="s">
        <v>40</v>
      </c>
      <c r="E209" s="52" t="s">
        <v>14</v>
      </c>
      <c r="F209" s="52" t="s">
        <v>26</v>
      </c>
      <c r="G209" s="35" t="n">
        <v>464</v>
      </c>
      <c r="H209" s="39" t="n">
        <v>0.13</v>
      </c>
      <c r="I209" s="39" t="n">
        <v>59.65</v>
      </c>
      <c r="J209" s="14"/>
    </row>
    <row r="210" ht="22.5" customHeight="1">
      <c r="A210" s="13" t="n">
        <f>WEEKNUM(B210,2)</f>
        <v>39</v>
      </c>
      <c r="B210" s="33" t="n">
        <v>46291</v>
      </c>
      <c r="C210" s="52" t="n">
        <v>8670368</v>
      </c>
      <c r="D210" s="62" t="s">
        <v>16</v>
      </c>
      <c r="E210" s="52" t="s">
        <v>11</v>
      </c>
      <c r="F210" s="52" t="s">
        <v>30</v>
      </c>
      <c r="G210" s="35" t="n">
        <v>6</v>
      </c>
      <c r="H210" s="39" t="n">
        <v>0.15</v>
      </c>
      <c r="I210" s="39" t="n">
        <v>0.87</v>
      </c>
      <c r="J210" s="64" t="n">
        <v>0</v>
      </c>
    </row>
    <row r="211" ht="22.5" customHeight="1">
      <c r="A211" s="13" t="n">
        <f>WEEKNUM(B211,2)</f>
        <v>39</v>
      </c>
      <c r="B211" s="33" t="n">
        <v>46291</v>
      </c>
      <c r="C211" s="52" t="n">
        <v>10514860</v>
      </c>
      <c r="D211" s="63" t="s">
        <v>44</v>
      </c>
      <c r="E211" s="52" t="s">
        <v>14</v>
      </c>
      <c r="F211" s="52" t="s">
        <v>15</v>
      </c>
      <c r="G211" s="35" t="n">
        <v>61</v>
      </c>
      <c r="H211" s="39" t="n">
        <v>0.697</v>
      </c>
      <c r="I211" s="39" t="n">
        <v>42.5</v>
      </c>
      <c r="J211" s="14"/>
    </row>
    <row r="212" ht="22.5" customHeight="1">
      <c r="A212" s="13" t="n">
        <f>WEEKNUM(B212,2)</f>
        <v>39</v>
      </c>
      <c r="B212" s="33" t="n">
        <v>46291</v>
      </c>
      <c r="C212" s="52" t="n">
        <v>91532857</v>
      </c>
      <c r="D212" s="63" t="s">
        <v>47</v>
      </c>
      <c r="E212" s="52" t="s">
        <v>14</v>
      </c>
      <c r="F212" s="52" t="s">
        <v>12</v>
      </c>
      <c r="G212" s="35" t="n">
        <v>26</v>
      </c>
      <c r="H212" s="39" t="n">
        <v>0.177</v>
      </c>
      <c r="I212" s="39" t="n">
        <v>4.5899</v>
      </c>
      <c r="J212" s="14"/>
    </row>
    <row r="213" ht="22.5" customHeight="1">
      <c r="A213" s="13" t="n">
        <f>WEEKNUM(B213,2)</f>
        <v>39</v>
      </c>
      <c r="B213" s="33" t="n">
        <v>46291</v>
      </c>
      <c r="C213" s="52" t="n">
        <v>91534913</v>
      </c>
      <c r="D213" s="63" t="s">
        <v>48</v>
      </c>
      <c r="E213" s="52" t="s">
        <v>49</v>
      </c>
      <c r="F213" s="52" t="s">
        <v>15</v>
      </c>
      <c r="G213" s="35" t="n">
        <v>2</v>
      </c>
      <c r="H213" s="39" t="n">
        <v>2</v>
      </c>
      <c r="I213" s="39" t="n">
        <v>4</v>
      </c>
      <c r="J213" s="14"/>
    </row>
    <row r="214" ht="22.5" customHeight="1">
      <c r="A214" s="13" t="n">
        <f>WEEKNUM(B214,2)</f>
        <v>39</v>
      </c>
      <c r="B214" s="33" t="n">
        <v>46291</v>
      </c>
      <c r="C214" s="52" t="n">
        <v>91533906</v>
      </c>
      <c r="D214" s="63" t="s">
        <v>50</v>
      </c>
      <c r="E214" s="52" t="s">
        <v>51</v>
      </c>
      <c r="F214" s="52" t="s">
        <v>15</v>
      </c>
      <c r="G214" s="35" t="n">
        <v>0</v>
      </c>
      <c r="H214" s="39" t="n">
        <v>0</v>
      </c>
      <c r="I214" s="39" t="n">
        <v>0</v>
      </c>
      <c r="J214" s="14"/>
    </row>
    <row r="215" ht="22.5" customHeight="1">
      <c r="A215" s="13" t="n">
        <f>WEEKNUM(B215,2)</f>
        <v>39</v>
      </c>
      <c r="B215" s="33" t="n">
        <v>46291</v>
      </c>
      <c r="C215" s="52" t="n">
        <v>91545519</v>
      </c>
      <c r="D215" s="63" t="s">
        <v>52</v>
      </c>
      <c r="E215" s="52" t="s">
        <v>46</v>
      </c>
      <c r="F215" s="52" t="s">
        <v>15</v>
      </c>
      <c r="G215" s="35" t="n">
        <v>75</v>
      </c>
      <c r="H215" s="39" t="n">
        <v>0.2</v>
      </c>
      <c r="I215" s="39" t="n">
        <v>14.98</v>
      </c>
      <c r="J215" s="14"/>
    </row>
    <row r="216" ht="22.5" customHeight="1">
      <c r="A216" s="13" t="n">
        <f>WEEKNUM(B216,2)</f>
        <v>39</v>
      </c>
      <c r="B216" s="33" t="n">
        <v>46291</v>
      </c>
      <c r="C216" s="52" t="n">
        <v>91551388</v>
      </c>
      <c r="D216" s="63" t="s">
        <v>53</v>
      </c>
      <c r="E216" s="52" t="s">
        <v>54</v>
      </c>
      <c r="F216" s="52" t="s">
        <v>12</v>
      </c>
      <c r="G216" s="35" t="n">
        <v>30</v>
      </c>
      <c r="H216" s="39" t="n">
        <v>0.96</v>
      </c>
      <c r="I216" s="39" t="n">
        <v>28.79</v>
      </c>
      <c r="J216" s="14"/>
    </row>
    <row r="217" ht="22.5" customHeight="1">
      <c r="A217" s="13" t="n">
        <f>WEEKNUM(B217,2)</f>
        <v>39</v>
      </c>
      <c r="B217" s="33" t="n">
        <v>46291</v>
      </c>
      <c r="C217" s="52" t="n">
        <v>91565948</v>
      </c>
      <c r="D217" s="63" t="s">
        <v>47</v>
      </c>
      <c r="E217" s="52" t="s">
        <v>14</v>
      </c>
      <c r="F217" s="52" t="s">
        <v>12</v>
      </c>
      <c r="G217" s="35" t="n">
        <v>28</v>
      </c>
      <c r="H217" s="39" t="n">
        <v>0.19</v>
      </c>
      <c r="I217" s="39" t="n">
        <v>5.3304</v>
      </c>
      <c r="J217" s="14"/>
    </row>
    <row r="218" ht="22.5" customHeight="1">
      <c r="A218" s="13" t="n">
        <f>WEEKNUM(B218,2)</f>
        <v>39</v>
      </c>
      <c r="B218" s="33" t="n">
        <v>46291</v>
      </c>
      <c r="C218" s="52" t="n">
        <v>91550293</v>
      </c>
      <c r="D218" s="63" t="s">
        <v>55</v>
      </c>
      <c r="E218" s="52" t="s">
        <v>56</v>
      </c>
      <c r="F218" s="52" t="s">
        <v>15</v>
      </c>
      <c r="G218" s="35" t="n">
        <v>26</v>
      </c>
      <c r="H218" s="39" t="n">
        <v>0.35</v>
      </c>
      <c r="I218" s="39" t="n">
        <v>9.1</v>
      </c>
      <c r="J218" s="14"/>
    </row>
    <row r="219" ht="22.5" customHeight="1">
      <c r="A219" s="13" t="n">
        <f>WEEKNUM(B219,2)</f>
        <v>39</v>
      </c>
      <c r="B219" s="33" t="n">
        <v>46291</v>
      </c>
      <c r="C219" s="52" t="n">
        <v>9333145</v>
      </c>
      <c r="D219" s="63" t="s">
        <v>57</v>
      </c>
      <c r="E219" s="52" t="s">
        <v>14</v>
      </c>
      <c r="F219" s="52" t="s">
        <v>26</v>
      </c>
      <c r="G219" s="35" t="n">
        <v>53</v>
      </c>
      <c r="H219" s="39" t="n">
        <v>0.17</v>
      </c>
      <c r="I219" s="39" t="n">
        <v>8.91</v>
      </c>
      <c r="J219" s="14"/>
    </row>
    <row r="220" ht="22.5" customHeight="1">
      <c r="A220" s="13" t="n">
        <f>WEEKNUM(B220,2)</f>
        <v>39</v>
      </c>
      <c r="B220" s="33" t="n">
        <v>46291</v>
      </c>
      <c r="C220" s="52" t="n">
        <v>91557347</v>
      </c>
      <c r="D220" s="63" t="s">
        <v>58</v>
      </c>
      <c r="E220" s="52" t="s">
        <v>14</v>
      </c>
      <c r="F220" s="52" t="s">
        <v>15</v>
      </c>
      <c r="G220" s="35" t="n">
        <v>1</v>
      </c>
      <c r="H220" s="39" t="n">
        <v>0.8</v>
      </c>
      <c r="I220" s="39" t="n">
        <v>0.8</v>
      </c>
      <c r="J220" s="14"/>
    </row>
    <row r="221" ht="22.5" customHeight="1">
      <c r="A221" s="13" t="n">
        <f>WEEKNUM(B221,2)</f>
        <v>39</v>
      </c>
      <c r="B221" s="33" t="n">
        <v>46291</v>
      </c>
      <c r="C221" s="52" t="n">
        <v>12115625</v>
      </c>
      <c r="D221" s="63" t="s">
        <v>59</v>
      </c>
      <c r="E221" s="52" t="s">
        <v>14</v>
      </c>
      <c r="F221" s="52" t="s">
        <v>15</v>
      </c>
      <c r="G221" s="35" t="n">
        <v>0</v>
      </c>
      <c r="H221" s="39" t="n">
        <v>0</v>
      </c>
      <c r="I221" s="39" t="n">
        <v>0</v>
      </c>
      <c r="J221" s="14"/>
    </row>
    <row r="222" ht="22.5" customHeight="1">
      <c r="A222" s="13" t="n">
        <f>WEEKNUM(B222,2)</f>
        <v>39</v>
      </c>
      <c r="B222" s="33" t="n">
        <v>46291</v>
      </c>
      <c r="C222" s="52" t="n">
        <v>91564896</v>
      </c>
      <c r="D222" s="63" t="s">
        <v>60</v>
      </c>
      <c r="E222" s="52" t="s">
        <v>14</v>
      </c>
      <c r="F222" s="52" t="s">
        <v>15</v>
      </c>
      <c r="G222" s="35" t="n">
        <v>113</v>
      </c>
      <c r="H222" s="39" t="n">
        <v>0.35</v>
      </c>
      <c r="I222" s="39" t="n">
        <v>39.55</v>
      </c>
      <c r="J222" s="14"/>
    </row>
    <row r="223" ht="22.5" customHeight="1">
      <c r="A223" s="13" t="n">
        <f>WEEKNUM(B223,2)</f>
        <v>39</v>
      </c>
      <c r="B223" s="33" t="n">
        <v>46291</v>
      </c>
      <c r="C223" s="52" t="n">
        <v>91566789</v>
      </c>
      <c r="D223" s="63" t="s">
        <v>61</v>
      </c>
      <c r="E223" s="52" t="s">
        <v>42</v>
      </c>
      <c r="F223" s="52" t="s">
        <v>15</v>
      </c>
      <c r="G223" s="35" t="n">
        <v>50</v>
      </c>
      <c r="H223" s="39" t="n">
        <v>0.1</v>
      </c>
      <c r="I223" s="39" t="n">
        <v>5</v>
      </c>
      <c r="J223" s="14"/>
    </row>
    <row r="224" ht="22.5" customHeight="1">
      <c r="A224" s="13" t="n">
        <f>WEEKNUM(B224,2)</f>
        <v>39</v>
      </c>
      <c r="B224" s="33" t="n">
        <v>46291</v>
      </c>
      <c r="C224" s="52" t="n">
        <v>12306671</v>
      </c>
      <c r="D224" s="63" t="s">
        <v>62</v>
      </c>
      <c r="E224" s="52" t="s">
        <v>63</v>
      </c>
      <c r="F224" s="52" t="s">
        <v>21</v>
      </c>
      <c r="G224" s="35" t="n">
        <v>9</v>
      </c>
      <c r="H224" s="39" t="n">
        <v>0.22</v>
      </c>
      <c r="I224" s="39" t="n">
        <v>1.98</v>
      </c>
      <c r="J224" s="14"/>
    </row>
    <row r="225" ht="22.5" customHeight="1">
      <c r="A225" s="13" t="n">
        <f>WEEKNUM(B225,2)</f>
        <v>39</v>
      </c>
      <c r="B225" s="33" t="n">
        <v>46291</v>
      </c>
      <c r="C225" s="52" t="n">
        <v>12304863</v>
      </c>
      <c r="D225" s="63" t="s">
        <v>59</v>
      </c>
      <c r="E225" s="52" t="s">
        <v>14</v>
      </c>
      <c r="F225" s="52" t="s">
        <v>26</v>
      </c>
      <c r="G225" s="35" t="n">
        <v>19</v>
      </c>
      <c r="H225" s="39" t="n">
        <v>0.21</v>
      </c>
      <c r="I225" s="39" t="n">
        <v>3.92</v>
      </c>
      <c r="J225" s="14"/>
    </row>
    <row r="226" ht="22.5" customHeight="1">
      <c r="A226" s="13" t="n">
        <f>WEEKNUM(B226,2)</f>
        <v>39</v>
      </c>
      <c r="B226" s="33" t="n">
        <v>46291</v>
      </c>
      <c r="C226" s="52" t="n">
        <v>91567363</v>
      </c>
      <c r="D226" s="63" t="s">
        <v>64</v>
      </c>
      <c r="E226" s="52" t="s">
        <v>14</v>
      </c>
      <c r="F226" s="52" t="s">
        <v>15</v>
      </c>
      <c r="G226" s="35" t="n">
        <v>110</v>
      </c>
      <c r="H226" s="39" t="n">
        <v>0.25</v>
      </c>
      <c r="I226" s="39" t="n">
        <v>27.5</v>
      </c>
      <c r="J226" s="14"/>
    </row>
    <row r="227" ht="22.5" customHeight="1">
      <c r="A227" s="13" t="n">
        <f>WEEKNUM(B227,2)</f>
        <v>39</v>
      </c>
      <c r="B227" s="33" t="n">
        <v>46291</v>
      </c>
      <c r="C227" s="52" t="n">
        <v>91567806</v>
      </c>
      <c r="D227" s="63" t="s">
        <v>64</v>
      </c>
      <c r="E227" s="52" t="s">
        <v>65</v>
      </c>
      <c r="F227" s="52" t="s">
        <v>15</v>
      </c>
      <c r="G227" s="35" t="n">
        <v>78</v>
      </c>
      <c r="H227" s="39" t="n">
        <v>0.15</v>
      </c>
      <c r="I227" s="39" t="n">
        <v>11.7</v>
      </c>
      <c r="J227" s="14"/>
    </row>
    <row r="228" ht="22.5" customHeight="1">
      <c r="A228" s="13" t="n">
        <f>WEEKNUM(B228,2)</f>
        <v>39</v>
      </c>
      <c r="B228" s="33" t="n">
        <v>46291</v>
      </c>
      <c r="C228" s="52" t="n">
        <v>12373981</v>
      </c>
      <c r="D228" s="63" t="s">
        <v>66</v>
      </c>
      <c r="E228" s="52" t="s">
        <v>36</v>
      </c>
      <c r="F228" s="52" t="s">
        <v>15</v>
      </c>
      <c r="G228" s="35" t="n">
        <v>55</v>
      </c>
      <c r="H228" s="39" t="n">
        <v>0.04</v>
      </c>
      <c r="I228" s="39" t="n">
        <v>2.2</v>
      </c>
      <c r="J228" s="14"/>
    </row>
    <row r="229" ht="22.5" customHeight="1">
      <c r="A229" s="13" t="n">
        <f>WEEKNUM(B229,2)</f>
        <v>39</v>
      </c>
      <c r="B229" s="33" t="n">
        <v>46291</v>
      </c>
      <c r="C229" s="52" t="n">
        <v>5365721</v>
      </c>
      <c r="D229" s="63" t="s">
        <v>67</v>
      </c>
      <c r="E229" s="52" t="s">
        <v>65</v>
      </c>
      <c r="F229" s="52" t="s">
        <v>15</v>
      </c>
      <c r="G229" s="35" t="n">
        <v>81</v>
      </c>
      <c r="H229" s="39" t="n">
        <v>0.5</v>
      </c>
      <c r="I229" s="39" t="n">
        <v>40.5</v>
      </c>
      <c r="J229" s="14"/>
    </row>
    <row r="230" ht="22.5" customHeight="1">
      <c r="A230" s="13" t="n">
        <f>WEEKNUM(B230,2)</f>
        <v>39</v>
      </c>
      <c r="B230" s="33" t="n">
        <v>46291</v>
      </c>
      <c r="C230" s="52" t="n">
        <v>91568575</v>
      </c>
      <c r="D230" s="63" t="s">
        <v>68</v>
      </c>
      <c r="E230" s="52" t="s">
        <v>14</v>
      </c>
      <c r="F230" s="52" t="s">
        <v>15</v>
      </c>
      <c r="G230" s="35" t="n">
        <v>0</v>
      </c>
      <c r="H230" s="39" t="n">
        <v>0</v>
      </c>
      <c r="I230" s="39" t="n">
        <v>0</v>
      </c>
      <c r="J230" s="14"/>
    </row>
    <row r="231" ht="22.5" customHeight="1">
      <c r="A231" s="13" t="n">
        <f>WEEKNUM(B231,2)</f>
        <v>39</v>
      </c>
      <c r="B231" s="33" t="n">
        <v>46291</v>
      </c>
      <c r="C231" s="52" t="n">
        <v>91399439</v>
      </c>
      <c r="D231" s="63" t="s">
        <v>69</v>
      </c>
      <c r="E231" s="52" t="s">
        <v>42</v>
      </c>
      <c r="F231" s="52" t="s">
        <v>15</v>
      </c>
      <c r="G231" s="77" t="n">
        <v>1</v>
      </c>
      <c r="H231" s="60" t="n">
        <v>0.1</v>
      </c>
      <c r="I231" s="60" t="n">
        <v>0.1</v>
      </c>
      <c r="J231" s="14"/>
    </row>
    <row r="232" ht="22.5" customHeight="1">
      <c r="A232" s="13" t="n">
        <f>WEEKNUM(B232,2)</f>
        <v>39</v>
      </c>
      <c r="B232" s="33" t="n">
        <v>46291</v>
      </c>
      <c r="C232" s="52" t="n">
        <v>91399437</v>
      </c>
      <c r="D232" s="63" t="s">
        <v>70</v>
      </c>
      <c r="E232" s="56" t="s">
        <v>71</v>
      </c>
      <c r="F232" s="52" t="s">
        <v>15</v>
      </c>
      <c r="G232" s="35" t="n">
        <v>50</v>
      </c>
      <c r="H232" s="39" t="n">
        <v>0.15</v>
      </c>
      <c r="I232" s="39" t="n">
        <v>7.5</v>
      </c>
      <c r="J232" s="14"/>
    </row>
    <row r="233" ht="22.5" customHeight="1">
      <c r="A233" s="13" t="n">
        <f>WEEKNUM(B233,2)</f>
        <v>39</v>
      </c>
      <c r="B233" s="33" t="n">
        <v>46291</v>
      </c>
      <c r="C233" s="52" t="n">
        <v>5556054</v>
      </c>
      <c r="D233" s="63" t="s">
        <v>72</v>
      </c>
      <c r="E233" s="52" t="s">
        <v>36</v>
      </c>
      <c r="F233" s="52" t="s">
        <v>15</v>
      </c>
      <c r="G233" s="57" t="n">
        <v>3</v>
      </c>
      <c r="H233" s="39" t="n">
        <v>3.092</v>
      </c>
      <c r="I233" s="39" t="n">
        <v>9.275</v>
      </c>
      <c r="J233" s="14"/>
    </row>
    <row r="234" ht="22.5" customHeight="1">
      <c r="A234" s="13" t="n">
        <f>WEEKNUM(B234,2)</f>
        <v>39</v>
      </c>
      <c r="B234" s="33" t="n">
        <v>46291</v>
      </c>
      <c r="C234" s="52" t="n">
        <v>8628042</v>
      </c>
      <c r="D234" s="63" t="s">
        <v>28</v>
      </c>
      <c r="E234" s="52" t="s">
        <v>14</v>
      </c>
      <c r="F234" s="52" t="s">
        <v>26</v>
      </c>
      <c r="G234" s="57" t="n">
        <v>377</v>
      </c>
      <c r="H234" s="39" t="n">
        <v>0.34</v>
      </c>
      <c r="I234" s="39" t="n">
        <v>128.19</v>
      </c>
      <c r="J234" s="14"/>
    </row>
    <row r="235" ht="22.5" customHeight="1">
      <c r="A235" s="13" t="n">
        <f>WEEKNUM(B235,2)</f>
        <v>39</v>
      </c>
      <c r="B235" s="33" t="n">
        <v>46291</v>
      </c>
      <c r="C235" s="52" t="n">
        <v>9297014</v>
      </c>
      <c r="D235" s="63" t="s">
        <v>13</v>
      </c>
      <c r="E235" s="52" t="s">
        <v>14</v>
      </c>
      <c r="F235" s="52" t="s">
        <v>26</v>
      </c>
      <c r="G235" s="57" t="n">
        <v>198</v>
      </c>
      <c r="H235" s="39" t="n">
        <v>0.17</v>
      </c>
      <c r="I235" s="39" t="n">
        <v>32.72</v>
      </c>
      <c r="J235" s="14"/>
    </row>
    <row r="236" ht="22.5" customHeight="1">
      <c r="A236" s="13" t="n">
        <f>WEEKNUM(B236,2)</f>
        <v>39</v>
      </c>
      <c r="B236" s="33" t="n">
        <v>46291</v>
      </c>
      <c r="C236" s="52" t="n">
        <v>7815836</v>
      </c>
      <c r="D236" s="63" t="s">
        <v>73</v>
      </c>
      <c r="E236" s="52" t="s">
        <v>36</v>
      </c>
      <c r="F236" s="52" t="s">
        <v>15</v>
      </c>
      <c r="G236" s="57" t="n">
        <v>4784</v>
      </c>
      <c r="H236" s="39" t="n">
        <v>0.126</v>
      </c>
      <c r="I236" s="39" t="n">
        <v>602.97</v>
      </c>
      <c r="J236" s="14"/>
    </row>
    <row r="237" ht="22.5" customHeight="1">
      <c r="A237" s="13" t="n">
        <f>WEEKNUM(B237,2)</f>
        <v>39</v>
      </c>
      <c r="B237" s="33" t="n">
        <v>46291</v>
      </c>
      <c r="C237" s="52" t="n">
        <v>91467820</v>
      </c>
      <c r="D237" s="63" t="s">
        <v>74</v>
      </c>
      <c r="E237" s="52" t="s">
        <v>36</v>
      </c>
      <c r="F237" s="52" t="s">
        <v>15</v>
      </c>
      <c r="G237" s="57" t="n">
        <v>249</v>
      </c>
      <c r="H237" s="39" t="n">
        <v>0.1</v>
      </c>
      <c r="I237" s="39" t="n">
        <v>24.9</v>
      </c>
      <c r="J237" s="14"/>
    </row>
    <row r="238" ht="22.5" customHeight="1">
      <c r="A238" s="13" t="n">
        <f>WEEKNUM(B238,2)</f>
        <v>39</v>
      </c>
      <c r="B238" s="33" t="n">
        <v>46291</v>
      </c>
      <c r="C238" s="52" t="n">
        <v>91496145</v>
      </c>
      <c r="D238" s="63" t="s">
        <v>74</v>
      </c>
      <c r="E238" s="56" t="s">
        <v>71</v>
      </c>
      <c r="F238" s="52" t="s">
        <v>15</v>
      </c>
      <c r="G238" s="57" t="n">
        <v>30</v>
      </c>
      <c r="H238" s="39" t="n">
        <v>0.15</v>
      </c>
      <c r="I238" s="39" t="n">
        <v>4.5</v>
      </c>
      <c r="J238" s="14"/>
    </row>
    <row r="239" ht="22.5" customHeight="1">
      <c r="A239" s="13" t="n">
        <f>WEEKNUM(B239,2)</f>
        <v>39</v>
      </c>
      <c r="B239" s="33" t="n">
        <v>46291</v>
      </c>
      <c r="C239" s="52" t="n">
        <v>91496146</v>
      </c>
      <c r="D239" s="63" t="s">
        <v>74</v>
      </c>
      <c r="E239" s="52" t="s">
        <v>46</v>
      </c>
      <c r="F239" s="52" t="s">
        <v>15</v>
      </c>
      <c r="G239" s="57" t="n">
        <v>50</v>
      </c>
      <c r="H239" s="39" t="n">
        <v>0.14</v>
      </c>
      <c r="I239" s="39" t="n">
        <v>7</v>
      </c>
      <c r="J239" s="14"/>
    </row>
    <row r="240" ht="22.5" customHeight="1">
      <c r="A240" s="13" t="n">
        <f>WEEKNUM(B240,2)</f>
        <v>39</v>
      </c>
      <c r="B240" s="33" t="n">
        <v>46291</v>
      </c>
      <c r="C240" s="52" t="n">
        <v>91496147</v>
      </c>
      <c r="D240" s="63" t="s">
        <v>74</v>
      </c>
      <c r="E240" s="52" t="s">
        <v>11</v>
      </c>
      <c r="F240" s="52" t="s">
        <v>15</v>
      </c>
      <c r="G240" s="57" t="n">
        <v>33</v>
      </c>
      <c r="H240" s="39" t="n">
        <v>0.13</v>
      </c>
      <c r="I240" s="39" t="n">
        <v>4.29</v>
      </c>
      <c r="J240" s="14"/>
    </row>
    <row r="241" ht="22.5" customHeight="1">
      <c r="A241" s="13" t="n">
        <f>WEEKNUM(B241,2)</f>
        <v>39</v>
      </c>
      <c r="B241" s="33" t="n">
        <v>46291</v>
      </c>
      <c r="C241" s="52" t="n">
        <v>91496148</v>
      </c>
      <c r="D241" s="63" t="s">
        <v>74</v>
      </c>
      <c r="E241" s="52" t="s">
        <v>14</v>
      </c>
      <c r="F241" s="52" t="s">
        <v>15</v>
      </c>
      <c r="G241" s="57" t="n">
        <v>160</v>
      </c>
      <c r="H241" s="39" t="n">
        <v>0.15</v>
      </c>
      <c r="I241" s="39" t="n">
        <v>24</v>
      </c>
      <c r="J241" s="14"/>
    </row>
    <row r="242" ht="22.5" customHeight="1">
      <c r="A242" s="13" t="n">
        <f>WEEKNUM(B242,2)</f>
        <v>39</v>
      </c>
      <c r="B242" s="33" t="n">
        <v>46291</v>
      </c>
      <c r="C242" s="52" t="n">
        <v>10765365</v>
      </c>
      <c r="D242" s="63" t="s">
        <v>75</v>
      </c>
      <c r="E242" s="56" t="s">
        <v>71</v>
      </c>
      <c r="F242" s="52" t="s">
        <v>15</v>
      </c>
      <c r="G242" s="57" t="n">
        <v>83</v>
      </c>
      <c r="H242" s="39" t="n">
        <v>0.182</v>
      </c>
      <c r="I242" s="39" t="n">
        <v>15.08</v>
      </c>
      <c r="J242" s="14"/>
    </row>
    <row r="243" ht="22.5" customHeight="1">
      <c r="A243" s="13" t="n">
        <f>WEEKNUM(B243,2)</f>
        <v>39</v>
      </c>
      <c r="B243" s="33" t="n">
        <v>46291</v>
      </c>
      <c r="C243" s="52" t="n">
        <v>11079953</v>
      </c>
      <c r="D243" s="63" t="s">
        <v>72</v>
      </c>
      <c r="E243" s="52" t="s">
        <v>36</v>
      </c>
      <c r="F243" s="52" t="s">
        <v>15</v>
      </c>
      <c r="G243" s="57" t="n">
        <v>0</v>
      </c>
      <c r="H243" s="39" t="n">
        <v>0</v>
      </c>
      <c r="I243" s="39" t="n">
        <v>0</v>
      </c>
      <c r="J243" s="14"/>
    </row>
    <row r="244" ht="22.5" customHeight="1">
      <c r="A244" s="13" t="n">
        <f>WEEKNUM(B244,2)</f>
        <v>39</v>
      </c>
      <c r="B244" s="33" t="n">
        <v>46291</v>
      </c>
      <c r="C244" s="52" t="n">
        <v>11690181</v>
      </c>
      <c r="D244" s="63" t="s">
        <v>76</v>
      </c>
      <c r="E244" s="52" t="s">
        <v>14</v>
      </c>
      <c r="F244" s="52" t="s">
        <v>15</v>
      </c>
      <c r="G244" s="35" t="n">
        <v>400</v>
      </c>
      <c r="H244" s="39" t="n">
        <v>0.42</v>
      </c>
      <c r="I244" s="39" t="n">
        <v>168</v>
      </c>
      <c r="J244" s="14"/>
    </row>
    <row r="245" ht="22.5" customHeight="1">
      <c r="A245" s="13" t="n">
        <f>WEEKNUM(B245,2)</f>
        <v>39</v>
      </c>
      <c r="B245" s="33" t="n">
        <v>46291</v>
      </c>
      <c r="C245" s="52" t="n">
        <v>11836152</v>
      </c>
      <c r="D245" s="63" t="s">
        <v>73</v>
      </c>
      <c r="E245" s="56" t="s">
        <v>36</v>
      </c>
      <c r="F245" s="52" t="s">
        <v>15</v>
      </c>
      <c r="G245" s="57" t="n">
        <v>5</v>
      </c>
      <c r="H245" s="39" t="n">
        <v>0.09</v>
      </c>
      <c r="I245" s="39" t="n">
        <v>0.45</v>
      </c>
      <c r="J245" s="14"/>
    </row>
    <row r="246" ht="22.5" customHeight="1">
      <c r="A246" s="13" t="n">
        <f>WEEKNUM(B246,2)</f>
        <v>39</v>
      </c>
      <c r="B246" s="33" t="n">
        <v>46291</v>
      </c>
      <c r="C246" s="52" t="n">
        <v>11862336</v>
      </c>
      <c r="D246" s="63" t="s">
        <v>69</v>
      </c>
      <c r="E246" s="56" t="s">
        <v>42</v>
      </c>
      <c r="F246" s="52" t="s">
        <v>15</v>
      </c>
      <c r="G246" s="57" t="n">
        <v>0</v>
      </c>
      <c r="H246" s="39" t="n">
        <v>0</v>
      </c>
      <c r="I246" s="39" t="n">
        <v>0</v>
      </c>
      <c r="J246" s="14"/>
    </row>
    <row r="247" ht="22.5" customHeight="1">
      <c r="A247" s="13" t="n">
        <f>WEEKNUM(B247,2)</f>
        <v>39</v>
      </c>
      <c r="B247" s="33" t="n">
        <v>46291</v>
      </c>
      <c r="C247" s="52" t="n">
        <v>11924259</v>
      </c>
      <c r="D247" s="63" t="s">
        <v>77</v>
      </c>
      <c r="E247" s="56" t="s">
        <v>36</v>
      </c>
      <c r="F247" s="52" t="s">
        <v>15</v>
      </c>
      <c r="G247" s="57" t="n">
        <v>51</v>
      </c>
      <c r="H247" s="39" t="n">
        <v>0.12</v>
      </c>
      <c r="I247" s="39" t="n">
        <v>6.12</v>
      </c>
      <c r="J247" s="14"/>
    </row>
    <row r="248" ht="22.5" customHeight="1">
      <c r="A248" s="13" t="n">
        <f>WEEKNUM(B248,2)</f>
        <v>39</v>
      </c>
      <c r="B248" s="33" t="n">
        <v>46291</v>
      </c>
      <c r="C248" s="52" t="n">
        <v>12038500</v>
      </c>
      <c r="D248" s="63" t="s">
        <v>76</v>
      </c>
      <c r="E248" s="52" t="s">
        <v>14</v>
      </c>
      <c r="F248" s="52" t="s">
        <v>15</v>
      </c>
      <c r="G248" s="57" t="n">
        <v>41</v>
      </c>
      <c r="H248" s="39" t="n">
        <v>0.4</v>
      </c>
      <c r="I248" s="39" t="n">
        <v>16.4</v>
      </c>
      <c r="J248" s="14"/>
    </row>
    <row r="249" ht="22.5" customHeight="1">
      <c r="A249" s="13" t="n">
        <f>WEEKNUM(B249,2)</f>
        <v>39</v>
      </c>
      <c r="B249" s="33" t="n">
        <v>46291</v>
      </c>
      <c r="C249" s="52" t="n">
        <v>91565943</v>
      </c>
      <c r="D249" s="63" t="s">
        <v>74</v>
      </c>
      <c r="E249" s="52" t="s">
        <v>46</v>
      </c>
      <c r="F249" s="52" t="s">
        <v>15</v>
      </c>
      <c r="G249" s="57" t="n">
        <v>0</v>
      </c>
      <c r="H249" s="39" t="n">
        <v>0</v>
      </c>
      <c r="I249" s="39" t="n">
        <v>0</v>
      </c>
      <c r="J249" s="14"/>
    </row>
    <row r="250" ht="22.5" customHeight="1">
      <c r="A250" s="13" t="n">
        <f>WEEKNUM(B250,2)</f>
        <v>39</v>
      </c>
      <c r="B250" s="33" t="n">
        <v>46291</v>
      </c>
      <c r="C250" s="52" t="n">
        <v>91565945</v>
      </c>
      <c r="D250" s="63" t="s">
        <v>74</v>
      </c>
      <c r="E250" s="56" t="s">
        <v>36</v>
      </c>
      <c r="F250" s="52" t="s">
        <v>15</v>
      </c>
      <c r="G250" s="57" t="n">
        <v>25</v>
      </c>
      <c r="H250" s="39" t="n">
        <v>0.12</v>
      </c>
      <c r="I250" s="39" t="n">
        <v>3</v>
      </c>
      <c r="J250" s="14"/>
    </row>
    <row r="251" ht="22.5" customHeight="1">
      <c r="A251" s="13" t="n">
        <f>WEEKNUM(B251,2)</f>
        <v>39</v>
      </c>
      <c r="B251" s="33" t="n">
        <v>46291</v>
      </c>
      <c r="C251" s="52" t="n">
        <v>91551845</v>
      </c>
      <c r="D251" s="63" t="s">
        <v>74</v>
      </c>
      <c r="E251" s="52" t="s">
        <v>11</v>
      </c>
      <c r="F251" s="52" t="s">
        <v>15</v>
      </c>
      <c r="G251" s="57" t="n">
        <v>150</v>
      </c>
      <c r="H251" s="39" t="n">
        <v>0.14</v>
      </c>
      <c r="I251" s="39" t="n">
        <v>21</v>
      </c>
      <c r="J251" s="14"/>
    </row>
    <row r="252" ht="22.5" customHeight="1">
      <c r="A252" s="13" t="n">
        <f>WEEKNUM(B252,2)</f>
        <v>39</v>
      </c>
      <c r="B252" s="33" t="n">
        <v>46291</v>
      </c>
      <c r="C252" s="52" t="n">
        <v>91565949</v>
      </c>
      <c r="D252" s="63" t="s">
        <v>74</v>
      </c>
      <c r="E252" s="52" t="s">
        <v>71</v>
      </c>
      <c r="F252" s="52" t="s">
        <v>15</v>
      </c>
      <c r="G252" s="57" t="n">
        <v>50</v>
      </c>
      <c r="H252" s="39" t="n">
        <v>0.15</v>
      </c>
      <c r="I252" s="39" t="n">
        <v>7.5</v>
      </c>
      <c r="J252" s="14"/>
    </row>
    <row r="253" ht="22.5" customHeight="1">
      <c r="A253" s="13" t="n">
        <f>WEEKNUM(B253,2)</f>
        <v>39</v>
      </c>
      <c r="B253" s="33" t="n">
        <v>46291</v>
      </c>
      <c r="C253" s="52" t="n">
        <v>12336897</v>
      </c>
      <c r="D253" s="63" t="s">
        <v>78</v>
      </c>
      <c r="E253" s="52" t="s">
        <v>11</v>
      </c>
      <c r="F253" s="52" t="s">
        <v>15</v>
      </c>
      <c r="G253" s="57" t="n">
        <v>212</v>
      </c>
      <c r="H253" s="39" t="n">
        <v>0.3</v>
      </c>
      <c r="I253" s="39" t="n">
        <v>63.6</v>
      </c>
      <c r="J253" s="14"/>
    </row>
    <row r="254" ht="22.5" customHeight="1">
      <c r="A254" s="13" t="n">
        <f>WEEKNUM(B254,2)</f>
        <v>39</v>
      </c>
      <c r="B254" s="33" t="n">
        <v>46291</v>
      </c>
      <c r="C254" s="52" t="n">
        <v>12336896</v>
      </c>
      <c r="D254" s="63" t="s">
        <v>78</v>
      </c>
      <c r="E254" s="52" t="s">
        <v>11</v>
      </c>
      <c r="F254" s="56" t="s">
        <v>12</v>
      </c>
      <c r="G254" s="57" t="n">
        <v>0</v>
      </c>
      <c r="H254" s="39" t="n">
        <v>0</v>
      </c>
      <c r="I254" s="39" t="n">
        <v>0.0065</v>
      </c>
      <c r="J254" s="70"/>
    </row>
    <row r="255" ht="22.5" customHeight="1">
      <c r="A255" s="13" t="n">
        <f>WEEKNUM(B255,2)</f>
        <v>39</v>
      </c>
      <c r="B255" s="33" t="n">
        <v>46291</v>
      </c>
      <c r="C255" s="52" t="n">
        <v>91573130</v>
      </c>
      <c r="D255" s="63" t="s">
        <v>53</v>
      </c>
      <c r="E255" s="52" t="s">
        <v>17</v>
      </c>
      <c r="F255" s="56" t="s">
        <v>15</v>
      </c>
      <c r="G255" s="57" t="n">
        <v>6</v>
      </c>
      <c r="H255" s="39" t="n">
        <v>0.2</v>
      </c>
      <c r="I255" s="39" t="n">
        <v>1.2</v>
      </c>
      <c r="J255" s="70"/>
    </row>
    <row r="256" ht="22.5" customHeight="1">
      <c r="A256" s="13" t="n">
        <f>WEEKNUM(B256,2)</f>
        <v>39</v>
      </c>
      <c r="B256" s="33" t="n">
        <v>46291</v>
      </c>
      <c r="C256" s="52" t="n">
        <v>91573131</v>
      </c>
      <c r="D256" s="63" t="s">
        <v>53</v>
      </c>
      <c r="E256" s="52" t="s">
        <v>33</v>
      </c>
      <c r="F256" s="56" t="s">
        <v>15</v>
      </c>
      <c r="G256" s="57" t="n">
        <v>1</v>
      </c>
      <c r="H256" s="39" t="n">
        <v>0.2</v>
      </c>
      <c r="I256" s="39" t="n">
        <v>0.2</v>
      </c>
      <c r="J256" s="70"/>
    </row>
    <row r="257" ht="22.5" customHeight="1">
      <c r="A257" s="13" t="n">
        <f>WEEKNUM(B257,2)</f>
        <v>39</v>
      </c>
      <c r="B257" s="33" t="n">
        <v>46291</v>
      </c>
      <c r="C257" s="52" t="n">
        <v>6395488</v>
      </c>
      <c r="D257" s="63" t="s">
        <v>39</v>
      </c>
      <c r="E257" s="52" t="s">
        <v>14</v>
      </c>
      <c r="F257" s="13" t="s">
        <v>15</v>
      </c>
      <c r="G257" s="61" t="n">
        <v>200</v>
      </c>
      <c r="H257" s="60" t="n">
        <v>0.3</v>
      </c>
      <c r="I257" s="60" t="n">
        <v>60</v>
      </c>
      <c r="J257" s="14"/>
    </row>
    <row r="258" ht="22.5" customHeight="1">
      <c r="A258" s="13" t="n">
        <f>WEEKNUM(B258,2)</f>
        <v>39</v>
      </c>
      <c r="B258" s="33" t="n">
        <v>46291</v>
      </c>
      <c r="C258" s="52" t="n">
        <v>8291713</v>
      </c>
      <c r="D258" s="62" t="s">
        <v>40</v>
      </c>
      <c r="E258" s="31" t="s">
        <v>14</v>
      </c>
      <c r="F258" s="13" t="s">
        <v>15</v>
      </c>
      <c r="G258" s="35" t="n">
        <v>1500</v>
      </c>
      <c r="H258" s="39" t="n">
        <v>0.135</v>
      </c>
      <c r="I258" s="39" t="n">
        <v>202.5</v>
      </c>
      <c r="J258" s="14"/>
    </row>
    <row r="259" ht="22.5" customHeight="1">
      <c r="A259" s="13" t="n">
        <f>WEEKNUM(B259,2)</f>
        <v>39</v>
      </c>
      <c r="B259" s="33" t="n">
        <v>46291</v>
      </c>
      <c r="C259" s="52" t="n">
        <v>8566541</v>
      </c>
      <c r="D259" s="62" t="s">
        <v>79</v>
      </c>
      <c r="E259" s="56" t="s">
        <v>14</v>
      </c>
      <c r="F259" s="39" t="s">
        <v>26</v>
      </c>
      <c r="G259" s="35" t="n">
        <v>402</v>
      </c>
      <c r="H259" s="39" t="n">
        <v>0.17</v>
      </c>
      <c r="I259" s="39" t="n">
        <v>67.33</v>
      </c>
      <c r="J259" s="14"/>
    </row>
    <row r="260" ht="22.5" customHeight="1">
      <c r="A260" s="13" t="n">
        <f>WEEKNUM(B260,2)</f>
        <v>39</v>
      </c>
      <c r="B260" s="33" t="n">
        <v>46291</v>
      </c>
      <c r="C260" s="52" t="n">
        <v>8566084</v>
      </c>
      <c r="D260" s="62" t="s">
        <v>80</v>
      </c>
      <c r="E260" s="56" t="s">
        <v>42</v>
      </c>
      <c r="F260" s="13" t="s">
        <v>15</v>
      </c>
      <c r="G260" s="58" t="n">
        <v>100</v>
      </c>
      <c r="H260" s="39" t="n">
        <v>0.12</v>
      </c>
      <c r="I260" s="39" t="n">
        <v>12</v>
      </c>
      <c r="J260" s="14"/>
    </row>
    <row r="261" ht="22.5" customHeight="1">
      <c r="A261" s="13" t="n">
        <f>WEEKNUM(B261,2)</f>
        <v>39</v>
      </c>
      <c r="B261" s="33" t="n">
        <v>46291</v>
      </c>
      <c r="C261" s="52" t="n">
        <v>2937658</v>
      </c>
      <c r="D261" s="62" t="s">
        <v>81</v>
      </c>
      <c r="E261" s="56" t="s">
        <v>14</v>
      </c>
      <c r="F261" s="13" t="s">
        <v>15</v>
      </c>
      <c r="G261" s="58" t="n">
        <v>100</v>
      </c>
      <c r="H261" s="39" t="n">
        <v>0.123</v>
      </c>
      <c r="I261" s="39" t="n">
        <v>12.331</v>
      </c>
      <c r="J261" s="14"/>
    </row>
    <row r="262" ht="22.5" customHeight="1">
      <c r="A262" s="13" t="n">
        <f>WEEKNUM(B262,2)</f>
        <v>39</v>
      </c>
      <c r="B262" s="33" t="n">
        <v>46291</v>
      </c>
      <c r="C262" s="52" t="n">
        <v>6706444</v>
      </c>
      <c r="D262" s="62" t="s">
        <v>82</v>
      </c>
      <c r="E262" s="52" t="s">
        <v>83</v>
      </c>
      <c r="F262" s="39" t="s">
        <v>12</v>
      </c>
      <c r="G262" s="58" t="n">
        <v>10</v>
      </c>
      <c r="H262" s="39" t="n">
        <v>0.824</v>
      </c>
      <c r="I262" s="39" t="n">
        <v>8.2415</v>
      </c>
      <c r="J262" s="14"/>
    </row>
    <row r="263" ht="22.5" customHeight="1">
      <c r="A263" s="13" t="n">
        <f>WEEKNUM(B263,2)</f>
        <v>39</v>
      </c>
      <c r="B263" s="33" t="n">
        <v>46291</v>
      </c>
      <c r="C263" s="52" t="n">
        <v>5963354</v>
      </c>
      <c r="D263" s="63" t="s">
        <v>82</v>
      </c>
      <c r="E263" s="52" t="s">
        <v>83</v>
      </c>
      <c r="F263" s="13" t="s">
        <v>15</v>
      </c>
      <c r="G263" s="58" t="n">
        <v>367</v>
      </c>
      <c r="H263" s="39" t="n">
        <v>0.573</v>
      </c>
      <c r="I263" s="39" t="n">
        <v>210.424</v>
      </c>
      <c r="J263" s="64"/>
    </row>
    <row r="264" ht="22.5" customHeight="1">
      <c r="A264" s="13" t="n">
        <f>WEEKNUM(B264,2)</f>
        <v>39</v>
      </c>
      <c r="B264" s="33" t="n">
        <v>46291</v>
      </c>
      <c r="C264" s="52" t="n">
        <v>9686529</v>
      </c>
      <c r="D264" s="62" t="s">
        <v>82</v>
      </c>
      <c r="E264" s="56" t="s">
        <v>84</v>
      </c>
      <c r="F264" s="13" t="s">
        <v>15</v>
      </c>
      <c r="G264" s="58" t="n">
        <v>51</v>
      </c>
      <c r="H264" s="39" t="n">
        <v>0.5</v>
      </c>
      <c r="I264" s="39" t="n">
        <v>25.5</v>
      </c>
      <c r="J264" s="14"/>
    </row>
    <row r="265" ht="22.5" customHeight="1">
      <c r="A265" s="13" t="n">
        <f>WEEKNUM(B265,2)</f>
        <v>39</v>
      </c>
      <c r="B265" s="33" t="n">
        <v>46291</v>
      </c>
      <c r="C265" s="52" t="n">
        <v>5963400</v>
      </c>
      <c r="D265" s="62" t="s">
        <v>82</v>
      </c>
      <c r="E265" s="56" t="s">
        <v>85</v>
      </c>
      <c r="F265" s="13" t="s">
        <v>15</v>
      </c>
      <c r="G265" s="58" t="n">
        <v>49</v>
      </c>
      <c r="H265" s="39" t="n">
        <v>0.2</v>
      </c>
      <c r="I265" s="39" t="n">
        <v>9.8</v>
      </c>
      <c r="J265" s="14"/>
    </row>
    <row r="266" ht="22.5" customHeight="1">
      <c r="A266" s="38" t="n">
        <f>WEEKNUM(B266,2)</f>
        <v>39</v>
      </c>
      <c r="B266" s="33" t="n">
        <v>46291</v>
      </c>
      <c r="C266" s="65" t="n">
        <v>10080665</v>
      </c>
      <c r="D266" s="68" t="s">
        <v>82</v>
      </c>
      <c r="E266" s="56" t="s">
        <v>86</v>
      </c>
      <c r="F266" s="13" t="s">
        <v>15</v>
      </c>
      <c r="G266" s="58" t="n">
        <v>5</v>
      </c>
      <c r="H266" s="39" t="n">
        <v>0.38</v>
      </c>
      <c r="I266" s="39" t="n">
        <v>1.9</v>
      </c>
      <c r="J266" s="14"/>
    </row>
    <row r="267" ht="22.5" customHeight="1">
      <c r="A267" s="13" t="n">
        <f>WEEKNUM(B267,2)</f>
        <v>39</v>
      </c>
      <c r="B267" s="33" t="n">
        <v>46291</v>
      </c>
      <c r="C267" s="13" t="n">
        <v>91520433</v>
      </c>
      <c r="D267" s="62" t="s">
        <v>74</v>
      </c>
      <c r="E267" s="56" t="s">
        <v>14</v>
      </c>
      <c r="F267" s="13" t="s">
        <v>15</v>
      </c>
      <c r="G267" s="58" t="n">
        <v>3</v>
      </c>
      <c r="H267" s="39" t="n">
        <v>0.16</v>
      </c>
      <c r="I267" s="39" t="n">
        <v>0.48</v>
      </c>
      <c r="J267" s="14"/>
    </row>
    <row r="268" ht="22.5" customHeight="1">
      <c r="A268" s="13" t="n">
        <f>WEEKNUM(B268,2)</f>
        <v>39</v>
      </c>
      <c r="B268" s="33" t="n">
        <v>46291</v>
      </c>
      <c r="C268" s="52" t="n">
        <v>11078827</v>
      </c>
      <c r="D268" s="62" t="s">
        <v>82</v>
      </c>
      <c r="E268" s="56" t="s">
        <v>85</v>
      </c>
      <c r="F268" s="13" t="s">
        <v>15</v>
      </c>
      <c r="G268" s="58" t="n">
        <v>0</v>
      </c>
      <c r="H268" s="39" t="n">
        <v>0</v>
      </c>
      <c r="I268" s="39" t="n">
        <v>0</v>
      </c>
      <c r="J268" s="14"/>
    </row>
    <row r="269" ht="22.5" customHeight="1">
      <c r="A269" s="13" t="n">
        <f>WEEKNUM(B269,2)</f>
        <v>39</v>
      </c>
      <c r="B269" s="33" t="n">
        <v>46291</v>
      </c>
      <c r="C269" s="52" t="n">
        <v>11078981</v>
      </c>
      <c r="D269" s="62" t="s">
        <v>82</v>
      </c>
      <c r="E269" s="52" t="s">
        <v>83</v>
      </c>
      <c r="F269" s="13" t="s">
        <v>15</v>
      </c>
      <c r="G269" s="58" t="n">
        <v>0</v>
      </c>
      <c r="H269" s="39" t="n">
        <v>0</v>
      </c>
      <c r="I269" s="39" t="n">
        <v>0</v>
      </c>
      <c r="J269" s="14"/>
    </row>
    <row r="270" ht="22.5" customHeight="1">
      <c r="A270" s="13" t="n">
        <f>WEEKNUM(B270,2)</f>
        <v>39</v>
      </c>
      <c r="B270" s="33" t="n">
        <v>46291</v>
      </c>
      <c r="C270" s="52" t="n">
        <v>11080833</v>
      </c>
      <c r="D270" s="62" t="s">
        <v>82</v>
      </c>
      <c r="E270" s="56" t="s">
        <v>84</v>
      </c>
      <c r="F270" s="13" t="s">
        <v>15</v>
      </c>
      <c r="G270" s="58" t="n">
        <v>0</v>
      </c>
      <c r="H270" s="39" t="n">
        <v>0</v>
      </c>
      <c r="I270" s="39" t="n">
        <v>0</v>
      </c>
      <c r="J270" s="14"/>
    </row>
    <row r="271" ht="22.5" customHeight="1">
      <c r="A271" s="13" t="n">
        <f>WEEKNUM(B271,2)</f>
        <v>39</v>
      </c>
      <c r="B271" s="33" t="n">
        <v>46291</v>
      </c>
      <c r="C271" s="52" t="n">
        <v>11081056</v>
      </c>
      <c r="D271" s="62" t="s">
        <v>82</v>
      </c>
      <c r="E271" s="56" t="s">
        <v>86</v>
      </c>
      <c r="F271" s="13" t="s">
        <v>15</v>
      </c>
      <c r="G271" s="58" t="n">
        <v>0</v>
      </c>
      <c r="H271" s="39" t="n">
        <v>0</v>
      </c>
      <c r="I271" s="39" t="n">
        <v>0</v>
      </c>
      <c r="J271" s="14"/>
    </row>
    <row r="272" ht="22.5" customHeight="1">
      <c r="A272" s="13" t="n">
        <f>WEEKNUM(B272,2)</f>
        <v>39</v>
      </c>
      <c r="B272" s="33" t="n">
        <v>46291</v>
      </c>
      <c r="C272" s="52" t="n">
        <v>11078963</v>
      </c>
      <c r="D272" s="62" t="s">
        <v>81</v>
      </c>
      <c r="E272" s="56" t="s">
        <v>14</v>
      </c>
      <c r="F272" s="13" t="s">
        <v>15</v>
      </c>
      <c r="G272" s="58" t="n">
        <v>76</v>
      </c>
      <c r="H272" s="39" t="n">
        <v>0.4</v>
      </c>
      <c r="I272" s="39" t="n">
        <v>30.4</v>
      </c>
      <c r="J272" s="14"/>
    </row>
    <row r="273" ht="22.5" customHeight="1">
      <c r="A273" s="13" t="n">
        <f>WEEKNUM(B273,2)</f>
        <v>39</v>
      </c>
      <c r="B273" s="33" t="n">
        <v>46291</v>
      </c>
      <c r="C273" s="52" t="n">
        <v>91538300</v>
      </c>
      <c r="D273" s="62" t="s">
        <v>74</v>
      </c>
      <c r="E273" s="56" t="s">
        <v>36</v>
      </c>
      <c r="F273" s="13" t="s">
        <v>15</v>
      </c>
      <c r="G273" s="58" t="n">
        <v>6</v>
      </c>
      <c r="H273" s="39" t="n">
        <v>0.14</v>
      </c>
      <c r="I273" s="39" t="n">
        <v>0.84</v>
      </c>
      <c r="J273" s="14"/>
    </row>
    <row r="274" ht="22.5" customHeight="1">
      <c r="A274" s="13" t="n">
        <f>WEEKNUM(B274,2)</f>
        <v>39</v>
      </c>
      <c r="B274" s="33" t="n">
        <v>46291</v>
      </c>
      <c r="C274" s="52" t="n">
        <v>91538301</v>
      </c>
      <c r="D274" s="62" t="s">
        <v>74</v>
      </c>
      <c r="E274" s="56" t="s">
        <v>14</v>
      </c>
      <c r="F274" s="61" t="s">
        <v>15</v>
      </c>
      <c r="G274" s="74" t="n">
        <v>0</v>
      </c>
      <c r="H274" s="60" t="n">
        <v>0</v>
      </c>
      <c r="I274" s="60" t="n">
        <v>0</v>
      </c>
      <c r="J274" s="13"/>
    </row>
    <row r="275" ht="22.5" customHeight="1">
      <c r="A275" s="13" t="n">
        <f>WEEKNUM(B275,2)</f>
        <v>39</v>
      </c>
      <c r="B275" s="33" t="n">
        <v>46291</v>
      </c>
      <c r="C275" s="65" t="n">
        <v>91538306</v>
      </c>
      <c r="D275" s="68" t="s">
        <v>74</v>
      </c>
      <c r="E275" s="56" t="s">
        <v>71</v>
      </c>
      <c r="F275" s="13" t="s">
        <v>15</v>
      </c>
      <c r="G275" s="58" t="n">
        <v>3</v>
      </c>
      <c r="H275" s="39" t="n">
        <v>0.18</v>
      </c>
      <c r="I275" s="39" t="n">
        <v>0.54</v>
      </c>
      <c r="J275" s="13"/>
    </row>
    <row r="276" ht="22.5" customHeight="1">
      <c r="A276" s="13" t="n">
        <f>WEEKNUM(B276,2)</f>
        <v>39</v>
      </c>
      <c r="B276" s="33" t="n">
        <v>46291</v>
      </c>
      <c r="C276" s="13" t="n">
        <v>91538307</v>
      </c>
      <c r="D276" s="62" t="s">
        <v>74</v>
      </c>
      <c r="E276" s="52" t="s">
        <v>17</v>
      </c>
      <c r="F276" s="13" t="s">
        <v>15</v>
      </c>
      <c r="G276" s="58" t="n">
        <v>0</v>
      </c>
      <c r="H276" s="39" t="n">
        <v>0</v>
      </c>
      <c r="I276" s="39" t="n">
        <v>0</v>
      </c>
      <c r="J276" s="13"/>
    </row>
    <row r="277" ht="22.5" customHeight="1">
      <c r="A277" s="13" t="n">
        <f>WEEKNUM(B277,2)</f>
        <v>39</v>
      </c>
      <c r="B277" s="33" t="n">
        <v>46291</v>
      </c>
      <c r="C277" s="13" t="n">
        <v>91538308</v>
      </c>
      <c r="D277" s="62" t="s">
        <v>74</v>
      </c>
      <c r="E277" s="52" t="s">
        <v>11</v>
      </c>
      <c r="F277" s="13" t="s">
        <v>15</v>
      </c>
      <c r="G277" s="58" t="n">
        <v>0</v>
      </c>
      <c r="H277" s="39" t="n">
        <v>0</v>
      </c>
      <c r="I277" s="39" t="n">
        <v>0</v>
      </c>
      <c r="J277" s="13"/>
    </row>
    <row r="278" ht="22.5" customHeight="1">
      <c r="A278" s="13" t="n">
        <f>WEEKNUM(B278,2)</f>
        <v>39</v>
      </c>
      <c r="B278" s="33" t="n">
        <v>46291</v>
      </c>
      <c r="C278" s="52" t="n">
        <v>91538309</v>
      </c>
      <c r="D278" s="62" t="s">
        <v>74</v>
      </c>
      <c r="E278" s="56" t="s">
        <v>46</v>
      </c>
      <c r="F278" s="13" t="s">
        <v>15</v>
      </c>
      <c r="G278" s="58" t="n">
        <v>0</v>
      </c>
      <c r="H278" s="39" t="n">
        <v>0</v>
      </c>
      <c r="I278" s="39" t="n">
        <v>0</v>
      </c>
      <c r="J278" s="13"/>
    </row>
    <row r="279" ht="22.5" customHeight="1">
      <c r="A279" s="13" t="n">
        <f>WEEKNUM(B279,2)</f>
        <v>39</v>
      </c>
      <c r="B279" s="33" t="n">
        <v>46291</v>
      </c>
      <c r="C279" s="52" t="n">
        <v>11511535</v>
      </c>
      <c r="D279" s="62" t="s">
        <v>81</v>
      </c>
      <c r="E279" s="56" t="s">
        <v>14</v>
      </c>
      <c r="F279" s="39" t="s">
        <v>26</v>
      </c>
      <c r="G279" s="58" t="n">
        <v>585</v>
      </c>
      <c r="H279" s="39" t="n">
        <v>0.408034188034188</v>
      </c>
      <c r="I279" s="39" t="n">
        <v>238.7</v>
      </c>
      <c r="J279" s="13"/>
    </row>
    <row r="280" ht="22.5" customHeight="1">
      <c r="A280" s="13" t="n">
        <f>WEEKNUM(B280,2)</f>
        <v>39</v>
      </c>
      <c r="B280" s="33" t="n">
        <v>46291</v>
      </c>
      <c r="C280" s="52" t="n">
        <v>11792342</v>
      </c>
      <c r="D280" s="62" t="s">
        <v>87</v>
      </c>
      <c r="E280" s="56" t="s">
        <v>42</v>
      </c>
      <c r="F280" s="13" t="s">
        <v>15</v>
      </c>
      <c r="G280" s="58" t="n">
        <v>0</v>
      </c>
      <c r="H280" s="39" t="n">
        <v>0</v>
      </c>
      <c r="I280" s="39" t="n">
        <v>0</v>
      </c>
      <c r="J280" s="13"/>
    </row>
    <row r="281" ht="22.5" customHeight="1">
      <c r="A281" s="13" t="n">
        <f>WEEKNUM(B281,2)</f>
        <v>39</v>
      </c>
      <c r="B281" s="33" t="n">
        <v>46291</v>
      </c>
      <c r="C281" s="52" t="n">
        <v>5365722</v>
      </c>
      <c r="D281" s="62" t="s">
        <v>67</v>
      </c>
      <c r="E281" s="56" t="s">
        <v>65</v>
      </c>
      <c r="F281" s="39" t="s">
        <v>12</v>
      </c>
      <c r="G281" s="58" t="n">
        <v>15</v>
      </c>
      <c r="H281" s="39" t="n">
        <v>0.258</v>
      </c>
      <c r="I281" s="39" t="n">
        <v>3.8773</v>
      </c>
      <c r="J281" s="13"/>
    </row>
    <row r="282" ht="22.5" customHeight="1">
      <c r="A282" s="13" t="n">
        <f>WEEKNUM(B282,2)</f>
        <v>39</v>
      </c>
      <c r="B282" s="33" t="n">
        <v>46291</v>
      </c>
      <c r="C282" s="52" t="n">
        <v>11924654</v>
      </c>
      <c r="D282" s="62" t="s">
        <v>67</v>
      </c>
      <c r="E282" s="56" t="s">
        <v>65</v>
      </c>
      <c r="F282" s="39" t="s">
        <v>12</v>
      </c>
      <c r="G282" s="58" t="n">
        <v>1</v>
      </c>
      <c r="H282" s="39" t="n">
        <v>0.158</v>
      </c>
      <c r="I282" s="39" t="n">
        <v>0.1575</v>
      </c>
      <c r="J282" s="13"/>
    </row>
    <row r="283" ht="22.5" customHeight="1">
      <c r="A283" s="13" t="n">
        <f>WEEKNUM(B283,2)</f>
        <v>39</v>
      </c>
      <c r="B283" s="33" t="n">
        <v>46291</v>
      </c>
      <c r="C283" s="52" t="n">
        <v>12011132</v>
      </c>
      <c r="D283" s="62" t="s">
        <v>88</v>
      </c>
      <c r="E283" s="56" t="s">
        <v>14</v>
      </c>
      <c r="F283" s="13" t="s">
        <v>15</v>
      </c>
      <c r="G283" s="58" t="n">
        <v>150</v>
      </c>
      <c r="H283" s="39" t="n">
        <v>0.2</v>
      </c>
      <c r="I283" s="39" t="n">
        <v>30</v>
      </c>
      <c r="J283" s="13"/>
    </row>
    <row r="284" ht="22.5" customHeight="1">
      <c r="A284" s="13" t="n">
        <f>WEEKNUM(B284,2)</f>
        <v>39</v>
      </c>
      <c r="B284" s="33" t="n">
        <v>46291</v>
      </c>
      <c r="C284" s="52" t="n">
        <v>12072287</v>
      </c>
      <c r="D284" s="62" t="s">
        <v>81</v>
      </c>
      <c r="E284" s="56" t="s">
        <v>14</v>
      </c>
      <c r="F284" s="13" t="s">
        <v>15</v>
      </c>
      <c r="G284" s="58" t="n">
        <v>15</v>
      </c>
      <c r="H284" s="39" t="n">
        <v>0.497</v>
      </c>
      <c r="I284" s="39" t="n">
        <v>7.459</v>
      </c>
      <c r="J284" s="13"/>
    </row>
    <row r="285" ht="22.5" customHeight="1">
      <c r="A285" s="13" t="n">
        <f>WEEKNUM(B285,2)</f>
        <v>39</v>
      </c>
      <c r="B285" s="33" t="n">
        <v>46291</v>
      </c>
      <c r="C285" s="52" t="n">
        <v>6529449</v>
      </c>
      <c r="D285" s="62" t="s">
        <v>81</v>
      </c>
      <c r="E285" s="56" t="s">
        <v>14</v>
      </c>
      <c r="F285" s="39" t="s">
        <v>12</v>
      </c>
      <c r="G285" s="58" t="n">
        <v>217</v>
      </c>
      <c r="H285" s="39" t="n">
        <v>0.242</v>
      </c>
      <c r="I285" s="39" t="n">
        <v>52.4724</v>
      </c>
      <c r="J285" s="13"/>
    </row>
    <row r="286" ht="22.5" customHeight="1">
      <c r="A286" s="13" t="n">
        <f>WEEKNUM(B286,2)</f>
        <v>39</v>
      </c>
      <c r="B286" s="33" t="n">
        <v>46291</v>
      </c>
      <c r="C286" s="52" t="n">
        <v>5623760</v>
      </c>
      <c r="D286" s="62" t="s">
        <v>89</v>
      </c>
      <c r="E286" s="56" t="s">
        <v>14</v>
      </c>
      <c r="F286" s="13" t="s">
        <v>15</v>
      </c>
      <c r="G286" s="58" t="n">
        <v>50</v>
      </c>
      <c r="H286" s="39" t="n">
        <v>0.15</v>
      </c>
      <c r="I286" s="39" t="n">
        <v>7.5</v>
      </c>
      <c r="J286" s="13"/>
    </row>
    <row r="287" ht="22.5" customHeight="1">
      <c r="A287" s="13" t="n">
        <f>WEEKNUM(B287,2)</f>
        <v>39</v>
      </c>
      <c r="B287" s="33" t="n">
        <v>46291</v>
      </c>
      <c r="C287" s="52" t="n">
        <v>12039225</v>
      </c>
      <c r="D287" s="62" t="s">
        <v>90</v>
      </c>
      <c r="E287" s="56" t="s">
        <v>36</v>
      </c>
      <c r="F287" s="13" t="s">
        <v>15</v>
      </c>
      <c r="G287" s="58" t="n">
        <v>38</v>
      </c>
      <c r="H287" s="39" t="n">
        <v>0.2</v>
      </c>
      <c r="I287" s="39" t="n">
        <v>7.6</v>
      </c>
      <c r="J287" s="13"/>
    </row>
    <row r="288" ht="22.5" customHeight="1">
      <c r="A288" s="13" t="n">
        <f>WEEKNUM(B288,2)</f>
        <v>39</v>
      </c>
      <c r="B288" s="33" t="n">
        <v>46291</v>
      </c>
      <c r="C288" s="52" t="n">
        <v>12542512</v>
      </c>
      <c r="D288" s="62" t="s">
        <v>88</v>
      </c>
      <c r="E288" s="56" t="s">
        <v>14</v>
      </c>
      <c r="F288" s="13" t="s">
        <v>15</v>
      </c>
      <c r="G288" s="58" t="n">
        <v>27</v>
      </c>
      <c r="H288" s="39" t="n">
        <v>0.15</v>
      </c>
      <c r="I288" s="39" t="n">
        <v>4.05</v>
      </c>
      <c r="J288" s="13"/>
    </row>
    <row r="289" ht="22.5" customHeight="1">
      <c r="A289" s="13" t="n">
        <f>WEEKNUM(B289,2)</f>
        <v>39</v>
      </c>
      <c r="B289" s="33" t="n">
        <v>46291</v>
      </c>
      <c r="C289" s="52" t="n">
        <v>91573327</v>
      </c>
      <c r="D289" s="62" t="s">
        <v>91</v>
      </c>
      <c r="E289" s="56" t="s">
        <v>14</v>
      </c>
      <c r="F289" s="13" t="s">
        <v>15</v>
      </c>
      <c r="G289" s="13" t="n">
        <v>0</v>
      </c>
      <c r="H289" s="39" t="n">
        <v>0</v>
      </c>
      <c r="I289" s="39" t="n">
        <v>0</v>
      </c>
      <c r="J289" s="14"/>
    </row>
    <row r="290" ht="22.5" customHeight="1">
      <c r="A290" s="13"/>
      <c r="B290" s="33"/>
      <c r="C290" s="52"/>
      <c r="D290" s="62"/>
      <c r="E290" s="56"/>
      <c r="F290" s="56"/>
      <c r="G290" s="13"/>
      <c r="H290" s="39"/>
      <c r="I290" s="39"/>
      <c r="J290" s="14"/>
    </row>
    <row r="291" ht="22.5" customHeight="1">
      <c r="A291" s="13" t="n">
        <f>WEEKNUM(B291,2)</f>
        <v>39</v>
      </c>
      <c r="B291" s="33" t="n">
        <v>46290</v>
      </c>
      <c r="C291" s="52" t="n">
        <v>10813123</v>
      </c>
      <c r="D291" s="62" t="s">
        <v>10</v>
      </c>
      <c r="E291" s="56" t="s">
        <v>11</v>
      </c>
      <c r="F291" s="56" t="s">
        <v>12</v>
      </c>
      <c r="G291" s="13" t="n">
        <v>14</v>
      </c>
      <c r="H291" s="39" t="n">
        <v>0.8977</v>
      </c>
      <c r="I291" s="39" t="n">
        <v>12.5678</v>
      </c>
      <c r="J291" s="14"/>
    </row>
    <row r="292" ht="22.5" customHeight="1">
      <c r="A292" s="13" t="n">
        <f>WEEKNUM(B292,2)</f>
        <v>39</v>
      </c>
      <c r="B292" s="33" t="n">
        <v>46290</v>
      </c>
      <c r="C292" s="52" t="n">
        <v>1745925</v>
      </c>
      <c r="D292" s="62" t="s">
        <v>13</v>
      </c>
      <c r="E292" s="56" t="s">
        <v>14</v>
      </c>
      <c r="F292" s="56" t="s">
        <v>15</v>
      </c>
      <c r="G292" s="35" t="n">
        <v>391</v>
      </c>
      <c r="H292" s="39" t="n">
        <v>0.15</v>
      </c>
      <c r="I292" s="39" t="n">
        <v>58.65</v>
      </c>
      <c r="J292" s="14"/>
    </row>
    <row r="293" ht="22.5" customHeight="1">
      <c r="A293" s="13" t="n">
        <f>WEEKNUM(B293,2)</f>
        <v>39</v>
      </c>
      <c r="B293" s="33" t="n">
        <v>46290</v>
      </c>
      <c r="C293" s="52" t="n">
        <v>6951600</v>
      </c>
      <c r="D293" s="62" t="s">
        <v>16</v>
      </c>
      <c r="E293" s="56" t="s">
        <v>17</v>
      </c>
      <c r="F293" s="56" t="s">
        <v>15</v>
      </c>
      <c r="G293" s="35" t="n">
        <v>67</v>
      </c>
      <c r="H293" s="39" t="n">
        <v>0.174</v>
      </c>
      <c r="I293" s="39" t="n">
        <v>11.662</v>
      </c>
      <c r="J293" s="14"/>
    </row>
    <row r="294" ht="22.5" customHeight="1">
      <c r="A294" s="13" t="n">
        <f>WEEKNUM(B294,2)</f>
        <v>39</v>
      </c>
      <c r="B294" s="33" t="n">
        <v>46290</v>
      </c>
      <c r="C294" s="52" t="n">
        <v>6951594</v>
      </c>
      <c r="D294" s="62" t="s">
        <v>16</v>
      </c>
      <c r="E294" s="56" t="s">
        <v>18</v>
      </c>
      <c r="F294" s="56" t="s">
        <v>15</v>
      </c>
      <c r="G294" s="35" t="n">
        <v>147</v>
      </c>
      <c r="H294" s="39" t="n">
        <v>0.707</v>
      </c>
      <c r="I294" s="39" t="n">
        <v>103.88</v>
      </c>
      <c r="J294" s="14"/>
    </row>
    <row r="295" ht="22.5" customHeight="1">
      <c r="A295" s="13" t="n">
        <f>WEEKNUM(B295,2)</f>
        <v>39</v>
      </c>
      <c r="B295" s="33" t="n">
        <v>46290</v>
      </c>
      <c r="C295" s="52" t="n">
        <v>2732727</v>
      </c>
      <c r="D295" s="62" t="s">
        <v>10</v>
      </c>
      <c r="E295" s="56" t="s">
        <v>19</v>
      </c>
      <c r="F295" s="56" t="s">
        <v>15</v>
      </c>
      <c r="G295" s="35" t="n">
        <v>534</v>
      </c>
      <c r="H295" s="39" t="n">
        <v>0.25</v>
      </c>
      <c r="I295" s="39" t="n">
        <v>133.375</v>
      </c>
      <c r="J295" s="14"/>
    </row>
    <row r="296" ht="22.5" customHeight="1">
      <c r="A296" s="13" t="n">
        <f>WEEKNUM(B296,2)</f>
        <v>39</v>
      </c>
      <c r="B296" s="33" t="n">
        <v>46290</v>
      </c>
      <c r="C296" s="52" t="n">
        <v>5619156</v>
      </c>
      <c r="D296" s="62" t="s">
        <v>10</v>
      </c>
      <c r="E296" s="56" t="s">
        <v>19</v>
      </c>
      <c r="F296" s="56" t="s">
        <v>12</v>
      </c>
      <c r="G296" s="35" t="n">
        <v>8</v>
      </c>
      <c r="H296" s="39" t="n">
        <v>0.3355</v>
      </c>
      <c r="I296" s="39" t="n">
        <v>2.6837</v>
      </c>
      <c r="J296" s="14"/>
    </row>
    <row r="297" ht="22.5" customHeight="1">
      <c r="A297" s="13" t="n">
        <f>WEEKNUM(B297,2)</f>
        <v>39</v>
      </c>
      <c r="B297" s="33" t="n">
        <v>46290</v>
      </c>
      <c r="C297" s="52" t="n">
        <v>6425889</v>
      </c>
      <c r="D297" s="62" t="s">
        <v>10</v>
      </c>
      <c r="E297" s="56" t="s">
        <v>20</v>
      </c>
      <c r="F297" s="56" t="s">
        <v>15</v>
      </c>
      <c r="G297" s="35" t="n">
        <v>192</v>
      </c>
      <c r="H297" s="39" t="n">
        <v>0.25</v>
      </c>
      <c r="I297" s="39" t="n">
        <v>48</v>
      </c>
      <c r="J297" s="14"/>
    </row>
    <row r="298" ht="22.5" customHeight="1">
      <c r="A298" s="13" t="n">
        <f>WEEKNUM(B298,2)</f>
        <v>39</v>
      </c>
      <c r="B298" s="33" t="n">
        <v>46290</v>
      </c>
      <c r="C298" s="52" t="n">
        <v>6439005</v>
      </c>
      <c r="D298" s="62" t="s">
        <v>10</v>
      </c>
      <c r="E298" s="56" t="s">
        <v>20</v>
      </c>
      <c r="F298" s="56" t="s">
        <v>21</v>
      </c>
      <c r="G298" s="35" t="n">
        <v>194</v>
      </c>
      <c r="H298" s="39" t="n">
        <v>0.2987</v>
      </c>
      <c r="I298" s="39" t="n">
        <v>57.95</v>
      </c>
      <c r="J298" s="14"/>
    </row>
    <row r="299" ht="22.5" customHeight="1">
      <c r="A299" s="13" t="n">
        <f>WEEKNUM(B299,2)</f>
        <v>39</v>
      </c>
      <c r="B299" s="33" t="n">
        <v>46290</v>
      </c>
      <c r="C299" s="52" t="n">
        <v>7203110</v>
      </c>
      <c r="D299" s="62" t="s">
        <v>22</v>
      </c>
      <c r="E299" s="56" t="s">
        <v>23</v>
      </c>
      <c r="F299" s="56" t="s">
        <v>15</v>
      </c>
      <c r="G299" s="35" t="n">
        <v>5</v>
      </c>
      <c r="H299" s="39" t="n">
        <v>0.2</v>
      </c>
      <c r="I299" s="39" t="n">
        <v>1</v>
      </c>
      <c r="J299" s="14"/>
    </row>
    <row r="300" ht="22.5" customHeight="1">
      <c r="A300" s="13" t="n">
        <f>WEEKNUM(B300,2)</f>
        <v>39</v>
      </c>
      <c r="B300" s="33" t="n">
        <v>46290</v>
      </c>
      <c r="C300" s="52" t="n">
        <v>7202934</v>
      </c>
      <c r="D300" s="62" t="s">
        <v>22</v>
      </c>
      <c r="E300" s="56" t="s">
        <v>24</v>
      </c>
      <c r="F300" s="56" t="s">
        <v>15</v>
      </c>
      <c r="G300" s="35" t="n">
        <v>92</v>
      </c>
      <c r="H300" s="39" t="n">
        <v>0.35</v>
      </c>
      <c r="I300" s="39" t="n">
        <v>32.2</v>
      </c>
      <c r="J300" s="14"/>
    </row>
    <row r="301" ht="22.5" customHeight="1">
      <c r="A301" s="13" t="n">
        <f>WEEKNUM(B301,2)</f>
        <v>39</v>
      </c>
      <c r="B301" s="33" t="n">
        <v>46290</v>
      </c>
      <c r="C301" s="52" t="n">
        <v>5847496</v>
      </c>
      <c r="D301" s="62" t="s">
        <v>10</v>
      </c>
      <c r="E301" s="56" t="s">
        <v>25</v>
      </c>
      <c r="F301" s="56" t="s">
        <v>12</v>
      </c>
      <c r="G301" s="35" t="n">
        <v>8</v>
      </c>
      <c r="H301" s="39" t="n">
        <v>0.168</v>
      </c>
      <c r="I301" s="39" t="n">
        <v>1.3446</v>
      </c>
      <c r="J301" s="14"/>
    </row>
    <row r="302" ht="22.5" customHeight="1">
      <c r="A302" s="13" t="n">
        <f>WEEKNUM(B302,2)</f>
        <v>39</v>
      </c>
      <c r="B302" s="33" t="n">
        <v>46290</v>
      </c>
      <c r="C302" s="52" t="n">
        <v>7572369</v>
      </c>
      <c r="D302" s="62" t="s">
        <v>10</v>
      </c>
      <c r="E302" s="56" t="s">
        <v>25</v>
      </c>
      <c r="F302" s="56" t="s">
        <v>15</v>
      </c>
      <c r="G302" s="35" t="n">
        <v>293</v>
      </c>
      <c r="H302" s="39" t="n">
        <v>0.306</v>
      </c>
      <c r="I302" s="39" t="n">
        <v>89.79</v>
      </c>
      <c r="J302" s="14"/>
    </row>
    <row r="303" ht="22.5" customHeight="1">
      <c r="A303" s="13" t="n">
        <f>WEEKNUM(B303,2)</f>
        <v>39</v>
      </c>
      <c r="B303" s="33" t="n">
        <v>46290</v>
      </c>
      <c r="C303" s="52" t="n">
        <v>8460883</v>
      </c>
      <c r="D303" s="62" t="s">
        <v>16</v>
      </c>
      <c r="E303" s="56" t="s">
        <v>11</v>
      </c>
      <c r="F303" s="56" t="s">
        <v>15</v>
      </c>
      <c r="G303" s="35" t="n">
        <v>849</v>
      </c>
      <c r="H303" s="39" t="n">
        <v>0.14</v>
      </c>
      <c r="I303" s="39" t="n">
        <v>119.042</v>
      </c>
      <c r="J303" s="14"/>
    </row>
    <row r="304" ht="22.5" customHeight="1">
      <c r="A304" s="13" t="n">
        <f>WEEKNUM(B304,2)</f>
        <v>39</v>
      </c>
      <c r="B304" s="33" t="n">
        <v>46290</v>
      </c>
      <c r="C304" s="52" t="n">
        <v>8531973</v>
      </c>
      <c r="D304" s="62" t="s">
        <v>16</v>
      </c>
      <c r="E304" s="56" t="s">
        <v>18</v>
      </c>
      <c r="F304" s="52" t="s">
        <v>26</v>
      </c>
      <c r="G304" s="35" t="n">
        <v>53</v>
      </c>
      <c r="H304" s="39" t="n">
        <v>0.51</v>
      </c>
      <c r="I304" s="39" t="n">
        <v>27.07</v>
      </c>
      <c r="J304" s="14"/>
    </row>
    <row r="305" ht="22.5" customHeight="1">
      <c r="A305" s="13" t="n">
        <f>WEEKNUM(B305,2)</f>
        <v>39</v>
      </c>
      <c r="B305" s="33" t="n">
        <v>46290</v>
      </c>
      <c r="C305" s="52" t="n">
        <v>8156506</v>
      </c>
      <c r="D305" s="62" t="s">
        <v>27</v>
      </c>
      <c r="E305" s="56" t="s">
        <v>14</v>
      </c>
      <c r="F305" s="56" t="s">
        <v>15</v>
      </c>
      <c r="G305" s="35" t="n">
        <v>777</v>
      </c>
      <c r="H305" s="39" t="n">
        <v>0.13</v>
      </c>
      <c r="I305" s="39" t="n">
        <v>101.225</v>
      </c>
      <c r="J305" s="14"/>
    </row>
    <row r="306" ht="22.5" customHeight="1">
      <c r="A306" s="13" t="n">
        <f>WEEKNUM(B306,2)</f>
        <v>39</v>
      </c>
      <c r="B306" s="33" t="n">
        <v>46290</v>
      </c>
      <c r="C306" s="52" t="n">
        <v>8819666</v>
      </c>
      <c r="D306" s="62" t="s">
        <v>27</v>
      </c>
      <c r="E306" s="56" t="s">
        <v>14</v>
      </c>
      <c r="F306" s="56" t="s">
        <v>12</v>
      </c>
      <c r="G306" s="35" t="n">
        <v>198</v>
      </c>
      <c r="H306" s="39" t="n">
        <v>0.101</v>
      </c>
      <c r="I306" s="39" t="n">
        <v>19.9718</v>
      </c>
      <c r="J306" s="14"/>
    </row>
    <row r="307" ht="22.5" customHeight="1">
      <c r="A307" s="13" t="n">
        <f>WEEKNUM(B307,2)</f>
        <v>39</v>
      </c>
      <c r="B307" s="33" t="n">
        <v>46290</v>
      </c>
      <c r="C307" s="52" t="n">
        <v>7872826</v>
      </c>
      <c r="D307" s="62" t="s">
        <v>28</v>
      </c>
      <c r="E307" s="56" t="s">
        <v>14</v>
      </c>
      <c r="F307" s="56" t="s">
        <v>15</v>
      </c>
      <c r="G307" s="35" t="n">
        <v>100</v>
      </c>
      <c r="H307" s="39" t="n">
        <v>0.478</v>
      </c>
      <c r="I307" s="39" t="n">
        <v>47.784</v>
      </c>
      <c r="J307" s="14"/>
    </row>
    <row r="308" ht="22.5" customHeight="1">
      <c r="A308" s="13" t="n">
        <f>WEEKNUM(B308,2)</f>
        <v>39</v>
      </c>
      <c r="B308" s="33" t="n">
        <v>46290</v>
      </c>
      <c r="C308" s="52" t="n">
        <v>9311355</v>
      </c>
      <c r="D308" s="62" t="s">
        <v>29</v>
      </c>
      <c r="E308" s="56" t="s">
        <v>14</v>
      </c>
      <c r="F308" s="56" t="s">
        <v>15</v>
      </c>
      <c r="G308" s="35" t="n">
        <v>98</v>
      </c>
      <c r="H308" s="39" t="n">
        <v>0.246</v>
      </c>
      <c r="I308" s="39" t="n">
        <v>24.1</v>
      </c>
      <c r="J308" s="14"/>
    </row>
    <row r="309" ht="22.5" customHeight="1">
      <c r="A309" s="13" t="n">
        <f>WEEKNUM(B309,2)</f>
        <v>39</v>
      </c>
      <c r="B309" s="33" t="n">
        <v>46290</v>
      </c>
      <c r="C309" s="52" t="n">
        <v>12114239</v>
      </c>
      <c r="D309" s="62" t="s">
        <v>27</v>
      </c>
      <c r="E309" s="56" t="s">
        <v>14</v>
      </c>
      <c r="F309" s="52" t="s">
        <v>26</v>
      </c>
      <c r="G309" s="35" t="n">
        <v>39</v>
      </c>
      <c r="H309" s="39" t="n">
        <v>0.14</v>
      </c>
      <c r="I309" s="39" t="n">
        <v>5.34</v>
      </c>
      <c r="J309" s="64"/>
    </row>
    <row r="310" ht="22.5" customHeight="1">
      <c r="A310" s="13" t="n">
        <f>WEEKNUM(B310,2)</f>
        <v>39</v>
      </c>
      <c r="B310" s="33" t="n">
        <v>46290</v>
      </c>
      <c r="C310" s="52" t="n">
        <v>10501490</v>
      </c>
      <c r="D310" s="62" t="s">
        <v>13</v>
      </c>
      <c r="E310" s="56" t="s">
        <v>14</v>
      </c>
      <c r="F310" s="56" t="s">
        <v>15</v>
      </c>
      <c r="G310" s="35" t="n">
        <v>6</v>
      </c>
      <c r="H310" s="39" t="n">
        <v>0.13</v>
      </c>
      <c r="I310" s="39" t="n">
        <v>0.78</v>
      </c>
      <c r="J310" s="70"/>
    </row>
    <row r="311" ht="22.5" customHeight="1">
      <c r="A311" s="13" t="n">
        <f>WEEKNUM(B311,2)</f>
        <v>39</v>
      </c>
      <c r="B311" s="33" t="n">
        <v>46290</v>
      </c>
      <c r="C311" s="52" t="n">
        <v>10912510</v>
      </c>
      <c r="D311" s="62" t="s">
        <v>10</v>
      </c>
      <c r="E311" s="67" t="s">
        <v>11</v>
      </c>
      <c r="F311" s="56" t="s">
        <v>30</v>
      </c>
      <c r="G311" s="35" t="n">
        <v>90</v>
      </c>
      <c r="H311" s="39" t="n">
        <v>0.52</v>
      </c>
      <c r="I311" s="39" t="n">
        <v>46.46</v>
      </c>
      <c r="J311" s="64" t="n">
        <v>46.462</v>
      </c>
    </row>
    <row r="312" ht="22.5" customHeight="1">
      <c r="A312" s="13" t="n">
        <f>WEEKNUM(B312,2)</f>
        <v>39</v>
      </c>
      <c r="B312" s="33" t="n">
        <v>46290</v>
      </c>
      <c r="C312" s="52" t="n">
        <v>11080098</v>
      </c>
      <c r="D312" s="62" t="s">
        <v>22</v>
      </c>
      <c r="E312" s="56" t="s">
        <v>24</v>
      </c>
      <c r="F312" s="56" t="s">
        <v>15</v>
      </c>
      <c r="G312" s="35" t="n">
        <v>1</v>
      </c>
      <c r="H312" s="39" t="n">
        <v>0.6</v>
      </c>
      <c r="I312" s="39" t="n">
        <v>0.6</v>
      </c>
      <c r="J312" s="66"/>
    </row>
    <row r="313" ht="22.5" customHeight="1">
      <c r="A313" s="13" t="n">
        <f>WEEKNUM(B313,2)</f>
        <v>39</v>
      </c>
      <c r="B313" s="33" t="n">
        <v>46290</v>
      </c>
      <c r="C313" s="52" t="n">
        <v>11715627</v>
      </c>
      <c r="D313" s="62" t="s">
        <v>29</v>
      </c>
      <c r="E313" s="56" t="s">
        <v>14</v>
      </c>
      <c r="F313" s="56" t="s">
        <v>15</v>
      </c>
      <c r="G313" s="35" t="n">
        <v>0</v>
      </c>
      <c r="H313" s="39" t="n">
        <v>0</v>
      </c>
      <c r="I313" s="39" t="n">
        <v>0</v>
      </c>
      <c r="J313" s="14"/>
    </row>
    <row r="314" ht="22.5" customHeight="1">
      <c r="A314" s="13" t="n">
        <f>WEEKNUM(B314,2)</f>
        <v>39</v>
      </c>
      <c r="B314" s="33" t="n">
        <v>46290</v>
      </c>
      <c r="C314" s="52" t="n">
        <v>11715655</v>
      </c>
      <c r="D314" s="62" t="s">
        <v>16</v>
      </c>
      <c r="E314" s="56" t="s">
        <v>11</v>
      </c>
      <c r="F314" s="56" t="s">
        <v>15</v>
      </c>
      <c r="G314" s="35" t="n">
        <v>0</v>
      </c>
      <c r="H314" s="39" t="n">
        <v>0</v>
      </c>
      <c r="I314" s="39" t="n">
        <v>0</v>
      </c>
      <c r="J314" s="14"/>
    </row>
    <row r="315" ht="22.5" customHeight="1">
      <c r="A315" s="13" t="n">
        <f>WEEKNUM(B315,2)</f>
        <v>39</v>
      </c>
      <c r="B315" s="33" t="n">
        <v>46290</v>
      </c>
      <c r="C315" s="52" t="n">
        <v>11715811</v>
      </c>
      <c r="D315" s="62" t="s">
        <v>16</v>
      </c>
      <c r="E315" s="52" t="s">
        <v>17</v>
      </c>
      <c r="F315" s="52" t="s">
        <v>15</v>
      </c>
      <c r="G315" s="35" t="n">
        <v>0</v>
      </c>
      <c r="H315" s="39" t="n">
        <v>0</v>
      </c>
      <c r="I315" s="39" t="n">
        <v>0</v>
      </c>
      <c r="J315" s="14"/>
    </row>
    <row r="316" ht="22.5" customHeight="1">
      <c r="A316" s="13" t="n">
        <f>WEEKNUM(B316,2)</f>
        <v>39</v>
      </c>
      <c r="B316" s="33" t="n">
        <v>46290</v>
      </c>
      <c r="C316" s="52" t="n">
        <v>11729927</v>
      </c>
      <c r="D316" s="62" t="s">
        <v>10</v>
      </c>
      <c r="E316" s="52" t="s">
        <v>20</v>
      </c>
      <c r="F316" s="52" t="s">
        <v>15</v>
      </c>
      <c r="G316" s="35" t="n">
        <v>0</v>
      </c>
      <c r="H316" s="39" t="n">
        <v>0</v>
      </c>
      <c r="I316" s="39" t="n">
        <v>0</v>
      </c>
      <c r="J316" s="14"/>
    </row>
    <row r="317" ht="22.5" customHeight="1">
      <c r="A317" s="13" t="n">
        <f>WEEKNUM(B317,2)</f>
        <v>39</v>
      </c>
      <c r="B317" s="33" t="n">
        <v>46290</v>
      </c>
      <c r="C317" s="52" t="n">
        <v>11729820</v>
      </c>
      <c r="D317" s="62" t="s">
        <v>10</v>
      </c>
      <c r="E317" s="52" t="s">
        <v>25</v>
      </c>
      <c r="F317" s="52" t="s">
        <v>15</v>
      </c>
      <c r="G317" s="35" t="n">
        <v>0</v>
      </c>
      <c r="H317" s="39" t="n">
        <v>0</v>
      </c>
      <c r="I317" s="39" t="n">
        <v>0</v>
      </c>
      <c r="J317" s="14"/>
    </row>
    <row r="318" ht="22.5" customHeight="1">
      <c r="A318" s="13" t="n">
        <f>WEEKNUM(B318,2)</f>
        <v>39</v>
      </c>
      <c r="B318" s="33" t="n">
        <v>46290</v>
      </c>
      <c r="C318" s="52" t="n">
        <v>11729830</v>
      </c>
      <c r="D318" s="62" t="s">
        <v>10</v>
      </c>
      <c r="E318" s="52" t="s">
        <v>11</v>
      </c>
      <c r="F318" s="52" t="s">
        <v>12</v>
      </c>
      <c r="G318" s="35" t="n">
        <v>0</v>
      </c>
      <c r="H318" s="39" t="n">
        <v>0</v>
      </c>
      <c r="I318" s="39" t="n">
        <v>0.0001</v>
      </c>
      <c r="J318" s="70"/>
    </row>
    <row r="319" ht="22.5" customHeight="1">
      <c r="A319" s="13" t="n">
        <f>WEEKNUM(B319,2)</f>
        <v>39</v>
      </c>
      <c r="B319" s="33" t="n">
        <v>46290</v>
      </c>
      <c r="C319" s="52" t="n">
        <v>11892329</v>
      </c>
      <c r="D319" s="62" t="s">
        <v>10</v>
      </c>
      <c r="E319" s="52" t="s">
        <v>11</v>
      </c>
      <c r="F319" s="52" t="s">
        <v>15</v>
      </c>
      <c r="G319" s="35" t="n">
        <v>3501</v>
      </c>
      <c r="H319" s="39" t="n">
        <v>0.227</v>
      </c>
      <c r="I319" s="39" t="n">
        <v>794.07</v>
      </c>
      <c r="J319" s="14"/>
    </row>
    <row r="320" ht="22.5" customHeight="1">
      <c r="A320" s="13" t="n">
        <f>WEEKNUM(B320,2)</f>
        <v>39</v>
      </c>
      <c r="B320" s="33" t="n">
        <v>46290</v>
      </c>
      <c r="C320" s="52" t="n">
        <v>91560708</v>
      </c>
      <c r="D320" s="62" t="s">
        <v>31</v>
      </c>
      <c r="E320" s="56" t="s">
        <v>32</v>
      </c>
      <c r="F320" s="56" t="s">
        <v>15</v>
      </c>
      <c r="G320" s="35" t="n">
        <v>257</v>
      </c>
      <c r="H320" s="39" t="n">
        <v>0.091</v>
      </c>
      <c r="I320" s="39" t="n">
        <v>23.433</v>
      </c>
      <c r="J320" s="14"/>
    </row>
    <row r="321" ht="22.5" customHeight="1">
      <c r="A321" s="13" t="n">
        <f>WEEKNUM(B321,2)</f>
        <v>39</v>
      </c>
      <c r="B321" s="33" t="n">
        <v>46290</v>
      </c>
      <c r="C321" s="52" t="n">
        <v>91560709</v>
      </c>
      <c r="D321" s="62" t="s">
        <v>31</v>
      </c>
      <c r="E321" s="56" t="s">
        <v>33</v>
      </c>
      <c r="F321" s="56" t="s">
        <v>15</v>
      </c>
      <c r="G321" s="35" t="n">
        <v>500</v>
      </c>
      <c r="H321" s="39" t="n">
        <v>0.06</v>
      </c>
      <c r="I321" s="39" t="n">
        <v>30</v>
      </c>
      <c r="J321" s="14"/>
    </row>
    <row r="322" ht="22.5" customHeight="1">
      <c r="A322" s="13" t="n">
        <f>WEEKNUM(B322,2)</f>
        <v>39</v>
      </c>
      <c r="B322" s="33" t="n">
        <v>46290</v>
      </c>
      <c r="C322" s="52" t="n">
        <v>12064281</v>
      </c>
      <c r="D322" s="62" t="s">
        <v>16</v>
      </c>
      <c r="E322" s="56" t="s">
        <v>18</v>
      </c>
      <c r="F322" s="56" t="s">
        <v>15</v>
      </c>
      <c r="G322" s="35" t="n">
        <v>0</v>
      </c>
      <c r="H322" s="39" t="n">
        <v>0</v>
      </c>
      <c r="I322" s="39" t="n">
        <v>0</v>
      </c>
      <c r="J322" s="14"/>
    </row>
    <row r="323" ht="22.5" customHeight="1">
      <c r="A323" s="13" t="n">
        <f>WEEKNUM(B323,2)</f>
        <v>39</v>
      </c>
      <c r="B323" s="33" t="n">
        <v>46290</v>
      </c>
      <c r="C323" s="52" t="n">
        <v>11987622</v>
      </c>
      <c r="D323" s="62" t="s">
        <v>10</v>
      </c>
      <c r="E323" s="56" t="s">
        <v>11</v>
      </c>
      <c r="F323" s="56" t="s">
        <v>30</v>
      </c>
      <c r="G323" s="35" t="n">
        <v>1</v>
      </c>
      <c r="H323" s="39" t="n">
        <v>0.68</v>
      </c>
      <c r="I323" s="39" t="n">
        <v>0.68</v>
      </c>
      <c r="J323" s="64" t="n">
        <v>0.679</v>
      </c>
    </row>
    <row r="324" ht="22.5" customHeight="1">
      <c r="A324" s="13" t="n">
        <f>WEEKNUM(B324,2)</f>
        <v>39</v>
      </c>
      <c r="B324" s="33" t="n">
        <v>46290</v>
      </c>
      <c r="C324" s="52" t="n">
        <v>91567811</v>
      </c>
      <c r="D324" s="62" t="s">
        <v>34</v>
      </c>
      <c r="E324" s="56" t="s">
        <v>14</v>
      </c>
      <c r="F324" s="56" t="s">
        <v>15</v>
      </c>
      <c r="G324" s="35" t="n">
        <v>15</v>
      </c>
      <c r="H324" s="39" t="n">
        <v>1</v>
      </c>
      <c r="I324" s="39" t="n">
        <v>15</v>
      </c>
      <c r="J324" s="64"/>
    </row>
    <row r="325" ht="22.5" customHeight="1">
      <c r="A325" s="13" t="n">
        <f>WEEKNUM(B325,2)</f>
        <v>39</v>
      </c>
      <c r="B325" s="33" t="n">
        <v>46290</v>
      </c>
      <c r="C325" s="52" t="n">
        <v>91548044</v>
      </c>
      <c r="D325" s="62" t="s">
        <v>34</v>
      </c>
      <c r="E325" s="56" t="s">
        <v>14</v>
      </c>
      <c r="F325" s="52" t="s">
        <v>12</v>
      </c>
      <c r="G325" s="35" t="n">
        <v>0</v>
      </c>
      <c r="H325" s="39" t="n">
        <v>0</v>
      </c>
      <c r="I325" s="39" t="n">
        <v>5.265</v>
      </c>
      <c r="J325" s="64"/>
    </row>
    <row r="326" ht="22.5" customHeight="1">
      <c r="A326" s="13" t="n">
        <f>WEEKNUM(B326,2)</f>
        <v>39</v>
      </c>
      <c r="B326" s="33" t="n">
        <v>46290</v>
      </c>
      <c r="C326" s="52" t="n">
        <v>6061077</v>
      </c>
      <c r="D326" s="62" t="s">
        <v>35</v>
      </c>
      <c r="E326" s="56" t="s">
        <v>14</v>
      </c>
      <c r="F326" s="56" t="s">
        <v>15</v>
      </c>
      <c r="G326" s="59" t="n">
        <v>4</v>
      </c>
      <c r="H326" s="60" t="n">
        <v>0.332</v>
      </c>
      <c r="I326" s="60" t="n">
        <v>1.327</v>
      </c>
      <c r="J326" s="14"/>
    </row>
    <row r="327" ht="22.5" customHeight="1">
      <c r="A327" s="13" t="n">
        <f>WEEKNUM(B327,2)</f>
        <v>39</v>
      </c>
      <c r="B327" s="33" t="n">
        <v>46290</v>
      </c>
      <c r="C327" s="52" t="n">
        <v>6607117</v>
      </c>
      <c r="D327" s="63" t="s">
        <v>35</v>
      </c>
      <c r="E327" s="52" t="s">
        <v>14</v>
      </c>
      <c r="F327" s="52" t="s">
        <v>15</v>
      </c>
      <c r="G327" s="35" t="n">
        <v>87</v>
      </c>
      <c r="H327" s="39" t="n">
        <v>1.089</v>
      </c>
      <c r="I327" s="39" t="n">
        <v>94.731</v>
      </c>
      <c r="J327" s="14"/>
    </row>
    <row r="328" ht="22.5" customHeight="1">
      <c r="A328" s="13" t="n">
        <f>WEEKNUM(B328,2)</f>
        <v>39</v>
      </c>
      <c r="B328" s="33" t="n">
        <v>46290</v>
      </c>
      <c r="C328" s="52" t="n">
        <v>5497580</v>
      </c>
      <c r="D328" s="63" t="s">
        <v>31</v>
      </c>
      <c r="E328" s="52" t="s">
        <v>17</v>
      </c>
      <c r="F328" s="52" t="s">
        <v>15</v>
      </c>
      <c r="G328" s="35" t="n">
        <v>1672</v>
      </c>
      <c r="H328" s="39" t="n">
        <v>0.25</v>
      </c>
      <c r="I328" s="39" t="n">
        <v>417.755</v>
      </c>
      <c r="J328" s="14"/>
    </row>
    <row r="329" ht="22.5" customHeight="1">
      <c r="A329" s="13" t="n">
        <f>WEEKNUM(B329,2)</f>
        <v>39</v>
      </c>
      <c r="B329" s="33" t="n">
        <v>46290</v>
      </c>
      <c r="C329" s="52" t="n">
        <v>91407542</v>
      </c>
      <c r="D329" s="63" t="s">
        <v>31</v>
      </c>
      <c r="E329" s="52" t="s">
        <v>36</v>
      </c>
      <c r="F329" s="52" t="s">
        <v>15</v>
      </c>
      <c r="G329" s="35" t="n">
        <v>48</v>
      </c>
      <c r="H329" s="39" t="n">
        <v>0.021</v>
      </c>
      <c r="I329" s="39" t="n">
        <v>1.014</v>
      </c>
      <c r="J329" s="14"/>
    </row>
    <row r="330" ht="22.5" customHeight="1">
      <c r="A330" s="13" t="n">
        <f>WEEKNUM(B330,2)</f>
        <v>39</v>
      </c>
      <c r="B330" s="33" t="n">
        <v>46290</v>
      </c>
      <c r="C330" s="52" t="n">
        <v>8998645</v>
      </c>
      <c r="D330" s="63" t="s">
        <v>31</v>
      </c>
      <c r="E330" s="52" t="s">
        <v>17</v>
      </c>
      <c r="F330" s="52" t="s">
        <v>15</v>
      </c>
      <c r="G330" s="35" t="n">
        <v>10</v>
      </c>
      <c r="H330" s="39" t="n">
        <v>0.558</v>
      </c>
      <c r="I330" s="39" t="n">
        <v>5.585</v>
      </c>
      <c r="J330" s="14"/>
    </row>
    <row r="331" ht="22.5" customHeight="1">
      <c r="A331" s="13" t="n">
        <f>WEEKNUM(B331,2)</f>
        <v>39</v>
      </c>
      <c r="B331" s="33" t="n">
        <v>46290</v>
      </c>
      <c r="C331" s="52" t="n">
        <v>4383473</v>
      </c>
      <c r="D331" s="63" t="s">
        <v>35</v>
      </c>
      <c r="E331" s="52" t="s">
        <v>14</v>
      </c>
      <c r="F331" s="56" t="s">
        <v>15</v>
      </c>
      <c r="G331" s="35" t="n">
        <v>150</v>
      </c>
      <c r="H331" s="39" t="n">
        <v>0.201</v>
      </c>
      <c r="I331" s="39" t="n">
        <v>30.132</v>
      </c>
      <c r="J331" s="14"/>
    </row>
    <row r="332" ht="22.5" customHeight="1">
      <c r="A332" s="13" t="n">
        <f>WEEKNUM(B332,2)</f>
        <v>39</v>
      </c>
      <c r="B332" s="33" t="n">
        <v>46290</v>
      </c>
      <c r="C332" s="52" t="n">
        <v>8094753</v>
      </c>
      <c r="D332" s="63" t="s">
        <v>35</v>
      </c>
      <c r="E332" s="52" t="s">
        <v>14</v>
      </c>
      <c r="F332" s="52" t="s">
        <v>26</v>
      </c>
      <c r="G332" s="35" t="n">
        <v>292</v>
      </c>
      <c r="H332" s="39" t="n">
        <v>0.25</v>
      </c>
      <c r="I332" s="39" t="n">
        <v>71.88</v>
      </c>
      <c r="J332" s="14"/>
    </row>
    <row r="333" ht="22.5" customHeight="1">
      <c r="A333" s="13" t="n">
        <f>WEEKNUM(B333,2)</f>
        <v>39</v>
      </c>
      <c r="B333" s="33" t="n">
        <v>46290</v>
      </c>
      <c r="C333" s="52" t="n">
        <v>9415350</v>
      </c>
      <c r="D333" s="63" t="s">
        <v>37</v>
      </c>
      <c r="E333" s="52" t="s">
        <v>14</v>
      </c>
      <c r="F333" s="52" t="s">
        <v>26</v>
      </c>
      <c r="G333" s="35" t="n">
        <v>40</v>
      </c>
      <c r="H333" s="39" t="n">
        <v>0.28</v>
      </c>
      <c r="I333" s="39" t="n">
        <v>11</v>
      </c>
      <c r="J333" s="14"/>
    </row>
    <row r="334" ht="22.5" customHeight="1">
      <c r="A334" s="13" t="n">
        <f>WEEKNUM(B334,2)</f>
        <v>39</v>
      </c>
      <c r="B334" s="33" t="n">
        <v>46290</v>
      </c>
      <c r="C334" s="52" t="n">
        <v>2783561</v>
      </c>
      <c r="D334" s="63" t="s">
        <v>38</v>
      </c>
      <c r="E334" s="52" t="s">
        <v>14</v>
      </c>
      <c r="F334" s="56" t="s">
        <v>15</v>
      </c>
      <c r="G334" s="35" t="n">
        <v>451</v>
      </c>
      <c r="H334" s="39" t="n">
        <v>0.103</v>
      </c>
      <c r="I334" s="39" t="n">
        <v>46.505</v>
      </c>
      <c r="J334" s="14"/>
    </row>
    <row r="335" ht="22.5" customHeight="1">
      <c r="A335" s="13" t="n">
        <f>WEEKNUM(B335,2)</f>
        <v>39</v>
      </c>
      <c r="B335" s="33" t="n">
        <v>46290</v>
      </c>
      <c r="C335" s="52" t="n">
        <v>10599157</v>
      </c>
      <c r="D335" s="63" t="s">
        <v>39</v>
      </c>
      <c r="E335" s="52" t="s">
        <v>14</v>
      </c>
      <c r="F335" s="56" t="s">
        <v>15</v>
      </c>
      <c r="G335" s="35" t="n">
        <v>103</v>
      </c>
      <c r="H335" s="39" t="n">
        <v>0.315</v>
      </c>
      <c r="I335" s="39" t="n">
        <v>32.4</v>
      </c>
      <c r="J335" s="14"/>
    </row>
    <row r="336" ht="22.5" customHeight="1">
      <c r="A336" s="13" t="n">
        <f>WEEKNUM(B336,2)</f>
        <v>39</v>
      </c>
      <c r="B336" s="33" t="n">
        <v>46290</v>
      </c>
      <c r="C336" s="52" t="n">
        <v>10599681</v>
      </c>
      <c r="D336" s="63" t="s">
        <v>40</v>
      </c>
      <c r="E336" s="52" t="s">
        <v>14</v>
      </c>
      <c r="F336" s="56" t="s">
        <v>15</v>
      </c>
      <c r="G336" s="35" t="n">
        <v>312</v>
      </c>
      <c r="H336" s="39" t="n">
        <v>0.13</v>
      </c>
      <c r="I336" s="39" t="n">
        <v>40.56</v>
      </c>
      <c r="J336" s="14"/>
    </row>
    <row r="337" ht="22.5" customHeight="1">
      <c r="A337" s="13" t="n">
        <f>WEEKNUM(B337,2)</f>
        <v>39</v>
      </c>
      <c r="B337" s="33" t="n">
        <v>46290</v>
      </c>
      <c r="C337" s="52" t="n">
        <v>6060965</v>
      </c>
      <c r="D337" s="63" t="s">
        <v>35</v>
      </c>
      <c r="E337" s="52" t="s">
        <v>14</v>
      </c>
      <c r="F337" s="56" t="s">
        <v>15</v>
      </c>
      <c r="G337" s="35" t="n">
        <v>83</v>
      </c>
      <c r="H337" s="39" t="n">
        <v>0.3</v>
      </c>
      <c r="I337" s="39" t="n">
        <v>24.9</v>
      </c>
      <c r="J337" s="14"/>
    </row>
    <row r="338" ht="22.5" customHeight="1">
      <c r="A338" s="13" t="n">
        <f>WEEKNUM(B338,2)</f>
        <v>39</v>
      </c>
      <c r="B338" s="33" t="n">
        <v>46290</v>
      </c>
      <c r="C338" s="52" t="n">
        <v>10842514</v>
      </c>
      <c r="D338" s="63" t="s">
        <v>41</v>
      </c>
      <c r="E338" s="52" t="s">
        <v>14</v>
      </c>
      <c r="F338" s="52" t="s">
        <v>26</v>
      </c>
      <c r="G338" s="35" t="n">
        <v>3</v>
      </c>
      <c r="H338" s="39" t="n">
        <v>0.52</v>
      </c>
      <c r="I338" s="39" t="n">
        <v>1.55</v>
      </c>
      <c r="J338" s="14"/>
    </row>
    <row r="339" ht="22.5" customHeight="1">
      <c r="A339" s="13" t="n">
        <f>WEEKNUM(B339,2)</f>
        <v>39</v>
      </c>
      <c r="B339" s="33" t="n">
        <v>46290</v>
      </c>
      <c r="C339" s="52" t="n">
        <v>10815258</v>
      </c>
      <c r="D339" s="63" t="s">
        <v>41</v>
      </c>
      <c r="E339" s="52" t="s">
        <v>14</v>
      </c>
      <c r="F339" s="56" t="s">
        <v>15</v>
      </c>
      <c r="G339" s="35" t="n">
        <v>2</v>
      </c>
      <c r="H339" s="39" t="n">
        <v>0.21</v>
      </c>
      <c r="I339" s="39" t="n">
        <v>0.42</v>
      </c>
      <c r="J339" s="14"/>
    </row>
    <row r="340" ht="22.5" customHeight="1">
      <c r="A340" s="13" t="n">
        <f>WEEKNUM(B340,2)</f>
        <v>39</v>
      </c>
      <c r="B340" s="33" t="n">
        <v>46290</v>
      </c>
      <c r="C340" s="52" t="n">
        <v>91535229</v>
      </c>
      <c r="D340" s="63" t="s">
        <v>31</v>
      </c>
      <c r="E340" s="52" t="s">
        <v>36</v>
      </c>
      <c r="F340" s="56" t="s">
        <v>15</v>
      </c>
      <c r="G340" s="35" t="n">
        <v>5</v>
      </c>
      <c r="H340" s="39" t="n">
        <v>0.034</v>
      </c>
      <c r="I340" s="39" t="n">
        <v>0.17</v>
      </c>
      <c r="J340" s="14"/>
    </row>
    <row r="341" ht="22.5" customHeight="1">
      <c r="A341" s="13" t="n">
        <f>WEEKNUM(B341,2)</f>
        <v>39</v>
      </c>
      <c r="B341" s="33" t="n">
        <v>46290</v>
      </c>
      <c r="C341" s="52" t="n">
        <v>91535331</v>
      </c>
      <c r="D341" s="63" t="s">
        <v>31</v>
      </c>
      <c r="E341" s="52" t="s">
        <v>42</v>
      </c>
      <c r="F341" s="56" t="s">
        <v>15</v>
      </c>
      <c r="G341" s="35" t="n">
        <v>3</v>
      </c>
      <c r="H341" s="39" t="n">
        <v>0.04</v>
      </c>
      <c r="I341" s="39" t="n">
        <v>0.12</v>
      </c>
      <c r="J341" s="14"/>
    </row>
    <row r="342" ht="22.5" customHeight="1">
      <c r="A342" s="13" t="n">
        <f>WEEKNUM(B342,2)</f>
        <v>39</v>
      </c>
      <c r="B342" s="33" t="n">
        <v>46290</v>
      </c>
      <c r="C342" s="52" t="n">
        <v>11324493</v>
      </c>
      <c r="D342" s="63" t="s">
        <v>31</v>
      </c>
      <c r="E342" s="52" t="s">
        <v>17</v>
      </c>
      <c r="F342" s="52" t="s">
        <v>15</v>
      </c>
      <c r="G342" s="35" t="n">
        <v>10</v>
      </c>
      <c r="H342" s="39" t="n">
        <v>0.48</v>
      </c>
      <c r="I342" s="39" t="n">
        <v>4.8</v>
      </c>
      <c r="J342" s="14"/>
    </row>
    <row r="343" ht="22.5" customHeight="1">
      <c r="A343" s="13" t="n">
        <f>WEEKNUM(B343,2)</f>
        <v>39</v>
      </c>
      <c r="B343" s="33" t="n">
        <v>46290</v>
      </c>
      <c r="C343" s="52" t="n">
        <v>10298628</v>
      </c>
      <c r="D343" s="63" t="s">
        <v>43</v>
      </c>
      <c r="E343" s="52" t="s">
        <v>14</v>
      </c>
      <c r="F343" s="52" t="s">
        <v>26</v>
      </c>
      <c r="G343" s="35" t="n">
        <v>64</v>
      </c>
      <c r="H343" s="39" t="n">
        <v>0.22</v>
      </c>
      <c r="I343" s="39" t="n">
        <v>14.26</v>
      </c>
      <c r="J343" s="14"/>
    </row>
    <row r="344" ht="22.5" customHeight="1">
      <c r="A344" s="13" t="n">
        <f>WEEKNUM(B344,2)</f>
        <v>39</v>
      </c>
      <c r="B344" s="33" t="n">
        <v>46290</v>
      </c>
      <c r="C344" s="52" t="n">
        <v>11655595</v>
      </c>
      <c r="D344" s="63" t="s">
        <v>44</v>
      </c>
      <c r="E344" s="52" t="s">
        <v>14</v>
      </c>
      <c r="F344" s="52" t="s">
        <v>26</v>
      </c>
      <c r="G344" s="35" t="n">
        <v>2</v>
      </c>
      <c r="H344" s="39" t="n">
        <v>5.57</v>
      </c>
      <c r="I344" s="39" t="n">
        <v>11.13</v>
      </c>
      <c r="J344" s="14"/>
    </row>
    <row r="345" ht="22.5" customHeight="1">
      <c r="A345" s="13" t="n">
        <f>WEEKNUM(B345,2)</f>
        <v>39</v>
      </c>
      <c r="B345" s="33" t="n">
        <v>46290</v>
      </c>
      <c r="C345" s="52" t="n">
        <v>11655596</v>
      </c>
      <c r="D345" s="63" t="s">
        <v>44</v>
      </c>
      <c r="E345" s="52" t="s">
        <v>14</v>
      </c>
      <c r="F345" s="52" t="s">
        <v>12</v>
      </c>
      <c r="G345" s="35" t="n">
        <v>0</v>
      </c>
      <c r="H345" s="39" t="n">
        <v>0</v>
      </c>
      <c r="I345" s="39" t="n">
        <v>0.2096</v>
      </c>
      <c r="J345" s="14"/>
    </row>
    <row r="346" ht="22.5" customHeight="1">
      <c r="A346" s="13" t="n">
        <f>WEEKNUM(B346,2)</f>
        <v>39</v>
      </c>
      <c r="B346" s="33" t="n">
        <v>46290</v>
      </c>
      <c r="C346" s="52" t="n">
        <v>11690183</v>
      </c>
      <c r="D346" s="63" t="s">
        <v>38</v>
      </c>
      <c r="E346" s="52" t="s">
        <v>14</v>
      </c>
      <c r="F346" s="52" t="s">
        <v>15</v>
      </c>
      <c r="G346" s="35" t="n">
        <v>49</v>
      </c>
      <c r="H346" s="39" t="n">
        <v>0.19</v>
      </c>
      <c r="I346" s="39" t="n">
        <v>9.3</v>
      </c>
      <c r="J346" s="14"/>
    </row>
    <row r="347" ht="22.5" customHeight="1">
      <c r="A347" s="13" t="n">
        <f>WEEKNUM(B347,2)</f>
        <v>39</v>
      </c>
      <c r="B347" s="33" t="n">
        <v>46290</v>
      </c>
      <c r="C347" s="52" t="n">
        <v>11763482</v>
      </c>
      <c r="D347" s="63" t="s">
        <v>44</v>
      </c>
      <c r="E347" s="65" t="s">
        <v>14</v>
      </c>
      <c r="F347" s="52" t="s">
        <v>12</v>
      </c>
      <c r="G347" s="35" t="n">
        <v>0</v>
      </c>
      <c r="H347" s="39" t="n">
        <v>0</v>
      </c>
      <c r="I347" s="39" t="n">
        <v>0.1782</v>
      </c>
      <c r="J347" s="14"/>
    </row>
    <row r="348" ht="22.5" customHeight="1">
      <c r="A348" s="13" t="n">
        <f>WEEKNUM(B348,2)</f>
        <v>39</v>
      </c>
      <c r="B348" s="33" t="n">
        <v>46290</v>
      </c>
      <c r="C348" s="52" t="n">
        <v>91565942</v>
      </c>
      <c r="D348" s="63" t="s">
        <v>31</v>
      </c>
      <c r="E348" s="52" t="s">
        <v>36</v>
      </c>
      <c r="F348" s="56" t="s">
        <v>15</v>
      </c>
      <c r="G348" s="35" t="n">
        <v>20</v>
      </c>
      <c r="H348" s="39" t="n">
        <v>0.03</v>
      </c>
      <c r="I348" s="39" t="n">
        <v>0.6</v>
      </c>
      <c r="J348" s="14"/>
    </row>
    <row r="349" ht="22.5" customHeight="1">
      <c r="A349" s="13" t="n">
        <f>WEEKNUM(B349,2)</f>
        <v>39</v>
      </c>
      <c r="B349" s="33" t="n">
        <v>46290</v>
      </c>
      <c r="C349" s="52" t="n">
        <v>91565947</v>
      </c>
      <c r="D349" s="63" t="s">
        <v>31</v>
      </c>
      <c r="E349" s="52" t="s">
        <v>42</v>
      </c>
      <c r="F349" s="56" t="s">
        <v>15</v>
      </c>
      <c r="G349" s="35" t="n">
        <v>995</v>
      </c>
      <c r="H349" s="39" t="n">
        <v>0.02</v>
      </c>
      <c r="I349" s="39" t="n">
        <v>19.9</v>
      </c>
      <c r="J349" s="70"/>
    </row>
    <row r="350" ht="22.5" customHeight="1">
      <c r="A350" s="13" t="n">
        <f>WEEKNUM(B350,2)</f>
        <v>39</v>
      </c>
      <c r="B350" s="33" t="n">
        <v>46290</v>
      </c>
      <c r="C350" s="52" t="n">
        <v>12541739</v>
      </c>
      <c r="D350" s="63" t="s">
        <v>45</v>
      </c>
      <c r="E350" s="52" t="s">
        <v>14</v>
      </c>
      <c r="F350" s="52" t="s">
        <v>15</v>
      </c>
      <c r="G350" s="35" t="n">
        <v>200</v>
      </c>
      <c r="H350" s="39" t="n">
        <v>0.3</v>
      </c>
      <c r="I350" s="39" t="n">
        <v>60</v>
      </c>
      <c r="J350" s="70"/>
    </row>
    <row r="351" ht="22.5" customHeight="1">
      <c r="A351" s="13" t="n">
        <f>WEEKNUM(B351,2)</f>
        <v>39</v>
      </c>
      <c r="B351" s="33" t="n">
        <v>46290</v>
      </c>
      <c r="C351" s="52" t="n">
        <v>5464039</v>
      </c>
      <c r="D351" s="63" t="s">
        <v>31</v>
      </c>
      <c r="E351" s="52" t="s">
        <v>46</v>
      </c>
      <c r="F351" s="52" t="s">
        <v>15</v>
      </c>
      <c r="G351" s="59" t="n">
        <v>1186</v>
      </c>
      <c r="H351" s="60" t="n">
        <v>0.299</v>
      </c>
      <c r="I351" s="60" t="n">
        <v>354.28</v>
      </c>
      <c r="J351" s="14"/>
    </row>
    <row r="352" ht="22.5" customHeight="1">
      <c r="A352" s="13" t="n">
        <f>WEEKNUM(B352,2)</f>
        <v>39</v>
      </c>
      <c r="B352" s="33" t="n">
        <v>46290</v>
      </c>
      <c r="C352" s="52" t="n">
        <v>8057746</v>
      </c>
      <c r="D352" s="63" t="s">
        <v>31</v>
      </c>
      <c r="E352" s="52" t="s">
        <v>46</v>
      </c>
      <c r="F352" s="52" t="s">
        <v>15</v>
      </c>
      <c r="G352" s="35" t="n">
        <v>1</v>
      </c>
      <c r="H352" s="39" t="n">
        <v>0.28</v>
      </c>
      <c r="I352" s="39" t="n">
        <v>0.28</v>
      </c>
      <c r="J352" s="14"/>
    </row>
    <row r="353" ht="22.5" customHeight="1">
      <c r="A353" s="13" t="n">
        <f>WEEKNUM(B353,2)</f>
        <v>39</v>
      </c>
      <c r="B353" s="33" t="n">
        <v>46290</v>
      </c>
      <c r="C353" s="52" t="n">
        <v>91399821</v>
      </c>
      <c r="D353" s="62" t="s">
        <v>40</v>
      </c>
      <c r="E353" s="52" t="s">
        <v>14</v>
      </c>
      <c r="F353" s="52" t="s">
        <v>26</v>
      </c>
      <c r="G353" s="35" t="n">
        <v>473</v>
      </c>
      <c r="H353" s="39" t="n">
        <v>0.1</v>
      </c>
      <c r="I353" s="39" t="n">
        <v>49.43</v>
      </c>
      <c r="J353" s="14"/>
    </row>
    <row r="354" ht="22.5" customHeight="1">
      <c r="A354" s="13" t="n">
        <f>WEEKNUM(B354,2)</f>
        <v>39</v>
      </c>
      <c r="B354" s="33" t="n">
        <v>46290</v>
      </c>
      <c r="C354" s="52" t="n">
        <v>8670368</v>
      </c>
      <c r="D354" s="62" t="s">
        <v>16</v>
      </c>
      <c r="E354" s="52" t="s">
        <v>11</v>
      </c>
      <c r="F354" s="52" t="s">
        <v>30</v>
      </c>
      <c r="G354" s="35" t="n">
        <v>8</v>
      </c>
      <c r="H354" s="39" t="n">
        <v>0.25</v>
      </c>
      <c r="I354" s="39" t="n">
        <v>2.04</v>
      </c>
      <c r="J354" s="64" t="n">
        <v>0</v>
      </c>
    </row>
    <row r="355" ht="22.5" customHeight="1">
      <c r="A355" s="13" t="n">
        <f>WEEKNUM(B355,2)</f>
        <v>39</v>
      </c>
      <c r="B355" s="33" t="n">
        <v>46290</v>
      </c>
      <c r="C355" s="52" t="n">
        <v>10514860</v>
      </c>
      <c r="D355" s="63" t="s">
        <v>44</v>
      </c>
      <c r="E355" s="52" t="s">
        <v>14</v>
      </c>
      <c r="F355" s="52" t="s">
        <v>15</v>
      </c>
      <c r="G355" s="35" t="n">
        <v>41</v>
      </c>
      <c r="H355" s="39" t="n">
        <v>0.688</v>
      </c>
      <c r="I355" s="39" t="n">
        <v>28.2</v>
      </c>
      <c r="J355" s="14"/>
    </row>
    <row r="356" ht="22.5" customHeight="1">
      <c r="A356" s="13" t="n">
        <f>WEEKNUM(B356,2)</f>
        <v>39</v>
      </c>
      <c r="B356" s="33" t="n">
        <v>46290</v>
      </c>
      <c r="C356" s="52" t="n">
        <v>91532857</v>
      </c>
      <c r="D356" s="63" t="s">
        <v>47</v>
      </c>
      <c r="E356" s="52" t="s">
        <v>14</v>
      </c>
      <c r="F356" s="52" t="s">
        <v>12</v>
      </c>
      <c r="G356" s="35" t="n">
        <v>18</v>
      </c>
      <c r="H356" s="39" t="n">
        <v>0.283</v>
      </c>
      <c r="I356" s="39" t="n">
        <v>5.0914</v>
      </c>
      <c r="J356" s="14"/>
    </row>
    <row r="357" ht="22.5" customHeight="1">
      <c r="A357" s="13" t="n">
        <f>WEEKNUM(B357,2)</f>
        <v>39</v>
      </c>
      <c r="B357" s="33" t="n">
        <v>46290</v>
      </c>
      <c r="C357" s="52" t="n">
        <v>91534913</v>
      </c>
      <c r="D357" s="63" t="s">
        <v>48</v>
      </c>
      <c r="E357" s="52" t="s">
        <v>49</v>
      </c>
      <c r="F357" s="52" t="s">
        <v>15</v>
      </c>
      <c r="G357" s="35" t="n">
        <v>3</v>
      </c>
      <c r="H357" s="39" t="n">
        <v>1.667</v>
      </c>
      <c r="I357" s="39" t="n">
        <v>5</v>
      </c>
      <c r="J357" s="14"/>
    </row>
    <row r="358" ht="22.5" customHeight="1">
      <c r="A358" s="13" t="n">
        <f>WEEKNUM(B358,2)</f>
        <v>39</v>
      </c>
      <c r="B358" s="33" t="n">
        <v>46290</v>
      </c>
      <c r="C358" s="52" t="n">
        <v>91533906</v>
      </c>
      <c r="D358" s="63" t="s">
        <v>50</v>
      </c>
      <c r="E358" s="52" t="s">
        <v>51</v>
      </c>
      <c r="F358" s="52" t="s">
        <v>15</v>
      </c>
      <c r="G358" s="35" t="n">
        <v>0</v>
      </c>
      <c r="H358" s="39" t="n">
        <v>0</v>
      </c>
      <c r="I358" s="39" t="n">
        <v>0</v>
      </c>
      <c r="J358" s="14"/>
    </row>
    <row r="359" ht="22.5" customHeight="1">
      <c r="A359" s="13" t="n">
        <f>WEEKNUM(B359,2)</f>
        <v>39</v>
      </c>
      <c r="B359" s="33" t="n">
        <v>46290</v>
      </c>
      <c r="C359" s="52" t="n">
        <v>91545519</v>
      </c>
      <c r="D359" s="63" t="s">
        <v>52</v>
      </c>
      <c r="E359" s="52" t="s">
        <v>46</v>
      </c>
      <c r="F359" s="52" t="s">
        <v>15</v>
      </c>
      <c r="G359" s="35" t="n">
        <v>75</v>
      </c>
      <c r="H359" s="39" t="n">
        <v>0.198</v>
      </c>
      <c r="I359" s="39" t="n">
        <v>14.88</v>
      </c>
      <c r="J359" s="14"/>
    </row>
    <row r="360" ht="22.5" customHeight="1">
      <c r="A360" s="13" t="n">
        <f>WEEKNUM(B360,2)</f>
        <v>39</v>
      </c>
      <c r="B360" s="33" t="n">
        <v>46290</v>
      </c>
      <c r="C360" s="52" t="n">
        <v>91551388</v>
      </c>
      <c r="D360" s="63" t="s">
        <v>53</v>
      </c>
      <c r="E360" s="52" t="s">
        <v>54</v>
      </c>
      <c r="F360" s="52" t="s">
        <v>12</v>
      </c>
      <c r="G360" s="35" t="n">
        <v>18</v>
      </c>
      <c r="H360" s="39" t="n">
        <v>0.845</v>
      </c>
      <c r="I360" s="39" t="n">
        <v>15.2162</v>
      </c>
      <c r="J360" s="14"/>
    </row>
    <row r="361" ht="22.5" customHeight="1">
      <c r="A361" s="13" t="n">
        <f>WEEKNUM(B361,2)</f>
        <v>39</v>
      </c>
      <c r="B361" s="33" t="n">
        <v>46290</v>
      </c>
      <c r="C361" s="52" t="n">
        <v>91565948</v>
      </c>
      <c r="D361" s="63" t="s">
        <v>47</v>
      </c>
      <c r="E361" s="52" t="s">
        <v>14</v>
      </c>
      <c r="F361" s="52" t="s">
        <v>12</v>
      </c>
      <c r="G361" s="35" t="n">
        <v>18</v>
      </c>
      <c r="H361" s="39" t="n">
        <v>0.204</v>
      </c>
      <c r="I361" s="39" t="n">
        <v>3.6775</v>
      </c>
      <c r="J361" s="14"/>
    </row>
    <row r="362" ht="22.5" customHeight="1">
      <c r="A362" s="13" t="n">
        <f>WEEKNUM(B362,2)</f>
        <v>39</v>
      </c>
      <c r="B362" s="33" t="n">
        <v>46290</v>
      </c>
      <c r="C362" s="52" t="n">
        <v>91550293</v>
      </c>
      <c r="D362" s="63" t="s">
        <v>55</v>
      </c>
      <c r="E362" s="52" t="s">
        <v>56</v>
      </c>
      <c r="F362" s="52" t="s">
        <v>15</v>
      </c>
      <c r="G362" s="35" t="n">
        <v>21</v>
      </c>
      <c r="H362" s="39" t="n">
        <v>0.35</v>
      </c>
      <c r="I362" s="39" t="n">
        <v>7.35</v>
      </c>
      <c r="J362" s="14"/>
    </row>
    <row r="363" ht="22.5" customHeight="1">
      <c r="A363" s="13" t="n">
        <f>WEEKNUM(B363,2)</f>
        <v>39</v>
      </c>
      <c r="B363" s="33" t="n">
        <v>46290</v>
      </c>
      <c r="C363" s="52" t="n">
        <v>9333145</v>
      </c>
      <c r="D363" s="63" t="s">
        <v>57</v>
      </c>
      <c r="E363" s="52" t="s">
        <v>14</v>
      </c>
      <c r="F363" s="52" t="s">
        <v>26</v>
      </c>
      <c r="G363" s="35" t="n">
        <v>53</v>
      </c>
      <c r="H363" s="39" t="n">
        <v>0.21</v>
      </c>
      <c r="I363" s="39" t="n">
        <v>10.95</v>
      </c>
      <c r="J363" s="14"/>
    </row>
    <row r="364" ht="22.5" customHeight="1">
      <c r="A364" s="13" t="n">
        <f>WEEKNUM(B364,2)</f>
        <v>39</v>
      </c>
      <c r="B364" s="33" t="n">
        <v>46290</v>
      </c>
      <c r="C364" s="52" t="n">
        <v>91557347</v>
      </c>
      <c r="D364" s="63" t="s">
        <v>58</v>
      </c>
      <c r="E364" s="52" t="s">
        <v>14</v>
      </c>
      <c r="F364" s="52" t="s">
        <v>15</v>
      </c>
      <c r="G364" s="35" t="n">
        <v>0</v>
      </c>
      <c r="H364" s="39" t="n">
        <v>0</v>
      </c>
      <c r="I364" s="39" t="n">
        <v>0</v>
      </c>
      <c r="J364" s="14"/>
    </row>
    <row r="365" ht="22.5" customHeight="1">
      <c r="A365" s="13" t="n">
        <f>WEEKNUM(B365,2)</f>
        <v>39</v>
      </c>
      <c r="B365" s="33" t="n">
        <v>46290</v>
      </c>
      <c r="C365" s="52" t="n">
        <v>12115625</v>
      </c>
      <c r="D365" s="63" t="s">
        <v>59</v>
      </c>
      <c r="E365" s="52" t="s">
        <v>14</v>
      </c>
      <c r="F365" s="52" t="s">
        <v>15</v>
      </c>
      <c r="G365" s="35" t="n">
        <v>0</v>
      </c>
      <c r="H365" s="39" t="n">
        <v>0</v>
      </c>
      <c r="I365" s="39" t="n">
        <v>0</v>
      </c>
      <c r="J365" s="14"/>
    </row>
    <row r="366" ht="22.5" customHeight="1">
      <c r="A366" s="13" t="n">
        <f>WEEKNUM(B366,2)</f>
        <v>39</v>
      </c>
      <c r="B366" s="33" t="n">
        <v>46290</v>
      </c>
      <c r="C366" s="52" t="n">
        <v>91564896</v>
      </c>
      <c r="D366" s="63" t="s">
        <v>60</v>
      </c>
      <c r="E366" s="52" t="s">
        <v>14</v>
      </c>
      <c r="F366" s="52" t="s">
        <v>15</v>
      </c>
      <c r="G366" s="35" t="n">
        <v>86</v>
      </c>
      <c r="H366" s="39" t="n">
        <v>0.35</v>
      </c>
      <c r="I366" s="39" t="n">
        <v>30.1</v>
      </c>
      <c r="J366" s="14"/>
    </row>
    <row r="367" ht="22.5" customHeight="1">
      <c r="A367" s="13" t="n">
        <f>WEEKNUM(B367,2)</f>
        <v>39</v>
      </c>
      <c r="B367" s="33" t="n">
        <v>46290</v>
      </c>
      <c r="C367" s="52" t="n">
        <v>91566789</v>
      </c>
      <c r="D367" s="63" t="s">
        <v>61</v>
      </c>
      <c r="E367" s="52" t="s">
        <v>42</v>
      </c>
      <c r="F367" s="52" t="s">
        <v>15</v>
      </c>
      <c r="G367" s="35" t="n">
        <v>50</v>
      </c>
      <c r="H367" s="39" t="n">
        <v>0.1</v>
      </c>
      <c r="I367" s="39" t="n">
        <v>5</v>
      </c>
      <c r="J367" s="14"/>
    </row>
    <row r="368" ht="22.5" customHeight="1">
      <c r="A368" s="13" t="n">
        <f>WEEKNUM(B368,2)</f>
        <v>39</v>
      </c>
      <c r="B368" s="33" t="n">
        <v>46290</v>
      </c>
      <c r="C368" s="52" t="n">
        <v>12306671</v>
      </c>
      <c r="D368" s="63" t="s">
        <v>62</v>
      </c>
      <c r="E368" s="52" t="s">
        <v>63</v>
      </c>
      <c r="F368" s="52" t="s">
        <v>21</v>
      </c>
      <c r="G368" s="35" t="n">
        <v>15</v>
      </c>
      <c r="H368" s="39" t="n">
        <v>0.22</v>
      </c>
      <c r="I368" s="39" t="n">
        <v>3.3</v>
      </c>
      <c r="J368" s="14"/>
    </row>
    <row r="369" ht="22.5" customHeight="1">
      <c r="A369" s="13" t="n">
        <f>WEEKNUM(B369,2)</f>
        <v>39</v>
      </c>
      <c r="B369" s="33" t="n">
        <v>46290</v>
      </c>
      <c r="C369" s="52" t="n">
        <v>12304863</v>
      </c>
      <c r="D369" s="63" t="s">
        <v>59</v>
      </c>
      <c r="E369" s="52" t="s">
        <v>14</v>
      </c>
      <c r="F369" s="52" t="s">
        <v>26</v>
      </c>
      <c r="G369" s="35" t="n">
        <v>14</v>
      </c>
      <c r="H369" s="39" t="n">
        <v>0.16</v>
      </c>
      <c r="I369" s="39" t="n">
        <v>2.24</v>
      </c>
      <c r="J369" s="14"/>
    </row>
    <row r="370" ht="22.5" customHeight="1">
      <c r="A370" s="13" t="n">
        <f>WEEKNUM(B370,2)</f>
        <v>39</v>
      </c>
      <c r="B370" s="33" t="n">
        <v>46290</v>
      </c>
      <c r="C370" s="52" t="n">
        <v>91567363</v>
      </c>
      <c r="D370" s="63" t="s">
        <v>64</v>
      </c>
      <c r="E370" s="52" t="s">
        <v>14</v>
      </c>
      <c r="F370" s="52" t="s">
        <v>15</v>
      </c>
      <c r="G370" s="35" t="n">
        <v>172</v>
      </c>
      <c r="H370" s="39" t="n">
        <v>0.25</v>
      </c>
      <c r="I370" s="39" t="n">
        <v>43</v>
      </c>
      <c r="J370" s="14"/>
    </row>
    <row r="371" ht="22.5" customHeight="1">
      <c r="A371" s="13" t="n">
        <f>WEEKNUM(B371,2)</f>
        <v>39</v>
      </c>
      <c r="B371" s="33" t="n">
        <v>46290</v>
      </c>
      <c r="C371" s="52" t="n">
        <v>91567806</v>
      </c>
      <c r="D371" s="63" t="s">
        <v>64</v>
      </c>
      <c r="E371" s="52" t="s">
        <v>65</v>
      </c>
      <c r="F371" s="52" t="s">
        <v>15</v>
      </c>
      <c r="G371" s="35" t="n">
        <v>101</v>
      </c>
      <c r="H371" s="39" t="n">
        <v>0.15</v>
      </c>
      <c r="I371" s="39" t="n">
        <v>15.15</v>
      </c>
      <c r="J371" s="14"/>
    </row>
    <row r="372" ht="22.5" customHeight="1">
      <c r="A372" s="13" t="n">
        <f>WEEKNUM(B372,2)</f>
        <v>39</v>
      </c>
      <c r="B372" s="33" t="n">
        <v>46290</v>
      </c>
      <c r="C372" s="52" t="n">
        <v>12373981</v>
      </c>
      <c r="D372" s="63" t="s">
        <v>66</v>
      </c>
      <c r="E372" s="52" t="s">
        <v>36</v>
      </c>
      <c r="F372" s="52" t="s">
        <v>15</v>
      </c>
      <c r="G372" s="35" t="n">
        <v>45</v>
      </c>
      <c r="H372" s="39" t="n">
        <v>0.04</v>
      </c>
      <c r="I372" s="39" t="n">
        <v>1.8</v>
      </c>
      <c r="J372" s="14"/>
    </row>
    <row r="373" ht="22.5" customHeight="1">
      <c r="A373" s="13" t="n">
        <f>WEEKNUM(B373,2)</f>
        <v>39</v>
      </c>
      <c r="B373" s="33" t="n">
        <v>46290</v>
      </c>
      <c r="C373" s="52" t="n">
        <v>5365721</v>
      </c>
      <c r="D373" s="63" t="s">
        <v>67</v>
      </c>
      <c r="E373" s="52" t="s">
        <v>65</v>
      </c>
      <c r="F373" s="52" t="s">
        <v>15</v>
      </c>
      <c r="G373" s="35" t="n">
        <v>83</v>
      </c>
      <c r="H373" s="39" t="n">
        <v>0.5</v>
      </c>
      <c r="I373" s="39" t="n">
        <v>41.5</v>
      </c>
      <c r="J373" s="14"/>
    </row>
    <row r="374" ht="22.5" customHeight="1">
      <c r="A374" s="13" t="n">
        <f>WEEKNUM(B374,2)</f>
        <v>39</v>
      </c>
      <c r="B374" s="33" t="n">
        <v>46290</v>
      </c>
      <c r="C374" s="52" t="n">
        <v>91568575</v>
      </c>
      <c r="D374" s="63" t="s">
        <v>68</v>
      </c>
      <c r="E374" s="52" t="s">
        <v>14</v>
      </c>
      <c r="F374" s="52" t="s">
        <v>15</v>
      </c>
      <c r="G374" s="35" t="n">
        <v>0</v>
      </c>
      <c r="H374" s="39" t="n">
        <v>0</v>
      </c>
      <c r="I374" s="39" t="n">
        <v>0</v>
      </c>
      <c r="J374" s="14"/>
    </row>
    <row r="375" ht="22.5" customHeight="1">
      <c r="A375" s="13" t="n">
        <f>WEEKNUM(B375,2)</f>
        <v>39</v>
      </c>
      <c r="B375" s="33" t="n">
        <v>46290</v>
      </c>
      <c r="C375" s="52" t="n">
        <v>91399439</v>
      </c>
      <c r="D375" s="63" t="s">
        <v>69</v>
      </c>
      <c r="E375" s="52" t="s">
        <v>42</v>
      </c>
      <c r="F375" s="52" t="s">
        <v>15</v>
      </c>
      <c r="G375" s="77" t="n">
        <v>0</v>
      </c>
      <c r="H375" s="60" t="n">
        <v>0</v>
      </c>
      <c r="I375" s="60" t="n">
        <v>0</v>
      </c>
      <c r="J375" s="14"/>
    </row>
    <row r="376" ht="22.5" customHeight="1">
      <c r="A376" s="13" t="n">
        <f>WEEKNUM(B376,2)</f>
        <v>39</v>
      </c>
      <c r="B376" s="33" t="n">
        <v>46290</v>
      </c>
      <c r="C376" s="52" t="n">
        <v>91399437</v>
      </c>
      <c r="D376" s="63" t="s">
        <v>70</v>
      </c>
      <c r="E376" s="56" t="s">
        <v>71</v>
      </c>
      <c r="F376" s="52" t="s">
        <v>15</v>
      </c>
      <c r="G376" s="35" t="n">
        <v>50</v>
      </c>
      <c r="H376" s="39" t="n">
        <v>0.15</v>
      </c>
      <c r="I376" s="39" t="n">
        <v>7.5</v>
      </c>
      <c r="J376" s="14"/>
    </row>
    <row r="377" ht="22.5" customHeight="1">
      <c r="A377" s="13" t="n">
        <f>WEEKNUM(B377,2)</f>
        <v>39</v>
      </c>
      <c r="B377" s="33" t="n">
        <v>46290</v>
      </c>
      <c r="C377" s="52" t="n">
        <v>5556054</v>
      </c>
      <c r="D377" s="63" t="s">
        <v>72</v>
      </c>
      <c r="E377" s="52" t="s">
        <v>36</v>
      </c>
      <c r="F377" s="52" t="s">
        <v>15</v>
      </c>
      <c r="G377" s="57" t="n">
        <v>0</v>
      </c>
      <c r="H377" s="39" t="n">
        <v>0</v>
      </c>
      <c r="I377" s="39" t="n">
        <v>0</v>
      </c>
      <c r="J377" s="14"/>
    </row>
    <row r="378" ht="22.5" customHeight="1">
      <c r="A378" s="13" t="n">
        <f>WEEKNUM(B378,2)</f>
        <v>39</v>
      </c>
      <c r="B378" s="33" t="n">
        <v>46290</v>
      </c>
      <c r="C378" s="52" t="n">
        <v>8628042</v>
      </c>
      <c r="D378" s="63" t="s">
        <v>28</v>
      </c>
      <c r="E378" s="52" t="s">
        <v>14</v>
      </c>
      <c r="F378" s="52" t="s">
        <v>26</v>
      </c>
      <c r="G378" s="57" t="n">
        <v>374</v>
      </c>
      <c r="H378" s="39" t="n">
        <v>0.39</v>
      </c>
      <c r="I378" s="39" t="n">
        <v>144.41</v>
      </c>
      <c r="J378" s="14"/>
    </row>
    <row r="379" ht="22.5" customHeight="1">
      <c r="A379" s="13" t="n">
        <f>WEEKNUM(B379,2)</f>
        <v>39</v>
      </c>
      <c r="B379" s="33" t="n">
        <v>46290</v>
      </c>
      <c r="C379" s="52" t="n">
        <v>9297014</v>
      </c>
      <c r="D379" s="63" t="s">
        <v>13</v>
      </c>
      <c r="E379" s="52" t="s">
        <v>14</v>
      </c>
      <c r="F379" s="52" t="s">
        <v>26</v>
      </c>
      <c r="G379" s="57" t="n">
        <v>196</v>
      </c>
      <c r="H379" s="39" t="n">
        <v>0.16</v>
      </c>
      <c r="I379" s="39" t="n">
        <v>32.19</v>
      </c>
      <c r="J379" s="14"/>
    </row>
    <row r="380" ht="22.5" customHeight="1">
      <c r="A380" s="13" t="n">
        <f>WEEKNUM(B380,2)</f>
        <v>39</v>
      </c>
      <c r="B380" s="33" t="n">
        <v>46290</v>
      </c>
      <c r="C380" s="52" t="n">
        <v>7815836</v>
      </c>
      <c r="D380" s="63" t="s">
        <v>73</v>
      </c>
      <c r="E380" s="52" t="s">
        <v>36</v>
      </c>
      <c r="F380" s="52" t="s">
        <v>15</v>
      </c>
      <c r="G380" s="57" t="n">
        <v>3818</v>
      </c>
      <c r="H380" s="39" t="n">
        <v>0.116</v>
      </c>
      <c r="I380" s="39" t="n">
        <v>443.19</v>
      </c>
      <c r="J380" s="14"/>
    </row>
    <row r="381" ht="22.5" customHeight="1">
      <c r="A381" s="13" t="n">
        <f>WEEKNUM(B381,2)</f>
        <v>39</v>
      </c>
      <c r="B381" s="33" t="n">
        <v>46290</v>
      </c>
      <c r="C381" s="52" t="n">
        <v>91467820</v>
      </c>
      <c r="D381" s="63" t="s">
        <v>74</v>
      </c>
      <c r="E381" s="52" t="s">
        <v>36</v>
      </c>
      <c r="F381" s="52" t="s">
        <v>15</v>
      </c>
      <c r="G381" s="57" t="n">
        <v>245</v>
      </c>
      <c r="H381" s="39" t="n">
        <v>0.1</v>
      </c>
      <c r="I381" s="39" t="n">
        <v>24.5</v>
      </c>
      <c r="J381" s="14"/>
    </row>
    <row r="382" ht="22.5" customHeight="1">
      <c r="A382" s="13" t="n">
        <f>WEEKNUM(B382,2)</f>
        <v>39</v>
      </c>
      <c r="B382" s="33" t="n">
        <v>46290</v>
      </c>
      <c r="C382" s="52" t="n">
        <v>91496145</v>
      </c>
      <c r="D382" s="63" t="s">
        <v>74</v>
      </c>
      <c r="E382" s="56" t="s">
        <v>71</v>
      </c>
      <c r="F382" s="52" t="s">
        <v>15</v>
      </c>
      <c r="G382" s="57" t="n">
        <v>29</v>
      </c>
      <c r="H382" s="39" t="n">
        <v>0.15</v>
      </c>
      <c r="I382" s="39" t="n">
        <v>4.35</v>
      </c>
      <c r="J382" s="14"/>
    </row>
    <row r="383" ht="22.5" customHeight="1">
      <c r="A383" s="13" t="n">
        <f>WEEKNUM(B383,2)</f>
        <v>39</v>
      </c>
      <c r="B383" s="33" t="n">
        <v>46290</v>
      </c>
      <c r="C383" s="52" t="n">
        <v>91496146</v>
      </c>
      <c r="D383" s="63" t="s">
        <v>74</v>
      </c>
      <c r="E383" s="52" t="s">
        <v>46</v>
      </c>
      <c r="F383" s="52" t="s">
        <v>15</v>
      </c>
      <c r="G383" s="57" t="n">
        <v>49</v>
      </c>
      <c r="H383" s="39" t="n">
        <v>0.14</v>
      </c>
      <c r="I383" s="39" t="n">
        <v>6.86</v>
      </c>
      <c r="J383" s="14"/>
    </row>
    <row r="384" ht="22.5" customHeight="1">
      <c r="A384" s="13" t="n">
        <f>WEEKNUM(B384,2)</f>
        <v>39</v>
      </c>
      <c r="B384" s="33" t="n">
        <v>46290</v>
      </c>
      <c r="C384" s="52" t="n">
        <v>91496147</v>
      </c>
      <c r="D384" s="63" t="s">
        <v>74</v>
      </c>
      <c r="E384" s="52" t="s">
        <v>11</v>
      </c>
      <c r="F384" s="52" t="s">
        <v>15</v>
      </c>
      <c r="G384" s="57" t="n">
        <v>18</v>
      </c>
      <c r="H384" s="39" t="n">
        <v>0.13</v>
      </c>
      <c r="I384" s="39" t="n">
        <v>2.34</v>
      </c>
      <c r="J384" s="14"/>
    </row>
    <row r="385" ht="22.5" customHeight="1">
      <c r="A385" s="13" t="n">
        <f>WEEKNUM(B385,2)</f>
        <v>39</v>
      </c>
      <c r="B385" s="33" t="n">
        <v>46290</v>
      </c>
      <c r="C385" s="52" t="n">
        <v>91496148</v>
      </c>
      <c r="D385" s="63" t="s">
        <v>74</v>
      </c>
      <c r="E385" s="52" t="s">
        <v>14</v>
      </c>
      <c r="F385" s="52" t="s">
        <v>15</v>
      </c>
      <c r="G385" s="57" t="n">
        <v>160</v>
      </c>
      <c r="H385" s="39" t="n">
        <v>0.15</v>
      </c>
      <c r="I385" s="39" t="n">
        <v>24</v>
      </c>
      <c r="J385" s="14"/>
    </row>
    <row r="386" ht="22.5" customHeight="1">
      <c r="A386" s="13" t="n">
        <f>WEEKNUM(B386,2)</f>
        <v>39</v>
      </c>
      <c r="B386" s="33" t="n">
        <v>46290</v>
      </c>
      <c r="C386" s="52" t="n">
        <v>10765365</v>
      </c>
      <c r="D386" s="63" t="s">
        <v>75</v>
      </c>
      <c r="E386" s="56" t="s">
        <v>71</v>
      </c>
      <c r="F386" s="52" t="s">
        <v>15</v>
      </c>
      <c r="G386" s="57" t="n">
        <v>100</v>
      </c>
      <c r="H386" s="39" t="n">
        <v>0.18</v>
      </c>
      <c r="I386" s="39" t="n">
        <v>18.02</v>
      </c>
      <c r="J386" s="14"/>
    </row>
    <row r="387" ht="22.5" customHeight="1">
      <c r="A387" s="13" t="n">
        <f>WEEKNUM(B387,2)</f>
        <v>39</v>
      </c>
      <c r="B387" s="33" t="n">
        <v>46290</v>
      </c>
      <c r="C387" s="52" t="n">
        <v>11079953</v>
      </c>
      <c r="D387" s="63" t="s">
        <v>72</v>
      </c>
      <c r="E387" s="52" t="s">
        <v>36</v>
      </c>
      <c r="F387" s="52" t="s">
        <v>15</v>
      </c>
      <c r="G387" s="57" t="n">
        <v>0</v>
      </c>
      <c r="H387" s="39" t="n">
        <v>0</v>
      </c>
      <c r="I387" s="39" t="n">
        <v>0</v>
      </c>
      <c r="J387" s="14"/>
    </row>
    <row r="388" ht="22.5" customHeight="1">
      <c r="A388" s="13" t="n">
        <f>WEEKNUM(B388,2)</f>
        <v>39</v>
      </c>
      <c r="B388" s="33" t="n">
        <v>46290</v>
      </c>
      <c r="C388" s="52" t="n">
        <v>11690181</v>
      </c>
      <c r="D388" s="63" t="s">
        <v>76</v>
      </c>
      <c r="E388" s="52" t="s">
        <v>14</v>
      </c>
      <c r="F388" s="52" t="s">
        <v>15</v>
      </c>
      <c r="G388" s="35" t="n">
        <v>400</v>
      </c>
      <c r="H388" s="39" t="n">
        <v>0.42</v>
      </c>
      <c r="I388" s="39" t="n">
        <v>168</v>
      </c>
      <c r="J388" s="14"/>
    </row>
    <row r="389" ht="22.5" customHeight="1">
      <c r="A389" s="13" t="n">
        <f>WEEKNUM(B389,2)</f>
        <v>39</v>
      </c>
      <c r="B389" s="33" t="n">
        <v>46290</v>
      </c>
      <c r="C389" s="52" t="n">
        <v>11836152</v>
      </c>
      <c r="D389" s="63" t="s">
        <v>73</v>
      </c>
      <c r="E389" s="56" t="s">
        <v>36</v>
      </c>
      <c r="F389" s="52" t="s">
        <v>15</v>
      </c>
      <c r="G389" s="57" t="n">
        <v>5</v>
      </c>
      <c r="H389" s="39" t="n">
        <v>0.09</v>
      </c>
      <c r="I389" s="39" t="n">
        <v>0.45</v>
      </c>
      <c r="J389" s="14"/>
    </row>
    <row r="390" ht="22.5" customHeight="1">
      <c r="A390" s="13" t="n">
        <f>WEEKNUM(B390,2)</f>
        <v>39</v>
      </c>
      <c r="B390" s="33" t="n">
        <v>46290</v>
      </c>
      <c r="C390" s="52" t="n">
        <v>11862336</v>
      </c>
      <c r="D390" s="63" t="s">
        <v>69</v>
      </c>
      <c r="E390" s="56" t="s">
        <v>42</v>
      </c>
      <c r="F390" s="52" t="s">
        <v>15</v>
      </c>
      <c r="G390" s="57" t="n">
        <v>0</v>
      </c>
      <c r="H390" s="39" t="n">
        <v>0</v>
      </c>
      <c r="I390" s="39" t="n">
        <v>0</v>
      </c>
      <c r="J390" s="14"/>
    </row>
    <row r="391" ht="22.5" customHeight="1">
      <c r="A391" s="13" t="n">
        <f>WEEKNUM(B391,2)</f>
        <v>39</v>
      </c>
      <c r="B391" s="33" t="n">
        <v>46290</v>
      </c>
      <c r="C391" s="52" t="n">
        <v>11924259</v>
      </c>
      <c r="D391" s="63" t="s">
        <v>77</v>
      </c>
      <c r="E391" s="56" t="s">
        <v>36</v>
      </c>
      <c r="F391" s="52" t="s">
        <v>15</v>
      </c>
      <c r="G391" s="57" t="n">
        <v>59</v>
      </c>
      <c r="H391" s="39" t="n">
        <v>0.12</v>
      </c>
      <c r="I391" s="39" t="n">
        <v>7.08</v>
      </c>
      <c r="J391" s="14"/>
    </row>
    <row r="392" ht="22.5" customHeight="1">
      <c r="A392" s="13" t="n">
        <f>WEEKNUM(B392,2)</f>
        <v>39</v>
      </c>
      <c r="B392" s="33" t="n">
        <v>46290</v>
      </c>
      <c r="C392" s="52" t="n">
        <v>12038500</v>
      </c>
      <c r="D392" s="63" t="s">
        <v>76</v>
      </c>
      <c r="E392" s="52" t="s">
        <v>14</v>
      </c>
      <c r="F392" s="52" t="s">
        <v>15</v>
      </c>
      <c r="G392" s="57" t="n">
        <v>43</v>
      </c>
      <c r="H392" s="39" t="n">
        <v>0.4</v>
      </c>
      <c r="I392" s="39" t="n">
        <v>17.2</v>
      </c>
      <c r="J392" s="14"/>
    </row>
    <row r="393" ht="22.5" customHeight="1">
      <c r="A393" s="13" t="n">
        <f>WEEKNUM(B393,2)</f>
        <v>39</v>
      </c>
      <c r="B393" s="33" t="n">
        <v>46290</v>
      </c>
      <c r="C393" s="52" t="n">
        <v>91565943</v>
      </c>
      <c r="D393" s="63" t="s">
        <v>74</v>
      </c>
      <c r="E393" s="52" t="s">
        <v>46</v>
      </c>
      <c r="F393" s="52" t="s">
        <v>15</v>
      </c>
      <c r="G393" s="57" t="n">
        <v>1</v>
      </c>
      <c r="H393" s="39" t="n">
        <v>0.14</v>
      </c>
      <c r="I393" s="39" t="n">
        <v>0.14</v>
      </c>
      <c r="J393" s="14"/>
    </row>
    <row r="394" ht="22.5" customHeight="1">
      <c r="A394" s="13" t="n">
        <f>WEEKNUM(B394,2)</f>
        <v>39</v>
      </c>
      <c r="B394" s="33" t="n">
        <v>46290</v>
      </c>
      <c r="C394" s="52" t="n">
        <v>91565945</v>
      </c>
      <c r="D394" s="63" t="s">
        <v>74</v>
      </c>
      <c r="E394" s="56" t="s">
        <v>36</v>
      </c>
      <c r="F394" s="52" t="s">
        <v>15</v>
      </c>
      <c r="G394" s="57" t="n">
        <v>29</v>
      </c>
      <c r="H394" s="39" t="n">
        <v>0.12</v>
      </c>
      <c r="I394" s="39" t="n">
        <v>3.48</v>
      </c>
      <c r="J394" s="14"/>
    </row>
    <row r="395" ht="22.5" customHeight="1">
      <c r="A395" s="13" t="n">
        <f>WEEKNUM(B395,2)</f>
        <v>39</v>
      </c>
      <c r="B395" s="33" t="n">
        <v>46290</v>
      </c>
      <c r="C395" s="52" t="n">
        <v>91551845</v>
      </c>
      <c r="D395" s="63" t="s">
        <v>74</v>
      </c>
      <c r="E395" s="52" t="s">
        <v>11</v>
      </c>
      <c r="F395" s="52" t="s">
        <v>15</v>
      </c>
      <c r="G395" s="57" t="n">
        <v>150</v>
      </c>
      <c r="H395" s="39" t="n">
        <v>0.14</v>
      </c>
      <c r="I395" s="39" t="n">
        <v>21</v>
      </c>
      <c r="J395" s="14"/>
    </row>
    <row r="396" ht="22.5" customHeight="1">
      <c r="A396" s="13" t="n">
        <f>WEEKNUM(B396,2)</f>
        <v>39</v>
      </c>
      <c r="B396" s="33" t="n">
        <v>46290</v>
      </c>
      <c r="C396" s="52" t="n">
        <v>91565949</v>
      </c>
      <c r="D396" s="63" t="s">
        <v>74</v>
      </c>
      <c r="E396" s="52" t="s">
        <v>71</v>
      </c>
      <c r="F396" s="52" t="s">
        <v>15</v>
      </c>
      <c r="G396" s="57" t="n">
        <v>50</v>
      </c>
      <c r="H396" s="39" t="n">
        <v>0.15</v>
      </c>
      <c r="I396" s="39" t="n">
        <v>7.5</v>
      </c>
      <c r="J396" s="14"/>
    </row>
    <row r="397" ht="22.5" customHeight="1">
      <c r="A397" s="13" t="n">
        <f>WEEKNUM(B397,2)</f>
        <v>39</v>
      </c>
      <c r="B397" s="33" t="n">
        <v>46290</v>
      </c>
      <c r="C397" s="52" t="n">
        <v>12336897</v>
      </c>
      <c r="D397" s="63" t="s">
        <v>78</v>
      </c>
      <c r="E397" s="52" t="s">
        <v>11</v>
      </c>
      <c r="F397" s="52" t="s">
        <v>15</v>
      </c>
      <c r="G397" s="57" t="n">
        <v>203</v>
      </c>
      <c r="H397" s="39" t="n">
        <v>0.3</v>
      </c>
      <c r="I397" s="39" t="n">
        <v>60.9</v>
      </c>
      <c r="J397" s="14"/>
    </row>
    <row r="398" ht="22.5" customHeight="1">
      <c r="A398" s="13" t="n">
        <f>WEEKNUM(B398,2)</f>
        <v>39</v>
      </c>
      <c r="B398" s="33" t="n">
        <v>46290</v>
      </c>
      <c r="C398" s="52" t="n">
        <v>12336896</v>
      </c>
      <c r="D398" s="63" t="s">
        <v>78</v>
      </c>
      <c r="E398" s="52" t="s">
        <v>11</v>
      </c>
      <c r="F398" s="56" t="s">
        <v>12</v>
      </c>
      <c r="G398" s="57" t="n">
        <v>0</v>
      </c>
      <c r="H398" s="39" t="n">
        <v>0</v>
      </c>
      <c r="I398" s="39" t="n">
        <v>0.0113</v>
      </c>
      <c r="J398" s="70"/>
    </row>
    <row r="399" ht="22.5" customHeight="1">
      <c r="A399" s="13" t="n">
        <f>WEEKNUM(B399,2)</f>
        <v>39</v>
      </c>
      <c r="B399" s="33" t="n">
        <v>46290</v>
      </c>
      <c r="C399" s="52" t="n">
        <v>91573130</v>
      </c>
      <c r="D399" s="63" t="s">
        <v>53</v>
      </c>
      <c r="E399" s="52" t="s">
        <v>17</v>
      </c>
      <c r="F399" s="56" t="s">
        <v>15</v>
      </c>
      <c r="G399" s="57" t="n">
        <v>3</v>
      </c>
      <c r="H399" s="39" t="n">
        <v>0.2</v>
      </c>
      <c r="I399" s="39" t="n">
        <v>0.6</v>
      </c>
      <c r="J399" s="70"/>
    </row>
    <row r="400" ht="22.5" customHeight="1">
      <c r="A400" s="13" t="n">
        <f>WEEKNUM(B400,2)</f>
        <v>39</v>
      </c>
      <c r="B400" s="33" t="n">
        <v>46290</v>
      </c>
      <c r="C400" s="52" t="n">
        <v>91573131</v>
      </c>
      <c r="D400" s="63" t="s">
        <v>53</v>
      </c>
      <c r="E400" s="52" t="s">
        <v>33</v>
      </c>
      <c r="F400" s="56" t="s">
        <v>15</v>
      </c>
      <c r="G400" s="57" t="n">
        <v>4</v>
      </c>
      <c r="H400" s="39" t="n">
        <v>0.2</v>
      </c>
      <c r="I400" s="39" t="n">
        <v>0.8</v>
      </c>
      <c r="J400" s="70"/>
    </row>
    <row r="401" ht="22.5" customHeight="1">
      <c r="A401" s="13" t="n">
        <f>WEEKNUM(B401,2)</f>
        <v>39</v>
      </c>
      <c r="B401" s="33" t="n">
        <v>46290</v>
      </c>
      <c r="C401" s="52" t="n">
        <v>6395488</v>
      </c>
      <c r="D401" s="63" t="s">
        <v>39</v>
      </c>
      <c r="E401" s="52" t="s">
        <v>14</v>
      </c>
      <c r="F401" s="13" t="s">
        <v>15</v>
      </c>
      <c r="G401" s="61" t="n">
        <v>200</v>
      </c>
      <c r="H401" s="60" t="n">
        <v>0.3</v>
      </c>
      <c r="I401" s="60" t="n">
        <v>60</v>
      </c>
      <c r="J401" s="14"/>
    </row>
    <row r="402" ht="22.5" customHeight="1">
      <c r="A402" s="13" t="n">
        <f>WEEKNUM(B402,2)</f>
        <v>39</v>
      </c>
      <c r="B402" s="33" t="n">
        <v>46290</v>
      </c>
      <c r="C402" s="52" t="n">
        <v>8291713</v>
      </c>
      <c r="D402" s="62" t="s">
        <v>40</v>
      </c>
      <c r="E402" s="31" t="s">
        <v>14</v>
      </c>
      <c r="F402" s="13" t="s">
        <v>15</v>
      </c>
      <c r="G402" s="35" t="n">
        <v>1500</v>
      </c>
      <c r="H402" s="39" t="n">
        <v>0.135</v>
      </c>
      <c r="I402" s="39" t="n">
        <v>202.5</v>
      </c>
      <c r="J402" s="14"/>
    </row>
    <row r="403" ht="22.5" customHeight="1">
      <c r="A403" s="13" t="n">
        <f>WEEKNUM(B403,2)</f>
        <v>39</v>
      </c>
      <c r="B403" s="33" t="n">
        <v>46290</v>
      </c>
      <c r="C403" s="52" t="n">
        <v>8566541</v>
      </c>
      <c r="D403" s="62" t="s">
        <v>79</v>
      </c>
      <c r="E403" s="56" t="s">
        <v>14</v>
      </c>
      <c r="F403" s="39" t="s">
        <v>26</v>
      </c>
      <c r="G403" s="35" t="n">
        <v>378</v>
      </c>
      <c r="H403" s="39" t="n">
        <v>0.18</v>
      </c>
      <c r="I403" s="39" t="n">
        <v>66.83</v>
      </c>
      <c r="J403" s="14"/>
    </row>
    <row r="404" ht="22.5" customHeight="1">
      <c r="A404" s="13" t="n">
        <f>WEEKNUM(B404,2)</f>
        <v>39</v>
      </c>
      <c r="B404" s="33" t="n">
        <v>46290</v>
      </c>
      <c r="C404" s="52" t="n">
        <v>8566084</v>
      </c>
      <c r="D404" s="62" t="s">
        <v>80</v>
      </c>
      <c r="E404" s="56" t="s">
        <v>42</v>
      </c>
      <c r="F404" s="13" t="s">
        <v>15</v>
      </c>
      <c r="G404" s="58" t="n">
        <v>100</v>
      </c>
      <c r="H404" s="39" t="n">
        <v>0.12</v>
      </c>
      <c r="I404" s="39" t="n">
        <v>12</v>
      </c>
      <c r="J404" s="14"/>
    </row>
    <row r="405" ht="22.5" customHeight="1">
      <c r="A405" s="13" t="n">
        <f>WEEKNUM(B405,2)</f>
        <v>39</v>
      </c>
      <c r="B405" s="33" t="n">
        <v>46290</v>
      </c>
      <c r="C405" s="52" t="n">
        <v>2937658</v>
      </c>
      <c r="D405" s="62" t="s">
        <v>81</v>
      </c>
      <c r="E405" s="56" t="s">
        <v>14</v>
      </c>
      <c r="F405" s="13" t="s">
        <v>15</v>
      </c>
      <c r="G405" s="58" t="n">
        <v>100</v>
      </c>
      <c r="H405" s="39" t="n">
        <v>0.123</v>
      </c>
      <c r="I405" s="39" t="n">
        <v>12.3</v>
      </c>
      <c r="J405" s="14"/>
    </row>
    <row r="406" ht="22.5" customHeight="1">
      <c r="A406" s="13" t="n">
        <f>WEEKNUM(B406,2)</f>
        <v>39</v>
      </c>
      <c r="B406" s="33" t="n">
        <v>46290</v>
      </c>
      <c r="C406" s="52" t="n">
        <v>6706444</v>
      </c>
      <c r="D406" s="62" t="s">
        <v>82</v>
      </c>
      <c r="E406" s="52" t="s">
        <v>83</v>
      </c>
      <c r="F406" s="39" t="s">
        <v>12</v>
      </c>
      <c r="G406" s="58" t="n">
        <v>8</v>
      </c>
      <c r="H406" s="39" t="n">
        <v>0.54</v>
      </c>
      <c r="I406" s="39" t="n">
        <v>4.3189</v>
      </c>
      <c r="J406" s="14"/>
    </row>
    <row r="407" ht="22.5" customHeight="1">
      <c r="A407" s="13" t="n">
        <f>WEEKNUM(B407,2)</f>
        <v>39</v>
      </c>
      <c r="B407" s="33" t="n">
        <v>46290</v>
      </c>
      <c r="C407" s="52" t="n">
        <v>5963354</v>
      </c>
      <c r="D407" s="63" t="s">
        <v>82</v>
      </c>
      <c r="E407" s="52" t="s">
        <v>83</v>
      </c>
      <c r="F407" s="13" t="s">
        <v>15</v>
      </c>
      <c r="G407" s="58" t="n">
        <v>348</v>
      </c>
      <c r="H407" s="39" t="n">
        <v>0.574</v>
      </c>
      <c r="I407" s="39" t="n">
        <v>199.748</v>
      </c>
      <c r="J407" s="64"/>
    </row>
    <row r="408" ht="22.5" customHeight="1">
      <c r="A408" s="13" t="n">
        <f>WEEKNUM(B408,2)</f>
        <v>39</v>
      </c>
      <c r="B408" s="33" t="n">
        <v>46290</v>
      </c>
      <c r="C408" s="52" t="n">
        <v>9686529</v>
      </c>
      <c r="D408" s="62" t="s">
        <v>82</v>
      </c>
      <c r="E408" s="56" t="s">
        <v>84</v>
      </c>
      <c r="F408" s="13" t="s">
        <v>15</v>
      </c>
      <c r="G408" s="58" t="n">
        <v>23</v>
      </c>
      <c r="H408" s="39" t="n">
        <v>0.5</v>
      </c>
      <c r="I408" s="39" t="n">
        <v>11.5</v>
      </c>
      <c r="J408" s="14"/>
    </row>
    <row r="409" ht="22.5" customHeight="1">
      <c r="A409" s="13" t="n">
        <f>WEEKNUM(B409,2)</f>
        <v>39</v>
      </c>
      <c r="B409" s="33" t="n">
        <v>46290</v>
      </c>
      <c r="C409" s="52" t="n">
        <v>5963400</v>
      </c>
      <c r="D409" s="62" t="s">
        <v>82</v>
      </c>
      <c r="E409" s="56" t="s">
        <v>85</v>
      </c>
      <c r="F409" s="13" t="s">
        <v>15</v>
      </c>
      <c r="G409" s="58" t="n">
        <v>42</v>
      </c>
      <c r="H409" s="39" t="n">
        <v>0.2</v>
      </c>
      <c r="I409" s="39" t="n">
        <v>8.4</v>
      </c>
      <c r="J409" s="14"/>
    </row>
    <row r="410" ht="22.5" customHeight="1">
      <c r="A410" s="38" t="n">
        <f>WEEKNUM(B410,2)</f>
        <v>39</v>
      </c>
      <c r="B410" s="33" t="n">
        <v>46290</v>
      </c>
      <c r="C410" s="65" t="n">
        <v>10080665</v>
      </c>
      <c r="D410" s="68" t="s">
        <v>82</v>
      </c>
      <c r="E410" s="56" t="s">
        <v>86</v>
      </c>
      <c r="F410" s="13" t="s">
        <v>15</v>
      </c>
      <c r="G410" s="58" t="n">
        <v>16</v>
      </c>
      <c r="H410" s="39" t="n">
        <v>0.38</v>
      </c>
      <c r="I410" s="39" t="n">
        <v>6.08</v>
      </c>
      <c r="J410" s="14"/>
    </row>
    <row r="411" ht="22.5" customHeight="1">
      <c r="A411" s="13" t="n">
        <f>WEEKNUM(B411,2)</f>
        <v>39</v>
      </c>
      <c r="B411" s="33" t="n">
        <v>46290</v>
      </c>
      <c r="C411" s="13" t="n">
        <v>91520433</v>
      </c>
      <c r="D411" s="62" t="s">
        <v>74</v>
      </c>
      <c r="E411" s="56" t="s">
        <v>14</v>
      </c>
      <c r="F411" s="13" t="s">
        <v>15</v>
      </c>
      <c r="G411" s="58" t="n">
        <v>2</v>
      </c>
      <c r="H411" s="39" t="n">
        <v>0.16</v>
      </c>
      <c r="I411" s="39" t="n">
        <v>0.32</v>
      </c>
      <c r="J411" s="14"/>
    </row>
    <row r="412" ht="22.5" customHeight="1">
      <c r="A412" s="13" t="n">
        <f>WEEKNUM(B412,2)</f>
        <v>39</v>
      </c>
      <c r="B412" s="33" t="n">
        <v>46290</v>
      </c>
      <c r="C412" s="52" t="n">
        <v>11078827</v>
      </c>
      <c r="D412" s="62" t="s">
        <v>82</v>
      </c>
      <c r="E412" s="56" t="s">
        <v>85</v>
      </c>
      <c r="F412" s="13" t="s">
        <v>15</v>
      </c>
      <c r="G412" s="58" t="n">
        <v>0</v>
      </c>
      <c r="H412" s="39" t="n">
        <v>0</v>
      </c>
      <c r="I412" s="39" t="n">
        <v>0</v>
      </c>
      <c r="J412" s="14"/>
    </row>
    <row r="413" ht="22.5" customHeight="1">
      <c r="A413" s="13" t="n">
        <f>WEEKNUM(B413,2)</f>
        <v>39</v>
      </c>
      <c r="B413" s="33" t="n">
        <v>46290</v>
      </c>
      <c r="C413" s="52" t="n">
        <v>11078981</v>
      </c>
      <c r="D413" s="62" t="s">
        <v>82</v>
      </c>
      <c r="E413" s="52" t="s">
        <v>83</v>
      </c>
      <c r="F413" s="13" t="s">
        <v>15</v>
      </c>
      <c r="G413" s="58" t="n">
        <v>0</v>
      </c>
      <c r="H413" s="39" t="n">
        <v>0</v>
      </c>
      <c r="I413" s="39" t="n">
        <v>0</v>
      </c>
      <c r="J413" s="14"/>
    </row>
    <row r="414" ht="22.5" customHeight="1">
      <c r="A414" s="13" t="n">
        <f>WEEKNUM(B414,2)</f>
        <v>39</v>
      </c>
      <c r="B414" s="33" t="n">
        <v>46290</v>
      </c>
      <c r="C414" s="52" t="n">
        <v>11080833</v>
      </c>
      <c r="D414" s="62" t="s">
        <v>82</v>
      </c>
      <c r="E414" s="56" t="s">
        <v>84</v>
      </c>
      <c r="F414" s="13" t="s">
        <v>15</v>
      </c>
      <c r="G414" s="58" t="n">
        <v>0</v>
      </c>
      <c r="H414" s="39" t="n">
        <v>0</v>
      </c>
      <c r="I414" s="39" t="n">
        <v>0</v>
      </c>
      <c r="J414" s="14"/>
    </row>
    <row r="415" ht="22.5" customHeight="1">
      <c r="A415" s="13" t="n">
        <f>WEEKNUM(B415,2)</f>
        <v>39</v>
      </c>
      <c r="B415" s="33" t="n">
        <v>46290</v>
      </c>
      <c r="C415" s="52" t="n">
        <v>11081056</v>
      </c>
      <c r="D415" s="62" t="s">
        <v>82</v>
      </c>
      <c r="E415" s="56" t="s">
        <v>86</v>
      </c>
      <c r="F415" s="13" t="s">
        <v>15</v>
      </c>
      <c r="G415" s="58" t="n">
        <v>0</v>
      </c>
      <c r="H415" s="39" t="n">
        <v>0</v>
      </c>
      <c r="I415" s="39" t="n">
        <v>0</v>
      </c>
      <c r="J415" s="14"/>
    </row>
    <row r="416" ht="22.5" customHeight="1">
      <c r="A416" s="13" t="n">
        <f>WEEKNUM(B416,2)</f>
        <v>39</v>
      </c>
      <c r="B416" s="33" t="n">
        <v>46290</v>
      </c>
      <c r="C416" s="52" t="n">
        <v>11078963</v>
      </c>
      <c r="D416" s="62" t="s">
        <v>81</v>
      </c>
      <c r="E416" s="56" t="s">
        <v>14</v>
      </c>
      <c r="F416" s="13" t="s">
        <v>15</v>
      </c>
      <c r="G416" s="58" t="n">
        <v>77</v>
      </c>
      <c r="H416" s="39" t="n">
        <v>0.4</v>
      </c>
      <c r="I416" s="39" t="n">
        <v>30.8</v>
      </c>
      <c r="J416" s="14"/>
    </row>
    <row r="417" ht="22.5" customHeight="1">
      <c r="A417" s="13" t="n">
        <f>WEEKNUM(B417,2)</f>
        <v>39</v>
      </c>
      <c r="B417" s="33" t="n">
        <v>46290</v>
      </c>
      <c r="C417" s="52" t="n">
        <v>91538300</v>
      </c>
      <c r="D417" s="62" t="s">
        <v>74</v>
      </c>
      <c r="E417" s="56" t="s">
        <v>36</v>
      </c>
      <c r="F417" s="13" t="s">
        <v>15</v>
      </c>
      <c r="G417" s="58" t="n">
        <v>4</v>
      </c>
      <c r="H417" s="39" t="n">
        <v>0.14</v>
      </c>
      <c r="I417" s="39" t="n">
        <v>0.56</v>
      </c>
      <c r="J417" s="14"/>
    </row>
    <row r="418" ht="22.5" customHeight="1">
      <c r="A418" s="13" t="n">
        <f>WEEKNUM(B418,2)</f>
        <v>39</v>
      </c>
      <c r="B418" s="33" t="n">
        <v>46290</v>
      </c>
      <c r="C418" s="52" t="n">
        <v>91538301</v>
      </c>
      <c r="D418" s="62" t="s">
        <v>74</v>
      </c>
      <c r="E418" s="56" t="s">
        <v>14</v>
      </c>
      <c r="F418" s="61" t="s">
        <v>15</v>
      </c>
      <c r="G418" s="74" t="n">
        <v>0</v>
      </c>
      <c r="H418" s="60" t="n">
        <v>0</v>
      </c>
      <c r="I418" s="60" t="n">
        <v>0</v>
      </c>
      <c r="J418" s="13"/>
    </row>
    <row r="419" ht="22.5" customHeight="1">
      <c r="A419" s="13" t="n">
        <f>WEEKNUM(B419,2)</f>
        <v>39</v>
      </c>
      <c r="B419" s="33" t="n">
        <v>46290</v>
      </c>
      <c r="C419" s="65" t="n">
        <v>91538306</v>
      </c>
      <c r="D419" s="68" t="s">
        <v>74</v>
      </c>
      <c r="E419" s="56" t="s">
        <v>71</v>
      </c>
      <c r="F419" s="13" t="s">
        <v>15</v>
      </c>
      <c r="G419" s="58" t="n">
        <v>2</v>
      </c>
      <c r="H419" s="39" t="n">
        <v>0.18</v>
      </c>
      <c r="I419" s="39" t="n">
        <v>0.36</v>
      </c>
      <c r="J419" s="13"/>
    </row>
    <row r="420" ht="22.5" customHeight="1">
      <c r="A420" s="13" t="n">
        <f>WEEKNUM(B420,2)</f>
        <v>39</v>
      </c>
      <c r="B420" s="33" t="n">
        <v>46290</v>
      </c>
      <c r="C420" s="13" t="n">
        <v>91538307</v>
      </c>
      <c r="D420" s="62" t="s">
        <v>74</v>
      </c>
      <c r="E420" s="52" t="s">
        <v>17</v>
      </c>
      <c r="F420" s="13" t="s">
        <v>15</v>
      </c>
      <c r="G420" s="58" t="n">
        <v>0</v>
      </c>
      <c r="H420" s="39" t="n">
        <v>0</v>
      </c>
      <c r="I420" s="39" t="n">
        <v>0</v>
      </c>
      <c r="J420" s="13"/>
    </row>
    <row r="421" ht="22.5" customHeight="1">
      <c r="A421" s="13" t="n">
        <f>WEEKNUM(B421,2)</f>
        <v>39</v>
      </c>
      <c r="B421" s="33" t="n">
        <v>46290</v>
      </c>
      <c r="C421" s="13" t="n">
        <v>91538308</v>
      </c>
      <c r="D421" s="62" t="s">
        <v>74</v>
      </c>
      <c r="E421" s="52" t="s">
        <v>11</v>
      </c>
      <c r="F421" s="13" t="s">
        <v>15</v>
      </c>
      <c r="G421" s="58" t="n">
        <v>0</v>
      </c>
      <c r="H421" s="39" t="n">
        <v>0</v>
      </c>
      <c r="I421" s="39" t="n">
        <v>0</v>
      </c>
      <c r="J421" s="13"/>
    </row>
    <row r="422" ht="22.5" customHeight="1">
      <c r="A422" s="13" t="n">
        <f>WEEKNUM(B422,2)</f>
        <v>39</v>
      </c>
      <c r="B422" s="33" t="n">
        <v>46290</v>
      </c>
      <c r="C422" s="52" t="n">
        <v>91538309</v>
      </c>
      <c r="D422" s="62" t="s">
        <v>74</v>
      </c>
      <c r="E422" s="56" t="s">
        <v>46</v>
      </c>
      <c r="F422" s="13" t="s">
        <v>15</v>
      </c>
      <c r="G422" s="58" t="n">
        <v>0</v>
      </c>
      <c r="H422" s="39" t="n">
        <v>0</v>
      </c>
      <c r="I422" s="39" t="n">
        <v>0</v>
      </c>
      <c r="J422" s="13"/>
    </row>
    <row r="423" ht="22.5" customHeight="1">
      <c r="A423" s="13" t="n">
        <f>WEEKNUM(B423,2)</f>
        <v>39</v>
      </c>
      <c r="B423" s="33" t="n">
        <v>46290</v>
      </c>
      <c r="C423" s="52" t="n">
        <v>11511535</v>
      </c>
      <c r="D423" s="62" t="s">
        <v>81</v>
      </c>
      <c r="E423" s="56" t="s">
        <v>14</v>
      </c>
      <c r="F423" s="39" t="s">
        <v>26</v>
      </c>
      <c r="G423" s="58" t="n">
        <v>524</v>
      </c>
      <c r="H423" s="39" t="n">
        <v>0.417786259541985</v>
      </c>
      <c r="I423" s="39" t="n">
        <v>218.92</v>
      </c>
      <c r="J423" s="13"/>
    </row>
    <row r="424" ht="22.5" customHeight="1">
      <c r="A424" s="13" t="n">
        <f>WEEKNUM(B424,2)</f>
        <v>39</v>
      </c>
      <c r="B424" s="33" t="n">
        <v>46290</v>
      </c>
      <c r="C424" s="52" t="n">
        <v>11792342</v>
      </c>
      <c r="D424" s="62" t="s">
        <v>87</v>
      </c>
      <c r="E424" s="56" t="s">
        <v>42</v>
      </c>
      <c r="F424" s="13" t="s">
        <v>15</v>
      </c>
      <c r="G424" s="58" t="n">
        <v>0</v>
      </c>
      <c r="H424" s="39" t="n">
        <v>0</v>
      </c>
      <c r="I424" s="39" t="n">
        <v>0</v>
      </c>
      <c r="J424" s="13"/>
    </row>
    <row r="425" ht="22.5" customHeight="1">
      <c r="A425" s="13" t="n">
        <f>WEEKNUM(B425,2)</f>
        <v>39</v>
      </c>
      <c r="B425" s="33" t="n">
        <v>46290</v>
      </c>
      <c r="C425" s="52" t="n">
        <v>5365722</v>
      </c>
      <c r="D425" s="62" t="s">
        <v>67</v>
      </c>
      <c r="E425" s="56" t="s">
        <v>65</v>
      </c>
      <c r="F425" s="39" t="s">
        <v>12</v>
      </c>
      <c r="G425" s="58" t="n">
        <v>28</v>
      </c>
      <c r="H425" s="39" t="n">
        <v>0.342</v>
      </c>
      <c r="I425" s="39" t="n">
        <v>9.5762</v>
      </c>
      <c r="J425" s="13"/>
    </row>
    <row r="426" ht="22.5" customHeight="1">
      <c r="A426" s="13" t="n">
        <f>WEEKNUM(B426,2)</f>
        <v>39</v>
      </c>
      <c r="B426" s="33" t="n">
        <v>46290</v>
      </c>
      <c r="C426" s="52" t="n">
        <v>11924654</v>
      </c>
      <c r="D426" s="62" t="s">
        <v>67</v>
      </c>
      <c r="E426" s="56" t="s">
        <v>65</v>
      </c>
      <c r="F426" s="39" t="s">
        <v>12</v>
      </c>
      <c r="G426" s="58" t="n">
        <v>1</v>
      </c>
      <c r="H426" s="39" t="n">
        <v>0.334</v>
      </c>
      <c r="I426" s="39" t="n">
        <v>0.3343</v>
      </c>
      <c r="J426" s="13"/>
    </row>
    <row r="427" ht="22.5" customHeight="1">
      <c r="A427" s="13" t="n">
        <f>WEEKNUM(B427,2)</f>
        <v>39</v>
      </c>
      <c r="B427" s="33" t="n">
        <v>46290</v>
      </c>
      <c r="C427" s="52" t="n">
        <v>12011132</v>
      </c>
      <c r="D427" s="62" t="s">
        <v>88</v>
      </c>
      <c r="E427" s="56" t="s">
        <v>14</v>
      </c>
      <c r="F427" s="13" t="s">
        <v>15</v>
      </c>
      <c r="G427" s="58" t="n">
        <v>150</v>
      </c>
      <c r="H427" s="39" t="n">
        <v>0.2</v>
      </c>
      <c r="I427" s="39" t="n">
        <v>30</v>
      </c>
      <c r="J427" s="13"/>
    </row>
    <row r="428" ht="22.5" customHeight="1">
      <c r="A428" s="13" t="n">
        <f>WEEKNUM(B428,2)</f>
        <v>39</v>
      </c>
      <c r="B428" s="33" t="n">
        <v>46290</v>
      </c>
      <c r="C428" s="52" t="n">
        <v>12072287</v>
      </c>
      <c r="D428" s="62" t="s">
        <v>81</v>
      </c>
      <c r="E428" s="56" t="s">
        <v>14</v>
      </c>
      <c r="F428" s="13" t="s">
        <v>15</v>
      </c>
      <c r="G428" s="58" t="n">
        <v>26</v>
      </c>
      <c r="H428" s="39" t="n">
        <v>0.373</v>
      </c>
      <c r="I428" s="39" t="n">
        <v>9.71</v>
      </c>
      <c r="J428" s="13"/>
    </row>
    <row r="429" ht="22.5" customHeight="1">
      <c r="A429" s="13" t="n">
        <f>WEEKNUM(B429,2)</f>
        <v>39</v>
      </c>
      <c r="B429" s="33" t="n">
        <v>46290</v>
      </c>
      <c r="C429" s="52" t="n">
        <v>6529449</v>
      </c>
      <c r="D429" s="62" t="s">
        <v>81</v>
      </c>
      <c r="E429" s="56" t="s">
        <v>14</v>
      </c>
      <c r="F429" s="39" t="s">
        <v>12</v>
      </c>
      <c r="G429" s="58" t="n">
        <v>202</v>
      </c>
      <c r="H429" s="39" t="n">
        <v>0.239</v>
      </c>
      <c r="I429" s="39" t="n">
        <v>48.3713</v>
      </c>
      <c r="J429" s="13"/>
    </row>
    <row r="430" ht="22.5" customHeight="1">
      <c r="A430" s="13" t="n">
        <f>WEEKNUM(B430,2)</f>
        <v>39</v>
      </c>
      <c r="B430" s="33" t="n">
        <v>46290</v>
      </c>
      <c r="C430" s="52" t="n">
        <v>5623760</v>
      </c>
      <c r="D430" s="62" t="s">
        <v>89</v>
      </c>
      <c r="E430" s="56" t="s">
        <v>14</v>
      </c>
      <c r="F430" s="13" t="s">
        <v>15</v>
      </c>
      <c r="G430" s="58" t="n">
        <v>50</v>
      </c>
      <c r="H430" s="39" t="n">
        <v>0.15</v>
      </c>
      <c r="I430" s="39" t="n">
        <v>7.5</v>
      </c>
      <c r="J430" s="13"/>
    </row>
    <row r="431" ht="22.5" customHeight="1">
      <c r="A431" s="13" t="n">
        <f>WEEKNUM(B431,2)</f>
        <v>39</v>
      </c>
      <c r="B431" s="33" t="n">
        <v>46290</v>
      </c>
      <c r="C431" s="52" t="n">
        <v>12039225</v>
      </c>
      <c r="D431" s="62" t="s">
        <v>90</v>
      </c>
      <c r="E431" s="56" t="s">
        <v>36</v>
      </c>
      <c r="F431" s="13" t="s">
        <v>15</v>
      </c>
      <c r="G431" s="58" t="n">
        <v>38</v>
      </c>
      <c r="H431" s="39" t="n">
        <v>0.2</v>
      </c>
      <c r="I431" s="39" t="n">
        <v>7.6</v>
      </c>
      <c r="J431" s="13"/>
    </row>
    <row r="432" ht="22.5" customHeight="1">
      <c r="A432" s="13" t="n">
        <f>WEEKNUM(B432,2)</f>
        <v>39</v>
      </c>
      <c r="B432" s="33" t="n">
        <v>46290</v>
      </c>
      <c r="C432" s="52" t="n">
        <v>12542512</v>
      </c>
      <c r="D432" s="62" t="s">
        <v>88</v>
      </c>
      <c r="E432" s="56" t="s">
        <v>14</v>
      </c>
      <c r="F432" s="13" t="s">
        <v>15</v>
      </c>
      <c r="G432" s="58" t="n">
        <v>26</v>
      </c>
      <c r="H432" s="39" t="n">
        <v>0.15</v>
      </c>
      <c r="I432" s="39" t="n">
        <v>3.9</v>
      </c>
      <c r="J432" s="13"/>
    </row>
    <row r="433" ht="22.5" customHeight="1">
      <c r="A433" s="13" t="n">
        <f>WEEKNUM(B433,2)</f>
        <v>39</v>
      </c>
      <c r="B433" s="33" t="n">
        <v>46290</v>
      </c>
      <c r="C433" s="52" t="n">
        <v>91573327</v>
      </c>
      <c r="D433" s="62" t="s">
        <v>91</v>
      </c>
      <c r="E433" s="56" t="s">
        <v>14</v>
      </c>
      <c r="F433" s="13" t="s">
        <v>15</v>
      </c>
      <c r="G433" s="13" t="n">
        <v>1</v>
      </c>
      <c r="H433" s="39" t="n">
        <v>0</v>
      </c>
      <c r="I433" s="39" t="n">
        <v>0</v>
      </c>
      <c r="J433" s="14"/>
    </row>
    <row r="434" ht="22.5" customHeight="1">
      <c r="A434" s="13"/>
      <c r="B434" s="33"/>
      <c r="C434" s="52"/>
      <c r="D434" s="62"/>
      <c r="E434" s="56"/>
      <c r="F434" s="39"/>
      <c r="G434" s="13"/>
      <c r="H434" s="39"/>
      <c r="I434" s="39"/>
      <c r="J434" s="14"/>
    </row>
    <row r="435" ht="22.5" customHeight="1">
      <c r="A435" s="13" t="n">
        <f>WEEKNUM(B435,2)</f>
        <v>39</v>
      </c>
      <c r="B435" s="33" t="n">
        <v>46289</v>
      </c>
      <c r="C435" s="52" t="n">
        <v>10813123</v>
      </c>
      <c r="D435" s="62" t="s">
        <v>10</v>
      </c>
      <c r="E435" s="56" t="s">
        <v>11</v>
      </c>
      <c r="F435" s="39" t="s">
        <v>12</v>
      </c>
      <c r="G435" s="13" t="n">
        <v>29</v>
      </c>
      <c r="H435" s="39" t="n">
        <v>0.4149</v>
      </c>
      <c r="I435" s="39" t="n">
        <v>12.0314</v>
      </c>
      <c r="J435" s="14"/>
    </row>
    <row r="436" ht="22.5" customHeight="1">
      <c r="A436" s="13" t="n">
        <f>WEEKNUM(B436,2)</f>
        <v>39</v>
      </c>
      <c r="B436" s="33" t="n">
        <v>46289</v>
      </c>
      <c r="C436" s="52" t="n">
        <v>1745925</v>
      </c>
      <c r="D436" s="62" t="s">
        <v>13</v>
      </c>
      <c r="E436" s="56" t="s">
        <v>14</v>
      </c>
      <c r="F436" s="39" t="s">
        <v>15</v>
      </c>
      <c r="G436" s="35" t="n">
        <v>500</v>
      </c>
      <c r="H436" s="39" t="n">
        <v>0.15</v>
      </c>
      <c r="I436" s="39" t="n">
        <v>75</v>
      </c>
      <c r="J436" s="14"/>
    </row>
    <row r="437" ht="22.5" customHeight="1">
      <c r="A437" s="13" t="n">
        <f>WEEKNUM(B437,2)</f>
        <v>39</v>
      </c>
      <c r="B437" s="33" t="n">
        <v>46289</v>
      </c>
      <c r="C437" s="52" t="n">
        <v>6951600</v>
      </c>
      <c r="D437" s="62" t="s">
        <v>16</v>
      </c>
      <c r="E437" s="56" t="s">
        <v>17</v>
      </c>
      <c r="F437" s="39" t="s">
        <v>15</v>
      </c>
      <c r="G437" s="35" t="n">
        <v>74</v>
      </c>
      <c r="H437" s="39" t="n">
        <v>0.174</v>
      </c>
      <c r="I437" s="39" t="n">
        <v>12.886</v>
      </c>
      <c r="J437" s="14"/>
    </row>
    <row r="438" ht="22.5" customHeight="1">
      <c r="A438" s="13" t="n">
        <f>WEEKNUM(B438,2)</f>
        <v>39</v>
      </c>
      <c r="B438" s="33" t="n">
        <v>46289</v>
      </c>
      <c r="C438" s="52" t="n">
        <v>6951594</v>
      </c>
      <c r="D438" s="62" t="s">
        <v>16</v>
      </c>
      <c r="E438" s="56" t="s">
        <v>18</v>
      </c>
      <c r="F438" s="39" t="s">
        <v>15</v>
      </c>
      <c r="G438" s="35" t="n">
        <v>167</v>
      </c>
      <c r="H438" s="39" t="n">
        <v>0.688</v>
      </c>
      <c r="I438" s="39" t="n">
        <v>114.94</v>
      </c>
      <c r="J438" s="14"/>
    </row>
    <row r="439" ht="22.5" customHeight="1">
      <c r="A439" s="13" t="n">
        <f>WEEKNUM(B439,2)</f>
        <v>39</v>
      </c>
      <c r="B439" s="33" t="n">
        <v>46289</v>
      </c>
      <c r="C439" s="52" t="n">
        <v>2732727</v>
      </c>
      <c r="D439" s="62" t="s">
        <v>10</v>
      </c>
      <c r="E439" s="56" t="s">
        <v>19</v>
      </c>
      <c r="F439" s="39" t="s">
        <v>15</v>
      </c>
      <c r="G439" s="35" t="n">
        <v>501</v>
      </c>
      <c r="H439" s="39" t="n">
        <v>0.25</v>
      </c>
      <c r="I439" s="39" t="n">
        <v>125.025</v>
      </c>
      <c r="J439" s="14"/>
    </row>
    <row r="440" ht="22.5" customHeight="1">
      <c r="A440" s="13" t="n">
        <f>WEEKNUM(B440,2)</f>
        <v>39</v>
      </c>
      <c r="B440" s="33" t="n">
        <v>46289</v>
      </c>
      <c r="C440" s="52" t="n">
        <v>5619156</v>
      </c>
      <c r="D440" s="62" t="s">
        <v>10</v>
      </c>
      <c r="E440" s="56" t="s">
        <v>19</v>
      </c>
      <c r="F440" s="39" t="s">
        <v>12</v>
      </c>
      <c r="G440" s="35" t="n">
        <v>4</v>
      </c>
      <c r="H440" s="39" t="n">
        <v>0.5003</v>
      </c>
      <c r="I440" s="39" t="n">
        <v>2.0012</v>
      </c>
      <c r="J440" s="14"/>
    </row>
    <row r="441" ht="22.5" customHeight="1">
      <c r="A441" s="13" t="n">
        <f>WEEKNUM(B441,2)</f>
        <v>39</v>
      </c>
      <c r="B441" s="33" t="n">
        <v>46289</v>
      </c>
      <c r="C441" s="52" t="n">
        <v>6425889</v>
      </c>
      <c r="D441" s="62" t="s">
        <v>10</v>
      </c>
      <c r="E441" s="56" t="s">
        <v>20</v>
      </c>
      <c r="F441" s="39" t="s">
        <v>15</v>
      </c>
      <c r="G441" s="35" t="n">
        <v>220</v>
      </c>
      <c r="H441" s="39" t="n">
        <v>0.25</v>
      </c>
      <c r="I441" s="39" t="n">
        <v>55</v>
      </c>
      <c r="J441" s="14"/>
    </row>
    <row r="442" ht="22.5" customHeight="1">
      <c r="A442" s="13" t="n">
        <f>WEEKNUM(B442,2)</f>
        <v>39</v>
      </c>
      <c r="B442" s="33" t="n">
        <v>46289</v>
      </c>
      <c r="C442" s="52" t="n">
        <v>6439005</v>
      </c>
      <c r="D442" s="62" t="s">
        <v>10</v>
      </c>
      <c r="E442" s="56" t="s">
        <v>20</v>
      </c>
      <c r="F442" s="39" t="s">
        <v>21</v>
      </c>
      <c r="G442" s="35" t="n">
        <v>250</v>
      </c>
      <c r="H442" s="39" t="n">
        <v>0.2976</v>
      </c>
      <c r="I442" s="39" t="n">
        <v>74.4</v>
      </c>
      <c r="J442" s="14"/>
    </row>
    <row r="443" ht="22.5" customHeight="1">
      <c r="A443" s="13" t="n">
        <f>WEEKNUM(B443,2)</f>
        <v>39</v>
      </c>
      <c r="B443" s="33" t="n">
        <v>46289</v>
      </c>
      <c r="C443" s="52" t="n">
        <v>7203110</v>
      </c>
      <c r="D443" s="62" t="s">
        <v>22</v>
      </c>
      <c r="E443" s="56" t="s">
        <v>23</v>
      </c>
      <c r="F443" s="39" t="s">
        <v>15</v>
      </c>
      <c r="G443" s="35" t="n">
        <v>3</v>
      </c>
      <c r="H443" s="39" t="n">
        <v>0.2</v>
      </c>
      <c r="I443" s="39" t="n">
        <v>0.6</v>
      </c>
      <c r="J443" s="14"/>
    </row>
    <row r="444" ht="22.5" customHeight="1">
      <c r="A444" s="13" t="n">
        <f>WEEKNUM(B444,2)</f>
        <v>39</v>
      </c>
      <c r="B444" s="33" t="n">
        <v>46289</v>
      </c>
      <c r="C444" s="52" t="n">
        <v>7202934</v>
      </c>
      <c r="D444" s="62" t="s">
        <v>22</v>
      </c>
      <c r="E444" s="56" t="s">
        <v>24</v>
      </c>
      <c r="F444" s="39" t="s">
        <v>15</v>
      </c>
      <c r="G444" s="35" t="n">
        <v>89</v>
      </c>
      <c r="H444" s="39" t="n">
        <v>0.35</v>
      </c>
      <c r="I444" s="39" t="n">
        <v>31.15</v>
      </c>
      <c r="J444" s="14"/>
    </row>
    <row r="445" ht="22.5" customHeight="1">
      <c r="A445" s="13" t="n">
        <f>WEEKNUM(B445,2)</f>
        <v>39</v>
      </c>
      <c r="B445" s="33" t="n">
        <v>46289</v>
      </c>
      <c r="C445" s="52" t="n">
        <v>5847496</v>
      </c>
      <c r="D445" s="62" t="s">
        <v>10</v>
      </c>
      <c r="E445" s="56" t="s">
        <v>25</v>
      </c>
      <c r="F445" s="39" t="s">
        <v>12</v>
      </c>
      <c r="G445" s="35" t="n">
        <v>3</v>
      </c>
      <c r="H445" s="39" t="n">
        <v>0.294</v>
      </c>
      <c r="I445" s="39" t="n">
        <v>0.8811</v>
      </c>
      <c r="J445" s="14"/>
    </row>
    <row r="446" ht="22.5" customHeight="1">
      <c r="A446" s="13" t="n">
        <f>WEEKNUM(B446,2)</f>
        <v>39</v>
      </c>
      <c r="B446" s="33" t="n">
        <v>46289</v>
      </c>
      <c r="C446" s="52" t="n">
        <v>7572369</v>
      </c>
      <c r="D446" s="62" t="s">
        <v>10</v>
      </c>
      <c r="E446" s="56" t="s">
        <v>25</v>
      </c>
      <c r="F446" s="39" t="s">
        <v>15</v>
      </c>
      <c r="G446" s="35" t="n">
        <v>201</v>
      </c>
      <c r="H446" s="39" t="n">
        <v>0.306</v>
      </c>
      <c r="I446" s="39" t="n">
        <v>61.44</v>
      </c>
      <c r="J446" s="14"/>
    </row>
    <row r="447" ht="22.5" customHeight="1">
      <c r="A447" s="13" t="n">
        <f>WEEKNUM(B447,2)</f>
        <v>39</v>
      </c>
      <c r="B447" s="33" t="n">
        <v>46289</v>
      </c>
      <c r="C447" s="52" t="n">
        <v>8460883</v>
      </c>
      <c r="D447" s="62" t="s">
        <v>16</v>
      </c>
      <c r="E447" s="56" t="s">
        <v>11</v>
      </c>
      <c r="F447" s="39" t="s">
        <v>15</v>
      </c>
      <c r="G447" s="35" t="n">
        <v>840</v>
      </c>
      <c r="H447" s="39" t="n">
        <v>0.139</v>
      </c>
      <c r="I447" s="39" t="n">
        <v>116.984</v>
      </c>
      <c r="J447" s="14"/>
    </row>
    <row r="448" ht="22.5" customHeight="1">
      <c r="A448" s="13" t="n">
        <f>WEEKNUM(B448,2)</f>
        <v>39</v>
      </c>
      <c r="B448" s="33" t="n">
        <v>46289</v>
      </c>
      <c r="C448" s="52" t="n">
        <v>8531973</v>
      </c>
      <c r="D448" s="62" t="s">
        <v>16</v>
      </c>
      <c r="E448" s="56" t="s">
        <v>18</v>
      </c>
      <c r="F448" s="13" t="s">
        <v>26</v>
      </c>
      <c r="G448" s="35" t="n">
        <v>64</v>
      </c>
      <c r="H448" s="39" t="n">
        <v>0.5</v>
      </c>
      <c r="I448" s="39" t="n">
        <v>32.08</v>
      </c>
      <c r="J448" s="14"/>
    </row>
    <row r="449" ht="22.5" customHeight="1">
      <c r="A449" s="13" t="n">
        <f>WEEKNUM(B449,2)</f>
        <v>39</v>
      </c>
      <c r="B449" s="33" t="n">
        <v>46289</v>
      </c>
      <c r="C449" s="52" t="n">
        <v>8156506</v>
      </c>
      <c r="D449" s="62" t="s">
        <v>27</v>
      </c>
      <c r="E449" s="56" t="s">
        <v>14</v>
      </c>
      <c r="F449" s="39" t="s">
        <v>15</v>
      </c>
      <c r="G449" s="35" t="n">
        <v>728</v>
      </c>
      <c r="H449" s="39" t="n">
        <v>0.13</v>
      </c>
      <c r="I449" s="39" t="n">
        <v>94.64</v>
      </c>
      <c r="J449" s="14"/>
    </row>
    <row r="450" ht="22.5" customHeight="1">
      <c r="A450" s="13" t="n">
        <f>WEEKNUM(B450,2)</f>
        <v>39</v>
      </c>
      <c r="B450" s="33" t="n">
        <v>46289</v>
      </c>
      <c r="C450" s="52" t="n">
        <v>8819666</v>
      </c>
      <c r="D450" s="62" t="s">
        <v>27</v>
      </c>
      <c r="E450" s="56" t="s">
        <v>14</v>
      </c>
      <c r="F450" s="39" t="s">
        <v>12</v>
      </c>
      <c r="G450" s="35" t="n">
        <v>200</v>
      </c>
      <c r="H450" s="39" t="n">
        <v>0.1</v>
      </c>
      <c r="I450" s="39" t="n">
        <v>20.0021</v>
      </c>
      <c r="J450" s="14"/>
    </row>
    <row r="451" ht="22.5" customHeight="1">
      <c r="A451" s="13" t="n">
        <f>WEEKNUM(B451,2)</f>
        <v>39</v>
      </c>
      <c r="B451" s="33" t="n">
        <v>46289</v>
      </c>
      <c r="C451" s="52" t="n">
        <v>91410799</v>
      </c>
      <c r="D451" s="62" t="s">
        <v>31</v>
      </c>
      <c r="E451" s="52" t="s">
        <v>42</v>
      </c>
      <c r="F451" s="13" t="s">
        <v>15</v>
      </c>
      <c r="G451" s="35" t="n">
        <v>0</v>
      </c>
      <c r="H451" s="39" t="n">
        <v>0</v>
      </c>
      <c r="I451" s="39" t="n">
        <v>0</v>
      </c>
      <c r="J451" s="14"/>
    </row>
    <row r="452" ht="22.5" customHeight="1">
      <c r="A452" s="13" t="n">
        <f>WEEKNUM(B452,2)</f>
        <v>39</v>
      </c>
      <c r="B452" s="33" t="n">
        <v>46289</v>
      </c>
      <c r="C452" s="52" t="n">
        <v>7872826</v>
      </c>
      <c r="D452" s="62" t="s">
        <v>28</v>
      </c>
      <c r="E452" s="56" t="s">
        <v>14</v>
      </c>
      <c r="F452" s="39" t="s">
        <v>15</v>
      </c>
      <c r="G452" s="35" t="n">
        <v>43</v>
      </c>
      <c r="H452" s="39" t="n">
        <v>0.477</v>
      </c>
      <c r="I452" s="39" t="n">
        <v>20.52</v>
      </c>
      <c r="J452" s="14"/>
    </row>
    <row r="453" ht="22.5" customHeight="1">
      <c r="A453" s="13" t="n">
        <f>WEEKNUM(B453,2)</f>
        <v>39</v>
      </c>
      <c r="B453" s="33" t="n">
        <v>46289</v>
      </c>
      <c r="C453" s="52" t="n">
        <v>9311355</v>
      </c>
      <c r="D453" s="62" t="s">
        <v>29</v>
      </c>
      <c r="E453" s="56" t="s">
        <v>14</v>
      </c>
      <c r="F453" s="39" t="s">
        <v>15</v>
      </c>
      <c r="G453" s="35" t="n">
        <v>81</v>
      </c>
      <c r="H453" s="39" t="n">
        <v>0.236</v>
      </c>
      <c r="I453" s="39" t="n">
        <v>19.15</v>
      </c>
      <c r="J453" s="14"/>
    </row>
    <row r="454" ht="22.5" customHeight="1">
      <c r="A454" s="13" t="n">
        <f>WEEKNUM(B454,2)</f>
        <v>39</v>
      </c>
      <c r="B454" s="33" t="n">
        <v>46289</v>
      </c>
      <c r="C454" s="52" t="n">
        <v>12114239</v>
      </c>
      <c r="D454" s="62" t="s">
        <v>27</v>
      </c>
      <c r="E454" s="56" t="s">
        <v>14</v>
      </c>
      <c r="F454" s="13" t="s">
        <v>26</v>
      </c>
      <c r="G454" s="35" t="n">
        <v>34</v>
      </c>
      <c r="H454" s="39" t="n">
        <v>0.16</v>
      </c>
      <c r="I454" s="39" t="n">
        <v>5.36</v>
      </c>
      <c r="J454" s="64"/>
    </row>
    <row r="455" ht="22.5" customHeight="1">
      <c r="A455" s="13" t="n">
        <f>WEEKNUM(B455,2)</f>
        <v>39</v>
      </c>
      <c r="B455" s="33" t="n">
        <v>46289</v>
      </c>
      <c r="C455" s="52" t="n">
        <v>10501490</v>
      </c>
      <c r="D455" s="62" t="s">
        <v>13</v>
      </c>
      <c r="E455" s="56" t="s">
        <v>14</v>
      </c>
      <c r="F455" s="39" t="s">
        <v>15</v>
      </c>
      <c r="G455" s="35" t="n">
        <v>8</v>
      </c>
      <c r="H455" s="39" t="n">
        <v>0.13</v>
      </c>
      <c r="I455" s="39" t="n">
        <v>1.04</v>
      </c>
      <c r="J455" s="70"/>
    </row>
    <row r="456" ht="22.5" customHeight="1">
      <c r="A456" s="13" t="n">
        <f>WEEKNUM(B456,2)</f>
        <v>39</v>
      </c>
      <c r="B456" s="33" t="n">
        <v>46289</v>
      </c>
      <c r="C456" s="52" t="n">
        <v>10912510</v>
      </c>
      <c r="D456" s="62" t="s">
        <v>10</v>
      </c>
      <c r="E456" s="67" t="s">
        <v>11</v>
      </c>
      <c r="F456" s="39" t="s">
        <v>30</v>
      </c>
      <c r="G456" s="35" t="n">
        <v>138</v>
      </c>
      <c r="H456" s="39" t="n">
        <v>0.42</v>
      </c>
      <c r="I456" s="39" t="n">
        <v>58.5</v>
      </c>
      <c r="J456" s="64" t="n">
        <v>58.501</v>
      </c>
    </row>
    <row r="457" ht="22.5" customHeight="1">
      <c r="A457" s="13" t="n">
        <f>WEEKNUM(B457,2)</f>
        <v>39</v>
      </c>
      <c r="B457" s="33" t="n">
        <v>46289</v>
      </c>
      <c r="C457" s="52" t="n">
        <v>11080098</v>
      </c>
      <c r="D457" s="62" t="s">
        <v>22</v>
      </c>
      <c r="E457" s="56" t="s">
        <v>24</v>
      </c>
      <c r="F457" s="39" t="s">
        <v>15</v>
      </c>
      <c r="G457" s="35" t="n">
        <v>0</v>
      </c>
      <c r="H457" s="39" t="n">
        <v>0</v>
      </c>
      <c r="I457" s="39" t="n">
        <v>0</v>
      </c>
      <c r="J457" s="66"/>
    </row>
    <row r="458" ht="22.5" customHeight="1">
      <c r="A458" s="13" t="n">
        <f>WEEKNUM(B458,2)</f>
        <v>39</v>
      </c>
      <c r="B458" s="33" t="n">
        <v>46289</v>
      </c>
      <c r="C458" s="52" t="n">
        <v>11715627</v>
      </c>
      <c r="D458" s="62" t="s">
        <v>29</v>
      </c>
      <c r="E458" s="56" t="s">
        <v>14</v>
      </c>
      <c r="F458" s="39" t="s">
        <v>15</v>
      </c>
      <c r="G458" s="35" t="n">
        <v>0</v>
      </c>
      <c r="H458" s="39" t="n">
        <v>0</v>
      </c>
      <c r="I458" s="39" t="n">
        <v>0</v>
      </c>
      <c r="J458" s="14"/>
    </row>
    <row r="459" ht="22.5" customHeight="1">
      <c r="A459" s="13" t="n">
        <f>WEEKNUM(B459,2)</f>
        <v>39</v>
      </c>
      <c r="B459" s="33" t="n">
        <v>46289</v>
      </c>
      <c r="C459" s="52" t="n">
        <v>11715655</v>
      </c>
      <c r="D459" s="62" t="s">
        <v>16</v>
      </c>
      <c r="E459" s="56" t="s">
        <v>11</v>
      </c>
      <c r="F459" s="39" t="s">
        <v>15</v>
      </c>
      <c r="G459" s="35" t="n">
        <v>0</v>
      </c>
      <c r="H459" s="39" t="n">
        <v>0</v>
      </c>
      <c r="I459" s="39" t="n">
        <v>0</v>
      </c>
      <c r="J459" s="14"/>
    </row>
    <row r="460" ht="22.5" customHeight="1">
      <c r="A460" s="13" t="n">
        <f>WEEKNUM(B460,2)</f>
        <v>39</v>
      </c>
      <c r="B460" s="33" t="n">
        <v>46289</v>
      </c>
      <c r="C460" s="52" t="n">
        <v>11715811</v>
      </c>
      <c r="D460" s="62" t="s">
        <v>16</v>
      </c>
      <c r="E460" s="52" t="s">
        <v>17</v>
      </c>
      <c r="F460" s="13" t="s">
        <v>15</v>
      </c>
      <c r="G460" s="35" t="n">
        <v>0</v>
      </c>
      <c r="H460" s="39" t="n">
        <v>0</v>
      </c>
      <c r="I460" s="39" t="n">
        <v>0</v>
      </c>
      <c r="J460" s="14"/>
    </row>
    <row r="461" ht="22.5" customHeight="1">
      <c r="A461" s="13" t="n">
        <f>WEEKNUM(B461,2)</f>
        <v>39</v>
      </c>
      <c r="B461" s="33" t="n">
        <v>46289</v>
      </c>
      <c r="C461" s="52" t="n">
        <v>11729927</v>
      </c>
      <c r="D461" s="62" t="s">
        <v>10</v>
      </c>
      <c r="E461" s="52" t="s">
        <v>20</v>
      </c>
      <c r="F461" s="13" t="s">
        <v>15</v>
      </c>
      <c r="G461" s="35" t="n">
        <v>0</v>
      </c>
      <c r="H461" s="39" t="n">
        <v>0</v>
      </c>
      <c r="I461" s="39" t="n">
        <v>0</v>
      </c>
      <c r="J461" s="14"/>
    </row>
    <row r="462" ht="22.5" customHeight="1">
      <c r="A462" s="13" t="n">
        <f>WEEKNUM(B462,2)</f>
        <v>39</v>
      </c>
      <c r="B462" s="33" t="n">
        <v>46289</v>
      </c>
      <c r="C462" s="52" t="n">
        <v>11729820</v>
      </c>
      <c r="D462" s="62" t="s">
        <v>10</v>
      </c>
      <c r="E462" s="52" t="s">
        <v>25</v>
      </c>
      <c r="F462" s="13" t="s">
        <v>15</v>
      </c>
      <c r="G462" s="35" t="n">
        <v>0</v>
      </c>
      <c r="H462" s="39" t="n">
        <v>0</v>
      </c>
      <c r="I462" s="39" t="n">
        <v>0</v>
      </c>
      <c r="J462" s="14"/>
    </row>
    <row r="463" ht="22.5" customHeight="1">
      <c r="A463" s="13" t="n">
        <f>WEEKNUM(B463,2)</f>
        <v>39</v>
      </c>
      <c r="B463" s="33" t="n">
        <v>46289</v>
      </c>
      <c r="C463" s="52" t="n">
        <v>11729830</v>
      </c>
      <c r="D463" s="62" t="s">
        <v>10</v>
      </c>
      <c r="E463" s="52" t="s">
        <v>11</v>
      </c>
      <c r="F463" s="13" t="s">
        <v>12</v>
      </c>
      <c r="G463" s="35" t="n">
        <v>0</v>
      </c>
      <c r="H463" s="39" t="n">
        <v>0</v>
      </c>
      <c r="I463" s="39" t="n">
        <v>0.0002</v>
      </c>
      <c r="J463" s="70"/>
    </row>
    <row r="464" ht="22.5" customHeight="1">
      <c r="A464" s="13" t="n">
        <f>WEEKNUM(B464,2)</f>
        <v>39</v>
      </c>
      <c r="B464" s="33" t="n">
        <v>46289</v>
      </c>
      <c r="C464" s="52" t="n">
        <v>11892329</v>
      </c>
      <c r="D464" s="62" t="s">
        <v>10</v>
      </c>
      <c r="E464" s="52" t="s">
        <v>11</v>
      </c>
      <c r="F464" s="13" t="s">
        <v>15</v>
      </c>
      <c r="G464" s="35" t="n">
        <v>2969</v>
      </c>
      <c r="H464" s="39" t="n">
        <v>0.22</v>
      </c>
      <c r="I464" s="39" t="n">
        <v>653.18</v>
      </c>
      <c r="J464" s="14"/>
    </row>
    <row r="465" ht="22.5" customHeight="1">
      <c r="A465" s="13" t="n">
        <f>WEEKNUM(B465,2)</f>
        <v>39</v>
      </c>
      <c r="B465" s="33" t="n">
        <v>46289</v>
      </c>
      <c r="C465" s="52" t="n">
        <v>91560708</v>
      </c>
      <c r="D465" s="62" t="s">
        <v>31</v>
      </c>
      <c r="E465" s="56" t="s">
        <v>32</v>
      </c>
      <c r="F465" s="39" t="s">
        <v>15</v>
      </c>
      <c r="G465" s="35" t="n">
        <v>286</v>
      </c>
      <c r="H465" s="39" t="n">
        <v>0.091</v>
      </c>
      <c r="I465" s="39" t="n">
        <v>26.117</v>
      </c>
      <c r="J465" s="14"/>
    </row>
    <row r="466" ht="22.5" customHeight="1">
      <c r="A466" s="13" t="n">
        <f>WEEKNUM(B466,2)</f>
        <v>39</v>
      </c>
      <c r="B466" s="33" t="n">
        <v>46289</v>
      </c>
      <c r="C466" s="52" t="n">
        <v>91560709</v>
      </c>
      <c r="D466" s="62" t="s">
        <v>31</v>
      </c>
      <c r="E466" s="56" t="s">
        <v>33</v>
      </c>
      <c r="F466" s="39" t="s">
        <v>15</v>
      </c>
      <c r="G466" s="35" t="n">
        <v>499</v>
      </c>
      <c r="H466" s="39" t="n">
        <v>0.06</v>
      </c>
      <c r="I466" s="39" t="n">
        <v>29.94</v>
      </c>
      <c r="J466" s="14"/>
    </row>
    <row r="467" ht="22.5" customHeight="1">
      <c r="A467" s="13" t="n">
        <f>WEEKNUM(B467,2)</f>
        <v>39</v>
      </c>
      <c r="B467" s="33" t="n">
        <v>46289</v>
      </c>
      <c r="C467" s="52" t="n">
        <v>12064281</v>
      </c>
      <c r="D467" s="62" t="s">
        <v>16</v>
      </c>
      <c r="E467" s="56" t="s">
        <v>18</v>
      </c>
      <c r="F467" s="39" t="s">
        <v>15</v>
      </c>
      <c r="G467" s="35" t="n">
        <v>0</v>
      </c>
      <c r="H467" s="39" t="n">
        <v>0</v>
      </c>
      <c r="I467" s="39" t="n">
        <v>0</v>
      </c>
      <c r="J467" s="14"/>
    </row>
    <row r="468" ht="22.5" customHeight="1">
      <c r="A468" s="13" t="n">
        <f>WEEKNUM(B468,2)</f>
        <v>39</v>
      </c>
      <c r="B468" s="33" t="n">
        <v>46289</v>
      </c>
      <c r="C468" s="52" t="n">
        <v>11987622</v>
      </c>
      <c r="D468" s="62" t="s">
        <v>10</v>
      </c>
      <c r="E468" s="56" t="s">
        <v>11</v>
      </c>
      <c r="F468" s="39" t="s">
        <v>30</v>
      </c>
      <c r="G468" s="35" t="n">
        <v>3</v>
      </c>
      <c r="H468" s="39" t="n">
        <v>0.67</v>
      </c>
      <c r="I468" s="39" t="n">
        <v>2</v>
      </c>
      <c r="J468" s="64" t="n">
        <v>1.999</v>
      </c>
    </row>
    <row r="469" ht="22.5" customHeight="1">
      <c r="A469" s="13" t="n">
        <f>WEEKNUM(B469,2)</f>
        <v>39</v>
      </c>
      <c r="B469" s="33" t="n">
        <v>46289</v>
      </c>
      <c r="C469" s="52" t="n">
        <v>91567811</v>
      </c>
      <c r="D469" s="62" t="s">
        <v>34</v>
      </c>
      <c r="E469" s="56" t="s">
        <v>14</v>
      </c>
      <c r="F469" s="39" t="s">
        <v>15</v>
      </c>
      <c r="G469" s="35" t="n">
        <v>10</v>
      </c>
      <c r="H469" s="39" t="n">
        <v>1</v>
      </c>
      <c r="I469" s="39" t="n">
        <v>10</v>
      </c>
      <c r="J469" s="64"/>
    </row>
    <row r="470" ht="22.5" customHeight="1">
      <c r="A470" s="13" t="n">
        <f>WEEKNUM(B470,2)</f>
        <v>39</v>
      </c>
      <c r="B470" s="33" t="n">
        <v>46289</v>
      </c>
      <c r="C470" s="52" t="n">
        <v>91548044</v>
      </c>
      <c r="D470" s="62" t="s">
        <v>34</v>
      </c>
      <c r="E470" s="56" t="s">
        <v>14</v>
      </c>
      <c r="F470" s="13" t="s">
        <v>12</v>
      </c>
      <c r="G470" s="35" t="n">
        <v>1</v>
      </c>
      <c r="H470" s="39" t="n">
        <v>7.7748</v>
      </c>
      <c r="I470" s="39" t="n">
        <v>7.7748</v>
      </c>
      <c r="J470" s="64"/>
    </row>
    <row r="471" ht="22.5" customHeight="1">
      <c r="A471" s="13" t="n">
        <f>WEEKNUM(B471,2)</f>
        <v>39</v>
      </c>
      <c r="B471" s="33" t="n">
        <v>46289</v>
      </c>
      <c r="C471" s="52" t="n">
        <v>6061077</v>
      </c>
      <c r="D471" s="62" t="s">
        <v>35</v>
      </c>
      <c r="E471" s="56" t="s">
        <v>14</v>
      </c>
      <c r="F471" s="39" t="s">
        <v>15</v>
      </c>
      <c r="G471" s="35" t="n">
        <v>3</v>
      </c>
      <c r="H471" s="39" t="n">
        <v>0.413</v>
      </c>
      <c r="I471" s="39" t="n">
        <v>1.24</v>
      </c>
      <c r="J471" s="14"/>
    </row>
    <row r="472" ht="22.5" customHeight="1">
      <c r="A472" s="13" t="n">
        <f>WEEKNUM(B472,2)</f>
        <v>39</v>
      </c>
      <c r="B472" s="33" t="n">
        <v>46289</v>
      </c>
      <c r="C472" s="52" t="n">
        <v>6607117</v>
      </c>
      <c r="D472" s="63" t="s">
        <v>35</v>
      </c>
      <c r="E472" s="52" t="s">
        <v>14</v>
      </c>
      <c r="F472" s="13" t="s">
        <v>15</v>
      </c>
      <c r="G472" s="35" t="n">
        <v>114</v>
      </c>
      <c r="H472" s="39" t="n">
        <v>1.053</v>
      </c>
      <c r="I472" s="39" t="n">
        <v>120.085</v>
      </c>
      <c r="J472" s="14"/>
    </row>
    <row r="473" ht="22.5" customHeight="1">
      <c r="A473" s="13" t="n">
        <f>WEEKNUM(B473,2)</f>
        <v>39</v>
      </c>
      <c r="B473" s="33" t="n">
        <v>46289</v>
      </c>
      <c r="C473" s="52" t="n">
        <v>5497580</v>
      </c>
      <c r="D473" s="63" t="s">
        <v>31</v>
      </c>
      <c r="E473" s="52" t="s">
        <v>17</v>
      </c>
      <c r="F473" s="13" t="s">
        <v>15</v>
      </c>
      <c r="G473" s="35" t="n">
        <v>1674</v>
      </c>
      <c r="H473" s="39" t="n">
        <v>0.252</v>
      </c>
      <c r="I473" s="39" t="n">
        <v>421.998</v>
      </c>
      <c r="J473" s="14"/>
    </row>
    <row r="474" ht="22.5" customHeight="1">
      <c r="A474" s="13" t="n">
        <f>WEEKNUM(B474,2)</f>
        <v>39</v>
      </c>
      <c r="B474" s="33" t="n">
        <v>46289</v>
      </c>
      <c r="C474" s="52" t="n">
        <v>91407542</v>
      </c>
      <c r="D474" s="63" t="s">
        <v>31</v>
      </c>
      <c r="E474" s="52" t="s">
        <v>36</v>
      </c>
      <c r="F474" s="13" t="s">
        <v>15</v>
      </c>
      <c r="G474" s="35" t="n">
        <v>18</v>
      </c>
      <c r="H474" s="39" t="n">
        <v>0.02</v>
      </c>
      <c r="I474" s="39" t="n">
        <v>0.36</v>
      </c>
      <c r="J474" s="14"/>
    </row>
    <row r="475" ht="22.5" customHeight="1">
      <c r="A475" s="13" t="n">
        <f>WEEKNUM(B475,2)</f>
        <v>39</v>
      </c>
      <c r="B475" s="33" t="n">
        <v>46289</v>
      </c>
      <c r="C475" s="52" t="n">
        <v>8998645</v>
      </c>
      <c r="D475" s="63" t="s">
        <v>31</v>
      </c>
      <c r="E475" s="52" t="s">
        <v>17</v>
      </c>
      <c r="F475" s="13" t="s">
        <v>15</v>
      </c>
      <c r="G475" s="35" t="n">
        <v>4</v>
      </c>
      <c r="H475" s="39" t="n">
        <v>0.438</v>
      </c>
      <c r="I475" s="39" t="n">
        <v>1.751</v>
      </c>
      <c r="J475" s="14"/>
    </row>
    <row r="476" ht="22.5" customHeight="1">
      <c r="A476" s="13" t="n">
        <f>WEEKNUM(B476,2)</f>
        <v>39</v>
      </c>
      <c r="B476" s="33" t="n">
        <v>46289</v>
      </c>
      <c r="C476" s="52" t="n">
        <v>4383473</v>
      </c>
      <c r="D476" s="63" t="s">
        <v>35</v>
      </c>
      <c r="E476" s="52" t="s">
        <v>14</v>
      </c>
      <c r="F476" s="39" t="s">
        <v>15</v>
      </c>
      <c r="G476" s="35" t="n">
        <v>150</v>
      </c>
      <c r="H476" s="39" t="n">
        <v>0.196</v>
      </c>
      <c r="I476" s="39" t="n">
        <v>29.358</v>
      </c>
      <c r="J476" s="14"/>
    </row>
    <row r="477" ht="22.5" customHeight="1">
      <c r="A477" s="13" t="n">
        <f>WEEKNUM(B477,2)</f>
        <v>39</v>
      </c>
      <c r="B477" s="33" t="n">
        <v>46289</v>
      </c>
      <c r="C477" s="52" t="n">
        <v>8094753</v>
      </c>
      <c r="D477" s="63" t="s">
        <v>35</v>
      </c>
      <c r="E477" s="52" t="s">
        <v>14</v>
      </c>
      <c r="F477" s="13" t="s">
        <v>26</v>
      </c>
      <c r="G477" s="35" t="n">
        <v>184</v>
      </c>
      <c r="H477" s="39" t="n">
        <v>0.36</v>
      </c>
      <c r="I477" s="39" t="n">
        <v>66.64</v>
      </c>
      <c r="J477" s="14"/>
    </row>
    <row r="478" ht="22.5" customHeight="1">
      <c r="A478" s="13" t="n">
        <f>WEEKNUM(B478,2)</f>
        <v>39</v>
      </c>
      <c r="B478" s="33" t="n">
        <v>46289</v>
      </c>
      <c r="C478" s="52" t="n">
        <v>9415350</v>
      </c>
      <c r="D478" s="63" t="s">
        <v>37</v>
      </c>
      <c r="E478" s="52" t="s">
        <v>14</v>
      </c>
      <c r="F478" s="13" t="s">
        <v>26</v>
      </c>
      <c r="G478" s="35" t="n">
        <v>42</v>
      </c>
      <c r="H478" s="39" t="n">
        <v>0.24</v>
      </c>
      <c r="I478" s="39" t="n">
        <v>9.9</v>
      </c>
      <c r="J478" s="14"/>
    </row>
    <row r="479" ht="22.5" customHeight="1">
      <c r="A479" s="13" t="n">
        <f>WEEKNUM(B479,2)</f>
        <v>39</v>
      </c>
      <c r="B479" s="33" t="n">
        <v>46289</v>
      </c>
      <c r="C479" s="52" t="n">
        <v>2783561</v>
      </c>
      <c r="D479" s="63" t="s">
        <v>38</v>
      </c>
      <c r="E479" s="52" t="s">
        <v>14</v>
      </c>
      <c r="F479" s="39" t="s">
        <v>15</v>
      </c>
      <c r="G479" s="35" t="n">
        <v>456</v>
      </c>
      <c r="H479" s="39" t="n">
        <v>0.102</v>
      </c>
      <c r="I479" s="39" t="n">
        <v>46.52</v>
      </c>
      <c r="J479" s="14"/>
    </row>
    <row r="480" ht="22.5" customHeight="1">
      <c r="A480" s="13" t="n">
        <f>WEEKNUM(B480,2)</f>
        <v>39</v>
      </c>
      <c r="B480" s="33" t="n">
        <v>46289</v>
      </c>
      <c r="C480" s="52" t="n">
        <v>10599157</v>
      </c>
      <c r="D480" s="63" t="s">
        <v>39</v>
      </c>
      <c r="E480" s="52" t="s">
        <v>14</v>
      </c>
      <c r="F480" s="39" t="s">
        <v>15</v>
      </c>
      <c r="G480" s="35" t="n">
        <v>106</v>
      </c>
      <c r="H480" s="39" t="n">
        <v>0.309</v>
      </c>
      <c r="I480" s="39" t="n">
        <v>32.8</v>
      </c>
      <c r="J480" s="14"/>
    </row>
    <row r="481" ht="22.5" customHeight="1">
      <c r="A481" s="13" t="n">
        <f>WEEKNUM(B481,2)</f>
        <v>39</v>
      </c>
      <c r="B481" s="33" t="n">
        <v>46289</v>
      </c>
      <c r="C481" s="52" t="n">
        <v>10599681</v>
      </c>
      <c r="D481" s="63" t="s">
        <v>40</v>
      </c>
      <c r="E481" s="52" t="s">
        <v>14</v>
      </c>
      <c r="F481" s="39" t="s">
        <v>15</v>
      </c>
      <c r="G481" s="35" t="n">
        <v>358</v>
      </c>
      <c r="H481" s="39" t="n">
        <v>0.13</v>
      </c>
      <c r="I481" s="39" t="n">
        <v>46.54</v>
      </c>
      <c r="J481" s="14"/>
    </row>
    <row r="482" ht="22.5" customHeight="1">
      <c r="A482" s="13" t="n">
        <f>WEEKNUM(B482,2)</f>
        <v>39</v>
      </c>
      <c r="B482" s="33" t="n">
        <v>46289</v>
      </c>
      <c r="C482" s="52" t="n">
        <v>6060965</v>
      </c>
      <c r="D482" s="63" t="s">
        <v>35</v>
      </c>
      <c r="E482" s="52" t="s">
        <v>14</v>
      </c>
      <c r="F482" s="39" t="s">
        <v>15</v>
      </c>
      <c r="G482" s="35" t="n">
        <v>83</v>
      </c>
      <c r="H482" s="39" t="n">
        <v>0.3</v>
      </c>
      <c r="I482" s="39" t="n">
        <v>24.9</v>
      </c>
      <c r="J482" s="14"/>
    </row>
    <row r="483" ht="22.5" customHeight="1">
      <c r="A483" s="13" t="n">
        <f>WEEKNUM(B483,2)</f>
        <v>39</v>
      </c>
      <c r="B483" s="33" t="n">
        <v>46289</v>
      </c>
      <c r="C483" s="52" t="n">
        <v>10842514</v>
      </c>
      <c r="D483" s="63" t="s">
        <v>41</v>
      </c>
      <c r="E483" s="52" t="s">
        <v>14</v>
      </c>
      <c r="F483" s="13" t="s">
        <v>26</v>
      </c>
      <c r="G483" s="35" t="n">
        <v>4</v>
      </c>
      <c r="H483" s="39" t="n">
        <v>0.29</v>
      </c>
      <c r="I483" s="39" t="n">
        <v>1.15</v>
      </c>
      <c r="J483" s="14"/>
    </row>
    <row r="484" ht="22.5" customHeight="1">
      <c r="A484" s="13" t="n">
        <f>WEEKNUM(B484,2)</f>
        <v>39</v>
      </c>
      <c r="B484" s="33" t="n">
        <v>46289</v>
      </c>
      <c r="C484" s="52" t="n">
        <v>10815258</v>
      </c>
      <c r="D484" s="63" t="s">
        <v>41</v>
      </c>
      <c r="E484" s="52" t="s">
        <v>14</v>
      </c>
      <c r="F484" s="39" t="s">
        <v>15</v>
      </c>
      <c r="G484" s="35" t="n">
        <v>0</v>
      </c>
      <c r="H484" s="39" t="n">
        <v>0</v>
      </c>
      <c r="I484" s="39" t="n">
        <v>0</v>
      </c>
      <c r="J484" s="14"/>
    </row>
    <row r="485" ht="22.5" customHeight="1">
      <c r="A485" s="13" t="n">
        <f>WEEKNUM(B485,2)</f>
        <v>39</v>
      </c>
      <c r="B485" s="33" t="n">
        <v>46289</v>
      </c>
      <c r="C485" s="52" t="n">
        <v>91535229</v>
      </c>
      <c r="D485" s="63" t="s">
        <v>31</v>
      </c>
      <c r="E485" s="52" t="s">
        <v>36</v>
      </c>
      <c r="F485" s="39" t="s">
        <v>15</v>
      </c>
      <c r="G485" s="35" t="n">
        <v>4</v>
      </c>
      <c r="H485" s="39" t="n">
        <v>0.04</v>
      </c>
      <c r="I485" s="39" t="n">
        <v>0.16</v>
      </c>
      <c r="J485" s="14"/>
    </row>
    <row r="486" ht="22.5" customHeight="1">
      <c r="A486" s="13" t="n">
        <f>WEEKNUM(B486,2)</f>
        <v>39</v>
      </c>
      <c r="B486" s="33" t="n">
        <v>46289</v>
      </c>
      <c r="C486" s="52" t="n">
        <v>91535331</v>
      </c>
      <c r="D486" s="63" t="s">
        <v>31</v>
      </c>
      <c r="E486" s="52" t="s">
        <v>42</v>
      </c>
      <c r="F486" s="39" t="s">
        <v>15</v>
      </c>
      <c r="G486" s="35" t="n">
        <v>2</v>
      </c>
      <c r="H486" s="39" t="n">
        <v>0.04</v>
      </c>
      <c r="I486" s="39" t="n">
        <v>0.08</v>
      </c>
      <c r="J486" s="14"/>
    </row>
    <row r="487" ht="22.5" customHeight="1">
      <c r="A487" s="13" t="n">
        <f>WEEKNUM(B487,2)</f>
        <v>39</v>
      </c>
      <c r="B487" s="33" t="n">
        <v>46289</v>
      </c>
      <c r="C487" s="52" t="n">
        <v>11324493</v>
      </c>
      <c r="D487" s="63" t="s">
        <v>31</v>
      </c>
      <c r="E487" s="52" t="s">
        <v>17</v>
      </c>
      <c r="F487" s="13" t="s">
        <v>15</v>
      </c>
      <c r="G487" s="35" t="n">
        <v>5</v>
      </c>
      <c r="H487" s="39" t="n">
        <v>0.52</v>
      </c>
      <c r="I487" s="39" t="n">
        <v>2.6</v>
      </c>
      <c r="J487" s="14"/>
    </row>
    <row r="488" ht="22.5" customHeight="1">
      <c r="A488" s="13" t="n">
        <f>WEEKNUM(B488,2)</f>
        <v>39</v>
      </c>
      <c r="B488" s="33" t="n">
        <v>46289</v>
      </c>
      <c r="C488" s="52" t="n">
        <v>10298628</v>
      </c>
      <c r="D488" s="63" t="s">
        <v>43</v>
      </c>
      <c r="E488" s="52" t="s">
        <v>14</v>
      </c>
      <c r="F488" s="13" t="s">
        <v>26</v>
      </c>
      <c r="G488" s="35" t="n">
        <v>53</v>
      </c>
      <c r="H488" s="39" t="n">
        <v>0.17</v>
      </c>
      <c r="I488" s="39" t="n">
        <v>8.87</v>
      </c>
      <c r="J488" s="14"/>
    </row>
    <row r="489" ht="22.5" customHeight="1">
      <c r="A489" s="13" t="n">
        <f>WEEKNUM(B489,2)</f>
        <v>39</v>
      </c>
      <c r="B489" s="33" t="n">
        <v>46289</v>
      </c>
      <c r="C489" s="52" t="n">
        <v>11655595</v>
      </c>
      <c r="D489" s="63" t="s">
        <v>44</v>
      </c>
      <c r="E489" s="52" t="s">
        <v>14</v>
      </c>
      <c r="F489" s="13" t="s">
        <v>26</v>
      </c>
      <c r="G489" s="35" t="n">
        <v>1</v>
      </c>
      <c r="H489" s="39" t="n">
        <v>2.84</v>
      </c>
      <c r="I489" s="39" t="n">
        <v>2.84</v>
      </c>
      <c r="J489" s="14"/>
    </row>
    <row r="490" ht="22.5" customHeight="1">
      <c r="A490" s="13" t="n">
        <f>WEEKNUM(B490,2)</f>
        <v>39</v>
      </c>
      <c r="B490" s="33" t="n">
        <v>46289</v>
      </c>
      <c r="C490" s="52" t="n">
        <v>11655596</v>
      </c>
      <c r="D490" s="63" t="s">
        <v>44</v>
      </c>
      <c r="E490" s="52" t="s">
        <v>14</v>
      </c>
      <c r="F490" s="13" t="s">
        <v>12</v>
      </c>
      <c r="G490" s="35" t="n">
        <v>0</v>
      </c>
      <c r="H490" s="39" t="n">
        <v>0</v>
      </c>
      <c r="I490" s="39" t="n">
        <v>0.0163</v>
      </c>
      <c r="J490" s="14"/>
    </row>
    <row r="491" ht="22.5" customHeight="1">
      <c r="A491" s="13" t="n">
        <f>WEEKNUM(B491,2)</f>
        <v>39</v>
      </c>
      <c r="B491" s="33" t="n">
        <v>46289</v>
      </c>
      <c r="C491" s="52" t="n">
        <v>11690183</v>
      </c>
      <c r="D491" s="63" t="s">
        <v>38</v>
      </c>
      <c r="E491" s="52" t="s">
        <v>14</v>
      </c>
      <c r="F491" s="13" t="s">
        <v>15</v>
      </c>
      <c r="G491" s="35" t="n">
        <v>44</v>
      </c>
      <c r="H491" s="39" t="n">
        <v>0.189</v>
      </c>
      <c r="I491" s="39" t="n">
        <v>8.3</v>
      </c>
      <c r="J491" s="14"/>
    </row>
    <row r="492" ht="22.5" customHeight="1">
      <c r="A492" s="13" t="n">
        <f>WEEKNUM(B492,2)</f>
        <v>39</v>
      </c>
      <c r="B492" s="33" t="n">
        <v>46289</v>
      </c>
      <c r="C492" s="52" t="n">
        <v>11763482</v>
      </c>
      <c r="D492" s="63" t="s">
        <v>44</v>
      </c>
      <c r="E492" s="65" t="s">
        <v>14</v>
      </c>
      <c r="F492" s="13" t="s">
        <v>12</v>
      </c>
      <c r="G492" s="35" t="n">
        <v>0</v>
      </c>
      <c r="H492" s="39" t="n">
        <v>0</v>
      </c>
      <c r="I492" s="39" t="n">
        <v>0.1772</v>
      </c>
      <c r="J492" s="14"/>
    </row>
    <row r="493" ht="22.5" customHeight="1">
      <c r="A493" s="13" t="n">
        <f>WEEKNUM(B493,2)</f>
        <v>39</v>
      </c>
      <c r="B493" s="33" t="n">
        <v>46289</v>
      </c>
      <c r="C493" s="52" t="n">
        <v>91565942</v>
      </c>
      <c r="D493" s="63" t="s">
        <v>31</v>
      </c>
      <c r="E493" s="52" t="s">
        <v>36</v>
      </c>
      <c r="F493" s="39" t="s">
        <v>15</v>
      </c>
      <c r="G493" s="35" t="n">
        <v>17</v>
      </c>
      <c r="H493" s="39" t="n">
        <v>0.03</v>
      </c>
      <c r="I493" s="39" t="n">
        <v>0.51</v>
      </c>
      <c r="J493" s="14"/>
    </row>
    <row r="494" ht="22.5" customHeight="1">
      <c r="A494" s="13" t="n">
        <f>WEEKNUM(B494,2)</f>
        <v>39</v>
      </c>
      <c r="B494" s="33" t="n">
        <v>46289</v>
      </c>
      <c r="C494" s="52" t="n">
        <v>91565947</v>
      </c>
      <c r="D494" s="63" t="s">
        <v>31</v>
      </c>
      <c r="E494" s="52" t="s">
        <v>42</v>
      </c>
      <c r="F494" s="39" t="s">
        <v>15</v>
      </c>
      <c r="G494" s="35" t="n">
        <v>336</v>
      </c>
      <c r="H494" s="39" t="n">
        <v>0.02</v>
      </c>
      <c r="I494" s="39" t="n">
        <v>6.72</v>
      </c>
      <c r="J494" s="70"/>
    </row>
    <row r="495" ht="22.5" customHeight="1">
      <c r="A495" s="13" t="n">
        <f>WEEKNUM(B495,2)</f>
        <v>39</v>
      </c>
      <c r="B495" s="33" t="n">
        <v>46289</v>
      </c>
      <c r="C495" s="52" t="n">
        <v>12541739</v>
      </c>
      <c r="D495" s="63" t="s">
        <v>45</v>
      </c>
      <c r="E495" s="52" t="s">
        <v>14</v>
      </c>
      <c r="F495" s="13" t="s">
        <v>15</v>
      </c>
      <c r="G495" s="35" t="n">
        <v>200</v>
      </c>
      <c r="H495" s="39" t="n">
        <v>0.3</v>
      </c>
      <c r="I495" s="39" t="n">
        <v>60</v>
      </c>
      <c r="J495" s="70"/>
    </row>
    <row r="496" ht="22.5" customHeight="1">
      <c r="A496" s="13" t="n">
        <f>WEEKNUM(B496,2)</f>
        <v>39</v>
      </c>
      <c r="B496" s="33" t="n">
        <v>46289</v>
      </c>
      <c r="C496" s="52" t="n">
        <v>5464039</v>
      </c>
      <c r="D496" s="63" t="s">
        <v>31</v>
      </c>
      <c r="E496" s="52" t="s">
        <v>46</v>
      </c>
      <c r="F496" s="13" t="s">
        <v>15</v>
      </c>
      <c r="G496" s="35" t="n">
        <v>1214</v>
      </c>
      <c r="H496" s="39" t="n">
        <v>0.298</v>
      </c>
      <c r="I496" s="39" t="n">
        <v>361.804</v>
      </c>
      <c r="J496" s="14"/>
    </row>
    <row r="497" ht="22.5" customHeight="1">
      <c r="A497" s="13" t="n">
        <f>WEEKNUM(B497,2)</f>
        <v>39</v>
      </c>
      <c r="B497" s="33" t="n">
        <v>46289</v>
      </c>
      <c r="C497" s="52" t="n">
        <v>8057746</v>
      </c>
      <c r="D497" s="63" t="s">
        <v>31</v>
      </c>
      <c r="E497" s="52" t="s">
        <v>46</v>
      </c>
      <c r="F497" s="13" t="s">
        <v>15</v>
      </c>
      <c r="G497" s="35" t="n">
        <v>0</v>
      </c>
      <c r="H497" s="39" t="n">
        <v>0</v>
      </c>
      <c r="I497" s="39" t="n">
        <v>0</v>
      </c>
      <c r="J497" s="14"/>
    </row>
    <row r="498" ht="22.5" customHeight="1">
      <c r="A498" s="13" t="n">
        <f>WEEKNUM(B498,2)</f>
        <v>39</v>
      </c>
      <c r="B498" s="33" t="n">
        <v>46289</v>
      </c>
      <c r="C498" s="52" t="n">
        <v>91399821</v>
      </c>
      <c r="D498" s="62" t="s">
        <v>40</v>
      </c>
      <c r="E498" s="52" t="s">
        <v>14</v>
      </c>
      <c r="F498" s="13" t="s">
        <v>26</v>
      </c>
      <c r="G498" s="72" t="n">
        <v>464</v>
      </c>
      <c r="H498" s="73" t="n">
        <v>0.09</v>
      </c>
      <c r="I498" s="73" t="n">
        <v>43.05</v>
      </c>
      <c r="J498" s="14"/>
    </row>
    <row r="499" ht="22.5" customHeight="1">
      <c r="A499" s="13" t="n">
        <f>WEEKNUM(B499,2)</f>
        <v>39</v>
      </c>
      <c r="B499" s="33" t="n">
        <v>46289</v>
      </c>
      <c r="C499" s="52" t="n">
        <v>8670368</v>
      </c>
      <c r="D499" s="62" t="s">
        <v>16</v>
      </c>
      <c r="E499" s="52" t="s">
        <v>11</v>
      </c>
      <c r="F499" s="52" t="s">
        <v>30</v>
      </c>
      <c r="G499" s="35" t="n">
        <v>5</v>
      </c>
      <c r="H499" s="39" t="n">
        <v>0.27</v>
      </c>
      <c r="I499" s="39" t="n">
        <v>1.35</v>
      </c>
      <c r="J499" s="64" t="n">
        <v>0</v>
      </c>
    </row>
    <row r="500" ht="22.5" customHeight="1">
      <c r="A500" s="13" t="n">
        <f>WEEKNUM(B500,2)</f>
        <v>39</v>
      </c>
      <c r="B500" s="33" t="n">
        <v>46289</v>
      </c>
      <c r="C500" s="52" t="n">
        <v>10514860</v>
      </c>
      <c r="D500" s="63" t="s">
        <v>44</v>
      </c>
      <c r="E500" s="52" t="s">
        <v>14</v>
      </c>
      <c r="F500" s="13" t="s">
        <v>15</v>
      </c>
      <c r="G500" s="59" t="n">
        <v>76</v>
      </c>
      <c r="H500" s="60" t="n">
        <v>0.683</v>
      </c>
      <c r="I500" s="60" t="n">
        <v>51.9</v>
      </c>
      <c r="J500" s="14"/>
    </row>
    <row r="501" ht="22.5" customHeight="1">
      <c r="A501" s="13" t="n">
        <f>WEEKNUM(B501,2)</f>
        <v>39</v>
      </c>
      <c r="B501" s="33" t="n">
        <v>46289</v>
      </c>
      <c r="C501" s="52" t="n">
        <v>91532857</v>
      </c>
      <c r="D501" s="63" t="s">
        <v>47</v>
      </c>
      <c r="E501" s="52" t="s">
        <v>14</v>
      </c>
      <c r="F501" s="13" t="s">
        <v>12</v>
      </c>
      <c r="G501" s="35" t="n">
        <v>33</v>
      </c>
      <c r="H501" s="39" t="n">
        <v>0.169</v>
      </c>
      <c r="I501" s="39" t="n">
        <v>5.5765</v>
      </c>
      <c r="J501" s="14"/>
    </row>
    <row r="502" ht="22.5" customHeight="1">
      <c r="A502" s="13" t="n">
        <f>WEEKNUM(B502,2)</f>
        <v>39</v>
      </c>
      <c r="B502" s="33" t="n">
        <v>46289</v>
      </c>
      <c r="C502" s="52" t="n">
        <v>91534913</v>
      </c>
      <c r="D502" s="63" t="s">
        <v>48</v>
      </c>
      <c r="E502" s="52" t="s">
        <v>49</v>
      </c>
      <c r="F502" s="13" t="s">
        <v>15</v>
      </c>
      <c r="G502" s="35" t="n">
        <v>0</v>
      </c>
      <c r="H502" s="39" t="n">
        <v>0</v>
      </c>
      <c r="I502" s="39" t="n">
        <v>0</v>
      </c>
      <c r="J502" s="14"/>
    </row>
    <row r="503" ht="22.5" customHeight="1">
      <c r="A503" s="13" t="n">
        <f>WEEKNUM(B503,2)</f>
        <v>39</v>
      </c>
      <c r="B503" s="33" t="n">
        <v>46289</v>
      </c>
      <c r="C503" s="52" t="n">
        <v>91533906</v>
      </c>
      <c r="D503" s="63" t="s">
        <v>50</v>
      </c>
      <c r="E503" s="52" t="s">
        <v>51</v>
      </c>
      <c r="F503" s="13" t="s">
        <v>15</v>
      </c>
      <c r="G503" s="35" t="n">
        <v>0</v>
      </c>
      <c r="H503" s="39" t="n">
        <v>0</v>
      </c>
      <c r="I503" s="39" t="n">
        <v>0</v>
      </c>
      <c r="J503" s="14"/>
    </row>
    <row r="504" ht="22.5" customHeight="1">
      <c r="A504" s="13" t="n">
        <f>WEEKNUM(B504,2)</f>
        <v>39</v>
      </c>
      <c r="B504" s="33" t="n">
        <v>46289</v>
      </c>
      <c r="C504" s="52" t="n">
        <v>91545519</v>
      </c>
      <c r="D504" s="63" t="s">
        <v>52</v>
      </c>
      <c r="E504" s="52" t="s">
        <v>46</v>
      </c>
      <c r="F504" s="13" t="s">
        <v>15</v>
      </c>
      <c r="G504" s="35" t="n">
        <v>74</v>
      </c>
      <c r="H504" s="39" t="n">
        <v>0.199</v>
      </c>
      <c r="I504" s="39" t="n">
        <v>14.76</v>
      </c>
      <c r="J504" s="14"/>
    </row>
    <row r="505" ht="22.5" customHeight="1">
      <c r="A505" s="13" t="n">
        <f>WEEKNUM(B505,2)</f>
        <v>39</v>
      </c>
      <c r="B505" s="33" t="n">
        <v>46289</v>
      </c>
      <c r="C505" s="52" t="n">
        <v>91551388</v>
      </c>
      <c r="D505" s="63" t="s">
        <v>53</v>
      </c>
      <c r="E505" s="52" t="s">
        <v>54</v>
      </c>
      <c r="F505" s="13" t="s">
        <v>12</v>
      </c>
      <c r="G505" s="35" t="n">
        <v>18</v>
      </c>
      <c r="H505" s="39" t="n">
        <v>0.886</v>
      </c>
      <c r="I505" s="39" t="n">
        <v>15.9424</v>
      </c>
      <c r="J505" s="14"/>
    </row>
    <row r="506" ht="22.5" customHeight="1">
      <c r="A506" s="13" t="n">
        <f>WEEKNUM(B506,2)</f>
        <v>39</v>
      </c>
      <c r="B506" s="33" t="n">
        <v>46289</v>
      </c>
      <c r="C506" s="52" t="n">
        <v>91565948</v>
      </c>
      <c r="D506" s="63" t="s">
        <v>47</v>
      </c>
      <c r="E506" s="52" t="s">
        <v>14</v>
      </c>
      <c r="F506" s="13" t="s">
        <v>12</v>
      </c>
      <c r="G506" s="35" t="n">
        <v>4</v>
      </c>
      <c r="H506" s="39" t="n">
        <v>0.271</v>
      </c>
      <c r="I506" s="39" t="n">
        <v>1.0853</v>
      </c>
      <c r="J506" s="14"/>
    </row>
    <row r="507" ht="22.5" customHeight="1">
      <c r="A507" s="13" t="n">
        <f>WEEKNUM(B507,2)</f>
        <v>39</v>
      </c>
      <c r="B507" s="33" t="n">
        <v>46289</v>
      </c>
      <c r="C507" s="52" t="n">
        <v>91550293</v>
      </c>
      <c r="D507" s="63" t="s">
        <v>55</v>
      </c>
      <c r="E507" s="52" t="s">
        <v>56</v>
      </c>
      <c r="F507" s="13" t="s">
        <v>15</v>
      </c>
      <c r="G507" s="35" t="n">
        <v>28</v>
      </c>
      <c r="H507" s="39" t="n">
        <v>0.35</v>
      </c>
      <c r="I507" s="39" t="n">
        <v>9.8</v>
      </c>
      <c r="J507" s="14"/>
    </row>
    <row r="508" ht="22.5" customHeight="1">
      <c r="A508" s="13" t="n">
        <f>WEEKNUM(B508,2)</f>
        <v>39</v>
      </c>
      <c r="B508" s="33" t="n">
        <v>46289</v>
      </c>
      <c r="C508" s="52" t="n">
        <v>9333145</v>
      </c>
      <c r="D508" s="63" t="s">
        <v>57</v>
      </c>
      <c r="E508" s="52" t="s">
        <v>14</v>
      </c>
      <c r="F508" s="13" t="s">
        <v>26</v>
      </c>
      <c r="G508" s="35" t="n">
        <v>69</v>
      </c>
      <c r="H508" s="39" t="n">
        <v>0.17</v>
      </c>
      <c r="I508" s="39" t="n">
        <v>11.93</v>
      </c>
      <c r="J508" s="14"/>
    </row>
    <row r="509" ht="22.5" customHeight="1">
      <c r="A509" s="13" t="n">
        <f>WEEKNUM(B509,2)</f>
        <v>39</v>
      </c>
      <c r="B509" s="33" t="n">
        <v>46289</v>
      </c>
      <c r="C509" s="52" t="n">
        <v>91557347</v>
      </c>
      <c r="D509" s="63" t="s">
        <v>58</v>
      </c>
      <c r="E509" s="52" t="s">
        <v>14</v>
      </c>
      <c r="F509" s="13" t="s">
        <v>15</v>
      </c>
      <c r="G509" s="35" t="n">
        <v>1</v>
      </c>
      <c r="H509" s="39" t="n">
        <v>0.8</v>
      </c>
      <c r="I509" s="39" t="n">
        <v>0.8</v>
      </c>
      <c r="J509" s="14"/>
    </row>
    <row r="510" ht="22.5" customHeight="1">
      <c r="A510" s="13" t="n">
        <f>WEEKNUM(B510,2)</f>
        <v>39</v>
      </c>
      <c r="B510" s="33" t="n">
        <v>46289</v>
      </c>
      <c r="C510" s="52" t="n">
        <v>12115625</v>
      </c>
      <c r="D510" s="63" t="s">
        <v>59</v>
      </c>
      <c r="E510" s="52" t="s">
        <v>14</v>
      </c>
      <c r="F510" s="13" t="s">
        <v>15</v>
      </c>
      <c r="G510" s="35" t="n">
        <v>0</v>
      </c>
      <c r="H510" s="39" t="n">
        <v>0</v>
      </c>
      <c r="I510" s="39" t="n">
        <v>0</v>
      </c>
      <c r="J510" s="14"/>
    </row>
    <row r="511" ht="22.5" customHeight="1">
      <c r="A511" s="13" t="n">
        <f>WEEKNUM(B511,2)</f>
        <v>39</v>
      </c>
      <c r="B511" s="33" t="n">
        <v>46289</v>
      </c>
      <c r="C511" s="52" t="n">
        <v>91564896</v>
      </c>
      <c r="D511" s="63" t="s">
        <v>60</v>
      </c>
      <c r="E511" s="52" t="s">
        <v>14</v>
      </c>
      <c r="F511" s="13" t="s">
        <v>15</v>
      </c>
      <c r="G511" s="35" t="n">
        <v>91</v>
      </c>
      <c r="H511" s="39" t="n">
        <v>0.35</v>
      </c>
      <c r="I511" s="39" t="n">
        <v>31.85</v>
      </c>
      <c r="J511" s="14"/>
    </row>
    <row r="512" ht="22.5" customHeight="1">
      <c r="A512" s="13" t="n">
        <f>WEEKNUM(B512,2)</f>
        <v>39</v>
      </c>
      <c r="B512" s="33" t="n">
        <v>46289</v>
      </c>
      <c r="C512" s="52" t="n">
        <v>91566789</v>
      </c>
      <c r="D512" s="63" t="s">
        <v>61</v>
      </c>
      <c r="E512" s="52" t="s">
        <v>42</v>
      </c>
      <c r="F512" s="13" t="s">
        <v>15</v>
      </c>
      <c r="G512" s="35" t="n">
        <v>50</v>
      </c>
      <c r="H512" s="39" t="n">
        <v>0.1</v>
      </c>
      <c r="I512" s="39" t="n">
        <v>5</v>
      </c>
      <c r="J512" s="14"/>
    </row>
    <row r="513" ht="22.5" customHeight="1">
      <c r="A513" s="13" t="n">
        <f>WEEKNUM(B513,2)</f>
        <v>39</v>
      </c>
      <c r="B513" s="33" t="n">
        <v>46289</v>
      </c>
      <c r="C513" s="52" t="n">
        <v>12306671</v>
      </c>
      <c r="D513" s="63" t="s">
        <v>62</v>
      </c>
      <c r="E513" s="52" t="s">
        <v>63</v>
      </c>
      <c r="F513" s="13" t="s">
        <v>21</v>
      </c>
      <c r="G513" s="35" t="n">
        <v>21</v>
      </c>
      <c r="H513" s="39" t="n">
        <v>0.22</v>
      </c>
      <c r="I513" s="39" t="n">
        <v>4.62</v>
      </c>
      <c r="J513" s="14"/>
    </row>
    <row r="514" ht="22.5" customHeight="1">
      <c r="A514" s="13" t="n">
        <f>WEEKNUM(B514,2)</f>
        <v>39</v>
      </c>
      <c r="B514" s="33" t="n">
        <v>46289</v>
      </c>
      <c r="C514" s="52" t="n">
        <v>12304863</v>
      </c>
      <c r="D514" s="63" t="s">
        <v>59</v>
      </c>
      <c r="E514" s="52" t="s">
        <v>14</v>
      </c>
      <c r="F514" s="13" t="s">
        <v>26</v>
      </c>
      <c r="G514" s="35" t="n">
        <v>14</v>
      </c>
      <c r="H514" s="39" t="n">
        <v>0.12</v>
      </c>
      <c r="I514" s="39" t="n">
        <v>1.71</v>
      </c>
      <c r="J514" s="14"/>
    </row>
    <row r="515" ht="22.5" customHeight="1">
      <c r="A515" s="13" t="n">
        <f>WEEKNUM(B515,2)</f>
        <v>39</v>
      </c>
      <c r="B515" s="33" t="n">
        <v>46289</v>
      </c>
      <c r="C515" s="52" t="n">
        <v>5617321</v>
      </c>
      <c r="D515" s="63" t="s">
        <v>62</v>
      </c>
      <c r="E515" s="52" t="s">
        <v>63</v>
      </c>
      <c r="F515" s="13" t="s">
        <v>12</v>
      </c>
      <c r="G515" s="35" t="n">
        <v>0</v>
      </c>
      <c r="H515" s="39" t="n">
        <v>0</v>
      </c>
      <c r="I515" s="39" t="n">
        <v>0.0205</v>
      </c>
      <c r="J515" s="14"/>
    </row>
    <row r="516" ht="22.5" customHeight="1">
      <c r="A516" s="13" t="n">
        <f>WEEKNUM(B516,2)</f>
        <v>39</v>
      </c>
      <c r="B516" s="33" t="n">
        <v>46289</v>
      </c>
      <c r="C516" s="52" t="n">
        <v>91567363</v>
      </c>
      <c r="D516" s="63" t="s">
        <v>64</v>
      </c>
      <c r="E516" s="52" t="s">
        <v>14</v>
      </c>
      <c r="F516" s="13" t="s">
        <v>15</v>
      </c>
      <c r="G516" s="35" t="n">
        <v>199</v>
      </c>
      <c r="H516" s="39" t="n">
        <v>0.25</v>
      </c>
      <c r="I516" s="39" t="n">
        <v>49.75</v>
      </c>
      <c r="J516" s="14"/>
    </row>
    <row r="517" ht="22.5" customHeight="1">
      <c r="A517" s="13" t="n">
        <f>WEEKNUM(B517,2)</f>
        <v>39</v>
      </c>
      <c r="B517" s="33" t="n">
        <v>46289</v>
      </c>
      <c r="C517" s="52" t="n">
        <v>91567806</v>
      </c>
      <c r="D517" s="63" t="s">
        <v>64</v>
      </c>
      <c r="E517" s="52" t="s">
        <v>65</v>
      </c>
      <c r="F517" s="13" t="s">
        <v>15</v>
      </c>
      <c r="G517" s="35" t="n">
        <v>121</v>
      </c>
      <c r="H517" s="39" t="n">
        <v>0.15</v>
      </c>
      <c r="I517" s="39" t="n">
        <v>18.15</v>
      </c>
      <c r="J517" s="14"/>
    </row>
    <row r="518" ht="22.5" customHeight="1">
      <c r="A518" s="13" t="n">
        <f>WEEKNUM(B518,2)</f>
        <v>39</v>
      </c>
      <c r="B518" s="33" t="n">
        <v>46289</v>
      </c>
      <c r="C518" s="52" t="n">
        <v>12373981</v>
      </c>
      <c r="D518" s="63" t="s">
        <v>66</v>
      </c>
      <c r="E518" s="52" t="s">
        <v>36</v>
      </c>
      <c r="F518" s="13" t="s">
        <v>15</v>
      </c>
      <c r="G518" s="35" t="n">
        <v>37</v>
      </c>
      <c r="H518" s="39" t="n">
        <v>0.04</v>
      </c>
      <c r="I518" s="39" t="n">
        <v>1.48</v>
      </c>
      <c r="J518" s="14"/>
    </row>
    <row r="519" ht="22.5" customHeight="1">
      <c r="A519" s="13" t="n">
        <f>WEEKNUM(B519,2)</f>
        <v>39</v>
      </c>
      <c r="B519" s="33" t="n">
        <v>46289</v>
      </c>
      <c r="C519" s="52" t="n">
        <v>5365721</v>
      </c>
      <c r="D519" s="63" t="s">
        <v>67</v>
      </c>
      <c r="E519" s="52" t="s">
        <v>65</v>
      </c>
      <c r="F519" s="13" t="s">
        <v>15</v>
      </c>
      <c r="G519" s="35" t="n">
        <v>82</v>
      </c>
      <c r="H519" s="39" t="n">
        <v>0.5</v>
      </c>
      <c r="I519" s="39" t="n">
        <v>41</v>
      </c>
      <c r="J519" s="14"/>
    </row>
    <row r="520" ht="22.5" customHeight="1">
      <c r="A520" s="13" t="n">
        <f>WEEKNUM(B520,2)</f>
        <v>39</v>
      </c>
      <c r="B520" s="33" t="n">
        <v>46289</v>
      </c>
      <c r="C520" s="52" t="n">
        <v>91568575</v>
      </c>
      <c r="D520" s="63" t="s">
        <v>68</v>
      </c>
      <c r="E520" s="52" t="s">
        <v>14</v>
      </c>
      <c r="F520" s="13" t="s">
        <v>15</v>
      </c>
      <c r="G520" s="35" t="n">
        <v>0</v>
      </c>
      <c r="H520" s="39" t="n">
        <v>0</v>
      </c>
      <c r="I520" s="39" t="n">
        <v>0</v>
      </c>
      <c r="J520" s="14"/>
    </row>
    <row r="521" ht="22.5" customHeight="1">
      <c r="A521" s="13" t="n">
        <f>WEEKNUM(B521,2)</f>
        <v>39</v>
      </c>
      <c r="B521" s="33" t="n">
        <v>46289</v>
      </c>
      <c r="C521" s="52" t="n">
        <v>91399439</v>
      </c>
      <c r="D521" s="63" t="s">
        <v>69</v>
      </c>
      <c r="E521" s="52" t="s">
        <v>42</v>
      </c>
      <c r="F521" s="13" t="s">
        <v>15</v>
      </c>
      <c r="G521" s="13" t="n">
        <v>2</v>
      </c>
      <c r="H521" s="39" t="n">
        <v>0.1</v>
      </c>
      <c r="I521" s="39" t="n">
        <v>0.2</v>
      </c>
      <c r="J521" s="14"/>
    </row>
    <row r="522" ht="22.5" customHeight="1">
      <c r="A522" s="13" t="n">
        <f>WEEKNUM(B522,2)</f>
        <v>39</v>
      </c>
      <c r="B522" s="33" t="n">
        <v>46289</v>
      </c>
      <c r="C522" s="52" t="n">
        <v>91399437</v>
      </c>
      <c r="D522" s="63" t="s">
        <v>70</v>
      </c>
      <c r="E522" s="56" t="s">
        <v>71</v>
      </c>
      <c r="F522" s="13" t="s">
        <v>15</v>
      </c>
      <c r="G522" s="35" t="n">
        <v>50</v>
      </c>
      <c r="H522" s="39" t="n">
        <v>0.15</v>
      </c>
      <c r="I522" s="39" t="n">
        <v>7.5</v>
      </c>
      <c r="J522" s="14"/>
    </row>
    <row r="523" ht="22.5" customHeight="1">
      <c r="A523" s="13" t="n">
        <f>WEEKNUM(B523,2)</f>
        <v>39</v>
      </c>
      <c r="B523" s="33" t="n">
        <v>46289</v>
      </c>
      <c r="C523" s="52" t="n">
        <v>5556054</v>
      </c>
      <c r="D523" s="63" t="s">
        <v>72</v>
      </c>
      <c r="E523" s="52" t="s">
        <v>36</v>
      </c>
      <c r="F523" s="13" t="s">
        <v>15</v>
      </c>
      <c r="G523" s="101" t="n">
        <v>5</v>
      </c>
      <c r="H523" s="73" t="n">
        <v>1.991</v>
      </c>
      <c r="I523" s="73" t="n">
        <v>9.955</v>
      </c>
      <c r="J523" s="14"/>
    </row>
    <row r="524" ht="22.5" customHeight="1">
      <c r="A524" s="13" t="n">
        <f>WEEKNUM(B524,2)</f>
        <v>39</v>
      </c>
      <c r="B524" s="33" t="n">
        <v>46289</v>
      </c>
      <c r="C524" s="52" t="n">
        <v>8628042</v>
      </c>
      <c r="D524" s="63" t="s">
        <v>28</v>
      </c>
      <c r="E524" s="52" t="s">
        <v>14</v>
      </c>
      <c r="F524" s="52" t="s">
        <v>26</v>
      </c>
      <c r="G524" s="13" t="n">
        <v>376</v>
      </c>
      <c r="H524" s="39" t="n">
        <v>0.41</v>
      </c>
      <c r="I524" s="39" t="n">
        <v>153.48</v>
      </c>
      <c r="J524" s="14"/>
    </row>
    <row r="525" ht="22.5" customHeight="1">
      <c r="A525" s="13" t="n">
        <f>WEEKNUM(B525,2)</f>
        <v>39</v>
      </c>
      <c r="B525" s="33" t="n">
        <v>46289</v>
      </c>
      <c r="C525" s="52" t="n">
        <v>9297014</v>
      </c>
      <c r="D525" s="63" t="s">
        <v>13</v>
      </c>
      <c r="E525" s="52" t="s">
        <v>14</v>
      </c>
      <c r="F525" s="52" t="s">
        <v>26</v>
      </c>
      <c r="G525" s="13" t="n">
        <v>199</v>
      </c>
      <c r="H525" s="39" t="n">
        <v>0.17</v>
      </c>
      <c r="I525" s="39" t="n">
        <v>32.88</v>
      </c>
      <c r="J525" s="14"/>
    </row>
    <row r="526" ht="22.5" customHeight="1">
      <c r="A526" s="13" t="n">
        <f>WEEKNUM(B526,2)</f>
        <v>39</v>
      </c>
      <c r="B526" s="33" t="n">
        <v>46289</v>
      </c>
      <c r="C526" s="52" t="n">
        <v>7815836</v>
      </c>
      <c r="D526" s="63" t="s">
        <v>73</v>
      </c>
      <c r="E526" s="52" t="s">
        <v>36</v>
      </c>
      <c r="F526" s="13" t="s">
        <v>15</v>
      </c>
      <c r="G526" s="77" t="n">
        <v>3405</v>
      </c>
      <c r="H526" s="60" t="n">
        <v>0.116</v>
      </c>
      <c r="I526" s="60" t="n">
        <v>395.89</v>
      </c>
      <c r="J526" s="14"/>
    </row>
    <row r="527" ht="22.5" customHeight="1">
      <c r="A527" s="13" t="n">
        <f>WEEKNUM(B527,2)</f>
        <v>39</v>
      </c>
      <c r="B527" s="33" t="n">
        <v>46289</v>
      </c>
      <c r="C527" s="52" t="n">
        <v>8312006</v>
      </c>
      <c r="D527" s="63" t="s">
        <v>92</v>
      </c>
      <c r="E527" s="52" t="s">
        <v>14</v>
      </c>
      <c r="F527" s="13" t="s">
        <v>15</v>
      </c>
      <c r="G527" s="57" t="n">
        <v>43</v>
      </c>
      <c r="H527" s="39" t="n">
        <v>0.12</v>
      </c>
      <c r="I527" s="39" t="n">
        <v>5.16</v>
      </c>
      <c r="J527" s="66"/>
    </row>
    <row r="528" ht="22.5" customHeight="1">
      <c r="A528" s="13" t="n">
        <f>WEEKNUM(B528,2)</f>
        <v>39</v>
      </c>
      <c r="B528" s="33" t="n">
        <v>46289</v>
      </c>
      <c r="C528" s="52" t="n">
        <v>91467820</v>
      </c>
      <c r="D528" s="63" t="s">
        <v>74</v>
      </c>
      <c r="E528" s="52" t="s">
        <v>36</v>
      </c>
      <c r="F528" s="13" t="s">
        <v>15</v>
      </c>
      <c r="G528" s="57" t="n">
        <v>242</v>
      </c>
      <c r="H528" s="39" t="n">
        <v>0.1</v>
      </c>
      <c r="I528" s="39" t="n">
        <v>24.2</v>
      </c>
      <c r="J528" s="14"/>
    </row>
    <row r="529" ht="22.5" customHeight="1">
      <c r="A529" s="13" t="n">
        <f>WEEKNUM(B529,2)</f>
        <v>39</v>
      </c>
      <c r="B529" s="33" t="n">
        <v>46289</v>
      </c>
      <c r="C529" s="52" t="n">
        <v>91467821</v>
      </c>
      <c r="D529" s="63" t="s">
        <v>74</v>
      </c>
      <c r="E529" s="52" t="s">
        <v>17</v>
      </c>
      <c r="F529" s="13" t="s">
        <v>15</v>
      </c>
      <c r="G529" s="57" t="n">
        <v>0</v>
      </c>
      <c r="H529" s="39" t="n">
        <v>0</v>
      </c>
      <c r="I529" s="39" t="n">
        <v>0</v>
      </c>
      <c r="J529" s="14"/>
    </row>
    <row r="530" ht="22.5" customHeight="1">
      <c r="A530" s="13" t="n">
        <f>WEEKNUM(B530,2)</f>
        <v>39</v>
      </c>
      <c r="B530" s="33" t="n">
        <v>46289</v>
      </c>
      <c r="C530" s="52" t="n">
        <v>10295313</v>
      </c>
      <c r="D530" s="63" t="s">
        <v>92</v>
      </c>
      <c r="E530" s="52" t="s">
        <v>14</v>
      </c>
      <c r="F530" s="13" t="s">
        <v>15</v>
      </c>
      <c r="G530" s="57" t="n">
        <v>0</v>
      </c>
      <c r="H530" s="39" t="n">
        <v>0</v>
      </c>
      <c r="I530" s="39" t="n">
        <v>0</v>
      </c>
      <c r="J530" s="14"/>
    </row>
    <row r="531" ht="22.5" customHeight="1">
      <c r="A531" s="13" t="n">
        <f>WEEKNUM(B531,2)</f>
        <v>39</v>
      </c>
      <c r="B531" s="33" t="n">
        <v>46289</v>
      </c>
      <c r="C531" s="52" t="n">
        <v>91496145</v>
      </c>
      <c r="D531" s="63" t="s">
        <v>74</v>
      </c>
      <c r="E531" s="56" t="s">
        <v>71</v>
      </c>
      <c r="F531" s="13" t="s">
        <v>15</v>
      </c>
      <c r="G531" s="57" t="n">
        <v>17</v>
      </c>
      <c r="H531" s="39" t="n">
        <v>0.15</v>
      </c>
      <c r="I531" s="39" t="n">
        <v>2.55</v>
      </c>
      <c r="J531" s="14"/>
    </row>
    <row r="532" ht="22.5" customHeight="1">
      <c r="A532" s="13" t="n">
        <f>WEEKNUM(B532,2)</f>
        <v>39</v>
      </c>
      <c r="B532" s="33" t="n">
        <v>46289</v>
      </c>
      <c r="C532" s="52" t="n">
        <v>91496146</v>
      </c>
      <c r="D532" s="63" t="s">
        <v>74</v>
      </c>
      <c r="E532" s="52" t="s">
        <v>46</v>
      </c>
      <c r="F532" s="13" t="s">
        <v>15</v>
      </c>
      <c r="G532" s="57" t="n">
        <v>9</v>
      </c>
      <c r="H532" s="39" t="n">
        <v>0.14</v>
      </c>
      <c r="I532" s="39" t="n">
        <v>1.26</v>
      </c>
      <c r="J532" s="14"/>
    </row>
    <row r="533" ht="22.5" customHeight="1">
      <c r="A533" s="13" t="n">
        <f>WEEKNUM(B533,2)</f>
        <v>39</v>
      </c>
      <c r="B533" s="33" t="n">
        <v>46289</v>
      </c>
      <c r="C533" s="52" t="n">
        <v>91496147</v>
      </c>
      <c r="D533" s="63" t="s">
        <v>74</v>
      </c>
      <c r="E533" s="52" t="s">
        <v>11</v>
      </c>
      <c r="F533" s="13" t="s">
        <v>15</v>
      </c>
      <c r="G533" s="57" t="n">
        <v>10</v>
      </c>
      <c r="H533" s="39" t="n">
        <v>0.13</v>
      </c>
      <c r="I533" s="39" t="n">
        <v>1.3</v>
      </c>
      <c r="J533" s="14"/>
    </row>
    <row r="534" ht="22.5" customHeight="1">
      <c r="A534" s="13" t="n">
        <f>WEEKNUM(B534,2)</f>
        <v>39</v>
      </c>
      <c r="B534" s="33" t="n">
        <v>46289</v>
      </c>
      <c r="C534" s="52" t="n">
        <v>91496148</v>
      </c>
      <c r="D534" s="63" t="s">
        <v>74</v>
      </c>
      <c r="E534" s="52" t="s">
        <v>14</v>
      </c>
      <c r="F534" s="13" t="s">
        <v>15</v>
      </c>
      <c r="G534" s="57" t="n">
        <v>160</v>
      </c>
      <c r="H534" s="39" t="n">
        <v>0.15</v>
      </c>
      <c r="I534" s="39" t="n">
        <v>24</v>
      </c>
      <c r="J534" s="14"/>
    </row>
    <row r="535" ht="22.5" customHeight="1">
      <c r="A535" s="13" t="n">
        <f>WEEKNUM(B535,2)</f>
        <v>39</v>
      </c>
      <c r="B535" s="33" t="n">
        <v>46289</v>
      </c>
      <c r="C535" s="52" t="n">
        <v>10765365</v>
      </c>
      <c r="D535" s="63" t="s">
        <v>75</v>
      </c>
      <c r="E535" s="56" t="s">
        <v>71</v>
      </c>
      <c r="F535" s="13" t="s">
        <v>15</v>
      </c>
      <c r="G535" s="57" t="n">
        <v>100</v>
      </c>
      <c r="H535" s="39" t="n">
        <v>0.181</v>
      </c>
      <c r="I535" s="39" t="n">
        <v>18.06</v>
      </c>
      <c r="J535" s="14"/>
    </row>
    <row r="536" ht="22.5" customHeight="1">
      <c r="A536" s="13" t="n">
        <f>WEEKNUM(B536,2)</f>
        <v>39</v>
      </c>
      <c r="B536" s="33" t="n">
        <v>46289</v>
      </c>
      <c r="C536" s="52" t="n">
        <v>11079953</v>
      </c>
      <c r="D536" s="63" t="s">
        <v>72</v>
      </c>
      <c r="E536" s="52" t="s">
        <v>36</v>
      </c>
      <c r="F536" s="13" t="s">
        <v>15</v>
      </c>
      <c r="G536" s="57" t="n">
        <v>0</v>
      </c>
      <c r="H536" s="39" t="n">
        <v>0</v>
      </c>
      <c r="I536" s="39" t="n">
        <v>0</v>
      </c>
      <c r="J536" s="14"/>
    </row>
    <row r="537" ht="22.5" customHeight="1">
      <c r="A537" s="13" t="n">
        <f>WEEKNUM(B537,2)</f>
        <v>39</v>
      </c>
      <c r="B537" s="33" t="n">
        <v>46289</v>
      </c>
      <c r="C537" s="52" t="n">
        <v>11690181</v>
      </c>
      <c r="D537" s="63" t="s">
        <v>76</v>
      </c>
      <c r="E537" s="52" t="s">
        <v>14</v>
      </c>
      <c r="F537" s="13" t="s">
        <v>15</v>
      </c>
      <c r="G537" s="57" t="n">
        <v>400</v>
      </c>
      <c r="H537" s="39" t="n">
        <v>0.42</v>
      </c>
      <c r="I537" s="39" t="n">
        <v>168</v>
      </c>
      <c r="J537" s="14"/>
    </row>
    <row r="538" ht="22.5" customHeight="1">
      <c r="A538" s="13" t="n">
        <f>WEEKNUM(B538,2)</f>
        <v>39</v>
      </c>
      <c r="B538" s="33" t="n">
        <v>46289</v>
      </c>
      <c r="C538" s="52" t="n">
        <v>11836152</v>
      </c>
      <c r="D538" s="63" t="s">
        <v>73</v>
      </c>
      <c r="E538" s="56" t="s">
        <v>36</v>
      </c>
      <c r="F538" s="13" t="s">
        <v>15</v>
      </c>
      <c r="G538" s="57" t="n">
        <v>3</v>
      </c>
      <c r="H538" s="39" t="n">
        <v>0.09</v>
      </c>
      <c r="I538" s="39" t="n">
        <v>0.27</v>
      </c>
      <c r="J538" s="14"/>
    </row>
    <row r="539" ht="22.5" customHeight="1">
      <c r="A539" s="13" t="n">
        <f>WEEKNUM(B539,2)</f>
        <v>39</v>
      </c>
      <c r="B539" s="33" t="n">
        <v>46289</v>
      </c>
      <c r="C539" s="52" t="n">
        <v>11862336</v>
      </c>
      <c r="D539" s="63" t="s">
        <v>69</v>
      </c>
      <c r="E539" s="56" t="s">
        <v>42</v>
      </c>
      <c r="F539" s="13" t="s">
        <v>15</v>
      </c>
      <c r="G539" s="57" t="n">
        <v>0</v>
      </c>
      <c r="H539" s="39" t="n">
        <v>0</v>
      </c>
      <c r="I539" s="39" t="n">
        <v>0</v>
      </c>
      <c r="J539" s="14"/>
    </row>
    <row r="540" ht="22.5" customHeight="1">
      <c r="A540" s="13" t="n">
        <f>WEEKNUM(B540,2)</f>
        <v>39</v>
      </c>
      <c r="B540" s="33" t="n">
        <v>46289</v>
      </c>
      <c r="C540" s="52" t="n">
        <v>11924259</v>
      </c>
      <c r="D540" s="63" t="s">
        <v>77</v>
      </c>
      <c r="E540" s="56" t="s">
        <v>36</v>
      </c>
      <c r="F540" s="13" t="s">
        <v>15</v>
      </c>
      <c r="G540" s="57" t="n">
        <v>53</v>
      </c>
      <c r="H540" s="39" t="n">
        <v>0.12</v>
      </c>
      <c r="I540" s="39" t="n">
        <v>6.36</v>
      </c>
      <c r="J540" s="14"/>
    </row>
    <row r="541" ht="22.5" customHeight="1">
      <c r="A541" s="13" t="n">
        <f>WEEKNUM(B541,2)</f>
        <v>39</v>
      </c>
      <c r="B541" s="33" t="n">
        <v>46289</v>
      </c>
      <c r="C541" s="52" t="n">
        <v>12038500</v>
      </c>
      <c r="D541" s="63" t="s">
        <v>76</v>
      </c>
      <c r="E541" s="52" t="s">
        <v>14</v>
      </c>
      <c r="F541" s="13" t="s">
        <v>15</v>
      </c>
      <c r="G541" s="57" t="n">
        <v>56</v>
      </c>
      <c r="H541" s="39" t="n">
        <v>0.4</v>
      </c>
      <c r="I541" s="39" t="n">
        <v>22.4</v>
      </c>
      <c r="J541" s="14"/>
    </row>
    <row r="542" ht="22.5" customHeight="1">
      <c r="A542" s="13" t="n">
        <f>WEEKNUM(B542,2)</f>
        <v>39</v>
      </c>
      <c r="B542" s="33" t="n">
        <v>46289</v>
      </c>
      <c r="C542" s="52" t="n">
        <v>91565943</v>
      </c>
      <c r="D542" s="63" t="s">
        <v>74</v>
      </c>
      <c r="E542" s="52" t="s">
        <v>46</v>
      </c>
      <c r="F542" s="13" t="s">
        <v>15</v>
      </c>
      <c r="G542" s="57" t="n">
        <v>0</v>
      </c>
      <c r="H542" s="39" t="n">
        <v>0</v>
      </c>
      <c r="I542" s="39" t="n">
        <v>0</v>
      </c>
      <c r="J542" s="14"/>
    </row>
    <row r="543" ht="22.5" customHeight="1">
      <c r="A543" s="13" t="n">
        <f>WEEKNUM(B543,2)</f>
        <v>39</v>
      </c>
      <c r="B543" s="33" t="n">
        <v>46289</v>
      </c>
      <c r="C543" s="52" t="n">
        <v>91565944</v>
      </c>
      <c r="D543" s="63" t="s">
        <v>74</v>
      </c>
      <c r="E543" s="52" t="s">
        <v>14</v>
      </c>
      <c r="F543" s="13" t="s">
        <v>15</v>
      </c>
      <c r="G543" s="57" t="n">
        <v>3</v>
      </c>
      <c r="H543" s="39" t="n">
        <v>0.15</v>
      </c>
      <c r="I543" s="39" t="n">
        <v>0.45</v>
      </c>
      <c r="J543" s="14"/>
    </row>
    <row r="544" ht="22.5" customHeight="1">
      <c r="A544" s="13" t="n">
        <f>WEEKNUM(B544,2)</f>
        <v>39</v>
      </c>
      <c r="B544" s="33" t="n">
        <v>46289</v>
      </c>
      <c r="C544" s="52" t="n">
        <v>91565945</v>
      </c>
      <c r="D544" s="63" t="s">
        <v>74</v>
      </c>
      <c r="E544" s="56" t="s">
        <v>36</v>
      </c>
      <c r="F544" s="13" t="s">
        <v>15</v>
      </c>
      <c r="G544" s="57" t="n">
        <v>32</v>
      </c>
      <c r="H544" s="39" t="n">
        <v>0.12</v>
      </c>
      <c r="I544" s="39" t="n">
        <v>3.84</v>
      </c>
      <c r="J544" s="14"/>
    </row>
    <row r="545" ht="22.5" customHeight="1">
      <c r="A545" s="13" t="n">
        <f>WEEKNUM(B545,2)</f>
        <v>39</v>
      </c>
      <c r="B545" s="33" t="n">
        <v>46289</v>
      </c>
      <c r="C545" s="52" t="n">
        <v>91551845</v>
      </c>
      <c r="D545" s="63" t="s">
        <v>74</v>
      </c>
      <c r="E545" s="52" t="s">
        <v>11</v>
      </c>
      <c r="F545" s="13" t="s">
        <v>15</v>
      </c>
      <c r="G545" s="57" t="n">
        <v>58</v>
      </c>
      <c r="H545" s="39" t="n">
        <v>0.14</v>
      </c>
      <c r="I545" s="39" t="n">
        <v>8.12</v>
      </c>
      <c r="J545" s="14"/>
    </row>
    <row r="546" ht="22.5" customHeight="1">
      <c r="A546" s="13" t="n">
        <f>WEEKNUM(B546,2)</f>
        <v>39</v>
      </c>
      <c r="B546" s="33" t="n">
        <v>46289</v>
      </c>
      <c r="C546" s="52" t="n">
        <v>91565946</v>
      </c>
      <c r="D546" s="63" t="s">
        <v>74</v>
      </c>
      <c r="E546" s="52" t="s">
        <v>17</v>
      </c>
      <c r="F546" s="13" t="s">
        <v>15</v>
      </c>
      <c r="G546" s="57" t="n">
        <v>0</v>
      </c>
      <c r="H546" s="39" t="n">
        <v>0</v>
      </c>
      <c r="I546" s="39" t="n">
        <v>0</v>
      </c>
      <c r="J546" s="14"/>
    </row>
    <row r="547" ht="22.5" customHeight="1">
      <c r="A547" s="13" t="n">
        <f>WEEKNUM(B547,2)</f>
        <v>39</v>
      </c>
      <c r="B547" s="33" t="n">
        <v>46289</v>
      </c>
      <c r="C547" s="52" t="n">
        <v>91565949</v>
      </c>
      <c r="D547" s="63" t="s">
        <v>74</v>
      </c>
      <c r="E547" s="52" t="s">
        <v>71</v>
      </c>
      <c r="F547" s="13" t="s">
        <v>15</v>
      </c>
      <c r="G547" s="57" t="n">
        <v>50</v>
      </c>
      <c r="H547" s="39" t="n">
        <v>0.15</v>
      </c>
      <c r="I547" s="39" t="n">
        <v>7.5</v>
      </c>
      <c r="J547" s="14"/>
    </row>
    <row r="548" ht="22.5" customHeight="1">
      <c r="A548" s="13" t="n">
        <f>WEEKNUM(B548,2)</f>
        <v>39</v>
      </c>
      <c r="B548" s="33" t="n">
        <v>46289</v>
      </c>
      <c r="C548" s="52" t="n">
        <v>12336897</v>
      </c>
      <c r="D548" s="63" t="s">
        <v>78</v>
      </c>
      <c r="E548" s="52" t="s">
        <v>11</v>
      </c>
      <c r="F548" s="13" t="s">
        <v>15</v>
      </c>
      <c r="G548" s="57" t="n">
        <v>239</v>
      </c>
      <c r="H548" s="39" t="n">
        <v>0.3</v>
      </c>
      <c r="I548" s="39" t="n">
        <v>71.7</v>
      </c>
      <c r="J548" s="14"/>
    </row>
    <row r="549" ht="22.5" customHeight="1">
      <c r="A549" s="13" t="n">
        <f>WEEKNUM(B549,2)</f>
        <v>39</v>
      </c>
      <c r="B549" s="33" t="n">
        <v>46289</v>
      </c>
      <c r="C549" s="52" t="n">
        <v>12336896</v>
      </c>
      <c r="D549" s="63" t="s">
        <v>78</v>
      </c>
      <c r="E549" s="52" t="s">
        <v>11</v>
      </c>
      <c r="F549" s="39" t="s">
        <v>12</v>
      </c>
      <c r="G549" s="57" t="n">
        <v>0</v>
      </c>
      <c r="H549" s="39" t="n">
        <v>0</v>
      </c>
      <c r="I549" s="39" t="n">
        <v>0.0074</v>
      </c>
      <c r="J549" s="70"/>
    </row>
    <row r="550" ht="22.5" customHeight="1">
      <c r="A550" s="13" t="n">
        <f>WEEKNUM(B550,2)</f>
        <v>39</v>
      </c>
      <c r="B550" s="33" t="n">
        <v>46289</v>
      </c>
      <c r="C550" s="52" t="n">
        <v>6395488</v>
      </c>
      <c r="D550" s="63" t="s">
        <v>39</v>
      </c>
      <c r="E550" s="52" t="s">
        <v>14</v>
      </c>
      <c r="F550" s="13" t="s">
        <v>15</v>
      </c>
      <c r="G550" s="13" t="n">
        <v>200</v>
      </c>
      <c r="H550" s="39" t="n">
        <v>0.3</v>
      </c>
      <c r="I550" s="39" t="n">
        <v>60</v>
      </c>
      <c r="J550" s="14"/>
    </row>
    <row r="551" ht="22.5" customHeight="1">
      <c r="A551" s="13" t="n">
        <f>WEEKNUM(B551,2)</f>
        <v>39</v>
      </c>
      <c r="B551" s="33" t="n">
        <v>46289</v>
      </c>
      <c r="C551" s="52" t="n">
        <v>8291713</v>
      </c>
      <c r="D551" s="62" t="s">
        <v>40</v>
      </c>
      <c r="E551" s="31" t="s">
        <v>14</v>
      </c>
      <c r="F551" s="13" t="s">
        <v>15</v>
      </c>
      <c r="G551" s="35" t="n">
        <v>1500</v>
      </c>
      <c r="H551" s="39" t="n">
        <v>0.135</v>
      </c>
      <c r="I551" s="39" t="n">
        <v>202.5</v>
      </c>
      <c r="J551" s="14"/>
    </row>
    <row r="552" ht="22.5" customHeight="1">
      <c r="A552" s="13" t="n">
        <f>WEEKNUM(B552,2)</f>
        <v>39</v>
      </c>
      <c r="B552" s="33" t="n">
        <v>46289</v>
      </c>
      <c r="C552" s="52" t="n">
        <v>8566541</v>
      </c>
      <c r="D552" s="62" t="s">
        <v>79</v>
      </c>
      <c r="E552" s="56" t="s">
        <v>14</v>
      </c>
      <c r="F552" s="39" t="s">
        <v>26</v>
      </c>
      <c r="G552" s="35" t="n">
        <v>425</v>
      </c>
      <c r="H552" s="39" t="n">
        <v>0.15</v>
      </c>
      <c r="I552" s="39" t="n">
        <v>64.92</v>
      </c>
      <c r="J552" s="14"/>
    </row>
    <row r="553" ht="22.5" customHeight="1">
      <c r="A553" s="13" t="n">
        <f>WEEKNUM(B553,2)</f>
        <v>39</v>
      </c>
      <c r="B553" s="33" t="n">
        <v>46289</v>
      </c>
      <c r="C553" s="52" t="n">
        <v>8566084</v>
      </c>
      <c r="D553" s="62" t="s">
        <v>80</v>
      </c>
      <c r="E553" s="56" t="s">
        <v>42</v>
      </c>
      <c r="F553" s="13" t="s">
        <v>15</v>
      </c>
      <c r="G553" s="58" t="n">
        <v>61</v>
      </c>
      <c r="H553" s="39" t="n">
        <v>0.12</v>
      </c>
      <c r="I553" s="39" t="n">
        <v>7.32</v>
      </c>
      <c r="J553" s="14"/>
    </row>
    <row r="554" ht="22.5" customHeight="1">
      <c r="A554" s="13" t="n">
        <f>WEEKNUM(B554,2)</f>
        <v>39</v>
      </c>
      <c r="B554" s="33" t="n">
        <v>46289</v>
      </c>
      <c r="C554" s="52" t="n">
        <v>2937658</v>
      </c>
      <c r="D554" s="62" t="s">
        <v>81</v>
      </c>
      <c r="E554" s="56" t="s">
        <v>14</v>
      </c>
      <c r="F554" s="13" t="s">
        <v>15</v>
      </c>
      <c r="G554" s="58" t="n">
        <v>100</v>
      </c>
      <c r="H554" s="39" t="n">
        <v>0.123</v>
      </c>
      <c r="I554" s="39" t="n">
        <v>12.3</v>
      </c>
      <c r="J554" s="14"/>
    </row>
    <row r="555" ht="22.5" customHeight="1">
      <c r="A555" s="13" t="n">
        <f>WEEKNUM(B555,2)</f>
        <v>39</v>
      </c>
      <c r="B555" s="33" t="n">
        <v>46289</v>
      </c>
      <c r="C555" s="52" t="n">
        <v>6706444</v>
      </c>
      <c r="D555" s="62" t="s">
        <v>82</v>
      </c>
      <c r="E555" s="52" t="s">
        <v>83</v>
      </c>
      <c r="F555" s="39" t="s">
        <v>12</v>
      </c>
      <c r="G555" s="58" t="n">
        <v>3</v>
      </c>
      <c r="H555" s="39" t="n">
        <v>1.182</v>
      </c>
      <c r="I555" s="39" t="n">
        <v>3.545</v>
      </c>
      <c r="J555" s="14"/>
    </row>
    <row r="556" ht="22.5" customHeight="1">
      <c r="A556" s="13" t="n">
        <f>WEEKNUM(B556,2)</f>
        <v>39</v>
      </c>
      <c r="B556" s="33" t="n">
        <v>46289</v>
      </c>
      <c r="C556" s="52" t="n">
        <v>5963354</v>
      </c>
      <c r="D556" s="63" t="s">
        <v>82</v>
      </c>
      <c r="E556" s="52" t="s">
        <v>83</v>
      </c>
      <c r="F556" s="13" t="s">
        <v>15</v>
      </c>
      <c r="G556" s="58" t="n">
        <v>350</v>
      </c>
      <c r="H556" s="39" t="n">
        <v>0.575</v>
      </c>
      <c r="I556" s="39" t="n">
        <v>201.112</v>
      </c>
      <c r="J556" s="64"/>
    </row>
    <row r="557" ht="22.5" customHeight="1">
      <c r="A557" s="13" t="n">
        <f>WEEKNUM(B557,2)</f>
        <v>39</v>
      </c>
      <c r="B557" s="33" t="n">
        <v>46289</v>
      </c>
      <c r="C557" s="52" t="n">
        <v>9686529</v>
      </c>
      <c r="D557" s="62" t="s">
        <v>82</v>
      </c>
      <c r="E557" s="56" t="s">
        <v>84</v>
      </c>
      <c r="F557" s="13" t="s">
        <v>15</v>
      </c>
      <c r="G557" s="58" t="n">
        <v>35</v>
      </c>
      <c r="H557" s="39" t="n">
        <v>0.5</v>
      </c>
      <c r="I557" s="39" t="n">
        <v>17.5</v>
      </c>
      <c r="J557" s="14"/>
    </row>
    <row r="558" ht="22.5" customHeight="1">
      <c r="A558" s="13" t="n">
        <f>WEEKNUM(B558,2)</f>
        <v>39</v>
      </c>
      <c r="B558" s="33" t="n">
        <v>46289</v>
      </c>
      <c r="C558" s="52" t="n">
        <v>5963400</v>
      </c>
      <c r="D558" s="62" t="s">
        <v>82</v>
      </c>
      <c r="E558" s="56" t="s">
        <v>85</v>
      </c>
      <c r="F558" s="13" t="s">
        <v>15</v>
      </c>
      <c r="G558" s="58" t="n">
        <v>50</v>
      </c>
      <c r="H558" s="39" t="n">
        <v>0.2</v>
      </c>
      <c r="I558" s="39" t="n">
        <v>10</v>
      </c>
      <c r="J558" s="14"/>
    </row>
    <row r="559" ht="22.5" customHeight="1">
      <c r="A559" s="38" t="n">
        <f>WEEKNUM(B559,2)</f>
        <v>39</v>
      </c>
      <c r="B559" s="33" t="n">
        <v>46289</v>
      </c>
      <c r="C559" s="65" t="n">
        <v>10080665</v>
      </c>
      <c r="D559" s="68" t="s">
        <v>82</v>
      </c>
      <c r="E559" s="56" t="s">
        <v>86</v>
      </c>
      <c r="F559" s="13" t="s">
        <v>15</v>
      </c>
      <c r="G559" s="58" t="n">
        <v>16</v>
      </c>
      <c r="H559" s="39" t="n">
        <v>0.38</v>
      </c>
      <c r="I559" s="39" t="n">
        <v>6.08</v>
      </c>
      <c r="J559" s="14"/>
    </row>
    <row r="560" ht="22.5" customHeight="1">
      <c r="A560" s="13" t="n">
        <f>WEEKNUM(B560,2)</f>
        <v>39</v>
      </c>
      <c r="B560" s="33" t="n">
        <v>46289</v>
      </c>
      <c r="C560" s="13" t="n">
        <v>91520433</v>
      </c>
      <c r="D560" s="62" t="s">
        <v>74</v>
      </c>
      <c r="E560" s="56" t="s">
        <v>14</v>
      </c>
      <c r="F560" s="13" t="s">
        <v>15</v>
      </c>
      <c r="G560" s="58" t="n">
        <v>2</v>
      </c>
      <c r="H560" s="39" t="n">
        <v>0.16</v>
      </c>
      <c r="I560" s="39" t="n">
        <v>0.32</v>
      </c>
      <c r="J560" s="14"/>
    </row>
    <row r="561" ht="22.5" customHeight="1">
      <c r="A561" s="13" t="n">
        <f>WEEKNUM(B561,2)</f>
        <v>39</v>
      </c>
      <c r="B561" s="33" t="n">
        <v>46289</v>
      </c>
      <c r="C561" s="52" t="n">
        <v>11078827</v>
      </c>
      <c r="D561" s="62" t="s">
        <v>82</v>
      </c>
      <c r="E561" s="56" t="s">
        <v>85</v>
      </c>
      <c r="F561" s="13" t="s">
        <v>15</v>
      </c>
      <c r="G561" s="58" t="n">
        <v>3</v>
      </c>
      <c r="H561" s="39" t="n">
        <v>0.3</v>
      </c>
      <c r="I561" s="39" t="n">
        <v>0.9</v>
      </c>
      <c r="J561" s="14"/>
    </row>
    <row r="562" ht="22.5" customHeight="1">
      <c r="A562" s="13" t="n">
        <f>WEEKNUM(B562,2)</f>
        <v>39</v>
      </c>
      <c r="B562" s="33" t="n">
        <v>46289</v>
      </c>
      <c r="C562" s="52" t="n">
        <v>11078981</v>
      </c>
      <c r="D562" s="62" t="s">
        <v>82</v>
      </c>
      <c r="E562" s="52" t="s">
        <v>83</v>
      </c>
      <c r="F562" s="13" t="s">
        <v>15</v>
      </c>
      <c r="G562" s="58" t="n">
        <v>0</v>
      </c>
      <c r="H562" s="39" t="n">
        <v>0</v>
      </c>
      <c r="I562" s="39" t="n">
        <v>0</v>
      </c>
      <c r="J562" s="14"/>
    </row>
    <row r="563" ht="22.5" customHeight="1">
      <c r="A563" s="13" t="n">
        <f>WEEKNUM(B563,2)</f>
        <v>39</v>
      </c>
      <c r="B563" s="33" t="n">
        <v>46289</v>
      </c>
      <c r="C563" s="52" t="n">
        <v>11080833</v>
      </c>
      <c r="D563" s="62" t="s">
        <v>82</v>
      </c>
      <c r="E563" s="56" t="s">
        <v>84</v>
      </c>
      <c r="F563" s="13" t="s">
        <v>15</v>
      </c>
      <c r="G563" s="58" t="n">
        <v>0</v>
      </c>
      <c r="H563" s="39" t="n">
        <v>0</v>
      </c>
      <c r="I563" s="39" t="n">
        <v>0</v>
      </c>
      <c r="J563" s="14"/>
    </row>
    <row r="564" ht="22.5" customHeight="1">
      <c r="A564" s="13" t="n">
        <f>WEEKNUM(B564,2)</f>
        <v>39</v>
      </c>
      <c r="B564" s="33" t="n">
        <v>46289</v>
      </c>
      <c r="C564" s="52" t="n">
        <v>11081056</v>
      </c>
      <c r="D564" s="62" t="s">
        <v>82</v>
      </c>
      <c r="E564" s="56" t="s">
        <v>86</v>
      </c>
      <c r="F564" s="13" t="s">
        <v>15</v>
      </c>
      <c r="G564" s="58" t="n">
        <v>0</v>
      </c>
      <c r="H564" s="39" t="n">
        <v>0</v>
      </c>
      <c r="I564" s="39" t="n">
        <v>0</v>
      </c>
      <c r="J564" s="14"/>
    </row>
    <row r="565" ht="22.5" customHeight="1">
      <c r="A565" s="13" t="n">
        <f>WEEKNUM(B565,2)</f>
        <v>39</v>
      </c>
      <c r="B565" s="33" t="n">
        <v>46289</v>
      </c>
      <c r="C565" s="52" t="n">
        <v>11078963</v>
      </c>
      <c r="D565" s="62" t="s">
        <v>81</v>
      </c>
      <c r="E565" s="56" t="s">
        <v>14</v>
      </c>
      <c r="F565" s="13" t="s">
        <v>15</v>
      </c>
      <c r="G565" s="58" t="n">
        <v>78</v>
      </c>
      <c r="H565" s="39" t="n">
        <v>0.4</v>
      </c>
      <c r="I565" s="39" t="n">
        <v>31.2</v>
      </c>
      <c r="J565" s="14"/>
    </row>
    <row r="566" ht="22.5" customHeight="1">
      <c r="A566" s="13" t="n">
        <f>WEEKNUM(B566,2)</f>
        <v>39</v>
      </c>
      <c r="B566" s="33" t="n">
        <v>46289</v>
      </c>
      <c r="C566" s="52" t="n">
        <v>91538300</v>
      </c>
      <c r="D566" s="62" t="s">
        <v>74</v>
      </c>
      <c r="E566" s="56" t="s">
        <v>36</v>
      </c>
      <c r="F566" s="13" t="s">
        <v>15</v>
      </c>
      <c r="G566" s="58" t="n">
        <v>5</v>
      </c>
      <c r="H566" s="39" t="n">
        <v>0.14</v>
      </c>
      <c r="I566" s="39" t="n">
        <v>0.7</v>
      </c>
      <c r="J566" s="14"/>
    </row>
    <row r="567" ht="22.5" customHeight="1">
      <c r="A567" s="13" t="n">
        <f>WEEKNUM(B567,2)</f>
        <v>39</v>
      </c>
      <c r="B567" s="33" t="n">
        <v>46289</v>
      </c>
      <c r="C567" s="52" t="n">
        <v>91538301</v>
      </c>
      <c r="D567" s="62" t="s">
        <v>74</v>
      </c>
      <c r="E567" s="56" t="s">
        <v>14</v>
      </c>
      <c r="F567" s="61" t="s">
        <v>15</v>
      </c>
      <c r="G567" s="74" t="n">
        <v>0</v>
      </c>
      <c r="H567" s="60" t="n">
        <v>0</v>
      </c>
      <c r="I567" s="60" t="n">
        <v>0</v>
      </c>
      <c r="J567" s="13"/>
    </row>
    <row r="568" ht="22.5" customHeight="1">
      <c r="A568" s="13" t="n">
        <f>WEEKNUM(B568,2)</f>
        <v>39</v>
      </c>
      <c r="B568" s="33" t="n">
        <v>46289</v>
      </c>
      <c r="C568" s="65" t="n">
        <v>91538306</v>
      </c>
      <c r="D568" s="68" t="s">
        <v>74</v>
      </c>
      <c r="E568" s="56" t="s">
        <v>71</v>
      </c>
      <c r="F568" s="13" t="s">
        <v>15</v>
      </c>
      <c r="G568" s="58" t="n">
        <v>1</v>
      </c>
      <c r="H568" s="39" t="n">
        <v>0.18</v>
      </c>
      <c r="I568" s="39" t="n">
        <v>0.18</v>
      </c>
      <c r="J568" s="13"/>
    </row>
    <row r="569" ht="22.5" customHeight="1">
      <c r="A569" s="13" t="n">
        <f>WEEKNUM(B569,2)</f>
        <v>39</v>
      </c>
      <c r="B569" s="33" t="n">
        <v>46289</v>
      </c>
      <c r="C569" s="13" t="n">
        <v>91538307</v>
      </c>
      <c r="D569" s="62" t="s">
        <v>74</v>
      </c>
      <c r="E569" s="52" t="s">
        <v>17</v>
      </c>
      <c r="F569" s="13" t="s">
        <v>15</v>
      </c>
      <c r="G569" s="58" t="n">
        <v>0</v>
      </c>
      <c r="H569" s="39" t="n">
        <v>0</v>
      </c>
      <c r="I569" s="39" t="n">
        <v>0</v>
      </c>
      <c r="J569" s="13"/>
    </row>
    <row r="570" ht="22.5" customHeight="1">
      <c r="A570" s="13" t="n">
        <f>WEEKNUM(B570,2)</f>
        <v>39</v>
      </c>
      <c r="B570" s="33" t="n">
        <v>46289</v>
      </c>
      <c r="C570" s="13" t="n">
        <v>91538308</v>
      </c>
      <c r="D570" s="62" t="s">
        <v>74</v>
      </c>
      <c r="E570" s="52" t="s">
        <v>11</v>
      </c>
      <c r="F570" s="13" t="s">
        <v>15</v>
      </c>
      <c r="G570" s="58" t="n">
        <v>0</v>
      </c>
      <c r="H570" s="39" t="n">
        <v>0</v>
      </c>
      <c r="I570" s="39" t="n">
        <v>0</v>
      </c>
      <c r="J570" s="13"/>
    </row>
    <row r="571" ht="22.5" customHeight="1">
      <c r="A571" s="13" t="n">
        <f>WEEKNUM(B571,2)</f>
        <v>39</v>
      </c>
      <c r="B571" s="33" t="n">
        <v>46289</v>
      </c>
      <c r="C571" s="52" t="n">
        <v>91538309</v>
      </c>
      <c r="D571" s="62" t="s">
        <v>74</v>
      </c>
      <c r="E571" s="56" t="s">
        <v>46</v>
      </c>
      <c r="F571" s="13" t="s">
        <v>15</v>
      </c>
      <c r="G571" s="58" t="n">
        <v>0</v>
      </c>
      <c r="H571" s="39" t="n">
        <v>0</v>
      </c>
      <c r="I571" s="39" t="n">
        <v>0</v>
      </c>
      <c r="J571" s="13"/>
    </row>
    <row r="572" ht="22.5" customHeight="1">
      <c r="A572" s="13" t="n">
        <f>WEEKNUM(B572,2)</f>
        <v>39</v>
      </c>
      <c r="B572" s="33" t="n">
        <v>46289</v>
      </c>
      <c r="C572" s="52" t="n">
        <v>11511535</v>
      </c>
      <c r="D572" s="62" t="s">
        <v>81</v>
      </c>
      <c r="E572" s="56" t="s">
        <v>14</v>
      </c>
      <c r="F572" s="39" t="s">
        <v>26</v>
      </c>
      <c r="G572" s="58" t="n">
        <v>650</v>
      </c>
      <c r="H572" s="39" t="n">
        <v>0.338369230769231</v>
      </c>
      <c r="I572" s="39" t="n">
        <v>219.94</v>
      </c>
      <c r="J572" s="13"/>
    </row>
    <row r="573" ht="22.5" customHeight="1">
      <c r="A573" s="13" t="n">
        <f>WEEKNUM(B573,2)</f>
        <v>39</v>
      </c>
      <c r="B573" s="33" t="n">
        <v>46289</v>
      </c>
      <c r="C573" s="52" t="n">
        <v>11792342</v>
      </c>
      <c r="D573" s="62" t="s">
        <v>87</v>
      </c>
      <c r="E573" s="56" t="s">
        <v>42</v>
      </c>
      <c r="F573" s="13" t="s">
        <v>15</v>
      </c>
      <c r="G573" s="58" t="n">
        <v>0</v>
      </c>
      <c r="H573" s="39" t="n">
        <v>0</v>
      </c>
      <c r="I573" s="39" t="n">
        <v>0</v>
      </c>
      <c r="J573" s="13"/>
    </row>
    <row r="574" ht="22.5" customHeight="1">
      <c r="A574" s="13" t="n">
        <f>WEEKNUM(B574,2)</f>
        <v>39</v>
      </c>
      <c r="B574" s="33" t="n">
        <v>46289</v>
      </c>
      <c r="C574" s="52" t="n">
        <v>5365722</v>
      </c>
      <c r="D574" s="62" t="s">
        <v>67</v>
      </c>
      <c r="E574" s="56" t="s">
        <v>65</v>
      </c>
      <c r="F574" s="39" t="s">
        <v>12</v>
      </c>
      <c r="G574" s="58" t="n">
        <v>16</v>
      </c>
      <c r="H574" s="39" t="n">
        <v>0.285</v>
      </c>
      <c r="I574" s="39" t="n">
        <v>4.5587</v>
      </c>
      <c r="J574" s="13"/>
    </row>
    <row r="575" ht="22.5" customHeight="1">
      <c r="A575" s="13" t="n">
        <f>WEEKNUM(B575,2)</f>
        <v>39</v>
      </c>
      <c r="B575" s="33" t="n">
        <v>46289</v>
      </c>
      <c r="C575" s="52" t="n">
        <v>11924654</v>
      </c>
      <c r="D575" s="62" t="s">
        <v>67</v>
      </c>
      <c r="E575" s="56" t="s">
        <v>65</v>
      </c>
      <c r="F575" s="39" t="s">
        <v>12</v>
      </c>
      <c r="G575" s="58" t="n">
        <v>0</v>
      </c>
      <c r="H575" s="39" t="n">
        <v>0</v>
      </c>
      <c r="I575" s="39" t="n">
        <v>0.1645</v>
      </c>
      <c r="J575" s="13"/>
    </row>
    <row r="576" ht="22.5" customHeight="1">
      <c r="A576" s="13" t="n">
        <f>WEEKNUM(B576,2)</f>
        <v>39</v>
      </c>
      <c r="B576" s="33" t="n">
        <v>46289</v>
      </c>
      <c r="C576" s="52" t="n">
        <v>12011132</v>
      </c>
      <c r="D576" s="62" t="s">
        <v>88</v>
      </c>
      <c r="E576" s="56" t="s">
        <v>14</v>
      </c>
      <c r="F576" s="13" t="s">
        <v>15</v>
      </c>
      <c r="G576" s="58" t="n">
        <v>150</v>
      </c>
      <c r="H576" s="39" t="n">
        <v>0.2</v>
      </c>
      <c r="I576" s="39" t="n">
        <v>30</v>
      </c>
      <c r="J576" s="13"/>
    </row>
    <row r="577" ht="22.5" customHeight="1">
      <c r="A577" s="13" t="n">
        <f>WEEKNUM(B577,2)</f>
        <v>39</v>
      </c>
      <c r="B577" s="33" t="n">
        <v>46289</v>
      </c>
      <c r="C577" s="52" t="n">
        <v>12072287</v>
      </c>
      <c r="D577" s="62" t="s">
        <v>81</v>
      </c>
      <c r="E577" s="56" t="s">
        <v>14</v>
      </c>
      <c r="F577" s="13" t="s">
        <v>15</v>
      </c>
      <c r="G577" s="58" t="n">
        <v>16</v>
      </c>
      <c r="H577" s="39" t="n">
        <v>0.279</v>
      </c>
      <c r="I577" s="39" t="n">
        <v>4.471</v>
      </c>
      <c r="J577" s="13"/>
    </row>
    <row r="578" ht="22.5" customHeight="1">
      <c r="A578" s="13" t="n">
        <f>WEEKNUM(B578,2)</f>
        <v>39</v>
      </c>
      <c r="B578" s="33" t="n">
        <v>46289</v>
      </c>
      <c r="C578" s="52" t="n">
        <v>6529449</v>
      </c>
      <c r="D578" s="62" t="s">
        <v>81</v>
      </c>
      <c r="E578" s="56" t="s">
        <v>14</v>
      </c>
      <c r="F578" s="39" t="s">
        <v>12</v>
      </c>
      <c r="G578" s="58" t="n">
        <v>187</v>
      </c>
      <c r="H578" s="39" t="n">
        <v>0.259</v>
      </c>
      <c r="I578" s="39" t="n">
        <v>48.3708</v>
      </c>
      <c r="J578" s="13"/>
    </row>
    <row r="579" ht="22.5" customHeight="1">
      <c r="A579" s="13" t="n">
        <f>WEEKNUM(B579,2)</f>
        <v>39</v>
      </c>
      <c r="B579" s="33" t="n">
        <v>46289</v>
      </c>
      <c r="C579" s="52" t="n">
        <v>5623760</v>
      </c>
      <c r="D579" s="62" t="s">
        <v>89</v>
      </c>
      <c r="E579" s="56" t="s">
        <v>14</v>
      </c>
      <c r="F579" s="13" t="s">
        <v>15</v>
      </c>
      <c r="G579" s="58" t="n">
        <v>50</v>
      </c>
      <c r="H579" s="39" t="n">
        <v>0.15</v>
      </c>
      <c r="I579" s="39" t="n">
        <v>7.5</v>
      </c>
      <c r="J579" s="13"/>
    </row>
    <row r="580" ht="22.5" customHeight="1">
      <c r="A580" s="13" t="n">
        <f>WEEKNUM(B580,2)</f>
        <v>39</v>
      </c>
      <c r="B580" s="33" t="n">
        <v>46289</v>
      </c>
      <c r="C580" s="52" t="n">
        <v>12039225</v>
      </c>
      <c r="D580" s="62" t="s">
        <v>90</v>
      </c>
      <c r="E580" s="56" t="s">
        <v>36</v>
      </c>
      <c r="F580" s="13" t="s">
        <v>15</v>
      </c>
      <c r="G580" s="58" t="n">
        <v>40</v>
      </c>
      <c r="H580" s="39" t="n">
        <v>0.2</v>
      </c>
      <c r="I580" s="39" t="n">
        <v>8</v>
      </c>
      <c r="J580" s="13"/>
    </row>
    <row r="581" ht="22.5" customHeight="1">
      <c r="A581" s="13" t="n">
        <f>WEEKNUM(B581,2)</f>
        <v>39</v>
      </c>
      <c r="B581" s="33" t="n">
        <v>46289</v>
      </c>
      <c r="C581" s="52" t="n">
        <v>12542512</v>
      </c>
      <c r="D581" s="62" t="s">
        <v>88</v>
      </c>
      <c r="E581" s="56" t="s">
        <v>14</v>
      </c>
      <c r="F581" s="13" t="s">
        <v>15</v>
      </c>
      <c r="G581" s="58" t="n">
        <v>14</v>
      </c>
      <c r="H581" s="39" t="n">
        <v>0.15</v>
      </c>
      <c r="I581" s="39" t="n">
        <v>2.1</v>
      </c>
      <c r="J581" s="13"/>
    </row>
    <row r="582" ht="22.5" customHeight="1">
      <c r="A582" s="13"/>
      <c r="B582" s="33"/>
      <c r="C582" s="52"/>
      <c r="D582" s="62"/>
      <c r="E582" s="56"/>
      <c r="F582" s="39"/>
      <c r="G582" s="13"/>
      <c r="H582" s="39"/>
      <c r="I582" s="39"/>
      <c r="J582" s="13"/>
    </row>
    <row r="583" ht="22.5" customHeight="1">
      <c r="A583" s="13" t="n">
        <f>WEEKNUM(B583,2)</f>
        <v>39</v>
      </c>
      <c r="B583" s="33" t="n">
        <v>46288</v>
      </c>
      <c r="C583" s="52" t="n">
        <v>10813123</v>
      </c>
      <c r="D583" s="62" t="s">
        <v>10</v>
      </c>
      <c r="E583" s="56" t="s">
        <v>11</v>
      </c>
      <c r="F583" s="39" t="s">
        <v>12</v>
      </c>
      <c r="G583" s="13" t="n">
        <v>27</v>
      </c>
      <c r="H583" s="39" t="n">
        <v>0.4657</v>
      </c>
      <c r="I583" s="39" t="n">
        <v>12.5728</v>
      </c>
      <c r="J583" s="13"/>
    </row>
    <row r="584" ht="22.5" customHeight="1">
      <c r="A584" s="13" t="n">
        <f>WEEKNUM(B584,2)</f>
        <v>39</v>
      </c>
      <c r="B584" s="33" t="n">
        <v>46288</v>
      </c>
      <c r="C584" s="52" t="n">
        <v>1745925</v>
      </c>
      <c r="D584" s="62" t="s">
        <v>13</v>
      </c>
      <c r="E584" s="56" t="s">
        <v>14</v>
      </c>
      <c r="F584" s="39" t="s">
        <v>15</v>
      </c>
      <c r="G584" s="35" t="n">
        <v>500</v>
      </c>
      <c r="H584" s="39" t="n">
        <v>0.15</v>
      </c>
      <c r="I584" s="39" t="n">
        <v>75</v>
      </c>
      <c r="J584" s="13"/>
    </row>
    <row r="585" ht="22.5" customHeight="1">
      <c r="A585" s="13" t="n">
        <f>WEEKNUM(B585,2)</f>
        <v>39</v>
      </c>
      <c r="B585" s="33" t="n">
        <v>46288</v>
      </c>
      <c r="C585" s="52" t="n">
        <v>6951600</v>
      </c>
      <c r="D585" s="62" t="s">
        <v>16</v>
      </c>
      <c r="E585" s="56" t="s">
        <v>17</v>
      </c>
      <c r="F585" s="39" t="s">
        <v>15</v>
      </c>
      <c r="G585" s="35" t="n">
        <v>72</v>
      </c>
      <c r="H585" s="39" t="n">
        <v>0.176</v>
      </c>
      <c r="I585" s="39" t="n">
        <v>12.648</v>
      </c>
      <c r="J585" s="13"/>
    </row>
    <row r="586" ht="22.5" customHeight="1">
      <c r="A586" s="13" t="n">
        <f>WEEKNUM(B586,2)</f>
        <v>39</v>
      </c>
      <c r="B586" s="33" t="n">
        <v>46288</v>
      </c>
      <c r="C586" s="52" t="n">
        <v>6951594</v>
      </c>
      <c r="D586" s="62" t="s">
        <v>16</v>
      </c>
      <c r="E586" s="56" t="s">
        <v>18</v>
      </c>
      <c r="F586" s="39" t="s">
        <v>15</v>
      </c>
      <c r="G586" s="35" t="n">
        <v>151</v>
      </c>
      <c r="H586" s="39" t="n">
        <v>0.696</v>
      </c>
      <c r="I586" s="39" t="n">
        <v>105.07</v>
      </c>
      <c r="J586" s="13"/>
    </row>
    <row r="587" ht="22.5" customHeight="1">
      <c r="A587" s="13" t="n">
        <f>WEEKNUM(B587,2)</f>
        <v>39</v>
      </c>
      <c r="B587" s="33" t="n">
        <v>46288</v>
      </c>
      <c r="C587" s="52" t="n">
        <v>2732727</v>
      </c>
      <c r="D587" s="62" t="s">
        <v>10</v>
      </c>
      <c r="E587" s="56" t="s">
        <v>19</v>
      </c>
      <c r="F587" s="39" t="s">
        <v>15</v>
      </c>
      <c r="G587" s="35" t="n">
        <v>409</v>
      </c>
      <c r="H587" s="39" t="n">
        <v>0.249</v>
      </c>
      <c r="I587" s="39" t="n">
        <v>101.95</v>
      </c>
      <c r="J587" s="13"/>
    </row>
    <row r="588" ht="22.5" customHeight="1">
      <c r="A588" s="13" t="n">
        <f>WEEKNUM(B588,2)</f>
        <v>39</v>
      </c>
      <c r="B588" s="33" t="n">
        <v>46288</v>
      </c>
      <c r="C588" s="52" t="n">
        <v>5619156</v>
      </c>
      <c r="D588" s="62" t="s">
        <v>10</v>
      </c>
      <c r="E588" s="56" t="s">
        <v>19</v>
      </c>
      <c r="F588" s="39" t="s">
        <v>12</v>
      </c>
      <c r="G588" s="35" t="n">
        <v>8</v>
      </c>
      <c r="H588" s="39" t="n">
        <v>0.1967</v>
      </c>
      <c r="I588" s="39" t="n">
        <v>1.5735</v>
      </c>
      <c r="J588" s="13"/>
    </row>
    <row r="589" ht="22.5" customHeight="1">
      <c r="A589" s="13" t="n">
        <f>WEEKNUM(B589,2)</f>
        <v>39</v>
      </c>
      <c r="B589" s="33" t="n">
        <v>46288</v>
      </c>
      <c r="C589" s="52" t="n">
        <v>6425889</v>
      </c>
      <c r="D589" s="62" t="s">
        <v>10</v>
      </c>
      <c r="E589" s="56" t="s">
        <v>20</v>
      </c>
      <c r="F589" s="39" t="s">
        <v>15</v>
      </c>
      <c r="G589" s="35" t="n">
        <v>186</v>
      </c>
      <c r="H589" s="39" t="n">
        <v>0.25</v>
      </c>
      <c r="I589" s="39" t="n">
        <v>46.575</v>
      </c>
      <c r="J589" s="13"/>
    </row>
    <row r="590" ht="22.5" customHeight="1">
      <c r="A590" s="13" t="n">
        <f>WEEKNUM(B590,2)</f>
        <v>39</v>
      </c>
      <c r="B590" s="33" t="n">
        <v>46288</v>
      </c>
      <c r="C590" s="52" t="n">
        <v>6439005</v>
      </c>
      <c r="D590" s="62" t="s">
        <v>10</v>
      </c>
      <c r="E590" s="56" t="s">
        <v>20</v>
      </c>
      <c r="F590" s="39" t="s">
        <v>21</v>
      </c>
      <c r="G590" s="35" t="n">
        <v>57</v>
      </c>
      <c r="H590" s="39" t="n">
        <v>0.25</v>
      </c>
      <c r="I590" s="39" t="n">
        <v>14.25</v>
      </c>
      <c r="J590" s="13"/>
    </row>
    <row r="591" ht="22.5" customHeight="1">
      <c r="A591" s="13" t="n">
        <f>WEEKNUM(B591,2)</f>
        <v>39</v>
      </c>
      <c r="B591" s="33" t="n">
        <v>46288</v>
      </c>
      <c r="C591" s="52" t="n">
        <v>7203110</v>
      </c>
      <c r="D591" s="62" t="s">
        <v>22</v>
      </c>
      <c r="E591" s="56" t="s">
        <v>23</v>
      </c>
      <c r="F591" s="60" t="s">
        <v>15</v>
      </c>
      <c r="G591" s="59" t="n">
        <v>2</v>
      </c>
      <c r="H591" s="60" t="n">
        <v>0.2</v>
      </c>
      <c r="I591" s="60" t="n">
        <v>0.4</v>
      </c>
      <c r="J591" s="66"/>
    </row>
    <row r="592" ht="22.5" customHeight="1">
      <c r="A592" s="13" t="n">
        <f>WEEKNUM(B592,2)</f>
        <v>39</v>
      </c>
      <c r="B592" s="33" t="n">
        <v>46288</v>
      </c>
      <c r="C592" s="52" t="n">
        <v>7202934</v>
      </c>
      <c r="D592" s="62" t="s">
        <v>22</v>
      </c>
      <c r="E592" s="56" t="s">
        <v>24</v>
      </c>
      <c r="F592" s="39" t="s">
        <v>15</v>
      </c>
      <c r="G592" s="35" t="n">
        <v>87</v>
      </c>
      <c r="H592" s="39" t="n">
        <v>0.35</v>
      </c>
      <c r="I592" s="39" t="n">
        <v>30.45</v>
      </c>
      <c r="J592" s="14"/>
    </row>
    <row r="593" ht="22.5" customHeight="1">
      <c r="A593" s="13" t="n">
        <f>WEEKNUM(B593,2)</f>
        <v>39</v>
      </c>
      <c r="B593" s="33" t="n">
        <v>46288</v>
      </c>
      <c r="C593" s="52" t="n">
        <v>5847496</v>
      </c>
      <c r="D593" s="62" t="s">
        <v>10</v>
      </c>
      <c r="E593" s="56" t="s">
        <v>25</v>
      </c>
      <c r="F593" s="39" t="s">
        <v>12</v>
      </c>
      <c r="G593" s="35" t="n">
        <v>1</v>
      </c>
      <c r="H593" s="39" t="n">
        <v>0.9631</v>
      </c>
      <c r="I593" s="39" t="n">
        <v>0.9631</v>
      </c>
      <c r="J593" s="14"/>
    </row>
    <row r="594" ht="22.5" customHeight="1">
      <c r="A594" s="13" t="n">
        <f>WEEKNUM(B594,2)</f>
        <v>39</v>
      </c>
      <c r="B594" s="33" t="n">
        <v>46288</v>
      </c>
      <c r="C594" s="52" t="n">
        <v>7572369</v>
      </c>
      <c r="D594" s="62" t="s">
        <v>10</v>
      </c>
      <c r="E594" s="56" t="s">
        <v>25</v>
      </c>
      <c r="F594" s="39" t="s">
        <v>15</v>
      </c>
      <c r="G594" s="35" t="n">
        <v>120</v>
      </c>
      <c r="H594" s="39" t="n">
        <v>0.305</v>
      </c>
      <c r="I594" s="39" t="n">
        <v>36.6</v>
      </c>
      <c r="J594" s="14"/>
    </row>
    <row r="595" ht="22.5" customHeight="1">
      <c r="A595" s="13" t="n">
        <f>WEEKNUM(B595,2)</f>
        <v>39</v>
      </c>
      <c r="B595" s="33" t="n">
        <v>46288</v>
      </c>
      <c r="C595" s="52" t="n">
        <v>8460883</v>
      </c>
      <c r="D595" s="62" t="s">
        <v>16</v>
      </c>
      <c r="E595" s="56" t="s">
        <v>11</v>
      </c>
      <c r="F595" s="39" t="s">
        <v>15</v>
      </c>
      <c r="G595" s="35" t="n">
        <v>882</v>
      </c>
      <c r="H595" s="39" t="n">
        <v>0.139</v>
      </c>
      <c r="I595" s="39" t="n">
        <v>122.864</v>
      </c>
      <c r="J595" s="14"/>
    </row>
    <row r="596" ht="22.5" customHeight="1">
      <c r="A596" s="13" t="n">
        <f>WEEKNUM(B596,2)</f>
        <v>39</v>
      </c>
      <c r="B596" s="33" t="n">
        <v>46288</v>
      </c>
      <c r="C596" s="52" t="n">
        <v>8531973</v>
      </c>
      <c r="D596" s="62" t="s">
        <v>16</v>
      </c>
      <c r="E596" s="56" t="s">
        <v>18</v>
      </c>
      <c r="F596" s="13" t="s">
        <v>26</v>
      </c>
      <c r="G596" s="35" t="n">
        <v>49</v>
      </c>
      <c r="H596" s="39" t="n">
        <v>0.63</v>
      </c>
      <c r="I596" s="39" t="n">
        <v>30.76</v>
      </c>
      <c r="J596" s="14"/>
    </row>
    <row r="597" ht="22.5" customHeight="1">
      <c r="A597" s="13" t="n">
        <f>WEEKNUM(B597,2)</f>
        <v>39</v>
      </c>
      <c r="B597" s="33" t="n">
        <v>46288</v>
      </c>
      <c r="C597" s="52" t="n">
        <v>8156506</v>
      </c>
      <c r="D597" s="62" t="s">
        <v>27</v>
      </c>
      <c r="E597" s="56" t="s">
        <v>14</v>
      </c>
      <c r="F597" s="39" t="s">
        <v>15</v>
      </c>
      <c r="G597" s="35" t="n">
        <v>830</v>
      </c>
      <c r="H597" s="39" t="n">
        <v>0.13</v>
      </c>
      <c r="I597" s="39" t="n">
        <v>107.9</v>
      </c>
      <c r="J597" s="14"/>
    </row>
    <row r="598" ht="22.5" customHeight="1">
      <c r="A598" s="13" t="n">
        <f>WEEKNUM(B598,2)</f>
        <v>39</v>
      </c>
      <c r="B598" s="33" t="n">
        <v>46288</v>
      </c>
      <c r="C598" s="52" t="n">
        <v>8819666</v>
      </c>
      <c r="D598" s="62" t="s">
        <v>27</v>
      </c>
      <c r="E598" s="56" t="s">
        <v>14</v>
      </c>
      <c r="F598" s="39" t="s">
        <v>12</v>
      </c>
      <c r="G598" s="35" t="n">
        <v>155</v>
      </c>
      <c r="H598" s="39" t="n">
        <v>0.13</v>
      </c>
      <c r="I598" s="39" t="n">
        <v>20.1514</v>
      </c>
      <c r="J598" s="14"/>
    </row>
    <row r="599" ht="22.5" customHeight="1">
      <c r="A599" s="13" t="n">
        <f>WEEKNUM(B599,2)</f>
        <v>39</v>
      </c>
      <c r="B599" s="33" t="n">
        <v>46288</v>
      </c>
      <c r="C599" s="52" t="n">
        <v>91410799</v>
      </c>
      <c r="D599" s="62" t="s">
        <v>31</v>
      </c>
      <c r="E599" s="52" t="s">
        <v>42</v>
      </c>
      <c r="F599" s="13" t="s">
        <v>15</v>
      </c>
      <c r="G599" s="35" t="n">
        <v>0</v>
      </c>
      <c r="H599" s="39" t="n">
        <v>0</v>
      </c>
      <c r="I599" s="39" t="n">
        <v>0</v>
      </c>
      <c r="J599" s="14"/>
    </row>
    <row r="600" ht="22.5" customHeight="1">
      <c r="A600" s="13" t="n">
        <f>WEEKNUM(B600,2)</f>
        <v>39</v>
      </c>
      <c r="B600" s="33" t="n">
        <v>46288</v>
      </c>
      <c r="C600" s="52" t="n">
        <v>7872826</v>
      </c>
      <c r="D600" s="62" t="s">
        <v>28</v>
      </c>
      <c r="E600" s="56" t="s">
        <v>14</v>
      </c>
      <c r="F600" s="39" t="s">
        <v>15</v>
      </c>
      <c r="G600" s="35" t="n">
        <v>71</v>
      </c>
      <c r="H600" s="39" t="n">
        <v>0.478</v>
      </c>
      <c r="I600" s="39" t="n">
        <v>33.912</v>
      </c>
      <c r="J600" s="14"/>
    </row>
    <row r="601" ht="22.5" customHeight="1">
      <c r="A601" s="13" t="n">
        <f>WEEKNUM(B601,2)</f>
        <v>39</v>
      </c>
      <c r="B601" s="33" t="n">
        <v>46288</v>
      </c>
      <c r="C601" s="52" t="n">
        <v>9311355</v>
      </c>
      <c r="D601" s="62" t="s">
        <v>29</v>
      </c>
      <c r="E601" s="56" t="s">
        <v>14</v>
      </c>
      <c r="F601" s="39" t="s">
        <v>15</v>
      </c>
      <c r="G601" s="35" t="n">
        <v>81</v>
      </c>
      <c r="H601" s="39" t="n">
        <v>0.202</v>
      </c>
      <c r="I601" s="39" t="n">
        <v>16.35</v>
      </c>
      <c r="J601" s="14"/>
    </row>
    <row r="602" ht="22.5" customHeight="1">
      <c r="A602" s="13" t="n">
        <f>WEEKNUM(B602,2)</f>
        <v>39</v>
      </c>
      <c r="B602" s="33" t="n">
        <v>46288</v>
      </c>
      <c r="C602" s="52" t="n">
        <v>12114239</v>
      </c>
      <c r="D602" s="62" t="s">
        <v>27</v>
      </c>
      <c r="E602" s="56" t="s">
        <v>14</v>
      </c>
      <c r="F602" s="13" t="s">
        <v>26</v>
      </c>
      <c r="G602" s="35" t="n">
        <v>43</v>
      </c>
      <c r="H602" s="39" t="n">
        <v>0.17</v>
      </c>
      <c r="I602" s="39" t="n">
        <v>7.32</v>
      </c>
      <c r="J602" s="64"/>
    </row>
    <row r="603" ht="22.5" customHeight="1">
      <c r="A603" s="13" t="n">
        <f>WEEKNUM(B603,2)</f>
        <v>39</v>
      </c>
      <c r="B603" s="33" t="n">
        <v>46288</v>
      </c>
      <c r="C603" s="52" t="n">
        <v>10501490</v>
      </c>
      <c r="D603" s="62" t="s">
        <v>13</v>
      </c>
      <c r="E603" s="56" t="s">
        <v>14</v>
      </c>
      <c r="F603" s="39" t="s">
        <v>15</v>
      </c>
      <c r="G603" s="35" t="n">
        <v>11</v>
      </c>
      <c r="H603" s="39" t="n">
        <v>0.13</v>
      </c>
      <c r="I603" s="39" t="n">
        <v>1.43</v>
      </c>
      <c r="J603" s="70"/>
    </row>
    <row r="604" ht="22.5" customHeight="1">
      <c r="A604" s="13" t="n">
        <f>WEEKNUM(B604,2)</f>
        <v>39</v>
      </c>
      <c r="B604" s="33" t="n">
        <v>46288</v>
      </c>
      <c r="C604" s="52" t="n">
        <v>10912510</v>
      </c>
      <c r="D604" s="62" t="s">
        <v>10</v>
      </c>
      <c r="E604" s="67" t="s">
        <v>11</v>
      </c>
      <c r="F604" s="39" t="s">
        <v>30</v>
      </c>
      <c r="G604" s="35" t="n">
        <v>159</v>
      </c>
      <c r="H604" s="39" t="n">
        <v>0.4145</v>
      </c>
      <c r="I604" s="39" t="n">
        <v>65.9</v>
      </c>
      <c r="J604" s="64" t="n">
        <v>65.895</v>
      </c>
    </row>
    <row r="605" ht="22.5" customHeight="1">
      <c r="A605" s="13" t="n">
        <f>WEEKNUM(B605,2)</f>
        <v>39</v>
      </c>
      <c r="B605" s="33" t="n">
        <v>46288</v>
      </c>
      <c r="C605" s="52" t="n">
        <v>11080098</v>
      </c>
      <c r="D605" s="62" t="s">
        <v>22</v>
      </c>
      <c r="E605" s="56" t="s">
        <v>24</v>
      </c>
      <c r="F605" s="39" t="s">
        <v>15</v>
      </c>
      <c r="G605" s="35" t="n">
        <v>2</v>
      </c>
      <c r="H605" s="39" t="n">
        <v>0.6</v>
      </c>
      <c r="I605" s="39" t="n">
        <v>1.2</v>
      </c>
      <c r="J605" s="66"/>
    </row>
    <row r="606" ht="22.5" customHeight="1">
      <c r="A606" s="13" t="n">
        <f>WEEKNUM(B606,2)</f>
        <v>39</v>
      </c>
      <c r="B606" s="33" t="n">
        <v>46288</v>
      </c>
      <c r="C606" s="52" t="n">
        <v>11715627</v>
      </c>
      <c r="D606" s="62" t="s">
        <v>29</v>
      </c>
      <c r="E606" s="56" t="s">
        <v>14</v>
      </c>
      <c r="F606" s="39" t="s">
        <v>15</v>
      </c>
      <c r="G606" s="35" t="n">
        <v>1</v>
      </c>
      <c r="H606" s="39" t="n">
        <v>0.4</v>
      </c>
      <c r="I606" s="39" t="n">
        <v>0.4</v>
      </c>
      <c r="J606" s="14"/>
    </row>
    <row r="607" ht="22.5" customHeight="1">
      <c r="A607" s="13" t="n">
        <f>WEEKNUM(B607,2)</f>
        <v>39</v>
      </c>
      <c r="B607" s="33" t="n">
        <v>46288</v>
      </c>
      <c r="C607" s="52" t="n">
        <v>11715655</v>
      </c>
      <c r="D607" s="62" t="s">
        <v>16</v>
      </c>
      <c r="E607" s="56" t="s">
        <v>11</v>
      </c>
      <c r="F607" s="39" t="s">
        <v>15</v>
      </c>
      <c r="G607" s="35" t="n">
        <v>0</v>
      </c>
      <c r="H607" s="39" t="n">
        <v>0</v>
      </c>
      <c r="I607" s="39" t="n">
        <v>0</v>
      </c>
      <c r="J607" s="14"/>
    </row>
    <row r="608" ht="22.5" customHeight="1">
      <c r="A608" s="13" t="n">
        <f>WEEKNUM(B608,2)</f>
        <v>39</v>
      </c>
      <c r="B608" s="33" t="n">
        <v>46288</v>
      </c>
      <c r="C608" s="52" t="n">
        <v>11715811</v>
      </c>
      <c r="D608" s="62" t="s">
        <v>16</v>
      </c>
      <c r="E608" s="52" t="s">
        <v>17</v>
      </c>
      <c r="F608" s="13" t="s">
        <v>15</v>
      </c>
      <c r="G608" s="35" t="n">
        <v>0</v>
      </c>
      <c r="H608" s="39" t="n">
        <v>0</v>
      </c>
      <c r="I608" s="39" t="n">
        <v>0</v>
      </c>
      <c r="J608" s="14"/>
    </row>
    <row r="609" ht="22.5" customHeight="1">
      <c r="A609" s="13" t="n">
        <f>WEEKNUM(B609,2)</f>
        <v>39</v>
      </c>
      <c r="B609" s="33" t="n">
        <v>46288</v>
      </c>
      <c r="C609" s="52" t="n">
        <v>11729927</v>
      </c>
      <c r="D609" s="62" t="s">
        <v>10</v>
      </c>
      <c r="E609" s="52" t="s">
        <v>20</v>
      </c>
      <c r="F609" s="13" t="s">
        <v>15</v>
      </c>
      <c r="G609" s="35" t="n">
        <v>0</v>
      </c>
      <c r="H609" s="39" t="n">
        <v>0</v>
      </c>
      <c r="I609" s="39" t="n">
        <v>0</v>
      </c>
      <c r="J609" s="14"/>
    </row>
    <row r="610" ht="22.5" customHeight="1">
      <c r="A610" s="13" t="n">
        <f>WEEKNUM(B610,2)</f>
        <v>39</v>
      </c>
      <c r="B610" s="33" t="n">
        <v>46288</v>
      </c>
      <c r="C610" s="52" t="n">
        <v>11729820</v>
      </c>
      <c r="D610" s="62" t="s">
        <v>10</v>
      </c>
      <c r="E610" s="52" t="s">
        <v>25</v>
      </c>
      <c r="F610" s="13" t="s">
        <v>15</v>
      </c>
      <c r="G610" s="35" t="n">
        <v>0</v>
      </c>
      <c r="H610" s="39" t="n">
        <v>0</v>
      </c>
      <c r="I610" s="39" t="n">
        <v>0</v>
      </c>
      <c r="J610" s="14"/>
    </row>
    <row r="611" ht="22.5" customHeight="1">
      <c r="A611" s="13" t="n">
        <f>WEEKNUM(B611,2)</f>
        <v>39</v>
      </c>
      <c r="B611" s="33" t="n">
        <v>46288</v>
      </c>
      <c r="C611" s="52" t="n">
        <v>11729830</v>
      </c>
      <c r="D611" s="62" t="s">
        <v>10</v>
      </c>
      <c r="E611" s="52" t="s">
        <v>11</v>
      </c>
      <c r="F611" s="13" t="s">
        <v>12</v>
      </c>
      <c r="G611" s="35" t="n">
        <v>0</v>
      </c>
      <c r="H611" s="39" t="n">
        <v>0</v>
      </c>
      <c r="I611" s="39" t="n">
        <v>0.0009</v>
      </c>
      <c r="J611" s="70"/>
    </row>
    <row r="612" ht="22.5" customHeight="1">
      <c r="A612" s="13" t="n">
        <f>WEEKNUM(B612,2)</f>
        <v>39</v>
      </c>
      <c r="B612" s="33" t="n">
        <v>46288</v>
      </c>
      <c r="C612" s="52" t="n">
        <v>11892329</v>
      </c>
      <c r="D612" s="62" t="s">
        <v>10</v>
      </c>
      <c r="E612" s="52" t="s">
        <v>11</v>
      </c>
      <c r="F612" s="13" t="s">
        <v>15</v>
      </c>
      <c r="G612" s="35" t="n">
        <v>2731</v>
      </c>
      <c r="H612" s="39" t="n">
        <v>0.22</v>
      </c>
      <c r="I612" s="39" t="n">
        <v>600.82</v>
      </c>
      <c r="J612" s="14"/>
    </row>
    <row r="613" ht="22.5" customHeight="1">
      <c r="A613" s="13" t="n">
        <f>WEEKNUM(B613,2)</f>
        <v>39</v>
      </c>
      <c r="B613" s="33" t="n">
        <v>46288</v>
      </c>
      <c r="C613" s="52" t="n">
        <v>91560708</v>
      </c>
      <c r="D613" s="62" t="s">
        <v>31</v>
      </c>
      <c r="E613" s="56" t="s">
        <v>32</v>
      </c>
      <c r="F613" s="39" t="s">
        <v>15</v>
      </c>
      <c r="G613" s="35" t="n">
        <v>339</v>
      </c>
      <c r="H613" s="39" t="n">
        <v>0.091</v>
      </c>
      <c r="I613" s="39" t="n">
        <v>30.893</v>
      </c>
      <c r="J613" s="14"/>
    </row>
    <row r="614" ht="22.5" customHeight="1">
      <c r="A614" s="13" t="n">
        <f>WEEKNUM(B614,2)</f>
        <v>39</v>
      </c>
      <c r="B614" s="33" t="n">
        <v>46288</v>
      </c>
      <c r="C614" s="52" t="n">
        <v>91560709</v>
      </c>
      <c r="D614" s="62" t="s">
        <v>31</v>
      </c>
      <c r="E614" s="56" t="s">
        <v>33</v>
      </c>
      <c r="F614" s="39" t="s">
        <v>15</v>
      </c>
      <c r="G614" s="35" t="n">
        <v>499</v>
      </c>
      <c r="H614" s="39" t="n">
        <v>0.06</v>
      </c>
      <c r="I614" s="39" t="n">
        <v>29.94</v>
      </c>
      <c r="J614" s="14"/>
    </row>
    <row r="615" ht="22.5" customHeight="1">
      <c r="A615" s="13" t="n">
        <f>WEEKNUM(B615,2)</f>
        <v>39</v>
      </c>
      <c r="B615" s="33" t="n">
        <v>46288</v>
      </c>
      <c r="C615" s="52" t="n">
        <v>12064281</v>
      </c>
      <c r="D615" s="62" t="s">
        <v>16</v>
      </c>
      <c r="E615" s="56" t="s">
        <v>18</v>
      </c>
      <c r="F615" s="39" t="s">
        <v>15</v>
      </c>
      <c r="G615" s="35" t="n">
        <v>0</v>
      </c>
      <c r="H615" s="39" t="n">
        <v>0</v>
      </c>
      <c r="I615" s="39" t="n">
        <v>0</v>
      </c>
      <c r="J615" s="14"/>
    </row>
    <row r="616" ht="22.5" customHeight="1">
      <c r="A616" s="13" t="n">
        <f>WEEKNUM(B616,2)</f>
        <v>39</v>
      </c>
      <c r="B616" s="33" t="n">
        <v>46288</v>
      </c>
      <c r="C616" s="52" t="n">
        <v>11987622</v>
      </c>
      <c r="D616" s="62" t="s">
        <v>10</v>
      </c>
      <c r="E616" s="56" t="s">
        <v>11</v>
      </c>
      <c r="F616" s="39" t="s">
        <v>30</v>
      </c>
      <c r="G616" s="35" t="n">
        <v>0</v>
      </c>
      <c r="H616" s="39" t="n">
        <v>0</v>
      </c>
      <c r="I616" s="39" t="n">
        <v>0.01</v>
      </c>
      <c r="J616" s="64" t="n">
        <v>0.011</v>
      </c>
    </row>
    <row r="617" ht="22.5" customHeight="1">
      <c r="A617" s="13" t="n">
        <f>WEEKNUM(B617,2)</f>
        <v>39</v>
      </c>
      <c r="B617" s="33" t="n">
        <v>46288</v>
      </c>
      <c r="C617" s="52" t="n">
        <v>91567811</v>
      </c>
      <c r="D617" s="62" t="s">
        <v>34</v>
      </c>
      <c r="E617" s="56" t="s">
        <v>14</v>
      </c>
      <c r="F617" s="39" t="s">
        <v>15</v>
      </c>
      <c r="G617" s="35" t="n">
        <v>32</v>
      </c>
      <c r="H617" s="39" t="n">
        <v>1</v>
      </c>
      <c r="I617" s="39" t="n">
        <v>32</v>
      </c>
      <c r="J617" s="64"/>
    </row>
    <row r="618" ht="22.5" customHeight="1">
      <c r="A618" s="13" t="n">
        <f>WEEKNUM(B618,2)</f>
        <v>39</v>
      </c>
      <c r="B618" s="33" t="n">
        <v>46288</v>
      </c>
      <c r="C618" s="52" t="n">
        <v>91548044</v>
      </c>
      <c r="D618" s="62" t="s">
        <v>34</v>
      </c>
      <c r="E618" s="56" t="s">
        <v>14</v>
      </c>
      <c r="F618" s="38" t="s">
        <v>12</v>
      </c>
      <c r="G618" s="72" t="n">
        <v>9</v>
      </c>
      <c r="H618" s="73" t="n">
        <v>1.199</v>
      </c>
      <c r="I618" s="73" t="n">
        <v>10.7879</v>
      </c>
      <c r="J618" s="64"/>
    </row>
    <row r="619" ht="22.5" customHeight="1">
      <c r="A619" s="13" t="n">
        <f>WEEKNUM(B619,2)</f>
        <v>39</v>
      </c>
      <c r="B619" s="33" t="n">
        <v>46288</v>
      </c>
      <c r="C619" s="52" t="n">
        <v>6061077</v>
      </c>
      <c r="D619" s="62" t="s">
        <v>35</v>
      </c>
      <c r="E619" s="56" t="s">
        <v>14</v>
      </c>
      <c r="F619" s="39" t="s">
        <v>15</v>
      </c>
      <c r="G619" s="35" t="n">
        <v>2</v>
      </c>
      <c r="H619" s="39" t="n">
        <v>1.277</v>
      </c>
      <c r="I619" s="39" t="n">
        <v>2.555</v>
      </c>
      <c r="J619" s="14"/>
    </row>
    <row r="620" ht="22.5" customHeight="1">
      <c r="A620" s="13" t="n">
        <f>WEEKNUM(B620,2)</f>
        <v>39</v>
      </c>
      <c r="B620" s="33" t="n">
        <v>46288</v>
      </c>
      <c r="C620" s="52" t="n">
        <v>6607117</v>
      </c>
      <c r="D620" s="63" t="s">
        <v>35</v>
      </c>
      <c r="E620" s="52" t="s">
        <v>14</v>
      </c>
      <c r="F620" s="13" t="s">
        <v>15</v>
      </c>
      <c r="G620" s="35" t="n">
        <v>132</v>
      </c>
      <c r="H620" s="39" t="n">
        <v>1.101</v>
      </c>
      <c r="I620" s="39" t="n">
        <v>145.337</v>
      </c>
      <c r="J620" s="14"/>
    </row>
    <row r="621" ht="22.5" customHeight="1">
      <c r="A621" s="13" t="n">
        <f>WEEKNUM(B621,2)</f>
        <v>39</v>
      </c>
      <c r="B621" s="33" t="n">
        <v>46288</v>
      </c>
      <c r="C621" s="52" t="n">
        <v>5497580</v>
      </c>
      <c r="D621" s="63" t="s">
        <v>31</v>
      </c>
      <c r="E621" s="52" t="s">
        <v>17</v>
      </c>
      <c r="F621" s="13" t="s">
        <v>15</v>
      </c>
      <c r="G621" s="35" t="n">
        <v>1654</v>
      </c>
      <c r="H621" s="39" t="n">
        <v>0.252</v>
      </c>
      <c r="I621" s="39" t="n">
        <v>416.746</v>
      </c>
      <c r="J621" s="14"/>
    </row>
    <row r="622" ht="22.5" customHeight="1">
      <c r="A622" s="13" t="n">
        <f>WEEKNUM(B622,2)</f>
        <v>39</v>
      </c>
      <c r="B622" s="33" t="n">
        <v>46288</v>
      </c>
      <c r="C622" s="52" t="n">
        <v>91407542</v>
      </c>
      <c r="D622" s="63" t="s">
        <v>31</v>
      </c>
      <c r="E622" s="52" t="s">
        <v>36</v>
      </c>
      <c r="F622" s="13" t="s">
        <v>15</v>
      </c>
      <c r="G622" s="35" t="n">
        <v>18</v>
      </c>
      <c r="H622" s="39" t="n">
        <v>0.022</v>
      </c>
      <c r="I622" s="39" t="n">
        <v>0.394</v>
      </c>
      <c r="J622" s="14"/>
    </row>
    <row r="623" ht="22.5" customHeight="1">
      <c r="A623" s="13" t="n">
        <f>WEEKNUM(B623,2)</f>
        <v>39</v>
      </c>
      <c r="B623" s="33" t="n">
        <v>46288</v>
      </c>
      <c r="C623" s="52" t="n">
        <v>8998645</v>
      </c>
      <c r="D623" s="63" t="s">
        <v>31</v>
      </c>
      <c r="E623" s="52" t="s">
        <v>17</v>
      </c>
      <c r="F623" s="13" t="s">
        <v>15</v>
      </c>
      <c r="G623" s="35" t="n">
        <v>5</v>
      </c>
      <c r="H623" s="39" t="n">
        <v>0.373</v>
      </c>
      <c r="I623" s="39" t="n">
        <v>1.865</v>
      </c>
      <c r="J623" s="14"/>
    </row>
    <row r="624" ht="22.5" customHeight="1">
      <c r="A624" s="13" t="n">
        <f>WEEKNUM(B624,2)</f>
        <v>39</v>
      </c>
      <c r="B624" s="33" t="n">
        <v>46288</v>
      </c>
      <c r="C624" s="52" t="n">
        <v>4383473</v>
      </c>
      <c r="D624" s="63" t="s">
        <v>35</v>
      </c>
      <c r="E624" s="52" t="s">
        <v>14</v>
      </c>
      <c r="F624" s="39" t="s">
        <v>15</v>
      </c>
      <c r="G624" s="35" t="n">
        <v>150</v>
      </c>
      <c r="H624" s="39" t="n">
        <v>0.2</v>
      </c>
      <c r="I624" s="39" t="n">
        <v>30.024</v>
      </c>
      <c r="J624" s="14"/>
    </row>
    <row r="625" ht="22.5" customHeight="1">
      <c r="A625" s="13" t="n">
        <f>WEEKNUM(B625,2)</f>
        <v>39</v>
      </c>
      <c r="B625" s="33" t="n">
        <v>46288</v>
      </c>
      <c r="C625" s="52" t="n">
        <v>8094753</v>
      </c>
      <c r="D625" s="63" t="s">
        <v>35</v>
      </c>
      <c r="E625" s="52" t="s">
        <v>14</v>
      </c>
      <c r="F625" s="13" t="s">
        <v>26</v>
      </c>
      <c r="G625" s="35" t="n">
        <v>188</v>
      </c>
      <c r="H625" s="39" t="n">
        <v>0.44</v>
      </c>
      <c r="I625" s="39" t="n">
        <v>82.68</v>
      </c>
      <c r="J625" s="14"/>
    </row>
    <row r="626" ht="22.5" customHeight="1">
      <c r="A626" s="13" t="n">
        <f>WEEKNUM(B626,2)</f>
        <v>39</v>
      </c>
      <c r="B626" s="33" t="n">
        <v>46288</v>
      </c>
      <c r="C626" s="52" t="n">
        <v>9415350</v>
      </c>
      <c r="D626" s="63" t="s">
        <v>37</v>
      </c>
      <c r="E626" s="52" t="s">
        <v>14</v>
      </c>
      <c r="F626" s="13" t="s">
        <v>26</v>
      </c>
      <c r="G626" s="35" t="n">
        <v>34</v>
      </c>
      <c r="H626" s="39" t="n">
        <v>0.22</v>
      </c>
      <c r="I626" s="39" t="n">
        <v>7.35</v>
      </c>
      <c r="J626" s="14"/>
    </row>
    <row r="627" ht="22.5" customHeight="1">
      <c r="A627" s="13" t="n">
        <f>WEEKNUM(B627,2)</f>
        <v>39</v>
      </c>
      <c r="B627" s="33" t="n">
        <v>46288</v>
      </c>
      <c r="C627" s="52" t="n">
        <v>2783561</v>
      </c>
      <c r="D627" s="63" t="s">
        <v>38</v>
      </c>
      <c r="E627" s="52" t="s">
        <v>14</v>
      </c>
      <c r="F627" s="39" t="s">
        <v>15</v>
      </c>
      <c r="G627" s="35" t="n">
        <v>443</v>
      </c>
      <c r="H627" s="39" t="n">
        <v>0.102</v>
      </c>
      <c r="I627" s="39" t="n">
        <v>45.005</v>
      </c>
      <c r="J627" s="14"/>
    </row>
    <row r="628" ht="22.5" customHeight="1">
      <c r="A628" s="13" t="n">
        <f>WEEKNUM(B628,2)</f>
        <v>39</v>
      </c>
      <c r="B628" s="33" t="n">
        <v>46288</v>
      </c>
      <c r="C628" s="52" t="n">
        <v>10599157</v>
      </c>
      <c r="D628" s="63" t="s">
        <v>39</v>
      </c>
      <c r="E628" s="52" t="s">
        <v>14</v>
      </c>
      <c r="F628" s="39" t="s">
        <v>15</v>
      </c>
      <c r="G628" s="35" t="n">
        <v>96</v>
      </c>
      <c r="H628" s="39" t="n">
        <v>0.311</v>
      </c>
      <c r="I628" s="39" t="n">
        <v>29.85</v>
      </c>
      <c r="J628" s="14"/>
    </row>
    <row r="629" ht="22.5" customHeight="1">
      <c r="A629" s="13" t="n">
        <f>WEEKNUM(B629,2)</f>
        <v>39</v>
      </c>
      <c r="B629" s="33" t="n">
        <v>46288</v>
      </c>
      <c r="C629" s="52" t="n">
        <v>10599681</v>
      </c>
      <c r="D629" s="63" t="s">
        <v>40</v>
      </c>
      <c r="E629" s="52" t="s">
        <v>14</v>
      </c>
      <c r="F629" s="39" t="s">
        <v>15</v>
      </c>
      <c r="G629" s="35" t="n">
        <v>367</v>
      </c>
      <c r="H629" s="39" t="n">
        <v>0.165</v>
      </c>
      <c r="I629" s="39" t="n">
        <v>60.46</v>
      </c>
      <c r="J629" s="14"/>
    </row>
    <row r="630" ht="22.5" customHeight="1">
      <c r="A630" s="13" t="n">
        <f>WEEKNUM(B630,2)</f>
        <v>39</v>
      </c>
      <c r="B630" s="33" t="n">
        <v>46288</v>
      </c>
      <c r="C630" s="52" t="n">
        <v>6060965</v>
      </c>
      <c r="D630" s="63" t="s">
        <v>35</v>
      </c>
      <c r="E630" s="52" t="s">
        <v>14</v>
      </c>
      <c r="F630" s="39" t="s">
        <v>15</v>
      </c>
      <c r="G630" s="35" t="n">
        <v>64</v>
      </c>
      <c r="H630" s="39" t="n">
        <v>0.3</v>
      </c>
      <c r="I630" s="39" t="n">
        <v>19.2</v>
      </c>
      <c r="J630" s="14"/>
    </row>
    <row r="631" ht="22.5" customHeight="1">
      <c r="A631" s="13" t="n">
        <f>WEEKNUM(B631,2)</f>
        <v>39</v>
      </c>
      <c r="B631" s="33" t="n">
        <v>46288</v>
      </c>
      <c r="C631" s="52" t="n">
        <v>10842514</v>
      </c>
      <c r="D631" s="63" t="s">
        <v>41</v>
      </c>
      <c r="E631" s="52" t="s">
        <v>14</v>
      </c>
      <c r="F631" s="13" t="s">
        <v>26</v>
      </c>
      <c r="G631" s="35" t="n">
        <v>1</v>
      </c>
      <c r="H631" s="39" t="n">
        <v>1.17</v>
      </c>
      <c r="I631" s="39" t="n">
        <v>1.17</v>
      </c>
      <c r="J631" s="14"/>
    </row>
    <row r="632" ht="22.5" customHeight="1">
      <c r="A632" s="13" t="n">
        <f>WEEKNUM(B632,2)</f>
        <v>39</v>
      </c>
      <c r="B632" s="33" t="n">
        <v>46288</v>
      </c>
      <c r="C632" s="52" t="n">
        <v>10815258</v>
      </c>
      <c r="D632" s="63" t="s">
        <v>41</v>
      </c>
      <c r="E632" s="52" t="s">
        <v>14</v>
      </c>
      <c r="F632" s="39" t="s">
        <v>15</v>
      </c>
      <c r="G632" s="35" t="n">
        <v>1</v>
      </c>
      <c r="H632" s="39" t="n">
        <v>0.21</v>
      </c>
      <c r="I632" s="39" t="n">
        <v>0.21</v>
      </c>
      <c r="J632" s="14"/>
    </row>
    <row r="633" ht="22.5" customHeight="1">
      <c r="A633" s="13" t="n">
        <f>WEEKNUM(B633,2)</f>
        <v>39</v>
      </c>
      <c r="B633" s="33" t="n">
        <v>46288</v>
      </c>
      <c r="C633" s="52" t="n">
        <v>91535229</v>
      </c>
      <c r="D633" s="63" t="s">
        <v>31</v>
      </c>
      <c r="E633" s="52" t="s">
        <v>36</v>
      </c>
      <c r="F633" s="39" t="s">
        <v>15</v>
      </c>
      <c r="G633" s="35" t="n">
        <v>3</v>
      </c>
      <c r="H633" s="39" t="n">
        <v>0.037</v>
      </c>
      <c r="I633" s="39" t="n">
        <v>0.11</v>
      </c>
      <c r="J633" s="14"/>
    </row>
    <row r="634" ht="22.5" customHeight="1">
      <c r="A634" s="13" t="n">
        <f>WEEKNUM(B634,2)</f>
        <v>39</v>
      </c>
      <c r="B634" s="33" t="n">
        <v>46288</v>
      </c>
      <c r="C634" s="52" t="n">
        <v>91535331</v>
      </c>
      <c r="D634" s="63" t="s">
        <v>31</v>
      </c>
      <c r="E634" s="52" t="s">
        <v>42</v>
      </c>
      <c r="F634" s="39" t="s">
        <v>15</v>
      </c>
      <c r="G634" s="35" t="n">
        <v>6</v>
      </c>
      <c r="H634" s="39" t="n">
        <v>0.04</v>
      </c>
      <c r="I634" s="39" t="n">
        <v>0.24</v>
      </c>
      <c r="J634" s="14"/>
    </row>
    <row r="635" ht="22.5" customHeight="1">
      <c r="A635" s="13" t="n">
        <f>WEEKNUM(B635,2)</f>
        <v>39</v>
      </c>
      <c r="B635" s="33" t="n">
        <v>46288</v>
      </c>
      <c r="C635" s="52" t="n">
        <v>11324493</v>
      </c>
      <c r="D635" s="63" t="s">
        <v>31</v>
      </c>
      <c r="E635" s="52" t="s">
        <v>17</v>
      </c>
      <c r="F635" s="13" t="s">
        <v>15</v>
      </c>
      <c r="G635" s="35" t="n">
        <v>9</v>
      </c>
      <c r="H635" s="39" t="n">
        <v>0.422</v>
      </c>
      <c r="I635" s="39" t="n">
        <v>3.8</v>
      </c>
      <c r="J635" s="14"/>
    </row>
    <row r="636" ht="22.5" customHeight="1">
      <c r="A636" s="13" t="n">
        <f>WEEKNUM(B636,2)</f>
        <v>39</v>
      </c>
      <c r="B636" s="33" t="n">
        <v>46288</v>
      </c>
      <c r="C636" s="52" t="n">
        <v>10298628</v>
      </c>
      <c r="D636" s="63" t="s">
        <v>43</v>
      </c>
      <c r="E636" s="52" t="s">
        <v>14</v>
      </c>
      <c r="F636" s="13" t="s">
        <v>26</v>
      </c>
      <c r="G636" s="35" t="n">
        <v>29</v>
      </c>
      <c r="H636" s="39" t="n">
        <v>0.09</v>
      </c>
      <c r="I636" s="39" t="n">
        <v>2.48</v>
      </c>
      <c r="J636" s="14"/>
    </row>
    <row r="637" ht="22.5" customHeight="1">
      <c r="A637" s="13" t="n">
        <f>WEEKNUM(B637,2)</f>
        <v>39</v>
      </c>
      <c r="B637" s="33" t="n">
        <v>46288</v>
      </c>
      <c r="C637" s="52" t="n">
        <v>11655595</v>
      </c>
      <c r="D637" s="63" t="s">
        <v>44</v>
      </c>
      <c r="E637" s="52" t="s">
        <v>14</v>
      </c>
      <c r="F637" s="13" t="s">
        <v>26</v>
      </c>
      <c r="G637" s="35" t="n">
        <v>0</v>
      </c>
      <c r="H637" s="39" t="n">
        <v>0</v>
      </c>
      <c r="I637" s="39" t="n">
        <v>0.45</v>
      </c>
      <c r="J637" s="14"/>
    </row>
    <row r="638" ht="22.5" customHeight="1">
      <c r="A638" s="13" t="n">
        <f>WEEKNUM(B638,2)</f>
        <v>39</v>
      </c>
      <c r="B638" s="33" t="n">
        <v>46288</v>
      </c>
      <c r="C638" s="52" t="n">
        <v>11655596</v>
      </c>
      <c r="D638" s="63" t="s">
        <v>44</v>
      </c>
      <c r="E638" s="52" t="s">
        <v>14</v>
      </c>
      <c r="F638" s="13" t="s">
        <v>12</v>
      </c>
      <c r="G638" s="35" t="n">
        <v>0</v>
      </c>
      <c r="H638" s="39" t="n">
        <v>0</v>
      </c>
      <c r="I638" s="39" t="n">
        <v>0.0041</v>
      </c>
      <c r="J638" s="14"/>
    </row>
    <row r="639" ht="22.5" customHeight="1">
      <c r="A639" s="13" t="n">
        <f>WEEKNUM(B639,2)</f>
        <v>39</v>
      </c>
      <c r="B639" s="33" t="n">
        <v>46288</v>
      </c>
      <c r="C639" s="52" t="n">
        <v>11690183</v>
      </c>
      <c r="D639" s="63" t="s">
        <v>38</v>
      </c>
      <c r="E639" s="52" t="s">
        <v>14</v>
      </c>
      <c r="F639" s="13" t="s">
        <v>15</v>
      </c>
      <c r="G639" s="35" t="n">
        <v>57</v>
      </c>
      <c r="H639" s="39" t="n">
        <v>0.191</v>
      </c>
      <c r="I639" s="39" t="n">
        <v>10.9</v>
      </c>
      <c r="J639" s="14"/>
    </row>
    <row r="640" ht="22.5" customHeight="1">
      <c r="A640" s="13" t="n">
        <f>WEEKNUM(B640,2)</f>
        <v>39</v>
      </c>
      <c r="B640" s="33" t="n">
        <v>46288</v>
      </c>
      <c r="C640" s="52" t="n">
        <v>11763482</v>
      </c>
      <c r="D640" s="63" t="s">
        <v>44</v>
      </c>
      <c r="E640" s="65" t="s">
        <v>14</v>
      </c>
      <c r="F640" s="13" t="s">
        <v>12</v>
      </c>
      <c r="G640" s="35" t="n">
        <v>0</v>
      </c>
      <c r="H640" s="39" t="n">
        <v>0</v>
      </c>
      <c r="I640" s="39" t="n">
        <v>0.2514</v>
      </c>
      <c r="J640" s="14"/>
    </row>
    <row r="641" ht="22.5" customHeight="1">
      <c r="A641" s="13" t="n">
        <f>WEEKNUM(B641,2)</f>
        <v>39</v>
      </c>
      <c r="B641" s="33" t="n">
        <v>46288</v>
      </c>
      <c r="C641" s="52" t="n">
        <v>91565942</v>
      </c>
      <c r="D641" s="63" t="s">
        <v>31</v>
      </c>
      <c r="E641" s="52" t="s">
        <v>36</v>
      </c>
      <c r="F641" s="39" t="s">
        <v>15</v>
      </c>
      <c r="G641" s="35" t="n">
        <v>78</v>
      </c>
      <c r="H641" s="39" t="n">
        <v>0.03</v>
      </c>
      <c r="I641" s="39" t="n">
        <v>2.34</v>
      </c>
      <c r="J641" s="14"/>
    </row>
    <row r="642" ht="22.5" customHeight="1">
      <c r="A642" s="13" t="n">
        <f>WEEKNUM(B642,2)</f>
        <v>39</v>
      </c>
      <c r="B642" s="33" t="n">
        <v>46288</v>
      </c>
      <c r="C642" s="52" t="n">
        <v>91565947</v>
      </c>
      <c r="D642" s="63" t="s">
        <v>31</v>
      </c>
      <c r="E642" s="52" t="s">
        <v>42</v>
      </c>
      <c r="F642" s="39" t="s">
        <v>15</v>
      </c>
      <c r="G642" s="35" t="n">
        <v>408</v>
      </c>
      <c r="H642" s="39" t="n">
        <v>0.02</v>
      </c>
      <c r="I642" s="39" t="n">
        <v>8.16</v>
      </c>
      <c r="J642" s="70"/>
    </row>
    <row r="643" ht="22.5" customHeight="1">
      <c r="A643" s="13" t="n">
        <f>WEEKNUM(B643,2)</f>
        <v>39</v>
      </c>
      <c r="B643" s="33" t="n">
        <v>46288</v>
      </c>
      <c r="C643" s="52" t="n">
        <v>12541739</v>
      </c>
      <c r="D643" s="63" t="s">
        <v>45</v>
      </c>
      <c r="E643" s="52" t="s">
        <v>14</v>
      </c>
      <c r="F643" s="13" t="s">
        <v>15</v>
      </c>
      <c r="G643" s="35" t="n">
        <v>102</v>
      </c>
      <c r="H643" s="39" t="n">
        <v>0.294</v>
      </c>
      <c r="I643" s="39" t="n">
        <v>30</v>
      </c>
      <c r="J643" s="70"/>
    </row>
    <row r="644" ht="22.5" customHeight="1">
      <c r="A644" s="13" t="n">
        <f>WEEKNUM(B644,2)</f>
        <v>39</v>
      </c>
      <c r="B644" s="33" t="n">
        <v>46288</v>
      </c>
      <c r="C644" s="52" t="n">
        <v>5464039</v>
      </c>
      <c r="D644" s="63" t="s">
        <v>31</v>
      </c>
      <c r="E644" s="52" t="s">
        <v>46</v>
      </c>
      <c r="F644" s="13" t="s">
        <v>15</v>
      </c>
      <c r="G644" s="35" t="n">
        <v>1452</v>
      </c>
      <c r="H644" s="39" t="n">
        <v>0.298</v>
      </c>
      <c r="I644" s="39" t="n">
        <v>433.046</v>
      </c>
      <c r="J644" s="14"/>
    </row>
    <row r="645" ht="22.5" customHeight="1">
      <c r="A645" s="13" t="n">
        <f>WEEKNUM(B645,2)</f>
        <v>39</v>
      </c>
      <c r="B645" s="33" t="n">
        <v>46288</v>
      </c>
      <c r="C645" s="52" t="n">
        <v>8057746</v>
      </c>
      <c r="D645" s="63" t="s">
        <v>31</v>
      </c>
      <c r="E645" s="52" t="s">
        <v>46</v>
      </c>
      <c r="F645" s="13" t="s">
        <v>15</v>
      </c>
      <c r="G645" s="35" t="n">
        <v>0</v>
      </c>
      <c r="H645" s="39" t="n">
        <v>0</v>
      </c>
      <c r="I645" s="39" t="n">
        <v>0</v>
      </c>
      <c r="J645" s="14"/>
    </row>
    <row r="646" ht="22.5" customHeight="1">
      <c r="A646" s="13" t="n">
        <f>WEEKNUM(B646,2)</f>
        <v>39</v>
      </c>
      <c r="B646" s="33" t="n">
        <v>46288</v>
      </c>
      <c r="C646" s="52" t="n">
        <v>91399821</v>
      </c>
      <c r="D646" s="62" t="s">
        <v>40</v>
      </c>
      <c r="E646" s="52" t="s">
        <v>14</v>
      </c>
      <c r="F646" s="13" t="s">
        <v>26</v>
      </c>
      <c r="G646" s="35" t="n">
        <v>481</v>
      </c>
      <c r="H646" s="39" t="n">
        <v>0.07</v>
      </c>
      <c r="I646" s="39" t="n">
        <v>31.47</v>
      </c>
      <c r="J646" s="14"/>
    </row>
    <row r="647" ht="22.5" customHeight="1">
      <c r="A647" s="13" t="n">
        <f>WEEKNUM(B647,2)</f>
        <v>39</v>
      </c>
      <c r="B647" s="33" t="n">
        <v>46288</v>
      </c>
      <c r="C647" s="52" t="n">
        <v>8670368</v>
      </c>
      <c r="D647" s="62" t="s">
        <v>16</v>
      </c>
      <c r="E647" s="52" t="s">
        <v>11</v>
      </c>
      <c r="F647" s="13" t="s">
        <v>30</v>
      </c>
      <c r="G647" s="35" t="n">
        <v>16</v>
      </c>
      <c r="H647" s="39" t="n">
        <v>0.21</v>
      </c>
      <c r="I647" s="39" t="n">
        <v>3.29</v>
      </c>
      <c r="J647" s="64" t="n">
        <v>0</v>
      </c>
    </row>
    <row r="648" ht="22.5" customHeight="1">
      <c r="A648" s="13" t="n">
        <f>WEEKNUM(B648,2)</f>
        <v>39</v>
      </c>
      <c r="B648" s="33" t="n">
        <v>46288</v>
      </c>
      <c r="C648" s="52" t="n">
        <v>10514860</v>
      </c>
      <c r="D648" s="63" t="s">
        <v>44</v>
      </c>
      <c r="E648" s="52" t="s">
        <v>14</v>
      </c>
      <c r="F648" s="61" t="s">
        <v>15</v>
      </c>
      <c r="G648" s="59" t="n">
        <v>39</v>
      </c>
      <c r="H648" s="60" t="n">
        <v>0.651</v>
      </c>
      <c r="I648" s="60" t="n">
        <v>25.4</v>
      </c>
      <c r="J648" s="14"/>
    </row>
    <row r="649" ht="22.5" customHeight="1">
      <c r="A649" s="13" t="n">
        <f>WEEKNUM(B649,2)</f>
        <v>39</v>
      </c>
      <c r="B649" s="33" t="n">
        <v>46288</v>
      </c>
      <c r="C649" s="52" t="n">
        <v>91532857</v>
      </c>
      <c r="D649" s="63" t="s">
        <v>47</v>
      </c>
      <c r="E649" s="52" t="s">
        <v>14</v>
      </c>
      <c r="F649" s="13" t="s">
        <v>12</v>
      </c>
      <c r="G649" s="35" t="n">
        <v>23</v>
      </c>
      <c r="H649" s="39" t="n">
        <v>0.174</v>
      </c>
      <c r="I649" s="39" t="n">
        <v>4.0114</v>
      </c>
      <c r="J649" s="14"/>
    </row>
    <row r="650" ht="22.5" customHeight="1">
      <c r="A650" s="13" t="n">
        <f>WEEKNUM(B650,2)</f>
        <v>39</v>
      </c>
      <c r="B650" s="33" t="n">
        <v>46288</v>
      </c>
      <c r="C650" s="52" t="n">
        <v>91534913</v>
      </c>
      <c r="D650" s="63" t="s">
        <v>48</v>
      </c>
      <c r="E650" s="52" t="s">
        <v>49</v>
      </c>
      <c r="F650" s="13" t="s">
        <v>15</v>
      </c>
      <c r="G650" s="35" t="n">
        <v>2</v>
      </c>
      <c r="H650" s="39" t="n">
        <v>2</v>
      </c>
      <c r="I650" s="39" t="n">
        <v>4</v>
      </c>
      <c r="J650" s="14"/>
    </row>
    <row r="651" ht="22.5" customHeight="1">
      <c r="A651" s="13" t="n">
        <f>WEEKNUM(B651,2)</f>
        <v>39</v>
      </c>
      <c r="B651" s="33" t="n">
        <v>46288</v>
      </c>
      <c r="C651" s="52" t="n">
        <v>91533906</v>
      </c>
      <c r="D651" s="63" t="s">
        <v>50</v>
      </c>
      <c r="E651" s="52" t="s">
        <v>51</v>
      </c>
      <c r="F651" s="13" t="s">
        <v>15</v>
      </c>
      <c r="G651" s="35" t="n">
        <v>0</v>
      </c>
      <c r="H651" s="39" t="n">
        <v>0</v>
      </c>
      <c r="I651" s="39" t="n">
        <v>0</v>
      </c>
      <c r="J651" s="14"/>
    </row>
    <row r="652" ht="22.5" customHeight="1">
      <c r="A652" s="13" t="n">
        <f>WEEKNUM(B652,2)</f>
        <v>39</v>
      </c>
      <c r="B652" s="33" t="n">
        <v>46288</v>
      </c>
      <c r="C652" s="52" t="n">
        <v>91545519</v>
      </c>
      <c r="D652" s="63" t="s">
        <v>52</v>
      </c>
      <c r="E652" s="52" t="s">
        <v>46</v>
      </c>
      <c r="F652" s="13" t="s">
        <v>15</v>
      </c>
      <c r="G652" s="35" t="n">
        <v>67</v>
      </c>
      <c r="H652" s="39" t="n">
        <v>0.199</v>
      </c>
      <c r="I652" s="39" t="n">
        <v>13.33</v>
      </c>
      <c r="J652" s="14"/>
    </row>
    <row r="653" ht="22.5" customHeight="1">
      <c r="A653" s="13" t="n">
        <f>WEEKNUM(B653,2)</f>
        <v>39</v>
      </c>
      <c r="B653" s="33" t="n">
        <v>46288</v>
      </c>
      <c r="C653" s="52" t="n">
        <v>91551388</v>
      </c>
      <c r="D653" s="63" t="s">
        <v>53</v>
      </c>
      <c r="E653" s="52" t="s">
        <v>54</v>
      </c>
      <c r="F653" s="13" t="s">
        <v>12</v>
      </c>
      <c r="G653" s="35" t="n">
        <v>38</v>
      </c>
      <c r="H653" s="39" t="n">
        <v>1.039</v>
      </c>
      <c r="I653" s="39" t="n">
        <v>39.469</v>
      </c>
      <c r="J653" s="14"/>
    </row>
    <row r="654" ht="22.5" customHeight="1">
      <c r="A654" s="13" t="n">
        <f>WEEKNUM(B654,2)</f>
        <v>39</v>
      </c>
      <c r="B654" s="33" t="n">
        <v>46288</v>
      </c>
      <c r="C654" s="52" t="n">
        <v>91565948</v>
      </c>
      <c r="D654" s="63" t="s">
        <v>47</v>
      </c>
      <c r="E654" s="52" t="s">
        <v>14</v>
      </c>
      <c r="F654" s="13" t="s">
        <v>12</v>
      </c>
      <c r="G654" s="35" t="n">
        <v>5</v>
      </c>
      <c r="H654" s="39" t="n">
        <v>0.247</v>
      </c>
      <c r="I654" s="39" t="n">
        <v>1.235</v>
      </c>
      <c r="J654" s="14"/>
    </row>
    <row r="655" ht="22.5" customHeight="1">
      <c r="A655" s="13" t="n">
        <f>WEEKNUM(B655,2)</f>
        <v>39</v>
      </c>
      <c r="B655" s="33" t="n">
        <v>46288</v>
      </c>
      <c r="C655" s="52" t="n">
        <v>91550293</v>
      </c>
      <c r="D655" s="63" t="s">
        <v>55</v>
      </c>
      <c r="E655" s="52" t="s">
        <v>56</v>
      </c>
      <c r="F655" s="13" t="s">
        <v>15</v>
      </c>
      <c r="G655" s="35" t="n">
        <v>35</v>
      </c>
      <c r="H655" s="39" t="n">
        <v>0.35</v>
      </c>
      <c r="I655" s="39" t="n">
        <v>12.25</v>
      </c>
      <c r="J655" s="14"/>
    </row>
    <row r="656" ht="22.5" customHeight="1">
      <c r="A656" s="13" t="n">
        <f>WEEKNUM(B656,2)</f>
        <v>39</v>
      </c>
      <c r="B656" s="33" t="n">
        <v>46288</v>
      </c>
      <c r="C656" s="52" t="n">
        <v>9333145</v>
      </c>
      <c r="D656" s="63" t="s">
        <v>57</v>
      </c>
      <c r="E656" s="52" t="s">
        <v>14</v>
      </c>
      <c r="F656" s="13" t="s">
        <v>26</v>
      </c>
      <c r="G656" s="35" t="n">
        <v>46</v>
      </c>
      <c r="H656" s="39" t="n">
        <v>0.25</v>
      </c>
      <c r="I656" s="39" t="n">
        <v>11.37</v>
      </c>
      <c r="J656" s="14"/>
    </row>
    <row r="657" ht="22.5" customHeight="1">
      <c r="A657" s="13" t="n">
        <f>WEEKNUM(B657,2)</f>
        <v>39</v>
      </c>
      <c r="B657" s="33" t="n">
        <v>46288</v>
      </c>
      <c r="C657" s="52" t="n">
        <v>91557347</v>
      </c>
      <c r="D657" s="63" t="s">
        <v>58</v>
      </c>
      <c r="E657" s="52" t="s">
        <v>14</v>
      </c>
      <c r="F657" s="13" t="s">
        <v>15</v>
      </c>
      <c r="G657" s="35" t="n">
        <v>1</v>
      </c>
      <c r="H657" s="39" t="n">
        <v>0.8</v>
      </c>
      <c r="I657" s="39" t="n">
        <v>0.8</v>
      </c>
      <c r="J657" s="14"/>
    </row>
    <row r="658" ht="22.5" customHeight="1">
      <c r="A658" s="13" t="n">
        <f>WEEKNUM(B658,2)</f>
        <v>39</v>
      </c>
      <c r="B658" s="33" t="n">
        <v>46288</v>
      </c>
      <c r="C658" s="52" t="n">
        <v>12115625</v>
      </c>
      <c r="D658" s="63" t="s">
        <v>59</v>
      </c>
      <c r="E658" s="52" t="s">
        <v>14</v>
      </c>
      <c r="F658" s="13" t="s">
        <v>15</v>
      </c>
      <c r="G658" s="35" t="n">
        <v>0</v>
      </c>
      <c r="H658" s="39" t="n">
        <v>0</v>
      </c>
      <c r="I658" s="39" t="n">
        <v>0</v>
      </c>
      <c r="J658" s="14"/>
    </row>
    <row r="659" ht="22.5" customHeight="1">
      <c r="A659" s="13" t="n">
        <f>WEEKNUM(B659,2)</f>
        <v>39</v>
      </c>
      <c r="B659" s="33" t="n">
        <v>46288</v>
      </c>
      <c r="C659" s="52" t="n">
        <v>91564896</v>
      </c>
      <c r="D659" s="63" t="s">
        <v>60</v>
      </c>
      <c r="E659" s="52" t="s">
        <v>14</v>
      </c>
      <c r="F659" s="13" t="s">
        <v>15</v>
      </c>
      <c r="G659" s="35" t="n">
        <v>56</v>
      </c>
      <c r="H659" s="39" t="n">
        <v>0.35</v>
      </c>
      <c r="I659" s="39" t="n">
        <v>19.6</v>
      </c>
      <c r="J659" s="14"/>
    </row>
    <row r="660" ht="22.5" customHeight="1">
      <c r="A660" s="13" t="n">
        <f>WEEKNUM(B660,2)</f>
        <v>39</v>
      </c>
      <c r="B660" s="33" t="n">
        <v>46288</v>
      </c>
      <c r="C660" s="52" t="n">
        <v>91566789</v>
      </c>
      <c r="D660" s="63" t="s">
        <v>61</v>
      </c>
      <c r="E660" s="52" t="s">
        <v>42</v>
      </c>
      <c r="F660" s="13" t="s">
        <v>15</v>
      </c>
      <c r="G660" s="35" t="n">
        <v>50</v>
      </c>
      <c r="H660" s="39" t="n">
        <v>0.1</v>
      </c>
      <c r="I660" s="39" t="n">
        <v>5</v>
      </c>
      <c r="J660" s="14"/>
    </row>
    <row r="661" ht="22.5" customHeight="1">
      <c r="A661" s="13" t="n">
        <f>WEEKNUM(B661,2)</f>
        <v>39</v>
      </c>
      <c r="B661" s="33" t="n">
        <v>46288</v>
      </c>
      <c r="C661" s="52" t="n">
        <v>12306671</v>
      </c>
      <c r="D661" s="63" t="s">
        <v>62</v>
      </c>
      <c r="E661" s="52" t="s">
        <v>63</v>
      </c>
      <c r="F661" s="13" t="s">
        <v>21</v>
      </c>
      <c r="G661" s="35" t="n">
        <v>7</v>
      </c>
      <c r="H661" s="39" t="n">
        <v>0.22</v>
      </c>
      <c r="I661" s="39" t="n">
        <v>1.54</v>
      </c>
      <c r="J661" s="14"/>
    </row>
    <row r="662" ht="22.5" customHeight="1">
      <c r="A662" s="13" t="n">
        <f>WEEKNUM(B662,2)</f>
        <v>39</v>
      </c>
      <c r="B662" s="33" t="n">
        <v>46288</v>
      </c>
      <c r="C662" s="52" t="n">
        <v>12304863</v>
      </c>
      <c r="D662" s="63" t="s">
        <v>59</v>
      </c>
      <c r="E662" s="52" t="s">
        <v>14</v>
      </c>
      <c r="F662" s="13" t="s">
        <v>26</v>
      </c>
      <c r="G662" s="35" t="n">
        <v>9</v>
      </c>
      <c r="H662" s="39" t="n">
        <v>0.18</v>
      </c>
      <c r="I662" s="39" t="n">
        <v>1.61</v>
      </c>
      <c r="J662" s="14"/>
    </row>
    <row r="663" ht="22.5" customHeight="1">
      <c r="A663" s="13" t="n">
        <f>WEEKNUM(B663,2)</f>
        <v>39</v>
      </c>
      <c r="B663" s="33" t="n">
        <v>46288</v>
      </c>
      <c r="C663" s="52" t="n">
        <v>5617321</v>
      </c>
      <c r="D663" s="63" t="s">
        <v>62</v>
      </c>
      <c r="E663" s="52" t="s">
        <v>63</v>
      </c>
      <c r="F663" s="13" t="s">
        <v>12</v>
      </c>
      <c r="G663" s="35" t="n">
        <v>0</v>
      </c>
      <c r="H663" s="39" t="n">
        <v>0</v>
      </c>
      <c r="I663" s="39" t="n">
        <v>0.1626</v>
      </c>
      <c r="J663" s="14"/>
    </row>
    <row r="664" ht="22.5" customHeight="1">
      <c r="A664" s="13" t="n">
        <f>WEEKNUM(B664,2)</f>
        <v>39</v>
      </c>
      <c r="B664" s="33" t="n">
        <v>46288</v>
      </c>
      <c r="C664" s="52" t="n">
        <v>91567363</v>
      </c>
      <c r="D664" s="63" t="s">
        <v>64</v>
      </c>
      <c r="E664" s="52" t="s">
        <v>14</v>
      </c>
      <c r="F664" s="13" t="s">
        <v>15</v>
      </c>
      <c r="G664" s="35" t="n">
        <v>89</v>
      </c>
      <c r="H664" s="39" t="n">
        <v>0.25</v>
      </c>
      <c r="I664" s="39" t="n">
        <v>22.25</v>
      </c>
      <c r="J664" s="14"/>
    </row>
    <row r="665" ht="22.5" customHeight="1">
      <c r="A665" s="13" t="n">
        <f>WEEKNUM(B665,2)</f>
        <v>39</v>
      </c>
      <c r="B665" s="33" t="n">
        <v>46288</v>
      </c>
      <c r="C665" s="52" t="n">
        <v>91567806</v>
      </c>
      <c r="D665" s="63" t="s">
        <v>64</v>
      </c>
      <c r="E665" s="52" t="s">
        <v>65</v>
      </c>
      <c r="F665" s="13" t="s">
        <v>15</v>
      </c>
      <c r="G665" s="35" t="n">
        <v>174</v>
      </c>
      <c r="H665" s="39" t="n">
        <v>0.15</v>
      </c>
      <c r="I665" s="39" t="n">
        <v>26.1</v>
      </c>
      <c r="J665" s="14"/>
    </row>
    <row r="666" ht="22.5" customHeight="1">
      <c r="A666" s="13" t="n">
        <f>WEEKNUM(B666,2)</f>
        <v>39</v>
      </c>
      <c r="B666" s="33" t="n">
        <v>46288</v>
      </c>
      <c r="C666" s="52" t="n">
        <v>12373981</v>
      </c>
      <c r="D666" s="63" t="s">
        <v>66</v>
      </c>
      <c r="E666" s="52" t="s">
        <v>36</v>
      </c>
      <c r="F666" s="13" t="s">
        <v>15</v>
      </c>
      <c r="G666" s="35" t="n">
        <v>37</v>
      </c>
      <c r="H666" s="39" t="n">
        <v>0.04</v>
      </c>
      <c r="I666" s="39" t="n">
        <v>1.48</v>
      </c>
      <c r="J666" s="14"/>
    </row>
    <row r="667" ht="22.5" customHeight="1">
      <c r="A667" s="13" t="n">
        <f>WEEKNUM(B667,2)</f>
        <v>39</v>
      </c>
      <c r="B667" s="33" t="n">
        <v>46288</v>
      </c>
      <c r="C667" s="52" t="n">
        <v>5365721</v>
      </c>
      <c r="D667" s="63" t="s">
        <v>67</v>
      </c>
      <c r="E667" s="52" t="s">
        <v>65</v>
      </c>
      <c r="F667" s="13" t="s">
        <v>15</v>
      </c>
      <c r="G667" s="35" t="n">
        <v>82</v>
      </c>
      <c r="H667" s="39" t="n">
        <v>0.5</v>
      </c>
      <c r="I667" s="39" t="n">
        <v>41</v>
      </c>
      <c r="J667" s="14"/>
    </row>
    <row r="668" ht="22.5" customHeight="1">
      <c r="A668" s="13" t="n">
        <f>WEEKNUM(B668,2)</f>
        <v>39</v>
      </c>
      <c r="B668" s="33" t="n">
        <v>46288</v>
      </c>
      <c r="C668" s="52" t="n">
        <v>91568575</v>
      </c>
      <c r="D668" s="63" t="s">
        <v>68</v>
      </c>
      <c r="E668" s="52" t="s">
        <v>14</v>
      </c>
      <c r="F668" s="13" t="s">
        <v>15</v>
      </c>
      <c r="G668" s="35" t="n">
        <v>0</v>
      </c>
      <c r="H668" s="39" t="n">
        <v>0</v>
      </c>
      <c r="I668" s="39" t="n">
        <v>0</v>
      </c>
      <c r="J668" s="14"/>
    </row>
    <row r="669" ht="22.5" customHeight="1">
      <c r="A669" s="13" t="n">
        <f>WEEKNUM(B669,2)</f>
        <v>39</v>
      </c>
      <c r="B669" s="33" t="n">
        <v>46288</v>
      </c>
      <c r="C669" s="52" t="n">
        <v>91399439</v>
      </c>
      <c r="D669" s="63" t="s">
        <v>69</v>
      </c>
      <c r="E669" s="52" t="s">
        <v>42</v>
      </c>
      <c r="F669" s="13" t="s">
        <v>15</v>
      </c>
      <c r="G669" s="13" t="n">
        <v>3</v>
      </c>
      <c r="H669" s="39" t="n">
        <v>0.1</v>
      </c>
      <c r="I669" s="39" t="n">
        <v>0.3</v>
      </c>
      <c r="J669" s="14"/>
    </row>
    <row r="670" ht="22.5" customHeight="1">
      <c r="A670" s="13" t="n">
        <f>WEEKNUM(B670,2)</f>
        <v>39</v>
      </c>
      <c r="B670" s="33" t="n">
        <v>46288</v>
      </c>
      <c r="C670" s="52" t="n">
        <v>91399437</v>
      </c>
      <c r="D670" s="63" t="s">
        <v>70</v>
      </c>
      <c r="E670" s="56" t="s">
        <v>71</v>
      </c>
      <c r="F670" s="13" t="s">
        <v>15</v>
      </c>
      <c r="G670" s="35" t="n">
        <v>50</v>
      </c>
      <c r="H670" s="39" t="n">
        <v>0.15</v>
      </c>
      <c r="I670" s="39" t="n">
        <v>7.5</v>
      </c>
      <c r="J670" s="14"/>
    </row>
    <row r="671" ht="22.5" customHeight="1">
      <c r="A671" s="13" t="n">
        <f>WEEKNUM(B671,2)</f>
        <v>39</v>
      </c>
      <c r="B671" s="33" t="n">
        <v>46288</v>
      </c>
      <c r="C671" s="52" t="n">
        <v>5556054</v>
      </c>
      <c r="D671" s="63" t="s">
        <v>72</v>
      </c>
      <c r="E671" s="52" t="s">
        <v>36</v>
      </c>
      <c r="F671" s="13" t="s">
        <v>15</v>
      </c>
      <c r="G671" s="57" t="n">
        <v>3</v>
      </c>
      <c r="H671" s="39" t="n">
        <v>4.028</v>
      </c>
      <c r="I671" s="39" t="n">
        <v>12.083</v>
      </c>
      <c r="J671" s="14"/>
    </row>
    <row r="672" ht="22.5" customHeight="1">
      <c r="A672" s="13" t="n">
        <f>WEEKNUM(B672,2)</f>
        <v>39</v>
      </c>
      <c r="B672" s="33" t="n">
        <v>46288</v>
      </c>
      <c r="C672" s="52" t="n">
        <v>8628042</v>
      </c>
      <c r="D672" s="63" t="s">
        <v>28</v>
      </c>
      <c r="E672" s="52" t="s">
        <v>14</v>
      </c>
      <c r="F672" s="13" t="s">
        <v>26</v>
      </c>
      <c r="G672" s="13" t="n">
        <v>360</v>
      </c>
      <c r="H672" s="39" t="n">
        <v>0.38</v>
      </c>
      <c r="I672" s="39" t="n">
        <v>136.26</v>
      </c>
      <c r="J672" s="14"/>
    </row>
    <row r="673" ht="22.5" customHeight="1">
      <c r="A673" s="13" t="n">
        <f>WEEKNUM(B673,2)</f>
        <v>39</v>
      </c>
      <c r="B673" s="33" t="n">
        <v>46288</v>
      </c>
      <c r="C673" s="52" t="n">
        <v>9297014</v>
      </c>
      <c r="D673" s="63" t="s">
        <v>13</v>
      </c>
      <c r="E673" s="52" t="s">
        <v>14</v>
      </c>
      <c r="F673" s="13" t="s">
        <v>26</v>
      </c>
      <c r="G673" s="13" t="n">
        <v>198</v>
      </c>
      <c r="H673" s="39" t="n">
        <v>0.16</v>
      </c>
      <c r="I673" s="39" t="n">
        <v>32.11</v>
      </c>
      <c r="J673" s="14"/>
    </row>
    <row r="674" ht="22.5" customHeight="1">
      <c r="A674" s="13" t="n">
        <f>WEEKNUM(B674,2)</f>
        <v>39</v>
      </c>
      <c r="B674" s="33" t="n">
        <v>46288</v>
      </c>
      <c r="C674" s="52" t="n">
        <v>7815836</v>
      </c>
      <c r="D674" s="63" t="s">
        <v>73</v>
      </c>
      <c r="E674" s="52" t="s">
        <v>36</v>
      </c>
      <c r="F674" s="61" t="s">
        <v>15</v>
      </c>
      <c r="G674" s="77" t="n">
        <v>3485</v>
      </c>
      <c r="H674" s="60" t="n">
        <v>0.113</v>
      </c>
      <c r="I674" s="60" t="n">
        <v>394.67</v>
      </c>
      <c r="J674" s="14"/>
    </row>
    <row r="675" ht="22.5" customHeight="1">
      <c r="A675" s="13" t="n">
        <f>WEEKNUM(B675,2)</f>
        <v>39</v>
      </c>
      <c r="B675" s="33" t="n">
        <v>46288</v>
      </c>
      <c r="C675" s="52" t="n">
        <v>8312006</v>
      </c>
      <c r="D675" s="63" t="s">
        <v>92</v>
      </c>
      <c r="E675" s="52" t="s">
        <v>14</v>
      </c>
      <c r="F675" s="13" t="s">
        <v>15</v>
      </c>
      <c r="G675" s="57" t="n">
        <v>50</v>
      </c>
      <c r="H675" s="39" t="n">
        <v>0.12</v>
      </c>
      <c r="I675" s="39" t="n">
        <v>6</v>
      </c>
      <c r="J675" s="66"/>
    </row>
    <row r="676" ht="22.5" customHeight="1">
      <c r="A676" s="13" t="n">
        <f>WEEKNUM(B676,2)</f>
        <v>39</v>
      </c>
      <c r="B676" s="33" t="n">
        <v>46288</v>
      </c>
      <c r="C676" s="52" t="n">
        <v>91467820</v>
      </c>
      <c r="D676" s="63" t="s">
        <v>74</v>
      </c>
      <c r="E676" s="52" t="s">
        <v>36</v>
      </c>
      <c r="F676" s="13" t="s">
        <v>15</v>
      </c>
      <c r="G676" s="57" t="n">
        <v>236</v>
      </c>
      <c r="H676" s="39" t="n">
        <v>0.1</v>
      </c>
      <c r="I676" s="39" t="n">
        <v>23.6</v>
      </c>
      <c r="J676" s="14"/>
    </row>
    <row r="677" ht="22.5" customHeight="1">
      <c r="A677" s="13" t="n">
        <f>WEEKNUM(B677,2)</f>
        <v>39</v>
      </c>
      <c r="B677" s="33" t="n">
        <v>46288</v>
      </c>
      <c r="C677" s="52" t="n">
        <v>91467821</v>
      </c>
      <c r="D677" s="63" t="s">
        <v>74</v>
      </c>
      <c r="E677" s="52" t="s">
        <v>17</v>
      </c>
      <c r="F677" s="13" t="s">
        <v>15</v>
      </c>
      <c r="G677" s="57" t="n">
        <v>31</v>
      </c>
      <c r="H677" s="39" t="n">
        <v>0.17</v>
      </c>
      <c r="I677" s="39" t="n">
        <v>5.27</v>
      </c>
      <c r="J677" s="14"/>
    </row>
    <row r="678" ht="22.5" customHeight="1">
      <c r="A678" s="13" t="n">
        <f>WEEKNUM(B678,2)</f>
        <v>39</v>
      </c>
      <c r="B678" s="33" t="n">
        <v>46288</v>
      </c>
      <c r="C678" s="52" t="n">
        <v>10295313</v>
      </c>
      <c r="D678" s="63" t="s">
        <v>92</v>
      </c>
      <c r="E678" s="52" t="s">
        <v>14</v>
      </c>
      <c r="F678" s="13" t="s">
        <v>15</v>
      </c>
      <c r="G678" s="57" t="n">
        <v>0</v>
      </c>
      <c r="H678" s="39" t="n">
        <v>0</v>
      </c>
      <c r="I678" s="39" t="n">
        <v>0</v>
      </c>
      <c r="J678" s="14"/>
    </row>
    <row r="679" ht="22.5" customHeight="1">
      <c r="A679" s="13" t="n">
        <f>WEEKNUM(B679,2)</f>
        <v>39</v>
      </c>
      <c r="B679" s="33" t="n">
        <v>46288</v>
      </c>
      <c r="C679" s="52" t="n">
        <v>91496145</v>
      </c>
      <c r="D679" s="63" t="s">
        <v>74</v>
      </c>
      <c r="E679" s="56" t="s">
        <v>71</v>
      </c>
      <c r="F679" s="13" t="s">
        <v>15</v>
      </c>
      <c r="G679" s="57" t="n">
        <v>30</v>
      </c>
      <c r="H679" s="39" t="n">
        <v>0.15</v>
      </c>
      <c r="I679" s="39" t="n">
        <v>4.5</v>
      </c>
      <c r="J679" s="14"/>
    </row>
    <row r="680" ht="22.5" customHeight="1">
      <c r="A680" s="13" t="n">
        <f>WEEKNUM(B680,2)</f>
        <v>39</v>
      </c>
      <c r="B680" s="33" t="n">
        <v>46288</v>
      </c>
      <c r="C680" s="52" t="n">
        <v>91496146</v>
      </c>
      <c r="D680" s="63" t="s">
        <v>74</v>
      </c>
      <c r="E680" s="52" t="s">
        <v>46</v>
      </c>
      <c r="F680" s="13" t="s">
        <v>15</v>
      </c>
      <c r="G680" s="57" t="n">
        <v>49</v>
      </c>
      <c r="H680" s="39" t="n">
        <v>0.14</v>
      </c>
      <c r="I680" s="39" t="n">
        <v>6.86</v>
      </c>
      <c r="J680" s="14"/>
    </row>
    <row r="681" ht="22.5" customHeight="1">
      <c r="A681" s="13" t="n">
        <f>WEEKNUM(B681,2)</f>
        <v>39</v>
      </c>
      <c r="B681" s="33" t="n">
        <v>46288</v>
      </c>
      <c r="C681" s="52" t="n">
        <v>91496147</v>
      </c>
      <c r="D681" s="63" t="s">
        <v>74</v>
      </c>
      <c r="E681" s="52" t="s">
        <v>11</v>
      </c>
      <c r="F681" s="13" t="s">
        <v>15</v>
      </c>
      <c r="G681" s="57" t="n">
        <v>5</v>
      </c>
      <c r="H681" s="39" t="n">
        <v>0.13</v>
      </c>
      <c r="I681" s="39" t="n">
        <v>0.65</v>
      </c>
      <c r="J681" s="14"/>
    </row>
    <row r="682" ht="22.5" customHeight="1">
      <c r="A682" s="13" t="n">
        <f>WEEKNUM(B682,2)</f>
        <v>39</v>
      </c>
      <c r="B682" s="33" t="n">
        <v>46288</v>
      </c>
      <c r="C682" s="52" t="n">
        <v>91496148</v>
      </c>
      <c r="D682" s="63" t="s">
        <v>74</v>
      </c>
      <c r="E682" s="52" t="s">
        <v>14</v>
      </c>
      <c r="F682" s="13" t="s">
        <v>15</v>
      </c>
      <c r="G682" s="57" t="n">
        <v>160</v>
      </c>
      <c r="H682" s="39" t="n">
        <v>0.15</v>
      </c>
      <c r="I682" s="39" t="n">
        <v>24</v>
      </c>
      <c r="J682" s="14"/>
    </row>
    <row r="683" ht="22.5" customHeight="1">
      <c r="A683" s="13" t="n">
        <f>WEEKNUM(B683,2)</f>
        <v>39</v>
      </c>
      <c r="B683" s="33" t="n">
        <v>46288</v>
      </c>
      <c r="C683" s="52" t="n">
        <v>10765365</v>
      </c>
      <c r="D683" s="63" t="s">
        <v>75</v>
      </c>
      <c r="E683" s="56" t="s">
        <v>71</v>
      </c>
      <c r="F683" s="13" t="s">
        <v>15</v>
      </c>
      <c r="G683" s="57" t="n">
        <v>100</v>
      </c>
      <c r="H683" s="39" t="n">
        <v>0.181</v>
      </c>
      <c r="I683" s="39" t="n">
        <v>18.07</v>
      </c>
      <c r="J683" s="14"/>
    </row>
    <row r="684" ht="22.5" customHeight="1">
      <c r="A684" s="13" t="n">
        <f>WEEKNUM(B684,2)</f>
        <v>39</v>
      </c>
      <c r="B684" s="33" t="n">
        <v>46288</v>
      </c>
      <c r="C684" s="52" t="n">
        <v>11079953</v>
      </c>
      <c r="D684" s="63" t="s">
        <v>72</v>
      </c>
      <c r="E684" s="52" t="s">
        <v>36</v>
      </c>
      <c r="F684" s="13" t="s">
        <v>15</v>
      </c>
      <c r="G684" s="57" t="n">
        <v>0</v>
      </c>
      <c r="H684" s="39" t="n">
        <v>0</v>
      </c>
      <c r="I684" s="39" t="n">
        <v>0</v>
      </c>
      <c r="J684" s="14"/>
    </row>
    <row r="685" ht="22.5" customHeight="1">
      <c r="A685" s="13" t="n">
        <f>WEEKNUM(B685,2)</f>
        <v>39</v>
      </c>
      <c r="B685" s="33" t="n">
        <v>46288</v>
      </c>
      <c r="C685" s="52" t="n">
        <v>11690181</v>
      </c>
      <c r="D685" s="63" t="s">
        <v>76</v>
      </c>
      <c r="E685" s="52" t="s">
        <v>14</v>
      </c>
      <c r="F685" s="13" t="s">
        <v>15</v>
      </c>
      <c r="G685" s="57" t="n">
        <v>400</v>
      </c>
      <c r="H685" s="39" t="n">
        <v>0.42</v>
      </c>
      <c r="I685" s="39" t="n">
        <v>168</v>
      </c>
      <c r="J685" s="14"/>
    </row>
    <row r="686" ht="22.5" customHeight="1">
      <c r="A686" s="13" t="n">
        <f>WEEKNUM(B686,2)</f>
        <v>39</v>
      </c>
      <c r="B686" s="33" t="n">
        <v>46288</v>
      </c>
      <c r="C686" s="52" t="n">
        <v>11836152</v>
      </c>
      <c r="D686" s="63" t="s">
        <v>73</v>
      </c>
      <c r="E686" s="56" t="s">
        <v>36</v>
      </c>
      <c r="F686" s="13" t="s">
        <v>15</v>
      </c>
      <c r="G686" s="57" t="n">
        <v>3</v>
      </c>
      <c r="H686" s="39" t="n">
        <v>0.09</v>
      </c>
      <c r="I686" s="39" t="n">
        <v>0.27</v>
      </c>
      <c r="J686" s="14"/>
    </row>
    <row r="687" ht="22.5" customHeight="1">
      <c r="A687" s="13" t="n">
        <f>WEEKNUM(B687,2)</f>
        <v>39</v>
      </c>
      <c r="B687" s="33" t="n">
        <v>46288</v>
      </c>
      <c r="C687" s="52" t="n">
        <v>11862336</v>
      </c>
      <c r="D687" s="63" t="s">
        <v>69</v>
      </c>
      <c r="E687" s="56" t="s">
        <v>42</v>
      </c>
      <c r="F687" s="13" t="s">
        <v>15</v>
      </c>
      <c r="G687" s="35" t="n">
        <v>1</v>
      </c>
      <c r="H687" s="39" t="n">
        <v>0.1</v>
      </c>
      <c r="I687" s="39" t="n">
        <v>0.1</v>
      </c>
      <c r="J687" s="14"/>
    </row>
    <row r="688" ht="22.5" customHeight="1">
      <c r="A688" s="13" t="n">
        <f>WEEKNUM(B688,2)</f>
        <v>39</v>
      </c>
      <c r="B688" s="33" t="n">
        <v>46288</v>
      </c>
      <c r="C688" s="52" t="n">
        <v>11924259</v>
      </c>
      <c r="D688" s="63" t="s">
        <v>77</v>
      </c>
      <c r="E688" s="56" t="s">
        <v>36</v>
      </c>
      <c r="F688" s="13" t="s">
        <v>15</v>
      </c>
      <c r="G688" s="57" t="n">
        <v>82</v>
      </c>
      <c r="H688" s="39" t="n">
        <v>0.12</v>
      </c>
      <c r="I688" s="39" t="n">
        <v>9.84</v>
      </c>
      <c r="J688" s="14"/>
    </row>
    <row r="689" ht="22.5" customHeight="1">
      <c r="A689" s="13" t="n">
        <f>WEEKNUM(B689,2)</f>
        <v>39</v>
      </c>
      <c r="B689" s="33" t="n">
        <v>46288</v>
      </c>
      <c r="C689" s="52" t="n">
        <v>12038500</v>
      </c>
      <c r="D689" s="63" t="s">
        <v>76</v>
      </c>
      <c r="E689" s="52" t="s">
        <v>14</v>
      </c>
      <c r="F689" s="13" t="s">
        <v>15</v>
      </c>
      <c r="G689" s="57" t="n">
        <v>47</v>
      </c>
      <c r="H689" s="39" t="n">
        <v>0.4</v>
      </c>
      <c r="I689" s="39" t="n">
        <v>18.8</v>
      </c>
      <c r="J689" s="14"/>
    </row>
    <row r="690" ht="22.5" customHeight="1">
      <c r="A690" s="13" t="n">
        <f>WEEKNUM(B690,2)</f>
        <v>39</v>
      </c>
      <c r="B690" s="33" t="n">
        <v>46288</v>
      </c>
      <c r="C690" s="52" t="n">
        <v>91565943</v>
      </c>
      <c r="D690" s="63" t="s">
        <v>74</v>
      </c>
      <c r="E690" s="52" t="s">
        <v>46</v>
      </c>
      <c r="F690" s="13" t="s">
        <v>15</v>
      </c>
      <c r="G690" s="57" t="n">
        <v>1</v>
      </c>
      <c r="H690" s="39" t="n">
        <v>0.14</v>
      </c>
      <c r="I690" s="39" t="n">
        <v>0.14</v>
      </c>
      <c r="J690" s="14"/>
    </row>
    <row r="691" ht="22.5" customHeight="1">
      <c r="A691" s="13" t="n">
        <f>WEEKNUM(B691,2)</f>
        <v>39</v>
      </c>
      <c r="B691" s="33" t="n">
        <v>46288</v>
      </c>
      <c r="C691" s="52" t="n">
        <v>91565944</v>
      </c>
      <c r="D691" s="63" t="s">
        <v>74</v>
      </c>
      <c r="E691" s="52" t="s">
        <v>14</v>
      </c>
      <c r="F691" s="13" t="s">
        <v>15</v>
      </c>
      <c r="G691" s="57" t="n">
        <v>160</v>
      </c>
      <c r="H691" s="39" t="n">
        <v>0.15</v>
      </c>
      <c r="I691" s="39" t="n">
        <v>24</v>
      </c>
      <c r="J691" s="14"/>
    </row>
    <row r="692" ht="22.5" customHeight="1">
      <c r="A692" s="13" t="n">
        <f>WEEKNUM(B692,2)</f>
        <v>39</v>
      </c>
      <c r="B692" s="33" t="n">
        <v>46288</v>
      </c>
      <c r="C692" s="52" t="n">
        <v>91565945</v>
      </c>
      <c r="D692" s="63" t="s">
        <v>74</v>
      </c>
      <c r="E692" s="56" t="s">
        <v>36</v>
      </c>
      <c r="F692" s="13" t="s">
        <v>15</v>
      </c>
      <c r="G692" s="57" t="n">
        <v>31</v>
      </c>
      <c r="H692" s="39" t="n">
        <v>0.12</v>
      </c>
      <c r="I692" s="39" t="n">
        <v>3.72</v>
      </c>
      <c r="J692" s="14"/>
    </row>
    <row r="693" ht="22.5" customHeight="1">
      <c r="A693" s="13" t="n">
        <f>WEEKNUM(B693,2)</f>
        <v>39</v>
      </c>
      <c r="B693" s="33" t="n">
        <v>46288</v>
      </c>
      <c r="C693" s="52" t="n">
        <v>91551845</v>
      </c>
      <c r="D693" s="63" t="s">
        <v>74</v>
      </c>
      <c r="E693" s="52" t="s">
        <v>11</v>
      </c>
      <c r="F693" s="13" t="s">
        <v>15</v>
      </c>
      <c r="G693" s="57" t="n">
        <v>150</v>
      </c>
      <c r="H693" s="39" t="n">
        <v>0.14</v>
      </c>
      <c r="I693" s="39" t="n">
        <v>21</v>
      </c>
      <c r="J693" s="14"/>
    </row>
    <row r="694" ht="22.5" customHeight="1">
      <c r="A694" s="13" t="n">
        <f>WEEKNUM(B694,2)</f>
        <v>39</v>
      </c>
      <c r="B694" s="33" t="n">
        <v>46288</v>
      </c>
      <c r="C694" s="52" t="n">
        <v>91565946</v>
      </c>
      <c r="D694" s="63" t="s">
        <v>74</v>
      </c>
      <c r="E694" s="52" t="s">
        <v>17</v>
      </c>
      <c r="F694" s="13" t="s">
        <v>15</v>
      </c>
      <c r="G694" s="57" t="n">
        <v>18</v>
      </c>
      <c r="H694" s="39" t="n">
        <v>0.17</v>
      </c>
      <c r="I694" s="39" t="n">
        <v>3.06</v>
      </c>
      <c r="J694" s="14"/>
    </row>
    <row r="695" ht="22.5" customHeight="1">
      <c r="A695" s="13" t="n">
        <f>WEEKNUM(B695,2)</f>
        <v>39</v>
      </c>
      <c r="B695" s="33" t="n">
        <v>46288</v>
      </c>
      <c r="C695" s="52" t="n">
        <v>91565949</v>
      </c>
      <c r="D695" s="63" t="s">
        <v>74</v>
      </c>
      <c r="E695" s="52" t="s">
        <v>71</v>
      </c>
      <c r="F695" s="13" t="s">
        <v>15</v>
      </c>
      <c r="G695" s="57" t="n">
        <v>50</v>
      </c>
      <c r="H695" s="39" t="n">
        <v>0.15</v>
      </c>
      <c r="I695" s="39" t="n">
        <v>7.5</v>
      </c>
      <c r="J695" s="14"/>
    </row>
    <row r="696" ht="22.5" customHeight="1">
      <c r="A696" s="13" t="n">
        <f>WEEKNUM(B696,2)</f>
        <v>39</v>
      </c>
      <c r="B696" s="33" t="n">
        <v>46288</v>
      </c>
      <c r="C696" s="52" t="n">
        <v>12336897</v>
      </c>
      <c r="D696" s="63" t="s">
        <v>78</v>
      </c>
      <c r="E696" s="52" t="s">
        <v>11</v>
      </c>
      <c r="F696" s="13" t="s">
        <v>15</v>
      </c>
      <c r="G696" s="57" t="n">
        <v>214</v>
      </c>
      <c r="H696" s="39" t="n">
        <v>0.3</v>
      </c>
      <c r="I696" s="39" t="n">
        <v>64.2</v>
      </c>
      <c r="J696" s="14"/>
    </row>
    <row r="697" ht="22.5" customHeight="1">
      <c r="A697" s="13" t="n">
        <f>WEEKNUM(B697,2)</f>
        <v>39</v>
      </c>
      <c r="B697" s="33" t="n">
        <v>46288</v>
      </c>
      <c r="C697" s="52" t="n">
        <v>12336896</v>
      </c>
      <c r="D697" s="63" t="s">
        <v>78</v>
      </c>
      <c r="E697" s="52" t="s">
        <v>11</v>
      </c>
      <c r="F697" s="39" t="s">
        <v>12</v>
      </c>
      <c r="G697" s="57" t="n">
        <v>0</v>
      </c>
      <c r="H697" s="39" t="n">
        <v>0</v>
      </c>
      <c r="I697" s="39" t="n">
        <v>0.0362</v>
      </c>
      <c r="J697" s="14"/>
    </row>
    <row r="698" ht="22.5" customHeight="1">
      <c r="A698" s="13" t="n">
        <f>WEEKNUM(B698,2)</f>
        <v>39</v>
      </c>
      <c r="B698" s="33" t="n">
        <v>46288</v>
      </c>
      <c r="C698" s="52" t="n">
        <v>6395488</v>
      </c>
      <c r="D698" s="63" t="s">
        <v>39</v>
      </c>
      <c r="E698" s="52" t="s">
        <v>14</v>
      </c>
      <c r="F698" s="13" t="s">
        <v>15</v>
      </c>
      <c r="G698" s="13" t="n">
        <v>200</v>
      </c>
      <c r="H698" s="39" t="n">
        <v>0.3</v>
      </c>
      <c r="I698" s="39" t="n">
        <v>60</v>
      </c>
      <c r="J698" s="14"/>
    </row>
    <row r="699" ht="22.5" customHeight="1">
      <c r="A699" s="13" t="n">
        <f>WEEKNUM(B699,2)</f>
        <v>39</v>
      </c>
      <c r="B699" s="33" t="n">
        <v>46288</v>
      </c>
      <c r="C699" s="52" t="n">
        <v>8291713</v>
      </c>
      <c r="D699" s="62" t="s">
        <v>40</v>
      </c>
      <c r="E699" s="31" t="s">
        <v>14</v>
      </c>
      <c r="F699" s="13" t="s">
        <v>15</v>
      </c>
      <c r="G699" s="35" t="n">
        <v>1500</v>
      </c>
      <c r="H699" s="39" t="n">
        <v>0.135</v>
      </c>
      <c r="I699" s="39" t="n">
        <v>202.5</v>
      </c>
      <c r="J699" s="66"/>
    </row>
    <row r="700" ht="22.5" customHeight="1">
      <c r="A700" s="13" t="n">
        <f>WEEKNUM(B700,2)</f>
        <v>39</v>
      </c>
      <c r="B700" s="33" t="n">
        <v>46288</v>
      </c>
      <c r="C700" s="52" t="n">
        <v>8566541</v>
      </c>
      <c r="D700" s="62" t="s">
        <v>79</v>
      </c>
      <c r="E700" s="56" t="s">
        <v>14</v>
      </c>
      <c r="F700" s="39" t="s">
        <v>26</v>
      </c>
      <c r="G700" s="35" t="n">
        <v>467</v>
      </c>
      <c r="H700" s="39" t="n">
        <v>0.14</v>
      </c>
      <c r="I700" s="39" t="n">
        <v>65.13</v>
      </c>
      <c r="J700" s="66"/>
    </row>
    <row r="701" ht="22.5" customHeight="1">
      <c r="A701" s="13" t="n">
        <f>WEEKNUM(B701,2)</f>
        <v>39</v>
      </c>
      <c r="B701" s="33" t="n">
        <v>46288</v>
      </c>
      <c r="C701" s="52" t="n">
        <v>8566084</v>
      </c>
      <c r="D701" s="62" t="s">
        <v>80</v>
      </c>
      <c r="E701" s="56" t="s">
        <v>42</v>
      </c>
      <c r="F701" s="61" t="s">
        <v>15</v>
      </c>
      <c r="G701" s="74" t="n">
        <v>100</v>
      </c>
      <c r="H701" s="60" t="n">
        <v>0.12</v>
      </c>
      <c r="I701" s="60" t="n">
        <v>12</v>
      </c>
      <c r="J701" s="14"/>
    </row>
    <row r="702" ht="22.5" customHeight="1">
      <c r="A702" s="13" t="n">
        <f>WEEKNUM(B702,2)</f>
        <v>39</v>
      </c>
      <c r="B702" s="33" t="n">
        <v>46288</v>
      </c>
      <c r="C702" s="52" t="n">
        <v>2937658</v>
      </c>
      <c r="D702" s="62" t="s">
        <v>81</v>
      </c>
      <c r="E702" s="56" t="s">
        <v>14</v>
      </c>
      <c r="F702" s="13" t="s">
        <v>15</v>
      </c>
      <c r="G702" s="58" t="n">
        <v>100</v>
      </c>
      <c r="H702" s="39" t="n">
        <v>0.123</v>
      </c>
      <c r="I702" s="39" t="n">
        <v>12.331</v>
      </c>
      <c r="J702" s="14"/>
    </row>
    <row r="703" ht="22.5" customHeight="1">
      <c r="A703" s="13" t="n">
        <f>WEEKNUM(B703,2)</f>
        <v>39</v>
      </c>
      <c r="B703" s="33" t="n">
        <v>46288</v>
      </c>
      <c r="C703" s="52" t="n">
        <v>6706444</v>
      </c>
      <c r="D703" s="62" t="s">
        <v>82</v>
      </c>
      <c r="E703" s="52" t="s">
        <v>83</v>
      </c>
      <c r="F703" s="39" t="s">
        <v>12</v>
      </c>
      <c r="G703" s="58" t="n">
        <v>6</v>
      </c>
      <c r="H703" s="39" t="n">
        <v>0.926</v>
      </c>
      <c r="I703" s="39" t="n">
        <v>5.5555</v>
      </c>
      <c r="J703" s="14"/>
    </row>
    <row r="704" ht="22.5" customHeight="1">
      <c r="A704" s="13" t="n">
        <f>WEEKNUM(B704,2)</f>
        <v>39</v>
      </c>
      <c r="B704" s="33" t="n">
        <v>46288</v>
      </c>
      <c r="C704" s="52" t="n">
        <v>5963354</v>
      </c>
      <c r="D704" s="63" t="s">
        <v>82</v>
      </c>
      <c r="E704" s="52" t="s">
        <v>83</v>
      </c>
      <c r="F704" s="13" t="s">
        <v>15</v>
      </c>
      <c r="G704" s="58" t="n">
        <v>303</v>
      </c>
      <c r="H704" s="39" t="n">
        <v>0.582</v>
      </c>
      <c r="I704" s="39" t="n">
        <v>176.282</v>
      </c>
      <c r="J704" s="64"/>
    </row>
    <row r="705" ht="22.5" customHeight="1">
      <c r="A705" s="13" t="n">
        <f>WEEKNUM(B705,2)</f>
        <v>39</v>
      </c>
      <c r="B705" s="33" t="n">
        <v>46288</v>
      </c>
      <c r="C705" s="52" t="n">
        <v>9686529</v>
      </c>
      <c r="D705" s="62" t="s">
        <v>82</v>
      </c>
      <c r="E705" s="56" t="s">
        <v>84</v>
      </c>
      <c r="F705" s="13" t="s">
        <v>15</v>
      </c>
      <c r="G705" s="58" t="n">
        <v>38</v>
      </c>
      <c r="H705" s="39" t="n">
        <v>0.5</v>
      </c>
      <c r="I705" s="39" t="n">
        <v>19</v>
      </c>
      <c r="J705" s="14"/>
    </row>
    <row r="706" ht="22.5" customHeight="1">
      <c r="A706" s="13" t="n">
        <f>WEEKNUM(B706,2)</f>
        <v>39</v>
      </c>
      <c r="B706" s="33" t="n">
        <v>46288</v>
      </c>
      <c r="C706" s="52" t="n">
        <v>5963400</v>
      </c>
      <c r="D706" s="62" t="s">
        <v>82</v>
      </c>
      <c r="E706" s="56" t="s">
        <v>85</v>
      </c>
      <c r="F706" s="13" t="s">
        <v>15</v>
      </c>
      <c r="G706" s="58" t="n">
        <v>44</v>
      </c>
      <c r="H706" s="39" t="n">
        <v>0.2</v>
      </c>
      <c r="I706" s="39" t="n">
        <v>8.8</v>
      </c>
      <c r="J706" s="14"/>
    </row>
    <row r="707" ht="22.5" customHeight="1">
      <c r="A707" s="38" t="n">
        <f>WEEKNUM(B707,2)</f>
        <v>39</v>
      </c>
      <c r="B707" s="33" t="n">
        <v>46288</v>
      </c>
      <c r="C707" s="65" t="n">
        <v>10080665</v>
      </c>
      <c r="D707" s="68" t="s">
        <v>82</v>
      </c>
      <c r="E707" s="56" t="s">
        <v>86</v>
      </c>
      <c r="F707" s="13" t="s">
        <v>15</v>
      </c>
      <c r="G707" s="58" t="n">
        <v>8</v>
      </c>
      <c r="H707" s="39" t="n">
        <v>0.38</v>
      </c>
      <c r="I707" s="39" t="n">
        <v>3.04</v>
      </c>
      <c r="J707" s="14"/>
    </row>
    <row r="708" ht="22.5" customHeight="1">
      <c r="A708" s="13" t="n">
        <f>WEEKNUM(B708,2)</f>
        <v>39</v>
      </c>
      <c r="B708" s="33" t="n">
        <v>46288</v>
      </c>
      <c r="C708" s="13" t="n">
        <v>91520433</v>
      </c>
      <c r="D708" s="62" t="s">
        <v>74</v>
      </c>
      <c r="E708" s="56" t="s">
        <v>14</v>
      </c>
      <c r="F708" s="13" t="s">
        <v>15</v>
      </c>
      <c r="G708" s="58" t="n">
        <v>2</v>
      </c>
      <c r="H708" s="39" t="n">
        <v>0.16</v>
      </c>
      <c r="I708" s="39" t="n">
        <v>0.32</v>
      </c>
      <c r="J708" s="14"/>
    </row>
    <row r="709" ht="22.5" customHeight="1">
      <c r="A709" s="13" t="n">
        <f>WEEKNUM(B709,2)</f>
        <v>39</v>
      </c>
      <c r="B709" s="33" t="n">
        <v>46288</v>
      </c>
      <c r="C709" s="52" t="n">
        <v>11078827</v>
      </c>
      <c r="D709" s="62" t="s">
        <v>82</v>
      </c>
      <c r="E709" s="56" t="s">
        <v>85</v>
      </c>
      <c r="F709" s="13" t="s">
        <v>15</v>
      </c>
      <c r="G709" s="58" t="n">
        <v>0</v>
      </c>
      <c r="H709" s="39" t="n">
        <v>0</v>
      </c>
      <c r="I709" s="39" t="n">
        <v>0</v>
      </c>
      <c r="J709" s="14"/>
    </row>
    <row r="710" ht="22.5" customHeight="1">
      <c r="A710" s="13" t="n">
        <f>WEEKNUM(B710,2)</f>
        <v>39</v>
      </c>
      <c r="B710" s="33" t="n">
        <v>46288</v>
      </c>
      <c r="C710" s="52" t="n">
        <v>11078981</v>
      </c>
      <c r="D710" s="62" t="s">
        <v>82</v>
      </c>
      <c r="E710" s="52" t="s">
        <v>83</v>
      </c>
      <c r="F710" s="13" t="s">
        <v>15</v>
      </c>
      <c r="G710" s="58" t="n">
        <v>0</v>
      </c>
      <c r="H710" s="39" t="n">
        <v>0</v>
      </c>
      <c r="I710" s="39" t="n">
        <v>0</v>
      </c>
      <c r="J710" s="14"/>
    </row>
    <row r="711" ht="22.5" customHeight="1">
      <c r="A711" s="13" t="n">
        <f>WEEKNUM(B711,2)</f>
        <v>39</v>
      </c>
      <c r="B711" s="33" t="n">
        <v>46288</v>
      </c>
      <c r="C711" s="52" t="n">
        <v>11080833</v>
      </c>
      <c r="D711" s="62" t="s">
        <v>82</v>
      </c>
      <c r="E711" s="56" t="s">
        <v>84</v>
      </c>
      <c r="F711" s="13" t="s">
        <v>15</v>
      </c>
      <c r="G711" s="58" t="n">
        <v>0</v>
      </c>
      <c r="H711" s="39" t="n">
        <v>0</v>
      </c>
      <c r="I711" s="39" t="n">
        <v>0</v>
      </c>
      <c r="J711" s="14"/>
    </row>
    <row r="712" ht="22.5" customHeight="1">
      <c r="A712" s="13" t="n">
        <f>WEEKNUM(B712,2)</f>
        <v>39</v>
      </c>
      <c r="B712" s="33" t="n">
        <v>46288</v>
      </c>
      <c r="C712" s="52" t="n">
        <v>11081056</v>
      </c>
      <c r="D712" s="62" t="s">
        <v>82</v>
      </c>
      <c r="E712" s="56" t="s">
        <v>86</v>
      </c>
      <c r="F712" s="13" t="s">
        <v>15</v>
      </c>
      <c r="G712" s="58" t="n">
        <v>0</v>
      </c>
      <c r="H712" s="39" t="n">
        <v>0</v>
      </c>
      <c r="I712" s="39" t="n">
        <v>0</v>
      </c>
      <c r="J712" s="14"/>
    </row>
    <row r="713" ht="22.5" customHeight="1">
      <c r="A713" s="13" t="n">
        <f>WEEKNUM(B713,2)</f>
        <v>39</v>
      </c>
      <c r="B713" s="33" t="n">
        <v>46288</v>
      </c>
      <c r="C713" s="52" t="n">
        <v>11078963</v>
      </c>
      <c r="D713" s="62" t="s">
        <v>81</v>
      </c>
      <c r="E713" s="56" t="s">
        <v>14</v>
      </c>
      <c r="F713" s="13" t="s">
        <v>15</v>
      </c>
      <c r="G713" s="58" t="n">
        <v>76</v>
      </c>
      <c r="H713" s="39" t="n">
        <v>0.4</v>
      </c>
      <c r="I713" s="39" t="n">
        <v>30.4</v>
      </c>
      <c r="J713" s="14"/>
    </row>
    <row r="714" ht="22.5" customHeight="1">
      <c r="A714" s="13" t="n">
        <f>WEEKNUM(B714,2)</f>
        <v>39</v>
      </c>
      <c r="B714" s="33" t="n">
        <v>46288</v>
      </c>
      <c r="C714" s="52" t="n">
        <v>91538300</v>
      </c>
      <c r="D714" s="62" t="s">
        <v>74</v>
      </c>
      <c r="E714" s="56" t="s">
        <v>36</v>
      </c>
      <c r="F714" s="13" t="s">
        <v>15</v>
      </c>
      <c r="G714" s="58" t="n">
        <v>5</v>
      </c>
      <c r="H714" s="39" t="n">
        <v>0.14</v>
      </c>
      <c r="I714" s="39" t="n">
        <v>0.7</v>
      </c>
      <c r="J714" s="14"/>
    </row>
    <row r="715" ht="22.5" customHeight="1">
      <c r="A715" s="13" t="n">
        <f>WEEKNUM(B715,2)</f>
        <v>39</v>
      </c>
      <c r="B715" s="33" t="n">
        <v>46288</v>
      </c>
      <c r="C715" s="52" t="n">
        <v>91538301</v>
      </c>
      <c r="D715" s="62" t="s">
        <v>74</v>
      </c>
      <c r="E715" s="56" t="s">
        <v>14</v>
      </c>
      <c r="F715" s="13" t="s">
        <v>15</v>
      </c>
      <c r="G715" s="58" t="n">
        <v>2</v>
      </c>
      <c r="H715" s="39" t="n">
        <v>0.22</v>
      </c>
      <c r="I715" s="39" t="n">
        <v>0.44</v>
      </c>
      <c r="J715" s="14"/>
    </row>
    <row r="716" ht="22.5" customHeight="1">
      <c r="A716" s="13" t="n">
        <f>WEEKNUM(B716,2)</f>
        <v>39</v>
      </c>
      <c r="B716" s="33" t="n">
        <v>46288</v>
      </c>
      <c r="C716" s="65" t="n">
        <v>91538306</v>
      </c>
      <c r="D716" s="68" t="s">
        <v>74</v>
      </c>
      <c r="E716" s="56" t="s">
        <v>71</v>
      </c>
      <c r="F716" s="13" t="s">
        <v>15</v>
      </c>
      <c r="G716" s="58" t="n">
        <v>2</v>
      </c>
      <c r="H716" s="39" t="n">
        <v>0.18</v>
      </c>
      <c r="I716" s="39" t="n">
        <v>0.36</v>
      </c>
      <c r="J716" s="14"/>
    </row>
    <row r="717" ht="22.5" customHeight="1">
      <c r="A717" s="13" t="n">
        <f>WEEKNUM(B717,2)</f>
        <v>39</v>
      </c>
      <c r="B717" s="33" t="n">
        <v>46288</v>
      </c>
      <c r="C717" s="13" t="n">
        <v>91538307</v>
      </c>
      <c r="D717" s="62" t="s">
        <v>74</v>
      </c>
      <c r="E717" s="52" t="s">
        <v>17</v>
      </c>
      <c r="F717" s="13" t="s">
        <v>15</v>
      </c>
      <c r="G717" s="58" t="n">
        <v>0</v>
      </c>
      <c r="H717" s="39" t="n">
        <v>0</v>
      </c>
      <c r="I717" s="39" t="n">
        <v>0</v>
      </c>
      <c r="J717" s="14"/>
    </row>
    <row r="718" ht="22.5" customHeight="1">
      <c r="A718" s="13" t="n">
        <f>WEEKNUM(B718,2)</f>
        <v>39</v>
      </c>
      <c r="B718" s="33" t="n">
        <v>46288</v>
      </c>
      <c r="C718" s="13" t="n">
        <v>91538308</v>
      </c>
      <c r="D718" s="62" t="s">
        <v>74</v>
      </c>
      <c r="E718" s="52" t="s">
        <v>11</v>
      </c>
      <c r="F718" s="13" t="s">
        <v>15</v>
      </c>
      <c r="G718" s="58" t="n">
        <v>0</v>
      </c>
      <c r="H718" s="39" t="n">
        <v>0</v>
      </c>
      <c r="I718" s="39" t="n">
        <v>0</v>
      </c>
      <c r="J718" s="14"/>
    </row>
    <row r="719" ht="22.5" customHeight="1">
      <c r="A719" s="13" t="n">
        <f>WEEKNUM(B719,2)</f>
        <v>39</v>
      </c>
      <c r="B719" s="33" t="n">
        <v>46288</v>
      </c>
      <c r="C719" s="52" t="n">
        <v>91538309</v>
      </c>
      <c r="D719" s="62" t="s">
        <v>74</v>
      </c>
      <c r="E719" s="56" t="s">
        <v>46</v>
      </c>
      <c r="F719" s="13" t="s">
        <v>15</v>
      </c>
      <c r="G719" s="58" t="n">
        <v>0</v>
      </c>
      <c r="H719" s="39" t="n">
        <v>0</v>
      </c>
      <c r="I719" s="39" t="n">
        <v>0</v>
      </c>
      <c r="J719" s="14"/>
    </row>
    <row r="720" ht="22.5" customHeight="1">
      <c r="A720" s="13" t="n">
        <f>WEEKNUM(B720,2)</f>
        <v>39</v>
      </c>
      <c r="B720" s="33" t="n">
        <v>46288</v>
      </c>
      <c r="C720" s="52" t="n">
        <v>11511535</v>
      </c>
      <c r="D720" s="62" t="s">
        <v>81</v>
      </c>
      <c r="E720" s="56" t="s">
        <v>14</v>
      </c>
      <c r="F720" s="39" t="s">
        <v>26</v>
      </c>
      <c r="G720" s="58" t="n">
        <v>616</v>
      </c>
      <c r="H720" s="39" t="n">
        <v>0.328636363636364</v>
      </c>
      <c r="I720" s="39" t="n">
        <v>202.44</v>
      </c>
      <c r="J720" s="14"/>
    </row>
    <row r="721" ht="22.5" customHeight="1">
      <c r="A721" s="13" t="n">
        <f>WEEKNUM(B721,2)</f>
        <v>39</v>
      </c>
      <c r="B721" s="33" t="n">
        <v>46288</v>
      </c>
      <c r="C721" s="52" t="n">
        <v>11792342</v>
      </c>
      <c r="D721" s="62" t="s">
        <v>87</v>
      </c>
      <c r="E721" s="56" t="s">
        <v>42</v>
      </c>
      <c r="F721" s="13" t="s">
        <v>15</v>
      </c>
      <c r="G721" s="58" t="n">
        <v>0</v>
      </c>
      <c r="H721" s="39" t="n">
        <v>0</v>
      </c>
      <c r="I721" s="39" t="n">
        <v>0</v>
      </c>
      <c r="J721" s="14"/>
    </row>
    <row r="722" ht="22.5" customHeight="1">
      <c r="A722" s="13" t="n">
        <f>WEEKNUM(B722,2)</f>
        <v>39</v>
      </c>
      <c r="B722" s="33" t="n">
        <v>46288</v>
      </c>
      <c r="C722" s="52" t="n">
        <v>5365722</v>
      </c>
      <c r="D722" s="62" t="s">
        <v>67</v>
      </c>
      <c r="E722" s="56" t="s">
        <v>65</v>
      </c>
      <c r="F722" s="39" t="s">
        <v>12</v>
      </c>
      <c r="G722" s="58" t="n">
        <v>17</v>
      </c>
      <c r="H722" s="39" t="n">
        <v>0.36</v>
      </c>
      <c r="I722" s="39" t="n">
        <v>6.1116</v>
      </c>
      <c r="J722" s="14"/>
    </row>
    <row r="723" ht="22.5" customHeight="1">
      <c r="A723" s="13" t="n">
        <f>WEEKNUM(B723,2)</f>
        <v>39</v>
      </c>
      <c r="B723" s="33" t="n">
        <v>46288</v>
      </c>
      <c r="C723" s="52" t="n">
        <v>11924654</v>
      </c>
      <c r="D723" s="62" t="s">
        <v>67</v>
      </c>
      <c r="E723" s="56" t="s">
        <v>65</v>
      </c>
      <c r="F723" s="39" t="s">
        <v>12</v>
      </c>
      <c r="G723" s="58" t="n">
        <v>0</v>
      </c>
      <c r="H723" s="39" t="n">
        <v>0</v>
      </c>
      <c r="I723" s="39" t="n">
        <v>0.1223</v>
      </c>
      <c r="J723" s="14"/>
    </row>
    <row r="724" ht="22.5" customHeight="1">
      <c r="A724" s="13" t="n">
        <f>WEEKNUM(B724,2)</f>
        <v>39</v>
      </c>
      <c r="B724" s="33" t="n">
        <v>46288</v>
      </c>
      <c r="C724" s="52" t="n">
        <v>12011132</v>
      </c>
      <c r="D724" s="62" t="s">
        <v>88</v>
      </c>
      <c r="E724" s="56" t="s">
        <v>14</v>
      </c>
      <c r="F724" s="13" t="s">
        <v>15</v>
      </c>
      <c r="G724" s="58" t="n">
        <v>150</v>
      </c>
      <c r="H724" s="39" t="n">
        <v>0.2</v>
      </c>
      <c r="I724" s="39" t="n">
        <v>30</v>
      </c>
      <c r="J724" s="14"/>
    </row>
    <row r="725" ht="22.5" customHeight="1">
      <c r="A725" s="13" t="n">
        <f>WEEKNUM(B725,2)</f>
        <v>39</v>
      </c>
      <c r="B725" s="33" t="n">
        <v>46288</v>
      </c>
      <c r="C725" s="52" t="n">
        <v>12072287</v>
      </c>
      <c r="D725" s="62" t="s">
        <v>81</v>
      </c>
      <c r="E725" s="56" t="s">
        <v>14</v>
      </c>
      <c r="F725" s="13" t="s">
        <v>15</v>
      </c>
      <c r="G725" s="58" t="n">
        <v>10</v>
      </c>
      <c r="H725" s="39" t="n">
        <v>0.281</v>
      </c>
      <c r="I725" s="39" t="n">
        <v>2.805</v>
      </c>
      <c r="J725" s="14"/>
    </row>
    <row r="726" ht="22.5" customHeight="1">
      <c r="A726" s="13" t="n">
        <f>WEEKNUM(B726,2)</f>
        <v>39</v>
      </c>
      <c r="B726" s="33" t="n">
        <v>46288</v>
      </c>
      <c r="C726" s="52" t="n">
        <v>6529449</v>
      </c>
      <c r="D726" s="62" t="s">
        <v>81</v>
      </c>
      <c r="E726" s="56" t="s">
        <v>14</v>
      </c>
      <c r="F726" s="39" t="s">
        <v>12</v>
      </c>
      <c r="G726" s="58" t="n">
        <v>163</v>
      </c>
      <c r="H726" s="39" t="n">
        <v>0.279</v>
      </c>
      <c r="I726" s="39" t="n">
        <v>45.4778</v>
      </c>
      <c r="J726" s="14"/>
    </row>
    <row r="727" ht="22.5" customHeight="1">
      <c r="A727" s="13" t="n">
        <f>WEEKNUM(B727,2)</f>
        <v>39</v>
      </c>
      <c r="B727" s="33" t="n">
        <v>46288</v>
      </c>
      <c r="C727" s="52" t="n">
        <v>5623760</v>
      </c>
      <c r="D727" s="62" t="s">
        <v>89</v>
      </c>
      <c r="E727" s="56" t="s">
        <v>14</v>
      </c>
      <c r="F727" s="13" t="s">
        <v>15</v>
      </c>
      <c r="G727" s="58" t="n">
        <v>50</v>
      </c>
      <c r="H727" s="39" t="n">
        <v>0.15</v>
      </c>
      <c r="I727" s="39" t="n">
        <v>7.5</v>
      </c>
      <c r="J727" s="14"/>
    </row>
    <row r="728" ht="22.5" customHeight="1">
      <c r="A728" s="13" t="n">
        <f>WEEKNUM(B728,2)</f>
        <v>39</v>
      </c>
      <c r="B728" s="33" t="n">
        <v>46288</v>
      </c>
      <c r="C728" s="52" t="n">
        <v>12039225</v>
      </c>
      <c r="D728" s="62" t="s">
        <v>90</v>
      </c>
      <c r="E728" s="56" t="s">
        <v>36</v>
      </c>
      <c r="F728" s="13" t="s">
        <v>15</v>
      </c>
      <c r="G728" s="58" t="n">
        <v>38</v>
      </c>
      <c r="H728" s="39" t="n">
        <v>0.2</v>
      </c>
      <c r="I728" s="39" t="n">
        <v>7.6</v>
      </c>
      <c r="J728" s="14"/>
    </row>
    <row r="729" ht="22.5" customHeight="1">
      <c r="A729" s="13" t="n">
        <f>WEEKNUM(B729,2)</f>
        <v>39</v>
      </c>
      <c r="B729" s="33" t="n">
        <v>46288</v>
      </c>
      <c r="C729" s="52" t="n">
        <v>12542512</v>
      </c>
      <c r="D729" s="62" t="s">
        <v>88</v>
      </c>
      <c r="E729" s="56" t="s">
        <v>14</v>
      </c>
      <c r="F729" s="13" t="s">
        <v>15</v>
      </c>
      <c r="G729" s="58" t="n">
        <v>8</v>
      </c>
      <c r="H729" s="39" t="n">
        <v>0.15</v>
      </c>
      <c r="I729" s="39" t="n">
        <v>1.2</v>
      </c>
      <c r="J729" s="14"/>
    </row>
    <row r="730" ht="22.5" customHeight="1">
      <c r="A730" s="13"/>
      <c r="B730" s="33"/>
      <c r="C730" s="52"/>
      <c r="D730" s="62"/>
      <c r="E730" s="56"/>
      <c r="F730" s="39"/>
      <c r="G730" s="13"/>
      <c r="H730" s="39"/>
      <c r="I730" s="39"/>
      <c r="J730" s="14"/>
    </row>
    <row r="731" ht="22.5" customHeight="1">
      <c r="A731" s="13" t="n">
        <f>WEEKNUM(B731,2)</f>
        <v>39</v>
      </c>
      <c r="B731" s="33" t="n">
        <v>46287</v>
      </c>
      <c r="C731" s="52" t="n">
        <v>10813123</v>
      </c>
      <c r="D731" s="62" t="s">
        <v>10</v>
      </c>
      <c r="E731" s="56" t="s">
        <v>11</v>
      </c>
      <c r="F731" s="60" t="s">
        <v>12</v>
      </c>
      <c r="G731" s="61" t="n">
        <v>24</v>
      </c>
      <c r="H731" s="60" t="n">
        <v>0.4462</v>
      </c>
      <c r="I731" s="60" t="n">
        <v>10.7086</v>
      </c>
      <c r="J731" s="14"/>
    </row>
    <row r="732" ht="22.5" customHeight="1">
      <c r="A732" s="13" t="n">
        <f>WEEKNUM(B732,2)</f>
        <v>39</v>
      </c>
      <c r="B732" s="33" t="n">
        <v>46287</v>
      </c>
      <c r="C732" s="52" t="n">
        <v>1745925</v>
      </c>
      <c r="D732" s="62" t="s">
        <v>13</v>
      </c>
      <c r="E732" s="56" t="s">
        <v>14</v>
      </c>
      <c r="F732" s="39" t="s">
        <v>15</v>
      </c>
      <c r="G732" s="35" t="n">
        <v>500</v>
      </c>
      <c r="H732" s="39" t="n">
        <v>0.15</v>
      </c>
      <c r="I732" s="39" t="n">
        <v>75</v>
      </c>
      <c r="J732" s="14"/>
    </row>
    <row r="733" ht="22.5" customHeight="1">
      <c r="A733" s="13" t="n">
        <f>WEEKNUM(B733,2)</f>
        <v>39</v>
      </c>
      <c r="B733" s="33" t="n">
        <v>46287</v>
      </c>
      <c r="C733" s="52" t="n">
        <v>6951600</v>
      </c>
      <c r="D733" s="62" t="s">
        <v>16</v>
      </c>
      <c r="E733" s="56" t="s">
        <v>17</v>
      </c>
      <c r="F733" s="39" t="s">
        <v>15</v>
      </c>
      <c r="G733" s="35" t="n">
        <v>82</v>
      </c>
      <c r="H733" s="39" t="n">
        <v>0.174</v>
      </c>
      <c r="I733" s="39" t="n">
        <v>14.28</v>
      </c>
      <c r="J733" s="14"/>
    </row>
    <row r="734" ht="22.5" customHeight="1">
      <c r="A734" s="13" t="n">
        <f>WEEKNUM(B734,2)</f>
        <v>39</v>
      </c>
      <c r="B734" s="33" t="n">
        <v>46287</v>
      </c>
      <c r="C734" s="52" t="n">
        <v>6951594</v>
      </c>
      <c r="D734" s="62" t="s">
        <v>16</v>
      </c>
      <c r="E734" s="56" t="s">
        <v>18</v>
      </c>
      <c r="F734" s="39" t="s">
        <v>15</v>
      </c>
      <c r="G734" s="35" t="n">
        <v>190</v>
      </c>
      <c r="H734" s="39" t="n">
        <v>0.698</v>
      </c>
      <c r="I734" s="39" t="n">
        <v>132.65</v>
      </c>
      <c r="J734" s="14"/>
    </row>
    <row r="735" ht="22.5" customHeight="1">
      <c r="A735" s="13" t="n">
        <f>WEEKNUM(B735,2)</f>
        <v>39</v>
      </c>
      <c r="B735" s="33" t="n">
        <v>46287</v>
      </c>
      <c r="C735" s="52" t="n">
        <v>2732727</v>
      </c>
      <c r="D735" s="62" t="s">
        <v>10</v>
      </c>
      <c r="E735" s="56" t="s">
        <v>19</v>
      </c>
      <c r="F735" s="39" t="s">
        <v>15</v>
      </c>
      <c r="G735" s="35" t="n">
        <v>350</v>
      </c>
      <c r="H735" s="39" t="n">
        <v>0.249</v>
      </c>
      <c r="I735" s="39" t="n">
        <v>87.3</v>
      </c>
      <c r="J735" s="14"/>
    </row>
    <row r="736" ht="22.5" customHeight="1">
      <c r="A736" s="13" t="n">
        <f>WEEKNUM(B736,2)</f>
        <v>39</v>
      </c>
      <c r="B736" s="33" t="n">
        <v>46287</v>
      </c>
      <c r="C736" s="52" t="n">
        <v>5619156</v>
      </c>
      <c r="D736" s="62" t="s">
        <v>10</v>
      </c>
      <c r="E736" s="56" t="s">
        <v>19</v>
      </c>
      <c r="F736" s="39" t="s">
        <v>12</v>
      </c>
      <c r="G736" s="35" t="n">
        <v>3</v>
      </c>
      <c r="H736" s="39" t="n">
        <v>0.4365</v>
      </c>
      <c r="I736" s="39" t="n">
        <v>1.3094</v>
      </c>
      <c r="J736" s="14"/>
    </row>
    <row r="737" ht="22.5" customHeight="1">
      <c r="A737" s="13" t="n">
        <f>WEEKNUM(B737,2)</f>
        <v>39</v>
      </c>
      <c r="B737" s="33" t="n">
        <v>46287</v>
      </c>
      <c r="C737" s="52" t="n">
        <v>6425889</v>
      </c>
      <c r="D737" s="62" t="s">
        <v>10</v>
      </c>
      <c r="E737" s="56" t="s">
        <v>20</v>
      </c>
      <c r="F737" s="39" t="s">
        <v>15</v>
      </c>
      <c r="G737" s="35" t="n">
        <v>172</v>
      </c>
      <c r="H737" s="39" t="n">
        <v>0.249</v>
      </c>
      <c r="I737" s="39" t="n">
        <v>42.8</v>
      </c>
      <c r="J737" s="14"/>
    </row>
    <row r="738" ht="22.5" customHeight="1">
      <c r="A738" s="13" t="n">
        <f>WEEKNUM(B738,2)</f>
        <v>39</v>
      </c>
      <c r="B738" s="33" t="n">
        <v>46287</v>
      </c>
      <c r="C738" s="52" t="n">
        <v>6439005</v>
      </c>
      <c r="D738" s="62" t="s">
        <v>10</v>
      </c>
      <c r="E738" s="56" t="s">
        <v>20</v>
      </c>
      <c r="F738" s="39" t="s">
        <v>21</v>
      </c>
      <c r="G738" s="35" t="n">
        <v>63</v>
      </c>
      <c r="H738" s="39" t="n">
        <v>0.25</v>
      </c>
      <c r="I738" s="39" t="n">
        <v>15.75</v>
      </c>
      <c r="J738" s="14"/>
    </row>
    <row r="739" ht="22.5" customHeight="1">
      <c r="A739" s="13" t="n">
        <f>WEEKNUM(B739,2)</f>
        <v>39</v>
      </c>
      <c r="B739" s="33" t="n">
        <v>46287</v>
      </c>
      <c r="C739" s="52" t="n">
        <v>7203110</v>
      </c>
      <c r="D739" s="62" t="s">
        <v>22</v>
      </c>
      <c r="E739" s="56" t="s">
        <v>23</v>
      </c>
      <c r="F739" s="39" t="s">
        <v>15</v>
      </c>
      <c r="G739" s="35" t="n">
        <v>2</v>
      </c>
      <c r="H739" s="39" t="n">
        <v>0.2</v>
      </c>
      <c r="I739" s="39" t="n">
        <v>0.4</v>
      </c>
      <c r="J739" s="14"/>
    </row>
    <row r="740" ht="22.5" customHeight="1">
      <c r="A740" s="13" t="n">
        <f>WEEKNUM(B740,2)</f>
        <v>39</v>
      </c>
      <c r="B740" s="33" t="n">
        <v>46287</v>
      </c>
      <c r="C740" s="52" t="n">
        <v>7202934</v>
      </c>
      <c r="D740" s="62" t="s">
        <v>22</v>
      </c>
      <c r="E740" s="56" t="s">
        <v>24</v>
      </c>
      <c r="F740" s="39" t="s">
        <v>15</v>
      </c>
      <c r="G740" s="35" t="n">
        <v>83</v>
      </c>
      <c r="H740" s="39" t="n">
        <v>0.35</v>
      </c>
      <c r="I740" s="39" t="n">
        <v>29.05</v>
      </c>
      <c r="J740" s="14"/>
    </row>
    <row r="741" ht="22.5" customHeight="1">
      <c r="A741" s="13" t="n">
        <f>WEEKNUM(B741,2)</f>
        <v>39</v>
      </c>
      <c r="B741" s="33" t="n">
        <v>46287</v>
      </c>
      <c r="C741" s="52" t="n">
        <v>5847496</v>
      </c>
      <c r="D741" s="62" t="s">
        <v>10</v>
      </c>
      <c r="E741" s="56" t="s">
        <v>25</v>
      </c>
      <c r="F741" s="39" t="s">
        <v>12</v>
      </c>
      <c r="G741" s="35" t="n">
        <v>0</v>
      </c>
      <c r="H741" s="39" t="n">
        <v>0</v>
      </c>
      <c r="I741" s="39" t="n">
        <v>0.5643</v>
      </c>
      <c r="J741" s="14"/>
    </row>
    <row r="742" ht="22.5" customHeight="1">
      <c r="A742" s="13" t="n">
        <f>WEEKNUM(B742,2)</f>
        <v>39</v>
      </c>
      <c r="B742" s="33" t="n">
        <v>46287</v>
      </c>
      <c r="C742" s="52" t="n">
        <v>7572369</v>
      </c>
      <c r="D742" s="62" t="s">
        <v>10</v>
      </c>
      <c r="E742" s="56" t="s">
        <v>25</v>
      </c>
      <c r="F742" s="39" t="s">
        <v>15</v>
      </c>
      <c r="G742" s="35" t="n">
        <v>55</v>
      </c>
      <c r="H742" s="39" t="n">
        <v>0.303</v>
      </c>
      <c r="I742" s="39" t="n">
        <v>0.303</v>
      </c>
      <c r="J742" s="14"/>
    </row>
    <row r="743" ht="22.5" customHeight="1">
      <c r="A743" s="13" t="n">
        <f>WEEKNUM(B743,2)</f>
        <v>39</v>
      </c>
      <c r="B743" s="33" t="n">
        <v>46287</v>
      </c>
      <c r="C743" s="52" t="n">
        <v>8460883</v>
      </c>
      <c r="D743" s="62" t="s">
        <v>16</v>
      </c>
      <c r="E743" s="56" t="s">
        <v>11</v>
      </c>
      <c r="F743" s="39" t="s">
        <v>15</v>
      </c>
      <c r="G743" s="35" t="n">
        <v>867</v>
      </c>
      <c r="H743" s="39" t="n">
        <v>0.139</v>
      </c>
      <c r="I743" s="39" t="n">
        <v>120.428</v>
      </c>
      <c r="J743" s="14"/>
    </row>
    <row r="744" ht="22.5" customHeight="1">
      <c r="A744" s="13" t="n">
        <f>WEEKNUM(B744,2)</f>
        <v>39</v>
      </c>
      <c r="B744" s="33" t="n">
        <v>46287</v>
      </c>
      <c r="C744" s="52" t="n">
        <v>8531973</v>
      </c>
      <c r="D744" s="62" t="s">
        <v>16</v>
      </c>
      <c r="E744" s="56" t="s">
        <v>18</v>
      </c>
      <c r="F744" s="13" t="s">
        <v>26</v>
      </c>
      <c r="G744" s="35" t="n">
        <v>52</v>
      </c>
      <c r="H744" s="39" t="n">
        <v>0.62</v>
      </c>
      <c r="I744" s="39" t="n">
        <v>32.29</v>
      </c>
      <c r="J744" s="14"/>
    </row>
    <row r="745" ht="22.5" customHeight="1">
      <c r="A745" s="13" t="n">
        <f>WEEKNUM(B745,2)</f>
        <v>39</v>
      </c>
      <c r="B745" s="33" t="n">
        <v>46287</v>
      </c>
      <c r="C745" s="52" t="n">
        <v>8156506</v>
      </c>
      <c r="D745" s="62" t="s">
        <v>27</v>
      </c>
      <c r="E745" s="56" t="s">
        <v>14</v>
      </c>
      <c r="F745" s="39" t="s">
        <v>15</v>
      </c>
      <c r="G745" s="35" t="n">
        <v>793</v>
      </c>
      <c r="H745" s="39" t="n">
        <v>0.13</v>
      </c>
      <c r="I745" s="39" t="n">
        <v>103.09</v>
      </c>
      <c r="J745" s="14"/>
    </row>
    <row r="746" ht="22.5" customHeight="1">
      <c r="A746" s="13" t="n">
        <f>WEEKNUM(B746,2)</f>
        <v>39</v>
      </c>
      <c r="B746" s="33" t="n">
        <v>46287</v>
      </c>
      <c r="C746" s="52" t="n">
        <v>8819666</v>
      </c>
      <c r="D746" s="62" t="s">
        <v>27</v>
      </c>
      <c r="E746" s="56" t="s">
        <v>14</v>
      </c>
      <c r="F746" s="39" t="s">
        <v>12</v>
      </c>
      <c r="G746" s="35" t="n">
        <v>198</v>
      </c>
      <c r="H746" s="39" t="n">
        <v>0.101</v>
      </c>
      <c r="I746" s="39" t="n">
        <v>19.9584</v>
      </c>
      <c r="J746" s="14"/>
    </row>
    <row r="747" ht="22.5" customHeight="1">
      <c r="A747" s="13" t="n">
        <f>WEEKNUM(B747,2)</f>
        <v>39</v>
      </c>
      <c r="B747" s="33" t="n">
        <v>46287</v>
      </c>
      <c r="C747" s="52" t="n">
        <v>91410799</v>
      </c>
      <c r="D747" s="62" t="s">
        <v>31</v>
      </c>
      <c r="E747" s="52" t="s">
        <v>42</v>
      </c>
      <c r="F747" s="13" t="s">
        <v>15</v>
      </c>
      <c r="G747" s="35" t="n">
        <v>240</v>
      </c>
      <c r="H747" s="39" t="n">
        <v>0.02</v>
      </c>
      <c r="I747" s="39" t="n">
        <v>4.8</v>
      </c>
      <c r="J747" s="14"/>
    </row>
    <row r="748" ht="22.5" customHeight="1">
      <c r="A748" s="13" t="n">
        <f>WEEKNUM(B748,2)</f>
        <v>39</v>
      </c>
      <c r="B748" s="33" t="n">
        <v>46287</v>
      </c>
      <c r="C748" s="52" t="n">
        <v>7872826</v>
      </c>
      <c r="D748" s="62" t="s">
        <v>28</v>
      </c>
      <c r="E748" s="56" t="s">
        <v>14</v>
      </c>
      <c r="F748" s="39" t="s">
        <v>15</v>
      </c>
      <c r="G748" s="35" t="n">
        <v>100</v>
      </c>
      <c r="H748" s="39" t="n">
        <v>0.478</v>
      </c>
      <c r="I748" s="39" t="n">
        <v>47.808</v>
      </c>
      <c r="J748" s="14"/>
    </row>
    <row r="749" ht="22.5" customHeight="1">
      <c r="A749" s="13" t="n">
        <f>WEEKNUM(B749,2)</f>
        <v>39</v>
      </c>
      <c r="B749" s="33" t="n">
        <v>46287</v>
      </c>
      <c r="C749" s="52" t="n">
        <v>9311355</v>
      </c>
      <c r="D749" s="62" t="s">
        <v>29</v>
      </c>
      <c r="E749" s="56" t="s">
        <v>14</v>
      </c>
      <c r="F749" s="39" t="s">
        <v>15</v>
      </c>
      <c r="G749" s="35" t="n">
        <v>55</v>
      </c>
      <c r="H749" s="39" t="n">
        <v>0.15</v>
      </c>
      <c r="I749" s="39" t="n">
        <v>8.25</v>
      </c>
      <c r="J749" s="14"/>
    </row>
    <row r="750" ht="22.5" customHeight="1">
      <c r="A750" s="13" t="n">
        <f>WEEKNUM(B750,2)</f>
        <v>39</v>
      </c>
      <c r="B750" s="33" t="n">
        <v>46287</v>
      </c>
      <c r="C750" s="52" t="n">
        <v>12114239</v>
      </c>
      <c r="D750" s="62" t="s">
        <v>27</v>
      </c>
      <c r="E750" s="56" t="s">
        <v>14</v>
      </c>
      <c r="F750" s="13" t="s">
        <v>26</v>
      </c>
      <c r="G750" s="35" t="n">
        <v>44</v>
      </c>
      <c r="H750" s="39" t="n">
        <v>0.14</v>
      </c>
      <c r="I750" s="39" t="n">
        <v>6.27</v>
      </c>
      <c r="J750" s="64"/>
    </row>
    <row r="751" ht="22.5" customHeight="1">
      <c r="A751" s="13" t="n">
        <f>WEEKNUM(B751,2)</f>
        <v>39</v>
      </c>
      <c r="B751" s="33" t="n">
        <v>46287</v>
      </c>
      <c r="C751" s="52" t="n">
        <v>10501490</v>
      </c>
      <c r="D751" s="62" t="s">
        <v>13</v>
      </c>
      <c r="E751" s="56" t="s">
        <v>14</v>
      </c>
      <c r="F751" s="39" t="s">
        <v>15</v>
      </c>
      <c r="G751" s="35" t="n">
        <v>4</v>
      </c>
      <c r="H751" s="39" t="n">
        <v>0.13</v>
      </c>
      <c r="I751" s="39" t="n">
        <v>0.52</v>
      </c>
      <c r="J751" s="70"/>
    </row>
    <row r="752" ht="22.5" customHeight="1">
      <c r="A752" s="13" t="n">
        <f>WEEKNUM(B752,2)</f>
        <v>39</v>
      </c>
      <c r="B752" s="33" t="n">
        <v>46287</v>
      </c>
      <c r="C752" s="52" t="n">
        <v>10912510</v>
      </c>
      <c r="D752" s="62" t="s">
        <v>10</v>
      </c>
      <c r="E752" s="67" t="s">
        <v>11</v>
      </c>
      <c r="F752" s="39" t="s">
        <v>30</v>
      </c>
      <c r="G752" s="35" t="n">
        <v>185</v>
      </c>
      <c r="H752" s="39" t="n">
        <v>0.4356</v>
      </c>
      <c r="I752" s="39" t="n">
        <v>80.59</v>
      </c>
      <c r="J752" s="64" t="n">
        <v>68.014</v>
      </c>
    </row>
    <row r="753" ht="22.5" customHeight="1">
      <c r="A753" s="13" t="n">
        <f>WEEKNUM(B753,2)</f>
        <v>39</v>
      </c>
      <c r="B753" s="33" t="n">
        <v>46287</v>
      </c>
      <c r="C753" s="52" t="n">
        <v>11080098</v>
      </c>
      <c r="D753" s="62" t="s">
        <v>22</v>
      </c>
      <c r="E753" s="56" t="s">
        <v>24</v>
      </c>
      <c r="F753" s="39" t="s">
        <v>15</v>
      </c>
      <c r="G753" s="35" t="n">
        <v>0</v>
      </c>
      <c r="H753" s="39" t="n">
        <v>0</v>
      </c>
      <c r="I753" s="39" t="n">
        <v>0</v>
      </c>
      <c r="J753" s="66"/>
    </row>
    <row r="754" ht="22.5" customHeight="1">
      <c r="A754" s="13" t="n">
        <f>WEEKNUM(B754,2)</f>
        <v>39</v>
      </c>
      <c r="B754" s="33" t="n">
        <v>46287</v>
      </c>
      <c r="C754" s="52" t="n">
        <v>11715627</v>
      </c>
      <c r="D754" s="62" t="s">
        <v>29</v>
      </c>
      <c r="E754" s="56" t="s">
        <v>14</v>
      </c>
      <c r="F754" s="39" t="s">
        <v>15</v>
      </c>
      <c r="G754" s="35" t="n">
        <v>0</v>
      </c>
      <c r="H754" s="39" t="n">
        <v>0</v>
      </c>
      <c r="I754" s="39" t="n">
        <v>0</v>
      </c>
      <c r="J754" s="14"/>
    </row>
    <row r="755" ht="22.5" customHeight="1">
      <c r="A755" s="13" t="n">
        <f>WEEKNUM(B755,2)</f>
        <v>39</v>
      </c>
      <c r="B755" s="33" t="n">
        <v>46287</v>
      </c>
      <c r="C755" s="52" t="n">
        <v>11715655</v>
      </c>
      <c r="D755" s="62" t="s">
        <v>16</v>
      </c>
      <c r="E755" s="56" t="s">
        <v>11</v>
      </c>
      <c r="F755" s="39" t="s">
        <v>15</v>
      </c>
      <c r="G755" s="35" t="n">
        <v>0</v>
      </c>
      <c r="H755" s="39" t="n">
        <v>0</v>
      </c>
      <c r="I755" s="39" t="n">
        <v>0</v>
      </c>
      <c r="J755" s="14"/>
    </row>
    <row r="756" ht="22.5" customHeight="1">
      <c r="A756" s="13" t="n">
        <f>WEEKNUM(B756,2)</f>
        <v>39</v>
      </c>
      <c r="B756" s="33" t="n">
        <v>46287</v>
      </c>
      <c r="C756" s="52" t="n">
        <v>11715811</v>
      </c>
      <c r="D756" s="62" t="s">
        <v>16</v>
      </c>
      <c r="E756" s="52" t="s">
        <v>17</v>
      </c>
      <c r="F756" s="13" t="s">
        <v>15</v>
      </c>
      <c r="G756" s="35" t="n">
        <v>0</v>
      </c>
      <c r="H756" s="39" t="n">
        <v>0</v>
      </c>
      <c r="I756" s="39" t="n">
        <v>0</v>
      </c>
      <c r="J756" s="14"/>
    </row>
    <row r="757" ht="22.5" customHeight="1">
      <c r="A757" s="13" t="n">
        <f>WEEKNUM(B757,2)</f>
        <v>39</v>
      </c>
      <c r="B757" s="33" t="n">
        <v>46287</v>
      </c>
      <c r="C757" s="52" t="n">
        <v>11729927</v>
      </c>
      <c r="D757" s="62" t="s">
        <v>10</v>
      </c>
      <c r="E757" s="52" t="s">
        <v>20</v>
      </c>
      <c r="F757" s="13" t="s">
        <v>15</v>
      </c>
      <c r="G757" s="35" t="n">
        <v>0</v>
      </c>
      <c r="H757" s="39" t="n">
        <v>0</v>
      </c>
      <c r="I757" s="39" t="n">
        <v>0</v>
      </c>
      <c r="J757" s="14"/>
    </row>
    <row r="758" ht="22.5" customHeight="1">
      <c r="A758" s="13" t="n">
        <f>WEEKNUM(B758,2)</f>
        <v>39</v>
      </c>
      <c r="B758" s="33" t="n">
        <v>46287</v>
      </c>
      <c r="C758" s="52" t="n">
        <v>11729820</v>
      </c>
      <c r="D758" s="62" t="s">
        <v>10</v>
      </c>
      <c r="E758" s="52" t="s">
        <v>25</v>
      </c>
      <c r="F758" s="13" t="s">
        <v>15</v>
      </c>
      <c r="G758" s="35" t="n">
        <v>0</v>
      </c>
      <c r="H758" s="39" t="n">
        <v>0</v>
      </c>
      <c r="I758" s="39" t="n">
        <v>0</v>
      </c>
      <c r="J758" s="14"/>
    </row>
    <row r="759" ht="22.5" customHeight="1">
      <c r="A759" s="13" t="n">
        <f>WEEKNUM(B759,2)</f>
        <v>39</v>
      </c>
      <c r="B759" s="33" t="n">
        <v>46287</v>
      </c>
      <c r="C759" s="52" t="n">
        <v>11729830</v>
      </c>
      <c r="D759" s="62" t="s">
        <v>10</v>
      </c>
      <c r="E759" s="52" t="s">
        <v>11</v>
      </c>
      <c r="F759" s="13" t="s">
        <v>12</v>
      </c>
      <c r="G759" s="35" t="n">
        <v>0</v>
      </c>
      <c r="H759" s="39" t="n">
        <v>0</v>
      </c>
      <c r="I759" s="39" t="n">
        <v>0.0008</v>
      </c>
      <c r="J759" s="70"/>
    </row>
    <row r="760" ht="22.5" customHeight="1">
      <c r="A760" s="13" t="n">
        <f>WEEKNUM(B760,2)</f>
        <v>39</v>
      </c>
      <c r="B760" s="33" t="n">
        <v>46287</v>
      </c>
      <c r="C760" s="52" t="n">
        <v>11892329</v>
      </c>
      <c r="D760" s="62" t="s">
        <v>10</v>
      </c>
      <c r="E760" s="52" t="s">
        <v>11</v>
      </c>
      <c r="F760" s="13" t="s">
        <v>15</v>
      </c>
      <c r="G760" s="35" t="n">
        <v>2500</v>
      </c>
      <c r="H760" s="39" t="n">
        <v>0.22</v>
      </c>
      <c r="I760" s="39" t="n">
        <v>550</v>
      </c>
      <c r="J760" s="14"/>
    </row>
    <row r="761" ht="22.5" customHeight="1">
      <c r="A761" s="13" t="n">
        <f>WEEKNUM(B761,2)</f>
        <v>39</v>
      </c>
      <c r="B761" s="33" t="n">
        <v>46287</v>
      </c>
      <c r="C761" s="52" t="n">
        <v>91560708</v>
      </c>
      <c r="D761" s="62" t="s">
        <v>31</v>
      </c>
      <c r="E761" s="56" t="s">
        <v>32</v>
      </c>
      <c r="F761" s="39" t="s">
        <v>15</v>
      </c>
      <c r="G761" s="35" t="n">
        <v>334</v>
      </c>
      <c r="H761" s="39" t="n">
        <v>0.091</v>
      </c>
      <c r="I761" s="39" t="n">
        <v>30.489</v>
      </c>
      <c r="J761" s="14"/>
    </row>
    <row r="762" ht="22.5" customHeight="1">
      <c r="A762" s="13" t="n">
        <f>WEEKNUM(B762,2)</f>
        <v>39</v>
      </c>
      <c r="B762" s="33" t="n">
        <v>46287</v>
      </c>
      <c r="C762" s="52" t="n">
        <v>91560709</v>
      </c>
      <c r="D762" s="62" t="s">
        <v>31</v>
      </c>
      <c r="E762" s="56" t="s">
        <v>33</v>
      </c>
      <c r="F762" s="39" t="s">
        <v>15</v>
      </c>
      <c r="G762" s="35" t="n">
        <v>499</v>
      </c>
      <c r="H762" s="39" t="n">
        <v>0.06</v>
      </c>
      <c r="I762" s="39" t="n">
        <v>29.94</v>
      </c>
      <c r="J762" s="14"/>
    </row>
    <row r="763" ht="22.5" customHeight="1">
      <c r="A763" s="13" t="n">
        <f>WEEKNUM(B763,2)</f>
        <v>39</v>
      </c>
      <c r="B763" s="33" t="n">
        <v>46287</v>
      </c>
      <c r="C763" s="52" t="n">
        <v>12064281</v>
      </c>
      <c r="D763" s="62" t="s">
        <v>16</v>
      </c>
      <c r="E763" s="56" t="s">
        <v>18</v>
      </c>
      <c r="F763" s="39" t="s">
        <v>15</v>
      </c>
      <c r="G763" s="35" t="n">
        <v>0</v>
      </c>
      <c r="H763" s="39" t="n">
        <v>0</v>
      </c>
      <c r="I763" s="39" t="n">
        <v>0</v>
      </c>
      <c r="J763" s="14"/>
    </row>
    <row r="764" ht="22.5" customHeight="1">
      <c r="A764" s="13" t="n">
        <f>WEEKNUM(B764,2)</f>
        <v>39</v>
      </c>
      <c r="B764" s="33" t="n">
        <v>46287</v>
      </c>
      <c r="C764" s="52" t="n">
        <v>11987622</v>
      </c>
      <c r="D764" s="62" t="s">
        <v>10</v>
      </c>
      <c r="E764" s="56" t="s">
        <v>11</v>
      </c>
      <c r="F764" s="39" t="s">
        <v>30</v>
      </c>
      <c r="G764" s="35" t="n">
        <v>0</v>
      </c>
      <c r="H764" s="39" t="n">
        <v>0</v>
      </c>
      <c r="I764" s="39" t="n">
        <v>0.25</v>
      </c>
      <c r="J764" s="64" t="n">
        <v>0.249</v>
      </c>
    </row>
    <row r="765" ht="22.5" customHeight="1">
      <c r="A765" s="13" t="n">
        <f>WEEKNUM(B765,2)</f>
        <v>39</v>
      </c>
      <c r="B765" s="33" t="n">
        <v>46287</v>
      </c>
      <c r="C765" s="52" t="n">
        <v>91567811</v>
      </c>
      <c r="D765" s="62" t="s">
        <v>34</v>
      </c>
      <c r="E765" s="56" t="s">
        <v>14</v>
      </c>
      <c r="F765" s="39" t="s">
        <v>15</v>
      </c>
      <c r="G765" s="35" t="n">
        <v>14</v>
      </c>
      <c r="H765" s="39" t="n">
        <v>1</v>
      </c>
      <c r="I765" s="39" t="n">
        <v>14</v>
      </c>
      <c r="J765" s="64"/>
    </row>
    <row r="766" ht="22.5" customHeight="1">
      <c r="A766" s="13" t="n">
        <f>WEEKNUM(B766,2)</f>
        <v>39</v>
      </c>
      <c r="B766" s="33" t="n">
        <v>46287</v>
      </c>
      <c r="C766" s="52" t="n">
        <v>91548044</v>
      </c>
      <c r="D766" s="62" t="s">
        <v>34</v>
      </c>
      <c r="E766" s="56" t="s">
        <v>14</v>
      </c>
      <c r="F766" s="13" t="s">
        <v>12</v>
      </c>
      <c r="G766" s="35" t="n">
        <v>3</v>
      </c>
      <c r="H766" s="39" t="n">
        <v>0.433</v>
      </c>
      <c r="I766" s="39" t="n">
        <v>1.3004</v>
      </c>
      <c r="J766" s="64"/>
    </row>
    <row r="767" ht="22.5" customHeight="1">
      <c r="A767" s="13" t="n">
        <f>WEEKNUM(B767,2)</f>
        <v>39</v>
      </c>
      <c r="B767" s="33" t="n">
        <v>46287</v>
      </c>
      <c r="C767" s="52" t="n">
        <v>6061077</v>
      </c>
      <c r="D767" s="62" t="s">
        <v>35</v>
      </c>
      <c r="E767" s="56" t="s">
        <v>14</v>
      </c>
      <c r="F767" s="39" t="s">
        <v>15</v>
      </c>
      <c r="G767" s="35" t="n">
        <v>5</v>
      </c>
      <c r="H767" s="39" t="n">
        <v>0.518</v>
      </c>
      <c r="I767" s="39" t="n">
        <v>2.588</v>
      </c>
      <c r="J767" s="14"/>
    </row>
    <row r="768" ht="22.5" customHeight="1">
      <c r="A768" s="13" t="n">
        <f>WEEKNUM(B768,2)</f>
        <v>39</v>
      </c>
      <c r="B768" s="33" t="n">
        <v>46287</v>
      </c>
      <c r="C768" s="52" t="n">
        <v>6607117</v>
      </c>
      <c r="D768" s="63" t="s">
        <v>35</v>
      </c>
      <c r="E768" s="52" t="s">
        <v>14</v>
      </c>
      <c r="F768" s="13" t="s">
        <v>15</v>
      </c>
      <c r="G768" s="35" t="n">
        <v>128</v>
      </c>
      <c r="H768" s="39" t="n">
        <v>0.909</v>
      </c>
      <c r="I768" s="39" t="n">
        <v>116.288</v>
      </c>
      <c r="J768" s="14"/>
    </row>
    <row r="769" ht="22.5" customHeight="1">
      <c r="A769" s="13" t="n">
        <f>WEEKNUM(B769,2)</f>
        <v>39</v>
      </c>
      <c r="B769" s="33" t="n">
        <v>46287</v>
      </c>
      <c r="C769" s="52" t="n">
        <v>5497580</v>
      </c>
      <c r="D769" s="63" t="s">
        <v>31</v>
      </c>
      <c r="E769" s="52" t="s">
        <v>17</v>
      </c>
      <c r="F769" s="61" t="s">
        <v>15</v>
      </c>
      <c r="G769" s="59" t="n">
        <v>1668</v>
      </c>
      <c r="H769" s="60" t="n">
        <v>0.251</v>
      </c>
      <c r="I769" s="60" t="n">
        <v>418.735</v>
      </c>
      <c r="J769" s="14"/>
    </row>
    <row r="770" ht="22.5" customHeight="1">
      <c r="A770" s="13" t="n">
        <f>WEEKNUM(B770,2)</f>
        <v>39</v>
      </c>
      <c r="B770" s="33" t="n">
        <v>46287</v>
      </c>
      <c r="C770" s="52" t="n">
        <v>91407542</v>
      </c>
      <c r="D770" s="63" t="s">
        <v>31</v>
      </c>
      <c r="E770" s="52" t="s">
        <v>36</v>
      </c>
      <c r="F770" s="13" t="s">
        <v>15</v>
      </c>
      <c r="G770" s="35" t="n">
        <v>71</v>
      </c>
      <c r="H770" s="39" t="n">
        <v>0.021</v>
      </c>
      <c r="I770" s="39" t="n">
        <v>1.5</v>
      </c>
      <c r="J770" s="14"/>
    </row>
    <row r="771" ht="22.5" customHeight="1">
      <c r="A771" s="13" t="n">
        <f>WEEKNUM(B771,2)</f>
        <v>39</v>
      </c>
      <c r="B771" s="33" t="n">
        <v>46287</v>
      </c>
      <c r="C771" s="52" t="n">
        <v>8998645</v>
      </c>
      <c r="D771" s="63" t="s">
        <v>31</v>
      </c>
      <c r="E771" s="52" t="s">
        <v>17</v>
      </c>
      <c r="F771" s="13" t="s">
        <v>15</v>
      </c>
      <c r="G771" s="57" t="n">
        <v>6</v>
      </c>
      <c r="H771" s="39" t="n">
        <v>0.475</v>
      </c>
      <c r="I771" s="39" t="n">
        <v>2.853</v>
      </c>
      <c r="J771" s="14"/>
    </row>
    <row r="772" ht="22.5" customHeight="1">
      <c r="A772" s="13" t="n">
        <f>WEEKNUM(B772,2)</f>
        <v>39</v>
      </c>
      <c r="B772" s="33" t="n">
        <v>46287</v>
      </c>
      <c r="C772" s="52" t="n">
        <v>4383473</v>
      </c>
      <c r="D772" s="63" t="s">
        <v>35</v>
      </c>
      <c r="E772" s="52" t="s">
        <v>14</v>
      </c>
      <c r="F772" s="39" t="s">
        <v>15</v>
      </c>
      <c r="G772" s="35" t="n">
        <v>150</v>
      </c>
      <c r="H772" s="39" t="n">
        <v>0.2</v>
      </c>
      <c r="I772" s="39" t="n">
        <v>29.97</v>
      </c>
      <c r="J772" s="14"/>
    </row>
    <row r="773" ht="22.5" customHeight="1">
      <c r="A773" s="13" t="n">
        <f>WEEKNUM(B773,2)</f>
        <v>39</v>
      </c>
      <c r="B773" s="33" t="n">
        <v>46287</v>
      </c>
      <c r="C773" s="52" t="n">
        <v>8094753</v>
      </c>
      <c r="D773" s="63" t="s">
        <v>35</v>
      </c>
      <c r="E773" s="52" t="s">
        <v>14</v>
      </c>
      <c r="F773" s="13" t="s">
        <v>26</v>
      </c>
      <c r="G773" s="35" t="n">
        <v>185</v>
      </c>
      <c r="H773" s="39" t="n">
        <v>0.4</v>
      </c>
      <c r="I773" s="39" t="n">
        <v>74.59</v>
      </c>
      <c r="J773" s="14"/>
    </row>
    <row r="774" ht="22.5" customHeight="1">
      <c r="A774" s="13" t="n">
        <f>WEEKNUM(B774,2)</f>
        <v>39</v>
      </c>
      <c r="B774" s="33" t="n">
        <v>46287</v>
      </c>
      <c r="C774" s="52" t="n">
        <v>9415350</v>
      </c>
      <c r="D774" s="63" t="s">
        <v>37</v>
      </c>
      <c r="E774" s="52" t="s">
        <v>14</v>
      </c>
      <c r="F774" s="13" t="s">
        <v>26</v>
      </c>
      <c r="G774" s="35" t="n">
        <v>41</v>
      </c>
      <c r="H774" s="39" t="n">
        <v>0.24</v>
      </c>
      <c r="I774" s="39" t="n">
        <v>10.02</v>
      </c>
      <c r="J774" s="14"/>
    </row>
    <row r="775" ht="22.5" customHeight="1">
      <c r="A775" s="13" t="n">
        <f>WEEKNUM(B775,2)</f>
        <v>39</v>
      </c>
      <c r="B775" s="33" t="n">
        <v>46287</v>
      </c>
      <c r="C775" s="52" t="n">
        <v>2783561</v>
      </c>
      <c r="D775" s="63" t="s">
        <v>38</v>
      </c>
      <c r="E775" s="52" t="s">
        <v>14</v>
      </c>
      <c r="F775" s="39" t="s">
        <v>15</v>
      </c>
      <c r="G775" s="57" t="n">
        <v>440</v>
      </c>
      <c r="H775" s="39" t="n">
        <v>0.102</v>
      </c>
      <c r="I775" s="39" t="n">
        <v>44.995</v>
      </c>
      <c r="J775" s="14"/>
    </row>
    <row r="776" ht="22.5" customHeight="1">
      <c r="A776" s="13" t="n">
        <f>WEEKNUM(B776,2)</f>
        <v>39</v>
      </c>
      <c r="B776" s="33" t="n">
        <v>46287</v>
      </c>
      <c r="C776" s="52" t="n">
        <v>10599157</v>
      </c>
      <c r="D776" s="63" t="s">
        <v>39</v>
      </c>
      <c r="E776" s="52" t="s">
        <v>14</v>
      </c>
      <c r="F776" s="39" t="s">
        <v>15</v>
      </c>
      <c r="G776" s="57" t="n">
        <v>101</v>
      </c>
      <c r="H776" s="39" t="n">
        <v>0.31</v>
      </c>
      <c r="I776" s="39" t="n">
        <v>31.3</v>
      </c>
      <c r="J776" s="14"/>
    </row>
    <row r="777" ht="22.5" customHeight="1">
      <c r="A777" s="13" t="n">
        <f>WEEKNUM(B777,2)</f>
        <v>39</v>
      </c>
      <c r="B777" s="33" t="n">
        <v>46287</v>
      </c>
      <c r="C777" s="52" t="n">
        <v>10599681</v>
      </c>
      <c r="D777" s="63" t="s">
        <v>40</v>
      </c>
      <c r="E777" s="52" t="s">
        <v>14</v>
      </c>
      <c r="F777" s="39" t="s">
        <v>15</v>
      </c>
      <c r="G777" s="57" t="n">
        <v>400</v>
      </c>
      <c r="H777" s="39" t="n">
        <v>0.13</v>
      </c>
      <c r="I777" s="39" t="n">
        <v>52</v>
      </c>
      <c r="J777" s="14"/>
    </row>
    <row r="778" ht="22.5" customHeight="1">
      <c r="A778" s="13" t="n">
        <f>WEEKNUM(B778,2)</f>
        <v>39</v>
      </c>
      <c r="B778" s="33" t="n">
        <v>46287</v>
      </c>
      <c r="C778" s="52" t="n">
        <v>6060965</v>
      </c>
      <c r="D778" s="63" t="s">
        <v>35</v>
      </c>
      <c r="E778" s="52" t="s">
        <v>14</v>
      </c>
      <c r="F778" s="39" t="s">
        <v>15</v>
      </c>
      <c r="G778" s="58" t="n">
        <v>66</v>
      </c>
      <c r="H778" s="39" t="n">
        <v>0.3</v>
      </c>
      <c r="I778" s="39" t="n">
        <v>19.8</v>
      </c>
      <c r="J778" s="14"/>
    </row>
    <row r="779" ht="22.5" customHeight="1">
      <c r="A779" s="13" t="n">
        <f>WEEKNUM(B779,2)</f>
        <v>39</v>
      </c>
      <c r="B779" s="33" t="n">
        <v>46287</v>
      </c>
      <c r="C779" s="52" t="n">
        <v>10842514</v>
      </c>
      <c r="D779" s="63" t="s">
        <v>41</v>
      </c>
      <c r="E779" s="52" t="s">
        <v>14</v>
      </c>
      <c r="F779" s="13" t="s">
        <v>26</v>
      </c>
      <c r="G779" s="35" t="n">
        <v>0</v>
      </c>
      <c r="H779" s="39" t="n">
        <v>0</v>
      </c>
      <c r="I779" s="39" t="n">
        <v>0.49</v>
      </c>
      <c r="J779" s="14"/>
    </row>
    <row r="780" ht="22.5" customHeight="1">
      <c r="A780" s="13" t="n">
        <f>WEEKNUM(B780,2)</f>
        <v>39</v>
      </c>
      <c r="B780" s="33" t="n">
        <v>46287</v>
      </c>
      <c r="C780" s="52" t="n">
        <v>10815258</v>
      </c>
      <c r="D780" s="63" t="s">
        <v>41</v>
      </c>
      <c r="E780" s="52" t="s">
        <v>14</v>
      </c>
      <c r="F780" s="39" t="s">
        <v>15</v>
      </c>
      <c r="G780" s="35" t="n">
        <v>1</v>
      </c>
      <c r="H780" s="39" t="n">
        <v>0.15</v>
      </c>
      <c r="I780" s="39" t="n">
        <v>0.15</v>
      </c>
      <c r="J780" s="14"/>
    </row>
    <row r="781" ht="22.5" customHeight="1">
      <c r="A781" s="13" t="n">
        <f>WEEKNUM(B781,2)</f>
        <v>39</v>
      </c>
      <c r="B781" s="33" t="n">
        <v>46287</v>
      </c>
      <c r="C781" s="52" t="n">
        <v>91535229</v>
      </c>
      <c r="D781" s="63" t="s">
        <v>31</v>
      </c>
      <c r="E781" s="52" t="s">
        <v>36</v>
      </c>
      <c r="F781" s="39" t="s">
        <v>15</v>
      </c>
      <c r="G781" s="35" t="n">
        <v>12</v>
      </c>
      <c r="H781" s="39" t="n">
        <v>0.04</v>
      </c>
      <c r="I781" s="39" t="n">
        <v>0.48</v>
      </c>
      <c r="J781" s="14"/>
    </row>
    <row r="782" ht="22.5" customHeight="1">
      <c r="A782" s="13" t="n">
        <f>WEEKNUM(B782,2)</f>
        <v>39</v>
      </c>
      <c r="B782" s="33" t="n">
        <v>46287</v>
      </c>
      <c r="C782" s="52" t="n">
        <v>91535331</v>
      </c>
      <c r="D782" s="63" t="s">
        <v>31</v>
      </c>
      <c r="E782" s="52" t="s">
        <v>42</v>
      </c>
      <c r="F782" s="39" t="s">
        <v>15</v>
      </c>
      <c r="G782" s="58" t="n">
        <v>6</v>
      </c>
      <c r="H782" s="39" t="n">
        <v>0.04</v>
      </c>
      <c r="I782" s="39" t="n">
        <v>0.24</v>
      </c>
      <c r="J782" s="14"/>
    </row>
    <row r="783" ht="22.5" customHeight="1">
      <c r="A783" s="13" t="n">
        <f>WEEKNUM(B783,2)</f>
        <v>39</v>
      </c>
      <c r="B783" s="33" t="n">
        <v>46287</v>
      </c>
      <c r="C783" s="52" t="n">
        <v>11324493</v>
      </c>
      <c r="D783" s="63" t="s">
        <v>31</v>
      </c>
      <c r="E783" s="52" t="s">
        <v>17</v>
      </c>
      <c r="F783" s="13" t="s">
        <v>15</v>
      </c>
      <c r="G783" s="35" t="n">
        <v>7</v>
      </c>
      <c r="H783" s="39" t="n">
        <v>0.543</v>
      </c>
      <c r="I783" s="39" t="n">
        <v>3.8</v>
      </c>
      <c r="J783" s="14"/>
    </row>
    <row r="784" ht="22.5" customHeight="1">
      <c r="A784" s="13" t="n">
        <f>WEEKNUM(B784,2)</f>
        <v>39</v>
      </c>
      <c r="B784" s="33" t="n">
        <v>46287</v>
      </c>
      <c r="C784" s="52" t="n">
        <v>10298628</v>
      </c>
      <c r="D784" s="63" t="s">
        <v>43</v>
      </c>
      <c r="E784" s="52" t="s">
        <v>14</v>
      </c>
      <c r="F784" s="13" t="s">
        <v>26</v>
      </c>
      <c r="G784" s="58" t="n">
        <v>16</v>
      </c>
      <c r="H784" s="39" t="n">
        <v>0.11</v>
      </c>
      <c r="I784" s="39" t="n">
        <v>1.79</v>
      </c>
      <c r="J784" s="14"/>
    </row>
    <row r="785" ht="22.5" customHeight="1">
      <c r="A785" s="13" t="n">
        <f>WEEKNUM(B785,2)</f>
        <v>39</v>
      </c>
      <c r="B785" s="33" t="n">
        <v>46287</v>
      </c>
      <c r="C785" s="52" t="n">
        <v>11655595</v>
      </c>
      <c r="D785" s="63" t="s">
        <v>44</v>
      </c>
      <c r="E785" s="52" t="s">
        <v>14</v>
      </c>
      <c r="F785" s="13" t="s">
        <v>26</v>
      </c>
      <c r="G785" s="35" t="n">
        <v>1</v>
      </c>
      <c r="H785" s="39" t="n">
        <v>0.86</v>
      </c>
      <c r="I785" s="39" t="n">
        <v>0.86</v>
      </c>
      <c r="J785" s="14"/>
    </row>
    <row r="786" ht="22.5" customHeight="1">
      <c r="A786" s="13" t="n">
        <f>WEEKNUM(B786,2)</f>
        <v>39</v>
      </c>
      <c r="B786" s="33" t="n">
        <v>46287</v>
      </c>
      <c r="C786" s="52" t="n">
        <v>11655596</v>
      </c>
      <c r="D786" s="63" t="s">
        <v>44</v>
      </c>
      <c r="E786" s="52" t="s">
        <v>14</v>
      </c>
      <c r="F786" s="13" t="s">
        <v>12</v>
      </c>
      <c r="G786" s="35" t="n">
        <v>0</v>
      </c>
      <c r="H786" s="39" t="n">
        <v>0</v>
      </c>
      <c r="I786" s="39" t="n">
        <v>0.0009</v>
      </c>
      <c r="J786" s="14"/>
    </row>
    <row r="787" ht="22.5" customHeight="1">
      <c r="A787" s="13" t="n">
        <f>WEEKNUM(B787,2)</f>
        <v>39</v>
      </c>
      <c r="B787" s="33" t="n">
        <v>46287</v>
      </c>
      <c r="C787" s="52" t="n">
        <v>11690183</v>
      </c>
      <c r="D787" s="63" t="s">
        <v>38</v>
      </c>
      <c r="E787" s="52" t="s">
        <v>14</v>
      </c>
      <c r="F787" s="13" t="s">
        <v>15</v>
      </c>
      <c r="G787" s="58" t="n">
        <v>60</v>
      </c>
      <c r="H787" s="39" t="n">
        <v>0.191</v>
      </c>
      <c r="I787" s="39" t="n">
        <v>11.45</v>
      </c>
      <c r="J787" s="14"/>
    </row>
    <row r="788" ht="22.5" customHeight="1">
      <c r="A788" s="13" t="n">
        <f>WEEKNUM(B788,2)</f>
        <v>39</v>
      </c>
      <c r="B788" s="33" t="n">
        <v>46287</v>
      </c>
      <c r="C788" s="52" t="n">
        <v>11763482</v>
      </c>
      <c r="D788" s="63" t="s">
        <v>44</v>
      </c>
      <c r="E788" s="65" t="s">
        <v>14</v>
      </c>
      <c r="F788" s="13" t="s">
        <v>12</v>
      </c>
      <c r="G788" s="35" t="n">
        <v>0</v>
      </c>
      <c r="H788" s="39" t="n">
        <v>0</v>
      </c>
      <c r="I788" s="39" t="n">
        <v>0.2098</v>
      </c>
      <c r="J788" s="14"/>
    </row>
    <row r="789" ht="22.5" customHeight="1">
      <c r="A789" s="13" t="n">
        <f>WEEKNUM(B789,2)</f>
        <v>39</v>
      </c>
      <c r="B789" s="33" t="n">
        <v>46287</v>
      </c>
      <c r="C789" s="52" t="n">
        <v>91565942</v>
      </c>
      <c r="D789" s="63" t="s">
        <v>31</v>
      </c>
      <c r="E789" s="52" t="s">
        <v>36</v>
      </c>
      <c r="F789" s="39" t="s">
        <v>15</v>
      </c>
      <c r="G789" s="35" t="n">
        <v>528</v>
      </c>
      <c r="H789" s="39" t="n">
        <v>0.03</v>
      </c>
      <c r="I789" s="39" t="n">
        <v>15.84</v>
      </c>
      <c r="J789" s="14"/>
    </row>
    <row r="790" ht="22.5" customHeight="1">
      <c r="A790" s="13" t="n">
        <f>WEEKNUM(B790,2)</f>
        <v>39</v>
      </c>
      <c r="B790" s="33" t="n">
        <v>46287</v>
      </c>
      <c r="C790" s="52" t="n">
        <v>91565947</v>
      </c>
      <c r="D790" s="63" t="s">
        <v>31</v>
      </c>
      <c r="E790" s="52" t="s">
        <v>42</v>
      </c>
      <c r="F790" s="39" t="s">
        <v>15</v>
      </c>
      <c r="G790" s="35" t="n">
        <v>760</v>
      </c>
      <c r="H790" s="39" t="n">
        <v>0.02</v>
      </c>
      <c r="I790" s="39" t="n">
        <v>15.2</v>
      </c>
      <c r="J790" s="70"/>
    </row>
    <row r="791" ht="22.5" customHeight="1">
      <c r="A791" s="13" t="n">
        <f>WEEKNUM(B791,2)</f>
        <v>39</v>
      </c>
      <c r="B791" s="33" t="n">
        <v>46287</v>
      </c>
      <c r="C791" s="52" t="n">
        <v>5464039</v>
      </c>
      <c r="D791" s="63" t="s">
        <v>31</v>
      </c>
      <c r="E791" s="52" t="s">
        <v>46</v>
      </c>
      <c r="F791" s="13" t="s">
        <v>15</v>
      </c>
      <c r="G791" s="35" t="n">
        <v>1595</v>
      </c>
      <c r="H791" s="39" t="n">
        <v>0.298</v>
      </c>
      <c r="I791" s="39" t="n">
        <v>474.696</v>
      </c>
      <c r="J791" s="14"/>
    </row>
    <row r="792" ht="22.5" customHeight="1">
      <c r="A792" s="13" t="n">
        <f>WEEKNUM(B792,2)</f>
        <v>39</v>
      </c>
      <c r="B792" s="33" t="n">
        <v>46287</v>
      </c>
      <c r="C792" s="52" t="n">
        <v>8057746</v>
      </c>
      <c r="D792" s="63" t="s">
        <v>31</v>
      </c>
      <c r="E792" s="52" t="s">
        <v>46</v>
      </c>
      <c r="F792" s="61" t="s">
        <v>15</v>
      </c>
      <c r="G792" s="59" t="n">
        <v>0</v>
      </c>
      <c r="H792" s="60" t="n">
        <v>0</v>
      </c>
      <c r="I792" s="60" t="n">
        <v>0</v>
      </c>
      <c r="J792" s="14"/>
    </row>
    <row r="793" ht="22.5" customHeight="1">
      <c r="A793" s="13" t="n">
        <f>WEEKNUM(B793,2)</f>
        <v>39</v>
      </c>
      <c r="B793" s="33" t="n">
        <v>46287</v>
      </c>
      <c r="C793" s="52" t="n">
        <v>91399821</v>
      </c>
      <c r="D793" s="62" t="s">
        <v>40</v>
      </c>
      <c r="E793" s="52" t="s">
        <v>14</v>
      </c>
      <c r="F793" s="13" t="s">
        <v>26</v>
      </c>
      <c r="G793" s="35" t="n">
        <v>477</v>
      </c>
      <c r="H793" s="39" t="n">
        <v>0.09</v>
      </c>
      <c r="I793" s="39" t="n">
        <v>40.9</v>
      </c>
      <c r="J793" s="14"/>
    </row>
    <row r="794" ht="22.5" customHeight="1">
      <c r="A794" s="13" t="n">
        <f>WEEKNUM(B794,2)</f>
        <v>39</v>
      </c>
      <c r="B794" s="33" t="n">
        <v>46287</v>
      </c>
      <c r="C794" s="52" t="n">
        <v>8670368</v>
      </c>
      <c r="D794" s="62" t="s">
        <v>16</v>
      </c>
      <c r="E794" s="52" t="s">
        <v>11</v>
      </c>
      <c r="F794" s="13" t="s">
        <v>30</v>
      </c>
      <c r="G794" s="35" t="n">
        <v>23</v>
      </c>
      <c r="H794" s="39" t="n">
        <v>0.2</v>
      </c>
      <c r="I794" s="39" t="n">
        <v>4.55</v>
      </c>
      <c r="J794" s="64" t="n">
        <v>0</v>
      </c>
    </row>
    <row r="795" ht="22.5" customHeight="1">
      <c r="A795" s="13" t="n">
        <f>WEEKNUM(B795,2)</f>
        <v>39</v>
      </c>
      <c r="B795" s="33" t="n">
        <v>46287</v>
      </c>
      <c r="C795" s="52" t="n">
        <v>10514860</v>
      </c>
      <c r="D795" s="63" t="s">
        <v>44</v>
      </c>
      <c r="E795" s="52" t="s">
        <v>14</v>
      </c>
      <c r="F795" s="13" t="s">
        <v>15</v>
      </c>
      <c r="G795" s="35" t="n">
        <v>42</v>
      </c>
      <c r="H795" s="39" t="n">
        <v>0.6</v>
      </c>
      <c r="I795" s="39" t="n">
        <v>25.2</v>
      </c>
      <c r="J795" s="14"/>
    </row>
    <row r="796" ht="22.5" customHeight="1">
      <c r="A796" s="13" t="n">
        <f>WEEKNUM(B796,2)</f>
        <v>39</v>
      </c>
      <c r="B796" s="33" t="n">
        <v>46287</v>
      </c>
      <c r="C796" s="52" t="n">
        <v>91532857</v>
      </c>
      <c r="D796" s="63" t="s">
        <v>47</v>
      </c>
      <c r="E796" s="52" t="s">
        <v>14</v>
      </c>
      <c r="F796" s="13" t="s">
        <v>12</v>
      </c>
      <c r="G796" s="35" t="n">
        <v>15</v>
      </c>
      <c r="H796" s="39" t="n">
        <v>0.191</v>
      </c>
      <c r="I796" s="39" t="n">
        <v>2.8602</v>
      </c>
      <c r="J796" s="14"/>
    </row>
    <row r="797" ht="22.5" customHeight="1">
      <c r="A797" s="13" t="n">
        <f>WEEKNUM(B797,2)</f>
        <v>39</v>
      </c>
      <c r="B797" s="33" t="n">
        <v>46287</v>
      </c>
      <c r="C797" s="52" t="n">
        <v>91534913</v>
      </c>
      <c r="D797" s="63" t="s">
        <v>48</v>
      </c>
      <c r="E797" s="52" t="s">
        <v>49</v>
      </c>
      <c r="F797" s="13" t="s">
        <v>15</v>
      </c>
      <c r="G797" s="35" t="n">
        <v>2</v>
      </c>
      <c r="H797" s="39" t="n">
        <v>2</v>
      </c>
      <c r="I797" s="39" t="n">
        <v>4</v>
      </c>
      <c r="J797" s="14"/>
    </row>
    <row r="798" ht="22.5" customHeight="1">
      <c r="A798" s="13" t="n">
        <f>WEEKNUM(B798,2)</f>
        <v>39</v>
      </c>
      <c r="B798" s="33" t="n">
        <v>46287</v>
      </c>
      <c r="C798" s="52" t="n">
        <v>91533906</v>
      </c>
      <c r="D798" s="63" t="s">
        <v>50</v>
      </c>
      <c r="E798" s="52" t="s">
        <v>51</v>
      </c>
      <c r="F798" s="13" t="s">
        <v>15</v>
      </c>
      <c r="G798" s="35" t="n">
        <v>0</v>
      </c>
      <c r="H798" s="39" t="n">
        <v>0</v>
      </c>
      <c r="I798" s="39" t="n">
        <v>0</v>
      </c>
      <c r="J798" s="14"/>
    </row>
    <row r="799" ht="22.5" customHeight="1">
      <c r="A799" s="13" t="n">
        <f>WEEKNUM(B799,2)</f>
        <v>39</v>
      </c>
      <c r="B799" s="33" t="n">
        <v>46287</v>
      </c>
      <c r="C799" s="52" t="n">
        <v>91545519</v>
      </c>
      <c r="D799" s="63" t="s">
        <v>52</v>
      </c>
      <c r="E799" s="52" t="s">
        <v>46</v>
      </c>
      <c r="F799" s="13" t="s">
        <v>15</v>
      </c>
      <c r="G799" s="35" t="n">
        <v>50</v>
      </c>
      <c r="H799" s="39" t="n">
        <v>0.2</v>
      </c>
      <c r="I799" s="39" t="n">
        <v>10</v>
      </c>
      <c r="J799" s="14"/>
    </row>
    <row r="800" ht="22.5" customHeight="1">
      <c r="A800" s="13" t="n">
        <f>WEEKNUM(B800,2)</f>
        <v>39</v>
      </c>
      <c r="B800" s="33" t="n">
        <v>46287</v>
      </c>
      <c r="C800" s="52" t="n">
        <v>91551388</v>
      </c>
      <c r="D800" s="63" t="s">
        <v>53</v>
      </c>
      <c r="E800" s="52" t="s">
        <v>54</v>
      </c>
      <c r="F800" s="13" t="s">
        <v>12</v>
      </c>
      <c r="G800" s="35" t="n">
        <v>48</v>
      </c>
      <c r="H800" s="39" t="n">
        <v>1.028</v>
      </c>
      <c r="I800" s="39" t="n">
        <v>49.3603</v>
      </c>
      <c r="J800" s="14"/>
    </row>
    <row r="801" ht="22.5" customHeight="1">
      <c r="A801" s="13" t="n">
        <f>WEEKNUM(B801,2)</f>
        <v>39</v>
      </c>
      <c r="B801" s="33" t="n">
        <v>46287</v>
      </c>
      <c r="C801" s="52" t="n">
        <v>91565948</v>
      </c>
      <c r="D801" s="63" t="s">
        <v>47</v>
      </c>
      <c r="E801" s="52" t="s">
        <v>14</v>
      </c>
      <c r="F801" s="13" t="s">
        <v>12</v>
      </c>
      <c r="G801" s="35" t="n">
        <v>12</v>
      </c>
      <c r="H801" s="39" t="n">
        <v>0.252</v>
      </c>
      <c r="I801" s="39" t="n">
        <v>3.0255</v>
      </c>
      <c r="J801" s="14"/>
    </row>
    <row r="802" ht="22.5" customHeight="1">
      <c r="A802" s="13" t="n">
        <f>WEEKNUM(B802,2)</f>
        <v>39</v>
      </c>
      <c r="B802" s="33" t="n">
        <v>46287</v>
      </c>
      <c r="C802" s="52" t="n">
        <v>91550293</v>
      </c>
      <c r="D802" s="63" t="s">
        <v>55</v>
      </c>
      <c r="E802" s="52" t="s">
        <v>56</v>
      </c>
      <c r="F802" s="13" t="s">
        <v>15</v>
      </c>
      <c r="G802" s="35" t="n">
        <v>40</v>
      </c>
      <c r="H802" s="39" t="n">
        <v>0.35</v>
      </c>
      <c r="I802" s="39" t="n">
        <v>14</v>
      </c>
      <c r="J802" s="14"/>
    </row>
    <row r="803" ht="22.5" customHeight="1">
      <c r="A803" s="13" t="n">
        <f>WEEKNUM(B803,2)</f>
        <v>39</v>
      </c>
      <c r="B803" s="33" t="n">
        <v>46287</v>
      </c>
      <c r="C803" s="52" t="n">
        <v>9333145</v>
      </c>
      <c r="D803" s="63" t="s">
        <v>57</v>
      </c>
      <c r="E803" s="52" t="s">
        <v>14</v>
      </c>
      <c r="F803" s="13" t="s">
        <v>26</v>
      </c>
      <c r="G803" s="35" t="n">
        <v>105</v>
      </c>
      <c r="H803" s="39" t="n">
        <v>0.28</v>
      </c>
      <c r="I803" s="39" t="n">
        <v>29.73</v>
      </c>
      <c r="J803" s="14"/>
    </row>
    <row r="804" ht="22.5" customHeight="1">
      <c r="A804" s="13" t="n">
        <f>WEEKNUM(B804,2)</f>
        <v>39</v>
      </c>
      <c r="B804" s="33" t="n">
        <v>46287</v>
      </c>
      <c r="C804" s="52" t="n">
        <v>91557347</v>
      </c>
      <c r="D804" s="63" t="s">
        <v>58</v>
      </c>
      <c r="E804" s="52" t="s">
        <v>14</v>
      </c>
      <c r="F804" s="13" t="s">
        <v>15</v>
      </c>
      <c r="G804" s="35" t="n">
        <v>3</v>
      </c>
      <c r="H804" s="39" t="n">
        <v>0.8</v>
      </c>
      <c r="I804" s="39" t="n">
        <v>2.4</v>
      </c>
      <c r="J804" s="14"/>
    </row>
    <row r="805" ht="22.5" customHeight="1">
      <c r="A805" s="13" t="n">
        <f>WEEKNUM(B805,2)</f>
        <v>39</v>
      </c>
      <c r="B805" s="33" t="n">
        <v>46287</v>
      </c>
      <c r="C805" s="52" t="n">
        <v>12115625</v>
      </c>
      <c r="D805" s="63" t="s">
        <v>59</v>
      </c>
      <c r="E805" s="52" t="s">
        <v>14</v>
      </c>
      <c r="F805" s="13" t="s">
        <v>15</v>
      </c>
      <c r="G805" s="35" t="n">
        <v>0</v>
      </c>
      <c r="H805" s="39" t="n">
        <v>0</v>
      </c>
      <c r="I805" s="39" t="n">
        <v>0</v>
      </c>
      <c r="J805" s="14"/>
    </row>
    <row r="806" ht="22.5" customHeight="1">
      <c r="A806" s="13" t="n">
        <f>WEEKNUM(B806,2)</f>
        <v>39</v>
      </c>
      <c r="B806" s="33" t="n">
        <v>46287</v>
      </c>
      <c r="C806" s="52" t="n">
        <v>91564896</v>
      </c>
      <c r="D806" s="63" t="s">
        <v>60</v>
      </c>
      <c r="E806" s="52" t="s">
        <v>14</v>
      </c>
      <c r="F806" s="13" t="s">
        <v>15</v>
      </c>
      <c r="G806" s="35" t="n">
        <v>123</v>
      </c>
      <c r="H806" s="39" t="n">
        <v>0.35</v>
      </c>
      <c r="I806" s="39" t="n">
        <v>43.05</v>
      </c>
      <c r="J806" s="14"/>
    </row>
    <row r="807" ht="22.5" customHeight="1">
      <c r="A807" s="13" t="n">
        <f>WEEKNUM(B807,2)</f>
        <v>39</v>
      </c>
      <c r="B807" s="33" t="n">
        <v>46287</v>
      </c>
      <c r="C807" s="52" t="n">
        <v>91566789</v>
      </c>
      <c r="D807" s="63" t="s">
        <v>61</v>
      </c>
      <c r="E807" s="52" t="s">
        <v>42</v>
      </c>
      <c r="F807" s="13" t="s">
        <v>15</v>
      </c>
      <c r="G807" s="35" t="n">
        <v>50</v>
      </c>
      <c r="H807" s="39" t="n">
        <v>0.1</v>
      </c>
      <c r="I807" s="39" t="n">
        <v>5</v>
      </c>
      <c r="J807" s="14"/>
    </row>
    <row r="808" ht="22.5" customHeight="1">
      <c r="A808" s="13" t="n">
        <f>WEEKNUM(B808,2)</f>
        <v>39</v>
      </c>
      <c r="B808" s="33" t="n">
        <v>46287</v>
      </c>
      <c r="C808" s="52" t="n">
        <v>12306671</v>
      </c>
      <c r="D808" s="63" t="s">
        <v>62</v>
      </c>
      <c r="E808" s="52" t="s">
        <v>63</v>
      </c>
      <c r="F808" s="13" t="s">
        <v>21</v>
      </c>
      <c r="G808" s="35" t="n">
        <v>13</v>
      </c>
      <c r="H808" s="39" t="n">
        <v>0.22</v>
      </c>
      <c r="I808" s="39" t="n">
        <v>2.86</v>
      </c>
      <c r="J808" s="14"/>
    </row>
    <row r="809" ht="22.5" customHeight="1">
      <c r="A809" s="13" t="n">
        <f>WEEKNUM(B809,2)</f>
        <v>39</v>
      </c>
      <c r="B809" s="33" t="n">
        <v>46287</v>
      </c>
      <c r="C809" s="52" t="n">
        <v>12304863</v>
      </c>
      <c r="D809" s="63" t="s">
        <v>59</v>
      </c>
      <c r="E809" s="52" t="s">
        <v>14</v>
      </c>
      <c r="F809" s="13" t="s">
        <v>26</v>
      </c>
      <c r="G809" s="35" t="n">
        <v>18</v>
      </c>
      <c r="H809" s="39" t="n">
        <v>0.09</v>
      </c>
      <c r="I809" s="39" t="n">
        <v>1.67</v>
      </c>
      <c r="J809" s="14"/>
    </row>
    <row r="810" ht="22.5" customHeight="1">
      <c r="A810" s="13" t="n">
        <f>WEEKNUM(B810,2)</f>
        <v>39</v>
      </c>
      <c r="B810" s="33" t="n">
        <v>46287</v>
      </c>
      <c r="C810" s="52" t="n">
        <v>5617321</v>
      </c>
      <c r="D810" s="63" t="s">
        <v>62</v>
      </c>
      <c r="E810" s="52" t="s">
        <v>63</v>
      </c>
      <c r="F810" s="13" t="s">
        <v>12</v>
      </c>
      <c r="G810" s="35" t="n">
        <v>0</v>
      </c>
      <c r="H810" s="39" t="n">
        <v>0</v>
      </c>
      <c r="I810" s="39" t="n">
        <v>0.2136</v>
      </c>
      <c r="J810" s="14"/>
    </row>
    <row r="811" ht="22.5" customHeight="1">
      <c r="A811" s="13" t="n">
        <f>WEEKNUM(B811,2)</f>
        <v>39</v>
      </c>
      <c r="B811" s="33" t="n">
        <v>46287</v>
      </c>
      <c r="C811" s="52" t="n">
        <v>91567363</v>
      </c>
      <c r="D811" s="63" t="s">
        <v>64</v>
      </c>
      <c r="E811" s="52" t="s">
        <v>14</v>
      </c>
      <c r="F811" s="13" t="s">
        <v>15</v>
      </c>
      <c r="G811" s="35" t="n">
        <v>198</v>
      </c>
      <c r="H811" s="39" t="n">
        <v>0.25</v>
      </c>
      <c r="I811" s="39" t="n">
        <v>49.5</v>
      </c>
      <c r="J811" s="14"/>
    </row>
    <row r="812" ht="22.5" customHeight="1">
      <c r="A812" s="13" t="n">
        <f>WEEKNUM(B812,2)</f>
        <v>39</v>
      </c>
      <c r="B812" s="33" t="n">
        <v>46287</v>
      </c>
      <c r="C812" s="52" t="n">
        <v>91567806</v>
      </c>
      <c r="D812" s="63" t="s">
        <v>64</v>
      </c>
      <c r="E812" s="52" t="s">
        <v>65</v>
      </c>
      <c r="F812" s="13" t="s">
        <v>15</v>
      </c>
      <c r="G812" s="35" t="n">
        <v>200</v>
      </c>
      <c r="H812" s="39" t="n">
        <v>0.15</v>
      </c>
      <c r="I812" s="39" t="n">
        <v>30</v>
      </c>
      <c r="J812" s="14"/>
    </row>
    <row r="813" ht="22.5" customHeight="1">
      <c r="A813" s="13" t="n">
        <f>WEEKNUM(B813,2)</f>
        <v>39</v>
      </c>
      <c r="B813" s="33" t="n">
        <v>46287</v>
      </c>
      <c r="C813" s="52" t="n">
        <v>12373981</v>
      </c>
      <c r="D813" s="63" t="s">
        <v>66</v>
      </c>
      <c r="E813" s="52" t="s">
        <v>36</v>
      </c>
      <c r="F813" s="13" t="s">
        <v>15</v>
      </c>
      <c r="G813" s="35" t="n">
        <v>39</v>
      </c>
      <c r="H813" s="39" t="n">
        <v>0.04</v>
      </c>
      <c r="I813" s="39" t="n">
        <v>1.56</v>
      </c>
      <c r="J813" s="14"/>
    </row>
    <row r="814" ht="22.5" customHeight="1">
      <c r="A814" s="13" t="n">
        <f>WEEKNUM(B814,2)</f>
        <v>39</v>
      </c>
      <c r="B814" s="33" t="n">
        <v>46287</v>
      </c>
      <c r="C814" s="52" t="n">
        <v>5365721</v>
      </c>
      <c r="D814" s="63" t="s">
        <v>67</v>
      </c>
      <c r="E814" s="52" t="s">
        <v>65</v>
      </c>
      <c r="F814" s="13" t="s">
        <v>15</v>
      </c>
      <c r="G814" s="35" t="n">
        <v>50</v>
      </c>
      <c r="H814" s="39" t="n">
        <v>0.5</v>
      </c>
      <c r="I814" s="39" t="n">
        <v>25</v>
      </c>
      <c r="J814" s="14"/>
    </row>
    <row r="815" ht="22.5" customHeight="1">
      <c r="A815" s="13" t="n">
        <f>WEEKNUM(B815,2)</f>
        <v>39</v>
      </c>
      <c r="B815" s="33" t="n">
        <v>46287</v>
      </c>
      <c r="C815" s="52" t="n">
        <v>91568575</v>
      </c>
      <c r="D815" s="63" t="s">
        <v>68</v>
      </c>
      <c r="E815" s="52" t="s">
        <v>14</v>
      </c>
      <c r="F815" s="13" t="s">
        <v>15</v>
      </c>
      <c r="G815" s="35" t="n">
        <v>0</v>
      </c>
      <c r="H815" s="39" t="n">
        <v>0</v>
      </c>
      <c r="I815" s="39" t="n">
        <v>0</v>
      </c>
      <c r="J815" s="14"/>
    </row>
    <row r="816" ht="22.5" customHeight="1">
      <c r="A816" s="13" t="n">
        <f>WEEKNUM(B816,2)</f>
        <v>39</v>
      </c>
      <c r="B816" s="33" t="n">
        <v>46287</v>
      </c>
      <c r="C816" s="52" t="n">
        <v>91399439</v>
      </c>
      <c r="D816" s="63" t="s">
        <v>69</v>
      </c>
      <c r="E816" s="52" t="s">
        <v>42</v>
      </c>
      <c r="F816" s="61" t="s">
        <v>15</v>
      </c>
      <c r="G816" s="59" t="n">
        <v>1</v>
      </c>
      <c r="H816" s="60" t="n">
        <v>0.1</v>
      </c>
      <c r="I816" s="60" t="n">
        <v>0.1</v>
      </c>
      <c r="J816" s="14"/>
    </row>
    <row r="817" ht="22.5" customHeight="1">
      <c r="A817" s="13" t="n">
        <f>WEEKNUM(B817,2)</f>
        <v>39</v>
      </c>
      <c r="B817" s="33" t="n">
        <v>46287</v>
      </c>
      <c r="C817" s="52" t="n">
        <v>91399437</v>
      </c>
      <c r="D817" s="63" t="s">
        <v>70</v>
      </c>
      <c r="E817" s="56" t="s">
        <v>71</v>
      </c>
      <c r="F817" s="13" t="s">
        <v>15</v>
      </c>
      <c r="G817" s="35" t="n">
        <v>50</v>
      </c>
      <c r="H817" s="39" t="n">
        <v>0.15</v>
      </c>
      <c r="I817" s="39" t="n">
        <v>7.5</v>
      </c>
      <c r="J817" s="14"/>
    </row>
    <row r="818" ht="22.5" customHeight="1">
      <c r="A818" s="13" t="n">
        <f>WEEKNUM(B818,2)</f>
        <v>39</v>
      </c>
      <c r="B818" s="33" t="n">
        <v>46287</v>
      </c>
      <c r="C818" s="52" t="n">
        <v>5556054</v>
      </c>
      <c r="D818" s="63" t="s">
        <v>72</v>
      </c>
      <c r="E818" s="52" t="s">
        <v>36</v>
      </c>
      <c r="F818" s="13" t="s">
        <v>15</v>
      </c>
      <c r="G818" s="57" t="n">
        <v>2</v>
      </c>
      <c r="H818" s="39" t="n">
        <v>2.324</v>
      </c>
      <c r="I818" s="39" t="n">
        <v>4.648</v>
      </c>
      <c r="J818" s="14"/>
    </row>
    <row r="819" ht="22.5" customHeight="1">
      <c r="A819" s="13" t="n">
        <f>WEEKNUM(B819,2)</f>
        <v>39</v>
      </c>
      <c r="B819" s="33" t="n">
        <v>46287</v>
      </c>
      <c r="C819" s="52" t="n">
        <v>8628042</v>
      </c>
      <c r="D819" s="63" t="s">
        <v>28</v>
      </c>
      <c r="E819" s="52" t="s">
        <v>14</v>
      </c>
      <c r="F819" s="13" t="s">
        <v>26</v>
      </c>
      <c r="G819" s="13" t="n">
        <v>368</v>
      </c>
      <c r="H819" s="39" t="n">
        <v>0.41</v>
      </c>
      <c r="I819" s="39" t="n">
        <v>149.52</v>
      </c>
      <c r="J819" s="14"/>
    </row>
    <row r="820" ht="22.5" customHeight="1">
      <c r="A820" s="13" t="n">
        <f>WEEKNUM(B820,2)</f>
        <v>39</v>
      </c>
      <c r="B820" s="33" t="n">
        <v>46287</v>
      </c>
      <c r="C820" s="52" t="n">
        <v>9297014</v>
      </c>
      <c r="D820" s="63" t="s">
        <v>13</v>
      </c>
      <c r="E820" s="52" t="s">
        <v>14</v>
      </c>
      <c r="F820" s="13" t="s">
        <v>26</v>
      </c>
      <c r="G820" s="13" t="n">
        <v>195</v>
      </c>
      <c r="H820" s="39" t="n">
        <v>0.16</v>
      </c>
      <c r="I820" s="39" t="n">
        <v>32.08</v>
      </c>
      <c r="J820" s="14"/>
    </row>
    <row r="821" ht="22.5" customHeight="1">
      <c r="A821" s="13" t="n">
        <f>WEEKNUM(B821,2)</f>
        <v>39</v>
      </c>
      <c r="B821" s="33" t="n">
        <v>46287</v>
      </c>
      <c r="C821" s="52" t="n">
        <v>7815836</v>
      </c>
      <c r="D821" s="63" t="s">
        <v>73</v>
      </c>
      <c r="E821" s="52" t="s">
        <v>36</v>
      </c>
      <c r="F821" s="13" t="s">
        <v>15</v>
      </c>
      <c r="G821" s="57" t="n">
        <v>3471</v>
      </c>
      <c r="H821" s="39" t="n">
        <v>0.113</v>
      </c>
      <c r="I821" s="39" t="n">
        <v>393.06</v>
      </c>
      <c r="J821" s="14"/>
    </row>
    <row r="822" ht="22.5" customHeight="1">
      <c r="A822" s="13" t="n">
        <f>WEEKNUM(B822,2)</f>
        <v>39</v>
      </c>
      <c r="B822" s="33" t="n">
        <v>46287</v>
      </c>
      <c r="C822" s="52" t="n">
        <v>8312006</v>
      </c>
      <c r="D822" s="63" t="s">
        <v>92</v>
      </c>
      <c r="E822" s="52" t="s">
        <v>14</v>
      </c>
      <c r="F822" s="13" t="s">
        <v>15</v>
      </c>
      <c r="G822" s="57" t="n">
        <v>34</v>
      </c>
      <c r="H822" s="39" t="n">
        <v>0.12</v>
      </c>
      <c r="I822" s="39" t="n">
        <v>4.08</v>
      </c>
      <c r="J822" s="66"/>
    </row>
    <row r="823" ht="22.5" customHeight="1">
      <c r="A823" s="13" t="n">
        <f>WEEKNUM(B823,2)</f>
        <v>39</v>
      </c>
      <c r="B823" s="33" t="n">
        <v>46287</v>
      </c>
      <c r="C823" s="52" t="n">
        <v>91467820</v>
      </c>
      <c r="D823" s="63" t="s">
        <v>74</v>
      </c>
      <c r="E823" s="52" t="s">
        <v>36</v>
      </c>
      <c r="F823" s="13" t="s">
        <v>15</v>
      </c>
      <c r="G823" s="57" t="n">
        <v>252</v>
      </c>
      <c r="H823" s="39" t="n">
        <v>0.1</v>
      </c>
      <c r="I823" s="39" t="n">
        <v>25.2</v>
      </c>
      <c r="J823" s="14"/>
    </row>
    <row r="824" ht="22.5" customHeight="1">
      <c r="A824" s="13" t="n">
        <f>WEEKNUM(B824,2)</f>
        <v>39</v>
      </c>
      <c r="B824" s="33" t="n">
        <v>46287</v>
      </c>
      <c r="C824" s="52" t="n">
        <v>91467821</v>
      </c>
      <c r="D824" s="63" t="s">
        <v>74</v>
      </c>
      <c r="E824" s="52" t="s">
        <v>17</v>
      </c>
      <c r="F824" s="13" t="s">
        <v>15</v>
      </c>
      <c r="G824" s="57" t="n">
        <v>85</v>
      </c>
      <c r="H824" s="39" t="n">
        <v>0.17</v>
      </c>
      <c r="I824" s="39" t="n">
        <v>14.45</v>
      </c>
      <c r="J824" s="14"/>
    </row>
    <row r="825" ht="22.5" customHeight="1">
      <c r="A825" s="13" t="n">
        <f>WEEKNUM(B825,2)</f>
        <v>39</v>
      </c>
      <c r="B825" s="33" t="n">
        <v>46287</v>
      </c>
      <c r="C825" s="52" t="n">
        <v>10295313</v>
      </c>
      <c r="D825" s="63" t="s">
        <v>92</v>
      </c>
      <c r="E825" s="52" t="s">
        <v>14</v>
      </c>
      <c r="F825" s="13" t="s">
        <v>15</v>
      </c>
      <c r="G825" s="57" t="n">
        <v>0</v>
      </c>
      <c r="H825" s="39" t="n">
        <v>0</v>
      </c>
      <c r="I825" s="39" t="n">
        <v>0</v>
      </c>
      <c r="J825" s="14"/>
    </row>
    <row r="826" ht="22.5" customHeight="1">
      <c r="A826" s="13" t="n">
        <f>WEEKNUM(B826,2)</f>
        <v>39</v>
      </c>
      <c r="B826" s="33" t="n">
        <v>46287</v>
      </c>
      <c r="C826" s="52" t="n">
        <v>91496145</v>
      </c>
      <c r="D826" s="63" t="s">
        <v>74</v>
      </c>
      <c r="E826" s="56" t="s">
        <v>71</v>
      </c>
      <c r="F826" s="13" t="s">
        <v>15</v>
      </c>
      <c r="G826" s="57" t="n">
        <v>30</v>
      </c>
      <c r="H826" s="39" t="n">
        <v>0.15</v>
      </c>
      <c r="I826" s="39" t="n">
        <v>4.5</v>
      </c>
      <c r="J826" s="14"/>
    </row>
    <row r="827" ht="22.5" customHeight="1">
      <c r="A827" s="13" t="n">
        <f>WEEKNUM(B827,2)</f>
        <v>39</v>
      </c>
      <c r="B827" s="33" t="n">
        <v>46287</v>
      </c>
      <c r="C827" s="52" t="n">
        <v>91496146</v>
      </c>
      <c r="D827" s="63" t="s">
        <v>74</v>
      </c>
      <c r="E827" s="52" t="s">
        <v>46</v>
      </c>
      <c r="F827" s="13" t="s">
        <v>15</v>
      </c>
      <c r="G827" s="57" t="n">
        <v>48</v>
      </c>
      <c r="H827" s="39" t="n">
        <v>0.14</v>
      </c>
      <c r="I827" s="39" t="n">
        <v>6.72</v>
      </c>
      <c r="J827" s="14"/>
    </row>
    <row r="828" ht="22.5" customHeight="1">
      <c r="A828" s="13" t="n">
        <f>WEEKNUM(B828,2)</f>
        <v>39</v>
      </c>
      <c r="B828" s="33" t="n">
        <v>46287</v>
      </c>
      <c r="C828" s="52" t="n">
        <v>91496147</v>
      </c>
      <c r="D828" s="63" t="s">
        <v>74</v>
      </c>
      <c r="E828" s="52" t="s">
        <v>11</v>
      </c>
      <c r="F828" s="13" t="s">
        <v>15</v>
      </c>
      <c r="G828" s="57" t="n">
        <v>135</v>
      </c>
      <c r="H828" s="39" t="n">
        <v>0.13</v>
      </c>
      <c r="I828" s="39" t="n">
        <v>17.55</v>
      </c>
      <c r="J828" s="14"/>
    </row>
    <row r="829" ht="22.5" customHeight="1">
      <c r="A829" s="13" t="n">
        <f>WEEKNUM(B829,2)</f>
        <v>39</v>
      </c>
      <c r="B829" s="33" t="n">
        <v>46287</v>
      </c>
      <c r="C829" s="52" t="n">
        <v>91496148</v>
      </c>
      <c r="D829" s="63" t="s">
        <v>74</v>
      </c>
      <c r="E829" s="52" t="s">
        <v>14</v>
      </c>
      <c r="F829" s="13" t="s">
        <v>15</v>
      </c>
      <c r="G829" s="57" t="n">
        <v>160</v>
      </c>
      <c r="H829" s="39" t="n">
        <v>0.15</v>
      </c>
      <c r="I829" s="39" t="n">
        <v>24</v>
      </c>
      <c r="J829" s="14"/>
    </row>
    <row r="830" ht="22.5" customHeight="1">
      <c r="A830" s="13" t="n">
        <f>WEEKNUM(B830,2)</f>
        <v>39</v>
      </c>
      <c r="B830" s="33" t="n">
        <v>46287</v>
      </c>
      <c r="C830" s="52" t="n">
        <v>10765365</v>
      </c>
      <c r="D830" s="63" t="s">
        <v>75</v>
      </c>
      <c r="E830" s="56" t="s">
        <v>71</v>
      </c>
      <c r="F830" s="13" t="s">
        <v>15</v>
      </c>
      <c r="G830" s="57" t="n">
        <v>100</v>
      </c>
      <c r="H830" s="39" t="n">
        <v>0.181</v>
      </c>
      <c r="I830" s="39" t="n">
        <v>18.09</v>
      </c>
      <c r="J830" s="14"/>
    </row>
    <row r="831" ht="22.5" customHeight="1">
      <c r="A831" s="13" t="n">
        <f>WEEKNUM(B831,2)</f>
        <v>39</v>
      </c>
      <c r="B831" s="33" t="n">
        <v>46287</v>
      </c>
      <c r="C831" s="52" t="n">
        <v>11079953</v>
      </c>
      <c r="D831" s="63" t="s">
        <v>72</v>
      </c>
      <c r="E831" s="52" t="s">
        <v>36</v>
      </c>
      <c r="F831" s="13" t="s">
        <v>15</v>
      </c>
      <c r="G831" s="57" t="n">
        <v>0</v>
      </c>
      <c r="H831" s="39" t="n">
        <v>0</v>
      </c>
      <c r="I831" s="39" t="n">
        <v>0</v>
      </c>
      <c r="J831" s="14"/>
    </row>
    <row r="832" ht="22.5" customHeight="1">
      <c r="A832" s="13" t="n">
        <f>WEEKNUM(B832,2)</f>
        <v>39</v>
      </c>
      <c r="B832" s="33" t="n">
        <v>46287</v>
      </c>
      <c r="C832" s="52" t="n">
        <v>11690181</v>
      </c>
      <c r="D832" s="63" t="s">
        <v>76</v>
      </c>
      <c r="E832" s="52" t="s">
        <v>14</v>
      </c>
      <c r="F832" s="13" t="s">
        <v>15</v>
      </c>
      <c r="G832" s="57" t="n">
        <v>400</v>
      </c>
      <c r="H832" s="39" t="n">
        <v>0.42</v>
      </c>
      <c r="I832" s="39" t="n">
        <v>168</v>
      </c>
      <c r="J832" s="14"/>
    </row>
    <row r="833" ht="22.5" customHeight="1">
      <c r="A833" s="13" t="n">
        <f>WEEKNUM(B833,2)</f>
        <v>39</v>
      </c>
      <c r="B833" s="33" t="n">
        <v>46287</v>
      </c>
      <c r="C833" s="52" t="n">
        <v>11836152</v>
      </c>
      <c r="D833" s="63" t="s">
        <v>73</v>
      </c>
      <c r="E833" s="56" t="s">
        <v>36</v>
      </c>
      <c r="F833" s="13" t="s">
        <v>15</v>
      </c>
      <c r="G833" s="57" t="n">
        <v>5</v>
      </c>
      <c r="H833" s="39" t="n">
        <v>0.09</v>
      </c>
      <c r="I833" s="39" t="n">
        <v>0.45</v>
      </c>
      <c r="J833" s="14"/>
    </row>
    <row r="834" ht="22.5" customHeight="1">
      <c r="A834" s="13" t="n">
        <f>WEEKNUM(B834,2)</f>
        <v>39</v>
      </c>
      <c r="B834" s="33" t="n">
        <v>46287</v>
      </c>
      <c r="C834" s="52" t="n">
        <v>11862336</v>
      </c>
      <c r="D834" s="63" t="s">
        <v>69</v>
      </c>
      <c r="E834" s="56" t="s">
        <v>42</v>
      </c>
      <c r="F834" s="13" t="s">
        <v>15</v>
      </c>
      <c r="G834" s="57" t="n">
        <v>0</v>
      </c>
      <c r="H834" s="39" t="n">
        <v>0</v>
      </c>
      <c r="I834" s="39" t="n">
        <v>0</v>
      </c>
      <c r="J834" s="14"/>
    </row>
    <row r="835" ht="22.5" customHeight="1">
      <c r="A835" s="13" t="n">
        <f>WEEKNUM(B835,2)</f>
        <v>39</v>
      </c>
      <c r="B835" s="33" t="n">
        <v>46287</v>
      </c>
      <c r="C835" s="52" t="n">
        <v>11924259</v>
      </c>
      <c r="D835" s="63" t="s">
        <v>77</v>
      </c>
      <c r="E835" s="56" t="s">
        <v>36</v>
      </c>
      <c r="F835" s="13" t="s">
        <v>15</v>
      </c>
      <c r="G835" s="57" t="n">
        <v>63</v>
      </c>
      <c r="H835" s="39" t="n">
        <v>0.12</v>
      </c>
      <c r="I835" s="39" t="n">
        <v>7.56</v>
      </c>
      <c r="J835" s="14"/>
    </row>
    <row r="836" ht="22.5" customHeight="1">
      <c r="A836" s="13" t="n">
        <f>WEEKNUM(B836,2)</f>
        <v>39</v>
      </c>
      <c r="B836" s="33" t="n">
        <v>46287</v>
      </c>
      <c r="C836" s="52" t="n">
        <v>12038500</v>
      </c>
      <c r="D836" s="63" t="s">
        <v>76</v>
      </c>
      <c r="E836" s="52" t="s">
        <v>14</v>
      </c>
      <c r="F836" s="13" t="s">
        <v>15</v>
      </c>
      <c r="G836" s="57" t="n">
        <v>35</v>
      </c>
      <c r="H836" s="39" t="n">
        <v>0.4</v>
      </c>
      <c r="I836" s="39" t="n">
        <v>14</v>
      </c>
      <c r="J836" s="14"/>
    </row>
    <row r="837" ht="22.5" customHeight="1">
      <c r="A837" s="13" t="n">
        <f>WEEKNUM(B837,2)</f>
        <v>39</v>
      </c>
      <c r="B837" s="33" t="n">
        <v>46287</v>
      </c>
      <c r="C837" s="52" t="n">
        <v>91565943</v>
      </c>
      <c r="D837" s="63" t="s">
        <v>74</v>
      </c>
      <c r="E837" s="52" t="s">
        <v>46</v>
      </c>
      <c r="F837" s="13" t="s">
        <v>15</v>
      </c>
      <c r="G837" s="57" t="n">
        <v>2</v>
      </c>
      <c r="H837" s="39" t="n">
        <v>0.14</v>
      </c>
      <c r="I837" s="39" t="n">
        <v>0.28</v>
      </c>
      <c r="J837" s="14"/>
    </row>
    <row r="838" ht="22.5" customHeight="1">
      <c r="A838" s="13" t="n">
        <f>WEEKNUM(B838,2)</f>
        <v>39</v>
      </c>
      <c r="B838" s="33" t="n">
        <v>46287</v>
      </c>
      <c r="C838" s="52" t="n">
        <v>91565944</v>
      </c>
      <c r="D838" s="63" t="s">
        <v>74</v>
      </c>
      <c r="E838" s="52" t="s">
        <v>14</v>
      </c>
      <c r="F838" s="13" t="s">
        <v>15</v>
      </c>
      <c r="G838" s="57" t="n">
        <v>50</v>
      </c>
      <c r="H838" s="39" t="n">
        <v>0.15</v>
      </c>
      <c r="I838" s="39" t="n">
        <v>7.5</v>
      </c>
      <c r="J838" s="14"/>
    </row>
    <row r="839" ht="22.5" customHeight="1">
      <c r="A839" s="13" t="n">
        <f>WEEKNUM(B839,2)</f>
        <v>39</v>
      </c>
      <c r="B839" s="33" t="n">
        <v>46287</v>
      </c>
      <c r="C839" s="52" t="n">
        <v>91565945</v>
      </c>
      <c r="D839" s="63" t="s">
        <v>74</v>
      </c>
      <c r="E839" s="56" t="s">
        <v>36</v>
      </c>
      <c r="F839" s="13" t="s">
        <v>15</v>
      </c>
      <c r="G839" s="57" t="n">
        <v>15</v>
      </c>
      <c r="H839" s="39" t="n">
        <v>0.12</v>
      </c>
      <c r="I839" s="39" t="n">
        <v>1.8</v>
      </c>
      <c r="J839" s="14"/>
    </row>
    <row r="840" ht="22.5" customHeight="1">
      <c r="A840" s="13" t="n">
        <f>WEEKNUM(B840,2)</f>
        <v>39</v>
      </c>
      <c r="B840" s="33" t="n">
        <v>46287</v>
      </c>
      <c r="C840" s="52" t="n">
        <v>91551845</v>
      </c>
      <c r="D840" s="63" t="s">
        <v>74</v>
      </c>
      <c r="E840" s="52" t="s">
        <v>11</v>
      </c>
      <c r="F840" s="13" t="s">
        <v>15</v>
      </c>
      <c r="G840" s="57" t="n">
        <v>95</v>
      </c>
      <c r="H840" s="39" t="n">
        <v>0.14</v>
      </c>
      <c r="I840" s="39" t="n">
        <v>13.3</v>
      </c>
      <c r="J840" s="14"/>
    </row>
    <row r="841" ht="22.5" customHeight="1">
      <c r="A841" s="13" t="n">
        <f>WEEKNUM(B841,2)</f>
        <v>39</v>
      </c>
      <c r="B841" s="33" t="n">
        <v>46287</v>
      </c>
      <c r="C841" s="52" t="n">
        <v>91565946</v>
      </c>
      <c r="D841" s="63" t="s">
        <v>74</v>
      </c>
      <c r="E841" s="52" t="s">
        <v>17</v>
      </c>
      <c r="F841" s="13" t="s">
        <v>15</v>
      </c>
      <c r="G841" s="57" t="n">
        <v>58</v>
      </c>
      <c r="H841" s="39" t="n">
        <v>0.17</v>
      </c>
      <c r="I841" s="39" t="n">
        <v>9.86</v>
      </c>
      <c r="J841" s="14"/>
    </row>
    <row r="842" ht="22.5" customHeight="1">
      <c r="A842" s="13" t="n">
        <f>WEEKNUM(B842,2)</f>
        <v>39</v>
      </c>
      <c r="B842" s="33" t="n">
        <v>46287</v>
      </c>
      <c r="C842" s="52" t="n">
        <v>91565949</v>
      </c>
      <c r="D842" s="63" t="s">
        <v>74</v>
      </c>
      <c r="E842" s="52" t="s">
        <v>71</v>
      </c>
      <c r="F842" s="13" t="s">
        <v>15</v>
      </c>
      <c r="G842" s="57" t="n">
        <v>50</v>
      </c>
      <c r="H842" s="39" t="n">
        <v>0.15</v>
      </c>
      <c r="I842" s="39" t="n">
        <v>7.5</v>
      </c>
      <c r="J842" s="14"/>
    </row>
    <row r="843" ht="22.5" customHeight="1">
      <c r="A843" s="13" t="n">
        <f>WEEKNUM(B843,2)</f>
        <v>39</v>
      </c>
      <c r="B843" s="33" t="n">
        <v>46287</v>
      </c>
      <c r="C843" s="52" t="n">
        <v>12336897</v>
      </c>
      <c r="D843" s="63" t="s">
        <v>78</v>
      </c>
      <c r="E843" s="52" t="s">
        <v>11</v>
      </c>
      <c r="F843" s="13" t="s">
        <v>15</v>
      </c>
      <c r="G843" s="57" t="n">
        <v>121</v>
      </c>
      <c r="H843" s="39" t="n">
        <v>0.3</v>
      </c>
      <c r="I843" s="39" t="n">
        <v>36.3</v>
      </c>
      <c r="J843" s="14"/>
    </row>
    <row r="844" ht="22.5" customHeight="1">
      <c r="A844" s="13" t="n">
        <f>WEEKNUM(B844,2)</f>
        <v>39</v>
      </c>
      <c r="B844" s="33" t="n">
        <v>46287</v>
      </c>
      <c r="C844" s="52" t="n">
        <v>12336896</v>
      </c>
      <c r="D844" s="63" t="s">
        <v>78</v>
      </c>
      <c r="E844" s="52" t="s">
        <v>11</v>
      </c>
      <c r="F844" s="39" t="s">
        <v>12</v>
      </c>
      <c r="G844" s="57" t="n">
        <v>0</v>
      </c>
      <c r="H844" s="39" t="n">
        <v>0</v>
      </c>
      <c r="I844" s="39" t="n">
        <v>0.0342</v>
      </c>
      <c r="J844" s="14"/>
    </row>
    <row r="845" ht="22.5" customHeight="1">
      <c r="A845" s="13" t="n">
        <f>WEEKNUM(B845,2)</f>
        <v>39</v>
      </c>
      <c r="B845" s="33" t="n">
        <v>46287</v>
      </c>
      <c r="C845" s="52" t="n">
        <v>6395488</v>
      </c>
      <c r="D845" s="63" t="s">
        <v>39</v>
      </c>
      <c r="E845" s="52" t="s">
        <v>14</v>
      </c>
      <c r="F845" s="13" t="s">
        <v>15</v>
      </c>
      <c r="G845" s="13" t="n">
        <v>200</v>
      </c>
      <c r="H845" s="39" t="n">
        <v>0.3</v>
      </c>
      <c r="I845" s="39" t="n">
        <v>60</v>
      </c>
      <c r="J845" s="14"/>
    </row>
    <row r="846" ht="22.5" customHeight="1">
      <c r="A846" s="13" t="n">
        <f>WEEKNUM(B846,2)</f>
        <v>39</v>
      </c>
      <c r="B846" s="33" t="n">
        <v>46287</v>
      </c>
      <c r="C846" s="52" t="n">
        <v>8291713</v>
      </c>
      <c r="D846" s="62" t="s">
        <v>40</v>
      </c>
      <c r="E846" s="31" t="s">
        <v>14</v>
      </c>
      <c r="F846" s="61" t="s">
        <v>15</v>
      </c>
      <c r="G846" s="59" t="n">
        <v>1500</v>
      </c>
      <c r="H846" s="60" t="n">
        <v>0.135</v>
      </c>
      <c r="I846" s="60" t="n">
        <v>202.5</v>
      </c>
      <c r="J846" s="66"/>
    </row>
    <row r="847" ht="22.5" customHeight="1">
      <c r="A847" s="13" t="n">
        <f>WEEKNUM(B847,2)</f>
        <v>39</v>
      </c>
      <c r="B847" s="33" t="n">
        <v>46287</v>
      </c>
      <c r="C847" s="52" t="n">
        <v>8566541</v>
      </c>
      <c r="D847" s="62" t="s">
        <v>79</v>
      </c>
      <c r="E847" s="56" t="s">
        <v>14</v>
      </c>
      <c r="F847" s="39" t="s">
        <v>26</v>
      </c>
      <c r="G847" s="35" t="n">
        <v>371</v>
      </c>
      <c r="H847" s="39" t="n">
        <v>0.16</v>
      </c>
      <c r="I847" s="39" t="n">
        <v>60.39</v>
      </c>
      <c r="J847" s="66"/>
    </row>
    <row r="848" ht="22.5" customHeight="1">
      <c r="A848" s="13" t="n">
        <f>WEEKNUM(B848,2)</f>
        <v>39</v>
      </c>
      <c r="B848" s="33" t="n">
        <v>46287</v>
      </c>
      <c r="C848" s="52" t="n">
        <v>8566084</v>
      </c>
      <c r="D848" s="62" t="s">
        <v>80</v>
      </c>
      <c r="E848" s="56" t="s">
        <v>42</v>
      </c>
      <c r="F848" s="13" t="s">
        <v>15</v>
      </c>
      <c r="G848" s="58" t="n">
        <v>100</v>
      </c>
      <c r="H848" s="39" t="n">
        <v>0.12</v>
      </c>
      <c r="I848" s="39" t="n">
        <v>12</v>
      </c>
      <c r="J848" s="14"/>
    </row>
    <row r="849" ht="22.5" customHeight="1">
      <c r="A849" s="13" t="n">
        <f>WEEKNUM(B849,2)</f>
        <v>39</v>
      </c>
      <c r="B849" s="33" t="n">
        <v>46287</v>
      </c>
      <c r="C849" s="52" t="n">
        <v>2937658</v>
      </c>
      <c r="D849" s="62" t="s">
        <v>81</v>
      </c>
      <c r="E849" s="56" t="s">
        <v>14</v>
      </c>
      <c r="F849" s="13" t="s">
        <v>15</v>
      </c>
      <c r="G849" s="58" t="n">
        <v>100</v>
      </c>
      <c r="H849" s="39" t="n">
        <v>0.123</v>
      </c>
      <c r="I849" s="39" t="n">
        <v>12.331</v>
      </c>
      <c r="J849" s="14"/>
    </row>
    <row r="850" ht="22.5" customHeight="1">
      <c r="A850" s="13" t="n">
        <f>WEEKNUM(B850,2)</f>
        <v>39</v>
      </c>
      <c r="B850" s="33" t="n">
        <v>46287</v>
      </c>
      <c r="C850" s="52" t="n">
        <v>6706444</v>
      </c>
      <c r="D850" s="62" t="s">
        <v>82</v>
      </c>
      <c r="E850" s="52" t="s">
        <v>83</v>
      </c>
      <c r="F850" s="39" t="s">
        <v>12</v>
      </c>
      <c r="G850" s="58" t="n">
        <v>11</v>
      </c>
      <c r="H850" s="39" t="n">
        <v>0.565</v>
      </c>
      <c r="I850" s="39" t="n">
        <v>6.2151</v>
      </c>
      <c r="J850" s="14"/>
    </row>
    <row r="851" ht="22.5" customHeight="1">
      <c r="A851" s="13" t="n">
        <f>WEEKNUM(B851,2)</f>
        <v>39</v>
      </c>
      <c r="B851" s="33" t="n">
        <v>46287</v>
      </c>
      <c r="C851" s="52" t="n">
        <v>5963354</v>
      </c>
      <c r="D851" s="63" t="s">
        <v>82</v>
      </c>
      <c r="E851" s="52" t="s">
        <v>83</v>
      </c>
      <c r="F851" s="13" t="s">
        <v>15</v>
      </c>
      <c r="G851" s="58" t="n">
        <v>321</v>
      </c>
      <c r="H851" s="39" t="n">
        <v>0.575</v>
      </c>
      <c r="I851" s="39" t="n">
        <v>184.719</v>
      </c>
      <c r="J851" s="64"/>
    </row>
    <row r="852" ht="22.5" customHeight="1">
      <c r="A852" s="13" t="n">
        <f>WEEKNUM(B852,2)</f>
        <v>39</v>
      </c>
      <c r="B852" s="33" t="n">
        <v>46287</v>
      </c>
      <c r="C852" s="52" t="n">
        <v>9686529</v>
      </c>
      <c r="D852" s="62" t="s">
        <v>82</v>
      </c>
      <c r="E852" s="56" t="s">
        <v>84</v>
      </c>
      <c r="F852" s="13" t="s">
        <v>15</v>
      </c>
      <c r="G852" s="58" t="n">
        <v>47</v>
      </c>
      <c r="H852" s="39" t="n">
        <v>0.5</v>
      </c>
      <c r="I852" s="39" t="n">
        <v>23.5</v>
      </c>
      <c r="J852" s="14"/>
    </row>
    <row r="853" ht="22.5" customHeight="1">
      <c r="A853" s="13" t="n">
        <f>WEEKNUM(B853,2)</f>
        <v>39</v>
      </c>
      <c r="B853" s="33" t="n">
        <v>46287</v>
      </c>
      <c r="C853" s="52" t="n">
        <v>5963400</v>
      </c>
      <c r="D853" s="62" t="s">
        <v>82</v>
      </c>
      <c r="E853" s="56" t="s">
        <v>85</v>
      </c>
      <c r="F853" s="13" t="s">
        <v>15</v>
      </c>
      <c r="G853" s="58" t="n">
        <v>50</v>
      </c>
      <c r="H853" s="39" t="n">
        <v>0.2</v>
      </c>
      <c r="I853" s="39" t="n">
        <v>10</v>
      </c>
      <c r="J853" s="14"/>
    </row>
    <row r="854" ht="22.5" customHeight="1">
      <c r="A854" s="38" t="n">
        <f>WEEKNUM(B854,2)</f>
        <v>39</v>
      </c>
      <c r="B854" s="33" t="n">
        <v>46287</v>
      </c>
      <c r="C854" s="65" t="n">
        <v>10080665</v>
      </c>
      <c r="D854" s="68" t="s">
        <v>82</v>
      </c>
      <c r="E854" s="56" t="s">
        <v>86</v>
      </c>
      <c r="F854" s="13" t="s">
        <v>15</v>
      </c>
      <c r="G854" s="58" t="n">
        <v>7</v>
      </c>
      <c r="H854" s="39" t="n">
        <v>0.38</v>
      </c>
      <c r="I854" s="39" t="n">
        <v>2.66</v>
      </c>
      <c r="J854" s="14"/>
    </row>
    <row r="855" ht="22.5" customHeight="1">
      <c r="A855" s="13" t="n">
        <f>WEEKNUM(B855,2)</f>
        <v>39</v>
      </c>
      <c r="B855" s="33" t="n">
        <v>46287</v>
      </c>
      <c r="C855" s="13" t="n">
        <v>91520433</v>
      </c>
      <c r="D855" s="62" t="s">
        <v>74</v>
      </c>
      <c r="E855" s="56" t="s">
        <v>14</v>
      </c>
      <c r="F855" s="13" t="s">
        <v>15</v>
      </c>
      <c r="G855" s="58" t="n">
        <v>0</v>
      </c>
      <c r="H855" s="39" t="n">
        <v>0</v>
      </c>
      <c r="I855" s="39" t="n">
        <v>0</v>
      </c>
      <c r="J855" s="14"/>
    </row>
    <row r="856" ht="22.5" customHeight="1">
      <c r="A856" s="13" t="n">
        <f>WEEKNUM(B856,2)</f>
        <v>39</v>
      </c>
      <c r="B856" s="33" t="n">
        <v>46287</v>
      </c>
      <c r="C856" s="52" t="n">
        <v>11078827</v>
      </c>
      <c r="D856" s="62" t="s">
        <v>82</v>
      </c>
      <c r="E856" s="56" t="s">
        <v>85</v>
      </c>
      <c r="F856" s="13" t="s">
        <v>15</v>
      </c>
      <c r="G856" s="58" t="n">
        <v>1</v>
      </c>
      <c r="H856" s="39" t="n">
        <v>0.3</v>
      </c>
      <c r="I856" s="39" t="n">
        <v>0.3</v>
      </c>
      <c r="J856" s="14"/>
    </row>
    <row r="857" ht="22.5" customHeight="1">
      <c r="A857" s="13" t="n">
        <f>WEEKNUM(B857,2)</f>
        <v>39</v>
      </c>
      <c r="B857" s="33" t="n">
        <v>46287</v>
      </c>
      <c r="C857" s="52" t="n">
        <v>11078981</v>
      </c>
      <c r="D857" s="62" t="s">
        <v>82</v>
      </c>
      <c r="E857" s="52" t="s">
        <v>83</v>
      </c>
      <c r="F857" s="13" t="s">
        <v>15</v>
      </c>
      <c r="G857" s="58" t="n">
        <v>0</v>
      </c>
      <c r="H857" s="39" t="n">
        <v>0</v>
      </c>
      <c r="I857" s="39" t="n">
        <v>0</v>
      </c>
      <c r="J857" s="14"/>
    </row>
    <row r="858" ht="22.5" customHeight="1">
      <c r="A858" s="13" t="n">
        <f>WEEKNUM(B858,2)</f>
        <v>39</v>
      </c>
      <c r="B858" s="33" t="n">
        <v>46287</v>
      </c>
      <c r="C858" s="52" t="n">
        <v>11080833</v>
      </c>
      <c r="D858" s="62" t="s">
        <v>82</v>
      </c>
      <c r="E858" s="56" t="s">
        <v>84</v>
      </c>
      <c r="F858" s="13" t="s">
        <v>15</v>
      </c>
      <c r="G858" s="58" t="n">
        <v>0</v>
      </c>
      <c r="H858" s="39" t="n">
        <v>0</v>
      </c>
      <c r="I858" s="39" t="n">
        <v>0</v>
      </c>
      <c r="J858" s="14"/>
    </row>
    <row r="859" ht="22.5" customHeight="1">
      <c r="A859" s="13" t="n">
        <f>WEEKNUM(B859,2)</f>
        <v>39</v>
      </c>
      <c r="B859" s="33" t="n">
        <v>46287</v>
      </c>
      <c r="C859" s="52" t="n">
        <v>11081056</v>
      </c>
      <c r="D859" s="62" t="s">
        <v>82</v>
      </c>
      <c r="E859" s="56" t="s">
        <v>86</v>
      </c>
      <c r="F859" s="13" t="s">
        <v>15</v>
      </c>
      <c r="G859" s="58" t="n">
        <v>0</v>
      </c>
      <c r="H859" s="39" t="n">
        <v>0</v>
      </c>
      <c r="I859" s="39" t="n">
        <v>0</v>
      </c>
      <c r="J859" s="14"/>
    </row>
    <row r="860" ht="22.5" customHeight="1">
      <c r="A860" s="13" t="n">
        <f>WEEKNUM(B860,2)</f>
        <v>39</v>
      </c>
      <c r="B860" s="33" t="n">
        <v>46287</v>
      </c>
      <c r="C860" s="52" t="n">
        <v>11078963</v>
      </c>
      <c r="D860" s="62" t="s">
        <v>81</v>
      </c>
      <c r="E860" s="56" t="s">
        <v>14</v>
      </c>
      <c r="F860" s="13" t="s">
        <v>15</v>
      </c>
      <c r="G860" s="58" t="n">
        <v>95</v>
      </c>
      <c r="H860" s="39" t="n">
        <v>0.4</v>
      </c>
      <c r="I860" s="39" t="n">
        <v>38</v>
      </c>
      <c r="J860" s="14"/>
    </row>
    <row r="861" ht="22.5" customHeight="1">
      <c r="A861" s="13" t="n">
        <f>WEEKNUM(B861,2)</f>
        <v>39</v>
      </c>
      <c r="B861" s="33" t="n">
        <v>46287</v>
      </c>
      <c r="C861" s="52" t="n">
        <v>91538300</v>
      </c>
      <c r="D861" s="62" t="s">
        <v>74</v>
      </c>
      <c r="E861" s="56" t="s">
        <v>36</v>
      </c>
      <c r="F861" s="13" t="s">
        <v>15</v>
      </c>
      <c r="G861" s="58" t="n">
        <v>6</v>
      </c>
      <c r="H861" s="39" t="n">
        <v>0.14</v>
      </c>
      <c r="I861" s="39" t="n">
        <v>0.84</v>
      </c>
      <c r="J861" s="14"/>
    </row>
    <row r="862" ht="22.5" customHeight="1">
      <c r="A862" s="13" t="n">
        <f>WEEKNUM(B862,2)</f>
        <v>39</v>
      </c>
      <c r="B862" s="33" t="n">
        <v>46287</v>
      </c>
      <c r="C862" s="52" t="n">
        <v>91538301</v>
      </c>
      <c r="D862" s="62" t="s">
        <v>74</v>
      </c>
      <c r="E862" s="56" t="s">
        <v>14</v>
      </c>
      <c r="F862" s="13" t="s">
        <v>15</v>
      </c>
      <c r="G862" s="58" t="n">
        <v>2</v>
      </c>
      <c r="H862" s="39" t="n">
        <v>0.22</v>
      </c>
      <c r="I862" s="39" t="n">
        <v>0.44</v>
      </c>
      <c r="J862" s="14"/>
    </row>
    <row r="863" ht="22.5" customHeight="1">
      <c r="A863" s="13" t="n">
        <f>WEEKNUM(B863,2)</f>
        <v>39</v>
      </c>
      <c r="B863" s="33" t="n">
        <v>46287</v>
      </c>
      <c r="C863" s="65" t="n">
        <v>91538306</v>
      </c>
      <c r="D863" s="68" t="s">
        <v>74</v>
      </c>
      <c r="E863" s="56" t="s">
        <v>71</v>
      </c>
      <c r="F863" s="13" t="s">
        <v>15</v>
      </c>
      <c r="G863" s="58" t="n">
        <v>2</v>
      </c>
      <c r="H863" s="39" t="n">
        <v>0.18</v>
      </c>
      <c r="I863" s="39" t="n">
        <v>0.36</v>
      </c>
      <c r="J863" s="14"/>
    </row>
    <row r="864" ht="22.5" customHeight="1">
      <c r="A864" s="13" t="n">
        <f>WEEKNUM(B864,2)</f>
        <v>39</v>
      </c>
      <c r="B864" s="33" t="n">
        <v>46287</v>
      </c>
      <c r="C864" s="13" t="n">
        <v>91538307</v>
      </c>
      <c r="D864" s="62" t="s">
        <v>74</v>
      </c>
      <c r="E864" s="52" t="s">
        <v>17</v>
      </c>
      <c r="F864" s="13" t="s">
        <v>15</v>
      </c>
      <c r="G864" s="58" t="n">
        <v>0</v>
      </c>
      <c r="H864" s="39" t="n">
        <v>0</v>
      </c>
      <c r="I864" s="39" t="n">
        <v>0</v>
      </c>
      <c r="J864" s="14"/>
    </row>
    <row r="865" ht="22.5" customHeight="1">
      <c r="A865" s="13" t="n">
        <f>WEEKNUM(B865,2)</f>
        <v>39</v>
      </c>
      <c r="B865" s="33" t="n">
        <v>46287</v>
      </c>
      <c r="C865" s="13" t="n">
        <v>91538308</v>
      </c>
      <c r="D865" s="62" t="s">
        <v>74</v>
      </c>
      <c r="E865" s="52" t="s">
        <v>11</v>
      </c>
      <c r="F865" s="13" t="s">
        <v>15</v>
      </c>
      <c r="G865" s="58" t="n">
        <v>0</v>
      </c>
      <c r="H865" s="39" t="n">
        <v>0</v>
      </c>
      <c r="I865" s="39" t="n">
        <v>0</v>
      </c>
      <c r="J865" s="14"/>
    </row>
    <row r="866" ht="22.5" customHeight="1">
      <c r="A866" s="13" t="n">
        <f>WEEKNUM(B866,2)</f>
        <v>39</v>
      </c>
      <c r="B866" s="33" t="n">
        <v>46287</v>
      </c>
      <c r="C866" s="52" t="n">
        <v>91538309</v>
      </c>
      <c r="D866" s="62" t="s">
        <v>74</v>
      </c>
      <c r="E866" s="56" t="s">
        <v>46</v>
      </c>
      <c r="F866" s="13" t="s">
        <v>15</v>
      </c>
      <c r="G866" s="58" t="n">
        <v>0</v>
      </c>
      <c r="H866" s="39" t="n">
        <v>0</v>
      </c>
      <c r="I866" s="39" t="n">
        <v>0</v>
      </c>
      <c r="J866" s="14"/>
    </row>
    <row r="867" ht="22.5" customHeight="1">
      <c r="A867" s="13" t="n">
        <f>WEEKNUM(B867,2)</f>
        <v>39</v>
      </c>
      <c r="B867" s="33" t="n">
        <v>46287</v>
      </c>
      <c r="C867" s="52" t="n">
        <v>11511535</v>
      </c>
      <c r="D867" s="62" t="s">
        <v>81</v>
      </c>
      <c r="E867" s="56" t="s">
        <v>14</v>
      </c>
      <c r="F867" s="39" t="s">
        <v>26</v>
      </c>
      <c r="G867" s="58" t="n">
        <v>529</v>
      </c>
      <c r="H867" s="39" t="n">
        <v>0.369810964083176</v>
      </c>
      <c r="I867" s="39" t="n">
        <v>195.63</v>
      </c>
      <c r="J867" s="14"/>
    </row>
    <row r="868" ht="22.5" customHeight="1">
      <c r="A868" s="13" t="n">
        <f>WEEKNUM(B868,2)</f>
        <v>39</v>
      </c>
      <c r="B868" s="33" t="n">
        <v>46287</v>
      </c>
      <c r="C868" s="52" t="n">
        <v>11792342</v>
      </c>
      <c r="D868" s="62" t="s">
        <v>87</v>
      </c>
      <c r="E868" s="56" t="s">
        <v>42</v>
      </c>
      <c r="F868" s="13" t="s">
        <v>15</v>
      </c>
      <c r="G868" s="58" t="n">
        <v>0</v>
      </c>
      <c r="H868" s="39" t="n">
        <v>0</v>
      </c>
      <c r="I868" s="39" t="n">
        <v>0</v>
      </c>
      <c r="J868" s="14"/>
    </row>
    <row r="869" ht="22.5" customHeight="1">
      <c r="A869" s="13" t="n">
        <f>WEEKNUM(B869,2)</f>
        <v>39</v>
      </c>
      <c r="B869" s="33" t="n">
        <v>46287</v>
      </c>
      <c r="C869" s="52" t="n">
        <v>5365722</v>
      </c>
      <c r="D869" s="62" t="s">
        <v>67</v>
      </c>
      <c r="E869" s="56" t="s">
        <v>65</v>
      </c>
      <c r="F869" s="39" t="s">
        <v>12</v>
      </c>
      <c r="G869" s="58" t="n">
        <v>12</v>
      </c>
      <c r="H869" s="39" t="n">
        <v>0.224</v>
      </c>
      <c r="I869" s="39" t="n">
        <v>2.682</v>
      </c>
      <c r="J869" s="14"/>
    </row>
    <row r="870" ht="22.5" customHeight="1">
      <c r="A870" s="13" t="n">
        <f>WEEKNUM(B870,2)</f>
        <v>39</v>
      </c>
      <c r="B870" s="33" t="n">
        <v>46287</v>
      </c>
      <c r="C870" s="52" t="n">
        <v>11924654</v>
      </c>
      <c r="D870" s="62" t="s">
        <v>67</v>
      </c>
      <c r="E870" s="56" t="s">
        <v>65</v>
      </c>
      <c r="F870" s="39" t="s">
        <v>12</v>
      </c>
      <c r="G870" s="58" t="n">
        <v>3</v>
      </c>
      <c r="H870" s="39" t="n">
        <v>0.01</v>
      </c>
      <c r="I870" s="39" t="n">
        <v>0.0297</v>
      </c>
      <c r="J870" s="14"/>
    </row>
    <row r="871" ht="22.5" customHeight="1">
      <c r="A871" s="13" t="n">
        <f>WEEKNUM(B871,2)</f>
        <v>39</v>
      </c>
      <c r="B871" s="33" t="n">
        <v>46287</v>
      </c>
      <c r="C871" s="52" t="n">
        <v>12011132</v>
      </c>
      <c r="D871" s="62" t="s">
        <v>88</v>
      </c>
      <c r="E871" s="56" t="s">
        <v>14</v>
      </c>
      <c r="F871" s="13" t="s">
        <v>15</v>
      </c>
      <c r="G871" s="58" t="n">
        <v>150</v>
      </c>
      <c r="H871" s="39" t="n">
        <v>0.2</v>
      </c>
      <c r="I871" s="39" t="n">
        <v>30</v>
      </c>
      <c r="J871" s="14"/>
    </row>
    <row r="872" ht="22.5" customHeight="1">
      <c r="A872" s="13" t="n">
        <f>WEEKNUM(B872,2)</f>
        <v>39</v>
      </c>
      <c r="B872" s="33" t="n">
        <v>46287</v>
      </c>
      <c r="C872" s="52" t="n">
        <v>12072287</v>
      </c>
      <c r="D872" s="62" t="s">
        <v>81</v>
      </c>
      <c r="E872" s="56" t="s">
        <v>14</v>
      </c>
      <c r="F872" s="13" t="s">
        <v>15</v>
      </c>
      <c r="G872" s="58" t="n">
        <v>5</v>
      </c>
      <c r="H872" s="39" t="n">
        <v>0.358</v>
      </c>
      <c r="I872" s="39" t="n">
        <v>1.788</v>
      </c>
      <c r="J872" s="14"/>
    </row>
    <row r="873" ht="22.5" customHeight="1">
      <c r="A873" s="13" t="n">
        <f>WEEKNUM(B873,2)</f>
        <v>39</v>
      </c>
      <c r="B873" s="33" t="n">
        <v>46287</v>
      </c>
      <c r="C873" s="52" t="n">
        <v>6529449</v>
      </c>
      <c r="D873" s="62" t="s">
        <v>81</v>
      </c>
      <c r="E873" s="56" t="s">
        <v>14</v>
      </c>
      <c r="F873" s="39" t="s">
        <v>12</v>
      </c>
      <c r="G873" s="58" t="n">
        <v>147</v>
      </c>
      <c r="H873" s="39" t="n">
        <v>0.306</v>
      </c>
      <c r="I873" s="39" t="n">
        <v>45.0259</v>
      </c>
      <c r="J873" s="14"/>
    </row>
    <row r="874" ht="22.5" customHeight="1">
      <c r="A874" s="13" t="n">
        <f>WEEKNUM(B874,2)</f>
        <v>39</v>
      </c>
      <c r="B874" s="33" t="n">
        <v>46287</v>
      </c>
      <c r="C874" s="52" t="n">
        <v>5623760</v>
      </c>
      <c r="D874" s="62" t="s">
        <v>89</v>
      </c>
      <c r="E874" s="56" t="s">
        <v>14</v>
      </c>
      <c r="F874" s="13" t="s">
        <v>15</v>
      </c>
      <c r="G874" s="58" t="n">
        <v>50</v>
      </c>
      <c r="H874" s="39" t="n">
        <v>0.15</v>
      </c>
      <c r="I874" s="39" t="n">
        <v>7.5</v>
      </c>
      <c r="J874" s="14"/>
    </row>
    <row r="875" ht="22.5" customHeight="1">
      <c r="A875" s="13" t="n">
        <f>WEEKNUM(B875,2)</f>
        <v>39</v>
      </c>
      <c r="B875" s="33" t="n">
        <v>46287</v>
      </c>
      <c r="C875" s="52" t="n">
        <v>12039225</v>
      </c>
      <c r="D875" s="62" t="s">
        <v>90</v>
      </c>
      <c r="E875" s="56" t="s">
        <v>36</v>
      </c>
      <c r="F875" s="13" t="s">
        <v>15</v>
      </c>
      <c r="G875" s="58" t="n">
        <v>38</v>
      </c>
      <c r="H875" s="39" t="n">
        <v>0.2</v>
      </c>
      <c r="I875" s="39" t="n">
        <v>7.6</v>
      </c>
      <c r="J875" s="14"/>
    </row>
    <row r="876" ht="22.5" customHeight="1">
      <c r="A876" s="13"/>
      <c r="B876" s="33"/>
      <c r="C876" s="52"/>
      <c r="D876" s="62"/>
      <c r="E876" s="56"/>
      <c r="F876" s="39"/>
      <c r="G876" s="13"/>
      <c r="H876" s="39"/>
      <c r="I876" s="39"/>
      <c r="J876" s="14"/>
    </row>
    <row r="877" ht="22.5" customHeight="1">
      <c r="A877" s="13" t="n">
        <f>WEEKNUM(B877,2)</f>
        <v>39</v>
      </c>
      <c r="B877" s="33" t="n">
        <v>46286</v>
      </c>
      <c r="C877" s="52" t="n">
        <v>10813123</v>
      </c>
      <c r="D877" s="62" t="s">
        <v>10</v>
      </c>
      <c r="E877" s="56" t="s">
        <v>11</v>
      </c>
      <c r="F877" s="39" t="s">
        <v>12</v>
      </c>
      <c r="G877" s="13" t="n">
        <v>30</v>
      </c>
      <c r="H877" s="39" t="n">
        <v>0.4054</v>
      </c>
      <c r="I877" s="39" t="n">
        <v>12.1625</v>
      </c>
      <c r="J877" s="14"/>
    </row>
    <row r="878" ht="22.5" customHeight="1">
      <c r="A878" s="13" t="n">
        <f>WEEKNUM(B878,2)</f>
        <v>39</v>
      </c>
      <c r="B878" s="33" t="n">
        <v>46286</v>
      </c>
      <c r="C878" s="52" t="n">
        <v>1745925</v>
      </c>
      <c r="D878" s="62" t="s">
        <v>13</v>
      </c>
      <c r="E878" s="56" t="s">
        <v>14</v>
      </c>
      <c r="F878" s="60" t="s">
        <v>15</v>
      </c>
      <c r="G878" s="59" t="n">
        <v>439</v>
      </c>
      <c r="H878" s="60" t="n">
        <v>0.15</v>
      </c>
      <c r="I878" s="60" t="n">
        <v>65.85</v>
      </c>
      <c r="J878" s="14"/>
    </row>
    <row r="879" ht="22.5" customHeight="1">
      <c r="A879" s="13" t="n">
        <f>WEEKNUM(B879,2)</f>
        <v>39</v>
      </c>
      <c r="B879" s="33" t="n">
        <v>46286</v>
      </c>
      <c r="C879" s="52" t="n">
        <v>6951600</v>
      </c>
      <c r="D879" s="62" t="s">
        <v>16</v>
      </c>
      <c r="E879" s="56" t="s">
        <v>17</v>
      </c>
      <c r="F879" s="39" t="s">
        <v>15</v>
      </c>
      <c r="G879" s="35" t="n">
        <v>66</v>
      </c>
      <c r="H879" s="39" t="n">
        <v>0.173</v>
      </c>
      <c r="I879" s="39" t="n">
        <v>11.424</v>
      </c>
      <c r="J879" s="14"/>
    </row>
    <row r="880" ht="22.5" customHeight="1">
      <c r="A880" s="13" t="n">
        <f>WEEKNUM(B880,2)</f>
        <v>39</v>
      </c>
      <c r="B880" s="33" t="n">
        <v>46286</v>
      </c>
      <c r="C880" s="52" t="n">
        <v>6951594</v>
      </c>
      <c r="D880" s="62" t="s">
        <v>16</v>
      </c>
      <c r="E880" s="56" t="s">
        <v>18</v>
      </c>
      <c r="F880" s="39" t="s">
        <v>15</v>
      </c>
      <c r="G880" s="35" t="n">
        <v>170</v>
      </c>
      <c r="H880" s="39" t="n">
        <v>0.702</v>
      </c>
      <c r="I880" s="39" t="n">
        <v>119.42</v>
      </c>
      <c r="J880" s="14"/>
    </row>
    <row r="881" ht="22.5" customHeight="1">
      <c r="A881" s="13" t="n">
        <f>WEEKNUM(B881,2)</f>
        <v>39</v>
      </c>
      <c r="B881" s="33" t="n">
        <v>46286</v>
      </c>
      <c r="C881" s="52" t="n">
        <v>2732727</v>
      </c>
      <c r="D881" s="62" t="s">
        <v>10</v>
      </c>
      <c r="E881" s="56" t="s">
        <v>19</v>
      </c>
      <c r="F881" s="39" t="s">
        <v>15</v>
      </c>
      <c r="G881" s="35" t="n">
        <v>343</v>
      </c>
      <c r="H881" s="39" t="n">
        <v>0.25</v>
      </c>
      <c r="I881" s="39" t="n">
        <v>85.6</v>
      </c>
      <c r="J881" s="14"/>
    </row>
    <row r="882" ht="22.5" customHeight="1">
      <c r="A882" s="13" t="n">
        <f>WEEKNUM(B882,2)</f>
        <v>39</v>
      </c>
      <c r="B882" s="33" t="n">
        <v>46286</v>
      </c>
      <c r="C882" s="52" t="n">
        <v>5619156</v>
      </c>
      <c r="D882" s="62" t="s">
        <v>10</v>
      </c>
      <c r="E882" s="56" t="s">
        <v>19</v>
      </c>
      <c r="F882" s="39" t="s">
        <v>12</v>
      </c>
      <c r="G882" s="35" t="n">
        <v>4</v>
      </c>
      <c r="H882" s="39" t="n">
        <v>0.3212</v>
      </c>
      <c r="I882" s="39" t="n">
        <v>1.2847</v>
      </c>
      <c r="J882" s="14"/>
    </row>
    <row r="883" ht="22.5" customHeight="1">
      <c r="A883" s="13" t="n">
        <f>WEEKNUM(B883,2)</f>
        <v>39</v>
      </c>
      <c r="B883" s="33" t="n">
        <v>46286</v>
      </c>
      <c r="C883" s="52" t="n">
        <v>6425889</v>
      </c>
      <c r="D883" s="62" t="s">
        <v>10</v>
      </c>
      <c r="E883" s="56" t="s">
        <v>20</v>
      </c>
      <c r="F883" s="39" t="s">
        <v>15</v>
      </c>
      <c r="G883" s="35" t="n">
        <v>151</v>
      </c>
      <c r="H883" s="39" t="n">
        <v>0.25</v>
      </c>
      <c r="I883" s="39" t="n">
        <v>37.675</v>
      </c>
      <c r="J883" s="14"/>
    </row>
    <row r="884" ht="22.5" customHeight="1">
      <c r="A884" s="13" t="n">
        <f>WEEKNUM(B884,2)</f>
        <v>39</v>
      </c>
      <c r="B884" s="33" t="n">
        <v>46286</v>
      </c>
      <c r="C884" s="52" t="n">
        <v>6439005</v>
      </c>
      <c r="D884" s="62" t="s">
        <v>10</v>
      </c>
      <c r="E884" s="56" t="s">
        <v>20</v>
      </c>
      <c r="F884" s="39" t="s">
        <v>21</v>
      </c>
      <c r="G884" s="35" t="n">
        <v>58</v>
      </c>
      <c r="H884" s="39" t="n">
        <v>0.25</v>
      </c>
      <c r="I884" s="39" t="n">
        <v>14.5</v>
      </c>
      <c r="J884" s="14"/>
    </row>
    <row r="885" ht="22.5" customHeight="1">
      <c r="A885" s="13" t="n">
        <f>WEEKNUM(B885,2)</f>
        <v>39</v>
      </c>
      <c r="B885" s="33" t="n">
        <v>46286</v>
      </c>
      <c r="C885" s="52" t="n">
        <v>7203110</v>
      </c>
      <c r="D885" s="62" t="s">
        <v>22</v>
      </c>
      <c r="E885" s="56" t="s">
        <v>23</v>
      </c>
      <c r="F885" s="39" t="s">
        <v>15</v>
      </c>
      <c r="G885" s="35" t="n">
        <v>1</v>
      </c>
      <c r="H885" s="39" t="n">
        <v>0.2</v>
      </c>
      <c r="I885" s="39" t="n">
        <v>0.2</v>
      </c>
      <c r="J885" s="14"/>
    </row>
    <row r="886" ht="22.5" customHeight="1">
      <c r="A886" s="13" t="n">
        <f>WEEKNUM(B886,2)</f>
        <v>39</v>
      </c>
      <c r="B886" s="33" t="n">
        <v>46286</v>
      </c>
      <c r="C886" s="52" t="n">
        <v>7202934</v>
      </c>
      <c r="D886" s="62" t="s">
        <v>22</v>
      </c>
      <c r="E886" s="56" t="s">
        <v>24</v>
      </c>
      <c r="F886" s="39" t="s">
        <v>15</v>
      </c>
      <c r="G886" s="35" t="n">
        <v>72</v>
      </c>
      <c r="H886" s="39" t="n">
        <v>0.35</v>
      </c>
      <c r="I886" s="39" t="n">
        <v>25.2</v>
      </c>
      <c r="J886" s="14"/>
    </row>
    <row r="887" ht="22.5" customHeight="1">
      <c r="A887" s="13" t="n">
        <f>WEEKNUM(B887,2)</f>
        <v>39</v>
      </c>
      <c r="B887" s="33" t="n">
        <v>46286</v>
      </c>
      <c r="C887" s="52" t="n">
        <v>5847496</v>
      </c>
      <c r="D887" s="62" t="s">
        <v>10</v>
      </c>
      <c r="E887" s="56" t="s">
        <v>25</v>
      </c>
      <c r="F887" s="39" t="s">
        <v>12</v>
      </c>
      <c r="G887" s="35" t="n">
        <v>0</v>
      </c>
      <c r="H887" s="39" t="n">
        <v>0</v>
      </c>
      <c r="I887" s="39" t="n">
        <v>0.2814</v>
      </c>
      <c r="J887" s="14"/>
    </row>
    <row r="888" ht="22.5" customHeight="1">
      <c r="A888" s="13" t="n">
        <f>WEEKNUM(B888,2)</f>
        <v>39</v>
      </c>
      <c r="B888" s="33" t="n">
        <v>46286</v>
      </c>
      <c r="C888" s="52" t="n">
        <v>7572369</v>
      </c>
      <c r="D888" s="62" t="s">
        <v>10</v>
      </c>
      <c r="E888" s="56" t="s">
        <v>25</v>
      </c>
      <c r="F888" s="39" t="s">
        <v>15</v>
      </c>
      <c r="G888" s="35" t="n">
        <v>46</v>
      </c>
      <c r="H888" s="39" t="n">
        <v>0.31</v>
      </c>
      <c r="I888" s="39" t="n">
        <v>14.25</v>
      </c>
      <c r="J888" s="14"/>
    </row>
    <row r="889" ht="22.5" customHeight="1">
      <c r="A889" s="13" t="n">
        <f>WEEKNUM(B889,2)</f>
        <v>39</v>
      </c>
      <c r="B889" s="33" t="n">
        <v>46286</v>
      </c>
      <c r="C889" s="52" t="n">
        <v>8460883</v>
      </c>
      <c r="D889" s="62" t="s">
        <v>16</v>
      </c>
      <c r="E889" s="56" t="s">
        <v>11</v>
      </c>
      <c r="F889" s="39" t="s">
        <v>15</v>
      </c>
      <c r="G889" s="35" t="n">
        <v>830</v>
      </c>
      <c r="H889" s="39" t="n">
        <v>0.139</v>
      </c>
      <c r="I889" s="39" t="n">
        <v>115.304</v>
      </c>
      <c r="J889" s="14"/>
    </row>
    <row r="890" ht="22.5" customHeight="1">
      <c r="A890" s="13" t="n">
        <f>WEEKNUM(B890,2)</f>
        <v>39</v>
      </c>
      <c r="B890" s="33" t="n">
        <v>46286</v>
      </c>
      <c r="C890" s="52" t="n">
        <v>8531973</v>
      </c>
      <c r="D890" s="62" t="s">
        <v>16</v>
      </c>
      <c r="E890" s="56" t="s">
        <v>18</v>
      </c>
      <c r="F890" s="13" t="s">
        <v>26</v>
      </c>
      <c r="G890" s="35" t="n">
        <v>55</v>
      </c>
      <c r="H890" s="39" t="n">
        <v>0.67</v>
      </c>
      <c r="I890" s="39" t="n">
        <v>36.65</v>
      </c>
      <c r="J890" s="14"/>
    </row>
    <row r="891" ht="22.5" customHeight="1">
      <c r="A891" s="13" t="n">
        <f>WEEKNUM(B891,2)</f>
        <v>39</v>
      </c>
      <c r="B891" s="33" t="n">
        <v>46286</v>
      </c>
      <c r="C891" s="52" t="n">
        <v>8156506</v>
      </c>
      <c r="D891" s="62" t="s">
        <v>27</v>
      </c>
      <c r="E891" s="56" t="s">
        <v>14</v>
      </c>
      <c r="F891" s="39" t="s">
        <v>15</v>
      </c>
      <c r="G891" s="35" t="n">
        <v>983</v>
      </c>
      <c r="H891" s="39" t="n">
        <v>0.13</v>
      </c>
      <c r="I891" s="39" t="n">
        <v>127.79</v>
      </c>
      <c r="J891" s="14"/>
    </row>
    <row r="892" ht="22.5" customHeight="1">
      <c r="A892" s="13" t="n">
        <f>WEEKNUM(B892,2)</f>
        <v>39</v>
      </c>
      <c r="B892" s="33" t="n">
        <v>46286</v>
      </c>
      <c r="C892" s="52" t="n">
        <v>8819666</v>
      </c>
      <c r="D892" s="62" t="s">
        <v>27</v>
      </c>
      <c r="E892" s="56" t="s">
        <v>14</v>
      </c>
      <c r="F892" s="39" t="s">
        <v>12</v>
      </c>
      <c r="G892" s="35" t="n">
        <v>199</v>
      </c>
      <c r="H892" s="39" t="n">
        <v>0.101</v>
      </c>
      <c r="I892" s="39" t="n">
        <v>20.1512</v>
      </c>
      <c r="J892" s="14"/>
    </row>
    <row r="893" ht="22.5" customHeight="1">
      <c r="A893" s="13" t="n">
        <f>WEEKNUM(B893,2)</f>
        <v>39</v>
      </c>
      <c r="B893" s="33" t="n">
        <v>46286</v>
      </c>
      <c r="C893" s="52" t="n">
        <v>91410799</v>
      </c>
      <c r="D893" s="62" t="s">
        <v>31</v>
      </c>
      <c r="E893" s="52" t="s">
        <v>42</v>
      </c>
      <c r="F893" s="13" t="s">
        <v>15</v>
      </c>
      <c r="G893" s="35" t="n">
        <v>48</v>
      </c>
      <c r="H893" s="39" t="n">
        <v>0.02</v>
      </c>
      <c r="I893" s="39" t="n">
        <v>0.96</v>
      </c>
      <c r="J893" s="14"/>
    </row>
    <row r="894" ht="22.5" customHeight="1">
      <c r="A894" s="13" t="n">
        <f>WEEKNUM(B894,2)</f>
        <v>39</v>
      </c>
      <c r="B894" s="33" t="n">
        <v>46286</v>
      </c>
      <c r="C894" s="52" t="n">
        <v>7872826</v>
      </c>
      <c r="D894" s="62" t="s">
        <v>28</v>
      </c>
      <c r="E894" s="56" t="s">
        <v>14</v>
      </c>
      <c r="F894" s="39" t="s">
        <v>15</v>
      </c>
      <c r="G894" s="35" t="n">
        <v>100</v>
      </c>
      <c r="H894" s="39" t="n">
        <v>0.479</v>
      </c>
      <c r="I894" s="39" t="n">
        <v>47.928</v>
      </c>
      <c r="J894" s="14"/>
    </row>
    <row r="895" ht="22.5" customHeight="1">
      <c r="A895" s="13" t="n">
        <f>WEEKNUM(B895,2)</f>
        <v>39</v>
      </c>
      <c r="B895" s="33" t="n">
        <v>46286</v>
      </c>
      <c r="C895" s="52" t="n">
        <v>9311355</v>
      </c>
      <c r="D895" s="62" t="s">
        <v>29</v>
      </c>
      <c r="E895" s="56" t="s">
        <v>14</v>
      </c>
      <c r="F895" s="39" t="s">
        <v>15</v>
      </c>
      <c r="G895" s="35" t="n">
        <v>28</v>
      </c>
      <c r="H895" s="39" t="n">
        <v>0.15</v>
      </c>
      <c r="I895" s="39" t="n">
        <v>4.2</v>
      </c>
      <c r="J895" s="14"/>
    </row>
    <row r="896" ht="22.5" customHeight="1">
      <c r="A896" s="13" t="n">
        <f>WEEKNUM(B896,2)</f>
        <v>39</v>
      </c>
      <c r="B896" s="33" t="n">
        <v>46286</v>
      </c>
      <c r="C896" s="52" t="n">
        <v>12114239</v>
      </c>
      <c r="D896" s="62" t="s">
        <v>27</v>
      </c>
      <c r="E896" s="56" t="s">
        <v>14</v>
      </c>
      <c r="F896" s="13" t="s">
        <v>26</v>
      </c>
      <c r="G896" s="35" t="n">
        <v>73</v>
      </c>
      <c r="H896" s="39" t="n">
        <v>0.14</v>
      </c>
      <c r="I896" s="39" t="n">
        <v>9.88</v>
      </c>
      <c r="J896" s="64"/>
    </row>
    <row r="897" ht="22.5" customHeight="1">
      <c r="A897" s="13" t="n">
        <f>WEEKNUM(B897,2)</f>
        <v>39</v>
      </c>
      <c r="B897" s="33" t="n">
        <v>46286</v>
      </c>
      <c r="C897" s="52" t="n">
        <v>10501490</v>
      </c>
      <c r="D897" s="62" t="s">
        <v>13</v>
      </c>
      <c r="E897" s="56" t="s">
        <v>14</v>
      </c>
      <c r="F897" s="39" t="s">
        <v>15</v>
      </c>
      <c r="G897" s="35" t="n">
        <v>6</v>
      </c>
      <c r="H897" s="39" t="n">
        <v>0.13</v>
      </c>
      <c r="I897" s="39" t="n">
        <v>0.78</v>
      </c>
      <c r="J897" s="70"/>
    </row>
    <row r="898" ht="22.5" customHeight="1">
      <c r="A898" s="13" t="n">
        <f>WEEKNUM(B898,2)</f>
        <v>39</v>
      </c>
      <c r="B898" s="33" t="n">
        <v>46286</v>
      </c>
      <c r="C898" s="52" t="n">
        <v>10912510</v>
      </c>
      <c r="D898" s="62" t="s">
        <v>10</v>
      </c>
      <c r="E898" s="67" t="s">
        <v>11</v>
      </c>
      <c r="F898" s="39" t="s">
        <v>30</v>
      </c>
      <c r="G898" s="35" t="n">
        <v>203</v>
      </c>
      <c r="H898" s="39" t="n">
        <v>0.3756</v>
      </c>
      <c r="I898" s="39" t="n">
        <v>84.52</v>
      </c>
      <c r="J898" s="64" t="n">
        <v>84.522</v>
      </c>
    </row>
    <row r="899" ht="22.5" customHeight="1">
      <c r="A899" s="13" t="n">
        <f>WEEKNUM(B899,2)</f>
        <v>39</v>
      </c>
      <c r="B899" s="33" t="n">
        <v>46286</v>
      </c>
      <c r="C899" s="52" t="n">
        <v>11080098</v>
      </c>
      <c r="D899" s="62" t="s">
        <v>22</v>
      </c>
      <c r="E899" s="56" t="s">
        <v>24</v>
      </c>
      <c r="F899" s="39" t="s">
        <v>15</v>
      </c>
      <c r="G899" s="35" t="n">
        <v>2</v>
      </c>
      <c r="H899" s="39" t="n">
        <v>0.6</v>
      </c>
      <c r="I899" s="39" t="n">
        <v>1.2</v>
      </c>
      <c r="J899" s="66"/>
    </row>
    <row r="900" ht="22.5" customHeight="1">
      <c r="A900" s="13" t="n">
        <f>WEEKNUM(B900,2)</f>
        <v>39</v>
      </c>
      <c r="B900" s="33" t="n">
        <v>46286</v>
      </c>
      <c r="C900" s="52" t="n">
        <v>11715627</v>
      </c>
      <c r="D900" s="62" t="s">
        <v>29</v>
      </c>
      <c r="E900" s="56" t="s">
        <v>14</v>
      </c>
      <c r="F900" s="39" t="s">
        <v>15</v>
      </c>
      <c r="G900" s="35" t="n">
        <v>0</v>
      </c>
      <c r="H900" s="39" t="n">
        <v>0</v>
      </c>
      <c r="I900" s="39" t="n">
        <v>0</v>
      </c>
      <c r="J900" s="14"/>
    </row>
    <row r="901" ht="22.5" customHeight="1">
      <c r="A901" s="13" t="n">
        <f>WEEKNUM(B901,2)</f>
        <v>39</v>
      </c>
      <c r="B901" s="33" t="n">
        <v>46286</v>
      </c>
      <c r="C901" s="52" t="n">
        <v>11715655</v>
      </c>
      <c r="D901" s="62" t="s">
        <v>16</v>
      </c>
      <c r="E901" s="56" t="s">
        <v>11</v>
      </c>
      <c r="F901" s="39" t="s">
        <v>15</v>
      </c>
      <c r="G901" s="35" t="n">
        <v>0</v>
      </c>
      <c r="H901" s="39" t="n">
        <v>0</v>
      </c>
      <c r="I901" s="39" t="n">
        <v>0</v>
      </c>
      <c r="J901" s="14"/>
    </row>
    <row r="902" ht="22.5" customHeight="1">
      <c r="A902" s="13" t="n">
        <f>WEEKNUM(B902,2)</f>
        <v>39</v>
      </c>
      <c r="B902" s="33" t="n">
        <v>46286</v>
      </c>
      <c r="C902" s="52" t="n">
        <v>11715811</v>
      </c>
      <c r="D902" s="62" t="s">
        <v>16</v>
      </c>
      <c r="E902" s="52" t="s">
        <v>17</v>
      </c>
      <c r="F902" s="13" t="s">
        <v>15</v>
      </c>
      <c r="G902" s="35" t="n">
        <v>0</v>
      </c>
      <c r="H902" s="39" t="n">
        <v>0</v>
      </c>
      <c r="I902" s="39" t="n">
        <v>0</v>
      </c>
      <c r="J902" s="14"/>
    </row>
    <row r="903" ht="22.5" customHeight="1">
      <c r="A903" s="13" t="n">
        <f>WEEKNUM(B903,2)</f>
        <v>39</v>
      </c>
      <c r="B903" s="33" t="n">
        <v>46286</v>
      </c>
      <c r="C903" s="52" t="n">
        <v>11729927</v>
      </c>
      <c r="D903" s="62" t="s">
        <v>10</v>
      </c>
      <c r="E903" s="52" t="s">
        <v>20</v>
      </c>
      <c r="F903" s="13" t="s">
        <v>15</v>
      </c>
      <c r="G903" s="35" t="n">
        <v>0</v>
      </c>
      <c r="H903" s="39" t="n">
        <v>0</v>
      </c>
      <c r="I903" s="39" t="n">
        <v>0</v>
      </c>
      <c r="J903" s="14"/>
    </row>
    <row r="904" ht="22.5" customHeight="1">
      <c r="A904" s="13" t="n">
        <f>WEEKNUM(B904,2)</f>
        <v>39</v>
      </c>
      <c r="B904" s="33" t="n">
        <v>46286</v>
      </c>
      <c r="C904" s="52" t="n">
        <v>11729820</v>
      </c>
      <c r="D904" s="62" t="s">
        <v>10</v>
      </c>
      <c r="E904" s="52" t="s">
        <v>25</v>
      </c>
      <c r="F904" s="13" t="s">
        <v>15</v>
      </c>
      <c r="G904" s="35" t="n">
        <v>0</v>
      </c>
      <c r="H904" s="39" t="n">
        <v>0</v>
      </c>
      <c r="I904" s="39" t="n">
        <v>0</v>
      </c>
      <c r="J904" s="14"/>
    </row>
    <row r="905" ht="22.5" customHeight="1">
      <c r="A905" s="13" t="n">
        <f>WEEKNUM(B905,2)</f>
        <v>39</v>
      </c>
      <c r="B905" s="33" t="n">
        <v>46286</v>
      </c>
      <c r="C905" s="52" t="n">
        <v>11729830</v>
      </c>
      <c r="D905" s="62" t="s">
        <v>10</v>
      </c>
      <c r="E905" s="52" t="s">
        <v>11</v>
      </c>
      <c r="F905" s="13" t="s">
        <v>12</v>
      </c>
      <c r="G905" s="35" t="n">
        <v>0</v>
      </c>
      <c r="H905" s="39" t="n">
        <v>0</v>
      </c>
      <c r="I905" s="39" t="n">
        <v>0.0022</v>
      </c>
      <c r="J905" s="70"/>
    </row>
    <row r="906" ht="22.5" customHeight="1">
      <c r="A906" s="13" t="n">
        <f>WEEKNUM(B906,2)</f>
        <v>39</v>
      </c>
      <c r="B906" s="33" t="n">
        <v>46286</v>
      </c>
      <c r="C906" s="52" t="n">
        <v>11892329</v>
      </c>
      <c r="D906" s="62" t="s">
        <v>10</v>
      </c>
      <c r="E906" s="52" t="s">
        <v>11</v>
      </c>
      <c r="F906" s="13" t="s">
        <v>15</v>
      </c>
      <c r="G906" s="35" t="n">
        <v>2500</v>
      </c>
      <c r="H906" s="39" t="n">
        <v>0.22</v>
      </c>
      <c r="I906" s="39" t="n">
        <v>550</v>
      </c>
      <c r="J906" s="14"/>
    </row>
    <row r="907" ht="22.5" customHeight="1">
      <c r="A907" s="13" t="n">
        <f>WEEKNUM(B907,2)</f>
        <v>39</v>
      </c>
      <c r="B907" s="33" t="n">
        <v>46286</v>
      </c>
      <c r="C907" s="52" t="n">
        <v>91560708</v>
      </c>
      <c r="D907" s="62" t="s">
        <v>31</v>
      </c>
      <c r="E907" s="56" t="s">
        <v>32</v>
      </c>
      <c r="F907" s="39" t="s">
        <v>15</v>
      </c>
      <c r="G907" s="35" t="n">
        <v>295</v>
      </c>
      <c r="H907" s="39" t="n">
        <v>0.092</v>
      </c>
      <c r="I907" s="39" t="n">
        <v>26.998</v>
      </c>
      <c r="J907" s="14"/>
    </row>
    <row r="908" ht="22.5" customHeight="1">
      <c r="A908" s="13" t="n">
        <f>WEEKNUM(B908,2)</f>
        <v>39</v>
      </c>
      <c r="B908" s="33" t="n">
        <v>46286</v>
      </c>
      <c r="C908" s="52" t="n">
        <v>91560709</v>
      </c>
      <c r="D908" s="62" t="s">
        <v>31</v>
      </c>
      <c r="E908" s="56" t="s">
        <v>33</v>
      </c>
      <c r="F908" s="39" t="s">
        <v>15</v>
      </c>
      <c r="G908" s="35" t="n">
        <v>500</v>
      </c>
      <c r="H908" s="39" t="n">
        <v>0.06</v>
      </c>
      <c r="I908" s="39" t="n">
        <v>30</v>
      </c>
      <c r="J908" s="14"/>
    </row>
    <row r="909" ht="22.5" customHeight="1">
      <c r="A909" s="13" t="n">
        <f>WEEKNUM(B909,2)</f>
        <v>39</v>
      </c>
      <c r="B909" s="33" t="n">
        <v>46286</v>
      </c>
      <c r="C909" s="52" t="n">
        <v>12064281</v>
      </c>
      <c r="D909" s="62" t="s">
        <v>16</v>
      </c>
      <c r="E909" s="56" t="s">
        <v>18</v>
      </c>
      <c r="F909" s="39" t="s">
        <v>15</v>
      </c>
      <c r="G909" s="35" t="n">
        <v>0</v>
      </c>
      <c r="H909" s="39" t="n">
        <v>0</v>
      </c>
      <c r="I909" s="39" t="n">
        <v>0</v>
      </c>
      <c r="J909" s="14"/>
    </row>
    <row r="910" ht="22.5" customHeight="1">
      <c r="A910" s="13" t="n">
        <f>WEEKNUM(B910,2)</f>
        <v>39</v>
      </c>
      <c r="B910" s="33" t="n">
        <v>46286</v>
      </c>
      <c r="C910" s="52" t="n">
        <v>11987622</v>
      </c>
      <c r="D910" s="62" t="s">
        <v>10</v>
      </c>
      <c r="E910" s="56" t="s">
        <v>11</v>
      </c>
      <c r="F910" s="39" t="s">
        <v>30</v>
      </c>
      <c r="G910" s="35" t="n">
        <v>3</v>
      </c>
      <c r="H910" s="39" t="n">
        <v>0.14</v>
      </c>
      <c r="I910" s="39" t="n">
        <v>0.98</v>
      </c>
      <c r="J910" s="64" t="n">
        <v>0.984</v>
      </c>
    </row>
    <row r="911" ht="22.5" customHeight="1">
      <c r="A911" s="13" t="n">
        <f>WEEKNUM(B911,2)</f>
        <v>39</v>
      </c>
      <c r="B911" s="33" t="n">
        <v>46286</v>
      </c>
      <c r="C911" s="52" t="n">
        <v>91567811</v>
      </c>
      <c r="D911" s="62" t="s">
        <v>34</v>
      </c>
      <c r="E911" s="56" t="s">
        <v>14</v>
      </c>
      <c r="F911" s="39" t="s">
        <v>15</v>
      </c>
      <c r="G911" s="35" t="n">
        <v>1</v>
      </c>
      <c r="H911" s="39" t="n">
        <v>0.4</v>
      </c>
      <c r="I911" s="39" t="n">
        <v>0.4</v>
      </c>
      <c r="J911" s="64"/>
    </row>
    <row r="912" ht="22.5" customHeight="1">
      <c r="A912" s="13" t="n">
        <f>WEEKNUM(B912,2)</f>
        <v>39</v>
      </c>
      <c r="B912" s="33" t="n">
        <v>46286</v>
      </c>
      <c r="C912" s="52" t="n">
        <v>6061077</v>
      </c>
      <c r="D912" s="62" t="s">
        <v>35</v>
      </c>
      <c r="E912" s="56" t="s">
        <v>14</v>
      </c>
      <c r="F912" s="39" t="s">
        <v>15</v>
      </c>
      <c r="G912" s="35" t="n">
        <v>2</v>
      </c>
      <c r="H912" s="39" t="n">
        <v>0.869</v>
      </c>
      <c r="I912" s="39" t="n">
        <v>1.738</v>
      </c>
      <c r="J912" s="14"/>
    </row>
    <row r="913" ht="22.5" customHeight="1">
      <c r="A913" s="13" t="n">
        <f>WEEKNUM(B913,2)</f>
        <v>39</v>
      </c>
      <c r="B913" s="33" t="n">
        <v>46286</v>
      </c>
      <c r="C913" s="52" t="n">
        <v>6607117</v>
      </c>
      <c r="D913" s="63" t="s">
        <v>35</v>
      </c>
      <c r="E913" s="52" t="s">
        <v>14</v>
      </c>
      <c r="F913" s="13" t="s">
        <v>15</v>
      </c>
      <c r="G913" s="35" t="n">
        <v>125</v>
      </c>
      <c r="H913" s="39" t="n">
        <v>1.069</v>
      </c>
      <c r="I913" s="39" t="n">
        <v>133.649</v>
      </c>
      <c r="J913" s="14"/>
    </row>
    <row r="914" ht="22.5" customHeight="1">
      <c r="A914" s="13" t="n">
        <f>WEEKNUM(B914,2)</f>
        <v>39</v>
      </c>
      <c r="B914" s="33" t="n">
        <v>46286</v>
      </c>
      <c r="C914" s="52" t="n">
        <v>5497580</v>
      </c>
      <c r="D914" s="63" t="s">
        <v>31</v>
      </c>
      <c r="E914" s="52" t="s">
        <v>17</v>
      </c>
      <c r="F914" s="13" t="s">
        <v>15</v>
      </c>
      <c r="G914" s="35" t="n">
        <v>1677</v>
      </c>
      <c r="H914" s="39" t="n">
        <v>0.254</v>
      </c>
      <c r="I914" s="39" t="n">
        <v>425.16</v>
      </c>
      <c r="J914" s="14"/>
    </row>
    <row r="915" ht="22.5" customHeight="1">
      <c r="A915" s="13" t="n">
        <f>WEEKNUM(B915,2)</f>
        <v>39</v>
      </c>
      <c r="B915" s="33" t="n">
        <v>46286</v>
      </c>
      <c r="C915" s="52" t="n">
        <v>91407542</v>
      </c>
      <c r="D915" s="63" t="s">
        <v>31</v>
      </c>
      <c r="E915" s="52" t="s">
        <v>36</v>
      </c>
      <c r="F915" s="61" t="s">
        <v>15</v>
      </c>
      <c r="G915" s="59" t="n">
        <v>297</v>
      </c>
      <c r="H915" s="60" t="n">
        <v>0.02</v>
      </c>
      <c r="I915" s="60" t="n">
        <v>6.076</v>
      </c>
      <c r="J915" s="14"/>
    </row>
    <row r="916" ht="22.5" customHeight="1">
      <c r="A916" s="13" t="n">
        <f>WEEKNUM(B916,2)</f>
        <v>39</v>
      </c>
      <c r="B916" s="33" t="n">
        <v>46286</v>
      </c>
      <c r="C916" s="52" t="n">
        <v>8998645</v>
      </c>
      <c r="D916" s="63" t="s">
        <v>31</v>
      </c>
      <c r="E916" s="52" t="s">
        <v>17</v>
      </c>
      <c r="F916" s="13" t="s">
        <v>15</v>
      </c>
      <c r="G916" s="57" t="n">
        <v>5</v>
      </c>
      <c r="H916" s="39" t="n">
        <v>0.317</v>
      </c>
      <c r="I916" s="39" t="n">
        <v>1.587</v>
      </c>
      <c r="J916" s="14"/>
    </row>
    <row r="917" ht="22.5" customHeight="1">
      <c r="A917" s="13" t="n">
        <f>WEEKNUM(B917,2)</f>
        <v>39</v>
      </c>
      <c r="B917" s="33" t="n">
        <v>46286</v>
      </c>
      <c r="C917" s="52" t="n">
        <v>4383473</v>
      </c>
      <c r="D917" s="63" t="s">
        <v>35</v>
      </c>
      <c r="E917" s="52" t="s">
        <v>14</v>
      </c>
      <c r="F917" s="39" t="s">
        <v>15</v>
      </c>
      <c r="G917" s="35" t="n">
        <v>150</v>
      </c>
      <c r="H917" s="39" t="n">
        <v>0.2</v>
      </c>
      <c r="I917" s="39" t="n">
        <v>29.934</v>
      </c>
      <c r="J917" s="14"/>
    </row>
    <row r="918" ht="22.5" customHeight="1">
      <c r="A918" s="13" t="n">
        <f>WEEKNUM(B918,2)</f>
        <v>39</v>
      </c>
      <c r="B918" s="33" t="n">
        <v>46286</v>
      </c>
      <c r="C918" s="52" t="n">
        <v>8094753</v>
      </c>
      <c r="D918" s="63" t="s">
        <v>35</v>
      </c>
      <c r="E918" s="52" t="s">
        <v>14</v>
      </c>
      <c r="F918" s="13" t="s">
        <v>26</v>
      </c>
      <c r="G918" s="35" t="n">
        <v>262</v>
      </c>
      <c r="H918" s="39" t="n">
        <v>0.31</v>
      </c>
      <c r="I918" s="39" t="n">
        <v>80.8</v>
      </c>
      <c r="J918" s="14"/>
    </row>
    <row r="919" ht="22.5" customHeight="1">
      <c r="A919" s="13" t="n">
        <f>WEEKNUM(B919,2)</f>
        <v>39</v>
      </c>
      <c r="B919" s="33" t="n">
        <v>46286</v>
      </c>
      <c r="C919" s="52" t="n">
        <v>9415350</v>
      </c>
      <c r="D919" s="63" t="s">
        <v>37</v>
      </c>
      <c r="E919" s="52" t="s">
        <v>14</v>
      </c>
      <c r="F919" s="13" t="s">
        <v>26</v>
      </c>
      <c r="G919" s="35" t="n">
        <v>31</v>
      </c>
      <c r="H919" s="39" t="n">
        <v>0.14</v>
      </c>
      <c r="I919" s="39" t="n">
        <v>4.19</v>
      </c>
      <c r="J919" s="14"/>
    </row>
    <row r="920" ht="22.5" customHeight="1">
      <c r="A920" s="13" t="n">
        <f>WEEKNUM(B920,2)</f>
        <v>39</v>
      </c>
      <c r="B920" s="33" t="n">
        <v>46286</v>
      </c>
      <c r="C920" s="52" t="n">
        <v>2783561</v>
      </c>
      <c r="D920" s="63" t="s">
        <v>38</v>
      </c>
      <c r="E920" s="52" t="s">
        <v>14</v>
      </c>
      <c r="F920" s="39" t="s">
        <v>15</v>
      </c>
      <c r="G920" s="57" t="n">
        <v>326</v>
      </c>
      <c r="H920" s="39" t="n">
        <v>0.106</v>
      </c>
      <c r="I920" s="39" t="n">
        <v>34.415</v>
      </c>
      <c r="J920" s="14"/>
    </row>
    <row r="921" ht="22.5" customHeight="1">
      <c r="A921" s="13" t="n">
        <f>WEEKNUM(B921,2)</f>
        <v>39</v>
      </c>
      <c r="B921" s="33" t="n">
        <v>46286</v>
      </c>
      <c r="C921" s="52" t="n">
        <v>10599157</v>
      </c>
      <c r="D921" s="63" t="s">
        <v>39</v>
      </c>
      <c r="E921" s="52" t="s">
        <v>14</v>
      </c>
      <c r="F921" s="39" t="s">
        <v>15</v>
      </c>
      <c r="G921" s="57" t="n">
        <v>102</v>
      </c>
      <c r="H921" s="39" t="n">
        <v>0.312</v>
      </c>
      <c r="I921" s="39" t="n">
        <v>31.85</v>
      </c>
      <c r="J921" s="14"/>
    </row>
    <row r="922" ht="22.5" customHeight="1">
      <c r="A922" s="13" t="n">
        <f>WEEKNUM(B922,2)</f>
        <v>39</v>
      </c>
      <c r="B922" s="33" t="n">
        <v>46286</v>
      </c>
      <c r="C922" s="52" t="n">
        <v>10599681</v>
      </c>
      <c r="D922" s="63" t="s">
        <v>40</v>
      </c>
      <c r="E922" s="52" t="s">
        <v>14</v>
      </c>
      <c r="F922" s="39" t="s">
        <v>15</v>
      </c>
      <c r="G922" s="57" t="n">
        <v>397</v>
      </c>
      <c r="H922" s="39" t="n">
        <v>0.13</v>
      </c>
      <c r="I922" s="39" t="n">
        <v>51.61</v>
      </c>
      <c r="J922" s="14"/>
    </row>
    <row r="923" ht="22.5" customHeight="1">
      <c r="A923" s="13" t="n">
        <f>WEEKNUM(B923,2)</f>
        <v>39</v>
      </c>
      <c r="B923" s="33" t="n">
        <v>46286</v>
      </c>
      <c r="C923" s="52" t="n">
        <v>6060965</v>
      </c>
      <c r="D923" s="63" t="s">
        <v>35</v>
      </c>
      <c r="E923" s="52" t="s">
        <v>14</v>
      </c>
      <c r="F923" s="39" t="s">
        <v>15</v>
      </c>
      <c r="G923" s="58" t="n">
        <v>100</v>
      </c>
      <c r="H923" s="39" t="n">
        <v>0.3</v>
      </c>
      <c r="I923" s="39" t="n">
        <v>30</v>
      </c>
      <c r="J923" s="14"/>
    </row>
    <row r="924" ht="22.5" customHeight="1">
      <c r="A924" s="13" t="n">
        <f>WEEKNUM(B924,2)</f>
        <v>39</v>
      </c>
      <c r="B924" s="33" t="n">
        <v>46286</v>
      </c>
      <c r="C924" s="52" t="n">
        <v>10842514</v>
      </c>
      <c r="D924" s="63" t="s">
        <v>41</v>
      </c>
      <c r="E924" s="52" t="s">
        <v>14</v>
      </c>
      <c r="F924" s="13" t="s">
        <v>26</v>
      </c>
      <c r="G924" s="35" t="n">
        <v>1</v>
      </c>
      <c r="H924" s="39" t="n">
        <v>0.28</v>
      </c>
      <c r="I924" s="39" t="n">
        <v>0.28</v>
      </c>
      <c r="J924" s="14"/>
    </row>
    <row r="925" ht="22.5" customHeight="1">
      <c r="A925" s="13" t="n">
        <f>WEEKNUM(B925,2)</f>
        <v>39</v>
      </c>
      <c r="B925" s="33" t="n">
        <v>46286</v>
      </c>
      <c r="C925" s="52" t="n">
        <v>10815258</v>
      </c>
      <c r="D925" s="63" t="s">
        <v>41</v>
      </c>
      <c r="E925" s="52" t="s">
        <v>14</v>
      </c>
      <c r="F925" s="39" t="s">
        <v>15</v>
      </c>
      <c r="G925" s="35" t="n">
        <v>1</v>
      </c>
      <c r="H925" s="39" t="n">
        <v>0.15</v>
      </c>
      <c r="I925" s="39" t="n">
        <v>0.15</v>
      </c>
      <c r="J925" s="14"/>
    </row>
    <row r="926" ht="22.5" customHeight="1">
      <c r="A926" s="13" t="n">
        <f>WEEKNUM(B926,2)</f>
        <v>39</v>
      </c>
      <c r="B926" s="33" t="n">
        <v>46286</v>
      </c>
      <c r="C926" s="52" t="n">
        <v>91535229</v>
      </c>
      <c r="D926" s="63" t="s">
        <v>31</v>
      </c>
      <c r="E926" s="52" t="s">
        <v>36</v>
      </c>
      <c r="F926" s="39" t="s">
        <v>15</v>
      </c>
      <c r="G926" s="35" t="n">
        <v>10</v>
      </c>
      <c r="H926" s="39" t="n">
        <v>0.04</v>
      </c>
      <c r="I926" s="39" t="n">
        <v>0.4</v>
      </c>
      <c r="J926" s="14"/>
    </row>
    <row r="927" ht="22.5" customHeight="1">
      <c r="A927" s="13" t="n">
        <f>WEEKNUM(B927,2)</f>
        <v>39</v>
      </c>
      <c r="B927" s="33" t="n">
        <v>46286</v>
      </c>
      <c r="C927" s="52" t="n">
        <v>91535331</v>
      </c>
      <c r="D927" s="63" t="s">
        <v>31</v>
      </c>
      <c r="E927" s="52" t="s">
        <v>42</v>
      </c>
      <c r="F927" s="39" t="s">
        <v>15</v>
      </c>
      <c r="G927" s="58" t="n">
        <v>5</v>
      </c>
      <c r="H927" s="39" t="n">
        <v>0.04</v>
      </c>
      <c r="I927" s="39" t="n">
        <v>0.2</v>
      </c>
      <c r="J927" s="14"/>
    </row>
    <row r="928" ht="22.5" customHeight="1">
      <c r="A928" s="13" t="n">
        <f>WEEKNUM(B928,2)</f>
        <v>39</v>
      </c>
      <c r="B928" s="33" t="n">
        <v>46286</v>
      </c>
      <c r="C928" s="52" t="n">
        <v>11324493</v>
      </c>
      <c r="D928" s="63" t="s">
        <v>31</v>
      </c>
      <c r="E928" s="52" t="s">
        <v>17</v>
      </c>
      <c r="F928" s="13" t="s">
        <v>15</v>
      </c>
      <c r="G928" s="35" t="n">
        <v>7</v>
      </c>
      <c r="H928" s="39" t="n">
        <v>0.543</v>
      </c>
      <c r="I928" s="39" t="n">
        <v>3.8</v>
      </c>
      <c r="J928" s="14"/>
    </row>
    <row r="929" ht="22.5" customHeight="1">
      <c r="A929" s="13" t="n">
        <f>WEEKNUM(B929,2)</f>
        <v>39</v>
      </c>
      <c r="B929" s="33" t="n">
        <v>46286</v>
      </c>
      <c r="C929" s="52" t="n">
        <v>10298628</v>
      </c>
      <c r="D929" s="63" t="s">
        <v>43</v>
      </c>
      <c r="E929" s="52" t="s">
        <v>14</v>
      </c>
      <c r="F929" s="13" t="s">
        <v>26</v>
      </c>
      <c r="G929" s="35" t="n">
        <v>38</v>
      </c>
      <c r="H929" s="39" t="n">
        <v>0.2</v>
      </c>
      <c r="I929" s="39" t="n">
        <v>7.53</v>
      </c>
      <c r="J929" s="14"/>
    </row>
    <row r="930" ht="22.5" customHeight="1">
      <c r="A930" s="13" t="n">
        <f>WEEKNUM(B930,2)</f>
        <v>39</v>
      </c>
      <c r="B930" s="33" t="n">
        <v>46286</v>
      </c>
      <c r="C930" s="52" t="n">
        <v>11655595</v>
      </c>
      <c r="D930" s="63" t="s">
        <v>44</v>
      </c>
      <c r="E930" s="52" t="s">
        <v>14</v>
      </c>
      <c r="F930" s="13" t="s">
        <v>26</v>
      </c>
      <c r="G930" s="35" t="n">
        <v>0</v>
      </c>
      <c r="H930" s="39" t="n">
        <v>0</v>
      </c>
      <c r="I930" s="39" t="n">
        <v>0.3045</v>
      </c>
      <c r="J930" s="14"/>
    </row>
    <row r="931" ht="22.5" customHeight="1">
      <c r="A931" s="13" t="n">
        <f>WEEKNUM(B931,2)</f>
        <v>39</v>
      </c>
      <c r="B931" s="33" t="n">
        <v>46286</v>
      </c>
      <c r="C931" s="52" t="n">
        <v>11655596</v>
      </c>
      <c r="D931" s="63" t="s">
        <v>44</v>
      </c>
      <c r="E931" s="52" t="s">
        <v>14</v>
      </c>
      <c r="F931" s="13" t="s">
        <v>12</v>
      </c>
      <c r="G931" s="35" t="n">
        <v>0</v>
      </c>
      <c r="H931" s="39" t="n">
        <v>0</v>
      </c>
      <c r="I931" s="39" t="n">
        <v>0.0013</v>
      </c>
      <c r="J931" s="14"/>
    </row>
    <row r="932" ht="22.5" customHeight="1">
      <c r="A932" s="13" t="n">
        <f>WEEKNUM(B932,2)</f>
        <v>39</v>
      </c>
      <c r="B932" s="33" t="n">
        <v>46286</v>
      </c>
      <c r="C932" s="52" t="n">
        <v>11690183</v>
      </c>
      <c r="D932" s="63" t="s">
        <v>38</v>
      </c>
      <c r="E932" s="52" t="s">
        <v>14</v>
      </c>
      <c r="F932" s="13" t="s">
        <v>15</v>
      </c>
      <c r="G932" s="58" t="n">
        <v>42</v>
      </c>
      <c r="H932" s="39" t="n">
        <v>0.187</v>
      </c>
      <c r="I932" s="39" t="n">
        <v>7.85</v>
      </c>
      <c r="J932" s="14"/>
    </row>
    <row r="933" ht="22.5" customHeight="1">
      <c r="A933" s="13" t="n">
        <f>WEEKNUM(B933,2)</f>
        <v>39</v>
      </c>
      <c r="B933" s="33" t="n">
        <v>46286</v>
      </c>
      <c r="C933" s="52" t="n">
        <v>11763482</v>
      </c>
      <c r="D933" s="63" t="s">
        <v>44</v>
      </c>
      <c r="E933" s="65" t="s">
        <v>14</v>
      </c>
      <c r="F933" s="13" t="s">
        <v>12</v>
      </c>
      <c r="G933" s="35" t="n">
        <v>0</v>
      </c>
      <c r="H933" s="39" t="n">
        <v>0</v>
      </c>
      <c r="I933" s="39" t="n">
        <v>0.3045</v>
      </c>
      <c r="J933" s="14"/>
    </row>
    <row r="934" ht="22.5" customHeight="1">
      <c r="A934" s="13" t="n">
        <f>WEEKNUM(B934,2)</f>
        <v>39</v>
      </c>
      <c r="B934" s="33" t="n">
        <v>46286</v>
      </c>
      <c r="C934" s="52" t="n">
        <v>91565942</v>
      </c>
      <c r="D934" s="63" t="s">
        <v>31</v>
      </c>
      <c r="E934" s="52" t="s">
        <v>36</v>
      </c>
      <c r="F934" s="39" t="s">
        <v>15</v>
      </c>
      <c r="G934" s="35" t="n">
        <v>266</v>
      </c>
      <c r="H934" s="39" t="n">
        <v>0.03</v>
      </c>
      <c r="I934" s="39" t="n">
        <v>7.98</v>
      </c>
      <c r="J934" s="14"/>
    </row>
    <row r="935" ht="22.5" customHeight="1">
      <c r="A935" s="13" t="n">
        <f>WEEKNUM(B935,2)</f>
        <v>39</v>
      </c>
      <c r="B935" s="33" t="n">
        <v>46286</v>
      </c>
      <c r="C935" s="52" t="n">
        <v>91565947</v>
      </c>
      <c r="D935" s="63" t="s">
        <v>31</v>
      </c>
      <c r="E935" s="52" t="s">
        <v>42</v>
      </c>
      <c r="F935" s="39" t="s">
        <v>15</v>
      </c>
      <c r="G935" s="35" t="n">
        <v>952</v>
      </c>
      <c r="H935" s="39" t="n">
        <v>0.02</v>
      </c>
      <c r="I935" s="39" t="n">
        <v>19.04</v>
      </c>
      <c r="J935" s="70"/>
    </row>
    <row r="936" ht="22.5" customHeight="1">
      <c r="A936" s="13" t="n">
        <f>WEEKNUM(B936,2)</f>
        <v>39</v>
      </c>
      <c r="B936" s="33" t="n">
        <v>46286</v>
      </c>
      <c r="C936" s="52" t="n">
        <v>5464039</v>
      </c>
      <c r="D936" s="63" t="s">
        <v>31</v>
      </c>
      <c r="E936" s="52" t="s">
        <v>46</v>
      </c>
      <c r="F936" s="13" t="s">
        <v>15</v>
      </c>
      <c r="G936" s="35" t="n">
        <v>1554</v>
      </c>
      <c r="H936" s="39" t="n">
        <v>0.297</v>
      </c>
      <c r="I936" s="39" t="n">
        <v>461.338</v>
      </c>
      <c r="J936" s="14"/>
    </row>
    <row r="937" ht="22.5" customHeight="1">
      <c r="A937" s="13" t="n">
        <f>WEEKNUM(B937,2)</f>
        <v>39</v>
      </c>
      <c r="B937" s="33" t="n">
        <v>46286</v>
      </c>
      <c r="C937" s="52" t="n">
        <v>8057746</v>
      </c>
      <c r="D937" s="63" t="s">
        <v>31</v>
      </c>
      <c r="E937" s="52" t="s">
        <v>46</v>
      </c>
      <c r="F937" s="13" t="s">
        <v>15</v>
      </c>
      <c r="G937" s="35" t="n">
        <v>0</v>
      </c>
      <c r="H937" s="39" t="n">
        <v>0</v>
      </c>
      <c r="I937" s="39" t="n">
        <v>0</v>
      </c>
      <c r="J937" s="14"/>
    </row>
    <row r="938" ht="22.5" customHeight="1">
      <c r="A938" s="13" t="n">
        <f>WEEKNUM(B938,2)</f>
        <v>39</v>
      </c>
      <c r="B938" s="33" t="n">
        <v>46286</v>
      </c>
      <c r="C938" s="52" t="n">
        <v>91399821</v>
      </c>
      <c r="D938" s="62" t="s">
        <v>40</v>
      </c>
      <c r="E938" s="52" t="s">
        <v>14</v>
      </c>
      <c r="F938" s="13" t="s">
        <v>26</v>
      </c>
      <c r="G938" s="35" t="n">
        <v>474</v>
      </c>
      <c r="H938" s="39" t="n">
        <v>0.09</v>
      </c>
      <c r="I938" s="39" t="n">
        <v>44.19</v>
      </c>
      <c r="J938" s="14"/>
    </row>
    <row r="939" ht="22.5" customHeight="1">
      <c r="A939" s="13" t="n">
        <f>WEEKNUM(B939,2)</f>
        <v>39</v>
      </c>
      <c r="B939" s="33" t="n">
        <v>46286</v>
      </c>
      <c r="C939" s="52" t="n">
        <v>8670368</v>
      </c>
      <c r="D939" s="62" t="s">
        <v>16</v>
      </c>
      <c r="E939" s="52" t="s">
        <v>11</v>
      </c>
      <c r="F939" s="13" t="s">
        <v>30</v>
      </c>
      <c r="G939" s="35" t="n">
        <v>7</v>
      </c>
      <c r="H939" s="39" t="n">
        <v>0.23</v>
      </c>
      <c r="I939" s="39" t="n">
        <v>1.64</v>
      </c>
      <c r="J939" s="64" t="n">
        <v>0</v>
      </c>
    </row>
    <row r="940" ht="22.5" customHeight="1">
      <c r="A940" s="13" t="n">
        <f>WEEKNUM(B940,2)</f>
        <v>39</v>
      </c>
      <c r="B940" s="33" t="n">
        <v>46286</v>
      </c>
      <c r="C940" s="52" t="n">
        <v>10514860</v>
      </c>
      <c r="D940" s="63" t="s">
        <v>44</v>
      </c>
      <c r="E940" s="52" t="s">
        <v>14</v>
      </c>
      <c r="F940" s="13" t="s">
        <v>15</v>
      </c>
      <c r="G940" s="35" t="n">
        <v>40</v>
      </c>
      <c r="H940" s="39" t="n">
        <v>0.6</v>
      </c>
      <c r="I940" s="39" t="n">
        <v>24</v>
      </c>
      <c r="J940" s="14"/>
    </row>
    <row r="941" ht="22.5" customHeight="1">
      <c r="A941" s="13" t="n">
        <f>WEEKNUM(B941,2)</f>
        <v>39</v>
      </c>
      <c r="B941" s="33" t="n">
        <v>46286</v>
      </c>
      <c r="C941" s="52" t="n">
        <v>91532857</v>
      </c>
      <c r="D941" s="63" t="s">
        <v>47</v>
      </c>
      <c r="E941" s="52" t="s">
        <v>14</v>
      </c>
      <c r="F941" s="13" t="s">
        <v>12</v>
      </c>
      <c r="G941" s="35" t="n">
        <v>18</v>
      </c>
      <c r="H941" s="39" t="n">
        <v>0.197</v>
      </c>
      <c r="I941" s="39" t="n">
        <v>3.5432</v>
      </c>
      <c r="J941" s="14"/>
    </row>
    <row r="942" ht="22.5" customHeight="1">
      <c r="A942" s="13" t="n">
        <f>WEEKNUM(B942,2)</f>
        <v>39</v>
      </c>
      <c r="B942" s="33" t="n">
        <v>46286</v>
      </c>
      <c r="C942" s="52" t="n">
        <v>91534913</v>
      </c>
      <c r="D942" s="63" t="s">
        <v>48</v>
      </c>
      <c r="E942" s="52" t="s">
        <v>49</v>
      </c>
      <c r="F942" s="61" t="s">
        <v>15</v>
      </c>
      <c r="G942" s="59" t="n">
        <v>0</v>
      </c>
      <c r="H942" s="60" t="n">
        <v>0</v>
      </c>
      <c r="I942" s="60" t="n">
        <v>0</v>
      </c>
      <c r="J942" s="14"/>
    </row>
    <row r="943" ht="22.5" customHeight="1">
      <c r="A943" s="13" t="n">
        <f>WEEKNUM(B943,2)</f>
        <v>39</v>
      </c>
      <c r="B943" s="33" t="n">
        <v>46286</v>
      </c>
      <c r="C943" s="52" t="n">
        <v>91533906</v>
      </c>
      <c r="D943" s="63" t="s">
        <v>50</v>
      </c>
      <c r="E943" s="52" t="s">
        <v>51</v>
      </c>
      <c r="F943" s="13" t="s">
        <v>15</v>
      </c>
      <c r="G943" s="35" t="n">
        <v>1</v>
      </c>
      <c r="H943" s="39" t="n">
        <v>1</v>
      </c>
      <c r="I943" s="39" t="n">
        <v>1</v>
      </c>
      <c r="J943" s="14"/>
    </row>
    <row r="944" ht="22.5" customHeight="1">
      <c r="A944" s="13" t="n">
        <f>WEEKNUM(B944,2)</f>
        <v>39</v>
      </c>
      <c r="B944" s="33" t="n">
        <v>46286</v>
      </c>
      <c r="C944" s="52" t="n">
        <v>91545519</v>
      </c>
      <c r="D944" s="63" t="s">
        <v>52</v>
      </c>
      <c r="E944" s="52" t="s">
        <v>46</v>
      </c>
      <c r="F944" s="13" t="s">
        <v>15</v>
      </c>
      <c r="G944" s="35" t="n">
        <v>50</v>
      </c>
      <c r="H944" s="39" t="n">
        <v>0.199</v>
      </c>
      <c r="I944" s="39" t="n">
        <v>9.96</v>
      </c>
      <c r="J944" s="14"/>
    </row>
    <row r="945" ht="22.5" customHeight="1">
      <c r="A945" s="13" t="n">
        <f>WEEKNUM(B945,2)</f>
        <v>39</v>
      </c>
      <c r="B945" s="33" t="n">
        <v>46286</v>
      </c>
      <c r="C945" s="52" t="n">
        <v>91551388</v>
      </c>
      <c r="D945" s="63" t="s">
        <v>53</v>
      </c>
      <c r="E945" s="52" t="s">
        <v>54</v>
      </c>
      <c r="F945" s="13" t="s">
        <v>12</v>
      </c>
      <c r="G945" s="35" t="n">
        <v>21</v>
      </c>
      <c r="H945" s="39" t="n">
        <v>0.224</v>
      </c>
      <c r="I945" s="39" t="n">
        <v>20.3444</v>
      </c>
      <c r="J945" s="14"/>
    </row>
    <row r="946" ht="22.5" customHeight="1">
      <c r="A946" s="13" t="n">
        <f>WEEKNUM(B946,2)</f>
        <v>39</v>
      </c>
      <c r="B946" s="33" t="n">
        <v>46286</v>
      </c>
      <c r="C946" s="52" t="n">
        <v>91565948</v>
      </c>
      <c r="D946" s="63" t="s">
        <v>47</v>
      </c>
      <c r="E946" s="52" t="s">
        <v>14</v>
      </c>
      <c r="F946" s="13" t="s">
        <v>12</v>
      </c>
      <c r="G946" s="35" t="n">
        <v>32</v>
      </c>
      <c r="H946" s="39" t="n">
        <v>0.215</v>
      </c>
      <c r="I946" s="39" t="n">
        <v>6.8953</v>
      </c>
      <c r="J946" s="14"/>
    </row>
    <row r="947" ht="22.5" customHeight="1">
      <c r="A947" s="13" t="n">
        <f>WEEKNUM(B947,2)</f>
        <v>39</v>
      </c>
      <c r="B947" s="33" t="n">
        <v>46286</v>
      </c>
      <c r="C947" s="52" t="n">
        <v>91550293</v>
      </c>
      <c r="D947" s="63" t="s">
        <v>55</v>
      </c>
      <c r="E947" s="52" t="s">
        <v>56</v>
      </c>
      <c r="F947" s="13" t="s">
        <v>15</v>
      </c>
      <c r="G947" s="35" t="n">
        <v>36</v>
      </c>
      <c r="H947" s="39" t="n">
        <v>0.35</v>
      </c>
      <c r="I947" s="39" t="n">
        <v>12.6</v>
      </c>
      <c r="J947" s="14"/>
    </row>
    <row r="948" ht="22.5" customHeight="1">
      <c r="A948" s="13" t="n">
        <f>WEEKNUM(B948,2)</f>
        <v>39</v>
      </c>
      <c r="B948" s="33" t="n">
        <v>46286</v>
      </c>
      <c r="C948" s="52" t="n">
        <v>9333145</v>
      </c>
      <c r="D948" s="63" t="s">
        <v>57</v>
      </c>
      <c r="E948" s="52" t="s">
        <v>14</v>
      </c>
      <c r="F948" s="13" t="s">
        <v>26</v>
      </c>
      <c r="G948" s="35" t="n">
        <v>96</v>
      </c>
      <c r="H948" s="39" t="n">
        <v>0.31</v>
      </c>
      <c r="I948" s="39" t="n">
        <v>29.43</v>
      </c>
      <c r="J948" s="14"/>
    </row>
    <row r="949" ht="22.5" customHeight="1">
      <c r="A949" s="13" t="n">
        <f>WEEKNUM(B949,2)</f>
        <v>39</v>
      </c>
      <c r="B949" s="33" t="n">
        <v>46286</v>
      </c>
      <c r="C949" s="52" t="n">
        <v>91557347</v>
      </c>
      <c r="D949" s="63" t="s">
        <v>58</v>
      </c>
      <c r="E949" s="52" t="s">
        <v>14</v>
      </c>
      <c r="F949" s="13" t="s">
        <v>15</v>
      </c>
      <c r="G949" s="35" t="n">
        <v>7</v>
      </c>
      <c r="H949" s="39" t="n">
        <v>0.8</v>
      </c>
      <c r="I949" s="39" t="n">
        <v>5.6</v>
      </c>
      <c r="J949" s="14"/>
    </row>
    <row r="950" ht="22.5" customHeight="1">
      <c r="A950" s="13" t="n">
        <f>WEEKNUM(B950,2)</f>
        <v>39</v>
      </c>
      <c r="B950" s="33" t="n">
        <v>46286</v>
      </c>
      <c r="C950" s="52" t="n">
        <v>12115625</v>
      </c>
      <c r="D950" s="63" t="s">
        <v>59</v>
      </c>
      <c r="E950" s="52" t="s">
        <v>14</v>
      </c>
      <c r="F950" s="13" t="s">
        <v>15</v>
      </c>
      <c r="G950" s="35" t="n">
        <v>0</v>
      </c>
      <c r="H950" s="39" t="n">
        <v>0</v>
      </c>
      <c r="I950" s="39" t="n">
        <v>0</v>
      </c>
      <c r="J950" s="14"/>
    </row>
    <row r="951" ht="22.5" customHeight="1">
      <c r="A951" s="13" t="n">
        <f>WEEKNUM(B951,2)</f>
        <v>39</v>
      </c>
      <c r="B951" s="33" t="n">
        <v>46286</v>
      </c>
      <c r="C951" s="52" t="n">
        <v>91564896</v>
      </c>
      <c r="D951" s="63" t="s">
        <v>60</v>
      </c>
      <c r="E951" s="52" t="s">
        <v>14</v>
      </c>
      <c r="F951" s="13" t="s">
        <v>15</v>
      </c>
      <c r="G951" s="35" t="n">
        <v>54</v>
      </c>
      <c r="H951" s="39" t="n">
        <v>0.35</v>
      </c>
      <c r="I951" s="39" t="n">
        <v>18.9</v>
      </c>
      <c r="J951" s="14"/>
    </row>
    <row r="952" ht="22.5" customHeight="1">
      <c r="A952" s="13" t="n">
        <f>WEEKNUM(B952,2)</f>
        <v>39</v>
      </c>
      <c r="B952" s="33" t="n">
        <v>46286</v>
      </c>
      <c r="C952" s="52" t="n">
        <v>91566789</v>
      </c>
      <c r="D952" s="63" t="s">
        <v>61</v>
      </c>
      <c r="E952" s="52" t="s">
        <v>42</v>
      </c>
      <c r="F952" s="13" t="s">
        <v>15</v>
      </c>
      <c r="G952" s="35" t="n">
        <v>50</v>
      </c>
      <c r="H952" s="39" t="n">
        <v>0.101</v>
      </c>
      <c r="I952" s="39" t="n">
        <v>5.05</v>
      </c>
      <c r="J952" s="14"/>
    </row>
    <row r="953" ht="22.5" customHeight="1">
      <c r="A953" s="13" t="n">
        <f>WEEKNUM(B953,2)</f>
        <v>39</v>
      </c>
      <c r="B953" s="33" t="n">
        <v>46286</v>
      </c>
      <c r="C953" s="52" t="n">
        <v>12306671</v>
      </c>
      <c r="D953" s="63" t="s">
        <v>62</v>
      </c>
      <c r="E953" s="52" t="s">
        <v>63</v>
      </c>
      <c r="F953" s="13" t="s">
        <v>21</v>
      </c>
      <c r="G953" s="35" t="n">
        <v>11</v>
      </c>
      <c r="H953" s="39" t="n">
        <v>0.22</v>
      </c>
      <c r="I953" s="39" t="n">
        <v>2.42</v>
      </c>
      <c r="J953" s="14"/>
    </row>
    <row r="954" ht="22.5" customHeight="1">
      <c r="A954" s="13" t="n">
        <f>WEEKNUM(B954,2)</f>
        <v>39</v>
      </c>
      <c r="B954" s="33" t="n">
        <v>46286</v>
      </c>
      <c r="C954" s="52" t="n">
        <v>12304863</v>
      </c>
      <c r="D954" s="63" t="s">
        <v>59</v>
      </c>
      <c r="E954" s="52" t="s">
        <v>14</v>
      </c>
      <c r="F954" s="13" t="s">
        <v>26</v>
      </c>
      <c r="G954" s="35" t="n">
        <v>6</v>
      </c>
      <c r="H954" s="39" t="n">
        <v>0.22</v>
      </c>
      <c r="I954" s="39" t="n">
        <v>1.3</v>
      </c>
      <c r="J954" s="14"/>
    </row>
    <row r="955" ht="22.5" customHeight="1">
      <c r="A955" s="13" t="n">
        <f>WEEKNUM(B955,2)</f>
        <v>39</v>
      </c>
      <c r="B955" s="33" t="n">
        <v>46286</v>
      </c>
      <c r="C955" s="52" t="n">
        <v>5617321</v>
      </c>
      <c r="D955" s="63" t="s">
        <v>62</v>
      </c>
      <c r="E955" s="52" t="s">
        <v>63</v>
      </c>
      <c r="F955" s="13" t="s">
        <v>12</v>
      </c>
      <c r="G955" s="35" t="n">
        <v>0</v>
      </c>
      <c r="H955" s="39" t="n">
        <v>0</v>
      </c>
      <c r="I955" s="39" t="n">
        <f>0.1114+0.0069</f>
        <v>0.1183</v>
      </c>
      <c r="J955" s="14"/>
    </row>
    <row r="956" ht="22.5" customHeight="1">
      <c r="A956" s="13" t="n">
        <f>WEEKNUM(B956,2)</f>
        <v>39</v>
      </c>
      <c r="B956" s="33" t="n">
        <v>46286</v>
      </c>
      <c r="C956" s="52" t="n">
        <v>91567363</v>
      </c>
      <c r="D956" s="63" t="s">
        <v>64</v>
      </c>
      <c r="E956" s="52" t="s">
        <v>14</v>
      </c>
      <c r="F956" s="13" t="s">
        <v>15</v>
      </c>
      <c r="G956" s="35" t="n">
        <v>191</v>
      </c>
      <c r="H956" s="39" t="n">
        <v>0.25</v>
      </c>
      <c r="I956" s="39" t="n">
        <v>47.75</v>
      </c>
      <c r="J956" s="14"/>
    </row>
    <row r="957" ht="22.5" customHeight="1">
      <c r="A957" s="13" t="n">
        <f>WEEKNUM(B957,2)</f>
        <v>39</v>
      </c>
      <c r="B957" s="33" t="n">
        <v>46286</v>
      </c>
      <c r="C957" s="52" t="n">
        <v>91567806</v>
      </c>
      <c r="D957" s="63" t="s">
        <v>64</v>
      </c>
      <c r="E957" s="52" t="s">
        <v>65</v>
      </c>
      <c r="F957" s="13" t="s">
        <v>15</v>
      </c>
      <c r="G957" s="35" t="n">
        <v>143</v>
      </c>
      <c r="H957" s="39" t="n">
        <v>0.15</v>
      </c>
      <c r="I957" s="39" t="n">
        <v>21.45</v>
      </c>
      <c r="J957" s="14"/>
    </row>
    <row r="958" ht="22.5" customHeight="1">
      <c r="A958" s="13" t="n">
        <f>WEEKNUM(B958,2)</f>
        <v>39</v>
      </c>
      <c r="B958" s="33" t="n">
        <v>46286</v>
      </c>
      <c r="C958" s="52" t="n">
        <v>12373981</v>
      </c>
      <c r="D958" s="63" t="s">
        <v>66</v>
      </c>
      <c r="E958" s="52" t="s">
        <v>36</v>
      </c>
      <c r="F958" s="13" t="s">
        <v>15</v>
      </c>
      <c r="G958" s="35" t="n">
        <v>27</v>
      </c>
      <c r="H958" s="39" t="n">
        <v>0.04</v>
      </c>
      <c r="I958" s="39" t="n">
        <v>1.08</v>
      </c>
      <c r="J958" s="14"/>
    </row>
    <row r="959" ht="22.5" customHeight="1">
      <c r="A959" s="13" t="n">
        <f>WEEKNUM(B959,2)</f>
        <v>39</v>
      </c>
      <c r="B959" s="33" t="n">
        <v>46286</v>
      </c>
      <c r="C959" s="52" t="n">
        <v>5365721</v>
      </c>
      <c r="D959" s="63" t="s">
        <v>67</v>
      </c>
      <c r="E959" s="52" t="s">
        <v>65</v>
      </c>
      <c r="F959" s="13" t="s">
        <v>15</v>
      </c>
      <c r="G959" s="35" t="n">
        <v>21</v>
      </c>
      <c r="H959" s="39" t="n">
        <v>0.5</v>
      </c>
      <c r="I959" s="39" t="n">
        <v>10.5</v>
      </c>
      <c r="J959" s="14"/>
    </row>
    <row r="960" ht="22.5" customHeight="1">
      <c r="A960" s="13" t="n">
        <f>WEEKNUM(B960,2)</f>
        <v>39</v>
      </c>
      <c r="B960" s="33" t="n">
        <v>46286</v>
      </c>
      <c r="C960" s="52" t="n">
        <v>91399439</v>
      </c>
      <c r="D960" s="63" t="s">
        <v>69</v>
      </c>
      <c r="E960" s="52" t="s">
        <v>42</v>
      </c>
      <c r="F960" s="13" t="s">
        <v>15</v>
      </c>
      <c r="G960" s="13" t="n">
        <v>2</v>
      </c>
      <c r="H960" s="39" t="n">
        <v>0.1</v>
      </c>
      <c r="I960" s="39" t="n">
        <v>0.2</v>
      </c>
      <c r="J960" s="14"/>
    </row>
    <row r="961" ht="22.5" customHeight="1">
      <c r="A961" s="13" t="n">
        <f>WEEKNUM(B961,2)</f>
        <v>39</v>
      </c>
      <c r="B961" s="33" t="n">
        <v>46286</v>
      </c>
      <c r="C961" s="52" t="n">
        <v>91399437</v>
      </c>
      <c r="D961" s="63" t="s">
        <v>70</v>
      </c>
      <c r="E961" s="56" t="s">
        <v>71</v>
      </c>
      <c r="F961" s="13" t="s">
        <v>15</v>
      </c>
      <c r="G961" s="35" t="n">
        <v>50</v>
      </c>
      <c r="H961" s="39" t="n">
        <v>0.15</v>
      </c>
      <c r="I961" s="39" t="n">
        <v>7.5</v>
      </c>
      <c r="J961" s="14"/>
    </row>
    <row r="962" ht="22.5" customHeight="1">
      <c r="A962" s="13" t="n">
        <f>WEEKNUM(B962,2)</f>
        <v>39</v>
      </c>
      <c r="B962" s="33" t="n">
        <v>46286</v>
      </c>
      <c r="C962" s="52" t="n">
        <v>5556054</v>
      </c>
      <c r="D962" s="63" t="s">
        <v>72</v>
      </c>
      <c r="E962" s="52" t="s">
        <v>36</v>
      </c>
      <c r="F962" s="13" t="s">
        <v>15</v>
      </c>
      <c r="G962" s="57" t="n">
        <v>4</v>
      </c>
      <c r="H962" s="39" t="n">
        <v>2.445</v>
      </c>
      <c r="I962" s="39" t="n">
        <v>9.778</v>
      </c>
      <c r="J962" s="14"/>
    </row>
    <row r="963" ht="22.5" customHeight="1">
      <c r="A963" s="13" t="n">
        <f>WEEKNUM(B963,2)</f>
        <v>39</v>
      </c>
      <c r="B963" s="33" t="n">
        <v>46286</v>
      </c>
      <c r="C963" s="52" t="n">
        <v>8628042</v>
      </c>
      <c r="D963" s="63" t="s">
        <v>28</v>
      </c>
      <c r="E963" s="52" t="s">
        <v>14</v>
      </c>
      <c r="F963" s="61" t="s">
        <v>26</v>
      </c>
      <c r="G963" s="61" t="n">
        <v>370</v>
      </c>
      <c r="H963" s="60" t="n">
        <v>0.38</v>
      </c>
      <c r="I963" s="60" t="n">
        <v>138.68</v>
      </c>
      <c r="J963" s="14"/>
    </row>
    <row r="964" ht="22.5" customHeight="1">
      <c r="A964" s="13" t="n">
        <f>WEEKNUM(B964,2)</f>
        <v>39</v>
      </c>
      <c r="B964" s="33" t="n">
        <v>46286</v>
      </c>
      <c r="C964" s="52" t="n">
        <v>9297014</v>
      </c>
      <c r="D964" s="63" t="s">
        <v>13</v>
      </c>
      <c r="E964" s="52" t="s">
        <v>14</v>
      </c>
      <c r="F964" s="13" t="s">
        <v>26</v>
      </c>
      <c r="G964" s="13" t="n">
        <v>196</v>
      </c>
      <c r="H964" s="39" t="n">
        <v>0.18</v>
      </c>
      <c r="I964" s="39" t="n">
        <v>35</v>
      </c>
      <c r="J964" s="14"/>
    </row>
    <row r="965" ht="22.5" customHeight="1">
      <c r="A965" s="13" t="n">
        <f>WEEKNUM(B965,2)</f>
        <v>39</v>
      </c>
      <c r="B965" s="33" t="n">
        <v>46286</v>
      </c>
      <c r="C965" s="52" t="n">
        <v>7815836</v>
      </c>
      <c r="D965" s="63" t="s">
        <v>73</v>
      </c>
      <c r="E965" s="52" t="s">
        <v>36</v>
      </c>
      <c r="F965" s="13" t="s">
        <v>15</v>
      </c>
      <c r="G965" s="57" t="n">
        <v>3759</v>
      </c>
      <c r="H965" s="39" t="n">
        <v>0.108</v>
      </c>
      <c r="I965" s="39" t="n">
        <v>404.35</v>
      </c>
      <c r="J965" s="14"/>
    </row>
    <row r="966" ht="22.5" customHeight="1">
      <c r="A966" s="13" t="n">
        <f>WEEKNUM(B966,2)</f>
        <v>39</v>
      </c>
      <c r="B966" s="33" t="n">
        <v>46286</v>
      </c>
      <c r="C966" s="52" t="n">
        <v>8312006</v>
      </c>
      <c r="D966" s="63" t="s">
        <v>92</v>
      </c>
      <c r="E966" s="52" t="s">
        <v>14</v>
      </c>
      <c r="F966" s="13" t="s">
        <v>15</v>
      </c>
      <c r="G966" s="57" t="n">
        <v>41</v>
      </c>
      <c r="H966" s="39" t="n">
        <v>0.12</v>
      </c>
      <c r="I966" s="39" t="n">
        <v>4.92</v>
      </c>
      <c r="J966" s="66"/>
    </row>
    <row r="967" ht="22.5" customHeight="1">
      <c r="A967" s="13" t="n">
        <f>WEEKNUM(B967,2)</f>
        <v>39</v>
      </c>
      <c r="B967" s="33" t="n">
        <v>46286</v>
      </c>
      <c r="C967" s="52" t="n">
        <v>91467820</v>
      </c>
      <c r="D967" s="63" t="s">
        <v>74</v>
      </c>
      <c r="E967" s="52" t="s">
        <v>36</v>
      </c>
      <c r="F967" s="13" t="s">
        <v>15</v>
      </c>
      <c r="G967" s="57" t="n">
        <v>243</v>
      </c>
      <c r="H967" s="39" t="n">
        <v>0.1</v>
      </c>
      <c r="I967" s="39" t="n">
        <v>24.3</v>
      </c>
      <c r="J967" s="14"/>
    </row>
    <row r="968" ht="22.5" customHeight="1">
      <c r="A968" s="13" t="n">
        <f>WEEKNUM(B968,2)</f>
        <v>39</v>
      </c>
      <c r="B968" s="33" t="n">
        <v>46286</v>
      </c>
      <c r="C968" s="52" t="n">
        <v>91467821</v>
      </c>
      <c r="D968" s="63" t="s">
        <v>74</v>
      </c>
      <c r="E968" s="52" t="s">
        <v>17</v>
      </c>
      <c r="F968" s="13" t="s">
        <v>15</v>
      </c>
      <c r="G968" s="57" t="n">
        <v>100</v>
      </c>
      <c r="H968" s="39" t="n">
        <v>0.17</v>
      </c>
      <c r="I968" s="39" t="n">
        <v>17</v>
      </c>
      <c r="J968" s="14"/>
    </row>
    <row r="969" ht="22.5" customHeight="1">
      <c r="A969" s="13" t="n">
        <f>WEEKNUM(B969,2)</f>
        <v>39</v>
      </c>
      <c r="B969" s="33" t="n">
        <v>46286</v>
      </c>
      <c r="C969" s="52" t="n">
        <v>10295313</v>
      </c>
      <c r="D969" s="63" t="s">
        <v>92</v>
      </c>
      <c r="E969" s="52" t="s">
        <v>14</v>
      </c>
      <c r="F969" s="13" t="s">
        <v>15</v>
      </c>
      <c r="G969" s="57" t="n">
        <v>0</v>
      </c>
      <c r="H969" s="39" t="n">
        <v>0</v>
      </c>
      <c r="I969" s="39" t="n">
        <v>0</v>
      </c>
      <c r="J969" s="14"/>
    </row>
    <row r="970" ht="22.5" customHeight="1">
      <c r="A970" s="13" t="n">
        <f>WEEKNUM(B970,2)</f>
        <v>39</v>
      </c>
      <c r="B970" s="33" t="n">
        <v>46286</v>
      </c>
      <c r="C970" s="52" t="n">
        <v>91496145</v>
      </c>
      <c r="D970" s="63" t="s">
        <v>74</v>
      </c>
      <c r="E970" s="56" t="s">
        <v>71</v>
      </c>
      <c r="F970" s="13" t="s">
        <v>15</v>
      </c>
      <c r="G970" s="57" t="n">
        <v>30</v>
      </c>
      <c r="H970" s="39" t="n">
        <v>0.15</v>
      </c>
      <c r="I970" s="39" t="n">
        <v>4.5</v>
      </c>
      <c r="J970" s="14"/>
    </row>
    <row r="971" ht="22.5" customHeight="1">
      <c r="A971" s="13" t="n">
        <f>WEEKNUM(B971,2)</f>
        <v>39</v>
      </c>
      <c r="B971" s="33" t="n">
        <v>46286</v>
      </c>
      <c r="C971" s="52" t="n">
        <v>91496146</v>
      </c>
      <c r="D971" s="63" t="s">
        <v>74</v>
      </c>
      <c r="E971" s="52" t="s">
        <v>46</v>
      </c>
      <c r="F971" s="13" t="s">
        <v>15</v>
      </c>
      <c r="G971" s="57" t="n">
        <v>49</v>
      </c>
      <c r="H971" s="39" t="n">
        <v>0.14</v>
      </c>
      <c r="I971" s="39" t="n">
        <v>6.86</v>
      </c>
      <c r="J971" s="14"/>
    </row>
    <row r="972" ht="22.5" customHeight="1">
      <c r="A972" s="13" t="n">
        <f>WEEKNUM(B972,2)</f>
        <v>39</v>
      </c>
      <c r="B972" s="33" t="n">
        <v>46286</v>
      </c>
      <c r="C972" s="52" t="n">
        <v>91496147</v>
      </c>
      <c r="D972" s="63" t="s">
        <v>74</v>
      </c>
      <c r="E972" s="52" t="s">
        <v>11</v>
      </c>
      <c r="F972" s="13" t="s">
        <v>15</v>
      </c>
      <c r="G972" s="57" t="n">
        <v>133</v>
      </c>
      <c r="H972" s="39" t="n">
        <v>0.13</v>
      </c>
      <c r="I972" s="39" t="n">
        <v>17.29</v>
      </c>
      <c r="J972" s="14"/>
    </row>
    <row r="973" ht="22.5" customHeight="1">
      <c r="A973" s="13" t="n">
        <f>WEEKNUM(B973,2)</f>
        <v>39</v>
      </c>
      <c r="B973" s="33" t="n">
        <v>46286</v>
      </c>
      <c r="C973" s="52" t="n">
        <v>91496148</v>
      </c>
      <c r="D973" s="63" t="s">
        <v>74</v>
      </c>
      <c r="E973" s="52" t="s">
        <v>14</v>
      </c>
      <c r="F973" s="13" t="s">
        <v>15</v>
      </c>
      <c r="G973" s="57" t="n">
        <v>160</v>
      </c>
      <c r="H973" s="39" t="n">
        <v>0.15</v>
      </c>
      <c r="I973" s="39" t="n">
        <v>24</v>
      </c>
      <c r="J973" s="14"/>
    </row>
    <row r="974" ht="22.5" customHeight="1">
      <c r="A974" s="13" t="n">
        <f>WEEKNUM(B974,2)</f>
        <v>39</v>
      </c>
      <c r="B974" s="33" t="n">
        <v>46286</v>
      </c>
      <c r="C974" s="52" t="n">
        <v>10765365</v>
      </c>
      <c r="D974" s="63" t="s">
        <v>75</v>
      </c>
      <c r="E974" s="56" t="s">
        <v>71</v>
      </c>
      <c r="F974" s="13" t="s">
        <v>15</v>
      </c>
      <c r="G974" s="57" t="n">
        <v>100</v>
      </c>
      <c r="H974" s="39" t="n">
        <v>0.181</v>
      </c>
      <c r="I974" s="39" t="n">
        <v>18.13</v>
      </c>
      <c r="J974" s="14"/>
    </row>
    <row r="975" ht="22.5" customHeight="1">
      <c r="A975" s="13" t="n">
        <f>WEEKNUM(B975,2)</f>
        <v>39</v>
      </c>
      <c r="B975" s="33" t="n">
        <v>46286</v>
      </c>
      <c r="C975" s="52" t="n">
        <v>11079953</v>
      </c>
      <c r="D975" s="63" t="s">
        <v>72</v>
      </c>
      <c r="E975" s="52" t="s">
        <v>36</v>
      </c>
      <c r="F975" s="13" t="s">
        <v>15</v>
      </c>
      <c r="G975" s="57" t="n">
        <v>0</v>
      </c>
      <c r="H975" s="39" t="n">
        <v>0</v>
      </c>
      <c r="I975" s="39" t="n">
        <v>0</v>
      </c>
      <c r="J975" s="14"/>
    </row>
    <row r="976" ht="22.5" customHeight="1">
      <c r="A976" s="13" t="n">
        <f>WEEKNUM(B976,2)</f>
        <v>39</v>
      </c>
      <c r="B976" s="33" t="n">
        <v>46286</v>
      </c>
      <c r="C976" s="52" t="n">
        <v>11690181</v>
      </c>
      <c r="D976" s="63" t="s">
        <v>76</v>
      </c>
      <c r="E976" s="52" t="s">
        <v>14</v>
      </c>
      <c r="F976" s="13" t="s">
        <v>15</v>
      </c>
      <c r="G976" s="57" t="n">
        <v>400</v>
      </c>
      <c r="H976" s="39" t="n">
        <v>0.42</v>
      </c>
      <c r="I976" s="39" t="n">
        <v>168</v>
      </c>
      <c r="J976" s="14"/>
    </row>
    <row r="977" ht="22.5" customHeight="1">
      <c r="A977" s="13" t="n">
        <f>WEEKNUM(B977,2)</f>
        <v>39</v>
      </c>
      <c r="B977" s="33" t="n">
        <v>46286</v>
      </c>
      <c r="C977" s="52" t="n">
        <v>11836152</v>
      </c>
      <c r="D977" s="63" t="s">
        <v>73</v>
      </c>
      <c r="E977" s="56" t="s">
        <v>36</v>
      </c>
      <c r="F977" s="13" t="s">
        <v>15</v>
      </c>
      <c r="G977" s="57" t="n">
        <v>2</v>
      </c>
      <c r="H977" s="39" t="n">
        <v>0.09</v>
      </c>
      <c r="I977" s="39" t="n">
        <v>0.18</v>
      </c>
      <c r="J977" s="14"/>
    </row>
    <row r="978" ht="22.5" customHeight="1">
      <c r="A978" s="13" t="n">
        <f>WEEKNUM(B978,2)</f>
        <v>39</v>
      </c>
      <c r="B978" s="33" t="n">
        <v>46286</v>
      </c>
      <c r="C978" s="52" t="n">
        <v>11862336</v>
      </c>
      <c r="D978" s="63" t="s">
        <v>69</v>
      </c>
      <c r="E978" s="56" t="s">
        <v>42</v>
      </c>
      <c r="F978" s="13" t="s">
        <v>15</v>
      </c>
      <c r="G978" s="57" t="n">
        <v>0</v>
      </c>
      <c r="H978" s="39" t="n">
        <v>0</v>
      </c>
      <c r="I978" s="39" t="n">
        <v>0</v>
      </c>
      <c r="J978" s="14"/>
    </row>
    <row r="979" ht="22.5" customHeight="1">
      <c r="A979" s="13" t="n">
        <f>WEEKNUM(B979,2)</f>
        <v>39</v>
      </c>
      <c r="B979" s="33" t="n">
        <v>46286</v>
      </c>
      <c r="C979" s="52" t="n">
        <v>11924259</v>
      </c>
      <c r="D979" s="63" t="s">
        <v>77</v>
      </c>
      <c r="E979" s="56" t="s">
        <v>36</v>
      </c>
      <c r="F979" s="13" t="s">
        <v>15</v>
      </c>
      <c r="G979" s="57" t="n">
        <v>73</v>
      </c>
      <c r="H979" s="39" t="n">
        <v>0.12</v>
      </c>
      <c r="I979" s="39" t="n">
        <v>8.76</v>
      </c>
      <c r="J979" s="14"/>
    </row>
    <row r="980" ht="22.5" customHeight="1">
      <c r="A980" s="13" t="n">
        <f>WEEKNUM(B980,2)</f>
        <v>39</v>
      </c>
      <c r="B980" s="33" t="n">
        <v>46286</v>
      </c>
      <c r="C980" s="52" t="n">
        <v>12038500</v>
      </c>
      <c r="D980" s="63" t="s">
        <v>76</v>
      </c>
      <c r="E980" s="52" t="s">
        <v>14</v>
      </c>
      <c r="F980" s="13" t="s">
        <v>15</v>
      </c>
      <c r="G980" s="57" t="n">
        <v>39</v>
      </c>
      <c r="H980" s="39" t="n">
        <v>0.4</v>
      </c>
      <c r="I980" s="39" t="n">
        <v>15.6</v>
      </c>
      <c r="J980" s="14"/>
    </row>
    <row r="981" ht="22.5" customHeight="1">
      <c r="A981" s="13" t="n">
        <f>WEEKNUM(B981,2)</f>
        <v>39</v>
      </c>
      <c r="B981" s="33" t="n">
        <v>46286</v>
      </c>
      <c r="C981" s="52" t="n">
        <v>91565943</v>
      </c>
      <c r="D981" s="63" t="s">
        <v>74</v>
      </c>
      <c r="E981" s="52" t="s">
        <v>46</v>
      </c>
      <c r="F981" s="13" t="s">
        <v>15</v>
      </c>
      <c r="G981" s="57" t="n">
        <v>1</v>
      </c>
      <c r="H981" s="39" t="n">
        <v>0.14</v>
      </c>
      <c r="I981" s="39" t="n">
        <v>0.14</v>
      </c>
      <c r="J981" s="14"/>
    </row>
    <row r="982" ht="22.5" customHeight="1">
      <c r="A982" s="13" t="n">
        <f>WEEKNUM(B982,2)</f>
        <v>39</v>
      </c>
      <c r="B982" s="33" t="n">
        <v>46286</v>
      </c>
      <c r="C982" s="52" t="n">
        <v>91565944</v>
      </c>
      <c r="D982" s="63" t="s">
        <v>74</v>
      </c>
      <c r="E982" s="52" t="s">
        <v>14</v>
      </c>
      <c r="F982" s="13" t="s">
        <v>15</v>
      </c>
      <c r="G982" s="57" t="n">
        <v>160</v>
      </c>
      <c r="H982" s="39" t="n">
        <v>0.15</v>
      </c>
      <c r="I982" s="39" t="n">
        <v>24</v>
      </c>
      <c r="J982" s="14"/>
    </row>
    <row r="983" ht="22.5" customHeight="1">
      <c r="A983" s="13" t="n">
        <f>WEEKNUM(B983,2)</f>
        <v>39</v>
      </c>
      <c r="B983" s="33" t="n">
        <v>46286</v>
      </c>
      <c r="C983" s="52" t="n">
        <v>91565945</v>
      </c>
      <c r="D983" s="63" t="s">
        <v>74</v>
      </c>
      <c r="E983" s="56" t="s">
        <v>36</v>
      </c>
      <c r="F983" s="13" t="s">
        <v>15</v>
      </c>
      <c r="G983" s="57" t="n">
        <v>24</v>
      </c>
      <c r="H983" s="39" t="n">
        <v>0.12</v>
      </c>
      <c r="I983" s="39" t="n">
        <v>2.88</v>
      </c>
      <c r="J983" s="14"/>
    </row>
    <row r="984" ht="22.5" customHeight="1">
      <c r="A984" s="13" t="n">
        <f>WEEKNUM(B984,2)</f>
        <v>39</v>
      </c>
      <c r="B984" s="33" t="n">
        <v>46286</v>
      </c>
      <c r="C984" s="52" t="n">
        <v>91551845</v>
      </c>
      <c r="D984" s="63" t="s">
        <v>74</v>
      </c>
      <c r="E984" s="52" t="s">
        <v>11</v>
      </c>
      <c r="F984" s="13" t="s">
        <v>15</v>
      </c>
      <c r="G984" s="57" t="n">
        <v>88</v>
      </c>
      <c r="H984" s="39" t="n">
        <v>0.14</v>
      </c>
      <c r="I984" s="39" t="n">
        <v>12.32</v>
      </c>
      <c r="J984" s="14"/>
    </row>
    <row r="985" ht="22.5" customHeight="1">
      <c r="A985" s="13" t="n">
        <f>WEEKNUM(B985,2)</f>
        <v>39</v>
      </c>
      <c r="B985" s="33" t="n">
        <v>46286</v>
      </c>
      <c r="C985" s="52" t="n">
        <v>91565946</v>
      </c>
      <c r="D985" s="63" t="s">
        <v>74</v>
      </c>
      <c r="E985" s="52" t="s">
        <v>17</v>
      </c>
      <c r="F985" s="13" t="s">
        <v>15</v>
      </c>
      <c r="G985" s="57" t="n">
        <v>32</v>
      </c>
      <c r="H985" s="39" t="n">
        <v>0.17</v>
      </c>
      <c r="I985" s="39" t="n">
        <v>5.44</v>
      </c>
      <c r="J985" s="14"/>
    </row>
    <row r="986" ht="22.5" customHeight="1">
      <c r="A986" s="13" t="n">
        <f>WEEKNUM(B986,2)</f>
        <v>39</v>
      </c>
      <c r="B986" s="33" t="n">
        <v>46286</v>
      </c>
      <c r="C986" s="52" t="n">
        <v>91565949</v>
      </c>
      <c r="D986" s="63" t="s">
        <v>74</v>
      </c>
      <c r="E986" s="52" t="s">
        <v>71</v>
      </c>
      <c r="F986" s="13" t="s">
        <v>15</v>
      </c>
      <c r="G986" s="57" t="n">
        <v>50</v>
      </c>
      <c r="H986" s="39" t="n">
        <v>0.15</v>
      </c>
      <c r="I986" s="39" t="n">
        <v>7.5</v>
      </c>
      <c r="J986" s="14"/>
    </row>
    <row r="987" ht="22.5" customHeight="1">
      <c r="A987" s="13" t="n">
        <f>WEEKNUM(B987,2)</f>
        <v>39</v>
      </c>
      <c r="B987" s="33" t="n">
        <v>46286</v>
      </c>
      <c r="C987" s="52" t="n">
        <v>12336897</v>
      </c>
      <c r="D987" s="63" t="s">
        <v>78</v>
      </c>
      <c r="E987" s="52" t="s">
        <v>11</v>
      </c>
      <c r="F987" s="13" t="s">
        <v>15</v>
      </c>
      <c r="G987" s="57" t="n">
        <v>99</v>
      </c>
      <c r="H987" s="39" t="n">
        <v>0.3</v>
      </c>
      <c r="I987" s="39" t="n">
        <v>29.7</v>
      </c>
      <c r="J987" s="14"/>
    </row>
    <row r="988" ht="22.5" customHeight="1">
      <c r="A988" s="13" t="n">
        <f>WEEKNUM(B988,2)</f>
        <v>39</v>
      </c>
      <c r="B988" s="33" t="n">
        <v>46286</v>
      </c>
      <c r="C988" s="52" t="n">
        <v>12336896</v>
      </c>
      <c r="D988" s="63" t="s">
        <v>78</v>
      </c>
      <c r="E988" s="52" t="s">
        <v>11</v>
      </c>
      <c r="F988" s="39" t="s">
        <v>12</v>
      </c>
      <c r="G988" s="57" t="n">
        <v>0</v>
      </c>
      <c r="H988" s="39" t="n">
        <v>0</v>
      </c>
      <c r="I988" s="39" t="n">
        <v>0.1009</v>
      </c>
      <c r="J988" s="14"/>
    </row>
    <row r="989" ht="22.5" customHeight="1">
      <c r="A989" s="13" t="n">
        <f>WEEKNUM(B989,2)</f>
        <v>39</v>
      </c>
      <c r="B989" s="33" t="n">
        <v>46286</v>
      </c>
      <c r="C989" s="52" t="n">
        <v>6395488</v>
      </c>
      <c r="D989" s="63" t="s">
        <v>39</v>
      </c>
      <c r="E989" s="52" t="s">
        <v>14</v>
      </c>
      <c r="F989" s="13" t="s">
        <v>15</v>
      </c>
      <c r="G989" s="13" t="n">
        <v>200</v>
      </c>
      <c r="H989" s="39" t="n">
        <v>0.3</v>
      </c>
      <c r="I989" s="39" t="n">
        <v>60</v>
      </c>
      <c r="J989" s="14"/>
    </row>
    <row r="990" ht="22.5" customHeight="1">
      <c r="A990" s="13" t="n">
        <f>WEEKNUM(B990,2)</f>
        <v>39</v>
      </c>
      <c r="B990" s="33" t="n">
        <v>46286</v>
      </c>
      <c r="C990" s="52" t="n">
        <v>8291713</v>
      </c>
      <c r="D990" s="62" t="s">
        <v>40</v>
      </c>
      <c r="E990" s="31" t="s">
        <v>14</v>
      </c>
      <c r="F990" s="13" t="s">
        <v>15</v>
      </c>
      <c r="G990" s="35" t="n">
        <v>1500</v>
      </c>
      <c r="H990" s="39" t="n">
        <v>0.135</v>
      </c>
      <c r="I990" s="39" t="n">
        <v>202.5</v>
      </c>
      <c r="J990" s="66"/>
    </row>
    <row r="991" ht="22.5" customHeight="1">
      <c r="A991" s="13" t="n">
        <f>WEEKNUM(B991,2)</f>
        <v>39</v>
      </c>
      <c r="B991" s="33" t="n">
        <v>46286</v>
      </c>
      <c r="C991" s="52" t="n">
        <v>8566541</v>
      </c>
      <c r="D991" s="62" t="s">
        <v>79</v>
      </c>
      <c r="E991" s="56" t="s">
        <v>14</v>
      </c>
      <c r="F991" s="39" t="s">
        <v>26</v>
      </c>
      <c r="G991" s="35" t="n">
        <v>389</v>
      </c>
      <c r="H991" s="39" t="n">
        <v>0.16</v>
      </c>
      <c r="I991" s="39" t="n">
        <v>63.73</v>
      </c>
      <c r="J991" s="66"/>
    </row>
    <row r="992" ht="22.5" customHeight="1">
      <c r="A992" s="13" t="n">
        <f>WEEKNUM(B992,2)</f>
        <v>39</v>
      </c>
      <c r="B992" s="33" t="n">
        <v>46286</v>
      </c>
      <c r="C992" s="52" t="n">
        <v>8566084</v>
      </c>
      <c r="D992" s="62" t="s">
        <v>80</v>
      </c>
      <c r="E992" s="56" t="s">
        <v>42</v>
      </c>
      <c r="F992" s="13" t="s">
        <v>15</v>
      </c>
      <c r="G992" s="58" t="n">
        <v>100</v>
      </c>
      <c r="H992" s="39" t="n">
        <v>0.12</v>
      </c>
      <c r="I992" s="39" t="n">
        <v>12</v>
      </c>
      <c r="J992" s="14"/>
    </row>
    <row r="993" ht="22.5" customHeight="1">
      <c r="A993" s="13" t="n">
        <f>WEEKNUM(B993,2)</f>
        <v>39</v>
      </c>
      <c r="B993" s="33" t="n">
        <v>46286</v>
      </c>
      <c r="C993" s="52" t="n">
        <v>2937658</v>
      </c>
      <c r="D993" s="62" t="s">
        <v>81</v>
      </c>
      <c r="E993" s="56" t="s">
        <v>14</v>
      </c>
      <c r="F993" s="61" t="s">
        <v>15</v>
      </c>
      <c r="G993" s="74" t="n">
        <v>100</v>
      </c>
      <c r="H993" s="60" t="n">
        <v>0.123</v>
      </c>
      <c r="I993" s="60" t="n">
        <v>12.3</v>
      </c>
      <c r="J993" s="14"/>
    </row>
    <row r="994" ht="22.5" customHeight="1">
      <c r="A994" s="13" t="n">
        <f>WEEKNUM(B994,2)</f>
        <v>39</v>
      </c>
      <c r="B994" s="33" t="n">
        <v>46286</v>
      </c>
      <c r="C994" s="52" t="n">
        <v>6706444</v>
      </c>
      <c r="D994" s="62" t="s">
        <v>82</v>
      </c>
      <c r="E994" s="52" t="s">
        <v>83</v>
      </c>
      <c r="F994" s="39" t="s">
        <v>12</v>
      </c>
      <c r="G994" s="58" t="n">
        <v>5</v>
      </c>
      <c r="H994" s="39" t="n">
        <v>0.824</v>
      </c>
      <c r="I994" s="39" t="n">
        <v>4.1218</v>
      </c>
      <c r="J994" s="14"/>
    </row>
    <row r="995" ht="22.5" customHeight="1">
      <c r="A995" s="13" t="n">
        <f>WEEKNUM(B995,2)</f>
        <v>39</v>
      </c>
      <c r="B995" s="33" t="n">
        <v>46286</v>
      </c>
      <c r="C995" s="52" t="n">
        <v>5963354</v>
      </c>
      <c r="D995" s="63" t="s">
        <v>82</v>
      </c>
      <c r="E995" s="52" t="s">
        <v>83</v>
      </c>
      <c r="F995" s="13" t="s">
        <v>15</v>
      </c>
      <c r="G995" s="58" t="n">
        <v>311</v>
      </c>
      <c r="H995" s="39" t="n">
        <v>0.578</v>
      </c>
      <c r="I995" s="39" t="n">
        <v>179.901</v>
      </c>
      <c r="J995" s="64"/>
    </row>
    <row r="996" ht="22.5" customHeight="1">
      <c r="A996" s="13" t="n">
        <f>WEEKNUM(B996,2)</f>
        <v>39</v>
      </c>
      <c r="B996" s="33" t="n">
        <v>46286</v>
      </c>
      <c r="C996" s="52" t="n">
        <v>9686529</v>
      </c>
      <c r="D996" s="62" t="s">
        <v>82</v>
      </c>
      <c r="E996" s="56" t="s">
        <v>84</v>
      </c>
      <c r="F996" s="13" t="s">
        <v>15</v>
      </c>
      <c r="G996" s="58" t="n">
        <v>37</v>
      </c>
      <c r="H996" s="39" t="n">
        <v>0.5</v>
      </c>
      <c r="I996" s="39" t="n">
        <v>18.5</v>
      </c>
      <c r="J996" s="14"/>
    </row>
    <row r="997" ht="22.5" customHeight="1">
      <c r="A997" s="13" t="n">
        <f>WEEKNUM(B997,2)</f>
        <v>39</v>
      </c>
      <c r="B997" s="33" t="n">
        <v>46286</v>
      </c>
      <c r="C997" s="52" t="n">
        <v>5963400</v>
      </c>
      <c r="D997" s="62" t="s">
        <v>82</v>
      </c>
      <c r="E997" s="56" t="s">
        <v>85</v>
      </c>
      <c r="F997" s="13" t="s">
        <v>15</v>
      </c>
      <c r="G997" s="58" t="n">
        <v>50</v>
      </c>
      <c r="H997" s="39" t="n">
        <v>0.2</v>
      </c>
      <c r="I997" s="39" t="n">
        <v>10</v>
      </c>
      <c r="J997" s="14"/>
    </row>
    <row r="998" ht="22.5" customHeight="1">
      <c r="A998" s="38" t="n">
        <f>WEEKNUM(B998,2)</f>
        <v>39</v>
      </c>
      <c r="B998" s="33" t="n">
        <v>46286</v>
      </c>
      <c r="C998" s="65" t="n">
        <v>10080665</v>
      </c>
      <c r="D998" s="68" t="s">
        <v>82</v>
      </c>
      <c r="E998" s="56" t="s">
        <v>86</v>
      </c>
      <c r="F998" s="13" t="s">
        <v>15</v>
      </c>
      <c r="G998" s="58" t="n">
        <v>17</v>
      </c>
      <c r="H998" s="39" t="n">
        <v>0.38</v>
      </c>
      <c r="I998" s="39" t="n">
        <v>6.46</v>
      </c>
      <c r="J998" s="14"/>
    </row>
    <row r="999" ht="22.5" customHeight="1">
      <c r="A999" s="13" t="n">
        <f>WEEKNUM(B999,2)</f>
        <v>39</v>
      </c>
      <c r="B999" s="33" t="n">
        <v>46286</v>
      </c>
      <c r="C999" s="13" t="n">
        <v>91520433</v>
      </c>
      <c r="D999" s="62" t="s">
        <v>74</v>
      </c>
      <c r="E999" s="56" t="s">
        <v>14</v>
      </c>
      <c r="F999" s="13" t="s">
        <v>15</v>
      </c>
      <c r="G999" s="58" t="n">
        <v>2</v>
      </c>
      <c r="H999" s="39" t="n">
        <v>0.16</v>
      </c>
      <c r="I999" s="39" t="n">
        <v>0.32</v>
      </c>
      <c r="J999" s="14"/>
    </row>
    <row r="1000" ht="22.5" customHeight="1">
      <c r="A1000" s="13" t="n">
        <f>WEEKNUM(B1000,2)</f>
        <v>39</v>
      </c>
      <c r="B1000" s="33" t="n">
        <v>46286</v>
      </c>
      <c r="C1000" s="52" t="n">
        <v>11078827</v>
      </c>
      <c r="D1000" s="62" t="s">
        <v>82</v>
      </c>
      <c r="E1000" s="56" t="s">
        <v>85</v>
      </c>
      <c r="F1000" s="13" t="s">
        <v>15</v>
      </c>
      <c r="G1000" s="58" t="n">
        <v>1</v>
      </c>
      <c r="H1000" s="39" t="n">
        <v>0.3</v>
      </c>
      <c r="I1000" s="39" t="n">
        <v>0.3</v>
      </c>
      <c r="J1000" s="14"/>
    </row>
    <row r="1001" ht="22.5" customHeight="1">
      <c r="A1001" s="13" t="n">
        <f>WEEKNUM(B1001,2)</f>
        <v>39</v>
      </c>
      <c r="B1001" s="33" t="n">
        <v>46286</v>
      </c>
      <c r="C1001" s="52" t="n">
        <v>11078981</v>
      </c>
      <c r="D1001" s="62" t="s">
        <v>82</v>
      </c>
      <c r="E1001" s="52" t="s">
        <v>83</v>
      </c>
      <c r="F1001" s="13" t="s">
        <v>15</v>
      </c>
      <c r="G1001" s="58" t="n">
        <v>0</v>
      </c>
      <c r="H1001" s="39" t="n">
        <v>0</v>
      </c>
      <c r="I1001" s="39" t="n">
        <v>0</v>
      </c>
      <c r="J1001" s="14"/>
    </row>
    <row r="1002" ht="22.5" customHeight="1">
      <c r="A1002" s="13" t="n">
        <f>WEEKNUM(B1002,2)</f>
        <v>39</v>
      </c>
      <c r="B1002" s="33" t="n">
        <v>46286</v>
      </c>
      <c r="C1002" s="52" t="n">
        <v>11080833</v>
      </c>
      <c r="D1002" s="62" t="s">
        <v>82</v>
      </c>
      <c r="E1002" s="56" t="s">
        <v>84</v>
      </c>
      <c r="F1002" s="13" t="s">
        <v>15</v>
      </c>
      <c r="G1002" s="58" t="n">
        <v>0</v>
      </c>
      <c r="H1002" s="39" t="n">
        <v>0</v>
      </c>
      <c r="I1002" s="39" t="n">
        <v>0</v>
      </c>
      <c r="J1002" s="14"/>
    </row>
    <row r="1003" ht="22.5" customHeight="1">
      <c r="A1003" s="13" t="n">
        <f>WEEKNUM(B1003,2)</f>
        <v>39</v>
      </c>
      <c r="B1003" s="33" t="n">
        <v>46286</v>
      </c>
      <c r="C1003" s="52" t="n">
        <v>11081056</v>
      </c>
      <c r="D1003" s="62" t="s">
        <v>82</v>
      </c>
      <c r="E1003" s="56" t="s">
        <v>86</v>
      </c>
      <c r="F1003" s="13" t="s">
        <v>15</v>
      </c>
      <c r="G1003" s="58" t="n">
        <v>0</v>
      </c>
      <c r="H1003" s="39" t="n">
        <v>0</v>
      </c>
      <c r="I1003" s="39" t="n">
        <v>0</v>
      </c>
      <c r="J1003" s="14"/>
    </row>
    <row r="1004" ht="22.5" customHeight="1">
      <c r="A1004" s="13" t="n">
        <f>WEEKNUM(B1004,2)</f>
        <v>39</v>
      </c>
      <c r="B1004" s="33" t="n">
        <v>46286</v>
      </c>
      <c r="C1004" s="52" t="n">
        <v>11078963</v>
      </c>
      <c r="D1004" s="62" t="s">
        <v>81</v>
      </c>
      <c r="E1004" s="56" t="s">
        <v>14</v>
      </c>
      <c r="F1004" s="13" t="s">
        <v>15</v>
      </c>
      <c r="G1004" s="58" t="n">
        <v>47</v>
      </c>
      <c r="H1004" s="39" t="n">
        <v>0.4</v>
      </c>
      <c r="I1004" s="39" t="n">
        <v>18.8</v>
      </c>
      <c r="J1004" s="14"/>
    </row>
    <row r="1005" ht="22.5" customHeight="1">
      <c r="A1005" s="13" t="n">
        <f>WEEKNUM(B1005,2)</f>
        <v>39</v>
      </c>
      <c r="B1005" s="33" t="n">
        <v>46286</v>
      </c>
      <c r="C1005" s="52" t="n">
        <v>91538300</v>
      </c>
      <c r="D1005" s="62" t="s">
        <v>74</v>
      </c>
      <c r="E1005" s="56" t="s">
        <v>36</v>
      </c>
      <c r="F1005" s="13" t="s">
        <v>15</v>
      </c>
      <c r="G1005" s="58" t="n">
        <v>8</v>
      </c>
      <c r="H1005" s="39" t="n">
        <v>0.14</v>
      </c>
      <c r="I1005" s="39" t="n">
        <v>1.12</v>
      </c>
      <c r="J1005" s="14"/>
    </row>
    <row r="1006" ht="22.5" customHeight="1">
      <c r="A1006" s="13" t="n">
        <f>WEEKNUM(B1006,2)</f>
        <v>39</v>
      </c>
      <c r="B1006" s="33" t="n">
        <v>46286</v>
      </c>
      <c r="C1006" s="52" t="n">
        <v>91538301</v>
      </c>
      <c r="D1006" s="62" t="s">
        <v>74</v>
      </c>
      <c r="E1006" s="56" t="s">
        <v>14</v>
      </c>
      <c r="F1006" s="13" t="s">
        <v>15</v>
      </c>
      <c r="G1006" s="58" t="n">
        <v>3</v>
      </c>
      <c r="H1006" s="39" t="n">
        <v>0.22</v>
      </c>
      <c r="I1006" s="39" t="n">
        <v>0.66</v>
      </c>
      <c r="J1006" s="14"/>
    </row>
    <row r="1007" ht="22.5" customHeight="1">
      <c r="A1007" s="13" t="n">
        <f>WEEKNUM(B1007,2)</f>
        <v>39</v>
      </c>
      <c r="B1007" s="33" t="n">
        <v>46286</v>
      </c>
      <c r="C1007" s="65" t="n">
        <v>91538306</v>
      </c>
      <c r="D1007" s="68" t="s">
        <v>74</v>
      </c>
      <c r="E1007" s="56" t="s">
        <v>71</v>
      </c>
      <c r="F1007" s="13" t="s">
        <v>15</v>
      </c>
      <c r="G1007" s="58" t="n">
        <v>1</v>
      </c>
      <c r="H1007" s="39" t="n">
        <v>0.18</v>
      </c>
      <c r="I1007" s="39" t="n">
        <v>0.18</v>
      </c>
      <c r="J1007" s="14"/>
    </row>
    <row r="1008" ht="22.5" customHeight="1">
      <c r="A1008" s="13" t="n">
        <f>WEEKNUM(B1008,2)</f>
        <v>39</v>
      </c>
      <c r="B1008" s="33" t="n">
        <v>46286</v>
      </c>
      <c r="C1008" s="13" t="n">
        <v>91538307</v>
      </c>
      <c r="D1008" s="62" t="s">
        <v>74</v>
      </c>
      <c r="E1008" s="52" t="s">
        <v>17</v>
      </c>
      <c r="F1008" s="13" t="s">
        <v>15</v>
      </c>
      <c r="G1008" s="58" t="n">
        <v>0</v>
      </c>
      <c r="H1008" s="39" t="n">
        <v>0</v>
      </c>
      <c r="I1008" s="39" t="n">
        <v>0</v>
      </c>
      <c r="J1008" s="14"/>
    </row>
    <row r="1009" ht="22.5" customHeight="1">
      <c r="A1009" s="13" t="n">
        <f>WEEKNUM(B1009,2)</f>
        <v>39</v>
      </c>
      <c r="B1009" s="33" t="n">
        <v>46286</v>
      </c>
      <c r="C1009" s="13" t="n">
        <v>91538308</v>
      </c>
      <c r="D1009" s="62" t="s">
        <v>74</v>
      </c>
      <c r="E1009" s="52" t="s">
        <v>11</v>
      </c>
      <c r="F1009" s="13" t="s">
        <v>15</v>
      </c>
      <c r="G1009" s="58" t="n">
        <v>0</v>
      </c>
      <c r="H1009" s="39" t="n">
        <v>0</v>
      </c>
      <c r="I1009" s="39" t="n">
        <v>0</v>
      </c>
      <c r="J1009" s="14"/>
    </row>
    <row r="1010" ht="22.5" customHeight="1">
      <c r="A1010" s="13" t="n">
        <f>WEEKNUM(B1010,2)</f>
        <v>39</v>
      </c>
      <c r="B1010" s="33" t="n">
        <v>46286</v>
      </c>
      <c r="C1010" s="52" t="n">
        <v>91538309</v>
      </c>
      <c r="D1010" s="62" t="s">
        <v>74</v>
      </c>
      <c r="E1010" s="56" t="s">
        <v>46</v>
      </c>
      <c r="F1010" s="13" t="s">
        <v>15</v>
      </c>
      <c r="G1010" s="58" t="n">
        <v>0</v>
      </c>
      <c r="H1010" s="39" t="n">
        <v>0</v>
      </c>
      <c r="I1010" s="39" t="n">
        <v>0</v>
      </c>
      <c r="J1010" s="14"/>
    </row>
    <row r="1011" ht="22.5" customHeight="1">
      <c r="A1011" s="13" t="n">
        <f>WEEKNUM(B1011,2)</f>
        <v>39</v>
      </c>
      <c r="B1011" s="33" t="n">
        <v>46286</v>
      </c>
      <c r="C1011" s="52" t="n">
        <v>11511535</v>
      </c>
      <c r="D1011" s="62" t="s">
        <v>81</v>
      </c>
      <c r="E1011" s="56" t="s">
        <v>14</v>
      </c>
      <c r="F1011" s="39" t="s">
        <v>26</v>
      </c>
      <c r="G1011" s="58" t="n">
        <v>583</v>
      </c>
      <c r="H1011" s="39" t="n">
        <v>0.44253859348199</v>
      </c>
      <c r="I1011" s="39" t="n">
        <v>258</v>
      </c>
      <c r="J1011" s="14"/>
    </row>
    <row r="1012" ht="22.5" customHeight="1">
      <c r="A1012" s="13" t="n">
        <f>WEEKNUM(B1012,2)</f>
        <v>39</v>
      </c>
      <c r="B1012" s="33" t="n">
        <v>46286</v>
      </c>
      <c r="C1012" s="52" t="n">
        <v>11792342</v>
      </c>
      <c r="D1012" s="62" t="s">
        <v>87</v>
      </c>
      <c r="E1012" s="56" t="s">
        <v>42</v>
      </c>
      <c r="F1012" s="13" t="s">
        <v>15</v>
      </c>
      <c r="G1012" s="58" t="n">
        <v>0</v>
      </c>
      <c r="H1012" s="39" t="n">
        <v>0</v>
      </c>
      <c r="I1012" s="39" t="n">
        <v>0</v>
      </c>
      <c r="J1012" s="14"/>
    </row>
    <row r="1013" ht="22.5" customHeight="1">
      <c r="A1013" s="13" t="n">
        <f>WEEKNUM(B1013,2)</f>
        <v>39</v>
      </c>
      <c r="B1013" s="33" t="n">
        <v>46286</v>
      </c>
      <c r="C1013" s="52" t="n">
        <v>5365722</v>
      </c>
      <c r="D1013" s="62" t="s">
        <v>67</v>
      </c>
      <c r="E1013" s="56" t="s">
        <v>65</v>
      </c>
      <c r="F1013" s="39" t="s">
        <v>12</v>
      </c>
      <c r="G1013" s="58" t="n">
        <v>3</v>
      </c>
      <c r="H1013" s="39" t="n">
        <v>0.5</v>
      </c>
      <c r="I1013" s="39" t="n">
        <v>1.4986</v>
      </c>
      <c r="J1013" s="14"/>
    </row>
    <row r="1014" ht="22.5" customHeight="1">
      <c r="A1014" s="13" t="n">
        <f>WEEKNUM(B1014,2)</f>
        <v>39</v>
      </c>
      <c r="B1014" s="33" t="n">
        <v>46286</v>
      </c>
      <c r="C1014" s="52" t="n">
        <v>11924654</v>
      </c>
      <c r="D1014" s="62" t="s">
        <v>67</v>
      </c>
      <c r="E1014" s="56" t="s">
        <v>65</v>
      </c>
      <c r="F1014" s="39" t="s">
        <v>12</v>
      </c>
      <c r="G1014" s="58" t="n">
        <v>0</v>
      </c>
      <c r="H1014" s="39" t="n">
        <v>0</v>
      </c>
      <c r="I1014" s="39" t="n">
        <v>0.1448</v>
      </c>
      <c r="J1014" s="14"/>
    </row>
    <row r="1015" ht="22.5" customHeight="1">
      <c r="A1015" s="13" t="n">
        <f>WEEKNUM(B1015,2)</f>
        <v>39</v>
      </c>
      <c r="B1015" s="33" t="n">
        <v>46286</v>
      </c>
      <c r="C1015" s="52" t="n">
        <v>12011132</v>
      </c>
      <c r="D1015" s="62" t="s">
        <v>88</v>
      </c>
      <c r="E1015" s="56" t="s">
        <v>14</v>
      </c>
      <c r="F1015" s="13" t="s">
        <v>15</v>
      </c>
      <c r="G1015" s="58" t="n">
        <v>150</v>
      </c>
      <c r="H1015" s="39" t="n">
        <v>0.2</v>
      </c>
      <c r="I1015" s="39" t="n">
        <v>30</v>
      </c>
      <c r="J1015" s="14"/>
    </row>
    <row r="1016" ht="22.5" customHeight="1">
      <c r="A1016" s="13" t="n">
        <f>WEEKNUM(B1016,2)</f>
        <v>39</v>
      </c>
      <c r="B1016" s="33" t="n">
        <v>46286</v>
      </c>
      <c r="C1016" s="52" t="n">
        <v>12072287</v>
      </c>
      <c r="D1016" s="62" t="s">
        <v>81</v>
      </c>
      <c r="E1016" s="56" t="s">
        <v>14</v>
      </c>
      <c r="F1016" s="13" t="s">
        <v>15</v>
      </c>
      <c r="G1016" s="58" t="n">
        <v>2</v>
      </c>
      <c r="H1016" s="39" t="n">
        <v>0.489</v>
      </c>
      <c r="I1016" s="39" t="n">
        <v>0.977</v>
      </c>
      <c r="J1016" s="14"/>
    </row>
    <row r="1017" ht="22.5" customHeight="1">
      <c r="A1017" s="13" t="n">
        <f>WEEKNUM(B1017,2)</f>
        <v>39</v>
      </c>
      <c r="B1017" s="33" t="n">
        <v>46286</v>
      </c>
      <c r="C1017" s="52" t="n">
        <v>6529449</v>
      </c>
      <c r="D1017" s="62" t="s">
        <v>81</v>
      </c>
      <c r="E1017" s="56" t="s">
        <v>14</v>
      </c>
      <c r="F1017" s="39" t="s">
        <v>12</v>
      </c>
      <c r="G1017" s="58" t="n">
        <v>123</v>
      </c>
      <c r="H1017" s="39" t="n">
        <v>0.326</v>
      </c>
      <c r="I1017" s="39" t="n">
        <v>40.0703</v>
      </c>
      <c r="J1017" s="14"/>
    </row>
    <row r="1018" ht="22.5" customHeight="1">
      <c r="A1018" s="13" t="n">
        <f>WEEKNUM(B1018,2)</f>
        <v>39</v>
      </c>
      <c r="B1018" s="33" t="n">
        <v>46286</v>
      </c>
      <c r="C1018" s="52" t="n">
        <v>5623760</v>
      </c>
      <c r="D1018" s="62" t="s">
        <v>89</v>
      </c>
      <c r="E1018" s="56" t="s">
        <v>14</v>
      </c>
      <c r="F1018" s="13" t="s">
        <v>15</v>
      </c>
      <c r="G1018" s="58" t="n">
        <v>50</v>
      </c>
      <c r="H1018" s="39" t="n">
        <v>0.15</v>
      </c>
      <c r="I1018" s="39" t="n">
        <v>7.5</v>
      </c>
      <c r="J1018" s="14"/>
    </row>
    <row r="1019" ht="22.5" customHeight="1">
      <c r="A1019" s="13"/>
      <c r="B1019" s="33"/>
      <c r="C1019" s="52"/>
      <c r="D1019" s="62"/>
      <c r="E1019" s="56"/>
      <c r="F1019" s="39"/>
      <c r="G1019" s="13"/>
      <c r="H1019" s="39"/>
      <c r="I1019" s="39"/>
      <c r="J1019" s="14"/>
    </row>
    <row r="1020" ht="22.5" customHeight="1">
      <c r="A1020" s="13" t="n">
        <f>WEEKNUM(B1020,2)</f>
        <v>38</v>
      </c>
      <c r="B1020" s="33" t="n">
        <v>46285</v>
      </c>
      <c r="C1020" s="52" t="n">
        <v>10813123</v>
      </c>
      <c r="D1020" s="62" t="s">
        <v>10</v>
      </c>
      <c r="E1020" s="56" t="s">
        <v>11</v>
      </c>
      <c r="F1020" s="39" t="s">
        <v>12</v>
      </c>
      <c r="G1020" s="13" t="n">
        <v>23</v>
      </c>
      <c r="H1020" s="39" t="n">
        <v>0.4817</v>
      </c>
      <c r="I1020" s="39" t="n">
        <v>11.0791</v>
      </c>
      <c r="J1020" s="14"/>
    </row>
    <row r="1021" ht="22.5" customHeight="1">
      <c r="A1021" s="13" t="n">
        <f>WEEKNUM(B1021,2)</f>
        <v>38</v>
      </c>
      <c r="B1021" s="33" t="n">
        <v>46285</v>
      </c>
      <c r="C1021" s="52" t="n">
        <v>1745925</v>
      </c>
      <c r="D1021" s="62" t="s">
        <v>13</v>
      </c>
      <c r="E1021" s="56" t="s">
        <v>14</v>
      </c>
      <c r="F1021" s="39" t="s">
        <v>15</v>
      </c>
      <c r="G1021" s="35" t="n">
        <v>476</v>
      </c>
      <c r="H1021" s="39" t="n">
        <v>0.15</v>
      </c>
      <c r="I1021" s="39" t="n">
        <v>71.4</v>
      </c>
      <c r="J1021" s="14"/>
    </row>
    <row r="1022" ht="22.5" customHeight="1">
      <c r="A1022" s="13" t="n">
        <f>WEEKNUM(B1022,2)</f>
        <v>38</v>
      </c>
      <c r="B1022" s="33" t="n">
        <v>46285</v>
      </c>
      <c r="C1022" s="52" t="n">
        <v>6951600</v>
      </c>
      <c r="D1022" s="62" t="s">
        <v>16</v>
      </c>
      <c r="E1022" s="56" t="s">
        <v>17</v>
      </c>
      <c r="F1022" s="39" t="s">
        <v>15</v>
      </c>
      <c r="G1022" s="35" t="n">
        <v>88</v>
      </c>
      <c r="H1022" s="39" t="n">
        <v>0.175</v>
      </c>
      <c r="I1022" s="39" t="n">
        <v>15.402</v>
      </c>
      <c r="J1022" s="14"/>
    </row>
    <row r="1023" ht="22.5" customHeight="1">
      <c r="A1023" s="13" t="n">
        <f>WEEKNUM(B1023,2)</f>
        <v>38</v>
      </c>
      <c r="B1023" s="33" t="n">
        <v>46285</v>
      </c>
      <c r="C1023" s="52" t="n">
        <v>6951594</v>
      </c>
      <c r="D1023" s="62" t="s">
        <v>16</v>
      </c>
      <c r="E1023" s="56" t="s">
        <v>18</v>
      </c>
      <c r="F1023" s="39" t="s">
        <v>15</v>
      </c>
      <c r="G1023" s="35" t="n">
        <v>181</v>
      </c>
      <c r="H1023" s="39" t="n">
        <v>0.702</v>
      </c>
      <c r="I1023" s="39" t="n">
        <v>127.12</v>
      </c>
      <c r="J1023" s="14"/>
    </row>
    <row r="1024" ht="22.5" customHeight="1">
      <c r="A1024" s="13" t="n">
        <f>WEEKNUM(B1024,2)</f>
        <v>38</v>
      </c>
      <c r="B1024" s="33" t="n">
        <v>46285</v>
      </c>
      <c r="C1024" s="52" t="n">
        <v>2732727</v>
      </c>
      <c r="D1024" s="62" t="s">
        <v>10</v>
      </c>
      <c r="E1024" s="56" t="s">
        <v>19</v>
      </c>
      <c r="F1024" s="39" t="s">
        <v>15</v>
      </c>
      <c r="G1024" s="35" t="n">
        <v>351</v>
      </c>
      <c r="H1024" s="39" t="n">
        <v>0.25</v>
      </c>
      <c r="I1024" s="39" t="n">
        <v>87.575</v>
      </c>
      <c r="J1024" s="14"/>
    </row>
    <row r="1025" ht="22.5" customHeight="1">
      <c r="A1025" s="13" t="n">
        <f>WEEKNUM(B1025,2)</f>
        <v>38</v>
      </c>
      <c r="B1025" s="33" t="n">
        <v>46285</v>
      </c>
      <c r="C1025" s="52" t="n">
        <v>5619156</v>
      </c>
      <c r="D1025" s="62" t="s">
        <v>10</v>
      </c>
      <c r="E1025" s="56" t="s">
        <v>19</v>
      </c>
      <c r="F1025" s="39" t="s">
        <v>12</v>
      </c>
      <c r="G1025" s="35" t="n">
        <v>5</v>
      </c>
      <c r="H1025" s="39" t="n">
        <v>1.041</v>
      </c>
      <c r="I1025" s="39" t="n">
        <v>5.2052</v>
      </c>
      <c r="J1025" s="14"/>
    </row>
    <row r="1026" ht="22.5" customHeight="1">
      <c r="A1026" s="13" t="n">
        <f>WEEKNUM(B1026,2)</f>
        <v>38</v>
      </c>
      <c r="B1026" s="33" t="n">
        <v>46285</v>
      </c>
      <c r="C1026" s="52" t="n">
        <v>6425889</v>
      </c>
      <c r="D1026" s="62" t="s">
        <v>10</v>
      </c>
      <c r="E1026" s="56" t="s">
        <v>20</v>
      </c>
      <c r="F1026" s="39" t="s">
        <v>15</v>
      </c>
      <c r="G1026" s="72" t="n">
        <v>136</v>
      </c>
      <c r="H1026" s="73" t="n">
        <v>0.252</v>
      </c>
      <c r="I1026" s="73" t="n">
        <v>34.25</v>
      </c>
      <c r="J1026" s="14"/>
    </row>
    <row r="1027" ht="22.5" customHeight="1">
      <c r="A1027" s="13" t="n">
        <f>WEEKNUM(B1027,2)</f>
        <v>38</v>
      </c>
      <c r="B1027" s="33" t="n">
        <v>46285</v>
      </c>
      <c r="C1027" s="52" t="n">
        <v>6439005</v>
      </c>
      <c r="D1027" s="62" t="s">
        <v>10</v>
      </c>
      <c r="E1027" s="56" t="s">
        <v>20</v>
      </c>
      <c r="F1027" s="56" t="s">
        <v>21</v>
      </c>
      <c r="G1027" s="35" t="n">
        <v>147</v>
      </c>
      <c r="H1027" s="39" t="n">
        <v>0.25</v>
      </c>
      <c r="I1027" s="39" t="n">
        <v>36.75</v>
      </c>
      <c r="J1027" s="14"/>
    </row>
    <row r="1028" ht="22.5" customHeight="1">
      <c r="A1028" s="13" t="n">
        <f>WEEKNUM(B1028,2)</f>
        <v>38</v>
      </c>
      <c r="B1028" s="33" t="n">
        <v>46285</v>
      </c>
      <c r="C1028" s="52" t="n">
        <v>7203110</v>
      </c>
      <c r="D1028" s="62" t="s">
        <v>22</v>
      </c>
      <c r="E1028" s="56" t="s">
        <v>23</v>
      </c>
      <c r="F1028" s="39" t="s">
        <v>15</v>
      </c>
      <c r="G1028" s="59" t="n">
        <v>0</v>
      </c>
      <c r="H1028" s="60" t="n">
        <v>0</v>
      </c>
      <c r="I1028" s="60" t="n">
        <v>0</v>
      </c>
      <c r="J1028" s="14"/>
    </row>
    <row r="1029" ht="22.5" customHeight="1">
      <c r="A1029" s="13" t="n">
        <f>WEEKNUM(B1029,2)</f>
        <v>38</v>
      </c>
      <c r="B1029" s="33" t="n">
        <v>46285</v>
      </c>
      <c r="C1029" s="52" t="n">
        <v>7202934</v>
      </c>
      <c r="D1029" s="62" t="s">
        <v>22</v>
      </c>
      <c r="E1029" s="56" t="s">
        <v>24</v>
      </c>
      <c r="F1029" s="39" t="s">
        <v>15</v>
      </c>
      <c r="G1029" s="35" t="n">
        <v>69</v>
      </c>
      <c r="H1029" s="39" t="n">
        <v>0.35</v>
      </c>
      <c r="I1029" s="39" t="n">
        <v>24.15</v>
      </c>
      <c r="J1029" s="14"/>
    </row>
    <row r="1030" ht="22.5" customHeight="1">
      <c r="A1030" s="13" t="n">
        <f>WEEKNUM(B1030,2)</f>
        <v>38</v>
      </c>
      <c r="B1030" s="33" t="n">
        <v>46285</v>
      </c>
      <c r="C1030" s="52" t="n">
        <v>5847496</v>
      </c>
      <c r="D1030" s="62" t="s">
        <v>10</v>
      </c>
      <c r="E1030" s="56" t="s">
        <v>25</v>
      </c>
      <c r="F1030" s="39" t="s">
        <v>12</v>
      </c>
      <c r="G1030" s="35" t="n">
        <v>0</v>
      </c>
      <c r="H1030" s="39" t="n">
        <v>0</v>
      </c>
      <c r="I1030" s="39" t="n">
        <v>0.1043</v>
      </c>
      <c r="J1030" s="14"/>
    </row>
    <row r="1031" ht="22.5" customHeight="1">
      <c r="A1031" s="13" t="n">
        <f>WEEKNUM(B1031,2)</f>
        <v>38</v>
      </c>
      <c r="B1031" s="33" t="n">
        <v>46285</v>
      </c>
      <c r="C1031" s="52" t="n">
        <v>7572369</v>
      </c>
      <c r="D1031" s="62" t="s">
        <v>10</v>
      </c>
      <c r="E1031" s="56" t="s">
        <v>25</v>
      </c>
      <c r="F1031" s="39" t="s">
        <v>15</v>
      </c>
      <c r="G1031" s="35" t="n">
        <v>56</v>
      </c>
      <c r="H1031" s="39" t="n">
        <v>0.31</v>
      </c>
      <c r="I1031" s="39" t="n">
        <v>17.34</v>
      </c>
      <c r="J1031" s="14"/>
    </row>
    <row r="1032" ht="22.5" customHeight="1">
      <c r="A1032" s="13" t="n">
        <f>WEEKNUM(B1032,2)</f>
        <v>38</v>
      </c>
      <c r="B1032" s="33" t="n">
        <v>46285</v>
      </c>
      <c r="C1032" s="52" t="n">
        <v>8460883</v>
      </c>
      <c r="D1032" s="62" t="s">
        <v>16</v>
      </c>
      <c r="E1032" s="56" t="s">
        <v>11</v>
      </c>
      <c r="F1032" s="39" t="s">
        <v>15</v>
      </c>
      <c r="G1032" s="35" t="n">
        <v>1052</v>
      </c>
      <c r="H1032" s="39" t="n">
        <v>0.139</v>
      </c>
      <c r="I1032" s="39" t="n">
        <v>146.496</v>
      </c>
      <c r="J1032" s="14"/>
    </row>
    <row r="1033" ht="22.5" customHeight="1">
      <c r="A1033" s="13" t="n">
        <f>WEEKNUM(B1033,2)</f>
        <v>38</v>
      </c>
      <c r="B1033" s="33" t="n">
        <v>46285</v>
      </c>
      <c r="C1033" s="52" t="n">
        <v>8531973</v>
      </c>
      <c r="D1033" s="62" t="s">
        <v>16</v>
      </c>
      <c r="E1033" s="56" t="s">
        <v>18</v>
      </c>
      <c r="F1033" s="13" t="s">
        <v>26</v>
      </c>
      <c r="G1033" s="35" t="n">
        <v>53</v>
      </c>
      <c r="H1033" s="39" t="n">
        <v>0.72</v>
      </c>
      <c r="I1033" s="39" t="n">
        <v>37.97</v>
      </c>
      <c r="J1033" s="14"/>
    </row>
    <row r="1034" ht="22.5" customHeight="1">
      <c r="A1034" s="13" t="n">
        <f>WEEKNUM(B1034,2)</f>
        <v>38</v>
      </c>
      <c r="B1034" s="33" t="n">
        <v>46285</v>
      </c>
      <c r="C1034" s="52" t="n">
        <v>8156506</v>
      </c>
      <c r="D1034" s="62" t="s">
        <v>27</v>
      </c>
      <c r="E1034" s="56" t="s">
        <v>14</v>
      </c>
      <c r="F1034" s="39" t="s">
        <v>15</v>
      </c>
      <c r="G1034" s="35" t="n">
        <v>1000</v>
      </c>
      <c r="H1034" s="39" t="n">
        <v>0.13</v>
      </c>
      <c r="I1034" s="39" t="n">
        <v>129.94</v>
      </c>
      <c r="J1034" s="14"/>
    </row>
    <row r="1035" ht="22.5" customHeight="1">
      <c r="A1035" s="13" t="n">
        <f>WEEKNUM(B1035,2)</f>
        <v>38</v>
      </c>
      <c r="B1035" s="33" t="n">
        <v>46285</v>
      </c>
      <c r="C1035" s="52" t="n">
        <v>8819666</v>
      </c>
      <c r="D1035" s="62" t="s">
        <v>27</v>
      </c>
      <c r="E1035" s="56" t="s">
        <v>14</v>
      </c>
      <c r="F1035" s="39" t="s">
        <v>12</v>
      </c>
      <c r="G1035" s="35" t="n">
        <v>195</v>
      </c>
      <c r="H1035" s="39" t="n">
        <v>0.103</v>
      </c>
      <c r="I1035" s="39" t="n">
        <v>19.9969</v>
      </c>
      <c r="J1035" s="14"/>
    </row>
    <row r="1036" ht="22.5" customHeight="1">
      <c r="A1036" s="13" t="n">
        <f>WEEKNUM(B1036,2)</f>
        <v>38</v>
      </c>
      <c r="B1036" s="33" t="n">
        <v>46285</v>
      </c>
      <c r="C1036" s="52" t="n">
        <v>91410799</v>
      </c>
      <c r="D1036" s="62" t="s">
        <v>31</v>
      </c>
      <c r="E1036" s="52" t="s">
        <v>42</v>
      </c>
      <c r="F1036" s="13" t="s">
        <v>15</v>
      </c>
      <c r="G1036" s="35" t="n">
        <v>120</v>
      </c>
      <c r="H1036" s="39" t="n">
        <v>0.02</v>
      </c>
      <c r="I1036" s="39" t="n">
        <v>2.4</v>
      </c>
      <c r="J1036" s="14"/>
    </row>
    <row r="1037" ht="22.5" customHeight="1">
      <c r="A1037" s="13" t="n">
        <f>WEEKNUM(B1037,2)</f>
        <v>38</v>
      </c>
      <c r="B1037" s="33" t="n">
        <v>46285</v>
      </c>
      <c r="C1037" s="52" t="n">
        <v>7872826</v>
      </c>
      <c r="D1037" s="62" t="s">
        <v>28</v>
      </c>
      <c r="E1037" s="56" t="s">
        <v>14</v>
      </c>
      <c r="F1037" s="39" t="s">
        <v>15</v>
      </c>
      <c r="G1037" s="35" t="n">
        <v>100</v>
      </c>
      <c r="H1037" s="39" t="n">
        <v>0.477</v>
      </c>
      <c r="I1037" s="39" t="n">
        <v>47.736</v>
      </c>
      <c r="J1037" s="14"/>
    </row>
    <row r="1038" ht="22.5" customHeight="1">
      <c r="A1038" s="13" t="n">
        <f>WEEKNUM(B1038,2)</f>
        <v>38</v>
      </c>
      <c r="B1038" s="33" t="n">
        <v>46285</v>
      </c>
      <c r="C1038" s="52" t="n">
        <v>9311355</v>
      </c>
      <c r="D1038" s="62" t="s">
        <v>29</v>
      </c>
      <c r="E1038" s="56" t="s">
        <v>14</v>
      </c>
      <c r="F1038" s="39" t="s">
        <v>15</v>
      </c>
      <c r="G1038" s="35" t="n">
        <v>12</v>
      </c>
      <c r="H1038" s="39" t="n">
        <v>0.15</v>
      </c>
      <c r="I1038" s="39" t="n">
        <v>1.8</v>
      </c>
      <c r="J1038" s="14"/>
    </row>
    <row r="1039" ht="22.5" customHeight="1">
      <c r="A1039" s="13" t="n">
        <f>WEEKNUM(B1039,2)</f>
        <v>38</v>
      </c>
      <c r="B1039" s="33" t="n">
        <v>46285</v>
      </c>
      <c r="C1039" s="52" t="n">
        <v>12114239</v>
      </c>
      <c r="D1039" s="62" t="s">
        <v>27</v>
      </c>
      <c r="E1039" s="56" t="s">
        <v>14</v>
      </c>
      <c r="F1039" s="13" t="s">
        <v>26</v>
      </c>
      <c r="G1039" s="35" t="n">
        <v>75</v>
      </c>
      <c r="H1039" s="39" t="n">
        <v>0.13</v>
      </c>
      <c r="I1039" s="39" t="n">
        <v>9.44</v>
      </c>
      <c r="J1039" s="64"/>
    </row>
    <row r="1040" ht="22.5" customHeight="1">
      <c r="A1040" s="13" t="n">
        <f>WEEKNUM(B1040,2)</f>
        <v>38</v>
      </c>
      <c r="B1040" s="33" t="n">
        <v>46285</v>
      </c>
      <c r="C1040" s="52" t="n">
        <v>10501490</v>
      </c>
      <c r="D1040" s="62" t="s">
        <v>13</v>
      </c>
      <c r="E1040" s="56" t="s">
        <v>14</v>
      </c>
      <c r="F1040" s="39" t="s">
        <v>15</v>
      </c>
      <c r="G1040" s="35" t="n">
        <v>5</v>
      </c>
      <c r="H1040" s="39" t="n">
        <v>0.13</v>
      </c>
      <c r="I1040" s="39" t="n">
        <v>0.65</v>
      </c>
      <c r="J1040" s="70"/>
    </row>
    <row r="1041" ht="22.5" customHeight="1">
      <c r="A1041" s="13" t="n">
        <f>WEEKNUM(B1041,2)</f>
        <v>38</v>
      </c>
      <c r="B1041" s="33" t="n">
        <v>46285</v>
      </c>
      <c r="C1041" s="52" t="n">
        <v>10912510</v>
      </c>
      <c r="D1041" s="62" t="s">
        <v>10</v>
      </c>
      <c r="E1041" s="67" t="s">
        <v>11</v>
      </c>
      <c r="F1041" s="39" t="s">
        <v>30</v>
      </c>
      <c r="G1041" s="35" t="n">
        <v>394</v>
      </c>
      <c r="H1041" s="39" t="n">
        <v>0.3045</v>
      </c>
      <c r="I1041" s="56" t="n">
        <v>119.98</v>
      </c>
      <c r="J1041" s="39" t="n">
        <v>119.977</v>
      </c>
    </row>
    <row r="1042" ht="22.5" customHeight="1">
      <c r="A1042" s="13" t="n">
        <f>WEEKNUM(B1042,2)</f>
        <v>38</v>
      </c>
      <c r="B1042" s="33" t="n">
        <v>46285</v>
      </c>
      <c r="C1042" s="52" t="n">
        <v>11080098</v>
      </c>
      <c r="D1042" s="62" t="s">
        <v>22</v>
      </c>
      <c r="E1042" s="56" t="s">
        <v>24</v>
      </c>
      <c r="F1042" s="39" t="s">
        <v>15</v>
      </c>
      <c r="G1042" s="35" t="n">
        <v>1</v>
      </c>
      <c r="H1042" s="39" t="n">
        <v>0.6</v>
      </c>
      <c r="I1042" s="39" t="n">
        <v>0.6</v>
      </c>
      <c r="J1042" s="66"/>
    </row>
    <row r="1043" ht="22.5" customHeight="1">
      <c r="A1043" s="13" t="n">
        <f>WEEKNUM(B1043,2)</f>
        <v>38</v>
      </c>
      <c r="B1043" s="33" t="n">
        <v>46285</v>
      </c>
      <c r="C1043" s="52" t="n">
        <v>91540124</v>
      </c>
      <c r="D1043" s="62" t="s">
        <v>93</v>
      </c>
      <c r="E1043" s="56" t="s">
        <v>54</v>
      </c>
      <c r="F1043" s="39" t="s">
        <v>12</v>
      </c>
      <c r="G1043" s="35" t="n">
        <v>0</v>
      </c>
      <c r="H1043" s="39" t="n">
        <v>0</v>
      </c>
      <c r="I1043" s="39" t="n">
        <v>0.7248</v>
      </c>
      <c r="J1043" s="14"/>
    </row>
    <row r="1044" ht="22.5" customHeight="1">
      <c r="A1044" s="13" t="n">
        <f>WEEKNUM(B1044,2)</f>
        <v>38</v>
      </c>
      <c r="B1044" s="33" t="n">
        <v>46285</v>
      </c>
      <c r="C1044" s="52" t="n">
        <v>11715627</v>
      </c>
      <c r="D1044" s="62" t="s">
        <v>29</v>
      </c>
      <c r="E1044" s="56" t="s">
        <v>14</v>
      </c>
      <c r="F1044" s="39" t="s">
        <v>15</v>
      </c>
      <c r="G1044" s="35" t="n">
        <v>0</v>
      </c>
      <c r="H1044" s="39" t="n">
        <v>0</v>
      </c>
      <c r="I1044" s="39" t="n">
        <v>0</v>
      </c>
      <c r="J1044" s="14"/>
    </row>
    <row r="1045" ht="22.5" customHeight="1">
      <c r="A1045" s="13" t="n">
        <f>WEEKNUM(B1045,2)</f>
        <v>38</v>
      </c>
      <c r="B1045" s="33" t="n">
        <v>46285</v>
      </c>
      <c r="C1045" s="52" t="n">
        <v>11715655</v>
      </c>
      <c r="D1045" s="62" t="s">
        <v>16</v>
      </c>
      <c r="E1045" s="56" t="s">
        <v>11</v>
      </c>
      <c r="F1045" s="39" t="s">
        <v>15</v>
      </c>
      <c r="G1045" s="35" t="n">
        <v>0</v>
      </c>
      <c r="H1045" s="39" t="n">
        <v>0</v>
      </c>
      <c r="I1045" s="39" t="n">
        <v>0</v>
      </c>
      <c r="J1045" s="14"/>
    </row>
    <row r="1046" ht="22.5" customHeight="1">
      <c r="A1046" s="13" t="n">
        <f>WEEKNUM(B1046,2)</f>
        <v>38</v>
      </c>
      <c r="B1046" s="33" t="n">
        <v>46285</v>
      </c>
      <c r="C1046" s="52" t="n">
        <v>11715811</v>
      </c>
      <c r="D1046" s="62" t="s">
        <v>16</v>
      </c>
      <c r="E1046" s="52" t="s">
        <v>17</v>
      </c>
      <c r="F1046" s="13" t="s">
        <v>15</v>
      </c>
      <c r="G1046" s="35" t="n">
        <v>0</v>
      </c>
      <c r="H1046" s="39" t="n">
        <v>0</v>
      </c>
      <c r="I1046" s="39" t="n">
        <v>0</v>
      </c>
      <c r="J1046" s="14"/>
    </row>
    <row r="1047" ht="22.5" customHeight="1">
      <c r="A1047" s="13" t="n">
        <f>WEEKNUM(B1047,2)</f>
        <v>38</v>
      </c>
      <c r="B1047" s="33" t="n">
        <v>46285</v>
      </c>
      <c r="C1047" s="52" t="n">
        <v>11729927</v>
      </c>
      <c r="D1047" s="62" t="s">
        <v>10</v>
      </c>
      <c r="E1047" s="52" t="s">
        <v>20</v>
      </c>
      <c r="F1047" s="13" t="s">
        <v>15</v>
      </c>
      <c r="G1047" s="35" t="n">
        <v>0</v>
      </c>
      <c r="H1047" s="39" t="n">
        <v>0</v>
      </c>
      <c r="I1047" s="39" t="n">
        <v>0</v>
      </c>
      <c r="J1047" s="14"/>
    </row>
    <row r="1048" ht="22.5" customHeight="1">
      <c r="A1048" s="13" t="n">
        <f>WEEKNUM(B1048,2)</f>
        <v>38</v>
      </c>
      <c r="B1048" s="33" t="n">
        <v>46285</v>
      </c>
      <c r="C1048" s="52" t="n">
        <v>11729820</v>
      </c>
      <c r="D1048" s="62" t="s">
        <v>10</v>
      </c>
      <c r="E1048" s="52" t="s">
        <v>25</v>
      </c>
      <c r="F1048" s="13" t="s">
        <v>15</v>
      </c>
      <c r="G1048" s="35" t="n">
        <v>0</v>
      </c>
      <c r="H1048" s="39" t="n">
        <v>0</v>
      </c>
      <c r="I1048" s="39" t="n">
        <v>0</v>
      </c>
      <c r="J1048" s="14"/>
    </row>
    <row r="1049" ht="22.5" customHeight="1">
      <c r="A1049" s="13" t="n">
        <f>WEEKNUM(B1049,2)</f>
        <v>38</v>
      </c>
      <c r="B1049" s="33" t="n">
        <v>46285</v>
      </c>
      <c r="C1049" s="52" t="n">
        <v>11729830</v>
      </c>
      <c r="D1049" s="62" t="s">
        <v>10</v>
      </c>
      <c r="E1049" s="52" t="s">
        <v>11</v>
      </c>
      <c r="F1049" s="13" t="s">
        <v>12</v>
      </c>
      <c r="G1049" s="35" t="n">
        <v>0</v>
      </c>
      <c r="H1049" s="39" t="n">
        <v>0</v>
      </c>
      <c r="I1049" s="39" t="n">
        <v>0.0011</v>
      </c>
      <c r="J1049" s="70"/>
    </row>
    <row r="1050" ht="22.5" customHeight="1">
      <c r="A1050" s="13" t="n">
        <f>WEEKNUM(B1050,2)</f>
        <v>38</v>
      </c>
      <c r="B1050" s="33" t="n">
        <v>46285</v>
      </c>
      <c r="C1050" s="52" t="n">
        <v>11892329</v>
      </c>
      <c r="D1050" s="62" t="s">
        <v>10</v>
      </c>
      <c r="E1050" s="52" t="s">
        <v>11</v>
      </c>
      <c r="F1050" s="13" t="s">
        <v>15</v>
      </c>
      <c r="G1050" s="35" t="n">
        <v>1853</v>
      </c>
      <c r="H1050" s="39" t="n">
        <v>0.22</v>
      </c>
      <c r="I1050" s="39" t="n">
        <v>407.66</v>
      </c>
      <c r="J1050" s="14"/>
    </row>
    <row r="1051" ht="22.5" customHeight="1">
      <c r="A1051" s="13" t="n">
        <f>WEEKNUM(B1051,2)</f>
        <v>38</v>
      </c>
      <c r="B1051" s="33" t="n">
        <v>46285</v>
      </c>
      <c r="C1051" s="52" t="n">
        <v>91560708</v>
      </c>
      <c r="D1051" s="62" t="s">
        <v>31</v>
      </c>
      <c r="E1051" s="56" t="s">
        <v>32</v>
      </c>
      <c r="F1051" s="39" t="s">
        <v>15</v>
      </c>
      <c r="G1051" s="35" t="n">
        <v>254</v>
      </c>
      <c r="H1051" s="39" t="n">
        <v>0.091</v>
      </c>
      <c r="I1051" s="39" t="n">
        <v>23.06</v>
      </c>
      <c r="J1051" s="14"/>
    </row>
    <row r="1052" ht="22.5" customHeight="1">
      <c r="A1052" s="13" t="n">
        <f>WEEKNUM(B1052,2)</f>
        <v>38</v>
      </c>
      <c r="B1052" s="33" t="n">
        <v>46285</v>
      </c>
      <c r="C1052" s="52" t="n">
        <v>91560709</v>
      </c>
      <c r="D1052" s="62" t="s">
        <v>31</v>
      </c>
      <c r="E1052" s="56" t="s">
        <v>33</v>
      </c>
      <c r="F1052" s="39" t="s">
        <v>15</v>
      </c>
      <c r="G1052" s="35" t="n">
        <v>500</v>
      </c>
      <c r="H1052" s="39" t="n">
        <v>0.06</v>
      </c>
      <c r="I1052" s="39" t="n">
        <v>30</v>
      </c>
      <c r="J1052" s="14"/>
    </row>
    <row r="1053" ht="22.5" customHeight="1">
      <c r="A1053" s="13" t="n">
        <f>WEEKNUM(B1053,2)</f>
        <v>38</v>
      </c>
      <c r="B1053" s="33" t="n">
        <v>46285</v>
      </c>
      <c r="C1053" s="52" t="n">
        <v>12064281</v>
      </c>
      <c r="D1053" s="62" t="s">
        <v>16</v>
      </c>
      <c r="E1053" s="56" t="s">
        <v>18</v>
      </c>
      <c r="F1053" s="39" t="s">
        <v>15</v>
      </c>
      <c r="G1053" s="35" t="n">
        <v>0</v>
      </c>
      <c r="H1053" s="39" t="n">
        <v>0</v>
      </c>
      <c r="I1053" s="39" t="n">
        <v>0</v>
      </c>
      <c r="J1053" s="14"/>
    </row>
    <row r="1054" ht="22.5" customHeight="1">
      <c r="A1054" s="13" t="n">
        <f>WEEKNUM(B1054,2)</f>
        <v>38</v>
      </c>
      <c r="B1054" s="33" t="n">
        <v>46285</v>
      </c>
      <c r="C1054" s="52" t="n">
        <v>11987622</v>
      </c>
      <c r="D1054" s="62" t="s">
        <v>10</v>
      </c>
      <c r="E1054" s="56" t="s">
        <v>11</v>
      </c>
      <c r="F1054" s="39" t="s">
        <v>30</v>
      </c>
      <c r="G1054" s="35" t="n">
        <v>3</v>
      </c>
      <c r="H1054" s="39" t="n">
        <v>0.17</v>
      </c>
      <c r="I1054" s="39" t="n">
        <v>0.5</v>
      </c>
      <c r="J1054" s="64" t="n">
        <v>0.499</v>
      </c>
    </row>
    <row r="1055" ht="22.5" customHeight="1">
      <c r="A1055" s="13" t="n">
        <f>WEEKNUM(B1055,2)</f>
        <v>38</v>
      </c>
      <c r="B1055" s="33" t="n">
        <v>46285</v>
      </c>
      <c r="C1055" s="52" t="n">
        <v>91565960</v>
      </c>
      <c r="D1055" s="62" t="s">
        <v>93</v>
      </c>
      <c r="E1055" s="56" t="s">
        <v>54</v>
      </c>
      <c r="F1055" s="13" t="s">
        <v>12</v>
      </c>
      <c r="G1055" s="35" t="n">
        <v>0</v>
      </c>
      <c r="H1055" s="39" t="n">
        <v>0</v>
      </c>
      <c r="I1055" s="39" t="n">
        <v>0</v>
      </c>
      <c r="J1055" s="64"/>
    </row>
    <row r="1056" ht="22.5" customHeight="1">
      <c r="A1056" s="13" t="n">
        <f>WEEKNUM(B1056,2)</f>
        <v>38</v>
      </c>
      <c r="B1056" s="33" t="n">
        <v>46285</v>
      </c>
      <c r="C1056" s="52" t="n">
        <v>91548044</v>
      </c>
      <c r="D1056" s="62" t="s">
        <v>34</v>
      </c>
      <c r="E1056" s="56" t="s">
        <v>14</v>
      </c>
      <c r="F1056" s="13" t="s">
        <v>12</v>
      </c>
      <c r="G1056" s="35" t="n">
        <v>0</v>
      </c>
      <c r="H1056" s="39" t="n">
        <v>0</v>
      </c>
      <c r="I1056" s="39" t="n">
        <v>0.0709</v>
      </c>
      <c r="J1056" s="64"/>
    </row>
    <row r="1057" ht="22.5" customHeight="1">
      <c r="A1057" s="13" t="n">
        <f>WEEKNUM(B1057,2)</f>
        <v>38</v>
      </c>
      <c r="B1057" s="33" t="n">
        <v>46285</v>
      </c>
      <c r="C1057" s="52" t="n">
        <v>91567811</v>
      </c>
      <c r="D1057" s="62" t="s">
        <v>34</v>
      </c>
      <c r="E1057" s="56" t="s">
        <v>14</v>
      </c>
      <c r="F1057" s="13" t="s">
        <v>15</v>
      </c>
      <c r="G1057" s="35" t="n">
        <v>0</v>
      </c>
      <c r="H1057" s="39" t="n">
        <v>0</v>
      </c>
      <c r="I1057" s="39" t="n">
        <v>0</v>
      </c>
      <c r="J1057" s="99"/>
    </row>
    <row r="1058" ht="22.5" customHeight="1">
      <c r="A1058" s="13" t="n">
        <f>WEEKNUM(B1058,2)</f>
        <v>38</v>
      </c>
      <c r="B1058" s="33" t="n">
        <v>46285</v>
      </c>
      <c r="C1058" s="52" t="n">
        <v>6061077</v>
      </c>
      <c r="D1058" s="62" t="s">
        <v>35</v>
      </c>
      <c r="E1058" s="56" t="s">
        <v>14</v>
      </c>
      <c r="F1058" s="39" t="s">
        <v>15</v>
      </c>
      <c r="G1058" s="35" t="n">
        <v>3</v>
      </c>
      <c r="H1058" s="39" t="n">
        <v>0.792</v>
      </c>
      <c r="I1058" s="39" t="n">
        <v>2.376</v>
      </c>
      <c r="J1058" s="14"/>
    </row>
    <row r="1059" ht="22.5" customHeight="1">
      <c r="A1059" s="13" t="n">
        <f>WEEKNUM(B1059,2)</f>
        <v>38</v>
      </c>
      <c r="B1059" s="33" t="n">
        <v>46285</v>
      </c>
      <c r="C1059" s="52" t="n">
        <v>6607117</v>
      </c>
      <c r="D1059" s="63" t="s">
        <v>35</v>
      </c>
      <c r="E1059" s="52" t="s">
        <v>14</v>
      </c>
      <c r="F1059" s="13" t="s">
        <v>15</v>
      </c>
      <c r="G1059" s="35" t="n">
        <v>130</v>
      </c>
      <c r="H1059" s="39" t="n">
        <v>0.995</v>
      </c>
      <c r="I1059" s="39" t="n">
        <v>129.336</v>
      </c>
      <c r="J1059" s="14"/>
    </row>
    <row r="1060" ht="22.5" customHeight="1">
      <c r="A1060" s="13" t="n">
        <f>WEEKNUM(B1060,2)</f>
        <v>38</v>
      </c>
      <c r="B1060" s="33" t="n">
        <v>46285</v>
      </c>
      <c r="C1060" s="52" t="n">
        <v>5497580</v>
      </c>
      <c r="D1060" s="63" t="s">
        <v>31</v>
      </c>
      <c r="E1060" s="52" t="s">
        <v>17</v>
      </c>
      <c r="F1060" s="13" t="s">
        <v>15</v>
      </c>
      <c r="G1060" s="35" t="n">
        <v>1621</v>
      </c>
      <c r="H1060" s="39" t="n">
        <v>0.252</v>
      </c>
      <c r="I1060" s="39" t="n">
        <v>409.106</v>
      </c>
      <c r="J1060" s="14"/>
    </row>
    <row r="1061" ht="22.5" customHeight="1">
      <c r="A1061" s="13" t="n">
        <f>WEEKNUM(B1061,2)</f>
        <v>38</v>
      </c>
      <c r="B1061" s="33" t="n">
        <v>46285</v>
      </c>
      <c r="C1061" s="52" t="n">
        <v>91407542</v>
      </c>
      <c r="D1061" s="63" t="s">
        <v>31</v>
      </c>
      <c r="E1061" s="52" t="s">
        <v>36</v>
      </c>
      <c r="F1061" s="13" t="s">
        <v>15</v>
      </c>
      <c r="G1061" s="35" t="n">
        <v>300</v>
      </c>
      <c r="H1061" s="39" t="n">
        <v>0.02</v>
      </c>
      <c r="I1061" s="39" t="n">
        <v>6.094</v>
      </c>
      <c r="J1061" s="14"/>
    </row>
    <row r="1062" ht="22.5" customHeight="1">
      <c r="A1062" s="13" t="n">
        <f>WEEKNUM(B1062,2)</f>
        <v>38</v>
      </c>
      <c r="B1062" s="33" t="n">
        <v>46285</v>
      </c>
      <c r="C1062" s="52" t="n">
        <v>8998645</v>
      </c>
      <c r="D1062" s="63" t="s">
        <v>31</v>
      </c>
      <c r="E1062" s="52" t="s">
        <v>17</v>
      </c>
      <c r="F1062" s="13" t="s">
        <v>15</v>
      </c>
      <c r="G1062" s="57" t="n">
        <v>5</v>
      </c>
      <c r="H1062" s="39" t="n">
        <v>0.135</v>
      </c>
      <c r="I1062" s="39" t="n">
        <v>0.677</v>
      </c>
      <c r="J1062" s="14"/>
    </row>
    <row r="1063" ht="22.5" customHeight="1">
      <c r="A1063" s="13" t="n">
        <f>WEEKNUM(B1063,2)</f>
        <v>38</v>
      </c>
      <c r="B1063" s="33" t="n">
        <v>46285</v>
      </c>
      <c r="C1063" s="52" t="n">
        <v>4383473</v>
      </c>
      <c r="D1063" s="63" t="s">
        <v>35</v>
      </c>
      <c r="E1063" s="52" t="s">
        <v>14</v>
      </c>
      <c r="F1063" s="39" t="s">
        <v>15</v>
      </c>
      <c r="G1063" s="35" t="n">
        <v>150</v>
      </c>
      <c r="H1063" s="39" t="n">
        <v>0.204</v>
      </c>
      <c r="I1063" s="39" t="n">
        <v>30.528</v>
      </c>
      <c r="J1063" s="14"/>
    </row>
    <row r="1064" ht="22.5" customHeight="1">
      <c r="A1064" s="13" t="n">
        <f>WEEKNUM(B1064,2)</f>
        <v>38</v>
      </c>
      <c r="B1064" s="33" t="n">
        <v>46285</v>
      </c>
      <c r="C1064" s="52" t="n">
        <v>8094753</v>
      </c>
      <c r="D1064" s="63" t="s">
        <v>35</v>
      </c>
      <c r="E1064" s="52" t="s">
        <v>14</v>
      </c>
      <c r="F1064" s="13" t="s">
        <v>26</v>
      </c>
      <c r="G1064" s="35" t="n">
        <v>274</v>
      </c>
      <c r="H1064" s="39" t="n">
        <v>0.27</v>
      </c>
      <c r="I1064" s="39" t="n">
        <v>74.15</v>
      </c>
      <c r="J1064" s="14"/>
    </row>
    <row r="1065" ht="22.5" customHeight="1">
      <c r="A1065" s="13" t="n">
        <f>WEEKNUM(B1065,2)</f>
        <v>38</v>
      </c>
      <c r="B1065" s="33" t="n">
        <v>46285</v>
      </c>
      <c r="C1065" s="52" t="n">
        <v>9415350</v>
      </c>
      <c r="D1065" s="63" t="s">
        <v>37</v>
      </c>
      <c r="E1065" s="52" t="s">
        <v>14</v>
      </c>
      <c r="F1065" s="13" t="s">
        <v>26</v>
      </c>
      <c r="G1065" s="35" t="n">
        <v>34</v>
      </c>
      <c r="H1065" s="39" t="n">
        <v>0.14</v>
      </c>
      <c r="I1065" s="39" t="n">
        <v>4.7</v>
      </c>
      <c r="J1065" s="14"/>
    </row>
    <row r="1066" ht="22.5" customHeight="1">
      <c r="A1066" s="13" t="n">
        <f>WEEKNUM(B1066,2)</f>
        <v>38</v>
      </c>
      <c r="B1066" s="33" t="n">
        <v>46285</v>
      </c>
      <c r="C1066" s="52" t="n">
        <v>2783561</v>
      </c>
      <c r="D1066" s="63" t="s">
        <v>38</v>
      </c>
      <c r="E1066" s="52" t="s">
        <v>14</v>
      </c>
      <c r="F1066" s="39" t="s">
        <v>15</v>
      </c>
      <c r="G1066" s="57" t="n">
        <v>436</v>
      </c>
      <c r="H1066" s="39" t="n">
        <v>0.103</v>
      </c>
      <c r="I1066" s="39" t="n">
        <v>44.9</v>
      </c>
      <c r="J1066" s="14"/>
    </row>
    <row r="1067" ht="22.5" customHeight="1">
      <c r="A1067" s="13" t="n">
        <f>WEEKNUM(B1067,2)</f>
        <v>38</v>
      </c>
      <c r="B1067" s="33" t="n">
        <v>46285</v>
      </c>
      <c r="C1067" s="52" t="n">
        <v>10599157</v>
      </c>
      <c r="D1067" s="63" t="s">
        <v>39</v>
      </c>
      <c r="E1067" s="52" t="s">
        <v>14</v>
      </c>
      <c r="F1067" s="39" t="s">
        <v>15</v>
      </c>
      <c r="G1067" s="57" t="n">
        <v>101</v>
      </c>
      <c r="H1067" s="39" t="n">
        <v>0.313</v>
      </c>
      <c r="I1067" s="39" t="n">
        <v>31.65</v>
      </c>
      <c r="J1067" s="14"/>
    </row>
    <row r="1068" ht="22.5" customHeight="1">
      <c r="A1068" s="13" t="n">
        <f>WEEKNUM(B1068,2)</f>
        <v>38</v>
      </c>
      <c r="B1068" s="33" t="n">
        <v>46285</v>
      </c>
      <c r="C1068" s="52" t="n">
        <v>10599681</v>
      </c>
      <c r="D1068" s="63" t="s">
        <v>40</v>
      </c>
      <c r="E1068" s="52" t="s">
        <v>14</v>
      </c>
      <c r="F1068" s="39" t="s">
        <v>15</v>
      </c>
      <c r="G1068" s="57" t="n">
        <v>349</v>
      </c>
      <c r="H1068" s="39" t="n">
        <v>0.13</v>
      </c>
      <c r="I1068" s="39" t="n">
        <v>45.37</v>
      </c>
      <c r="J1068" s="14"/>
    </row>
    <row r="1069" ht="22.5" customHeight="1">
      <c r="A1069" s="13" t="n">
        <f>WEEKNUM(B1069,2)</f>
        <v>38</v>
      </c>
      <c r="B1069" s="33" t="n">
        <v>46285</v>
      </c>
      <c r="C1069" s="52" t="n">
        <v>6060965</v>
      </c>
      <c r="D1069" s="63" t="s">
        <v>35</v>
      </c>
      <c r="E1069" s="52" t="s">
        <v>14</v>
      </c>
      <c r="F1069" s="39" t="s">
        <v>15</v>
      </c>
      <c r="G1069" s="58" t="n">
        <v>100</v>
      </c>
      <c r="H1069" s="39" t="n">
        <v>0.3</v>
      </c>
      <c r="I1069" s="39" t="n">
        <v>30</v>
      </c>
      <c r="J1069" s="14"/>
    </row>
    <row r="1070" ht="22.5" customHeight="1">
      <c r="A1070" s="13" t="n">
        <f>WEEKNUM(B1070,2)</f>
        <v>38</v>
      </c>
      <c r="B1070" s="33" t="n">
        <v>46285</v>
      </c>
      <c r="C1070" s="52" t="n">
        <v>10842514</v>
      </c>
      <c r="D1070" s="63" t="s">
        <v>41</v>
      </c>
      <c r="E1070" s="52" t="s">
        <v>14</v>
      </c>
      <c r="F1070" s="13" t="s">
        <v>26</v>
      </c>
      <c r="G1070" s="35" t="n">
        <v>1</v>
      </c>
      <c r="H1070" s="39" t="n">
        <v>0.26</v>
      </c>
      <c r="I1070" s="39" t="n">
        <v>0.26</v>
      </c>
      <c r="J1070" s="14"/>
    </row>
    <row r="1071" ht="22.5" customHeight="1">
      <c r="A1071" s="13" t="n">
        <f>WEEKNUM(B1071,2)</f>
        <v>38</v>
      </c>
      <c r="B1071" s="33" t="n">
        <v>46285</v>
      </c>
      <c r="C1071" s="52" t="n">
        <v>10815258</v>
      </c>
      <c r="D1071" s="63" t="s">
        <v>41</v>
      </c>
      <c r="E1071" s="52" t="s">
        <v>14</v>
      </c>
      <c r="F1071" s="60" t="s">
        <v>15</v>
      </c>
      <c r="G1071" s="59" t="n">
        <v>3</v>
      </c>
      <c r="H1071" s="60" t="n">
        <v>0.21</v>
      </c>
      <c r="I1071" s="60" t="n">
        <v>0.63</v>
      </c>
      <c r="J1071" s="14"/>
    </row>
    <row r="1072" ht="22.5" customHeight="1">
      <c r="A1072" s="13" t="n">
        <f>WEEKNUM(B1072,2)</f>
        <v>38</v>
      </c>
      <c r="B1072" s="33" t="n">
        <v>46285</v>
      </c>
      <c r="C1072" s="52" t="n">
        <v>91535229</v>
      </c>
      <c r="D1072" s="63" t="s">
        <v>31</v>
      </c>
      <c r="E1072" s="52" t="s">
        <v>36</v>
      </c>
      <c r="F1072" s="39" t="s">
        <v>15</v>
      </c>
      <c r="G1072" s="35" t="n">
        <v>20</v>
      </c>
      <c r="H1072" s="39" t="n">
        <v>0.04</v>
      </c>
      <c r="I1072" s="39" t="n">
        <v>0.8</v>
      </c>
      <c r="J1072" s="14"/>
    </row>
    <row r="1073" ht="22.5" customHeight="1">
      <c r="A1073" s="13" t="n">
        <f>WEEKNUM(B1073,2)</f>
        <v>38</v>
      </c>
      <c r="B1073" s="33" t="n">
        <v>46285</v>
      </c>
      <c r="C1073" s="52" t="n">
        <v>91535331</v>
      </c>
      <c r="D1073" s="63" t="s">
        <v>31</v>
      </c>
      <c r="E1073" s="52" t="s">
        <v>42</v>
      </c>
      <c r="F1073" s="39" t="s">
        <v>15</v>
      </c>
      <c r="G1073" s="35" t="n">
        <v>4</v>
      </c>
      <c r="H1073" s="39" t="n">
        <v>0.04</v>
      </c>
      <c r="I1073" s="39" t="n">
        <v>0.16</v>
      </c>
      <c r="J1073" s="14"/>
    </row>
    <row r="1074" ht="22.5" customHeight="1">
      <c r="A1074" s="13" t="n">
        <f>WEEKNUM(B1074,2)</f>
        <v>38</v>
      </c>
      <c r="B1074" s="33" t="n">
        <v>46285</v>
      </c>
      <c r="C1074" s="52" t="n">
        <v>11324493</v>
      </c>
      <c r="D1074" s="63" t="s">
        <v>31</v>
      </c>
      <c r="E1074" s="52" t="s">
        <v>17</v>
      </c>
      <c r="F1074" s="13" t="s">
        <v>15</v>
      </c>
      <c r="G1074" s="35" t="n">
        <v>2</v>
      </c>
      <c r="H1074" s="39" t="n">
        <v>0.4</v>
      </c>
      <c r="I1074" s="39" t="n">
        <v>0.8</v>
      </c>
      <c r="J1074" s="14"/>
    </row>
    <row r="1075" ht="22.5" customHeight="1">
      <c r="A1075" s="13" t="n">
        <f>WEEKNUM(B1075,2)</f>
        <v>38</v>
      </c>
      <c r="B1075" s="33" t="n">
        <v>46285</v>
      </c>
      <c r="C1075" s="52" t="n">
        <v>10298628</v>
      </c>
      <c r="D1075" s="63" t="s">
        <v>43</v>
      </c>
      <c r="E1075" s="52" t="s">
        <v>14</v>
      </c>
      <c r="F1075" s="13" t="s">
        <v>26</v>
      </c>
      <c r="G1075" s="35" t="n">
        <v>42</v>
      </c>
      <c r="H1075" s="39" t="n">
        <v>0.78</v>
      </c>
      <c r="I1075" s="39" t="n">
        <v>32.92</v>
      </c>
      <c r="J1075" s="14"/>
    </row>
    <row r="1076" ht="22.5" customHeight="1">
      <c r="A1076" s="13" t="n">
        <f>WEEKNUM(B1076,2)</f>
        <v>38</v>
      </c>
      <c r="B1076" s="33" t="n">
        <v>46285</v>
      </c>
      <c r="C1076" s="52" t="n">
        <v>11655595</v>
      </c>
      <c r="D1076" s="63" t="s">
        <v>44</v>
      </c>
      <c r="E1076" s="52" t="s">
        <v>14</v>
      </c>
      <c r="F1076" s="13" t="s">
        <v>26</v>
      </c>
      <c r="G1076" s="35" t="n">
        <v>1</v>
      </c>
      <c r="H1076" s="39" t="n">
        <v>0.28</v>
      </c>
      <c r="I1076" s="39" t="n">
        <v>0.28</v>
      </c>
      <c r="J1076" s="14"/>
    </row>
    <row r="1077" ht="22.5" customHeight="1">
      <c r="A1077" s="13" t="n">
        <f>WEEKNUM(B1077,2)</f>
        <v>38</v>
      </c>
      <c r="B1077" s="33" t="n">
        <v>46285</v>
      </c>
      <c r="C1077" s="52" t="n">
        <v>11655596</v>
      </c>
      <c r="D1077" s="63" t="s">
        <v>44</v>
      </c>
      <c r="E1077" s="52" t="s">
        <v>14</v>
      </c>
      <c r="F1077" s="13" t="s">
        <v>12</v>
      </c>
      <c r="G1077" s="35" t="n">
        <v>0</v>
      </c>
      <c r="H1077" s="39" t="n">
        <v>0</v>
      </c>
      <c r="I1077" s="39" t="n">
        <v>0.0006</v>
      </c>
      <c r="J1077" s="14"/>
    </row>
    <row r="1078" ht="22.5" customHeight="1">
      <c r="A1078" s="13" t="n">
        <f>WEEKNUM(B1078,2)</f>
        <v>38</v>
      </c>
      <c r="B1078" s="33" t="n">
        <v>46285</v>
      </c>
      <c r="C1078" s="52" t="n">
        <v>11690183</v>
      </c>
      <c r="D1078" s="63" t="s">
        <v>38</v>
      </c>
      <c r="E1078" s="52" t="s">
        <v>14</v>
      </c>
      <c r="F1078" s="13" t="s">
        <v>15</v>
      </c>
      <c r="G1078" s="58" t="n">
        <v>64</v>
      </c>
      <c r="H1078" s="39" t="n">
        <v>0.191</v>
      </c>
      <c r="I1078" s="39" t="n">
        <v>12.2</v>
      </c>
      <c r="J1078" s="14"/>
    </row>
    <row r="1079" ht="22.5" customHeight="1">
      <c r="A1079" s="13" t="n">
        <f>WEEKNUM(B1079,2)</f>
        <v>38</v>
      </c>
      <c r="B1079" s="33" t="n">
        <v>46285</v>
      </c>
      <c r="C1079" s="52" t="n">
        <v>11763482</v>
      </c>
      <c r="D1079" s="63" t="s">
        <v>44</v>
      </c>
      <c r="E1079" s="65" t="s">
        <v>14</v>
      </c>
      <c r="F1079" s="13" t="s">
        <v>12</v>
      </c>
      <c r="G1079" s="35" t="n">
        <v>1</v>
      </c>
      <c r="H1079" s="39" t="n">
        <v>0.445</v>
      </c>
      <c r="I1079" s="39" t="n">
        <v>0.4448</v>
      </c>
      <c r="J1079" s="14"/>
    </row>
    <row r="1080" ht="22.5" customHeight="1">
      <c r="A1080" s="13" t="n">
        <f>WEEKNUM(B1080,2)</f>
        <v>38</v>
      </c>
      <c r="B1080" s="33" t="n">
        <v>46285</v>
      </c>
      <c r="C1080" s="52" t="n">
        <v>91565942</v>
      </c>
      <c r="D1080" s="63" t="s">
        <v>31</v>
      </c>
      <c r="E1080" s="52" t="s">
        <v>36</v>
      </c>
      <c r="F1080" s="39" t="s">
        <v>15</v>
      </c>
      <c r="G1080" s="35" t="n">
        <v>188</v>
      </c>
      <c r="H1080" s="39" t="n">
        <v>0.03</v>
      </c>
      <c r="I1080" s="39" t="n">
        <v>5.64</v>
      </c>
      <c r="J1080" s="14"/>
    </row>
    <row r="1081" ht="22.5" customHeight="1">
      <c r="A1081" s="13" t="n">
        <f>WEEKNUM(B1081,2)</f>
        <v>38</v>
      </c>
      <c r="B1081" s="33" t="n">
        <v>46285</v>
      </c>
      <c r="C1081" s="52" t="n">
        <v>91565947</v>
      </c>
      <c r="D1081" s="63" t="s">
        <v>31</v>
      </c>
      <c r="E1081" s="52" t="s">
        <v>42</v>
      </c>
      <c r="F1081" s="39" t="s">
        <v>15</v>
      </c>
      <c r="G1081" s="35" t="n">
        <v>880</v>
      </c>
      <c r="H1081" s="39" t="n">
        <v>0.02</v>
      </c>
      <c r="I1081" s="39" t="n">
        <v>17.6</v>
      </c>
      <c r="J1081" s="70"/>
    </row>
    <row r="1082" ht="22.5" customHeight="1">
      <c r="A1082" s="13" t="n">
        <f>WEEKNUM(B1082,2)</f>
        <v>38</v>
      </c>
      <c r="B1082" s="33" t="n">
        <v>46285</v>
      </c>
      <c r="C1082" s="52" t="n">
        <v>5464039</v>
      </c>
      <c r="D1082" s="63" t="s">
        <v>31</v>
      </c>
      <c r="E1082" s="52" t="s">
        <v>46</v>
      </c>
      <c r="F1082" s="13" t="s">
        <v>15</v>
      </c>
      <c r="G1082" s="35" t="n">
        <v>1675</v>
      </c>
      <c r="H1082" s="39" t="n">
        <v>0.297</v>
      </c>
      <c r="I1082" s="39" t="n">
        <v>497.58</v>
      </c>
      <c r="J1082" s="14"/>
    </row>
    <row r="1083" ht="22.5" customHeight="1">
      <c r="A1083" s="13" t="n">
        <f>WEEKNUM(B1083,2)</f>
        <v>38</v>
      </c>
      <c r="B1083" s="33" t="n">
        <v>46285</v>
      </c>
      <c r="C1083" s="52" t="n">
        <v>8057746</v>
      </c>
      <c r="D1083" s="63" t="s">
        <v>31</v>
      </c>
      <c r="E1083" s="52" t="s">
        <v>46</v>
      </c>
      <c r="F1083" s="61" t="s">
        <v>15</v>
      </c>
      <c r="G1083" s="59" t="n">
        <v>1</v>
      </c>
      <c r="H1083" s="60" t="n">
        <v>0.28</v>
      </c>
      <c r="I1083" s="60" t="n">
        <v>0.28</v>
      </c>
      <c r="J1083" s="13"/>
    </row>
    <row r="1084" ht="22.5" customHeight="1">
      <c r="A1084" s="13" t="n">
        <f>WEEKNUM(B1084,2)</f>
        <v>38</v>
      </c>
      <c r="B1084" s="33" t="n">
        <v>46285</v>
      </c>
      <c r="C1084" s="52" t="n">
        <v>91399821</v>
      </c>
      <c r="D1084" s="62" t="s">
        <v>40</v>
      </c>
      <c r="E1084" s="52" t="s">
        <v>14</v>
      </c>
      <c r="F1084" s="13" t="s">
        <v>26</v>
      </c>
      <c r="G1084" s="35" t="n">
        <v>477</v>
      </c>
      <c r="H1084" s="39" t="n">
        <v>0.09</v>
      </c>
      <c r="I1084" s="39" t="n">
        <v>41.59</v>
      </c>
      <c r="J1084" s="13"/>
    </row>
    <row r="1085" ht="22.5" customHeight="1">
      <c r="A1085" s="13" t="n">
        <f>WEEKNUM(B1085,2)</f>
        <v>38</v>
      </c>
      <c r="B1085" s="33" t="n">
        <v>46285</v>
      </c>
      <c r="C1085" s="52" t="n">
        <v>8670368</v>
      </c>
      <c r="D1085" s="62" t="s">
        <v>16</v>
      </c>
      <c r="E1085" s="52" t="s">
        <v>11</v>
      </c>
      <c r="F1085" s="13" t="s">
        <v>30</v>
      </c>
      <c r="G1085" s="35" t="n">
        <v>13</v>
      </c>
      <c r="H1085" s="39" t="n">
        <v>0.19</v>
      </c>
      <c r="I1085" s="39" t="n">
        <v>2.47</v>
      </c>
      <c r="J1085" s="39" t="n">
        <v>0</v>
      </c>
    </row>
    <row r="1086" ht="22.5" customHeight="1">
      <c r="A1086" s="13" t="n">
        <f>WEEKNUM(B1086,2)</f>
        <v>38</v>
      </c>
      <c r="B1086" s="33" t="n">
        <v>46285</v>
      </c>
      <c r="C1086" s="52" t="n">
        <v>10514860</v>
      </c>
      <c r="D1086" s="63" t="s">
        <v>44</v>
      </c>
      <c r="E1086" s="52" t="s">
        <v>14</v>
      </c>
      <c r="F1086" s="13" t="s">
        <v>15</v>
      </c>
      <c r="G1086" s="35" t="n">
        <v>84</v>
      </c>
      <c r="H1086" s="39" t="n">
        <v>0.602</v>
      </c>
      <c r="I1086" s="39" t="n">
        <v>50.6</v>
      </c>
      <c r="J1086" s="13"/>
    </row>
    <row r="1087" ht="22.5" customHeight="1">
      <c r="A1087" s="13" t="n">
        <f>WEEKNUM(B1087,2)</f>
        <v>38</v>
      </c>
      <c r="B1087" s="33" t="n">
        <v>46285</v>
      </c>
      <c r="C1087" s="52" t="n">
        <v>91532857</v>
      </c>
      <c r="D1087" s="63" t="s">
        <v>47</v>
      </c>
      <c r="E1087" s="52" t="s">
        <v>14</v>
      </c>
      <c r="F1087" s="13" t="s">
        <v>12</v>
      </c>
      <c r="G1087" s="35" t="n">
        <v>38</v>
      </c>
      <c r="H1087" s="39" t="n">
        <v>0.183</v>
      </c>
      <c r="I1087" s="39" t="n">
        <v>6.9684</v>
      </c>
      <c r="J1087" s="13"/>
    </row>
    <row r="1088" ht="22.5" customHeight="1">
      <c r="A1088" s="13" t="n">
        <f>WEEKNUM(B1088,2)</f>
        <v>38</v>
      </c>
      <c r="B1088" s="33" t="n">
        <v>46285</v>
      </c>
      <c r="C1088" s="52" t="n">
        <v>91534913</v>
      </c>
      <c r="D1088" s="63" t="s">
        <v>48</v>
      </c>
      <c r="E1088" s="52" t="s">
        <v>49</v>
      </c>
      <c r="F1088" s="13" t="s">
        <v>15</v>
      </c>
      <c r="G1088" s="35" t="n">
        <v>0</v>
      </c>
      <c r="H1088" s="39" t="n">
        <v>0</v>
      </c>
      <c r="I1088" s="39" t="n">
        <v>0</v>
      </c>
      <c r="J1088" s="13"/>
    </row>
    <row r="1089" ht="22.5" customHeight="1">
      <c r="A1089" s="13" t="n">
        <f>WEEKNUM(B1089,2)</f>
        <v>38</v>
      </c>
      <c r="B1089" s="33" t="n">
        <v>46285</v>
      </c>
      <c r="C1089" s="52" t="n">
        <v>91533906</v>
      </c>
      <c r="D1089" s="63" t="s">
        <v>50</v>
      </c>
      <c r="E1089" s="52" t="s">
        <v>51</v>
      </c>
      <c r="F1089" s="13" t="s">
        <v>15</v>
      </c>
      <c r="G1089" s="35" t="n">
        <v>0</v>
      </c>
      <c r="H1089" s="39" t="n">
        <v>0</v>
      </c>
      <c r="I1089" s="39" t="n">
        <v>0</v>
      </c>
      <c r="J1089" s="13"/>
    </row>
    <row r="1090" ht="22.5" customHeight="1">
      <c r="A1090" s="13" t="n">
        <f>WEEKNUM(B1090,2)</f>
        <v>38</v>
      </c>
      <c r="B1090" s="33" t="n">
        <v>46285</v>
      </c>
      <c r="C1090" s="52" t="n">
        <v>91545519</v>
      </c>
      <c r="D1090" s="63" t="s">
        <v>52</v>
      </c>
      <c r="E1090" s="52" t="s">
        <v>46</v>
      </c>
      <c r="F1090" s="13" t="s">
        <v>15</v>
      </c>
      <c r="G1090" s="35" t="n">
        <v>50</v>
      </c>
      <c r="H1090" s="39" t="n">
        <v>0.2</v>
      </c>
      <c r="I1090" s="39" t="n">
        <v>9.98</v>
      </c>
      <c r="J1090" s="13"/>
    </row>
    <row r="1091" ht="22.5" customHeight="1">
      <c r="A1091" s="13" t="n">
        <f>WEEKNUM(B1091,2)</f>
        <v>38</v>
      </c>
      <c r="B1091" s="33" t="n">
        <v>46285</v>
      </c>
      <c r="C1091" s="52" t="n">
        <v>91551388</v>
      </c>
      <c r="D1091" s="63" t="s">
        <v>53</v>
      </c>
      <c r="E1091" s="52" t="s">
        <v>54</v>
      </c>
      <c r="F1091" s="13" t="s">
        <v>12</v>
      </c>
      <c r="G1091" s="35" t="n">
        <v>42</v>
      </c>
      <c r="H1091" s="39" t="n">
        <v>1.103</v>
      </c>
      <c r="I1091" s="39" t="n">
        <v>46.3267</v>
      </c>
      <c r="J1091" s="13"/>
    </row>
    <row r="1092" ht="22.5" customHeight="1">
      <c r="A1092" s="13" t="n">
        <f>WEEKNUM(B1092,2)</f>
        <v>38</v>
      </c>
      <c r="B1092" s="33" t="n">
        <v>46285</v>
      </c>
      <c r="C1092" s="52" t="n">
        <v>91565948</v>
      </c>
      <c r="D1092" s="63" t="s">
        <v>47</v>
      </c>
      <c r="E1092" s="52" t="s">
        <v>14</v>
      </c>
      <c r="F1092" s="13" t="s">
        <v>12</v>
      </c>
      <c r="G1092" s="35" t="n">
        <v>5</v>
      </c>
      <c r="H1092" s="39" t="n">
        <v>0.47</v>
      </c>
      <c r="I1092" s="39" t="n">
        <v>2.3515</v>
      </c>
      <c r="J1092" s="13"/>
    </row>
    <row r="1093" ht="22.5" customHeight="1">
      <c r="A1093" s="13" t="n">
        <f>WEEKNUM(B1093,2)</f>
        <v>38</v>
      </c>
      <c r="B1093" s="33" t="n">
        <v>46285</v>
      </c>
      <c r="C1093" s="52" t="n">
        <v>91550293</v>
      </c>
      <c r="D1093" s="63" t="s">
        <v>55</v>
      </c>
      <c r="E1093" s="52" t="s">
        <v>56</v>
      </c>
      <c r="F1093" s="13" t="s">
        <v>15</v>
      </c>
      <c r="G1093" s="35" t="n">
        <v>21</v>
      </c>
      <c r="H1093" s="39" t="n">
        <v>0.35</v>
      </c>
      <c r="I1093" s="39" t="n">
        <v>7.35</v>
      </c>
      <c r="J1093" s="13"/>
    </row>
    <row r="1094" ht="22.5" customHeight="1">
      <c r="A1094" s="13" t="n">
        <f>WEEKNUM(B1094,2)</f>
        <v>38</v>
      </c>
      <c r="B1094" s="33" t="n">
        <v>46285</v>
      </c>
      <c r="C1094" s="52" t="n">
        <v>9333145</v>
      </c>
      <c r="D1094" s="63" t="s">
        <v>57</v>
      </c>
      <c r="E1094" s="52" t="s">
        <v>14</v>
      </c>
      <c r="F1094" s="13" t="s">
        <v>26</v>
      </c>
      <c r="G1094" s="35" t="n">
        <v>87</v>
      </c>
      <c r="H1094" s="39" t="n">
        <v>0.35</v>
      </c>
      <c r="I1094" s="39" t="n">
        <v>30.14</v>
      </c>
      <c r="J1094" s="13"/>
    </row>
    <row r="1095" ht="22.5" customHeight="1">
      <c r="A1095" s="13" t="n">
        <f>WEEKNUM(B1095,2)</f>
        <v>38</v>
      </c>
      <c r="B1095" s="33" t="n">
        <v>46285</v>
      </c>
      <c r="C1095" s="52" t="n">
        <v>91557347</v>
      </c>
      <c r="D1095" s="63" t="s">
        <v>58</v>
      </c>
      <c r="E1095" s="52" t="s">
        <v>14</v>
      </c>
      <c r="F1095" s="13" t="s">
        <v>15</v>
      </c>
      <c r="G1095" s="35" t="n">
        <v>44</v>
      </c>
      <c r="H1095" s="39" t="n">
        <v>0.8</v>
      </c>
      <c r="I1095" s="39" t="n">
        <v>35.2</v>
      </c>
      <c r="J1095" s="13"/>
    </row>
    <row r="1096" ht="22.5" customHeight="1">
      <c r="A1096" s="13" t="n">
        <f>WEEKNUM(B1096,2)</f>
        <v>38</v>
      </c>
      <c r="B1096" s="33" t="n">
        <v>46285</v>
      </c>
      <c r="C1096" s="52" t="n">
        <v>12115625</v>
      </c>
      <c r="D1096" s="63" t="s">
        <v>59</v>
      </c>
      <c r="E1096" s="52" t="s">
        <v>14</v>
      </c>
      <c r="F1096" s="13" t="s">
        <v>15</v>
      </c>
      <c r="G1096" s="35" t="n">
        <v>0</v>
      </c>
      <c r="H1096" s="39" t="n">
        <v>0</v>
      </c>
      <c r="I1096" s="39" t="n">
        <v>0</v>
      </c>
      <c r="J1096" s="13"/>
    </row>
    <row r="1097" ht="22.5" customHeight="1">
      <c r="A1097" s="13" t="n">
        <f>WEEKNUM(B1097,2)</f>
        <v>38</v>
      </c>
      <c r="B1097" s="33" t="n">
        <v>46285</v>
      </c>
      <c r="C1097" s="52" t="n">
        <v>91564896</v>
      </c>
      <c r="D1097" s="63" t="s">
        <v>60</v>
      </c>
      <c r="E1097" s="52" t="s">
        <v>14</v>
      </c>
      <c r="F1097" s="13" t="s">
        <v>15</v>
      </c>
      <c r="G1097" s="35" t="n">
        <v>58</v>
      </c>
      <c r="H1097" s="39" t="n">
        <v>0.35</v>
      </c>
      <c r="I1097" s="39" t="n">
        <v>20.3</v>
      </c>
      <c r="J1097" s="13"/>
    </row>
    <row r="1098" ht="22.5" customHeight="1">
      <c r="A1098" s="13" t="n">
        <f>WEEKNUM(B1098,2)</f>
        <v>38</v>
      </c>
      <c r="B1098" s="33" t="n">
        <v>46285</v>
      </c>
      <c r="C1098" s="52" t="n">
        <v>91566789</v>
      </c>
      <c r="D1098" s="63" t="s">
        <v>61</v>
      </c>
      <c r="E1098" s="52" t="s">
        <v>42</v>
      </c>
      <c r="F1098" s="13" t="s">
        <v>15</v>
      </c>
      <c r="G1098" s="35" t="n">
        <v>50</v>
      </c>
      <c r="H1098" s="39" t="n">
        <v>0.101</v>
      </c>
      <c r="I1098" s="39" t="n">
        <v>5.05</v>
      </c>
      <c r="J1098" s="13"/>
    </row>
    <row r="1099" ht="22.5" customHeight="1">
      <c r="A1099" s="13" t="n">
        <f>WEEKNUM(B1099,2)</f>
        <v>38</v>
      </c>
      <c r="B1099" s="33" t="n">
        <v>46285</v>
      </c>
      <c r="C1099" s="52" t="n">
        <v>12306671</v>
      </c>
      <c r="D1099" s="63" t="s">
        <v>62</v>
      </c>
      <c r="E1099" s="52" t="s">
        <v>63</v>
      </c>
      <c r="F1099" s="13" t="s">
        <v>21</v>
      </c>
      <c r="G1099" s="35" t="n">
        <v>19</v>
      </c>
      <c r="H1099" s="39" t="n">
        <v>0.22</v>
      </c>
      <c r="I1099" s="39" t="n">
        <v>4.18</v>
      </c>
      <c r="J1099" s="13"/>
    </row>
    <row r="1100" ht="22.5" customHeight="1">
      <c r="A1100" s="13" t="n">
        <f>WEEKNUM(B1100,2)</f>
        <v>38</v>
      </c>
      <c r="B1100" s="33" t="n">
        <v>46285</v>
      </c>
      <c r="C1100" s="52" t="n">
        <v>12304863</v>
      </c>
      <c r="D1100" s="63" t="s">
        <v>59</v>
      </c>
      <c r="E1100" s="52" t="s">
        <v>14</v>
      </c>
      <c r="F1100" s="13" t="s">
        <v>26</v>
      </c>
      <c r="G1100" s="35" t="n">
        <v>7</v>
      </c>
      <c r="H1100" s="39" t="n">
        <v>0.13</v>
      </c>
      <c r="I1100" s="39" t="n">
        <v>0.93</v>
      </c>
      <c r="J1100" s="13"/>
    </row>
    <row r="1101" ht="22.5" customHeight="1">
      <c r="A1101" s="13" t="n">
        <f>WEEKNUM(B1101,2)</f>
        <v>38</v>
      </c>
      <c r="B1101" s="33" t="n">
        <v>46285</v>
      </c>
      <c r="C1101" s="52" t="n">
        <v>5617321</v>
      </c>
      <c r="D1101" s="63" t="s">
        <v>62</v>
      </c>
      <c r="E1101" s="52" t="s">
        <v>63</v>
      </c>
      <c r="F1101" s="13" t="s">
        <v>12</v>
      </c>
      <c r="G1101" s="35" t="n">
        <v>0</v>
      </c>
      <c r="H1101" s="39" t="n">
        <v>0</v>
      </c>
      <c r="I1101" s="39" t="n">
        <v>0.0767</v>
      </c>
      <c r="J1101" s="13"/>
    </row>
    <row r="1102" ht="22.5" customHeight="1">
      <c r="A1102" s="13" t="n">
        <f>WEEKNUM(B1102,2)</f>
        <v>38</v>
      </c>
      <c r="B1102" s="33" t="n">
        <v>46285</v>
      </c>
      <c r="C1102" s="52" t="n">
        <v>91567363</v>
      </c>
      <c r="D1102" s="63" t="s">
        <v>64</v>
      </c>
      <c r="E1102" s="52" t="s">
        <v>14</v>
      </c>
      <c r="F1102" s="13" t="s">
        <v>15</v>
      </c>
      <c r="G1102" s="35" t="n">
        <v>84</v>
      </c>
      <c r="H1102" s="39" t="n">
        <v>0.25</v>
      </c>
      <c r="I1102" s="39" t="n">
        <v>21</v>
      </c>
      <c r="J1102" s="13"/>
    </row>
    <row r="1103" ht="22.5" customHeight="1">
      <c r="A1103" s="13" t="n">
        <f>WEEKNUM(B1103,2)</f>
        <v>38</v>
      </c>
      <c r="B1103" s="33" t="n">
        <v>46285</v>
      </c>
      <c r="C1103" s="52" t="n">
        <v>91567806</v>
      </c>
      <c r="D1103" s="63" t="s">
        <v>64</v>
      </c>
      <c r="E1103" s="52" t="s">
        <v>65</v>
      </c>
      <c r="F1103" s="13" t="s">
        <v>15</v>
      </c>
      <c r="G1103" s="35" t="n">
        <v>32</v>
      </c>
      <c r="H1103" s="39" t="n">
        <v>0.15</v>
      </c>
      <c r="I1103" s="39" t="n">
        <v>4.8</v>
      </c>
      <c r="J1103" s="13"/>
    </row>
    <row r="1104" ht="22.5" customHeight="1">
      <c r="A1104" s="13" t="n">
        <f>WEEKNUM(B1104,2)</f>
        <v>38</v>
      </c>
      <c r="B1104" s="33" t="n">
        <v>46285</v>
      </c>
      <c r="C1104" s="52" t="n">
        <v>12373981</v>
      </c>
      <c r="D1104" s="63" t="s">
        <v>66</v>
      </c>
      <c r="E1104" s="52" t="s">
        <v>36</v>
      </c>
      <c r="F1104" s="13" t="s">
        <v>15</v>
      </c>
      <c r="G1104" s="35" t="n">
        <v>12</v>
      </c>
      <c r="H1104" s="39" t="n">
        <v>0.04</v>
      </c>
      <c r="I1104" s="39" t="n">
        <v>0.48</v>
      </c>
      <c r="J1104" s="13"/>
    </row>
    <row r="1105" ht="22.5" customHeight="1">
      <c r="A1105" s="13" t="n">
        <f>WEEKNUM(B1105,2)</f>
        <v>38</v>
      </c>
      <c r="B1105" s="33" t="n">
        <v>46285</v>
      </c>
      <c r="C1105" s="52" t="n">
        <v>91399439</v>
      </c>
      <c r="D1105" s="63" t="s">
        <v>69</v>
      </c>
      <c r="E1105" s="52" t="s">
        <v>42</v>
      </c>
      <c r="F1105" s="13" t="s">
        <v>15</v>
      </c>
      <c r="G1105" s="13" t="n">
        <v>2</v>
      </c>
      <c r="H1105" s="39" t="n">
        <v>0.1</v>
      </c>
      <c r="I1105" s="39" t="n">
        <v>0.2</v>
      </c>
      <c r="J1105" s="13"/>
    </row>
    <row r="1106" ht="22.5" customHeight="1">
      <c r="A1106" s="13" t="n">
        <f>WEEKNUM(B1106,2)</f>
        <v>38</v>
      </c>
      <c r="B1106" s="33" t="n">
        <v>46285</v>
      </c>
      <c r="C1106" s="52" t="n">
        <v>91399437</v>
      </c>
      <c r="D1106" s="63" t="s">
        <v>70</v>
      </c>
      <c r="E1106" s="56" t="s">
        <v>71</v>
      </c>
      <c r="F1106" s="13" t="s">
        <v>15</v>
      </c>
      <c r="G1106" s="35" t="n">
        <v>50</v>
      </c>
      <c r="H1106" s="39" t="n">
        <v>0.15</v>
      </c>
      <c r="I1106" s="39" t="n">
        <v>7.5</v>
      </c>
      <c r="J1106" s="13"/>
    </row>
    <row r="1107" ht="22.5" customHeight="1">
      <c r="A1107" s="13" t="n">
        <f>WEEKNUM(B1107,2)</f>
        <v>38</v>
      </c>
      <c r="B1107" s="33" t="n">
        <v>46285</v>
      </c>
      <c r="C1107" s="52" t="n">
        <v>5556054</v>
      </c>
      <c r="D1107" s="63" t="s">
        <v>72</v>
      </c>
      <c r="E1107" s="52" t="s">
        <v>36</v>
      </c>
      <c r="F1107" s="13" t="s">
        <v>15</v>
      </c>
      <c r="G1107" s="57" t="n">
        <v>5</v>
      </c>
      <c r="H1107" s="39" t="n">
        <v>1.919</v>
      </c>
      <c r="I1107" s="39" t="n">
        <v>9.594</v>
      </c>
      <c r="J1107" s="13"/>
    </row>
    <row r="1108" ht="22.5" customHeight="1">
      <c r="A1108" s="13" t="n">
        <f>WEEKNUM(B1108,2)</f>
        <v>38</v>
      </c>
      <c r="B1108" s="33" t="n">
        <v>46285</v>
      </c>
      <c r="C1108" s="52" t="n">
        <v>8628042</v>
      </c>
      <c r="D1108" s="63" t="s">
        <v>28</v>
      </c>
      <c r="E1108" s="52" t="s">
        <v>14</v>
      </c>
      <c r="F1108" s="13" t="s">
        <v>26</v>
      </c>
      <c r="G1108" s="13" t="n">
        <v>377</v>
      </c>
      <c r="H1108" s="39" t="n">
        <v>0.47</v>
      </c>
      <c r="I1108" s="39" t="n">
        <v>176.42</v>
      </c>
      <c r="J1108" s="13"/>
    </row>
    <row r="1109" ht="22.5" customHeight="1">
      <c r="A1109" s="13" t="n">
        <f>WEEKNUM(B1109,2)</f>
        <v>38</v>
      </c>
      <c r="B1109" s="33" t="n">
        <v>46285</v>
      </c>
      <c r="C1109" s="52" t="n">
        <v>9297014</v>
      </c>
      <c r="D1109" s="63" t="s">
        <v>13</v>
      </c>
      <c r="E1109" s="52" t="s">
        <v>14</v>
      </c>
      <c r="F1109" s="13" t="s">
        <v>26</v>
      </c>
      <c r="G1109" s="13" t="n">
        <v>294</v>
      </c>
      <c r="H1109" s="39" t="n">
        <v>0.17</v>
      </c>
      <c r="I1109" s="39" t="n">
        <v>49.98</v>
      </c>
      <c r="J1109" s="13"/>
    </row>
    <row r="1110" ht="22.5" customHeight="1">
      <c r="A1110" s="13" t="n">
        <f>WEEKNUM(B1110,2)</f>
        <v>38</v>
      </c>
      <c r="B1110" s="33" t="n">
        <v>46285</v>
      </c>
      <c r="C1110" s="52" t="n">
        <v>7815836</v>
      </c>
      <c r="D1110" s="63" t="s">
        <v>73</v>
      </c>
      <c r="E1110" s="52" t="s">
        <v>36</v>
      </c>
      <c r="F1110" s="13" t="s">
        <v>15</v>
      </c>
      <c r="G1110" s="57" t="n">
        <v>3564</v>
      </c>
      <c r="H1110" s="39" t="n">
        <v>0.099</v>
      </c>
      <c r="I1110" s="39" t="n">
        <v>351.22</v>
      </c>
      <c r="J1110" s="13"/>
    </row>
    <row r="1111" ht="22.5" customHeight="1">
      <c r="A1111" s="13" t="n">
        <f>WEEKNUM(B1111,2)</f>
        <v>38</v>
      </c>
      <c r="B1111" s="33" t="n">
        <v>46285</v>
      </c>
      <c r="C1111" s="52" t="n">
        <v>8312006</v>
      </c>
      <c r="D1111" s="63" t="s">
        <v>92</v>
      </c>
      <c r="E1111" s="52" t="s">
        <v>14</v>
      </c>
      <c r="F1111" s="61" t="s">
        <v>15</v>
      </c>
      <c r="G1111" s="77" t="n">
        <v>33</v>
      </c>
      <c r="H1111" s="60" t="n">
        <v>0.12</v>
      </c>
      <c r="I1111" s="60" t="n">
        <v>3.96</v>
      </c>
      <c r="J1111" s="66"/>
    </row>
    <row r="1112" ht="22.5" customHeight="1">
      <c r="A1112" s="13" t="n">
        <f>WEEKNUM(B1112,2)</f>
        <v>38</v>
      </c>
      <c r="B1112" s="33" t="n">
        <v>46285</v>
      </c>
      <c r="C1112" s="52" t="n">
        <v>91467820</v>
      </c>
      <c r="D1112" s="63" t="s">
        <v>74</v>
      </c>
      <c r="E1112" s="52" t="s">
        <v>36</v>
      </c>
      <c r="F1112" s="13" t="s">
        <v>15</v>
      </c>
      <c r="G1112" s="57" t="n">
        <v>255</v>
      </c>
      <c r="H1112" s="39" t="n">
        <v>0.1</v>
      </c>
      <c r="I1112" s="39" t="n">
        <v>25.5</v>
      </c>
      <c r="J1112" s="14"/>
    </row>
    <row r="1113" ht="22.5" customHeight="1">
      <c r="A1113" s="13" t="n">
        <f>WEEKNUM(B1113,2)</f>
        <v>38</v>
      </c>
      <c r="B1113" s="33" t="n">
        <v>46285</v>
      </c>
      <c r="C1113" s="52" t="n">
        <v>91467821</v>
      </c>
      <c r="D1113" s="63" t="s">
        <v>74</v>
      </c>
      <c r="E1113" s="52" t="s">
        <v>17</v>
      </c>
      <c r="F1113" s="13" t="s">
        <v>15</v>
      </c>
      <c r="G1113" s="57" t="n">
        <v>100</v>
      </c>
      <c r="H1113" s="39" t="n">
        <v>0.17</v>
      </c>
      <c r="I1113" s="39" t="n">
        <v>17</v>
      </c>
      <c r="J1113" s="14"/>
    </row>
    <row r="1114" ht="22.5" customHeight="1">
      <c r="A1114" s="13" t="n">
        <f>WEEKNUM(B1114,2)</f>
        <v>38</v>
      </c>
      <c r="B1114" s="33" t="n">
        <v>46285</v>
      </c>
      <c r="C1114" s="52" t="n">
        <v>10295313</v>
      </c>
      <c r="D1114" s="63" t="s">
        <v>92</v>
      </c>
      <c r="E1114" s="52" t="s">
        <v>14</v>
      </c>
      <c r="F1114" s="13" t="s">
        <v>15</v>
      </c>
      <c r="G1114" s="57" t="n">
        <v>0</v>
      </c>
      <c r="H1114" s="39" t="n">
        <v>0</v>
      </c>
      <c r="I1114" s="39" t="n">
        <v>0</v>
      </c>
      <c r="J1114" s="14"/>
    </row>
    <row r="1115" ht="22.5" customHeight="1">
      <c r="A1115" s="13" t="n">
        <f>WEEKNUM(B1115,2)</f>
        <v>38</v>
      </c>
      <c r="B1115" s="33" t="n">
        <v>46285</v>
      </c>
      <c r="C1115" s="52" t="n">
        <v>91496145</v>
      </c>
      <c r="D1115" s="63" t="s">
        <v>74</v>
      </c>
      <c r="E1115" s="56" t="s">
        <v>71</v>
      </c>
      <c r="F1115" s="13" t="s">
        <v>15</v>
      </c>
      <c r="G1115" s="57" t="n">
        <v>30</v>
      </c>
      <c r="H1115" s="39" t="n">
        <v>0.15</v>
      </c>
      <c r="I1115" s="39" t="n">
        <v>4.5</v>
      </c>
      <c r="J1115" s="14"/>
    </row>
    <row r="1116" ht="22.5" customHeight="1">
      <c r="A1116" s="13" t="n">
        <f>WEEKNUM(B1116,2)</f>
        <v>38</v>
      </c>
      <c r="B1116" s="33" t="n">
        <v>46285</v>
      </c>
      <c r="C1116" s="52" t="n">
        <v>91496146</v>
      </c>
      <c r="D1116" s="63" t="s">
        <v>74</v>
      </c>
      <c r="E1116" s="52" t="s">
        <v>46</v>
      </c>
      <c r="F1116" s="13" t="s">
        <v>15</v>
      </c>
      <c r="G1116" s="57" t="n">
        <v>49</v>
      </c>
      <c r="H1116" s="39" t="n">
        <v>0.14</v>
      </c>
      <c r="I1116" s="39" t="n">
        <v>6.86</v>
      </c>
      <c r="J1116" s="14"/>
    </row>
    <row r="1117" ht="22.5" customHeight="1">
      <c r="A1117" s="13" t="n">
        <f>WEEKNUM(B1117,2)</f>
        <v>38</v>
      </c>
      <c r="B1117" s="33" t="n">
        <v>46285</v>
      </c>
      <c r="C1117" s="52" t="n">
        <v>91496147</v>
      </c>
      <c r="D1117" s="63" t="s">
        <v>74</v>
      </c>
      <c r="E1117" s="52" t="s">
        <v>11</v>
      </c>
      <c r="F1117" s="13" t="s">
        <v>15</v>
      </c>
      <c r="G1117" s="57" t="n">
        <v>133</v>
      </c>
      <c r="H1117" s="39" t="n">
        <v>0.13</v>
      </c>
      <c r="I1117" s="39" t="n">
        <v>17.29</v>
      </c>
      <c r="J1117" s="14"/>
    </row>
    <row r="1118" ht="22.5" customHeight="1">
      <c r="A1118" s="13" t="n">
        <f>WEEKNUM(B1118,2)</f>
        <v>38</v>
      </c>
      <c r="B1118" s="33" t="n">
        <v>46285</v>
      </c>
      <c r="C1118" s="52" t="n">
        <v>91496148</v>
      </c>
      <c r="D1118" s="63" t="s">
        <v>74</v>
      </c>
      <c r="E1118" s="52" t="s">
        <v>14</v>
      </c>
      <c r="F1118" s="13" t="s">
        <v>15</v>
      </c>
      <c r="G1118" s="57" t="n">
        <v>160</v>
      </c>
      <c r="H1118" s="39" t="n">
        <v>0.15</v>
      </c>
      <c r="I1118" s="39" t="n">
        <v>24</v>
      </c>
      <c r="J1118" s="14"/>
    </row>
    <row r="1119" ht="22.5" customHeight="1">
      <c r="A1119" s="13" t="n">
        <f>WEEKNUM(B1119,2)</f>
        <v>38</v>
      </c>
      <c r="B1119" s="33" t="n">
        <v>46285</v>
      </c>
      <c r="C1119" s="52" t="n">
        <v>10765365</v>
      </c>
      <c r="D1119" s="63" t="s">
        <v>75</v>
      </c>
      <c r="E1119" s="56" t="s">
        <v>71</v>
      </c>
      <c r="F1119" s="13" t="s">
        <v>15</v>
      </c>
      <c r="G1119" s="57" t="n">
        <v>54</v>
      </c>
      <c r="H1119" s="39" t="n">
        <v>0.183</v>
      </c>
      <c r="I1119" s="39" t="n">
        <v>9.86</v>
      </c>
      <c r="J1119" s="14"/>
    </row>
    <row r="1120" ht="22.5" customHeight="1">
      <c r="A1120" s="13" t="n">
        <f>WEEKNUM(B1120,2)</f>
        <v>38</v>
      </c>
      <c r="B1120" s="33" t="n">
        <v>46285</v>
      </c>
      <c r="C1120" s="52" t="n">
        <v>11079953</v>
      </c>
      <c r="D1120" s="63" t="s">
        <v>72</v>
      </c>
      <c r="E1120" s="52" t="s">
        <v>36</v>
      </c>
      <c r="F1120" s="13" t="s">
        <v>15</v>
      </c>
      <c r="G1120" s="57" t="n">
        <v>0</v>
      </c>
      <c r="H1120" s="39" t="n">
        <v>0</v>
      </c>
      <c r="I1120" s="39" t="n">
        <v>0</v>
      </c>
      <c r="J1120" s="14"/>
    </row>
    <row r="1121" ht="22.5" customHeight="1">
      <c r="A1121" s="13" t="n">
        <f>WEEKNUM(B1121,2)</f>
        <v>38</v>
      </c>
      <c r="B1121" s="33" t="n">
        <v>46285</v>
      </c>
      <c r="C1121" s="52" t="n">
        <v>11690181</v>
      </c>
      <c r="D1121" s="63" t="s">
        <v>76</v>
      </c>
      <c r="E1121" s="52" t="s">
        <v>14</v>
      </c>
      <c r="F1121" s="13" t="s">
        <v>15</v>
      </c>
      <c r="G1121" s="57" t="n">
        <v>400</v>
      </c>
      <c r="H1121" s="39" t="n">
        <v>0.42</v>
      </c>
      <c r="I1121" s="39" t="n">
        <v>168</v>
      </c>
      <c r="J1121" s="14"/>
    </row>
    <row r="1122" ht="22.5" customHeight="1">
      <c r="A1122" s="13" t="n">
        <f>WEEKNUM(B1122,2)</f>
        <v>38</v>
      </c>
      <c r="B1122" s="33" t="n">
        <v>46285</v>
      </c>
      <c r="C1122" s="52" t="n">
        <v>11836152</v>
      </c>
      <c r="D1122" s="63" t="s">
        <v>73</v>
      </c>
      <c r="E1122" s="56" t="s">
        <v>36</v>
      </c>
      <c r="F1122" s="13" t="s">
        <v>15</v>
      </c>
      <c r="G1122" s="57" t="n">
        <v>3</v>
      </c>
      <c r="H1122" s="39" t="n">
        <v>0.09</v>
      </c>
      <c r="I1122" s="39" t="n">
        <v>0.27</v>
      </c>
      <c r="J1122" s="14"/>
    </row>
    <row r="1123" ht="22.5" customHeight="1">
      <c r="A1123" s="13" t="n">
        <f>WEEKNUM(B1123,2)</f>
        <v>38</v>
      </c>
      <c r="B1123" s="33" t="n">
        <v>46285</v>
      </c>
      <c r="C1123" s="52" t="n">
        <v>11862336</v>
      </c>
      <c r="D1123" s="63" t="s">
        <v>69</v>
      </c>
      <c r="E1123" s="56" t="s">
        <v>42</v>
      </c>
      <c r="F1123" s="13" t="s">
        <v>15</v>
      </c>
      <c r="G1123" s="57" t="n">
        <v>0</v>
      </c>
      <c r="H1123" s="39" t="n">
        <v>0</v>
      </c>
      <c r="I1123" s="39" t="n">
        <v>0</v>
      </c>
      <c r="J1123" s="14"/>
    </row>
    <row r="1124" ht="22.5" customHeight="1">
      <c r="A1124" s="13" t="n">
        <f>WEEKNUM(B1124,2)</f>
        <v>38</v>
      </c>
      <c r="B1124" s="33" t="n">
        <v>46285</v>
      </c>
      <c r="C1124" s="52" t="n">
        <v>11924259</v>
      </c>
      <c r="D1124" s="63" t="s">
        <v>77</v>
      </c>
      <c r="E1124" s="56" t="s">
        <v>36</v>
      </c>
      <c r="F1124" s="13" t="s">
        <v>15</v>
      </c>
      <c r="G1124" s="57" t="n">
        <v>57</v>
      </c>
      <c r="H1124" s="39" t="n">
        <v>0.12</v>
      </c>
      <c r="I1124" s="39" t="n">
        <v>6.84</v>
      </c>
      <c r="J1124" s="14"/>
    </row>
    <row r="1125" ht="22.5" customHeight="1">
      <c r="A1125" s="13" t="n">
        <f>WEEKNUM(B1125,2)</f>
        <v>38</v>
      </c>
      <c r="B1125" s="33" t="n">
        <v>46285</v>
      </c>
      <c r="C1125" s="52" t="n">
        <v>12038500</v>
      </c>
      <c r="D1125" s="63" t="s">
        <v>76</v>
      </c>
      <c r="E1125" s="52" t="s">
        <v>14</v>
      </c>
      <c r="F1125" s="13" t="s">
        <v>15</v>
      </c>
      <c r="G1125" s="57" t="n">
        <v>7</v>
      </c>
      <c r="H1125" s="39" t="n">
        <v>0.4</v>
      </c>
      <c r="I1125" s="39" t="n">
        <v>2.8</v>
      </c>
      <c r="J1125" s="14"/>
    </row>
    <row r="1126" ht="22.5" customHeight="1">
      <c r="A1126" s="13" t="n">
        <f>WEEKNUM(B1126,2)</f>
        <v>38</v>
      </c>
      <c r="B1126" s="33" t="n">
        <v>46285</v>
      </c>
      <c r="C1126" s="52" t="n">
        <v>91565943</v>
      </c>
      <c r="D1126" s="63" t="s">
        <v>74</v>
      </c>
      <c r="E1126" s="52" t="s">
        <v>46</v>
      </c>
      <c r="F1126" s="13" t="s">
        <v>15</v>
      </c>
      <c r="G1126" s="57" t="n">
        <v>1</v>
      </c>
      <c r="H1126" s="39" t="n">
        <v>0.14</v>
      </c>
      <c r="I1126" s="39" t="n">
        <v>0.14</v>
      </c>
      <c r="J1126" s="14"/>
    </row>
    <row r="1127" ht="22.5" customHeight="1">
      <c r="A1127" s="13" t="n">
        <f>WEEKNUM(B1127,2)</f>
        <v>38</v>
      </c>
      <c r="B1127" s="33" t="n">
        <v>46285</v>
      </c>
      <c r="C1127" s="52" t="n">
        <v>91565944</v>
      </c>
      <c r="D1127" s="63" t="s">
        <v>74</v>
      </c>
      <c r="E1127" s="52" t="s">
        <v>14</v>
      </c>
      <c r="F1127" s="13" t="s">
        <v>15</v>
      </c>
      <c r="G1127" s="57" t="n">
        <v>160</v>
      </c>
      <c r="H1127" s="39" t="n">
        <v>0.15</v>
      </c>
      <c r="I1127" s="39" t="n">
        <v>24</v>
      </c>
      <c r="J1127" s="14"/>
    </row>
    <row r="1128" ht="22.5" customHeight="1">
      <c r="A1128" s="13" t="n">
        <f>WEEKNUM(B1128,2)</f>
        <v>38</v>
      </c>
      <c r="B1128" s="33" t="n">
        <v>46285</v>
      </c>
      <c r="C1128" s="52" t="n">
        <v>91565945</v>
      </c>
      <c r="D1128" s="63" t="s">
        <v>74</v>
      </c>
      <c r="E1128" s="56" t="s">
        <v>36</v>
      </c>
      <c r="F1128" s="13" t="s">
        <v>15</v>
      </c>
      <c r="G1128" s="57" t="n">
        <v>12</v>
      </c>
      <c r="H1128" s="39" t="n">
        <v>0.12</v>
      </c>
      <c r="I1128" s="39" t="n">
        <v>1.44</v>
      </c>
      <c r="J1128" s="14"/>
    </row>
    <row r="1129" ht="22.5" customHeight="1">
      <c r="A1129" s="13" t="n">
        <f>WEEKNUM(B1129,2)</f>
        <v>38</v>
      </c>
      <c r="B1129" s="33" t="n">
        <v>46285</v>
      </c>
      <c r="C1129" s="52" t="n">
        <v>91551845</v>
      </c>
      <c r="D1129" s="63" t="s">
        <v>74</v>
      </c>
      <c r="E1129" s="52" t="s">
        <v>11</v>
      </c>
      <c r="F1129" s="13" t="s">
        <v>15</v>
      </c>
      <c r="G1129" s="57" t="n">
        <v>17</v>
      </c>
      <c r="H1129" s="39" t="n">
        <v>0.14</v>
      </c>
      <c r="I1129" s="39" t="n">
        <v>2.38</v>
      </c>
      <c r="J1129" s="14"/>
    </row>
    <row r="1130" ht="22.5" customHeight="1">
      <c r="A1130" s="13" t="n">
        <f>WEEKNUM(B1130,2)</f>
        <v>38</v>
      </c>
      <c r="B1130" s="33" t="n">
        <v>46285</v>
      </c>
      <c r="C1130" s="52" t="n">
        <v>91565946</v>
      </c>
      <c r="D1130" s="63" t="s">
        <v>74</v>
      </c>
      <c r="E1130" s="52" t="s">
        <v>17</v>
      </c>
      <c r="F1130" s="13" t="s">
        <v>15</v>
      </c>
      <c r="G1130" s="57" t="n">
        <v>36</v>
      </c>
      <c r="H1130" s="39" t="n">
        <v>0.17</v>
      </c>
      <c r="I1130" s="39" t="n">
        <v>6.12</v>
      </c>
      <c r="J1130" s="14"/>
    </row>
    <row r="1131" ht="22.5" customHeight="1">
      <c r="A1131" s="13" t="n">
        <f>WEEKNUM(B1131,2)</f>
        <v>38</v>
      </c>
      <c r="B1131" s="33" t="n">
        <v>46285</v>
      </c>
      <c r="C1131" s="52" t="n">
        <v>91565949</v>
      </c>
      <c r="D1131" s="63" t="s">
        <v>74</v>
      </c>
      <c r="E1131" s="52" t="s">
        <v>71</v>
      </c>
      <c r="F1131" s="13" t="s">
        <v>15</v>
      </c>
      <c r="G1131" s="57" t="n">
        <v>50</v>
      </c>
      <c r="H1131" s="39" t="n">
        <v>0.15</v>
      </c>
      <c r="I1131" s="39" t="n">
        <v>7.5</v>
      </c>
      <c r="J1131" s="14"/>
    </row>
    <row r="1132" ht="22.5" customHeight="1">
      <c r="A1132" s="13" t="n">
        <f>WEEKNUM(B1132,2)</f>
        <v>38</v>
      </c>
      <c r="B1132" s="33" t="n">
        <v>46285</v>
      </c>
      <c r="C1132" s="52" t="n">
        <v>12336897</v>
      </c>
      <c r="D1132" s="63" t="s">
        <v>78</v>
      </c>
      <c r="E1132" s="52" t="s">
        <v>11</v>
      </c>
      <c r="F1132" s="13" t="s">
        <v>15</v>
      </c>
      <c r="G1132" s="57" t="n">
        <v>108</v>
      </c>
      <c r="H1132" s="39" t="n">
        <v>0.3</v>
      </c>
      <c r="I1132" s="39" t="n">
        <v>32.4</v>
      </c>
      <c r="J1132" s="14"/>
    </row>
    <row r="1133" ht="22.5" customHeight="1">
      <c r="A1133" s="13" t="n">
        <f>WEEKNUM(B1133,2)</f>
        <v>38</v>
      </c>
      <c r="B1133" s="33" t="n">
        <v>46285</v>
      </c>
      <c r="C1133" s="52" t="n">
        <v>12336896</v>
      </c>
      <c r="D1133" s="63" t="s">
        <v>78</v>
      </c>
      <c r="E1133" s="52" t="s">
        <v>11</v>
      </c>
      <c r="F1133" s="39" t="s">
        <v>12</v>
      </c>
      <c r="G1133" s="57" t="n">
        <v>0</v>
      </c>
      <c r="H1133" s="39" t="n">
        <v>0</v>
      </c>
      <c r="I1133" s="39" t="n">
        <v>0.1041</v>
      </c>
      <c r="J1133" s="14"/>
    </row>
    <row r="1134" ht="22.5" customHeight="1">
      <c r="A1134" s="13" t="n">
        <f>WEEKNUM(B1134,2)</f>
        <v>38</v>
      </c>
      <c r="B1134" s="33" t="n">
        <v>46285</v>
      </c>
      <c r="C1134" s="52" t="n">
        <v>6395488</v>
      </c>
      <c r="D1134" s="63" t="s">
        <v>39</v>
      </c>
      <c r="E1134" s="52" t="s">
        <v>14</v>
      </c>
      <c r="F1134" s="13" t="s">
        <v>15</v>
      </c>
      <c r="G1134" s="13" t="n">
        <v>200</v>
      </c>
      <c r="H1134" s="39" t="n">
        <v>0.3</v>
      </c>
      <c r="I1134" s="39" t="n">
        <v>60</v>
      </c>
      <c r="J1134" s="14"/>
    </row>
    <row r="1135" ht="22.5" customHeight="1">
      <c r="A1135" s="13" t="n">
        <f>WEEKNUM(B1135,2)</f>
        <v>38</v>
      </c>
      <c r="B1135" s="33" t="n">
        <v>46285</v>
      </c>
      <c r="C1135" s="52" t="n">
        <v>8291713</v>
      </c>
      <c r="D1135" s="62" t="s">
        <v>40</v>
      </c>
      <c r="E1135" s="31" t="s">
        <v>14</v>
      </c>
      <c r="F1135" s="13" t="s">
        <v>15</v>
      </c>
      <c r="G1135" s="35" t="n">
        <v>1500</v>
      </c>
      <c r="H1135" s="39" t="n">
        <v>0.135</v>
      </c>
      <c r="I1135" s="39" t="n">
        <v>202.5</v>
      </c>
      <c r="J1135" s="66"/>
    </row>
    <row r="1136" ht="22.5" customHeight="1">
      <c r="A1136" s="13" t="n">
        <f>WEEKNUM(B1136,2)</f>
        <v>38</v>
      </c>
      <c r="B1136" s="33" t="n">
        <v>46285</v>
      </c>
      <c r="C1136" s="52" t="n">
        <v>8566541</v>
      </c>
      <c r="D1136" s="62" t="s">
        <v>79</v>
      </c>
      <c r="E1136" s="56" t="s">
        <v>14</v>
      </c>
      <c r="F1136" s="39" t="s">
        <v>26</v>
      </c>
      <c r="G1136" s="35" t="n">
        <v>396</v>
      </c>
      <c r="H1136" s="39" t="n">
        <v>0.17</v>
      </c>
      <c r="I1136" s="39" t="n">
        <v>66.14</v>
      </c>
      <c r="J1136" s="66"/>
    </row>
    <row r="1137" ht="22.5" customHeight="1">
      <c r="A1137" s="13" t="n">
        <f>WEEKNUM(B1137,2)</f>
        <v>38</v>
      </c>
      <c r="B1137" s="33" t="n">
        <v>46285</v>
      </c>
      <c r="C1137" s="52" t="n">
        <v>8566084</v>
      </c>
      <c r="D1137" s="62" t="s">
        <v>80</v>
      </c>
      <c r="E1137" s="56" t="s">
        <v>42</v>
      </c>
      <c r="F1137" s="13" t="s">
        <v>15</v>
      </c>
      <c r="G1137" s="58" t="n">
        <v>88</v>
      </c>
      <c r="H1137" s="39" t="n">
        <v>0.12</v>
      </c>
      <c r="I1137" s="39" t="n">
        <v>10.56</v>
      </c>
      <c r="J1137" s="14"/>
    </row>
    <row r="1138" ht="22.5" customHeight="1">
      <c r="A1138" s="13" t="n">
        <f>WEEKNUM(B1138,2)</f>
        <v>38</v>
      </c>
      <c r="B1138" s="33" t="n">
        <v>46285</v>
      </c>
      <c r="C1138" s="52" t="n">
        <v>2937658</v>
      </c>
      <c r="D1138" s="62" t="s">
        <v>81</v>
      </c>
      <c r="E1138" s="56" t="s">
        <v>14</v>
      </c>
      <c r="F1138" s="13" t="s">
        <v>15</v>
      </c>
      <c r="G1138" s="58" t="n">
        <v>100</v>
      </c>
      <c r="H1138" s="39" t="n">
        <v>0.123</v>
      </c>
      <c r="I1138" s="39" t="n">
        <v>12.3</v>
      </c>
      <c r="J1138" s="14"/>
    </row>
    <row r="1139" ht="22.5" customHeight="1">
      <c r="A1139" s="13" t="n">
        <f>WEEKNUM(B1139,2)</f>
        <v>38</v>
      </c>
      <c r="B1139" s="33" t="n">
        <v>46285</v>
      </c>
      <c r="C1139" s="52" t="n">
        <v>6706444</v>
      </c>
      <c r="D1139" s="62" t="s">
        <v>82</v>
      </c>
      <c r="E1139" s="52" t="s">
        <v>83</v>
      </c>
      <c r="F1139" s="60" t="s">
        <v>12</v>
      </c>
      <c r="G1139" s="74" t="n">
        <v>6</v>
      </c>
      <c r="H1139" s="60" t="n">
        <v>0.803</v>
      </c>
      <c r="I1139" s="60" t="n">
        <v>4.8204</v>
      </c>
      <c r="J1139" s="14"/>
    </row>
    <row r="1140" ht="22.5" customHeight="1">
      <c r="A1140" s="13" t="n">
        <f>WEEKNUM(B1140,2)</f>
        <v>38</v>
      </c>
      <c r="B1140" s="33" t="n">
        <v>46285</v>
      </c>
      <c r="C1140" s="52" t="n">
        <v>5963354</v>
      </c>
      <c r="D1140" s="63" t="s">
        <v>82</v>
      </c>
      <c r="E1140" s="52" t="s">
        <v>83</v>
      </c>
      <c r="F1140" s="13" t="s">
        <v>15</v>
      </c>
      <c r="G1140" s="58" t="n">
        <v>341</v>
      </c>
      <c r="H1140" s="39" t="n">
        <v>0.592</v>
      </c>
      <c r="I1140" s="39" t="n">
        <v>201.788</v>
      </c>
      <c r="J1140" s="64"/>
    </row>
    <row r="1141" ht="22.5" customHeight="1">
      <c r="A1141" s="13" t="n">
        <f>WEEKNUM(B1141,2)</f>
        <v>38</v>
      </c>
      <c r="B1141" s="33" t="n">
        <v>46285</v>
      </c>
      <c r="C1141" s="52" t="n">
        <v>9686529</v>
      </c>
      <c r="D1141" s="62" t="s">
        <v>82</v>
      </c>
      <c r="E1141" s="56" t="s">
        <v>84</v>
      </c>
      <c r="F1141" s="13" t="s">
        <v>15</v>
      </c>
      <c r="G1141" s="58" t="n">
        <v>39</v>
      </c>
      <c r="H1141" s="39" t="n">
        <v>0.5</v>
      </c>
      <c r="I1141" s="39" t="n">
        <v>19.5</v>
      </c>
      <c r="J1141" s="14"/>
    </row>
    <row r="1142" ht="22.5" customHeight="1">
      <c r="A1142" s="13" t="n">
        <f>WEEKNUM(B1142,2)</f>
        <v>38</v>
      </c>
      <c r="B1142" s="33" t="n">
        <v>46285</v>
      </c>
      <c r="C1142" s="52" t="n">
        <v>5963400</v>
      </c>
      <c r="D1142" s="62" t="s">
        <v>82</v>
      </c>
      <c r="E1142" s="56" t="s">
        <v>85</v>
      </c>
      <c r="F1142" s="13" t="s">
        <v>15</v>
      </c>
      <c r="G1142" s="58" t="n">
        <v>50</v>
      </c>
      <c r="H1142" s="39" t="n">
        <v>0.2</v>
      </c>
      <c r="I1142" s="39" t="n">
        <v>10</v>
      </c>
      <c r="J1142" s="14"/>
    </row>
    <row r="1143" ht="22.5" customHeight="1">
      <c r="A1143" s="38" t="n">
        <f>WEEKNUM(B1143,2)</f>
        <v>38</v>
      </c>
      <c r="B1143" s="33" t="n">
        <v>46285</v>
      </c>
      <c r="C1143" s="65" t="n">
        <v>10080665</v>
      </c>
      <c r="D1143" s="68" t="s">
        <v>82</v>
      </c>
      <c r="E1143" s="56" t="s">
        <v>86</v>
      </c>
      <c r="F1143" s="13" t="s">
        <v>15</v>
      </c>
      <c r="G1143" s="58" t="n">
        <v>8</v>
      </c>
      <c r="H1143" s="39" t="n">
        <v>0.38</v>
      </c>
      <c r="I1143" s="39" t="n">
        <v>3.04</v>
      </c>
      <c r="J1143" s="14"/>
    </row>
    <row r="1144" ht="22.5" customHeight="1">
      <c r="A1144" s="13" t="n">
        <f>WEEKNUM(B1144,2)</f>
        <v>38</v>
      </c>
      <c r="B1144" s="33" t="n">
        <v>46285</v>
      </c>
      <c r="C1144" s="13" t="n">
        <v>91520433</v>
      </c>
      <c r="D1144" s="62" t="s">
        <v>74</v>
      </c>
      <c r="E1144" s="56" t="s">
        <v>14</v>
      </c>
      <c r="F1144" s="13" t="s">
        <v>15</v>
      </c>
      <c r="G1144" s="58" t="n">
        <v>2</v>
      </c>
      <c r="H1144" s="39" t="n">
        <v>0.16</v>
      </c>
      <c r="I1144" s="39" t="n">
        <v>0.32</v>
      </c>
      <c r="J1144" s="14"/>
    </row>
    <row r="1145" ht="22.5" customHeight="1">
      <c r="A1145" s="13" t="n">
        <f>WEEKNUM(B1145,2)</f>
        <v>38</v>
      </c>
      <c r="B1145" s="33" t="n">
        <v>46285</v>
      </c>
      <c r="C1145" s="52" t="n">
        <v>11078827</v>
      </c>
      <c r="D1145" s="62" t="s">
        <v>82</v>
      </c>
      <c r="E1145" s="56" t="s">
        <v>85</v>
      </c>
      <c r="F1145" s="13" t="s">
        <v>15</v>
      </c>
      <c r="G1145" s="58" t="n">
        <v>3</v>
      </c>
      <c r="H1145" s="39" t="n">
        <v>0.3</v>
      </c>
      <c r="I1145" s="39" t="n">
        <v>0.9</v>
      </c>
      <c r="J1145" s="14"/>
    </row>
    <row r="1146" ht="22.5" customHeight="1">
      <c r="A1146" s="13" t="n">
        <f>WEEKNUM(B1146,2)</f>
        <v>38</v>
      </c>
      <c r="B1146" s="33" t="n">
        <v>46285</v>
      </c>
      <c r="C1146" s="52" t="n">
        <v>11078981</v>
      </c>
      <c r="D1146" s="62" t="s">
        <v>82</v>
      </c>
      <c r="E1146" s="52" t="s">
        <v>83</v>
      </c>
      <c r="F1146" s="13" t="s">
        <v>15</v>
      </c>
      <c r="G1146" s="58" t="n">
        <v>0</v>
      </c>
      <c r="H1146" s="39" t="n">
        <v>0</v>
      </c>
      <c r="I1146" s="39" t="n">
        <v>0</v>
      </c>
      <c r="J1146" s="14"/>
    </row>
    <row r="1147" ht="22.5" customHeight="1">
      <c r="A1147" s="13" t="n">
        <f>WEEKNUM(B1147,2)</f>
        <v>38</v>
      </c>
      <c r="B1147" s="33" t="n">
        <v>46285</v>
      </c>
      <c r="C1147" s="52" t="n">
        <v>11080833</v>
      </c>
      <c r="D1147" s="62" t="s">
        <v>82</v>
      </c>
      <c r="E1147" s="56" t="s">
        <v>84</v>
      </c>
      <c r="F1147" s="13" t="s">
        <v>15</v>
      </c>
      <c r="G1147" s="58" t="n">
        <v>0</v>
      </c>
      <c r="H1147" s="39" t="n">
        <v>0</v>
      </c>
      <c r="I1147" s="39" t="n">
        <v>0</v>
      </c>
      <c r="J1147" s="14"/>
    </row>
    <row r="1148" ht="22.5" customHeight="1">
      <c r="A1148" s="13" t="n">
        <f>WEEKNUM(B1148,2)</f>
        <v>38</v>
      </c>
      <c r="B1148" s="33" t="n">
        <v>46285</v>
      </c>
      <c r="C1148" s="52" t="n">
        <v>11081056</v>
      </c>
      <c r="D1148" s="62" t="s">
        <v>82</v>
      </c>
      <c r="E1148" s="56" t="s">
        <v>86</v>
      </c>
      <c r="F1148" s="13" t="s">
        <v>15</v>
      </c>
      <c r="G1148" s="58" t="n">
        <v>0</v>
      </c>
      <c r="H1148" s="39" t="n">
        <v>0</v>
      </c>
      <c r="I1148" s="39" t="n">
        <v>0</v>
      </c>
      <c r="J1148" s="14"/>
    </row>
    <row r="1149" ht="22.5" customHeight="1">
      <c r="A1149" s="13" t="n">
        <f>WEEKNUM(B1149,2)</f>
        <v>38</v>
      </c>
      <c r="B1149" s="33" t="n">
        <v>46285</v>
      </c>
      <c r="C1149" s="52" t="n">
        <v>11078963</v>
      </c>
      <c r="D1149" s="62" t="s">
        <v>81</v>
      </c>
      <c r="E1149" s="56" t="s">
        <v>14</v>
      </c>
      <c r="F1149" s="13" t="s">
        <v>15</v>
      </c>
      <c r="G1149" s="58" t="n">
        <v>14</v>
      </c>
      <c r="H1149" s="39" t="n">
        <v>0.4</v>
      </c>
      <c r="I1149" s="39" t="n">
        <v>5.6</v>
      </c>
      <c r="J1149" s="14"/>
    </row>
    <row r="1150" ht="22.5" customHeight="1">
      <c r="A1150" s="13" t="n">
        <f>WEEKNUM(B1150,2)</f>
        <v>38</v>
      </c>
      <c r="B1150" s="33" t="n">
        <v>46285</v>
      </c>
      <c r="C1150" s="52" t="n">
        <v>91538300</v>
      </c>
      <c r="D1150" s="62" t="s">
        <v>74</v>
      </c>
      <c r="E1150" s="56" t="s">
        <v>36</v>
      </c>
      <c r="F1150" s="13" t="s">
        <v>15</v>
      </c>
      <c r="G1150" s="58" t="n">
        <v>4</v>
      </c>
      <c r="H1150" s="39" t="n">
        <v>0.14</v>
      </c>
      <c r="I1150" s="39" t="n">
        <v>0.56</v>
      </c>
      <c r="J1150" s="14"/>
    </row>
    <row r="1151" ht="22.5" customHeight="1">
      <c r="A1151" s="13" t="n">
        <f>WEEKNUM(B1151,2)</f>
        <v>38</v>
      </c>
      <c r="B1151" s="33" t="n">
        <v>46285</v>
      </c>
      <c r="C1151" s="52" t="n">
        <v>91538301</v>
      </c>
      <c r="D1151" s="62" t="s">
        <v>74</v>
      </c>
      <c r="E1151" s="56" t="s">
        <v>14</v>
      </c>
      <c r="F1151" s="13" t="s">
        <v>15</v>
      </c>
      <c r="G1151" s="58" t="n">
        <v>1</v>
      </c>
      <c r="H1151" s="39" t="n">
        <v>0.22</v>
      </c>
      <c r="I1151" s="39" t="n">
        <v>0.22</v>
      </c>
      <c r="J1151" s="14"/>
    </row>
    <row r="1152" ht="22.5" customHeight="1">
      <c r="A1152" s="13" t="n">
        <f>WEEKNUM(B1152,2)</f>
        <v>38</v>
      </c>
      <c r="B1152" s="33" t="n">
        <v>46285</v>
      </c>
      <c r="C1152" s="65" t="n">
        <v>91538306</v>
      </c>
      <c r="D1152" s="68" t="s">
        <v>74</v>
      </c>
      <c r="E1152" s="56" t="s">
        <v>71</v>
      </c>
      <c r="F1152" s="13" t="s">
        <v>15</v>
      </c>
      <c r="G1152" s="58" t="n">
        <v>2</v>
      </c>
      <c r="H1152" s="39" t="n">
        <v>0.18</v>
      </c>
      <c r="I1152" s="39" t="n">
        <v>0.36</v>
      </c>
      <c r="J1152" s="14"/>
    </row>
    <row r="1153" ht="22.5" customHeight="1">
      <c r="A1153" s="13" t="n">
        <f>WEEKNUM(B1153,2)</f>
        <v>38</v>
      </c>
      <c r="B1153" s="33" t="n">
        <v>46285</v>
      </c>
      <c r="C1153" s="13" t="n">
        <v>91538307</v>
      </c>
      <c r="D1153" s="62" t="s">
        <v>74</v>
      </c>
      <c r="E1153" s="52" t="s">
        <v>17</v>
      </c>
      <c r="F1153" s="13" t="s">
        <v>15</v>
      </c>
      <c r="G1153" s="58" t="n">
        <v>0</v>
      </c>
      <c r="H1153" s="39" t="n">
        <v>0</v>
      </c>
      <c r="I1153" s="39" t="n">
        <v>0</v>
      </c>
      <c r="J1153" s="14"/>
    </row>
    <row r="1154" ht="22.5" customHeight="1">
      <c r="A1154" s="13" t="n">
        <f>WEEKNUM(B1154,2)</f>
        <v>38</v>
      </c>
      <c r="B1154" s="33" t="n">
        <v>46285</v>
      </c>
      <c r="C1154" s="13" t="n">
        <v>91538308</v>
      </c>
      <c r="D1154" s="62" t="s">
        <v>74</v>
      </c>
      <c r="E1154" s="52" t="s">
        <v>11</v>
      </c>
      <c r="F1154" s="13" t="s">
        <v>15</v>
      </c>
      <c r="G1154" s="58" t="n">
        <v>0</v>
      </c>
      <c r="H1154" s="39" t="n">
        <v>0</v>
      </c>
      <c r="I1154" s="39" t="n">
        <v>0</v>
      </c>
      <c r="J1154" s="14"/>
    </row>
    <row r="1155" ht="22.5" customHeight="1">
      <c r="A1155" s="13" t="n">
        <f>WEEKNUM(B1155,2)</f>
        <v>38</v>
      </c>
      <c r="B1155" s="33" t="n">
        <v>46285</v>
      </c>
      <c r="C1155" s="52" t="n">
        <v>91538309</v>
      </c>
      <c r="D1155" s="62" t="s">
        <v>74</v>
      </c>
      <c r="E1155" s="56" t="s">
        <v>46</v>
      </c>
      <c r="F1155" s="13" t="s">
        <v>15</v>
      </c>
      <c r="G1155" s="58" t="n">
        <v>0</v>
      </c>
      <c r="H1155" s="39" t="n">
        <v>0</v>
      </c>
      <c r="I1155" s="39" t="n">
        <v>0</v>
      </c>
      <c r="J1155" s="14"/>
    </row>
    <row r="1156" ht="22.5" customHeight="1">
      <c r="A1156" s="13" t="n">
        <f>WEEKNUM(B1156,2)</f>
        <v>38</v>
      </c>
      <c r="B1156" s="33" t="n">
        <v>46285</v>
      </c>
      <c r="C1156" s="52" t="n">
        <v>11511535</v>
      </c>
      <c r="D1156" s="62" t="s">
        <v>81</v>
      </c>
      <c r="E1156" s="56" t="s">
        <v>14</v>
      </c>
      <c r="F1156" s="39" t="s">
        <v>26</v>
      </c>
      <c r="G1156" s="58" t="n">
        <v>575</v>
      </c>
      <c r="H1156" s="39" t="n">
        <v>0.303252173913044</v>
      </c>
      <c r="I1156" s="39" t="n">
        <v>174.37</v>
      </c>
      <c r="J1156" s="14"/>
    </row>
    <row r="1157" ht="22.5" customHeight="1">
      <c r="A1157" s="13" t="n">
        <f>WEEKNUM(B1157,2)</f>
        <v>38</v>
      </c>
      <c r="B1157" s="33" t="n">
        <v>46285</v>
      </c>
      <c r="C1157" s="52" t="n">
        <v>11792342</v>
      </c>
      <c r="D1157" s="62" t="s">
        <v>87</v>
      </c>
      <c r="E1157" s="56" t="s">
        <v>42</v>
      </c>
      <c r="F1157" s="13" t="s">
        <v>15</v>
      </c>
      <c r="G1157" s="58" t="n">
        <v>0</v>
      </c>
      <c r="H1157" s="39" t="n">
        <v>0</v>
      </c>
      <c r="I1157" s="39" t="n">
        <v>0</v>
      </c>
      <c r="J1157" s="14"/>
    </row>
    <row r="1158" ht="22.5" customHeight="1">
      <c r="A1158" s="13" t="n">
        <f>WEEKNUM(B1158,2)</f>
        <v>38</v>
      </c>
      <c r="B1158" s="33" t="n">
        <v>46285</v>
      </c>
      <c r="C1158" s="52" t="n">
        <v>5365722</v>
      </c>
      <c r="D1158" s="62" t="s">
        <v>67</v>
      </c>
      <c r="E1158" s="56" t="s">
        <v>65</v>
      </c>
      <c r="F1158" s="39" t="s">
        <v>12</v>
      </c>
      <c r="G1158" s="58" t="n">
        <v>1</v>
      </c>
      <c r="H1158" s="39" t="n">
        <v>1.495</v>
      </c>
      <c r="I1158" s="39" t="n">
        <v>1.4954</v>
      </c>
      <c r="J1158" s="14"/>
    </row>
    <row r="1159" ht="22.5" customHeight="1">
      <c r="A1159" s="13" t="n">
        <f>WEEKNUM(B1159,2)</f>
        <v>38</v>
      </c>
      <c r="B1159" s="33" t="n">
        <v>46285</v>
      </c>
      <c r="C1159" s="52" t="n">
        <v>11924654</v>
      </c>
      <c r="D1159" s="62" t="s">
        <v>67</v>
      </c>
      <c r="E1159" s="56" t="s">
        <v>65</v>
      </c>
      <c r="F1159" s="39" t="s">
        <v>12</v>
      </c>
      <c r="G1159" s="58" t="n">
        <v>0</v>
      </c>
      <c r="H1159" s="39" t="n">
        <v>0</v>
      </c>
      <c r="I1159" s="39" t="n">
        <v>0.0736</v>
      </c>
      <c r="J1159" s="14"/>
    </row>
    <row r="1160" ht="22.5" customHeight="1">
      <c r="A1160" s="13" t="n">
        <f>WEEKNUM(B1160,2)</f>
        <v>38</v>
      </c>
      <c r="B1160" s="33" t="n">
        <v>46285</v>
      </c>
      <c r="C1160" s="52" t="n">
        <v>12011132</v>
      </c>
      <c r="D1160" s="62" t="s">
        <v>88</v>
      </c>
      <c r="E1160" s="56" t="s">
        <v>14</v>
      </c>
      <c r="F1160" s="13" t="s">
        <v>15</v>
      </c>
      <c r="G1160" s="58" t="n">
        <v>150</v>
      </c>
      <c r="H1160" s="39" t="n">
        <v>0.2</v>
      </c>
      <c r="I1160" s="39" t="n">
        <v>30</v>
      </c>
      <c r="J1160" s="14"/>
    </row>
    <row r="1161" ht="22.5" customHeight="1">
      <c r="A1161" s="13" t="n">
        <f>WEEKNUM(B1161,2)</f>
        <v>38</v>
      </c>
      <c r="B1161" s="33" t="n">
        <v>46285</v>
      </c>
      <c r="C1161" s="52" t="n">
        <v>12072287</v>
      </c>
      <c r="D1161" s="62" t="s">
        <v>81</v>
      </c>
      <c r="E1161" s="56" t="s">
        <v>14</v>
      </c>
      <c r="F1161" s="13" t="s">
        <v>15</v>
      </c>
      <c r="G1161" s="58" t="n">
        <v>7</v>
      </c>
      <c r="H1161" s="39" t="n">
        <v>0.399</v>
      </c>
      <c r="I1161" s="39" t="n">
        <v>2.792</v>
      </c>
      <c r="J1161" s="14"/>
    </row>
    <row r="1162" ht="22.5" customHeight="1">
      <c r="A1162" s="13" t="n">
        <f>WEEKNUM(B1162,2)</f>
        <v>38</v>
      </c>
      <c r="B1162" s="33" t="n">
        <v>46285</v>
      </c>
      <c r="C1162" s="52" t="n">
        <v>6529449</v>
      </c>
      <c r="D1162" s="62" t="s">
        <v>81</v>
      </c>
      <c r="E1162" s="56" t="s">
        <v>14</v>
      </c>
      <c r="F1162" s="39" t="s">
        <v>12</v>
      </c>
      <c r="G1162" s="58" t="n">
        <v>111</v>
      </c>
      <c r="H1162" s="39" t="n">
        <v>0.029</v>
      </c>
      <c r="I1162" s="39" t="n">
        <v>40.1489</v>
      </c>
      <c r="J1162" s="14"/>
    </row>
    <row r="1163" ht="22.5" customHeight="1">
      <c r="A1163" s="13" t="n">
        <f>WEEKNUM(B1163,2)</f>
        <v>38</v>
      </c>
      <c r="B1163" s="33" t="n">
        <v>46285</v>
      </c>
      <c r="C1163" s="52" t="n">
        <v>5623760</v>
      </c>
      <c r="D1163" s="62" t="s">
        <v>89</v>
      </c>
      <c r="E1163" s="56" t="s">
        <v>14</v>
      </c>
      <c r="F1163" s="13" t="s">
        <v>15</v>
      </c>
      <c r="G1163" s="58" t="n">
        <v>50</v>
      </c>
      <c r="H1163" s="39" t="n">
        <v>0.15</v>
      </c>
      <c r="I1163" s="39" t="n">
        <v>7.5</v>
      </c>
      <c r="J1163" s="14"/>
    </row>
    <row r="1164" ht="22.5" customHeight="1">
      <c r="A1164" s="13"/>
      <c r="B1164" s="33"/>
      <c r="C1164" s="52"/>
      <c r="D1164" s="62"/>
      <c r="E1164" s="56"/>
      <c r="F1164" s="39"/>
      <c r="G1164" s="13"/>
      <c r="H1164" s="39"/>
      <c r="I1164" s="39"/>
      <c r="J1164" s="14"/>
    </row>
    <row r="1165" ht="22.5" customHeight="1">
      <c r="A1165" s="13" t="n">
        <f>WEEKNUM(B1165,2)</f>
        <v>38</v>
      </c>
      <c r="B1165" s="33" t="n">
        <v>46284</v>
      </c>
      <c r="C1165" s="52" t="n">
        <v>10813123</v>
      </c>
      <c r="D1165" s="62" t="s">
        <v>10</v>
      </c>
      <c r="E1165" s="56" t="s">
        <v>11</v>
      </c>
      <c r="F1165" s="31" t="s">
        <v>12</v>
      </c>
      <c r="G1165" s="61" t="n">
        <v>31</v>
      </c>
      <c r="H1165" s="60" t="n">
        <v>0.4033</v>
      </c>
      <c r="I1165" s="60" t="n">
        <v>12.5026</v>
      </c>
      <c r="J1165" s="14"/>
    </row>
    <row r="1166" ht="22.5" customHeight="1">
      <c r="A1166" s="13" t="n">
        <f>WEEKNUM(B1166,2)</f>
        <v>38</v>
      </c>
      <c r="B1166" s="33" t="n">
        <v>46284</v>
      </c>
      <c r="C1166" s="52" t="n">
        <v>1745925</v>
      </c>
      <c r="D1166" s="62" t="s">
        <v>13</v>
      </c>
      <c r="E1166" s="56" t="s">
        <v>14</v>
      </c>
      <c r="F1166" s="56" t="s">
        <v>15</v>
      </c>
      <c r="G1166" s="35" t="n">
        <v>430</v>
      </c>
      <c r="H1166" s="39" t="n">
        <v>0.15</v>
      </c>
      <c r="I1166" s="39" t="n">
        <v>64.5</v>
      </c>
      <c r="J1166" s="14"/>
    </row>
    <row r="1167" ht="22.5" customHeight="1">
      <c r="A1167" s="13" t="n">
        <f>WEEKNUM(B1167,2)</f>
        <v>38</v>
      </c>
      <c r="B1167" s="33" t="n">
        <v>46284</v>
      </c>
      <c r="C1167" s="52" t="n">
        <v>6951600</v>
      </c>
      <c r="D1167" s="62" t="s">
        <v>16</v>
      </c>
      <c r="E1167" s="56" t="s">
        <v>17</v>
      </c>
      <c r="F1167" s="56" t="s">
        <v>15</v>
      </c>
      <c r="G1167" s="35" t="n">
        <v>82</v>
      </c>
      <c r="H1167" s="39" t="n">
        <v>0.178</v>
      </c>
      <c r="I1167" s="39" t="n">
        <v>14.62</v>
      </c>
      <c r="J1167" s="14"/>
    </row>
    <row r="1168" ht="22.5" customHeight="1">
      <c r="A1168" s="13" t="n">
        <f>WEEKNUM(B1168,2)</f>
        <v>38</v>
      </c>
      <c r="B1168" s="33" t="n">
        <v>46284</v>
      </c>
      <c r="C1168" s="52" t="n">
        <v>6951594</v>
      </c>
      <c r="D1168" s="62" t="s">
        <v>16</v>
      </c>
      <c r="E1168" s="56" t="s">
        <v>18</v>
      </c>
      <c r="F1168" s="56" t="s">
        <v>15</v>
      </c>
      <c r="G1168" s="35" t="n">
        <v>171</v>
      </c>
      <c r="H1168" s="39" t="n">
        <v>0.702</v>
      </c>
      <c r="I1168" s="39" t="n">
        <v>120.12</v>
      </c>
      <c r="J1168" s="14"/>
    </row>
    <row r="1169" ht="22.5" customHeight="1">
      <c r="A1169" s="13" t="n">
        <f>WEEKNUM(B1169,2)</f>
        <v>38</v>
      </c>
      <c r="B1169" s="33" t="n">
        <v>46284</v>
      </c>
      <c r="C1169" s="52" t="n">
        <v>2732727</v>
      </c>
      <c r="D1169" s="62" t="s">
        <v>10</v>
      </c>
      <c r="E1169" s="56" t="s">
        <v>19</v>
      </c>
      <c r="F1169" s="56" t="s">
        <v>15</v>
      </c>
      <c r="G1169" s="35" t="n">
        <v>351</v>
      </c>
      <c r="H1169" s="39" t="n">
        <v>0.25</v>
      </c>
      <c r="I1169" s="39" t="n">
        <v>87.675</v>
      </c>
      <c r="J1169" s="14"/>
    </row>
    <row r="1170" ht="22.5" customHeight="1">
      <c r="A1170" s="13" t="n">
        <f>WEEKNUM(B1170,2)</f>
        <v>38</v>
      </c>
      <c r="B1170" s="33" t="n">
        <v>46284</v>
      </c>
      <c r="C1170" s="52" t="n">
        <v>5619156</v>
      </c>
      <c r="D1170" s="62" t="s">
        <v>10</v>
      </c>
      <c r="E1170" s="56" t="s">
        <v>19</v>
      </c>
      <c r="F1170" s="56" t="s">
        <v>12</v>
      </c>
      <c r="G1170" s="35" t="n">
        <v>4</v>
      </c>
      <c r="H1170" s="39" t="n">
        <v>1.64575</v>
      </c>
      <c r="I1170" s="39" t="n">
        <v>6.583</v>
      </c>
      <c r="J1170" s="14"/>
    </row>
    <row r="1171" ht="22.5" customHeight="1">
      <c r="A1171" s="13" t="n">
        <f>WEEKNUM(B1171,2)</f>
        <v>38</v>
      </c>
      <c r="B1171" s="33" t="n">
        <v>46284</v>
      </c>
      <c r="C1171" s="52" t="n">
        <v>6425889</v>
      </c>
      <c r="D1171" s="62" t="s">
        <v>10</v>
      </c>
      <c r="E1171" s="56" t="s">
        <v>20</v>
      </c>
      <c r="F1171" s="56" t="s">
        <v>15</v>
      </c>
      <c r="G1171" s="35" t="n">
        <v>181</v>
      </c>
      <c r="H1171" s="39" t="n">
        <v>0.253</v>
      </c>
      <c r="I1171" s="39" t="n">
        <v>45.725</v>
      </c>
      <c r="J1171" s="14"/>
    </row>
    <row r="1172" ht="22.5" customHeight="1">
      <c r="A1172" s="13" t="n">
        <f>WEEKNUM(B1172,2)</f>
        <v>38</v>
      </c>
      <c r="B1172" s="33" t="n">
        <v>46284</v>
      </c>
      <c r="C1172" s="52" t="n">
        <v>6439005</v>
      </c>
      <c r="D1172" s="62" t="s">
        <v>10</v>
      </c>
      <c r="E1172" s="56" t="s">
        <v>20</v>
      </c>
      <c r="F1172" s="56" t="s">
        <v>21</v>
      </c>
      <c r="G1172" s="35" t="n">
        <v>97</v>
      </c>
      <c r="H1172" s="39" t="n">
        <v>0.25</v>
      </c>
      <c r="I1172" s="39" t="n">
        <v>24.25</v>
      </c>
      <c r="J1172" s="14"/>
    </row>
    <row r="1173" ht="22.5" customHeight="1">
      <c r="A1173" s="13" t="n">
        <f>WEEKNUM(B1173,2)</f>
        <v>38</v>
      </c>
      <c r="B1173" s="33" t="n">
        <v>46284</v>
      </c>
      <c r="C1173" s="52" t="n">
        <v>7203110</v>
      </c>
      <c r="D1173" s="62" t="s">
        <v>22</v>
      </c>
      <c r="E1173" s="56" t="s">
        <v>23</v>
      </c>
      <c r="F1173" s="56" t="s">
        <v>15</v>
      </c>
      <c r="G1173" s="35" t="n">
        <v>3</v>
      </c>
      <c r="H1173" s="39" t="n">
        <v>0.2</v>
      </c>
      <c r="I1173" s="39" t="n">
        <v>0.6</v>
      </c>
      <c r="J1173" s="14"/>
    </row>
    <row r="1174" ht="22.5" customHeight="1">
      <c r="A1174" s="13" t="n">
        <f>WEEKNUM(B1174,2)</f>
        <v>38</v>
      </c>
      <c r="B1174" s="33" t="n">
        <v>46284</v>
      </c>
      <c r="C1174" s="52" t="n">
        <v>7202934</v>
      </c>
      <c r="D1174" s="62" t="s">
        <v>22</v>
      </c>
      <c r="E1174" s="56" t="s">
        <v>24</v>
      </c>
      <c r="F1174" s="56" t="s">
        <v>15</v>
      </c>
      <c r="G1174" s="35" t="n">
        <v>100</v>
      </c>
      <c r="H1174" s="39" t="n">
        <v>0.35</v>
      </c>
      <c r="I1174" s="39" t="n">
        <v>35</v>
      </c>
      <c r="J1174" s="14"/>
    </row>
    <row r="1175" ht="22.5" customHeight="1">
      <c r="A1175" s="13" t="n">
        <f>WEEKNUM(B1175,2)</f>
        <v>38</v>
      </c>
      <c r="B1175" s="33" t="n">
        <v>46284</v>
      </c>
      <c r="C1175" s="52" t="n">
        <v>5847496</v>
      </c>
      <c r="D1175" s="62" t="s">
        <v>10</v>
      </c>
      <c r="E1175" s="56" t="s">
        <v>25</v>
      </c>
      <c r="F1175" s="56" t="s">
        <v>12</v>
      </c>
      <c r="G1175" s="35" t="n">
        <v>0</v>
      </c>
      <c r="H1175" s="39" t="n">
        <v>0</v>
      </c>
      <c r="I1175" s="39" t="n">
        <v>0.1413</v>
      </c>
      <c r="J1175" s="14"/>
    </row>
    <row r="1176" ht="22.5" customHeight="1">
      <c r="A1176" s="13" t="n">
        <f>WEEKNUM(B1176,2)</f>
        <v>38</v>
      </c>
      <c r="B1176" s="33" t="n">
        <v>46284</v>
      </c>
      <c r="C1176" s="52" t="n">
        <v>7572369</v>
      </c>
      <c r="D1176" s="62" t="s">
        <v>10</v>
      </c>
      <c r="E1176" s="56" t="s">
        <v>25</v>
      </c>
      <c r="F1176" s="56" t="s">
        <v>15</v>
      </c>
      <c r="G1176" s="35" t="n">
        <v>32</v>
      </c>
      <c r="H1176" s="39" t="n">
        <v>0.302</v>
      </c>
      <c r="I1176" s="39" t="n">
        <v>9.66</v>
      </c>
      <c r="J1176" s="14"/>
    </row>
    <row r="1177" ht="22.5" customHeight="1">
      <c r="A1177" s="13" t="n">
        <f>WEEKNUM(B1177,2)</f>
        <v>38</v>
      </c>
      <c r="B1177" s="33" t="n">
        <v>46284</v>
      </c>
      <c r="C1177" s="52" t="n">
        <v>8460883</v>
      </c>
      <c r="D1177" s="62" t="s">
        <v>16</v>
      </c>
      <c r="E1177" s="56" t="s">
        <v>11</v>
      </c>
      <c r="F1177" s="56" t="s">
        <v>15</v>
      </c>
      <c r="G1177" s="35" t="n">
        <v>898</v>
      </c>
      <c r="H1177" s="39" t="n">
        <v>0.139</v>
      </c>
      <c r="I1177" s="39" t="n">
        <v>125.118</v>
      </c>
      <c r="J1177" s="14"/>
    </row>
    <row r="1178" ht="22.5" customHeight="1">
      <c r="A1178" s="13" t="n">
        <f>WEEKNUM(B1178,2)</f>
        <v>38</v>
      </c>
      <c r="B1178" s="33" t="n">
        <v>46284</v>
      </c>
      <c r="C1178" s="52" t="n">
        <v>8531973</v>
      </c>
      <c r="D1178" s="62" t="s">
        <v>16</v>
      </c>
      <c r="E1178" s="56" t="s">
        <v>18</v>
      </c>
      <c r="F1178" s="52" t="s">
        <v>26</v>
      </c>
      <c r="G1178" s="35" t="n">
        <v>60</v>
      </c>
      <c r="H1178" s="39" t="n">
        <v>0.54</v>
      </c>
      <c r="I1178" s="39" t="n">
        <v>32.4</v>
      </c>
      <c r="J1178" s="14"/>
    </row>
    <row r="1179" ht="22.5" customHeight="1">
      <c r="A1179" s="13" t="n">
        <f>WEEKNUM(B1179,2)</f>
        <v>38</v>
      </c>
      <c r="B1179" s="33" t="n">
        <v>46284</v>
      </c>
      <c r="C1179" s="52" t="n">
        <v>8156506</v>
      </c>
      <c r="D1179" s="62" t="s">
        <v>27</v>
      </c>
      <c r="E1179" s="56" t="s">
        <v>14</v>
      </c>
      <c r="F1179" s="56" t="s">
        <v>15</v>
      </c>
      <c r="G1179" s="35" t="n">
        <v>832</v>
      </c>
      <c r="H1179" s="39" t="n">
        <v>0.13</v>
      </c>
      <c r="I1179" s="39" t="n">
        <v>108.01</v>
      </c>
      <c r="J1179" s="14"/>
    </row>
    <row r="1180" ht="22.5" customHeight="1">
      <c r="A1180" s="13" t="n">
        <f>WEEKNUM(B1180,2)</f>
        <v>38</v>
      </c>
      <c r="B1180" s="33" t="n">
        <v>46284</v>
      </c>
      <c r="C1180" s="52" t="n">
        <v>8819666</v>
      </c>
      <c r="D1180" s="62" t="s">
        <v>27</v>
      </c>
      <c r="E1180" s="56" t="s">
        <v>14</v>
      </c>
      <c r="F1180" s="56" t="s">
        <v>12</v>
      </c>
      <c r="G1180" s="35" t="n">
        <v>187</v>
      </c>
      <c r="H1180" s="39" t="n">
        <v>0.107</v>
      </c>
      <c r="I1180" s="39" t="n">
        <v>19.9376</v>
      </c>
      <c r="J1180" s="14"/>
    </row>
    <row r="1181" ht="22.5" customHeight="1">
      <c r="A1181" s="13" t="n">
        <f>WEEKNUM(B1181,2)</f>
        <v>38</v>
      </c>
      <c r="B1181" s="33" t="n">
        <v>46284</v>
      </c>
      <c r="C1181" s="52" t="n">
        <v>91410799</v>
      </c>
      <c r="D1181" s="62" t="s">
        <v>31</v>
      </c>
      <c r="E1181" s="52" t="s">
        <v>42</v>
      </c>
      <c r="F1181" s="52" t="s">
        <v>15</v>
      </c>
      <c r="G1181" s="35" t="n">
        <v>211</v>
      </c>
      <c r="H1181" s="39" t="n">
        <v>0.02</v>
      </c>
      <c r="I1181" s="39" t="n">
        <v>4.22</v>
      </c>
      <c r="J1181" s="14"/>
    </row>
    <row r="1182" ht="22.5" customHeight="1">
      <c r="A1182" s="13" t="n">
        <f>WEEKNUM(B1182,2)</f>
        <v>38</v>
      </c>
      <c r="B1182" s="33" t="n">
        <v>46284</v>
      </c>
      <c r="C1182" s="52" t="n">
        <v>7872826</v>
      </c>
      <c r="D1182" s="62" t="s">
        <v>28</v>
      </c>
      <c r="E1182" s="56" t="s">
        <v>14</v>
      </c>
      <c r="F1182" s="56" t="s">
        <v>15</v>
      </c>
      <c r="G1182" s="35" t="n">
        <v>75</v>
      </c>
      <c r="H1182" s="39" t="n">
        <v>0.477</v>
      </c>
      <c r="I1182" s="39" t="n">
        <v>35.784</v>
      </c>
      <c r="J1182" s="14"/>
    </row>
    <row r="1183" ht="22.5" customHeight="1">
      <c r="A1183" s="13" t="n">
        <f>WEEKNUM(B1183,2)</f>
        <v>38</v>
      </c>
      <c r="B1183" s="33" t="n">
        <v>46284</v>
      </c>
      <c r="C1183" s="52" t="n">
        <v>9311355</v>
      </c>
      <c r="D1183" s="62" t="s">
        <v>29</v>
      </c>
      <c r="E1183" s="56" t="s">
        <v>14</v>
      </c>
      <c r="F1183" s="56" t="s">
        <v>15</v>
      </c>
      <c r="G1183" s="35" t="n">
        <v>8</v>
      </c>
      <c r="H1183" s="39" t="n">
        <v>0.15</v>
      </c>
      <c r="I1183" s="39" t="n">
        <v>1.2</v>
      </c>
      <c r="J1183" s="14"/>
    </row>
    <row r="1184" ht="22.5" customHeight="1">
      <c r="A1184" s="13" t="n">
        <f>WEEKNUM(B1184,2)</f>
        <v>38</v>
      </c>
      <c r="B1184" s="33" t="n">
        <v>46284</v>
      </c>
      <c r="C1184" s="52" t="n">
        <v>12114239</v>
      </c>
      <c r="D1184" s="62" t="s">
        <v>27</v>
      </c>
      <c r="E1184" s="56" t="s">
        <v>14</v>
      </c>
      <c r="F1184" s="52" t="s">
        <v>26</v>
      </c>
      <c r="G1184" s="35" t="n">
        <v>45</v>
      </c>
      <c r="H1184" s="39" t="n">
        <v>0.11</v>
      </c>
      <c r="I1184" s="39" t="n">
        <v>5.09</v>
      </c>
      <c r="J1184" s="64"/>
    </row>
    <row r="1185" ht="22.5" customHeight="1">
      <c r="A1185" s="13" t="n">
        <f>WEEKNUM(B1185,2)</f>
        <v>38</v>
      </c>
      <c r="B1185" s="33" t="n">
        <v>46284</v>
      </c>
      <c r="C1185" s="52" t="n">
        <v>10501490</v>
      </c>
      <c r="D1185" s="62" t="s">
        <v>13</v>
      </c>
      <c r="E1185" s="56" t="s">
        <v>14</v>
      </c>
      <c r="F1185" s="56" t="s">
        <v>15</v>
      </c>
      <c r="G1185" s="35" t="n">
        <v>3</v>
      </c>
      <c r="H1185" s="39" t="n">
        <v>0.13</v>
      </c>
      <c r="I1185" s="39" t="n">
        <v>0.39</v>
      </c>
      <c r="J1185" s="14"/>
    </row>
    <row r="1186" ht="22.5" customHeight="1">
      <c r="A1186" s="13" t="n">
        <f>WEEKNUM(B1186,2)</f>
        <v>38</v>
      </c>
      <c r="B1186" s="33" t="n">
        <v>46284</v>
      </c>
      <c r="C1186" s="52" t="n">
        <v>10912510</v>
      </c>
      <c r="D1186" s="62" t="s">
        <v>10</v>
      </c>
      <c r="E1186" s="67" t="s">
        <v>11</v>
      </c>
      <c r="F1186" s="56" t="s">
        <v>30</v>
      </c>
      <c r="G1186" s="35" t="n">
        <v>316</v>
      </c>
      <c r="H1186" s="39" t="n">
        <v>0.3054</v>
      </c>
      <c r="I1186" s="39" t="n">
        <v>101.1</v>
      </c>
      <c r="J1186" s="64" t="n">
        <v>101.098</v>
      </c>
    </row>
    <row r="1187" ht="22.5" customHeight="1">
      <c r="A1187" s="13" t="n">
        <f>WEEKNUM(B1187,2)</f>
        <v>38</v>
      </c>
      <c r="B1187" s="33" t="n">
        <v>46284</v>
      </c>
      <c r="C1187" s="52" t="n">
        <v>11080098</v>
      </c>
      <c r="D1187" s="62" t="s">
        <v>22</v>
      </c>
      <c r="E1187" s="56" t="s">
        <v>24</v>
      </c>
      <c r="F1187" s="56" t="s">
        <v>15</v>
      </c>
      <c r="G1187" s="35" t="n">
        <v>1</v>
      </c>
      <c r="H1187" s="39" t="n">
        <v>0.6</v>
      </c>
      <c r="I1187" s="39" t="n">
        <v>0.6</v>
      </c>
      <c r="J1187" s="14"/>
    </row>
    <row r="1188" ht="22.5" customHeight="1">
      <c r="A1188" s="13" t="n">
        <f>WEEKNUM(B1188,2)</f>
        <v>38</v>
      </c>
      <c r="B1188" s="33" t="n">
        <v>46284</v>
      </c>
      <c r="C1188" s="52" t="n">
        <v>91540124</v>
      </c>
      <c r="D1188" s="62" t="s">
        <v>93</v>
      </c>
      <c r="E1188" s="56" t="s">
        <v>54</v>
      </c>
      <c r="F1188" s="56" t="s">
        <v>12</v>
      </c>
      <c r="G1188" s="35" t="n">
        <v>0</v>
      </c>
      <c r="H1188" s="39" t="n">
        <v>0</v>
      </c>
      <c r="I1188" s="39" t="n">
        <v>5.5514</v>
      </c>
      <c r="J1188" s="14"/>
    </row>
    <row r="1189" ht="22.5" customHeight="1">
      <c r="A1189" s="13" t="n">
        <f>WEEKNUM(B1189,2)</f>
        <v>38</v>
      </c>
      <c r="B1189" s="33" t="n">
        <v>46284</v>
      </c>
      <c r="C1189" s="52" t="n">
        <v>11715627</v>
      </c>
      <c r="D1189" s="62" t="s">
        <v>29</v>
      </c>
      <c r="E1189" s="56" t="s">
        <v>14</v>
      </c>
      <c r="F1189" s="56" t="s">
        <v>15</v>
      </c>
      <c r="G1189" s="35" t="n">
        <v>0</v>
      </c>
      <c r="H1189" s="39" t="n">
        <v>0</v>
      </c>
      <c r="I1189" s="39" t="n">
        <v>0</v>
      </c>
      <c r="J1189" s="14"/>
    </row>
    <row r="1190" ht="22.5" customHeight="1">
      <c r="A1190" s="13" t="n">
        <f>WEEKNUM(B1190,2)</f>
        <v>38</v>
      </c>
      <c r="B1190" s="33" t="n">
        <v>46284</v>
      </c>
      <c r="C1190" s="52" t="n">
        <v>11715655</v>
      </c>
      <c r="D1190" s="62" t="s">
        <v>16</v>
      </c>
      <c r="E1190" s="56" t="s">
        <v>11</v>
      </c>
      <c r="F1190" s="56" t="s">
        <v>15</v>
      </c>
      <c r="G1190" s="35" t="n">
        <v>0</v>
      </c>
      <c r="H1190" s="39" t="n">
        <v>0</v>
      </c>
      <c r="I1190" s="39" t="n">
        <v>0</v>
      </c>
      <c r="J1190" s="14"/>
    </row>
    <row r="1191" ht="22.5" customHeight="1">
      <c r="A1191" s="13" t="n">
        <f>WEEKNUM(B1191,2)</f>
        <v>38</v>
      </c>
      <c r="B1191" s="33" t="n">
        <v>46284</v>
      </c>
      <c r="C1191" s="52" t="n">
        <v>11715811</v>
      </c>
      <c r="D1191" s="62" t="s">
        <v>16</v>
      </c>
      <c r="E1191" s="52" t="s">
        <v>17</v>
      </c>
      <c r="F1191" s="52" t="s">
        <v>15</v>
      </c>
      <c r="G1191" s="35" t="n">
        <v>0</v>
      </c>
      <c r="H1191" s="39" t="n">
        <v>0</v>
      </c>
      <c r="I1191" s="39" t="n">
        <v>0</v>
      </c>
      <c r="J1191" s="14"/>
    </row>
    <row r="1192" ht="22.5" customHeight="1">
      <c r="A1192" s="13" t="n">
        <f>WEEKNUM(B1192,2)</f>
        <v>38</v>
      </c>
      <c r="B1192" s="33" t="n">
        <v>46284</v>
      </c>
      <c r="C1192" s="52" t="n">
        <v>11729927</v>
      </c>
      <c r="D1192" s="62" t="s">
        <v>10</v>
      </c>
      <c r="E1192" s="52" t="s">
        <v>20</v>
      </c>
      <c r="F1192" s="52" t="s">
        <v>15</v>
      </c>
      <c r="G1192" s="35" t="n">
        <v>0</v>
      </c>
      <c r="H1192" s="39" t="n">
        <v>0</v>
      </c>
      <c r="I1192" s="39" t="n">
        <v>0</v>
      </c>
      <c r="J1192" s="14"/>
    </row>
    <row r="1193" ht="22.5" customHeight="1">
      <c r="A1193" s="13" t="n">
        <f>WEEKNUM(B1193,2)</f>
        <v>38</v>
      </c>
      <c r="B1193" s="33" t="n">
        <v>46284</v>
      </c>
      <c r="C1193" s="52" t="n">
        <v>11729820</v>
      </c>
      <c r="D1193" s="62" t="s">
        <v>10</v>
      </c>
      <c r="E1193" s="52" t="s">
        <v>25</v>
      </c>
      <c r="F1193" s="52" t="s">
        <v>15</v>
      </c>
      <c r="G1193" s="35" t="n">
        <v>0</v>
      </c>
      <c r="H1193" s="39" t="n">
        <v>0</v>
      </c>
      <c r="I1193" s="39" t="n">
        <v>0</v>
      </c>
      <c r="J1193" s="14"/>
    </row>
    <row r="1194" ht="22.5" customHeight="1">
      <c r="A1194" s="13" t="n">
        <f>WEEKNUM(B1194,2)</f>
        <v>38</v>
      </c>
      <c r="B1194" s="33" t="n">
        <v>46284</v>
      </c>
      <c r="C1194" s="52" t="n">
        <v>11729830</v>
      </c>
      <c r="D1194" s="62" t="s">
        <v>10</v>
      </c>
      <c r="E1194" s="52" t="s">
        <v>11</v>
      </c>
      <c r="F1194" s="52" t="s">
        <v>12</v>
      </c>
      <c r="G1194" s="35" t="n">
        <v>0</v>
      </c>
      <c r="H1194" s="39" t="n">
        <v>0</v>
      </c>
      <c r="I1194" s="39" t="n">
        <v>0.0002</v>
      </c>
      <c r="J1194" s="70"/>
    </row>
    <row r="1195" ht="22.5" customHeight="1">
      <c r="A1195" s="13" t="n">
        <f>WEEKNUM(B1195,2)</f>
        <v>38</v>
      </c>
      <c r="B1195" s="33" t="n">
        <v>46284</v>
      </c>
      <c r="C1195" s="52" t="n">
        <v>11892329</v>
      </c>
      <c r="D1195" s="62" t="s">
        <v>10</v>
      </c>
      <c r="E1195" s="52" t="s">
        <v>11</v>
      </c>
      <c r="F1195" s="52" t="s">
        <v>15</v>
      </c>
      <c r="G1195" s="35" t="n">
        <v>1502</v>
      </c>
      <c r="H1195" s="39" t="n">
        <v>0.22</v>
      </c>
      <c r="I1195" s="39" t="n">
        <v>330.44</v>
      </c>
      <c r="J1195" s="14"/>
    </row>
    <row r="1196" ht="22.5" customHeight="1">
      <c r="A1196" s="13" t="n">
        <f>WEEKNUM(B1196,2)</f>
        <v>38</v>
      </c>
      <c r="B1196" s="33" t="n">
        <v>46284</v>
      </c>
      <c r="C1196" s="52" t="n">
        <v>91560708</v>
      </c>
      <c r="D1196" s="62" t="s">
        <v>31</v>
      </c>
      <c r="E1196" s="56" t="s">
        <v>32</v>
      </c>
      <c r="F1196" s="56" t="s">
        <v>15</v>
      </c>
      <c r="G1196" s="35" t="n">
        <v>271</v>
      </c>
      <c r="H1196" s="39" t="n">
        <v>0.09</v>
      </c>
      <c r="I1196" s="39" t="n">
        <v>24.39</v>
      </c>
      <c r="J1196" s="14"/>
    </row>
    <row r="1197" ht="22.5" customHeight="1">
      <c r="A1197" s="13" t="n">
        <f>WEEKNUM(B1197,2)</f>
        <v>38</v>
      </c>
      <c r="B1197" s="33" t="n">
        <v>46284</v>
      </c>
      <c r="C1197" s="52" t="n">
        <v>91560709</v>
      </c>
      <c r="D1197" s="62" t="s">
        <v>31</v>
      </c>
      <c r="E1197" s="56" t="s">
        <v>33</v>
      </c>
      <c r="F1197" s="56" t="s">
        <v>15</v>
      </c>
      <c r="G1197" s="35" t="n">
        <v>500</v>
      </c>
      <c r="H1197" s="39" t="n">
        <v>0.06</v>
      </c>
      <c r="I1197" s="39" t="n">
        <v>30</v>
      </c>
      <c r="J1197" s="14"/>
    </row>
    <row r="1198" ht="22.5" customHeight="1">
      <c r="A1198" s="13" t="n">
        <f>WEEKNUM(B1198,2)</f>
        <v>38</v>
      </c>
      <c r="B1198" s="33" t="n">
        <v>46284</v>
      </c>
      <c r="C1198" s="52" t="n">
        <v>12064281</v>
      </c>
      <c r="D1198" s="62" t="s">
        <v>16</v>
      </c>
      <c r="E1198" s="56" t="s">
        <v>18</v>
      </c>
      <c r="F1198" s="56" t="s">
        <v>15</v>
      </c>
      <c r="G1198" s="35" t="n">
        <v>0</v>
      </c>
      <c r="H1198" s="39" t="n">
        <v>0</v>
      </c>
      <c r="I1198" s="39" t="n">
        <v>0</v>
      </c>
      <c r="J1198" s="14"/>
    </row>
    <row r="1199" ht="22.5" customHeight="1">
      <c r="A1199" s="13" t="n">
        <f>WEEKNUM(B1199,2)</f>
        <v>38</v>
      </c>
      <c r="B1199" s="33" t="n">
        <v>46284</v>
      </c>
      <c r="C1199" s="52" t="n">
        <v>11987622</v>
      </c>
      <c r="D1199" s="62" t="s">
        <v>10</v>
      </c>
      <c r="E1199" s="56" t="s">
        <v>11</v>
      </c>
      <c r="F1199" s="56" t="s">
        <v>30</v>
      </c>
      <c r="G1199" s="35" t="n">
        <v>0</v>
      </c>
      <c r="H1199" s="39" t="n">
        <v>0</v>
      </c>
      <c r="I1199" s="39" t="n">
        <v>0.36</v>
      </c>
      <c r="J1199" s="64" t="n">
        <v>0.357</v>
      </c>
    </row>
    <row r="1200" ht="22.5" customHeight="1">
      <c r="A1200" s="13" t="n">
        <f>WEEKNUM(B1200,2)</f>
        <v>38</v>
      </c>
      <c r="B1200" s="33" t="n">
        <v>46284</v>
      </c>
      <c r="C1200" s="52" t="n">
        <v>91565960</v>
      </c>
      <c r="D1200" s="62" t="s">
        <v>93</v>
      </c>
      <c r="E1200" s="56" t="s">
        <v>54</v>
      </c>
      <c r="F1200" s="52" t="s">
        <v>12</v>
      </c>
      <c r="G1200" s="35" t="n">
        <v>0</v>
      </c>
      <c r="H1200" s="39" t="n">
        <v>0</v>
      </c>
      <c r="I1200" s="39" t="n">
        <v>0.1142</v>
      </c>
      <c r="J1200" s="64"/>
    </row>
    <row r="1201" ht="22.5" customHeight="1">
      <c r="A1201" s="13" t="n">
        <f>WEEKNUM(B1201,2)</f>
        <v>38</v>
      </c>
      <c r="B1201" s="33" t="n">
        <v>46284</v>
      </c>
      <c r="C1201" s="52" t="n">
        <v>91548044</v>
      </c>
      <c r="D1201" s="62" t="s">
        <v>34</v>
      </c>
      <c r="E1201" s="56" t="s">
        <v>14</v>
      </c>
      <c r="F1201" s="52" t="s">
        <v>12</v>
      </c>
      <c r="G1201" s="35" t="n">
        <v>0</v>
      </c>
      <c r="H1201" s="39" t="n">
        <v>0</v>
      </c>
      <c r="I1201" s="39" t="n">
        <v>5.8396</v>
      </c>
      <c r="J1201" s="64"/>
    </row>
    <row r="1202" ht="22.5" customHeight="1">
      <c r="A1202" s="13" t="n">
        <f>WEEKNUM(B1202,2)</f>
        <v>38</v>
      </c>
      <c r="B1202" s="33" t="n">
        <v>46284</v>
      </c>
      <c r="C1202" s="52" t="n">
        <v>91567811</v>
      </c>
      <c r="D1202" s="62" t="s">
        <v>34</v>
      </c>
      <c r="E1202" s="56" t="s">
        <v>14</v>
      </c>
      <c r="F1202" s="52" t="s">
        <v>15</v>
      </c>
      <c r="G1202" s="35" t="n">
        <v>0</v>
      </c>
      <c r="H1202" s="39" t="n">
        <v>0</v>
      </c>
      <c r="I1202" s="39" t="n">
        <v>0</v>
      </c>
      <c r="J1202" s="99"/>
    </row>
    <row r="1203" ht="22.5" customHeight="1">
      <c r="A1203" s="13" t="n">
        <f>WEEKNUM(B1203,2)</f>
        <v>38</v>
      </c>
      <c r="B1203" s="33" t="n">
        <v>46284</v>
      </c>
      <c r="C1203" s="52" t="n">
        <v>6061077</v>
      </c>
      <c r="D1203" s="62" t="s">
        <v>35</v>
      </c>
      <c r="E1203" s="56" t="s">
        <v>14</v>
      </c>
      <c r="F1203" s="56" t="s">
        <v>15</v>
      </c>
      <c r="G1203" s="35" t="n">
        <v>3</v>
      </c>
      <c r="H1203" s="39" t="n">
        <v>0.588</v>
      </c>
      <c r="I1203" s="39" t="n">
        <v>1.765</v>
      </c>
      <c r="J1203" s="14"/>
    </row>
    <row r="1204" ht="22.5" customHeight="1">
      <c r="A1204" s="13" t="n">
        <f>WEEKNUM(B1204,2)</f>
        <v>38</v>
      </c>
      <c r="B1204" s="33" t="n">
        <v>46284</v>
      </c>
      <c r="C1204" s="52" t="n">
        <v>6607117</v>
      </c>
      <c r="D1204" s="63" t="s">
        <v>35</v>
      </c>
      <c r="E1204" s="52" t="s">
        <v>14</v>
      </c>
      <c r="F1204" s="52" t="s">
        <v>15</v>
      </c>
      <c r="G1204" s="35" t="n">
        <v>126</v>
      </c>
      <c r="H1204" s="39" t="n">
        <v>1</v>
      </c>
      <c r="I1204" s="39" t="n">
        <v>125.946</v>
      </c>
      <c r="J1204" s="14"/>
    </row>
    <row r="1205" ht="22.5" customHeight="1">
      <c r="A1205" s="13" t="n">
        <f>WEEKNUM(B1205,2)</f>
        <v>38</v>
      </c>
      <c r="B1205" s="33" t="n">
        <v>46284</v>
      </c>
      <c r="C1205" s="52" t="n">
        <v>5497580</v>
      </c>
      <c r="D1205" s="63" t="s">
        <v>31</v>
      </c>
      <c r="E1205" s="52" t="s">
        <v>17</v>
      </c>
      <c r="F1205" s="52" t="s">
        <v>15</v>
      </c>
      <c r="G1205" s="35" t="n">
        <v>1632</v>
      </c>
      <c r="H1205" s="39" t="n">
        <v>0.252</v>
      </c>
      <c r="I1205" s="39" t="n">
        <v>410.782</v>
      </c>
      <c r="J1205" s="14"/>
    </row>
    <row r="1206" ht="22.5" customHeight="1">
      <c r="A1206" s="13" t="n">
        <f>WEEKNUM(B1206,2)</f>
        <v>38</v>
      </c>
      <c r="B1206" s="33" t="n">
        <v>46284</v>
      </c>
      <c r="C1206" s="52" t="n">
        <v>91407542</v>
      </c>
      <c r="D1206" s="63" t="s">
        <v>31</v>
      </c>
      <c r="E1206" s="52" t="s">
        <v>36</v>
      </c>
      <c r="F1206" s="52" t="s">
        <v>15</v>
      </c>
      <c r="G1206" s="35" t="n">
        <v>299</v>
      </c>
      <c r="H1206" s="39" t="n">
        <v>0.02</v>
      </c>
      <c r="I1206" s="39" t="n">
        <v>6.102</v>
      </c>
      <c r="J1206" s="14"/>
    </row>
    <row r="1207" ht="22.5" customHeight="1">
      <c r="A1207" s="13" t="n">
        <f>WEEKNUM(B1207,2)</f>
        <v>38</v>
      </c>
      <c r="B1207" s="33" t="n">
        <v>46284</v>
      </c>
      <c r="C1207" s="52" t="n">
        <v>8998645</v>
      </c>
      <c r="D1207" s="63" t="s">
        <v>31</v>
      </c>
      <c r="E1207" s="52" t="s">
        <v>17</v>
      </c>
      <c r="F1207" s="52" t="s">
        <v>15</v>
      </c>
      <c r="G1207" s="35" t="n">
        <v>5</v>
      </c>
      <c r="H1207" s="39" t="n">
        <v>0.185</v>
      </c>
      <c r="I1207" s="39" t="n">
        <v>0.925</v>
      </c>
      <c r="J1207" s="14"/>
    </row>
    <row r="1208" ht="22.5" customHeight="1">
      <c r="A1208" s="13" t="n">
        <f>WEEKNUM(B1208,2)</f>
        <v>38</v>
      </c>
      <c r="B1208" s="33" t="n">
        <v>46284</v>
      </c>
      <c r="C1208" s="52" t="n">
        <v>4383473</v>
      </c>
      <c r="D1208" s="63" t="s">
        <v>35</v>
      </c>
      <c r="E1208" s="52" t="s">
        <v>14</v>
      </c>
      <c r="F1208" s="56" t="s">
        <v>15</v>
      </c>
      <c r="G1208" s="35" t="n">
        <v>150</v>
      </c>
      <c r="H1208" s="39" t="n">
        <v>0.199</v>
      </c>
      <c r="I1208" s="39" t="n">
        <v>29.88</v>
      </c>
      <c r="J1208" s="14"/>
    </row>
    <row r="1209" ht="22.5" customHeight="1">
      <c r="A1209" s="13" t="n">
        <f>WEEKNUM(B1209,2)</f>
        <v>38</v>
      </c>
      <c r="B1209" s="33" t="n">
        <v>46284</v>
      </c>
      <c r="C1209" s="52" t="n">
        <v>8094753</v>
      </c>
      <c r="D1209" s="63" t="s">
        <v>35</v>
      </c>
      <c r="E1209" s="52" t="s">
        <v>14</v>
      </c>
      <c r="F1209" s="52" t="s">
        <v>26</v>
      </c>
      <c r="G1209" s="35" t="n">
        <v>251</v>
      </c>
      <c r="H1209" s="39" t="n">
        <v>0.23</v>
      </c>
      <c r="I1209" s="39" t="n">
        <v>56.99</v>
      </c>
      <c r="J1209" s="14"/>
    </row>
    <row r="1210" ht="22.5" customHeight="1">
      <c r="A1210" s="13" t="n">
        <f>WEEKNUM(B1210,2)</f>
        <v>38</v>
      </c>
      <c r="B1210" s="33" t="n">
        <v>46284</v>
      </c>
      <c r="C1210" s="52" t="n">
        <v>9415350</v>
      </c>
      <c r="D1210" s="63" t="s">
        <v>37</v>
      </c>
      <c r="E1210" s="52" t="s">
        <v>14</v>
      </c>
      <c r="F1210" s="52" t="s">
        <v>26</v>
      </c>
      <c r="G1210" s="35" t="n">
        <v>23</v>
      </c>
      <c r="H1210" s="39" t="n">
        <v>0.27</v>
      </c>
      <c r="I1210" s="39" t="n">
        <v>6.21</v>
      </c>
      <c r="J1210" s="14"/>
    </row>
    <row r="1211" ht="22.5" customHeight="1">
      <c r="A1211" s="13" t="n">
        <f>WEEKNUM(B1211,2)</f>
        <v>38</v>
      </c>
      <c r="B1211" s="33" t="n">
        <v>46284</v>
      </c>
      <c r="C1211" s="52" t="n">
        <v>2783561</v>
      </c>
      <c r="D1211" s="63" t="s">
        <v>38</v>
      </c>
      <c r="E1211" s="52" t="s">
        <v>14</v>
      </c>
      <c r="F1211" s="31" t="s">
        <v>15</v>
      </c>
      <c r="G1211" s="35" t="n">
        <v>430</v>
      </c>
      <c r="H1211" s="39" t="n">
        <v>0.104</v>
      </c>
      <c r="I1211" s="39" t="n">
        <v>44.725</v>
      </c>
      <c r="J1211" s="14"/>
    </row>
    <row r="1212" ht="22.5" customHeight="1">
      <c r="A1212" s="13" t="n">
        <f>WEEKNUM(B1212,2)</f>
        <v>38</v>
      </c>
      <c r="B1212" s="33" t="n">
        <v>46284</v>
      </c>
      <c r="C1212" s="52" t="n">
        <v>10599157</v>
      </c>
      <c r="D1212" s="63" t="s">
        <v>39</v>
      </c>
      <c r="E1212" s="52" t="s">
        <v>14</v>
      </c>
      <c r="F1212" s="56" t="s">
        <v>15</v>
      </c>
      <c r="G1212" s="35" t="n">
        <v>103</v>
      </c>
      <c r="H1212" s="39" t="n">
        <v>0.31</v>
      </c>
      <c r="I1212" s="39" t="n">
        <v>31.9</v>
      </c>
      <c r="J1212" s="14"/>
    </row>
    <row r="1213" ht="22.5" customHeight="1">
      <c r="A1213" s="13" t="n">
        <f>WEEKNUM(B1213,2)</f>
        <v>38</v>
      </c>
      <c r="B1213" s="33" t="n">
        <v>46284</v>
      </c>
      <c r="C1213" s="52" t="n">
        <v>10599681</v>
      </c>
      <c r="D1213" s="63" t="s">
        <v>40</v>
      </c>
      <c r="E1213" s="52" t="s">
        <v>14</v>
      </c>
      <c r="F1213" s="56" t="s">
        <v>15</v>
      </c>
      <c r="G1213" s="35" t="n">
        <v>294</v>
      </c>
      <c r="H1213" s="39" t="n">
        <v>0.13</v>
      </c>
      <c r="I1213" s="39" t="n">
        <v>38.22</v>
      </c>
      <c r="J1213" s="14"/>
    </row>
    <row r="1214" ht="22.5" customHeight="1">
      <c r="A1214" s="13" t="n">
        <f>WEEKNUM(B1214,2)</f>
        <v>38</v>
      </c>
      <c r="B1214" s="33" t="n">
        <v>46284</v>
      </c>
      <c r="C1214" s="52" t="n">
        <v>6060965</v>
      </c>
      <c r="D1214" s="63" t="s">
        <v>35</v>
      </c>
      <c r="E1214" s="52" t="s">
        <v>14</v>
      </c>
      <c r="F1214" s="56" t="s">
        <v>15</v>
      </c>
      <c r="G1214" s="35" t="n">
        <v>98</v>
      </c>
      <c r="H1214" s="39" t="n">
        <v>0.3</v>
      </c>
      <c r="I1214" s="39" t="n">
        <v>29.4</v>
      </c>
      <c r="J1214" s="14"/>
    </row>
    <row r="1215" ht="22.5" customHeight="1">
      <c r="A1215" s="13" t="n">
        <f>WEEKNUM(B1215,2)</f>
        <v>38</v>
      </c>
      <c r="B1215" s="33" t="n">
        <v>46284</v>
      </c>
      <c r="C1215" s="52" t="n">
        <v>10842514</v>
      </c>
      <c r="D1215" s="63" t="s">
        <v>41</v>
      </c>
      <c r="E1215" s="52" t="s">
        <v>14</v>
      </c>
      <c r="F1215" s="52" t="s">
        <v>26</v>
      </c>
      <c r="G1215" s="35" t="n">
        <v>0</v>
      </c>
      <c r="H1215" s="39" t="n">
        <v>0</v>
      </c>
      <c r="I1215" s="39" t="n">
        <v>0.07</v>
      </c>
      <c r="J1215" s="14"/>
    </row>
    <row r="1216" ht="22.5" customHeight="1">
      <c r="A1216" s="13" t="n">
        <f>WEEKNUM(B1216,2)</f>
        <v>38</v>
      </c>
      <c r="B1216" s="33" t="n">
        <v>46284</v>
      </c>
      <c r="C1216" s="52" t="n">
        <v>10815258</v>
      </c>
      <c r="D1216" s="63" t="s">
        <v>41</v>
      </c>
      <c r="E1216" s="52" t="s">
        <v>14</v>
      </c>
      <c r="F1216" s="56" t="s">
        <v>15</v>
      </c>
      <c r="G1216" s="35" t="n">
        <v>3</v>
      </c>
      <c r="H1216" s="39" t="n">
        <v>0.19</v>
      </c>
      <c r="I1216" s="39" t="n">
        <v>0.57</v>
      </c>
      <c r="J1216" s="14"/>
    </row>
    <row r="1217" ht="22.5" customHeight="1">
      <c r="A1217" s="13" t="n">
        <f>WEEKNUM(B1217,2)</f>
        <v>38</v>
      </c>
      <c r="B1217" s="33" t="n">
        <v>46284</v>
      </c>
      <c r="C1217" s="52" t="n">
        <v>91535229</v>
      </c>
      <c r="D1217" s="63" t="s">
        <v>31</v>
      </c>
      <c r="E1217" s="52" t="s">
        <v>36</v>
      </c>
      <c r="F1217" s="56" t="s">
        <v>15</v>
      </c>
      <c r="G1217" s="35" t="n">
        <v>13</v>
      </c>
      <c r="H1217" s="39" t="n">
        <v>0.04</v>
      </c>
      <c r="I1217" s="39" t="n">
        <v>0.52</v>
      </c>
      <c r="J1217" s="14"/>
    </row>
    <row r="1218" ht="22.5" customHeight="1">
      <c r="A1218" s="13" t="n">
        <f>WEEKNUM(B1218,2)</f>
        <v>38</v>
      </c>
      <c r="B1218" s="33" t="n">
        <v>46284</v>
      </c>
      <c r="C1218" s="52" t="n">
        <v>91535331</v>
      </c>
      <c r="D1218" s="63" t="s">
        <v>31</v>
      </c>
      <c r="E1218" s="52" t="s">
        <v>42</v>
      </c>
      <c r="F1218" s="56" t="s">
        <v>15</v>
      </c>
      <c r="G1218" s="35" t="n">
        <v>7</v>
      </c>
      <c r="H1218" s="39" t="n">
        <v>0.04</v>
      </c>
      <c r="I1218" s="39" t="n">
        <v>0.28</v>
      </c>
      <c r="J1218" s="14"/>
    </row>
    <row r="1219" ht="22.5" customHeight="1">
      <c r="A1219" s="13" t="n">
        <f>WEEKNUM(B1219,2)</f>
        <v>38</v>
      </c>
      <c r="B1219" s="33" t="n">
        <v>46284</v>
      </c>
      <c r="C1219" s="52" t="n">
        <v>11324493</v>
      </c>
      <c r="D1219" s="63" t="s">
        <v>31</v>
      </c>
      <c r="E1219" s="52" t="s">
        <v>17</v>
      </c>
      <c r="F1219" s="52" t="s">
        <v>15</v>
      </c>
      <c r="G1219" s="35" t="n">
        <v>8</v>
      </c>
      <c r="H1219" s="39" t="n">
        <v>0.45</v>
      </c>
      <c r="I1219" s="39" t="n">
        <v>3.6</v>
      </c>
      <c r="J1219" s="14"/>
    </row>
    <row r="1220" ht="22.5" customHeight="1">
      <c r="A1220" s="13" t="n">
        <f>WEEKNUM(B1220,2)</f>
        <v>38</v>
      </c>
      <c r="B1220" s="33" t="n">
        <v>46284</v>
      </c>
      <c r="C1220" s="52" t="n">
        <v>10298628</v>
      </c>
      <c r="D1220" s="63" t="s">
        <v>43</v>
      </c>
      <c r="E1220" s="52" t="s">
        <v>14</v>
      </c>
      <c r="F1220" s="52" t="s">
        <v>26</v>
      </c>
      <c r="G1220" s="35" t="n">
        <v>78</v>
      </c>
      <c r="H1220" s="39" t="n">
        <v>0.68</v>
      </c>
      <c r="I1220" s="39" t="n">
        <v>53.15</v>
      </c>
      <c r="J1220" s="14"/>
    </row>
    <row r="1221" ht="22.5" customHeight="1">
      <c r="A1221" s="13" t="n">
        <f>WEEKNUM(B1221,2)</f>
        <v>38</v>
      </c>
      <c r="B1221" s="33" t="n">
        <v>46284</v>
      </c>
      <c r="C1221" s="52" t="n">
        <v>11655595</v>
      </c>
      <c r="D1221" s="63" t="s">
        <v>44</v>
      </c>
      <c r="E1221" s="52" t="s">
        <v>14</v>
      </c>
      <c r="F1221" s="52" t="s">
        <v>26</v>
      </c>
      <c r="G1221" s="35" t="n">
        <v>0</v>
      </c>
      <c r="H1221" s="39" t="n">
        <v>0</v>
      </c>
      <c r="I1221" s="39" t="n">
        <v>0.45</v>
      </c>
      <c r="J1221" s="14"/>
    </row>
    <row r="1222" ht="22.5" customHeight="1">
      <c r="A1222" s="13" t="n">
        <f>WEEKNUM(B1222,2)</f>
        <v>38</v>
      </c>
      <c r="B1222" s="33" t="n">
        <v>46284</v>
      </c>
      <c r="C1222" s="52" t="n">
        <v>11655596</v>
      </c>
      <c r="D1222" s="63" t="s">
        <v>44</v>
      </c>
      <c r="E1222" s="52" t="s">
        <v>14</v>
      </c>
      <c r="F1222" s="52" t="s">
        <v>12</v>
      </c>
      <c r="G1222" s="35" t="n">
        <v>0</v>
      </c>
      <c r="H1222" s="39" t="n">
        <v>0</v>
      </c>
      <c r="I1222" s="39" t="n">
        <v>0.0049</v>
      </c>
      <c r="J1222" s="14"/>
    </row>
    <row r="1223" ht="22.5" customHeight="1">
      <c r="A1223" s="13" t="n">
        <f>WEEKNUM(B1223,2)</f>
        <v>38</v>
      </c>
      <c r="B1223" s="33" t="n">
        <v>46284</v>
      </c>
      <c r="C1223" s="52" t="n">
        <v>11690183</v>
      </c>
      <c r="D1223" s="63" t="s">
        <v>38</v>
      </c>
      <c r="E1223" s="52" t="s">
        <v>14</v>
      </c>
      <c r="F1223" s="52" t="s">
        <v>15</v>
      </c>
      <c r="G1223" s="35" t="n">
        <v>54</v>
      </c>
      <c r="H1223" s="39" t="n">
        <v>0.194</v>
      </c>
      <c r="I1223" s="39" t="n">
        <v>10.5</v>
      </c>
      <c r="J1223" s="14"/>
    </row>
    <row r="1224" ht="22.5" customHeight="1">
      <c r="A1224" s="13" t="n">
        <f>WEEKNUM(B1224,2)</f>
        <v>38</v>
      </c>
      <c r="B1224" s="33" t="n">
        <v>46284</v>
      </c>
      <c r="C1224" s="52" t="n">
        <v>11763482</v>
      </c>
      <c r="D1224" s="63" t="s">
        <v>44</v>
      </c>
      <c r="E1224" s="65" t="s">
        <v>14</v>
      </c>
      <c r="F1224" s="52" t="s">
        <v>12</v>
      </c>
      <c r="G1224" s="35" t="n">
        <v>1</v>
      </c>
      <c r="H1224" s="39" t="n">
        <v>0.52</v>
      </c>
      <c r="I1224" s="39" t="n">
        <v>0.5203</v>
      </c>
      <c r="J1224" s="14"/>
    </row>
    <row r="1225" ht="22.5" customHeight="1">
      <c r="A1225" s="13" t="n">
        <f>WEEKNUM(B1225,2)</f>
        <v>38</v>
      </c>
      <c r="B1225" s="33" t="n">
        <v>46284</v>
      </c>
      <c r="C1225" s="52" t="n">
        <v>91565942</v>
      </c>
      <c r="D1225" s="63" t="s">
        <v>31</v>
      </c>
      <c r="E1225" s="52" t="s">
        <v>36</v>
      </c>
      <c r="F1225" s="56" t="s">
        <v>15</v>
      </c>
      <c r="G1225" s="35" t="n">
        <v>33</v>
      </c>
      <c r="H1225" s="39" t="n">
        <v>0.03</v>
      </c>
      <c r="I1225" s="39" t="n">
        <v>0.99</v>
      </c>
      <c r="J1225" s="14"/>
    </row>
    <row r="1226" ht="22.5" customHeight="1">
      <c r="A1226" s="13" t="n">
        <f>WEEKNUM(B1226,2)</f>
        <v>38</v>
      </c>
      <c r="B1226" s="33" t="n">
        <v>46284</v>
      </c>
      <c r="C1226" s="52" t="n">
        <v>91565947</v>
      </c>
      <c r="D1226" s="63" t="s">
        <v>31</v>
      </c>
      <c r="E1226" s="52" t="s">
        <v>42</v>
      </c>
      <c r="F1226" s="67" t="s">
        <v>15</v>
      </c>
      <c r="G1226" s="72" t="n">
        <v>789</v>
      </c>
      <c r="H1226" s="73" t="n">
        <v>0.02</v>
      </c>
      <c r="I1226" s="73" t="n">
        <v>15.78</v>
      </c>
      <c r="J1226" s="14"/>
    </row>
    <row r="1227" ht="22.5" customHeight="1">
      <c r="A1227" s="13" t="n">
        <f>WEEKNUM(B1227,2)</f>
        <v>38</v>
      </c>
      <c r="B1227" s="33" t="n">
        <v>46284</v>
      </c>
      <c r="C1227" s="52" t="n">
        <v>5464039</v>
      </c>
      <c r="D1227" s="63" t="s">
        <v>31</v>
      </c>
      <c r="E1227" s="52" t="s">
        <v>46</v>
      </c>
      <c r="F1227" s="52" t="s">
        <v>15</v>
      </c>
      <c r="G1227" s="35" t="n">
        <v>1663</v>
      </c>
      <c r="H1227" s="39" t="n">
        <v>0.296</v>
      </c>
      <c r="I1227" s="39" t="n">
        <v>491.982</v>
      </c>
      <c r="J1227" s="14"/>
    </row>
    <row r="1228" ht="22.5" customHeight="1">
      <c r="A1228" s="13" t="n">
        <f>WEEKNUM(B1228,2)</f>
        <v>38</v>
      </c>
      <c r="B1228" s="33" t="n">
        <v>46284</v>
      </c>
      <c r="C1228" s="52" t="n">
        <v>8057746</v>
      </c>
      <c r="D1228" s="63" t="s">
        <v>31</v>
      </c>
      <c r="E1228" s="52" t="s">
        <v>46</v>
      </c>
      <c r="F1228" s="52" t="s">
        <v>15</v>
      </c>
      <c r="G1228" s="35" t="n">
        <v>0</v>
      </c>
      <c r="H1228" s="39" t="n">
        <v>0</v>
      </c>
      <c r="I1228" s="39" t="n">
        <v>0</v>
      </c>
      <c r="J1228" s="14"/>
    </row>
    <row r="1229" ht="22.5" customHeight="1">
      <c r="A1229" s="13" t="n">
        <f>WEEKNUM(B1229,2)</f>
        <v>38</v>
      </c>
      <c r="B1229" s="33" t="n">
        <v>46284</v>
      </c>
      <c r="C1229" s="52" t="n">
        <v>91399821</v>
      </c>
      <c r="D1229" s="62" t="s">
        <v>40</v>
      </c>
      <c r="E1229" s="52" t="s">
        <v>14</v>
      </c>
      <c r="F1229" s="52" t="s">
        <v>26</v>
      </c>
      <c r="G1229" s="35" t="n">
        <v>477</v>
      </c>
      <c r="H1229" s="39" t="n">
        <v>0.13</v>
      </c>
      <c r="I1229" s="39" t="n">
        <v>63.95</v>
      </c>
      <c r="J1229" s="14"/>
    </row>
    <row r="1230" ht="22.5" customHeight="1">
      <c r="A1230" s="13" t="n">
        <f>WEEKNUM(B1230,2)</f>
        <v>38</v>
      </c>
      <c r="B1230" s="33" t="n">
        <v>46284</v>
      </c>
      <c r="C1230" s="52" t="n">
        <v>8670368</v>
      </c>
      <c r="D1230" s="62" t="s">
        <v>16</v>
      </c>
      <c r="E1230" s="52" t="s">
        <v>11</v>
      </c>
      <c r="F1230" s="52" t="s">
        <v>30</v>
      </c>
      <c r="G1230" s="35" t="n">
        <v>9</v>
      </c>
      <c r="H1230" s="39" t="n">
        <v>0.23</v>
      </c>
      <c r="I1230" s="39" t="n">
        <v>2.06</v>
      </c>
      <c r="J1230" s="64" t="n">
        <v>0</v>
      </c>
    </row>
    <row r="1231" ht="22.5" customHeight="1">
      <c r="A1231" s="13" t="n">
        <f>WEEKNUM(B1231,2)</f>
        <v>38</v>
      </c>
      <c r="B1231" s="33" t="n">
        <v>46284</v>
      </c>
      <c r="C1231" s="52" t="n">
        <v>10514860</v>
      </c>
      <c r="D1231" s="63" t="s">
        <v>44</v>
      </c>
      <c r="E1231" s="52" t="s">
        <v>14</v>
      </c>
      <c r="F1231" s="52" t="s">
        <v>15</v>
      </c>
      <c r="G1231" s="35" t="n">
        <v>100</v>
      </c>
      <c r="H1231" s="39" t="n">
        <v>0.6</v>
      </c>
      <c r="I1231" s="39" t="n">
        <v>60</v>
      </c>
      <c r="J1231" s="66"/>
    </row>
    <row r="1232" ht="22.5" customHeight="1">
      <c r="A1232" s="13" t="n">
        <f>WEEKNUM(B1232,2)</f>
        <v>38</v>
      </c>
      <c r="B1232" s="33" t="n">
        <v>46284</v>
      </c>
      <c r="C1232" s="52" t="n">
        <v>91532857</v>
      </c>
      <c r="D1232" s="63" t="s">
        <v>47</v>
      </c>
      <c r="E1232" s="52" t="s">
        <v>14</v>
      </c>
      <c r="F1232" s="52" t="s">
        <v>12</v>
      </c>
      <c r="G1232" s="35" t="n">
        <v>60</v>
      </c>
      <c r="H1232" s="39" t="n">
        <v>0.186</v>
      </c>
      <c r="I1232" s="39" t="n">
        <v>11.1794</v>
      </c>
      <c r="J1232" s="14"/>
    </row>
    <row r="1233" ht="22.5" customHeight="1">
      <c r="A1233" s="13" t="n">
        <f>WEEKNUM(B1233,2)</f>
        <v>38</v>
      </c>
      <c r="B1233" s="33" t="n">
        <v>46284</v>
      </c>
      <c r="C1233" s="52" t="n">
        <v>91534913</v>
      </c>
      <c r="D1233" s="63" t="s">
        <v>48</v>
      </c>
      <c r="E1233" s="52" t="s">
        <v>49</v>
      </c>
      <c r="F1233" s="52" t="s">
        <v>15</v>
      </c>
      <c r="G1233" s="35" t="n">
        <v>1</v>
      </c>
      <c r="H1233" s="39" t="n">
        <v>2</v>
      </c>
      <c r="I1233" s="39" t="n">
        <v>2</v>
      </c>
      <c r="J1233" s="14"/>
    </row>
    <row r="1234" ht="22.5" customHeight="1">
      <c r="A1234" s="13" t="n">
        <f>WEEKNUM(B1234,2)</f>
        <v>38</v>
      </c>
      <c r="B1234" s="33" t="n">
        <v>46284</v>
      </c>
      <c r="C1234" s="52" t="n">
        <v>91533906</v>
      </c>
      <c r="D1234" s="63" t="s">
        <v>50</v>
      </c>
      <c r="E1234" s="52" t="s">
        <v>51</v>
      </c>
      <c r="F1234" s="52" t="s">
        <v>15</v>
      </c>
      <c r="G1234" s="35" t="n">
        <v>0</v>
      </c>
      <c r="H1234" s="39" t="n">
        <v>0</v>
      </c>
      <c r="I1234" s="39" t="n">
        <v>0</v>
      </c>
      <c r="J1234" s="14"/>
    </row>
    <row r="1235" ht="22.5" customHeight="1">
      <c r="A1235" s="13" t="n">
        <f>WEEKNUM(B1235,2)</f>
        <v>38</v>
      </c>
      <c r="B1235" s="33" t="n">
        <v>46284</v>
      </c>
      <c r="C1235" s="52" t="n">
        <v>91545519</v>
      </c>
      <c r="D1235" s="63" t="s">
        <v>52</v>
      </c>
      <c r="E1235" s="52" t="s">
        <v>46</v>
      </c>
      <c r="F1235" s="52" t="s">
        <v>15</v>
      </c>
      <c r="G1235" s="35" t="n">
        <v>50</v>
      </c>
      <c r="H1235" s="39" t="n">
        <v>0.199</v>
      </c>
      <c r="I1235" s="39" t="n">
        <v>9.97</v>
      </c>
      <c r="J1235" s="14"/>
    </row>
    <row r="1236" ht="22.5" customHeight="1">
      <c r="A1236" s="13" t="n">
        <f>WEEKNUM(B1236,2)</f>
        <v>38</v>
      </c>
      <c r="B1236" s="33" t="n">
        <v>46284</v>
      </c>
      <c r="C1236" s="52" t="n">
        <v>91551388</v>
      </c>
      <c r="D1236" s="63" t="s">
        <v>53</v>
      </c>
      <c r="E1236" s="52" t="s">
        <v>54</v>
      </c>
      <c r="F1236" s="52" t="s">
        <v>12</v>
      </c>
      <c r="G1236" s="35" t="n">
        <v>9</v>
      </c>
      <c r="H1236" s="39" t="n">
        <v>0.461</v>
      </c>
      <c r="I1236" s="39" t="n">
        <v>4.1466</v>
      </c>
      <c r="J1236" s="14"/>
    </row>
    <row r="1237" ht="22.5" customHeight="1">
      <c r="A1237" s="13" t="n">
        <f>WEEKNUM(B1237,2)</f>
        <v>38</v>
      </c>
      <c r="B1237" s="33" t="n">
        <v>46284</v>
      </c>
      <c r="C1237" s="52" t="n">
        <v>91565948</v>
      </c>
      <c r="D1237" s="63" t="s">
        <v>47</v>
      </c>
      <c r="E1237" s="52" t="s">
        <v>14</v>
      </c>
      <c r="F1237" s="52" t="s">
        <v>12</v>
      </c>
      <c r="G1237" s="35" t="n">
        <v>7</v>
      </c>
      <c r="H1237" s="39" t="n">
        <v>0.301</v>
      </c>
      <c r="I1237" s="39" t="n">
        <v>2.1074</v>
      </c>
      <c r="J1237" s="14"/>
    </row>
    <row r="1238" ht="22.5" customHeight="1">
      <c r="A1238" s="13" t="n">
        <f>WEEKNUM(B1238,2)</f>
        <v>38</v>
      </c>
      <c r="B1238" s="33" t="n">
        <v>46284</v>
      </c>
      <c r="C1238" s="52" t="n">
        <v>91550293</v>
      </c>
      <c r="D1238" s="63" t="s">
        <v>55</v>
      </c>
      <c r="E1238" s="52" t="s">
        <v>56</v>
      </c>
      <c r="F1238" s="52" t="s">
        <v>15</v>
      </c>
      <c r="G1238" s="35" t="n">
        <v>17</v>
      </c>
      <c r="H1238" s="39" t="n">
        <v>0.35</v>
      </c>
      <c r="I1238" s="39" t="n">
        <v>5.95</v>
      </c>
      <c r="J1238" s="14"/>
    </row>
    <row r="1239" ht="22.5" customHeight="1">
      <c r="A1239" s="13" t="n">
        <f>WEEKNUM(B1239,2)</f>
        <v>38</v>
      </c>
      <c r="B1239" s="33" t="n">
        <v>46284</v>
      </c>
      <c r="C1239" s="52" t="n">
        <v>9333145</v>
      </c>
      <c r="D1239" s="63" t="s">
        <v>57</v>
      </c>
      <c r="E1239" s="52" t="s">
        <v>14</v>
      </c>
      <c r="F1239" s="52" t="s">
        <v>26</v>
      </c>
      <c r="G1239" s="35" t="n">
        <v>85</v>
      </c>
      <c r="H1239" s="39" t="n">
        <v>0.19</v>
      </c>
      <c r="I1239" s="39" t="n">
        <v>16.56</v>
      </c>
      <c r="J1239" s="14"/>
    </row>
    <row r="1240" ht="22.5" customHeight="1">
      <c r="A1240" s="13" t="n">
        <f>WEEKNUM(B1240,2)</f>
        <v>38</v>
      </c>
      <c r="B1240" s="33" t="n">
        <v>46284</v>
      </c>
      <c r="C1240" s="52" t="n">
        <v>91557347</v>
      </c>
      <c r="D1240" s="63" t="s">
        <v>58</v>
      </c>
      <c r="E1240" s="52" t="s">
        <v>14</v>
      </c>
      <c r="F1240" s="52" t="s">
        <v>15</v>
      </c>
      <c r="G1240" s="35" t="n">
        <v>50</v>
      </c>
      <c r="H1240" s="39" t="n">
        <v>0.8</v>
      </c>
      <c r="I1240" s="39" t="n">
        <v>40</v>
      </c>
      <c r="J1240" s="14"/>
    </row>
    <row r="1241" ht="22.5" customHeight="1">
      <c r="A1241" s="13" t="n">
        <f>WEEKNUM(B1241,2)</f>
        <v>38</v>
      </c>
      <c r="B1241" s="33" t="n">
        <v>46284</v>
      </c>
      <c r="C1241" s="52" t="n">
        <v>12115625</v>
      </c>
      <c r="D1241" s="63" t="s">
        <v>59</v>
      </c>
      <c r="E1241" s="52" t="s">
        <v>14</v>
      </c>
      <c r="F1241" s="52" t="s">
        <v>15</v>
      </c>
      <c r="G1241" s="35" t="n">
        <v>0</v>
      </c>
      <c r="H1241" s="39" t="n">
        <v>0</v>
      </c>
      <c r="I1241" s="39" t="n">
        <v>0</v>
      </c>
      <c r="J1241" s="14"/>
    </row>
    <row r="1242" ht="22.5" customHeight="1">
      <c r="A1242" s="13" t="n">
        <f>WEEKNUM(B1242,2)</f>
        <v>38</v>
      </c>
      <c r="B1242" s="33" t="n">
        <v>46284</v>
      </c>
      <c r="C1242" s="52" t="n">
        <v>91564896</v>
      </c>
      <c r="D1242" s="63" t="s">
        <v>60</v>
      </c>
      <c r="E1242" s="52" t="s">
        <v>14</v>
      </c>
      <c r="F1242" s="52" t="s">
        <v>15</v>
      </c>
      <c r="G1242" s="72" t="n">
        <v>59</v>
      </c>
      <c r="H1242" s="73" t="n">
        <v>0.35</v>
      </c>
      <c r="I1242" s="73" t="n">
        <v>20.65</v>
      </c>
      <c r="J1242" s="14"/>
    </row>
    <row r="1243" ht="22.5" customHeight="1">
      <c r="A1243" s="13" t="n">
        <f>WEEKNUM(B1243,2)</f>
        <v>38</v>
      </c>
      <c r="B1243" s="33" t="n">
        <v>46284</v>
      </c>
      <c r="C1243" s="52" t="n">
        <v>91566789</v>
      </c>
      <c r="D1243" s="63" t="s">
        <v>61</v>
      </c>
      <c r="E1243" s="52" t="s">
        <v>42</v>
      </c>
      <c r="F1243" s="52" t="s">
        <v>15</v>
      </c>
      <c r="G1243" s="97" t="n">
        <v>50</v>
      </c>
      <c r="H1243" s="39" t="n">
        <v>0.102</v>
      </c>
      <c r="I1243" s="39" t="n">
        <v>5.1</v>
      </c>
      <c r="J1243" s="14"/>
    </row>
    <row r="1244" ht="22.5" customHeight="1">
      <c r="A1244" s="13" t="n">
        <f>WEEKNUM(B1244,2)</f>
        <v>38</v>
      </c>
      <c r="B1244" s="33" t="n">
        <v>46284</v>
      </c>
      <c r="C1244" s="52" t="n">
        <v>12306671</v>
      </c>
      <c r="D1244" s="63" t="s">
        <v>62</v>
      </c>
      <c r="E1244" s="52" t="s">
        <v>63</v>
      </c>
      <c r="F1244" s="52" t="s">
        <v>21</v>
      </c>
      <c r="G1244" s="59" t="n">
        <v>5</v>
      </c>
      <c r="H1244" s="60" t="n">
        <v>0.212</v>
      </c>
      <c r="I1244" s="60" t="n">
        <v>1.06</v>
      </c>
      <c r="J1244" s="14"/>
    </row>
    <row r="1245" ht="22.5" customHeight="1">
      <c r="A1245" s="13" t="n">
        <f>WEEKNUM(B1245,2)</f>
        <v>38</v>
      </c>
      <c r="B1245" s="33" t="n">
        <v>46284</v>
      </c>
      <c r="C1245" s="52" t="n">
        <v>12304863</v>
      </c>
      <c r="D1245" s="63" t="s">
        <v>59</v>
      </c>
      <c r="E1245" s="52" t="s">
        <v>14</v>
      </c>
      <c r="F1245" s="52" t="s">
        <v>26</v>
      </c>
      <c r="G1245" s="35" t="n">
        <v>0</v>
      </c>
      <c r="H1245" s="39" t="n">
        <v>0</v>
      </c>
      <c r="I1245" s="39" t="n">
        <v>0.1789</v>
      </c>
      <c r="J1245" s="14"/>
    </row>
    <row r="1246" ht="22.5" customHeight="1">
      <c r="A1246" s="13" t="n">
        <f>WEEKNUM(B1246,2)</f>
        <v>38</v>
      </c>
      <c r="B1246" s="33" t="n">
        <v>46284</v>
      </c>
      <c r="C1246" s="52" t="n">
        <v>5617321</v>
      </c>
      <c r="D1246" s="63" t="s">
        <v>62</v>
      </c>
      <c r="E1246" s="52" t="s">
        <v>63</v>
      </c>
      <c r="F1246" s="52" t="s">
        <v>12</v>
      </c>
      <c r="G1246" s="35" t="n">
        <v>2</v>
      </c>
      <c r="H1246" s="39" t="n">
        <v>0.09</v>
      </c>
      <c r="I1246" s="39" t="n">
        <v>0.17</v>
      </c>
      <c r="J1246" s="14"/>
    </row>
    <row r="1247" ht="22.5" customHeight="1">
      <c r="A1247" s="13" t="n">
        <f>WEEKNUM(B1247,2)</f>
        <v>38</v>
      </c>
      <c r="B1247" s="33" t="n">
        <v>46284</v>
      </c>
      <c r="C1247" s="52" t="n">
        <v>91567363</v>
      </c>
      <c r="D1247" s="63" t="s">
        <v>64</v>
      </c>
      <c r="E1247" s="52" t="s">
        <v>14</v>
      </c>
      <c r="F1247" s="52" t="s">
        <v>15</v>
      </c>
      <c r="G1247" s="35" t="n">
        <v>181</v>
      </c>
      <c r="H1247" s="39" t="n">
        <v>0.25</v>
      </c>
      <c r="I1247" s="39" t="n">
        <v>45.25</v>
      </c>
      <c r="J1247" s="14"/>
    </row>
    <row r="1248" ht="22.5" customHeight="1">
      <c r="A1248" s="13" t="n">
        <f>WEEKNUM(B1248,2)</f>
        <v>38</v>
      </c>
      <c r="B1248" s="33" t="n">
        <v>46284</v>
      </c>
      <c r="C1248" s="52" t="n">
        <v>91567806</v>
      </c>
      <c r="D1248" s="63" t="s">
        <v>64</v>
      </c>
      <c r="E1248" s="52" t="s">
        <v>65</v>
      </c>
      <c r="F1248" s="52" t="s">
        <v>15</v>
      </c>
      <c r="G1248" s="35" t="n">
        <v>21</v>
      </c>
      <c r="H1248" s="39" t="n">
        <v>0.15</v>
      </c>
      <c r="I1248" s="39" t="n">
        <v>3.15</v>
      </c>
      <c r="J1248" s="14"/>
    </row>
    <row r="1249" ht="22.5" customHeight="1">
      <c r="A1249" s="13" t="n">
        <f>WEEKNUM(B1249,2)</f>
        <v>38</v>
      </c>
      <c r="B1249" s="33" t="n">
        <v>46284</v>
      </c>
      <c r="C1249" s="52" t="n">
        <v>12373981</v>
      </c>
      <c r="D1249" s="63" t="s">
        <v>66</v>
      </c>
      <c r="E1249" s="52" t="s">
        <v>36</v>
      </c>
      <c r="F1249" s="65" t="s">
        <v>15</v>
      </c>
      <c r="G1249" s="35" t="n">
        <v>0</v>
      </c>
      <c r="H1249" s="39" t="n">
        <v>0</v>
      </c>
      <c r="I1249" s="39" t="n">
        <v>0</v>
      </c>
      <c r="J1249" s="70"/>
    </row>
    <row r="1250" ht="22.5" customHeight="1">
      <c r="A1250" s="13" t="n">
        <f>WEEKNUM(B1250,2)</f>
        <v>38</v>
      </c>
      <c r="B1250" s="33" t="n">
        <v>46284</v>
      </c>
      <c r="C1250" s="52" t="n">
        <v>91399439</v>
      </c>
      <c r="D1250" s="63" t="s">
        <v>69</v>
      </c>
      <c r="E1250" s="52" t="s">
        <v>42</v>
      </c>
      <c r="F1250" s="52" t="s">
        <v>15</v>
      </c>
      <c r="G1250" s="77" t="n">
        <v>5</v>
      </c>
      <c r="H1250" s="60" t="n">
        <v>0.1</v>
      </c>
      <c r="I1250" s="60" t="n">
        <v>0.5</v>
      </c>
      <c r="J1250" s="14"/>
    </row>
    <row r="1251" ht="22.5" customHeight="1">
      <c r="A1251" s="13" t="n">
        <f>WEEKNUM(B1251,2)</f>
        <v>38</v>
      </c>
      <c r="B1251" s="33" t="n">
        <v>46284</v>
      </c>
      <c r="C1251" s="52" t="n">
        <v>91399437</v>
      </c>
      <c r="D1251" s="63" t="s">
        <v>70</v>
      </c>
      <c r="E1251" s="56" t="s">
        <v>71</v>
      </c>
      <c r="F1251" s="52" t="s">
        <v>15</v>
      </c>
      <c r="G1251" s="35" t="n">
        <v>50</v>
      </c>
      <c r="H1251" s="39" t="n">
        <v>0.15</v>
      </c>
      <c r="I1251" s="39" t="n">
        <v>7.5</v>
      </c>
      <c r="J1251" s="14"/>
    </row>
    <row r="1252" ht="22.5" customHeight="1">
      <c r="A1252" s="13" t="n">
        <f>WEEKNUM(B1252,2)</f>
        <v>38</v>
      </c>
      <c r="B1252" s="33" t="n">
        <v>46284</v>
      </c>
      <c r="C1252" s="52" t="n">
        <v>5556054</v>
      </c>
      <c r="D1252" s="63" t="s">
        <v>72</v>
      </c>
      <c r="E1252" s="52" t="s">
        <v>36</v>
      </c>
      <c r="F1252" s="52" t="s">
        <v>15</v>
      </c>
      <c r="G1252" s="57" t="n">
        <v>6</v>
      </c>
      <c r="H1252" s="39" t="n">
        <v>1.954</v>
      </c>
      <c r="I1252" s="39" t="n">
        <v>11.723</v>
      </c>
      <c r="J1252" s="14"/>
    </row>
    <row r="1253" ht="22.5" customHeight="1">
      <c r="A1253" s="13" t="n">
        <f>WEEKNUM(B1253,2)</f>
        <v>38</v>
      </c>
      <c r="B1253" s="33" t="n">
        <v>46284</v>
      </c>
      <c r="C1253" s="52" t="n">
        <v>8628042</v>
      </c>
      <c r="D1253" s="63" t="s">
        <v>28</v>
      </c>
      <c r="E1253" s="52" t="s">
        <v>14</v>
      </c>
      <c r="F1253" s="52" t="s">
        <v>26</v>
      </c>
      <c r="G1253" s="57" t="n">
        <v>463</v>
      </c>
      <c r="H1253" s="39" t="n">
        <v>0.39</v>
      </c>
      <c r="I1253" s="39" t="n">
        <v>180.05</v>
      </c>
      <c r="J1253" s="14"/>
    </row>
    <row r="1254" ht="22.5" customHeight="1">
      <c r="A1254" s="13" t="n">
        <f>WEEKNUM(B1254,2)</f>
        <v>38</v>
      </c>
      <c r="B1254" s="33" t="n">
        <v>46284</v>
      </c>
      <c r="C1254" s="52" t="n">
        <v>9297014</v>
      </c>
      <c r="D1254" s="63" t="s">
        <v>13</v>
      </c>
      <c r="E1254" s="52" t="s">
        <v>14</v>
      </c>
      <c r="F1254" s="52" t="s">
        <v>26</v>
      </c>
      <c r="G1254" s="57" t="n">
        <v>294</v>
      </c>
      <c r="H1254" s="39" t="n">
        <v>0.17</v>
      </c>
      <c r="I1254" s="39" t="n">
        <v>49.96</v>
      </c>
      <c r="J1254" s="14"/>
    </row>
    <row r="1255" ht="22.5" customHeight="1">
      <c r="A1255" s="13" t="n">
        <f>WEEKNUM(B1255,2)</f>
        <v>38</v>
      </c>
      <c r="B1255" s="33" t="n">
        <v>46284</v>
      </c>
      <c r="C1255" s="52" t="n">
        <v>7815836</v>
      </c>
      <c r="D1255" s="63" t="s">
        <v>73</v>
      </c>
      <c r="E1255" s="52" t="s">
        <v>36</v>
      </c>
      <c r="F1255" s="52" t="s">
        <v>15</v>
      </c>
      <c r="G1255" s="57" t="n">
        <v>2944</v>
      </c>
      <c r="H1255" s="39" t="n">
        <v>0.104</v>
      </c>
      <c r="I1255" s="39" t="n">
        <v>304.855</v>
      </c>
      <c r="J1255" s="14"/>
    </row>
    <row r="1256" ht="22.5" customHeight="1">
      <c r="A1256" s="13" t="n">
        <f>WEEKNUM(B1256,2)</f>
        <v>38</v>
      </c>
      <c r="B1256" s="33" t="n">
        <v>46284</v>
      </c>
      <c r="C1256" s="52" t="n">
        <v>8312006</v>
      </c>
      <c r="D1256" s="63" t="s">
        <v>92</v>
      </c>
      <c r="E1256" s="52" t="s">
        <v>14</v>
      </c>
      <c r="F1256" s="52" t="s">
        <v>15</v>
      </c>
      <c r="G1256" s="57" t="n">
        <v>50</v>
      </c>
      <c r="H1256" s="39" t="n">
        <v>0.12</v>
      </c>
      <c r="I1256" s="39" t="n">
        <v>6</v>
      </c>
      <c r="J1256" s="14"/>
    </row>
    <row r="1257" ht="22.5" customHeight="1">
      <c r="A1257" s="13" t="n">
        <f>WEEKNUM(B1257,2)</f>
        <v>38</v>
      </c>
      <c r="B1257" s="33" t="n">
        <v>46284</v>
      </c>
      <c r="C1257" s="52" t="n">
        <v>91467820</v>
      </c>
      <c r="D1257" s="63" t="s">
        <v>74</v>
      </c>
      <c r="E1257" s="52" t="s">
        <v>36</v>
      </c>
      <c r="F1257" s="52" t="s">
        <v>15</v>
      </c>
      <c r="G1257" s="57" t="n">
        <v>251</v>
      </c>
      <c r="H1257" s="39" t="n">
        <v>0.1</v>
      </c>
      <c r="I1257" s="39" t="n">
        <v>25.1</v>
      </c>
      <c r="J1257" s="14"/>
    </row>
    <row r="1258" ht="22.5" customHeight="1">
      <c r="A1258" s="13" t="n">
        <f>WEEKNUM(B1258,2)</f>
        <v>38</v>
      </c>
      <c r="B1258" s="33" t="n">
        <v>46284</v>
      </c>
      <c r="C1258" s="52" t="n">
        <v>91467821</v>
      </c>
      <c r="D1258" s="63" t="s">
        <v>74</v>
      </c>
      <c r="E1258" s="52" t="s">
        <v>17</v>
      </c>
      <c r="F1258" s="52" t="s">
        <v>15</v>
      </c>
      <c r="G1258" s="57" t="n">
        <v>100</v>
      </c>
      <c r="H1258" s="39" t="n">
        <v>0.17</v>
      </c>
      <c r="I1258" s="39" t="n">
        <v>17</v>
      </c>
      <c r="J1258" s="14"/>
    </row>
    <row r="1259" ht="22.5" customHeight="1">
      <c r="A1259" s="13" t="n">
        <f>WEEKNUM(B1259,2)</f>
        <v>38</v>
      </c>
      <c r="B1259" s="33" t="n">
        <v>46284</v>
      </c>
      <c r="C1259" s="52" t="n">
        <v>10295313</v>
      </c>
      <c r="D1259" s="63" t="s">
        <v>92</v>
      </c>
      <c r="E1259" s="52" t="s">
        <v>14</v>
      </c>
      <c r="F1259" s="52" t="s">
        <v>15</v>
      </c>
      <c r="G1259" s="57" t="n">
        <v>0</v>
      </c>
      <c r="H1259" s="39" t="n">
        <v>0</v>
      </c>
      <c r="I1259" s="39" t="n">
        <v>0</v>
      </c>
      <c r="J1259" s="14"/>
    </row>
    <row r="1260" ht="22.5" customHeight="1">
      <c r="A1260" s="13" t="n">
        <f>WEEKNUM(B1260,2)</f>
        <v>38</v>
      </c>
      <c r="B1260" s="33" t="n">
        <v>46284</v>
      </c>
      <c r="C1260" s="52" t="n">
        <v>91496145</v>
      </c>
      <c r="D1260" s="63" t="s">
        <v>74</v>
      </c>
      <c r="E1260" s="56" t="s">
        <v>71</v>
      </c>
      <c r="F1260" s="52" t="s">
        <v>15</v>
      </c>
      <c r="G1260" s="57" t="n">
        <v>30</v>
      </c>
      <c r="H1260" s="39" t="n">
        <v>0.15</v>
      </c>
      <c r="I1260" s="39" t="n">
        <v>4.5</v>
      </c>
      <c r="J1260" s="14"/>
    </row>
    <row r="1261" ht="22.5" customHeight="1">
      <c r="A1261" s="13" t="n">
        <f>WEEKNUM(B1261,2)</f>
        <v>38</v>
      </c>
      <c r="B1261" s="33" t="n">
        <v>46284</v>
      </c>
      <c r="C1261" s="52" t="n">
        <v>91496146</v>
      </c>
      <c r="D1261" s="63" t="s">
        <v>74</v>
      </c>
      <c r="E1261" s="52" t="s">
        <v>46</v>
      </c>
      <c r="F1261" s="52" t="s">
        <v>15</v>
      </c>
      <c r="G1261" s="57" t="n">
        <v>50</v>
      </c>
      <c r="H1261" s="39" t="n">
        <v>0.14</v>
      </c>
      <c r="I1261" s="39" t="n">
        <v>7</v>
      </c>
      <c r="J1261" s="14"/>
    </row>
    <row r="1262" ht="22.5" customHeight="1">
      <c r="A1262" s="13" t="n">
        <f>WEEKNUM(B1262,2)</f>
        <v>38</v>
      </c>
      <c r="B1262" s="33" t="n">
        <v>46284</v>
      </c>
      <c r="C1262" s="52" t="n">
        <v>91496147</v>
      </c>
      <c r="D1262" s="63" t="s">
        <v>74</v>
      </c>
      <c r="E1262" s="52" t="s">
        <v>11</v>
      </c>
      <c r="F1262" s="52" t="s">
        <v>15</v>
      </c>
      <c r="G1262" s="57" t="n">
        <v>132</v>
      </c>
      <c r="H1262" s="39" t="n">
        <v>0.13</v>
      </c>
      <c r="I1262" s="39" t="n">
        <v>17.16</v>
      </c>
      <c r="J1262" s="14"/>
    </row>
    <row r="1263" ht="22.5" customHeight="1">
      <c r="A1263" s="13" t="n">
        <f>WEEKNUM(B1263,2)</f>
        <v>38</v>
      </c>
      <c r="B1263" s="33" t="n">
        <v>46284</v>
      </c>
      <c r="C1263" s="52" t="n">
        <v>91496148</v>
      </c>
      <c r="D1263" s="63" t="s">
        <v>74</v>
      </c>
      <c r="E1263" s="52" t="s">
        <v>14</v>
      </c>
      <c r="F1263" s="52" t="s">
        <v>15</v>
      </c>
      <c r="G1263" s="57" t="n">
        <v>147</v>
      </c>
      <c r="H1263" s="39" t="n">
        <v>0.15</v>
      </c>
      <c r="I1263" s="39" t="n">
        <v>22.05</v>
      </c>
      <c r="J1263" s="14"/>
    </row>
    <row r="1264" ht="22.5" customHeight="1">
      <c r="A1264" s="13" t="n">
        <f>WEEKNUM(B1264,2)</f>
        <v>38</v>
      </c>
      <c r="B1264" s="33" t="n">
        <v>46284</v>
      </c>
      <c r="C1264" s="52" t="n">
        <v>10765365</v>
      </c>
      <c r="D1264" s="63" t="s">
        <v>75</v>
      </c>
      <c r="E1264" s="56" t="s">
        <v>71</v>
      </c>
      <c r="F1264" s="52" t="s">
        <v>15</v>
      </c>
      <c r="G1264" s="57" t="n">
        <v>88</v>
      </c>
      <c r="H1264" s="39" t="n">
        <v>0.182</v>
      </c>
      <c r="I1264" s="39" t="n">
        <v>16</v>
      </c>
      <c r="J1264" s="14"/>
    </row>
    <row r="1265" ht="22.5" customHeight="1">
      <c r="A1265" s="13" t="n">
        <f>WEEKNUM(B1265,2)</f>
        <v>38</v>
      </c>
      <c r="B1265" s="33" t="n">
        <v>46284</v>
      </c>
      <c r="C1265" s="52" t="n">
        <v>11079953</v>
      </c>
      <c r="D1265" s="63" t="s">
        <v>72</v>
      </c>
      <c r="E1265" s="52" t="s">
        <v>36</v>
      </c>
      <c r="F1265" s="52" t="s">
        <v>15</v>
      </c>
      <c r="G1265" s="57" t="n">
        <v>0</v>
      </c>
      <c r="H1265" s="39" t="n">
        <v>0</v>
      </c>
      <c r="I1265" s="39" t="n">
        <v>0</v>
      </c>
      <c r="J1265" s="14"/>
    </row>
    <row r="1266" ht="22.5" customHeight="1">
      <c r="A1266" s="13" t="n">
        <f>WEEKNUM(B1266,2)</f>
        <v>38</v>
      </c>
      <c r="B1266" s="33" t="n">
        <v>46284</v>
      </c>
      <c r="C1266" s="52" t="n">
        <v>11690181</v>
      </c>
      <c r="D1266" s="63" t="s">
        <v>76</v>
      </c>
      <c r="E1266" s="52" t="s">
        <v>14</v>
      </c>
      <c r="F1266" s="52" t="s">
        <v>15</v>
      </c>
      <c r="G1266" s="57" t="n">
        <v>400</v>
      </c>
      <c r="H1266" s="39" t="n">
        <v>0.42</v>
      </c>
      <c r="I1266" s="39" t="n">
        <v>168</v>
      </c>
      <c r="J1266" s="14"/>
    </row>
    <row r="1267" ht="22.5" customHeight="1">
      <c r="A1267" s="13" t="n">
        <f>WEEKNUM(B1267,2)</f>
        <v>38</v>
      </c>
      <c r="B1267" s="33" t="n">
        <v>46284</v>
      </c>
      <c r="C1267" s="52" t="n">
        <v>11836152</v>
      </c>
      <c r="D1267" s="63" t="s">
        <v>73</v>
      </c>
      <c r="E1267" s="56" t="s">
        <v>36</v>
      </c>
      <c r="F1267" s="52" t="s">
        <v>15</v>
      </c>
      <c r="G1267" s="57" t="n">
        <v>3</v>
      </c>
      <c r="H1267" s="39" t="n">
        <v>0.09</v>
      </c>
      <c r="I1267" s="39" t="n">
        <v>0.27</v>
      </c>
      <c r="J1267" s="14"/>
    </row>
    <row r="1268" ht="22.5" customHeight="1">
      <c r="A1268" s="13" t="n">
        <f>WEEKNUM(B1268,2)</f>
        <v>38</v>
      </c>
      <c r="B1268" s="33" t="n">
        <v>46284</v>
      </c>
      <c r="C1268" s="52" t="n">
        <v>11862336</v>
      </c>
      <c r="D1268" s="63" t="s">
        <v>69</v>
      </c>
      <c r="E1268" s="56" t="s">
        <v>42</v>
      </c>
      <c r="F1268" s="52" t="s">
        <v>15</v>
      </c>
      <c r="G1268" s="57" t="n">
        <v>0</v>
      </c>
      <c r="H1268" s="39" t="n">
        <v>0</v>
      </c>
      <c r="I1268" s="39" t="n">
        <v>0</v>
      </c>
      <c r="J1268" s="14"/>
    </row>
    <row r="1269" ht="22.5" customHeight="1">
      <c r="A1269" s="13" t="n">
        <f>WEEKNUM(B1269,2)</f>
        <v>38</v>
      </c>
      <c r="B1269" s="33" t="n">
        <v>46284</v>
      </c>
      <c r="C1269" s="52" t="n">
        <v>11924259</v>
      </c>
      <c r="D1269" s="63" t="s">
        <v>77</v>
      </c>
      <c r="E1269" s="56" t="s">
        <v>36</v>
      </c>
      <c r="F1269" s="52" t="s">
        <v>15</v>
      </c>
      <c r="G1269" s="57" t="n">
        <v>72</v>
      </c>
      <c r="H1269" s="39" t="n">
        <v>0.12</v>
      </c>
      <c r="I1269" s="39" t="n">
        <v>8.64</v>
      </c>
      <c r="J1269" s="14"/>
    </row>
    <row r="1270" ht="22.5" customHeight="1">
      <c r="A1270" s="13" t="n">
        <f>WEEKNUM(B1270,2)</f>
        <v>38</v>
      </c>
      <c r="B1270" s="33" t="n">
        <v>46284</v>
      </c>
      <c r="C1270" s="52" t="n">
        <v>12038500</v>
      </c>
      <c r="D1270" s="63" t="s">
        <v>76</v>
      </c>
      <c r="E1270" s="52" t="s">
        <v>14</v>
      </c>
      <c r="F1270" s="52" t="s">
        <v>15</v>
      </c>
      <c r="G1270" s="57" t="n">
        <v>9</v>
      </c>
      <c r="H1270" s="39" t="n">
        <v>0.4</v>
      </c>
      <c r="I1270" s="39" t="n">
        <v>3.6</v>
      </c>
      <c r="J1270" s="14"/>
    </row>
    <row r="1271" ht="22.5" customHeight="1">
      <c r="A1271" s="13" t="n">
        <f>WEEKNUM(B1271,2)</f>
        <v>38</v>
      </c>
      <c r="B1271" s="33" t="n">
        <v>46284</v>
      </c>
      <c r="C1271" s="52" t="n">
        <v>91565943</v>
      </c>
      <c r="D1271" s="63" t="s">
        <v>74</v>
      </c>
      <c r="E1271" s="52" t="s">
        <v>46</v>
      </c>
      <c r="F1271" s="52" t="s">
        <v>15</v>
      </c>
      <c r="G1271" s="57" t="n">
        <v>0</v>
      </c>
      <c r="H1271" s="39" t="n">
        <v>0</v>
      </c>
      <c r="I1271" s="39" t="n">
        <v>0</v>
      </c>
      <c r="J1271" s="14"/>
    </row>
    <row r="1272" ht="22.5" customHeight="1">
      <c r="A1272" s="13" t="n">
        <f>WEEKNUM(B1272,2)</f>
        <v>38</v>
      </c>
      <c r="B1272" s="33" t="n">
        <v>46284</v>
      </c>
      <c r="C1272" s="52" t="n">
        <v>91565944</v>
      </c>
      <c r="D1272" s="63" t="s">
        <v>74</v>
      </c>
      <c r="E1272" s="52" t="s">
        <v>14</v>
      </c>
      <c r="F1272" s="52" t="s">
        <v>15</v>
      </c>
      <c r="G1272" s="57" t="n">
        <v>125</v>
      </c>
      <c r="H1272" s="39" t="n">
        <v>0.15</v>
      </c>
      <c r="I1272" s="39" t="n">
        <v>18.75</v>
      </c>
      <c r="J1272" s="14"/>
    </row>
    <row r="1273" ht="22.5" customHeight="1">
      <c r="A1273" s="13" t="n">
        <f>WEEKNUM(B1273,2)</f>
        <v>38</v>
      </c>
      <c r="B1273" s="33" t="n">
        <v>46284</v>
      </c>
      <c r="C1273" s="52" t="n">
        <v>91565945</v>
      </c>
      <c r="D1273" s="63" t="s">
        <v>74</v>
      </c>
      <c r="E1273" s="56" t="s">
        <v>36</v>
      </c>
      <c r="F1273" s="52" t="s">
        <v>15</v>
      </c>
      <c r="G1273" s="57" t="n">
        <v>16</v>
      </c>
      <c r="H1273" s="39" t="n">
        <v>0.12</v>
      </c>
      <c r="I1273" s="39" t="n">
        <v>1.92</v>
      </c>
      <c r="J1273" s="14"/>
    </row>
    <row r="1274" ht="22.5" customHeight="1">
      <c r="A1274" s="13" t="n">
        <f>WEEKNUM(B1274,2)</f>
        <v>38</v>
      </c>
      <c r="B1274" s="33" t="n">
        <v>46284</v>
      </c>
      <c r="C1274" s="52" t="n">
        <v>91551845</v>
      </c>
      <c r="D1274" s="63" t="s">
        <v>74</v>
      </c>
      <c r="E1274" s="52" t="s">
        <v>11</v>
      </c>
      <c r="F1274" s="52" t="s">
        <v>15</v>
      </c>
      <c r="G1274" s="57" t="n">
        <v>18</v>
      </c>
      <c r="H1274" s="39" t="n">
        <v>0.14</v>
      </c>
      <c r="I1274" s="39" t="n">
        <v>2.52</v>
      </c>
      <c r="J1274" s="14"/>
    </row>
    <row r="1275" ht="22.5" customHeight="1">
      <c r="A1275" s="13" t="n">
        <f>WEEKNUM(B1275,2)</f>
        <v>38</v>
      </c>
      <c r="B1275" s="33" t="n">
        <v>46284</v>
      </c>
      <c r="C1275" s="52" t="n">
        <v>91565946</v>
      </c>
      <c r="D1275" s="63" t="s">
        <v>74</v>
      </c>
      <c r="E1275" s="52" t="s">
        <v>17</v>
      </c>
      <c r="F1275" s="52" t="s">
        <v>15</v>
      </c>
      <c r="G1275" s="57" t="n">
        <v>33</v>
      </c>
      <c r="H1275" s="39" t="n">
        <v>0.17</v>
      </c>
      <c r="I1275" s="39" t="n">
        <v>5.61</v>
      </c>
      <c r="J1275" s="14"/>
    </row>
    <row r="1276" ht="22.5" customHeight="1">
      <c r="A1276" s="13" t="n">
        <f>WEEKNUM(B1276,2)</f>
        <v>38</v>
      </c>
      <c r="B1276" s="33" t="n">
        <v>46284</v>
      </c>
      <c r="C1276" s="52" t="n">
        <v>91565949</v>
      </c>
      <c r="D1276" s="63" t="s">
        <v>74</v>
      </c>
      <c r="E1276" s="52" t="s">
        <v>71</v>
      </c>
      <c r="F1276" s="52" t="s">
        <v>15</v>
      </c>
      <c r="G1276" s="57" t="n">
        <v>50</v>
      </c>
      <c r="H1276" s="39" t="n">
        <v>0.15</v>
      </c>
      <c r="I1276" s="39" t="n">
        <v>7.5</v>
      </c>
      <c r="J1276" s="14"/>
    </row>
    <row r="1277" ht="22.5" customHeight="1">
      <c r="A1277" s="13" t="n">
        <f>WEEKNUM(B1277,2)</f>
        <v>38</v>
      </c>
      <c r="B1277" s="33" t="n">
        <v>46284</v>
      </c>
      <c r="C1277" s="52" t="n">
        <v>12336897</v>
      </c>
      <c r="D1277" s="63" t="s">
        <v>78</v>
      </c>
      <c r="E1277" s="52" t="s">
        <v>11</v>
      </c>
      <c r="F1277" s="52" t="s">
        <v>15</v>
      </c>
      <c r="G1277" s="57" t="n">
        <v>84</v>
      </c>
      <c r="H1277" s="39" t="n">
        <v>0.3</v>
      </c>
      <c r="I1277" s="39" t="n">
        <v>25.2</v>
      </c>
      <c r="J1277" s="14"/>
    </row>
    <row r="1278" ht="22.5" customHeight="1">
      <c r="A1278" s="13" t="n">
        <f>WEEKNUM(B1278,2)</f>
        <v>38</v>
      </c>
      <c r="B1278" s="33" t="n">
        <v>46284</v>
      </c>
      <c r="C1278" s="52" t="n">
        <v>12336896</v>
      </c>
      <c r="D1278" s="63" t="s">
        <v>78</v>
      </c>
      <c r="E1278" s="52" t="s">
        <v>11</v>
      </c>
      <c r="F1278" s="56" t="s">
        <v>12</v>
      </c>
      <c r="G1278" s="57" t="n">
        <v>0</v>
      </c>
      <c r="H1278" s="39" t="n">
        <v>0</v>
      </c>
      <c r="I1278" s="39" t="n">
        <v>0.2756</v>
      </c>
      <c r="J1278" s="14"/>
    </row>
    <row r="1279" ht="22.5" customHeight="1">
      <c r="A1279" s="13" t="n">
        <f>WEEKNUM(B1279,2)</f>
        <v>38</v>
      </c>
      <c r="B1279" s="33" t="n">
        <v>46284</v>
      </c>
      <c r="C1279" s="52" t="n">
        <v>6395488</v>
      </c>
      <c r="D1279" s="63" t="s">
        <v>39</v>
      </c>
      <c r="E1279" s="52" t="s">
        <v>14</v>
      </c>
      <c r="F1279" s="52" t="s">
        <v>15</v>
      </c>
      <c r="G1279" s="61" t="n">
        <v>200</v>
      </c>
      <c r="H1279" s="60" t="n">
        <v>0.3</v>
      </c>
      <c r="I1279" s="60" t="n">
        <v>60</v>
      </c>
      <c r="J1279" s="14"/>
    </row>
    <row r="1280" ht="22.5" customHeight="1">
      <c r="A1280" s="13" t="n">
        <f>WEEKNUM(B1280,2)</f>
        <v>38</v>
      </c>
      <c r="B1280" s="33" t="n">
        <v>46284</v>
      </c>
      <c r="C1280" s="52" t="n">
        <v>8291713</v>
      </c>
      <c r="D1280" s="62" t="s">
        <v>40</v>
      </c>
      <c r="E1280" s="31" t="s">
        <v>14</v>
      </c>
      <c r="F1280" s="84" t="s">
        <v>15</v>
      </c>
      <c r="G1280" s="35" t="n">
        <v>1500</v>
      </c>
      <c r="H1280" s="39" t="n">
        <v>0.135</v>
      </c>
      <c r="I1280" s="39" t="n">
        <v>202.5</v>
      </c>
      <c r="J1280" s="66"/>
    </row>
    <row r="1281" ht="22.5" customHeight="1">
      <c r="A1281" s="13" t="n">
        <f>WEEKNUM(B1281,2)</f>
        <v>38</v>
      </c>
      <c r="B1281" s="33" t="n">
        <v>46284</v>
      </c>
      <c r="C1281" s="52" t="n">
        <v>8566541</v>
      </c>
      <c r="D1281" s="62" t="s">
        <v>79</v>
      </c>
      <c r="E1281" s="56" t="s">
        <v>14</v>
      </c>
      <c r="F1281" s="56" t="s">
        <v>26</v>
      </c>
      <c r="G1281" s="35" t="n">
        <v>385</v>
      </c>
      <c r="H1281" s="39" t="n">
        <v>0.17</v>
      </c>
      <c r="I1281" s="39" t="n">
        <v>66.89</v>
      </c>
      <c r="J1281" s="66"/>
    </row>
    <row r="1282" ht="22.5" customHeight="1">
      <c r="A1282" s="13" t="n">
        <f>WEEKNUM(B1282,2)</f>
        <v>38</v>
      </c>
      <c r="B1282" s="33" t="n">
        <v>46284</v>
      </c>
      <c r="C1282" s="52" t="n">
        <v>8566084</v>
      </c>
      <c r="D1282" s="62" t="s">
        <v>80</v>
      </c>
      <c r="E1282" s="56" t="s">
        <v>42</v>
      </c>
      <c r="F1282" s="52" t="s">
        <v>15</v>
      </c>
      <c r="G1282" s="58" t="n">
        <v>77</v>
      </c>
      <c r="H1282" s="39" t="n">
        <v>0.12</v>
      </c>
      <c r="I1282" s="39" t="n">
        <v>9.24</v>
      </c>
      <c r="J1282" s="14"/>
    </row>
    <row r="1283" ht="22.5" customHeight="1">
      <c r="A1283" s="13" t="n">
        <f>WEEKNUM(B1283,2)</f>
        <v>38</v>
      </c>
      <c r="B1283" s="33" t="n">
        <v>46284</v>
      </c>
      <c r="C1283" s="52" t="n">
        <v>2937658</v>
      </c>
      <c r="D1283" s="62" t="s">
        <v>81</v>
      </c>
      <c r="E1283" s="56" t="s">
        <v>14</v>
      </c>
      <c r="F1283" s="52" t="s">
        <v>15</v>
      </c>
      <c r="G1283" s="58" t="n">
        <v>100</v>
      </c>
      <c r="H1283" s="39" t="n">
        <v>0.123</v>
      </c>
      <c r="I1283" s="39" t="n">
        <v>12.3</v>
      </c>
      <c r="J1283" s="14"/>
    </row>
    <row r="1284" ht="22.5" customHeight="1">
      <c r="A1284" s="13" t="n">
        <f>WEEKNUM(B1284,2)</f>
        <v>38</v>
      </c>
      <c r="B1284" s="33" t="n">
        <v>46284</v>
      </c>
      <c r="C1284" s="52" t="n">
        <v>6706444</v>
      </c>
      <c r="D1284" s="62" t="s">
        <v>82</v>
      </c>
      <c r="E1284" s="52" t="s">
        <v>83</v>
      </c>
      <c r="F1284" s="56" t="s">
        <v>12</v>
      </c>
      <c r="G1284" s="58" t="n">
        <v>10</v>
      </c>
      <c r="H1284" s="39" t="n">
        <v>0.851</v>
      </c>
      <c r="I1284" s="39" t="n">
        <v>8.5093</v>
      </c>
      <c r="J1284" s="14"/>
    </row>
    <row r="1285" ht="22.5" customHeight="1">
      <c r="A1285" s="13" t="n">
        <f>WEEKNUM(B1285,2)</f>
        <v>38</v>
      </c>
      <c r="B1285" s="33" t="n">
        <v>46284</v>
      </c>
      <c r="C1285" s="52" t="n">
        <v>5963354</v>
      </c>
      <c r="D1285" s="63" t="s">
        <v>82</v>
      </c>
      <c r="E1285" s="52" t="s">
        <v>83</v>
      </c>
      <c r="F1285" s="52" t="s">
        <v>15</v>
      </c>
      <c r="G1285" s="58" t="n">
        <v>370</v>
      </c>
      <c r="H1285" s="39" t="n">
        <v>0.587</v>
      </c>
      <c r="I1285" s="39" t="n">
        <v>217.342</v>
      </c>
      <c r="J1285" s="64"/>
    </row>
    <row r="1286" ht="22.5" customHeight="1">
      <c r="A1286" s="13" t="n">
        <f>WEEKNUM(B1286,2)</f>
        <v>38</v>
      </c>
      <c r="B1286" s="33" t="n">
        <v>46284</v>
      </c>
      <c r="C1286" s="52" t="n">
        <v>9686529</v>
      </c>
      <c r="D1286" s="62" t="s">
        <v>82</v>
      </c>
      <c r="E1286" s="56" t="s">
        <v>84</v>
      </c>
      <c r="F1286" s="52" t="s">
        <v>15</v>
      </c>
      <c r="G1286" s="58" t="n">
        <v>43</v>
      </c>
      <c r="H1286" s="39" t="n">
        <v>0.5</v>
      </c>
      <c r="I1286" s="39" t="n">
        <v>21.5</v>
      </c>
      <c r="J1286" s="14"/>
    </row>
    <row r="1287" ht="22.5" customHeight="1">
      <c r="A1287" s="13" t="n">
        <f>WEEKNUM(B1287,2)</f>
        <v>38</v>
      </c>
      <c r="B1287" s="33" t="n">
        <v>46284</v>
      </c>
      <c r="C1287" s="52" t="n">
        <v>5963400</v>
      </c>
      <c r="D1287" s="62" t="s">
        <v>82</v>
      </c>
      <c r="E1287" s="56" t="s">
        <v>85</v>
      </c>
      <c r="F1287" s="52" t="s">
        <v>15</v>
      </c>
      <c r="G1287" s="58" t="n">
        <v>49</v>
      </c>
      <c r="H1287" s="39" t="n">
        <v>0.2</v>
      </c>
      <c r="I1287" s="39" t="n">
        <v>9.8</v>
      </c>
      <c r="J1287" s="14"/>
    </row>
    <row r="1288" ht="22.5" customHeight="1">
      <c r="A1288" s="38" t="n">
        <f>WEEKNUM(B1288,2)</f>
        <v>38</v>
      </c>
      <c r="B1288" s="33" t="n">
        <v>46284</v>
      </c>
      <c r="C1288" s="65" t="n">
        <v>10080665</v>
      </c>
      <c r="D1288" s="68" t="s">
        <v>82</v>
      </c>
      <c r="E1288" s="56" t="s">
        <v>86</v>
      </c>
      <c r="F1288" s="52" t="s">
        <v>15</v>
      </c>
      <c r="G1288" s="58" t="n">
        <v>8</v>
      </c>
      <c r="H1288" s="39" t="n">
        <v>0.38</v>
      </c>
      <c r="I1288" s="39" t="n">
        <v>3.04</v>
      </c>
      <c r="J1288" s="14"/>
    </row>
    <row r="1289" ht="22.5" customHeight="1">
      <c r="A1289" s="13" t="n">
        <f>WEEKNUM(B1289,2)</f>
        <v>38</v>
      </c>
      <c r="B1289" s="33" t="n">
        <v>46284</v>
      </c>
      <c r="C1289" s="13" t="n">
        <v>91520433</v>
      </c>
      <c r="D1289" s="62" t="s">
        <v>74</v>
      </c>
      <c r="E1289" s="56" t="s">
        <v>14</v>
      </c>
      <c r="F1289" s="52" t="s">
        <v>15</v>
      </c>
      <c r="G1289" s="58" t="n">
        <v>2</v>
      </c>
      <c r="H1289" s="39" t="n">
        <v>0.16</v>
      </c>
      <c r="I1289" s="39" t="n">
        <v>0.32</v>
      </c>
      <c r="J1289" s="14"/>
    </row>
    <row r="1290" ht="22.5" customHeight="1">
      <c r="A1290" s="13" t="n">
        <f>WEEKNUM(B1290,2)</f>
        <v>38</v>
      </c>
      <c r="B1290" s="33" t="n">
        <v>46284</v>
      </c>
      <c r="C1290" s="52" t="n">
        <v>11078827</v>
      </c>
      <c r="D1290" s="62" t="s">
        <v>82</v>
      </c>
      <c r="E1290" s="56" t="s">
        <v>85</v>
      </c>
      <c r="F1290" s="52" t="s">
        <v>15</v>
      </c>
      <c r="G1290" s="58" t="n">
        <v>0</v>
      </c>
      <c r="H1290" s="39" t="n">
        <v>0</v>
      </c>
      <c r="I1290" s="39" t="n">
        <v>0</v>
      </c>
      <c r="J1290" s="14"/>
    </row>
    <row r="1291" ht="22.5" customHeight="1">
      <c r="A1291" s="13" t="n">
        <f>WEEKNUM(B1291,2)</f>
        <v>38</v>
      </c>
      <c r="B1291" s="33" t="n">
        <v>46284</v>
      </c>
      <c r="C1291" s="52" t="n">
        <v>11078981</v>
      </c>
      <c r="D1291" s="62" t="s">
        <v>82</v>
      </c>
      <c r="E1291" s="52" t="s">
        <v>83</v>
      </c>
      <c r="F1291" s="52" t="s">
        <v>15</v>
      </c>
      <c r="G1291" s="58" t="n">
        <v>0</v>
      </c>
      <c r="H1291" s="39" t="n">
        <v>0</v>
      </c>
      <c r="I1291" s="39" t="n">
        <v>0</v>
      </c>
      <c r="J1291" s="14"/>
    </row>
    <row r="1292" ht="22.5" customHeight="1">
      <c r="A1292" s="13" t="n">
        <f>WEEKNUM(B1292,2)</f>
        <v>38</v>
      </c>
      <c r="B1292" s="33" t="n">
        <v>46284</v>
      </c>
      <c r="C1292" s="52" t="n">
        <v>11080833</v>
      </c>
      <c r="D1292" s="62" t="s">
        <v>82</v>
      </c>
      <c r="E1292" s="56" t="s">
        <v>84</v>
      </c>
      <c r="F1292" s="52" t="s">
        <v>15</v>
      </c>
      <c r="G1292" s="58" t="n">
        <v>0</v>
      </c>
      <c r="H1292" s="39" t="n">
        <v>0</v>
      </c>
      <c r="I1292" s="39" t="n">
        <v>0</v>
      </c>
      <c r="J1292" s="14"/>
    </row>
    <row r="1293" ht="22.5" customHeight="1">
      <c r="A1293" s="13" t="n">
        <f>WEEKNUM(B1293,2)</f>
        <v>38</v>
      </c>
      <c r="B1293" s="33" t="n">
        <v>46284</v>
      </c>
      <c r="C1293" s="52" t="n">
        <v>11081056</v>
      </c>
      <c r="D1293" s="62" t="s">
        <v>82</v>
      </c>
      <c r="E1293" s="56" t="s">
        <v>86</v>
      </c>
      <c r="F1293" s="52" t="s">
        <v>15</v>
      </c>
      <c r="G1293" s="58" t="n">
        <v>0</v>
      </c>
      <c r="H1293" s="39" t="n">
        <v>0</v>
      </c>
      <c r="I1293" s="39" t="n">
        <v>0</v>
      </c>
      <c r="J1293" s="14"/>
    </row>
    <row r="1294" ht="22.5" customHeight="1">
      <c r="A1294" s="13" t="n">
        <f>WEEKNUM(B1294,2)</f>
        <v>38</v>
      </c>
      <c r="B1294" s="33" t="n">
        <v>46284</v>
      </c>
      <c r="C1294" s="52" t="n">
        <v>11078963</v>
      </c>
      <c r="D1294" s="62" t="s">
        <v>81</v>
      </c>
      <c r="E1294" s="56" t="s">
        <v>14</v>
      </c>
      <c r="F1294" s="52" t="s">
        <v>15</v>
      </c>
      <c r="G1294" s="58" t="n">
        <v>13</v>
      </c>
      <c r="H1294" s="39" t="n">
        <v>0.4</v>
      </c>
      <c r="I1294" s="39" t="n">
        <v>5.2</v>
      </c>
      <c r="J1294" s="14"/>
    </row>
    <row r="1295" ht="22.5" customHeight="1">
      <c r="A1295" s="13" t="n">
        <f>WEEKNUM(B1295,2)</f>
        <v>38</v>
      </c>
      <c r="B1295" s="33" t="n">
        <v>46284</v>
      </c>
      <c r="C1295" s="52" t="n">
        <v>91538300</v>
      </c>
      <c r="D1295" s="62" t="s">
        <v>74</v>
      </c>
      <c r="E1295" s="56" t="s">
        <v>36</v>
      </c>
      <c r="F1295" s="52" t="s">
        <v>15</v>
      </c>
      <c r="G1295" s="58" t="n">
        <v>4</v>
      </c>
      <c r="H1295" s="39" t="n">
        <v>0.14</v>
      </c>
      <c r="I1295" s="39" t="n">
        <v>0.56</v>
      </c>
      <c r="J1295" s="14"/>
    </row>
    <row r="1296" ht="22.5" customHeight="1">
      <c r="A1296" s="13" t="n">
        <f>WEEKNUM(B1296,2)</f>
        <v>38</v>
      </c>
      <c r="B1296" s="33" t="n">
        <v>46284</v>
      </c>
      <c r="C1296" s="52" t="n">
        <v>91538301</v>
      </c>
      <c r="D1296" s="62" t="s">
        <v>74</v>
      </c>
      <c r="E1296" s="56" t="s">
        <v>14</v>
      </c>
      <c r="F1296" s="52" t="s">
        <v>15</v>
      </c>
      <c r="G1296" s="58" t="n">
        <v>0</v>
      </c>
      <c r="H1296" s="39" t="n">
        <v>0</v>
      </c>
      <c r="I1296" s="39" t="n">
        <v>0</v>
      </c>
      <c r="J1296" s="14"/>
    </row>
    <row r="1297" ht="22.5" customHeight="1">
      <c r="A1297" s="13" t="n">
        <f>WEEKNUM(B1297,2)</f>
        <v>38</v>
      </c>
      <c r="B1297" s="33" t="n">
        <v>46284</v>
      </c>
      <c r="C1297" s="65" t="n">
        <v>91538306</v>
      </c>
      <c r="D1297" s="68" t="s">
        <v>74</v>
      </c>
      <c r="E1297" s="56" t="s">
        <v>71</v>
      </c>
      <c r="F1297" s="52" t="s">
        <v>15</v>
      </c>
      <c r="G1297" s="58" t="n">
        <v>2</v>
      </c>
      <c r="H1297" s="39" t="n">
        <v>0.18</v>
      </c>
      <c r="I1297" s="39" t="n">
        <v>0.36</v>
      </c>
      <c r="J1297" s="14"/>
    </row>
    <row r="1298" ht="22.5" customHeight="1">
      <c r="A1298" s="13" t="n">
        <f>WEEKNUM(B1298,2)</f>
        <v>38</v>
      </c>
      <c r="B1298" s="33" t="n">
        <v>46284</v>
      </c>
      <c r="C1298" s="13" t="n">
        <v>91538307</v>
      </c>
      <c r="D1298" s="62" t="s">
        <v>74</v>
      </c>
      <c r="E1298" s="52" t="s">
        <v>17</v>
      </c>
      <c r="F1298" s="52" t="s">
        <v>15</v>
      </c>
      <c r="G1298" s="58" t="n">
        <v>0</v>
      </c>
      <c r="H1298" s="39" t="n">
        <v>0</v>
      </c>
      <c r="I1298" s="39" t="n">
        <v>0</v>
      </c>
      <c r="J1298" s="14"/>
    </row>
    <row r="1299" ht="22.5" customHeight="1">
      <c r="A1299" s="13" t="n">
        <f>WEEKNUM(B1299,2)</f>
        <v>38</v>
      </c>
      <c r="B1299" s="33" t="n">
        <v>46284</v>
      </c>
      <c r="C1299" s="13" t="n">
        <v>91538308</v>
      </c>
      <c r="D1299" s="62" t="s">
        <v>74</v>
      </c>
      <c r="E1299" s="52" t="s">
        <v>11</v>
      </c>
      <c r="F1299" s="52" t="s">
        <v>15</v>
      </c>
      <c r="G1299" s="58" t="n">
        <v>0</v>
      </c>
      <c r="H1299" s="39" t="n">
        <v>0</v>
      </c>
      <c r="I1299" s="39" t="n">
        <v>0</v>
      </c>
      <c r="J1299" s="14"/>
    </row>
    <row r="1300" ht="22.5" customHeight="1">
      <c r="A1300" s="13" t="n">
        <f>WEEKNUM(B1300,2)</f>
        <v>38</v>
      </c>
      <c r="B1300" s="33" t="n">
        <v>46284</v>
      </c>
      <c r="C1300" s="52" t="n">
        <v>91538309</v>
      </c>
      <c r="D1300" s="62" t="s">
        <v>74</v>
      </c>
      <c r="E1300" s="56" t="s">
        <v>46</v>
      </c>
      <c r="F1300" s="52" t="s">
        <v>15</v>
      </c>
      <c r="G1300" s="58" t="n">
        <v>0</v>
      </c>
      <c r="H1300" s="39" t="n">
        <v>0</v>
      </c>
      <c r="I1300" s="39" t="n">
        <v>0</v>
      </c>
      <c r="J1300" s="14"/>
    </row>
    <row r="1301" ht="22.5" customHeight="1">
      <c r="A1301" s="13" t="n">
        <f>WEEKNUM(B1301,2)</f>
        <v>38</v>
      </c>
      <c r="B1301" s="33" t="n">
        <v>46284</v>
      </c>
      <c r="C1301" s="52" t="n">
        <v>11511535</v>
      </c>
      <c r="D1301" s="62" t="s">
        <v>81</v>
      </c>
      <c r="E1301" s="56" t="s">
        <v>14</v>
      </c>
      <c r="F1301" s="56" t="s">
        <v>26</v>
      </c>
      <c r="G1301" s="58" t="n">
        <v>587</v>
      </c>
      <c r="H1301" s="39" t="n">
        <v>0.314497444633731</v>
      </c>
      <c r="I1301" s="39" t="n">
        <v>184.61</v>
      </c>
      <c r="J1301" s="14"/>
    </row>
    <row r="1302" ht="22.5" customHeight="1">
      <c r="A1302" s="13" t="n">
        <f>WEEKNUM(B1302,2)</f>
        <v>38</v>
      </c>
      <c r="B1302" s="33" t="n">
        <v>46284</v>
      </c>
      <c r="C1302" s="52" t="n">
        <v>11792342</v>
      </c>
      <c r="D1302" s="62" t="s">
        <v>87</v>
      </c>
      <c r="E1302" s="56" t="s">
        <v>42</v>
      </c>
      <c r="F1302" s="52" t="s">
        <v>15</v>
      </c>
      <c r="G1302" s="58" t="n">
        <v>0</v>
      </c>
      <c r="H1302" s="39" t="n">
        <v>0</v>
      </c>
      <c r="I1302" s="39" t="n">
        <v>0</v>
      </c>
      <c r="J1302" s="14"/>
    </row>
    <row r="1303" ht="22.5" customHeight="1">
      <c r="A1303" s="13" t="n">
        <f>WEEKNUM(B1303,2)</f>
        <v>38</v>
      </c>
      <c r="B1303" s="33" t="n">
        <v>46284</v>
      </c>
      <c r="C1303" s="52" t="n">
        <v>5365722</v>
      </c>
      <c r="D1303" s="62" t="s">
        <v>67</v>
      </c>
      <c r="E1303" s="56" t="s">
        <v>65</v>
      </c>
      <c r="F1303" s="56" t="s">
        <v>12</v>
      </c>
      <c r="G1303" s="58" t="n">
        <v>3</v>
      </c>
      <c r="H1303" s="39" t="n">
        <v>0.502</v>
      </c>
      <c r="I1303" s="39" t="n">
        <v>1.507</v>
      </c>
      <c r="J1303" s="14"/>
    </row>
    <row r="1304" ht="22.5" customHeight="1">
      <c r="A1304" s="13" t="n">
        <f>WEEKNUM(B1304,2)</f>
        <v>38</v>
      </c>
      <c r="B1304" s="33" t="n">
        <v>46284</v>
      </c>
      <c r="C1304" s="52" t="n">
        <v>11924654</v>
      </c>
      <c r="D1304" s="62" t="s">
        <v>67</v>
      </c>
      <c r="E1304" s="56" t="s">
        <v>65</v>
      </c>
      <c r="F1304" s="56" t="s">
        <v>12</v>
      </c>
      <c r="G1304" s="58" t="n">
        <v>0</v>
      </c>
      <c r="H1304" s="39" t="n">
        <v>0</v>
      </c>
      <c r="I1304" s="39" t="n">
        <v>0.0599</v>
      </c>
      <c r="J1304" s="14"/>
    </row>
    <row r="1305" ht="22.5" customHeight="1">
      <c r="A1305" s="13" t="n">
        <f>WEEKNUM(B1305,2)</f>
        <v>38</v>
      </c>
      <c r="B1305" s="33" t="n">
        <v>46284</v>
      </c>
      <c r="C1305" s="52" t="n">
        <v>12011132</v>
      </c>
      <c r="D1305" s="62" t="s">
        <v>88</v>
      </c>
      <c r="E1305" s="56" t="s">
        <v>14</v>
      </c>
      <c r="F1305" s="52" t="s">
        <v>15</v>
      </c>
      <c r="G1305" s="58" t="n">
        <v>150</v>
      </c>
      <c r="H1305" s="39" t="n">
        <v>0.2</v>
      </c>
      <c r="I1305" s="39" t="n">
        <v>30</v>
      </c>
      <c r="J1305" s="14"/>
    </row>
    <row r="1306" ht="22.5" customHeight="1">
      <c r="A1306" s="13" t="n">
        <f>WEEKNUM(B1306,2)</f>
        <v>38</v>
      </c>
      <c r="B1306" s="33" t="n">
        <v>46284</v>
      </c>
      <c r="C1306" s="52" t="n">
        <v>12072287</v>
      </c>
      <c r="D1306" s="62" t="s">
        <v>81</v>
      </c>
      <c r="E1306" s="56" t="s">
        <v>14</v>
      </c>
      <c r="F1306" s="52" t="s">
        <v>15</v>
      </c>
      <c r="G1306" s="58" t="n">
        <v>6</v>
      </c>
      <c r="H1306" s="39" t="n">
        <v>0.33</v>
      </c>
      <c r="I1306" s="39" t="n">
        <v>1.983</v>
      </c>
      <c r="J1306" s="14"/>
    </row>
    <row r="1307" ht="22.5" customHeight="1">
      <c r="A1307" s="13" t="n">
        <f>WEEKNUM(B1307,2)</f>
        <v>38</v>
      </c>
      <c r="B1307" s="33" t="n">
        <v>46284</v>
      </c>
      <c r="C1307" s="52" t="n">
        <v>6529449</v>
      </c>
      <c r="D1307" s="62" t="s">
        <v>81</v>
      </c>
      <c r="E1307" s="56" t="s">
        <v>14</v>
      </c>
      <c r="F1307" s="56" t="s">
        <v>12</v>
      </c>
      <c r="G1307" s="58" t="n">
        <v>146</v>
      </c>
      <c r="H1307" s="39" t="n">
        <v>0.279</v>
      </c>
      <c r="I1307" s="39" t="n">
        <v>40.7947</v>
      </c>
      <c r="J1307" s="14"/>
    </row>
    <row r="1308" ht="22.5" customHeight="1">
      <c r="A1308" s="13" t="n">
        <f>WEEKNUM(B1308,2)</f>
        <v>38</v>
      </c>
      <c r="B1308" s="33" t="n">
        <v>46284</v>
      </c>
      <c r="C1308" s="52" t="n">
        <v>5623760</v>
      </c>
      <c r="D1308" s="62" t="s">
        <v>89</v>
      </c>
      <c r="E1308" s="56" t="s">
        <v>14</v>
      </c>
      <c r="F1308" s="52" t="s">
        <v>15</v>
      </c>
      <c r="G1308" s="58" t="n">
        <v>50</v>
      </c>
      <c r="H1308" s="39" t="n">
        <v>0.15</v>
      </c>
      <c r="I1308" s="39" t="n">
        <v>7.5</v>
      </c>
      <c r="J1308" s="14"/>
    </row>
    <row r="1309" ht="22.5" customHeight="1">
      <c r="A1309" s="13"/>
      <c r="B1309" s="33"/>
      <c r="C1309" s="52"/>
      <c r="D1309" s="62"/>
      <c r="E1309" s="56"/>
      <c r="F1309" s="39"/>
      <c r="G1309" s="61"/>
      <c r="H1309" s="60"/>
      <c r="I1309" s="60"/>
      <c r="J1309" s="14"/>
    </row>
    <row r="1310" ht="22.5" customHeight="1">
      <c r="A1310" s="13" t="n">
        <f>WEEKNUM(B1310,2)</f>
        <v>38</v>
      </c>
      <c r="B1310" s="33" t="n">
        <v>46283</v>
      </c>
      <c r="C1310" s="52" t="n">
        <v>10813123</v>
      </c>
      <c r="D1310" s="62" t="s">
        <v>10</v>
      </c>
      <c r="E1310" s="56" t="s">
        <v>11</v>
      </c>
      <c r="F1310" s="39" t="s">
        <v>12</v>
      </c>
      <c r="G1310" s="13" t="n">
        <v>56</v>
      </c>
      <c r="H1310" s="39" t="n">
        <v>0.3329</v>
      </c>
      <c r="I1310" s="39" t="n">
        <v>18.6447</v>
      </c>
      <c r="J1310" s="14"/>
    </row>
    <row r="1311" ht="22.5" customHeight="1">
      <c r="A1311" s="13" t="n">
        <f>WEEKNUM(B1311,2)</f>
        <v>38</v>
      </c>
      <c r="B1311" s="33" t="n">
        <v>46283</v>
      </c>
      <c r="C1311" s="52" t="n">
        <v>1745925</v>
      </c>
      <c r="D1311" s="62" t="s">
        <v>13</v>
      </c>
      <c r="E1311" s="56" t="s">
        <v>14</v>
      </c>
      <c r="F1311" s="39" t="s">
        <v>15</v>
      </c>
      <c r="G1311" s="35" t="n">
        <v>500</v>
      </c>
      <c r="H1311" s="39" t="n">
        <v>0.15</v>
      </c>
      <c r="I1311" s="39" t="n">
        <v>75.07</v>
      </c>
      <c r="J1311" s="14"/>
    </row>
    <row r="1312" ht="22.5" customHeight="1">
      <c r="A1312" s="13" t="n">
        <f>WEEKNUM(B1312,2)</f>
        <v>38</v>
      </c>
      <c r="B1312" s="33" t="n">
        <v>46283</v>
      </c>
      <c r="C1312" s="52" t="n">
        <v>6951600</v>
      </c>
      <c r="D1312" s="62" t="s">
        <v>16</v>
      </c>
      <c r="E1312" s="56" t="s">
        <v>17</v>
      </c>
      <c r="F1312" s="39" t="s">
        <v>15</v>
      </c>
      <c r="G1312" s="35" t="n">
        <v>74</v>
      </c>
      <c r="H1312" s="39" t="n">
        <v>0.177</v>
      </c>
      <c r="I1312" s="39" t="n">
        <v>13.124</v>
      </c>
      <c r="J1312" s="14"/>
    </row>
    <row r="1313" ht="22.5" customHeight="1">
      <c r="A1313" s="13" t="n">
        <f>WEEKNUM(B1313,2)</f>
        <v>38</v>
      </c>
      <c r="B1313" s="33" t="n">
        <v>46283</v>
      </c>
      <c r="C1313" s="52" t="n">
        <v>6951594</v>
      </c>
      <c r="D1313" s="62" t="s">
        <v>16</v>
      </c>
      <c r="E1313" s="56" t="s">
        <v>18</v>
      </c>
      <c r="F1313" s="39" t="s">
        <v>15</v>
      </c>
      <c r="G1313" s="35" t="n">
        <v>147</v>
      </c>
      <c r="H1313" s="39" t="n">
        <v>0.698</v>
      </c>
      <c r="I1313" s="39" t="n">
        <v>102.62</v>
      </c>
      <c r="J1313" s="14"/>
    </row>
    <row r="1314" ht="22.5" customHeight="1">
      <c r="A1314" s="13" t="n">
        <f>WEEKNUM(B1314,2)</f>
        <v>38</v>
      </c>
      <c r="B1314" s="33" t="n">
        <v>46283</v>
      </c>
      <c r="C1314" s="52" t="n">
        <v>2732727</v>
      </c>
      <c r="D1314" s="62" t="s">
        <v>10</v>
      </c>
      <c r="E1314" s="56" t="s">
        <v>19</v>
      </c>
      <c r="F1314" s="39" t="s">
        <v>15</v>
      </c>
      <c r="G1314" s="35" t="n">
        <v>389</v>
      </c>
      <c r="H1314" s="39" t="n">
        <v>0.25</v>
      </c>
      <c r="I1314" s="39" t="n">
        <v>97.125</v>
      </c>
      <c r="J1314" s="14"/>
    </row>
    <row r="1315" ht="22.5" customHeight="1">
      <c r="A1315" s="13" t="n">
        <f>WEEKNUM(B1315,2)</f>
        <v>38</v>
      </c>
      <c r="B1315" s="33" t="n">
        <v>46283</v>
      </c>
      <c r="C1315" s="52" t="n">
        <v>5619156</v>
      </c>
      <c r="D1315" s="62" t="s">
        <v>10</v>
      </c>
      <c r="E1315" s="56" t="s">
        <v>19</v>
      </c>
      <c r="F1315" s="39" t="s">
        <v>12</v>
      </c>
      <c r="G1315" s="35" t="n">
        <v>4</v>
      </c>
      <c r="H1315" s="39" t="n">
        <v>0.432</v>
      </c>
      <c r="I1315" s="39" t="n">
        <v>1.729</v>
      </c>
      <c r="J1315" s="14"/>
    </row>
    <row r="1316" ht="22.5" customHeight="1">
      <c r="A1316" s="13" t="n">
        <f>WEEKNUM(B1316,2)</f>
        <v>38</v>
      </c>
      <c r="B1316" s="33" t="n">
        <v>46283</v>
      </c>
      <c r="C1316" s="52" t="n">
        <v>6425889</v>
      </c>
      <c r="D1316" s="62" t="s">
        <v>10</v>
      </c>
      <c r="E1316" s="56" t="s">
        <v>20</v>
      </c>
      <c r="F1316" s="39" t="s">
        <v>15</v>
      </c>
      <c r="G1316" s="35" t="n">
        <v>139</v>
      </c>
      <c r="H1316" s="39" t="n">
        <v>0.253</v>
      </c>
      <c r="I1316" s="39" t="n">
        <v>35.125</v>
      </c>
      <c r="J1316" s="14"/>
    </row>
    <row r="1317" ht="22.5" customHeight="1">
      <c r="A1317" s="13" t="n">
        <f>WEEKNUM(B1317,2)</f>
        <v>38</v>
      </c>
      <c r="B1317" s="33" t="n">
        <v>46283</v>
      </c>
      <c r="C1317" s="52" t="n">
        <v>6439005</v>
      </c>
      <c r="D1317" s="62" t="s">
        <v>10</v>
      </c>
      <c r="E1317" s="56" t="s">
        <v>20</v>
      </c>
      <c r="F1317" s="39" t="s">
        <v>21</v>
      </c>
      <c r="G1317" s="35" t="n">
        <v>99</v>
      </c>
      <c r="H1317" s="39" t="n">
        <v>0.25</v>
      </c>
      <c r="I1317" s="39" t="n">
        <v>24.75</v>
      </c>
      <c r="J1317" s="14"/>
    </row>
    <row r="1318" ht="22.5" customHeight="1">
      <c r="A1318" s="13" t="n">
        <f>WEEKNUM(B1318,2)</f>
        <v>38</v>
      </c>
      <c r="B1318" s="33" t="n">
        <v>46283</v>
      </c>
      <c r="C1318" s="52" t="n">
        <v>7203110</v>
      </c>
      <c r="D1318" s="62" t="s">
        <v>22</v>
      </c>
      <c r="E1318" s="56" t="s">
        <v>23</v>
      </c>
      <c r="F1318" s="39" t="s">
        <v>15</v>
      </c>
      <c r="G1318" s="35" t="n">
        <v>4</v>
      </c>
      <c r="H1318" s="39" t="n">
        <v>0.2</v>
      </c>
      <c r="I1318" s="39" t="n">
        <v>0.8</v>
      </c>
      <c r="J1318" s="14"/>
    </row>
    <row r="1319" ht="22.5" customHeight="1">
      <c r="A1319" s="13" t="n">
        <f>WEEKNUM(B1319,2)</f>
        <v>38</v>
      </c>
      <c r="B1319" s="33" t="n">
        <v>46283</v>
      </c>
      <c r="C1319" s="52" t="n">
        <v>7202934</v>
      </c>
      <c r="D1319" s="62" t="s">
        <v>22</v>
      </c>
      <c r="E1319" s="56" t="s">
        <v>24</v>
      </c>
      <c r="F1319" s="39" t="s">
        <v>15</v>
      </c>
      <c r="G1319" s="35" t="n">
        <v>97</v>
      </c>
      <c r="H1319" s="39" t="n">
        <v>0.35</v>
      </c>
      <c r="I1319" s="39" t="n">
        <v>33.95</v>
      </c>
      <c r="J1319" s="14"/>
    </row>
    <row r="1320" ht="22.5" customHeight="1">
      <c r="A1320" s="13" t="n">
        <f>WEEKNUM(B1320,2)</f>
        <v>38</v>
      </c>
      <c r="B1320" s="33" t="n">
        <v>46283</v>
      </c>
      <c r="C1320" s="52" t="n">
        <v>5847496</v>
      </c>
      <c r="D1320" s="62" t="s">
        <v>10</v>
      </c>
      <c r="E1320" s="56" t="s">
        <v>25</v>
      </c>
      <c r="F1320" s="39" t="s">
        <v>12</v>
      </c>
      <c r="G1320" s="35" t="n">
        <v>0</v>
      </c>
      <c r="H1320" s="39" t="n">
        <v>0</v>
      </c>
      <c r="I1320" s="39" t="n">
        <v>0.2182</v>
      </c>
      <c r="J1320" s="14"/>
    </row>
    <row r="1321" ht="22.5" customHeight="1">
      <c r="A1321" s="13" t="n">
        <f>WEEKNUM(B1321,2)</f>
        <v>38</v>
      </c>
      <c r="B1321" s="33" t="n">
        <v>46283</v>
      </c>
      <c r="C1321" s="52" t="n">
        <v>7572369</v>
      </c>
      <c r="D1321" s="62" t="s">
        <v>10</v>
      </c>
      <c r="E1321" s="56" t="s">
        <v>25</v>
      </c>
      <c r="F1321" s="39" t="s">
        <v>15</v>
      </c>
      <c r="G1321" s="35" t="n">
        <v>57</v>
      </c>
      <c r="H1321" s="39" t="n">
        <v>0.308</v>
      </c>
      <c r="I1321" s="39" t="n">
        <v>17.58</v>
      </c>
      <c r="J1321" s="14"/>
    </row>
    <row r="1322" ht="22.5" customHeight="1">
      <c r="A1322" s="13" t="n">
        <f>WEEKNUM(B1322,2)</f>
        <v>38</v>
      </c>
      <c r="B1322" s="33" t="n">
        <v>46283</v>
      </c>
      <c r="C1322" s="52" t="n">
        <v>8460883</v>
      </c>
      <c r="D1322" s="62" t="s">
        <v>16</v>
      </c>
      <c r="E1322" s="56" t="s">
        <v>11</v>
      </c>
      <c r="F1322" s="39" t="s">
        <v>15</v>
      </c>
      <c r="G1322" s="35" t="n">
        <v>732</v>
      </c>
      <c r="H1322" s="39" t="n">
        <v>0.139</v>
      </c>
      <c r="I1322" s="39" t="n">
        <v>101.962</v>
      </c>
      <c r="J1322" s="14"/>
    </row>
    <row r="1323" ht="22.5" customHeight="1">
      <c r="A1323" s="13" t="n">
        <f>WEEKNUM(B1323,2)</f>
        <v>38</v>
      </c>
      <c r="B1323" s="33" t="n">
        <v>46283</v>
      </c>
      <c r="C1323" s="52" t="n">
        <v>8531973</v>
      </c>
      <c r="D1323" s="62" t="s">
        <v>16</v>
      </c>
      <c r="E1323" s="56" t="s">
        <v>18</v>
      </c>
      <c r="F1323" s="13" t="s">
        <v>26</v>
      </c>
      <c r="G1323" s="35" t="n">
        <v>37</v>
      </c>
      <c r="H1323" s="39" t="n">
        <v>0.72</v>
      </c>
      <c r="I1323" s="39" t="n">
        <v>26.71</v>
      </c>
      <c r="J1323" s="14"/>
    </row>
    <row r="1324" ht="22.5" customHeight="1">
      <c r="A1324" s="13" t="n">
        <f>WEEKNUM(B1324,2)</f>
        <v>38</v>
      </c>
      <c r="B1324" s="33" t="n">
        <v>46283</v>
      </c>
      <c r="C1324" s="52" t="n">
        <v>8156506</v>
      </c>
      <c r="D1324" s="62" t="s">
        <v>27</v>
      </c>
      <c r="E1324" s="56" t="s">
        <v>14</v>
      </c>
      <c r="F1324" s="39" t="s">
        <v>15</v>
      </c>
      <c r="G1324" s="35" t="n">
        <v>968</v>
      </c>
      <c r="H1324" s="39" t="n">
        <v>0.129</v>
      </c>
      <c r="I1324" s="39" t="n">
        <v>125.15</v>
      </c>
      <c r="J1324" s="14"/>
    </row>
    <row r="1325" ht="22.5" customHeight="1">
      <c r="A1325" s="13" t="n">
        <f>WEEKNUM(B1325,2)</f>
        <v>38</v>
      </c>
      <c r="B1325" s="33" t="n">
        <v>46283</v>
      </c>
      <c r="C1325" s="52" t="n">
        <v>8819666</v>
      </c>
      <c r="D1325" s="62" t="s">
        <v>27</v>
      </c>
      <c r="E1325" s="56" t="s">
        <v>14</v>
      </c>
      <c r="F1325" s="39" t="s">
        <v>12</v>
      </c>
      <c r="G1325" s="35" t="n">
        <v>200</v>
      </c>
      <c r="H1325" s="39" t="n">
        <v>0.102</v>
      </c>
      <c r="I1325" s="39" t="n">
        <v>20.3803</v>
      </c>
      <c r="J1325" s="14"/>
    </row>
    <row r="1326" ht="22.5" customHeight="1">
      <c r="A1326" s="13" t="n">
        <f>WEEKNUM(B1326,2)</f>
        <v>38</v>
      </c>
      <c r="B1326" s="33" t="n">
        <v>46283</v>
      </c>
      <c r="C1326" s="52" t="n">
        <v>91410799</v>
      </c>
      <c r="D1326" s="62" t="s">
        <v>31</v>
      </c>
      <c r="E1326" s="52" t="s">
        <v>42</v>
      </c>
      <c r="F1326" s="13" t="s">
        <v>15</v>
      </c>
      <c r="G1326" s="35" t="n">
        <v>500</v>
      </c>
      <c r="H1326" s="39" t="n">
        <v>0.02</v>
      </c>
      <c r="I1326" s="39" t="n">
        <v>10</v>
      </c>
      <c r="J1326" s="14"/>
    </row>
    <row r="1327" ht="22.5" customHeight="1">
      <c r="A1327" s="13" t="n">
        <f>WEEKNUM(B1327,2)</f>
        <v>38</v>
      </c>
      <c r="B1327" s="33" t="n">
        <v>46283</v>
      </c>
      <c r="C1327" s="52" t="n">
        <v>7872826</v>
      </c>
      <c r="D1327" s="62" t="s">
        <v>28</v>
      </c>
      <c r="E1327" s="56" t="s">
        <v>14</v>
      </c>
      <c r="F1327" s="39" t="s">
        <v>15</v>
      </c>
      <c r="G1327" s="35" t="n">
        <v>26</v>
      </c>
      <c r="H1327" s="39" t="n">
        <v>0.475</v>
      </c>
      <c r="I1327" s="39" t="n">
        <v>12.36</v>
      </c>
      <c r="J1327" s="14"/>
    </row>
    <row r="1328" ht="22.5" customHeight="1">
      <c r="A1328" s="13" t="n">
        <f>WEEKNUM(B1328,2)</f>
        <v>38</v>
      </c>
      <c r="B1328" s="33" t="n">
        <v>46283</v>
      </c>
      <c r="C1328" s="52" t="n">
        <v>9311355</v>
      </c>
      <c r="D1328" s="62" t="s">
        <v>29</v>
      </c>
      <c r="E1328" s="56" t="s">
        <v>14</v>
      </c>
      <c r="F1328" s="39" t="s">
        <v>15</v>
      </c>
      <c r="G1328" s="35" t="n">
        <v>20</v>
      </c>
      <c r="H1328" s="39" t="n">
        <v>0.15</v>
      </c>
      <c r="I1328" s="39" t="n">
        <v>3</v>
      </c>
      <c r="J1328" s="14"/>
    </row>
    <row r="1329" ht="22.5" customHeight="1">
      <c r="A1329" s="13" t="n">
        <f>WEEKNUM(B1329,2)</f>
        <v>38</v>
      </c>
      <c r="B1329" s="33" t="n">
        <v>46283</v>
      </c>
      <c r="C1329" s="52" t="n">
        <v>12114239</v>
      </c>
      <c r="D1329" s="62" t="s">
        <v>27</v>
      </c>
      <c r="E1329" s="56" t="s">
        <v>14</v>
      </c>
      <c r="F1329" s="13" t="s">
        <v>26</v>
      </c>
      <c r="G1329" s="35" t="n">
        <v>59</v>
      </c>
      <c r="H1329" s="39" t="n">
        <v>0.11</v>
      </c>
      <c r="I1329" s="39" t="n">
        <v>6.27</v>
      </c>
      <c r="J1329" s="64"/>
    </row>
    <row r="1330" ht="22.5" customHeight="1">
      <c r="A1330" s="13" t="n">
        <f>WEEKNUM(B1330,2)</f>
        <v>38</v>
      </c>
      <c r="B1330" s="33" t="n">
        <v>46283</v>
      </c>
      <c r="C1330" s="52" t="n">
        <v>10501490</v>
      </c>
      <c r="D1330" s="62" t="s">
        <v>13</v>
      </c>
      <c r="E1330" s="56" t="s">
        <v>14</v>
      </c>
      <c r="F1330" s="39" t="s">
        <v>15</v>
      </c>
      <c r="G1330" s="35" t="n">
        <v>4</v>
      </c>
      <c r="H1330" s="39" t="n">
        <v>0.13</v>
      </c>
      <c r="I1330" s="39" t="n">
        <v>0.52</v>
      </c>
      <c r="J1330" s="14"/>
    </row>
    <row r="1331" ht="22.5" customHeight="1">
      <c r="A1331" s="13" t="n">
        <f>WEEKNUM(B1331,2)</f>
        <v>38</v>
      </c>
      <c r="B1331" s="33" t="n">
        <v>46283</v>
      </c>
      <c r="C1331" s="52" t="n">
        <v>10912510</v>
      </c>
      <c r="D1331" s="62" t="s">
        <v>10</v>
      </c>
      <c r="E1331" s="67" t="s">
        <v>11</v>
      </c>
      <c r="F1331" s="39" t="s">
        <v>30</v>
      </c>
      <c r="G1331" s="35" t="n">
        <v>345</v>
      </c>
      <c r="H1331" s="39" t="n">
        <v>0.3</v>
      </c>
      <c r="I1331" s="39" t="n">
        <v>103.19</v>
      </c>
      <c r="J1331" s="64" t="n">
        <v>103.194</v>
      </c>
    </row>
    <row r="1332" ht="22.5" customHeight="1">
      <c r="A1332" s="13" t="n">
        <f>WEEKNUM(B1332,2)</f>
        <v>38</v>
      </c>
      <c r="B1332" s="33" t="n">
        <v>46283</v>
      </c>
      <c r="C1332" s="52" t="n">
        <v>11080098</v>
      </c>
      <c r="D1332" s="62" t="s">
        <v>22</v>
      </c>
      <c r="E1332" s="56" t="s">
        <v>24</v>
      </c>
      <c r="F1332" s="39" t="s">
        <v>15</v>
      </c>
      <c r="G1332" s="35" t="n">
        <v>2</v>
      </c>
      <c r="H1332" s="39" t="n">
        <v>0.3</v>
      </c>
      <c r="I1332" s="39" t="n">
        <v>0.6</v>
      </c>
      <c r="J1332" s="14"/>
    </row>
    <row r="1333" ht="22.5" customHeight="1">
      <c r="A1333" s="13" t="n">
        <f>WEEKNUM(B1333,2)</f>
        <v>38</v>
      </c>
      <c r="B1333" s="33" t="n">
        <v>46283</v>
      </c>
      <c r="C1333" s="52" t="n">
        <v>91540124</v>
      </c>
      <c r="D1333" s="62" t="s">
        <v>93</v>
      </c>
      <c r="E1333" s="56" t="s">
        <v>54</v>
      </c>
      <c r="F1333" s="39" t="s">
        <v>12</v>
      </c>
      <c r="G1333" s="35" t="n">
        <v>0</v>
      </c>
      <c r="H1333" s="39" t="n">
        <v>0</v>
      </c>
      <c r="I1333" s="39" t="n">
        <v>5.5024</v>
      </c>
      <c r="J1333" s="14"/>
    </row>
    <row r="1334" ht="22.5" customHeight="1">
      <c r="A1334" s="13" t="n">
        <f>WEEKNUM(B1334,2)</f>
        <v>38</v>
      </c>
      <c r="B1334" s="33" t="n">
        <v>46283</v>
      </c>
      <c r="C1334" s="52" t="n">
        <v>11715627</v>
      </c>
      <c r="D1334" s="62" t="s">
        <v>29</v>
      </c>
      <c r="E1334" s="56" t="s">
        <v>14</v>
      </c>
      <c r="F1334" s="39" t="s">
        <v>15</v>
      </c>
      <c r="G1334" s="35" t="n">
        <v>0</v>
      </c>
      <c r="H1334" s="39" t="n">
        <v>0</v>
      </c>
      <c r="I1334" s="39" t="n">
        <v>0</v>
      </c>
      <c r="J1334" s="14"/>
    </row>
    <row r="1335" ht="22.5" customHeight="1">
      <c r="A1335" s="13" t="n">
        <f>WEEKNUM(B1335,2)</f>
        <v>38</v>
      </c>
      <c r="B1335" s="33" t="n">
        <v>46283</v>
      </c>
      <c r="C1335" s="52" t="n">
        <v>11715655</v>
      </c>
      <c r="D1335" s="62" t="s">
        <v>16</v>
      </c>
      <c r="E1335" s="56" t="s">
        <v>11</v>
      </c>
      <c r="F1335" s="39" t="s">
        <v>15</v>
      </c>
      <c r="G1335" s="35" t="n">
        <v>1</v>
      </c>
      <c r="H1335" s="39" t="n">
        <v>0.15</v>
      </c>
      <c r="I1335" s="39" t="n">
        <v>0.15</v>
      </c>
      <c r="J1335" s="14"/>
    </row>
    <row r="1336" ht="22.5" customHeight="1">
      <c r="A1336" s="13" t="n">
        <f>WEEKNUM(B1336,2)</f>
        <v>38</v>
      </c>
      <c r="B1336" s="33" t="n">
        <v>46283</v>
      </c>
      <c r="C1336" s="52" t="n">
        <v>11715811</v>
      </c>
      <c r="D1336" s="62" t="s">
        <v>16</v>
      </c>
      <c r="E1336" s="52" t="s">
        <v>17</v>
      </c>
      <c r="F1336" s="13" t="s">
        <v>15</v>
      </c>
      <c r="G1336" s="35" t="n">
        <v>0</v>
      </c>
      <c r="H1336" s="39" t="n">
        <v>0</v>
      </c>
      <c r="I1336" s="39" t="n">
        <v>0</v>
      </c>
      <c r="J1336" s="14"/>
    </row>
    <row r="1337" ht="22.5" customHeight="1">
      <c r="A1337" s="13" t="n">
        <f>WEEKNUM(B1337,2)</f>
        <v>38</v>
      </c>
      <c r="B1337" s="33" t="n">
        <v>46283</v>
      </c>
      <c r="C1337" s="52" t="n">
        <v>11729927</v>
      </c>
      <c r="D1337" s="62" t="s">
        <v>10</v>
      </c>
      <c r="E1337" s="52" t="s">
        <v>20</v>
      </c>
      <c r="F1337" s="13" t="s">
        <v>15</v>
      </c>
      <c r="G1337" s="35" t="n">
        <v>0</v>
      </c>
      <c r="H1337" s="39" t="n">
        <v>0</v>
      </c>
      <c r="I1337" s="39" t="n">
        <v>0</v>
      </c>
      <c r="J1337" s="14"/>
    </row>
    <row r="1338" ht="22.5" customHeight="1">
      <c r="A1338" s="13" t="n">
        <f>WEEKNUM(B1338,2)</f>
        <v>38</v>
      </c>
      <c r="B1338" s="33" t="n">
        <v>46283</v>
      </c>
      <c r="C1338" s="52" t="n">
        <v>11729820</v>
      </c>
      <c r="D1338" s="62" t="s">
        <v>10</v>
      </c>
      <c r="E1338" s="52" t="s">
        <v>25</v>
      </c>
      <c r="F1338" s="13" t="s">
        <v>15</v>
      </c>
      <c r="G1338" s="35" t="n">
        <v>0</v>
      </c>
      <c r="H1338" s="39" t="n">
        <v>0</v>
      </c>
      <c r="I1338" s="39" t="n">
        <v>0</v>
      </c>
      <c r="J1338" s="14"/>
    </row>
    <row r="1339" ht="22.5" customHeight="1">
      <c r="A1339" s="13" t="n">
        <f>WEEKNUM(B1339,2)</f>
        <v>38</v>
      </c>
      <c r="B1339" s="33" t="n">
        <v>46283</v>
      </c>
      <c r="C1339" s="52" t="n">
        <v>11729830</v>
      </c>
      <c r="D1339" s="62" t="s">
        <v>10</v>
      </c>
      <c r="E1339" s="52" t="s">
        <v>11</v>
      </c>
      <c r="F1339" s="13" t="s">
        <v>12</v>
      </c>
      <c r="G1339" s="35" t="n">
        <v>0</v>
      </c>
      <c r="H1339" s="39" t="n">
        <v>0</v>
      </c>
      <c r="I1339" s="39" t="n">
        <v>0.0022</v>
      </c>
      <c r="J1339" s="70"/>
    </row>
    <row r="1340" ht="22.5" customHeight="1">
      <c r="A1340" s="13" t="n">
        <f>WEEKNUM(B1340,2)</f>
        <v>38</v>
      </c>
      <c r="B1340" s="33" t="n">
        <v>46283</v>
      </c>
      <c r="C1340" s="52" t="n">
        <v>11892329</v>
      </c>
      <c r="D1340" s="62" t="s">
        <v>10</v>
      </c>
      <c r="E1340" s="52" t="s">
        <v>11</v>
      </c>
      <c r="F1340" s="13" t="s">
        <v>15</v>
      </c>
      <c r="G1340" s="35" t="n">
        <v>973</v>
      </c>
      <c r="H1340" s="39" t="n">
        <v>0.22</v>
      </c>
      <c r="I1340" s="39" t="n">
        <v>214.06</v>
      </c>
      <c r="J1340" s="14"/>
    </row>
    <row r="1341" ht="22.5" customHeight="1">
      <c r="A1341" s="13" t="n">
        <f>WEEKNUM(B1341,2)</f>
        <v>38</v>
      </c>
      <c r="B1341" s="33" t="n">
        <v>46283</v>
      </c>
      <c r="C1341" s="52" t="n">
        <v>91560708</v>
      </c>
      <c r="D1341" s="62" t="s">
        <v>31</v>
      </c>
      <c r="E1341" s="56" t="s">
        <v>32</v>
      </c>
      <c r="F1341" s="39" t="s">
        <v>15</v>
      </c>
      <c r="G1341" s="35" t="n">
        <v>281</v>
      </c>
      <c r="H1341" s="39" t="n">
        <v>0.09</v>
      </c>
      <c r="I1341" s="39" t="n">
        <v>25.29</v>
      </c>
      <c r="J1341" s="14"/>
    </row>
    <row r="1342" ht="22.5" customHeight="1">
      <c r="A1342" s="13" t="n">
        <f>WEEKNUM(B1342,2)</f>
        <v>38</v>
      </c>
      <c r="B1342" s="33" t="n">
        <v>46283</v>
      </c>
      <c r="C1342" s="52" t="n">
        <v>91560709</v>
      </c>
      <c r="D1342" s="62" t="s">
        <v>31</v>
      </c>
      <c r="E1342" s="56" t="s">
        <v>33</v>
      </c>
      <c r="F1342" s="39" t="s">
        <v>15</v>
      </c>
      <c r="G1342" s="35" t="n">
        <v>500</v>
      </c>
      <c r="H1342" s="39" t="n">
        <v>0.06</v>
      </c>
      <c r="I1342" s="39" t="n">
        <v>30</v>
      </c>
      <c r="J1342" s="14"/>
    </row>
    <row r="1343" ht="22.5" customHeight="1">
      <c r="A1343" s="13" t="n">
        <f>WEEKNUM(B1343,2)</f>
        <v>38</v>
      </c>
      <c r="B1343" s="33" t="n">
        <v>46283</v>
      </c>
      <c r="C1343" s="52" t="n">
        <v>12064281</v>
      </c>
      <c r="D1343" s="62" t="s">
        <v>16</v>
      </c>
      <c r="E1343" s="56" t="s">
        <v>18</v>
      </c>
      <c r="F1343" s="39" t="s">
        <v>15</v>
      </c>
      <c r="G1343" s="35" t="n">
        <v>0</v>
      </c>
      <c r="H1343" s="39" t="n">
        <v>0</v>
      </c>
      <c r="I1343" s="39" t="n">
        <v>0</v>
      </c>
      <c r="J1343" s="14"/>
    </row>
    <row r="1344" ht="22.5" customHeight="1">
      <c r="A1344" s="13" t="n">
        <f>WEEKNUM(B1344,2)</f>
        <v>38</v>
      </c>
      <c r="B1344" s="33" t="n">
        <v>46283</v>
      </c>
      <c r="C1344" s="52" t="n">
        <v>11987622</v>
      </c>
      <c r="D1344" s="62" t="s">
        <v>10</v>
      </c>
      <c r="E1344" s="56" t="s">
        <v>11</v>
      </c>
      <c r="F1344" s="39" t="s">
        <v>30</v>
      </c>
      <c r="G1344" s="35" t="n">
        <v>1</v>
      </c>
      <c r="H1344" s="39" t="n">
        <v>0.38</v>
      </c>
      <c r="I1344" s="39" t="n">
        <v>0.38</v>
      </c>
      <c r="J1344" s="64" t="n">
        <v>0.377</v>
      </c>
    </row>
    <row r="1345" ht="22.5" customHeight="1">
      <c r="A1345" s="13" t="n">
        <f>WEEKNUM(B1345,2)</f>
        <v>38</v>
      </c>
      <c r="B1345" s="33" t="n">
        <v>46283</v>
      </c>
      <c r="C1345" s="52" t="n">
        <v>91565960</v>
      </c>
      <c r="D1345" s="62" t="s">
        <v>93</v>
      </c>
      <c r="E1345" s="56" t="s">
        <v>54</v>
      </c>
      <c r="F1345" s="13" t="s">
        <v>12</v>
      </c>
      <c r="G1345" s="35" t="n">
        <v>0</v>
      </c>
      <c r="H1345" s="39" t="n">
        <v>0</v>
      </c>
      <c r="I1345" s="39" t="n">
        <v>0.1151</v>
      </c>
      <c r="J1345" s="64"/>
    </row>
    <row r="1346" ht="22.5" customHeight="1">
      <c r="A1346" s="13" t="n">
        <f>WEEKNUM(B1346,2)</f>
        <v>38</v>
      </c>
      <c r="B1346" s="33" t="n">
        <v>46283</v>
      </c>
      <c r="C1346" s="52" t="n">
        <v>91548044</v>
      </c>
      <c r="D1346" s="62" t="s">
        <v>34</v>
      </c>
      <c r="E1346" s="56" t="s">
        <v>14</v>
      </c>
      <c r="F1346" s="13" t="s">
        <v>12</v>
      </c>
      <c r="G1346" s="35" t="n">
        <v>2</v>
      </c>
      <c r="H1346" s="39" t="n">
        <v>4.003</v>
      </c>
      <c r="I1346" s="39" t="n">
        <v>8.0058</v>
      </c>
      <c r="J1346" s="64"/>
    </row>
    <row r="1347" ht="22.5" customHeight="1">
      <c r="A1347" s="13" t="n">
        <f>WEEKNUM(B1347,2)</f>
        <v>38</v>
      </c>
      <c r="B1347" s="33" t="n">
        <v>46283</v>
      </c>
      <c r="C1347" s="52" t="n">
        <v>91567811</v>
      </c>
      <c r="D1347" s="62" t="s">
        <v>34</v>
      </c>
      <c r="E1347" s="56" t="s">
        <v>14</v>
      </c>
      <c r="F1347" s="13" t="s">
        <v>15</v>
      </c>
      <c r="G1347" s="35" t="n">
        <v>18</v>
      </c>
      <c r="H1347" s="39" t="n">
        <v>0.4</v>
      </c>
      <c r="I1347" s="39" t="n">
        <v>7.2</v>
      </c>
      <c r="J1347" s="99"/>
    </row>
    <row r="1348" ht="22.5" customHeight="1">
      <c r="A1348" s="13" t="n">
        <f>WEEKNUM(B1348,2)</f>
        <v>38</v>
      </c>
      <c r="B1348" s="33" t="n">
        <v>46283</v>
      </c>
      <c r="C1348" s="52" t="n">
        <v>91548042</v>
      </c>
      <c r="D1348" s="62" t="s">
        <v>13</v>
      </c>
      <c r="E1348" s="56" t="s">
        <v>14</v>
      </c>
      <c r="F1348" s="13" t="s">
        <v>12</v>
      </c>
      <c r="G1348" s="35" t="n">
        <v>0</v>
      </c>
      <c r="H1348" s="39" t="n">
        <v>0</v>
      </c>
      <c r="I1348" s="39" t="n">
        <v>2.1661</v>
      </c>
      <c r="J1348" s="99"/>
    </row>
    <row r="1349" ht="22.5" customHeight="1">
      <c r="A1349" s="13" t="n">
        <f>WEEKNUM(B1349,2)</f>
        <v>38</v>
      </c>
      <c r="B1349" s="33" t="n">
        <v>46283</v>
      </c>
      <c r="C1349" s="52" t="n">
        <v>6061077</v>
      </c>
      <c r="D1349" s="62" t="s">
        <v>35</v>
      </c>
      <c r="E1349" s="56" t="s">
        <v>14</v>
      </c>
      <c r="F1349" s="39" t="s">
        <v>15</v>
      </c>
      <c r="G1349" s="35" t="n">
        <v>13</v>
      </c>
      <c r="H1349" s="39" t="n">
        <v>0.566</v>
      </c>
      <c r="I1349" s="39" t="n">
        <v>7.356</v>
      </c>
      <c r="J1349" s="14"/>
    </row>
    <row r="1350" ht="22.5" customHeight="1">
      <c r="A1350" s="13" t="n">
        <f>WEEKNUM(B1350,2)</f>
        <v>38</v>
      </c>
      <c r="B1350" s="33" t="n">
        <v>46283</v>
      </c>
      <c r="C1350" s="52" t="n">
        <v>6607117</v>
      </c>
      <c r="D1350" s="63" t="s">
        <v>35</v>
      </c>
      <c r="E1350" s="52" t="s">
        <v>14</v>
      </c>
      <c r="F1350" s="13" t="s">
        <v>15</v>
      </c>
      <c r="G1350" s="35" t="n">
        <v>180</v>
      </c>
      <c r="H1350" s="39" t="n">
        <v>0.944</v>
      </c>
      <c r="I1350" s="39" t="n">
        <v>169.903</v>
      </c>
      <c r="J1350" s="14"/>
    </row>
    <row r="1351" ht="22.5" customHeight="1">
      <c r="A1351" s="13" t="n">
        <f>WEEKNUM(B1351,2)</f>
        <v>38</v>
      </c>
      <c r="B1351" s="33" t="n">
        <v>46283</v>
      </c>
      <c r="C1351" s="52" t="n">
        <v>5497580</v>
      </c>
      <c r="D1351" s="63" t="s">
        <v>31</v>
      </c>
      <c r="E1351" s="52" t="s">
        <v>17</v>
      </c>
      <c r="F1351" s="13" t="s">
        <v>15</v>
      </c>
      <c r="G1351" s="35" t="n">
        <v>1650</v>
      </c>
      <c r="H1351" s="39" t="n">
        <v>0.252</v>
      </c>
      <c r="I1351" s="39" t="n">
        <v>416.509</v>
      </c>
      <c r="J1351" s="14"/>
    </row>
    <row r="1352" ht="22.5" customHeight="1">
      <c r="A1352" s="13" t="n">
        <f>WEEKNUM(B1352,2)</f>
        <v>38</v>
      </c>
      <c r="B1352" s="33" t="n">
        <v>46283</v>
      </c>
      <c r="C1352" s="52" t="n">
        <v>91407542</v>
      </c>
      <c r="D1352" s="63" t="s">
        <v>31</v>
      </c>
      <c r="E1352" s="52" t="s">
        <v>36</v>
      </c>
      <c r="F1352" s="13" t="s">
        <v>15</v>
      </c>
      <c r="G1352" s="35" t="n">
        <v>538</v>
      </c>
      <c r="H1352" s="39" t="n">
        <v>0.02</v>
      </c>
      <c r="I1352" s="39" t="n">
        <v>10.97</v>
      </c>
      <c r="J1352" s="14"/>
    </row>
    <row r="1353" ht="22.5" customHeight="1">
      <c r="A1353" s="13" t="n">
        <f>WEEKNUM(B1353,2)</f>
        <v>38</v>
      </c>
      <c r="B1353" s="33" t="n">
        <v>46283</v>
      </c>
      <c r="C1353" s="52" t="n">
        <v>8998645</v>
      </c>
      <c r="D1353" s="63" t="s">
        <v>31</v>
      </c>
      <c r="E1353" s="52" t="s">
        <v>17</v>
      </c>
      <c r="F1353" s="13" t="s">
        <v>15</v>
      </c>
      <c r="G1353" s="57" t="n">
        <v>7</v>
      </c>
      <c r="H1353" s="39" t="n">
        <v>0.167</v>
      </c>
      <c r="I1353" s="39" t="n">
        <v>1.17</v>
      </c>
      <c r="J1353" s="14"/>
    </row>
    <row r="1354" ht="22.5" customHeight="1">
      <c r="A1354" s="13" t="n">
        <f>WEEKNUM(B1354,2)</f>
        <v>38</v>
      </c>
      <c r="B1354" s="33" t="n">
        <v>46283</v>
      </c>
      <c r="C1354" s="52" t="n">
        <v>4383473</v>
      </c>
      <c r="D1354" s="63" t="s">
        <v>35</v>
      </c>
      <c r="E1354" s="52" t="s">
        <v>14</v>
      </c>
      <c r="F1354" s="39" t="s">
        <v>15</v>
      </c>
      <c r="G1354" s="35" t="n">
        <v>150</v>
      </c>
      <c r="H1354" s="39" t="n">
        <v>0.189</v>
      </c>
      <c r="I1354" s="39" t="n">
        <v>28.422</v>
      </c>
      <c r="J1354" s="14"/>
    </row>
    <row r="1355" ht="22.5" customHeight="1">
      <c r="A1355" s="13" t="n">
        <f>WEEKNUM(B1355,2)</f>
        <v>38</v>
      </c>
      <c r="B1355" s="33" t="n">
        <v>46283</v>
      </c>
      <c r="C1355" s="52" t="n">
        <v>8094753</v>
      </c>
      <c r="D1355" s="63" t="s">
        <v>35</v>
      </c>
      <c r="E1355" s="52" t="s">
        <v>14</v>
      </c>
      <c r="F1355" s="13" t="s">
        <v>26</v>
      </c>
      <c r="G1355" s="35" t="n">
        <v>239</v>
      </c>
      <c r="H1355" s="39" t="n">
        <v>0.21</v>
      </c>
      <c r="I1355" s="39" t="n">
        <v>50.62</v>
      </c>
      <c r="J1355" s="14"/>
    </row>
    <row r="1356" ht="22.5" customHeight="1">
      <c r="A1356" s="13" t="n">
        <f>WEEKNUM(B1356,2)</f>
        <v>38</v>
      </c>
      <c r="B1356" s="33" t="n">
        <v>46283</v>
      </c>
      <c r="C1356" s="52" t="n">
        <v>9415350</v>
      </c>
      <c r="D1356" s="63" t="s">
        <v>37</v>
      </c>
      <c r="E1356" s="52" t="s">
        <v>14</v>
      </c>
      <c r="F1356" s="13" t="s">
        <v>26</v>
      </c>
      <c r="G1356" s="35" t="n">
        <v>35</v>
      </c>
      <c r="H1356" s="39" t="n">
        <v>0.23</v>
      </c>
      <c r="I1356" s="39" t="n">
        <v>7.92</v>
      </c>
      <c r="J1356" s="14"/>
    </row>
    <row r="1357" ht="22.5" customHeight="1">
      <c r="A1357" s="13" t="n">
        <f>WEEKNUM(B1357,2)</f>
        <v>38</v>
      </c>
      <c r="B1357" s="33" t="n">
        <v>46283</v>
      </c>
      <c r="C1357" s="52" t="n">
        <v>2783561</v>
      </c>
      <c r="D1357" s="63" t="s">
        <v>38</v>
      </c>
      <c r="E1357" s="52" t="s">
        <v>14</v>
      </c>
      <c r="F1357" s="60" t="s">
        <v>15</v>
      </c>
      <c r="G1357" s="77" t="n">
        <v>416</v>
      </c>
      <c r="H1357" s="60" t="n">
        <v>0.103</v>
      </c>
      <c r="I1357" s="60" t="n">
        <v>42.915</v>
      </c>
      <c r="J1357" s="13"/>
    </row>
    <row r="1358" ht="22.5" customHeight="1">
      <c r="A1358" s="13" t="n">
        <f>WEEKNUM(B1358,2)</f>
        <v>38</v>
      </c>
      <c r="B1358" s="33" t="n">
        <v>46283</v>
      </c>
      <c r="C1358" s="52" t="n">
        <v>10599157</v>
      </c>
      <c r="D1358" s="63" t="s">
        <v>39</v>
      </c>
      <c r="E1358" s="52" t="s">
        <v>14</v>
      </c>
      <c r="F1358" s="39" t="s">
        <v>15</v>
      </c>
      <c r="G1358" s="57" t="n">
        <v>101</v>
      </c>
      <c r="H1358" s="39" t="n">
        <v>0.307</v>
      </c>
      <c r="I1358" s="39" t="n">
        <v>31</v>
      </c>
      <c r="J1358" s="13"/>
    </row>
    <row r="1359" ht="22.5" customHeight="1">
      <c r="A1359" s="13" t="n">
        <f>WEEKNUM(B1359,2)</f>
        <v>38</v>
      </c>
      <c r="B1359" s="33" t="n">
        <v>46283</v>
      </c>
      <c r="C1359" s="52" t="n">
        <v>10599681</v>
      </c>
      <c r="D1359" s="63" t="s">
        <v>40</v>
      </c>
      <c r="E1359" s="52" t="s">
        <v>14</v>
      </c>
      <c r="F1359" s="39" t="s">
        <v>15</v>
      </c>
      <c r="G1359" s="57" t="n">
        <v>294</v>
      </c>
      <c r="H1359" s="39" t="n">
        <v>0.13</v>
      </c>
      <c r="I1359" s="39" t="n">
        <v>38.22</v>
      </c>
      <c r="J1359" s="13"/>
    </row>
    <row r="1360" ht="22.5" customHeight="1">
      <c r="A1360" s="13" t="n">
        <f>WEEKNUM(B1360,2)</f>
        <v>38</v>
      </c>
      <c r="B1360" s="33" t="n">
        <v>46283</v>
      </c>
      <c r="C1360" s="52" t="n">
        <v>6060965</v>
      </c>
      <c r="D1360" s="63" t="s">
        <v>35</v>
      </c>
      <c r="E1360" s="52" t="s">
        <v>14</v>
      </c>
      <c r="F1360" s="39" t="s">
        <v>15</v>
      </c>
      <c r="G1360" s="58" t="n">
        <v>89</v>
      </c>
      <c r="H1360" s="39" t="n">
        <v>0.3</v>
      </c>
      <c r="I1360" s="39" t="n">
        <v>26.7</v>
      </c>
      <c r="J1360" s="13"/>
    </row>
    <row r="1361" ht="22.5" customHeight="1">
      <c r="A1361" s="13" t="n">
        <f>WEEKNUM(B1361,2)</f>
        <v>38</v>
      </c>
      <c r="B1361" s="33" t="n">
        <v>46283</v>
      </c>
      <c r="C1361" s="52" t="n">
        <v>10842514</v>
      </c>
      <c r="D1361" s="63" t="s">
        <v>41</v>
      </c>
      <c r="E1361" s="52" t="s">
        <v>14</v>
      </c>
      <c r="F1361" s="13" t="s">
        <v>26</v>
      </c>
      <c r="G1361" s="35" t="n">
        <v>0</v>
      </c>
      <c r="H1361" s="39" t="n">
        <v>0</v>
      </c>
      <c r="I1361" s="39" t="n">
        <v>0.06</v>
      </c>
      <c r="J1361" s="13"/>
    </row>
    <row r="1362" ht="22.5" customHeight="1">
      <c r="A1362" s="13" t="n">
        <f>WEEKNUM(B1362,2)</f>
        <v>38</v>
      </c>
      <c r="B1362" s="33" t="n">
        <v>46283</v>
      </c>
      <c r="C1362" s="52" t="n">
        <v>10815258</v>
      </c>
      <c r="D1362" s="63" t="s">
        <v>41</v>
      </c>
      <c r="E1362" s="52" t="s">
        <v>14</v>
      </c>
      <c r="F1362" s="39" t="s">
        <v>15</v>
      </c>
      <c r="G1362" s="35" t="n">
        <v>1</v>
      </c>
      <c r="H1362" s="39" t="n">
        <v>0.15</v>
      </c>
      <c r="I1362" s="39" t="n">
        <v>0.15</v>
      </c>
      <c r="J1362" s="13"/>
    </row>
    <row r="1363" ht="22.5" customHeight="1">
      <c r="A1363" s="13" t="n">
        <f>WEEKNUM(B1363,2)</f>
        <v>38</v>
      </c>
      <c r="B1363" s="33" t="n">
        <v>46283</v>
      </c>
      <c r="C1363" s="52" t="n">
        <v>91535229</v>
      </c>
      <c r="D1363" s="63" t="s">
        <v>31</v>
      </c>
      <c r="E1363" s="52" t="s">
        <v>36</v>
      </c>
      <c r="F1363" s="39" t="s">
        <v>15</v>
      </c>
      <c r="G1363" s="35" t="n">
        <v>19</v>
      </c>
      <c r="H1363" s="39" t="n">
        <v>0.04</v>
      </c>
      <c r="I1363" s="39" t="n">
        <v>0.76</v>
      </c>
      <c r="J1363" s="13"/>
    </row>
    <row r="1364" ht="22.5" customHeight="1">
      <c r="A1364" s="13" t="n">
        <f>WEEKNUM(B1364,2)</f>
        <v>38</v>
      </c>
      <c r="B1364" s="33" t="n">
        <v>46283</v>
      </c>
      <c r="C1364" s="52" t="n">
        <v>91535331</v>
      </c>
      <c r="D1364" s="63" t="s">
        <v>31</v>
      </c>
      <c r="E1364" s="52" t="s">
        <v>42</v>
      </c>
      <c r="F1364" s="39" t="s">
        <v>15</v>
      </c>
      <c r="G1364" s="58" t="n">
        <v>10</v>
      </c>
      <c r="H1364" s="39" t="n">
        <v>0.04</v>
      </c>
      <c r="I1364" s="39" t="n">
        <v>0.4</v>
      </c>
      <c r="J1364" s="13"/>
    </row>
    <row r="1365" ht="22.5" customHeight="1">
      <c r="A1365" s="13" t="n">
        <f>WEEKNUM(B1365,2)</f>
        <v>38</v>
      </c>
      <c r="B1365" s="33" t="n">
        <v>46283</v>
      </c>
      <c r="C1365" s="52" t="n">
        <v>11324493</v>
      </c>
      <c r="D1365" s="63" t="s">
        <v>31</v>
      </c>
      <c r="E1365" s="52" t="s">
        <v>17</v>
      </c>
      <c r="F1365" s="13" t="s">
        <v>15</v>
      </c>
      <c r="G1365" s="35" t="n">
        <v>8</v>
      </c>
      <c r="H1365" s="39" t="n">
        <v>0.525</v>
      </c>
      <c r="I1365" s="39" t="n">
        <v>4.2</v>
      </c>
      <c r="J1365" s="13"/>
    </row>
    <row r="1366" ht="22.5" customHeight="1">
      <c r="A1366" s="13" t="n">
        <f>WEEKNUM(B1366,2)</f>
        <v>38</v>
      </c>
      <c r="B1366" s="33" t="n">
        <v>46283</v>
      </c>
      <c r="C1366" s="52" t="n">
        <v>10298628</v>
      </c>
      <c r="D1366" s="63" t="s">
        <v>43</v>
      </c>
      <c r="E1366" s="52" t="s">
        <v>14</v>
      </c>
      <c r="F1366" s="13" t="s">
        <v>26</v>
      </c>
      <c r="G1366" s="58" t="n">
        <v>86</v>
      </c>
      <c r="H1366" s="39" t="n">
        <v>0.48</v>
      </c>
      <c r="I1366" s="39" t="n">
        <v>41.67</v>
      </c>
      <c r="J1366" s="13"/>
    </row>
    <row r="1367" ht="22.5" customHeight="1">
      <c r="A1367" s="13" t="n">
        <f>WEEKNUM(B1367,2)</f>
        <v>38</v>
      </c>
      <c r="B1367" s="33" t="n">
        <v>46283</v>
      </c>
      <c r="C1367" s="52" t="n">
        <v>11655595</v>
      </c>
      <c r="D1367" s="63" t="s">
        <v>44</v>
      </c>
      <c r="E1367" s="52" t="s">
        <v>14</v>
      </c>
      <c r="F1367" s="13" t="s">
        <v>26</v>
      </c>
      <c r="G1367" s="35" t="n">
        <v>0</v>
      </c>
      <c r="H1367" s="39" t="n">
        <v>0</v>
      </c>
      <c r="I1367" s="39" t="n">
        <v>0.42</v>
      </c>
      <c r="J1367" s="13"/>
    </row>
    <row r="1368" ht="22.5" customHeight="1">
      <c r="A1368" s="13" t="n">
        <f>WEEKNUM(B1368,2)</f>
        <v>38</v>
      </c>
      <c r="B1368" s="33" t="n">
        <v>46283</v>
      </c>
      <c r="C1368" s="52" t="n">
        <v>11655596</v>
      </c>
      <c r="D1368" s="63" t="s">
        <v>44</v>
      </c>
      <c r="E1368" s="52" t="s">
        <v>14</v>
      </c>
      <c r="F1368" s="13" t="s">
        <v>12</v>
      </c>
      <c r="G1368" s="35" t="n">
        <v>0</v>
      </c>
      <c r="H1368" s="39" t="n">
        <v>0</v>
      </c>
      <c r="I1368" s="39" t="n">
        <v>0.0008</v>
      </c>
      <c r="J1368" s="13"/>
    </row>
    <row r="1369" ht="22.5" customHeight="1">
      <c r="A1369" s="13" t="n">
        <f>WEEKNUM(B1369,2)</f>
        <v>38</v>
      </c>
      <c r="B1369" s="33" t="n">
        <v>46283</v>
      </c>
      <c r="C1369" s="52" t="n">
        <v>11690183</v>
      </c>
      <c r="D1369" s="63" t="s">
        <v>38</v>
      </c>
      <c r="E1369" s="52" t="s">
        <v>14</v>
      </c>
      <c r="F1369" s="13" t="s">
        <v>15</v>
      </c>
      <c r="G1369" s="58" t="n">
        <v>58</v>
      </c>
      <c r="H1369" s="39" t="n">
        <v>0.189</v>
      </c>
      <c r="I1369" s="39" t="n">
        <v>10.95</v>
      </c>
      <c r="J1369" s="13"/>
    </row>
    <row r="1370" ht="22.5" customHeight="1">
      <c r="A1370" s="13" t="n">
        <f>WEEKNUM(B1370,2)</f>
        <v>38</v>
      </c>
      <c r="B1370" s="33" t="n">
        <v>46283</v>
      </c>
      <c r="C1370" s="52" t="n">
        <v>11763482</v>
      </c>
      <c r="D1370" s="63" t="s">
        <v>44</v>
      </c>
      <c r="E1370" s="65" t="s">
        <v>14</v>
      </c>
      <c r="F1370" s="13" t="s">
        <v>12</v>
      </c>
      <c r="G1370" s="35" t="n">
        <v>0</v>
      </c>
      <c r="H1370" s="39" t="n">
        <v>0</v>
      </c>
      <c r="I1370" s="39" t="n">
        <v>0.2259</v>
      </c>
      <c r="J1370" s="13"/>
    </row>
    <row r="1371" ht="22.5" customHeight="1">
      <c r="A1371" s="13" t="n">
        <f>WEEKNUM(B1371,2)</f>
        <v>38</v>
      </c>
      <c r="B1371" s="33" t="n">
        <v>46283</v>
      </c>
      <c r="C1371" s="52" t="n">
        <v>91565942</v>
      </c>
      <c r="D1371" s="63" t="s">
        <v>31</v>
      </c>
      <c r="E1371" s="52" t="s">
        <v>36</v>
      </c>
      <c r="F1371" s="39" t="s">
        <v>15</v>
      </c>
      <c r="G1371" s="35" t="n">
        <v>56</v>
      </c>
      <c r="H1371" s="39" t="n">
        <v>0.03</v>
      </c>
      <c r="I1371" s="39" t="n">
        <v>1.68</v>
      </c>
      <c r="J1371" s="13"/>
    </row>
    <row r="1372" ht="22.5" customHeight="1">
      <c r="A1372" s="13" t="n">
        <f>WEEKNUM(B1372,2)</f>
        <v>38</v>
      </c>
      <c r="B1372" s="33" t="n">
        <v>46283</v>
      </c>
      <c r="C1372" s="52" t="n">
        <v>91565947</v>
      </c>
      <c r="D1372" s="63" t="s">
        <v>31</v>
      </c>
      <c r="E1372" s="52" t="s">
        <v>42</v>
      </c>
      <c r="F1372" s="73" t="s">
        <v>15</v>
      </c>
      <c r="G1372" s="72" t="n">
        <v>459</v>
      </c>
      <c r="H1372" s="73" t="n">
        <v>0.02</v>
      </c>
      <c r="I1372" s="73" t="n">
        <v>9.18</v>
      </c>
      <c r="J1372" s="13"/>
    </row>
    <row r="1373" ht="22.5" customHeight="1">
      <c r="A1373" s="13" t="n">
        <f>WEEKNUM(B1373,2)</f>
        <v>38</v>
      </c>
      <c r="B1373" s="33" t="n">
        <v>46283</v>
      </c>
      <c r="C1373" s="52" t="n">
        <v>5464039</v>
      </c>
      <c r="D1373" s="63" t="s">
        <v>31</v>
      </c>
      <c r="E1373" s="52" t="s">
        <v>46</v>
      </c>
      <c r="F1373" s="13" t="s">
        <v>15</v>
      </c>
      <c r="G1373" s="35" t="n">
        <v>1652</v>
      </c>
      <c r="H1373" s="39" t="n">
        <v>0.298</v>
      </c>
      <c r="I1373" s="39" t="n">
        <v>491.688</v>
      </c>
      <c r="J1373" s="14"/>
    </row>
    <row r="1374" ht="22.5" customHeight="1">
      <c r="A1374" s="13" t="n">
        <f>WEEKNUM(B1374,2)</f>
        <v>38</v>
      </c>
      <c r="B1374" s="33" t="n">
        <v>46283</v>
      </c>
      <c r="C1374" s="52" t="n">
        <v>8057746</v>
      </c>
      <c r="D1374" s="63" t="s">
        <v>31</v>
      </c>
      <c r="E1374" s="52" t="s">
        <v>46</v>
      </c>
      <c r="F1374" s="13" t="s">
        <v>15</v>
      </c>
      <c r="G1374" s="35" t="n">
        <v>1</v>
      </c>
      <c r="H1374" s="39" t="n">
        <v>0.28</v>
      </c>
      <c r="I1374" s="39" t="n">
        <v>0.28</v>
      </c>
      <c r="J1374" s="14"/>
    </row>
    <row r="1375" ht="22.5" customHeight="1">
      <c r="A1375" s="13" t="n">
        <f>WEEKNUM(B1375,2)</f>
        <v>38</v>
      </c>
      <c r="B1375" s="33" t="n">
        <v>46283</v>
      </c>
      <c r="C1375" s="52" t="n">
        <v>91399821</v>
      </c>
      <c r="D1375" s="62" t="s">
        <v>40</v>
      </c>
      <c r="E1375" s="52" t="s">
        <v>14</v>
      </c>
      <c r="F1375" s="13" t="s">
        <v>26</v>
      </c>
      <c r="G1375" s="35" t="n">
        <v>482</v>
      </c>
      <c r="H1375" s="39" t="n">
        <v>0.11</v>
      </c>
      <c r="I1375" s="39" t="n">
        <v>51.36</v>
      </c>
      <c r="J1375" s="14"/>
    </row>
    <row r="1376" ht="22.5" customHeight="1">
      <c r="A1376" s="13" t="n">
        <f>WEEKNUM(B1376,2)</f>
        <v>38</v>
      </c>
      <c r="B1376" s="33" t="n">
        <v>46283</v>
      </c>
      <c r="C1376" s="52" t="n">
        <v>8670368</v>
      </c>
      <c r="D1376" s="62" t="s">
        <v>16</v>
      </c>
      <c r="E1376" s="52" t="s">
        <v>11</v>
      </c>
      <c r="F1376" s="13" t="s">
        <v>30</v>
      </c>
      <c r="G1376" s="35" t="n">
        <v>8</v>
      </c>
      <c r="H1376" s="39" t="n">
        <v>0.16</v>
      </c>
      <c r="I1376" s="39" t="n">
        <v>1.13</v>
      </c>
      <c r="J1376" s="64" t="n">
        <v>0</v>
      </c>
    </row>
    <row r="1377" ht="22.5" customHeight="1">
      <c r="A1377" s="13" t="n">
        <f>WEEKNUM(B1377,2)</f>
        <v>38</v>
      </c>
      <c r="B1377" s="33" t="n">
        <v>46283</v>
      </c>
      <c r="C1377" s="52" t="n">
        <v>10514860</v>
      </c>
      <c r="D1377" s="63" t="s">
        <v>44</v>
      </c>
      <c r="E1377" s="52" t="s">
        <v>14</v>
      </c>
      <c r="F1377" s="13" t="s">
        <v>15</v>
      </c>
      <c r="G1377" s="35" t="n">
        <v>72</v>
      </c>
      <c r="H1377" s="39" t="n">
        <v>0.603</v>
      </c>
      <c r="I1377" s="39" t="n">
        <v>43.4</v>
      </c>
      <c r="J1377" s="66"/>
    </row>
    <row r="1378" ht="22.5" customHeight="1">
      <c r="A1378" s="13" t="n">
        <f>WEEKNUM(B1378,2)</f>
        <v>38</v>
      </c>
      <c r="B1378" s="33" t="n">
        <v>46283</v>
      </c>
      <c r="C1378" s="52" t="n">
        <v>91532857</v>
      </c>
      <c r="D1378" s="63" t="s">
        <v>47</v>
      </c>
      <c r="E1378" s="52" t="s">
        <v>14</v>
      </c>
      <c r="F1378" s="13" t="s">
        <v>12</v>
      </c>
      <c r="G1378" s="35" t="n">
        <v>28</v>
      </c>
      <c r="H1378" s="39" t="n">
        <v>0.192</v>
      </c>
      <c r="I1378" s="39" t="n">
        <v>5.3666</v>
      </c>
      <c r="J1378" s="14"/>
    </row>
    <row r="1379" ht="22.5" customHeight="1">
      <c r="A1379" s="13" t="n">
        <f>WEEKNUM(B1379,2)</f>
        <v>38</v>
      </c>
      <c r="B1379" s="33" t="n">
        <v>46283</v>
      </c>
      <c r="C1379" s="52" t="n">
        <v>91534913</v>
      </c>
      <c r="D1379" s="63" t="s">
        <v>48</v>
      </c>
      <c r="E1379" s="52" t="s">
        <v>49</v>
      </c>
      <c r="F1379" s="13" t="s">
        <v>15</v>
      </c>
      <c r="G1379" s="35" t="n">
        <v>3</v>
      </c>
      <c r="H1379" s="39" t="n">
        <v>2</v>
      </c>
      <c r="I1379" s="39" t="n">
        <v>6</v>
      </c>
      <c r="J1379" s="14"/>
    </row>
    <row r="1380" ht="22.5" customHeight="1">
      <c r="A1380" s="13" t="n">
        <f>WEEKNUM(B1380,2)</f>
        <v>38</v>
      </c>
      <c r="B1380" s="33" t="n">
        <v>46283</v>
      </c>
      <c r="C1380" s="52" t="n">
        <v>91533906</v>
      </c>
      <c r="D1380" s="63" t="s">
        <v>50</v>
      </c>
      <c r="E1380" s="52" t="s">
        <v>51</v>
      </c>
      <c r="F1380" s="13" t="s">
        <v>15</v>
      </c>
      <c r="G1380" s="35" t="n">
        <v>0</v>
      </c>
      <c r="H1380" s="39" t="n">
        <v>0</v>
      </c>
      <c r="I1380" s="39" t="n">
        <v>0</v>
      </c>
      <c r="J1380" s="14"/>
    </row>
    <row r="1381" ht="22.5" customHeight="1">
      <c r="A1381" s="13" t="n">
        <f>WEEKNUM(B1381,2)</f>
        <v>38</v>
      </c>
      <c r="B1381" s="33" t="n">
        <v>46283</v>
      </c>
      <c r="C1381" s="52" t="n">
        <v>91545519</v>
      </c>
      <c r="D1381" s="63" t="s">
        <v>52</v>
      </c>
      <c r="E1381" s="52" t="s">
        <v>46</v>
      </c>
      <c r="F1381" s="13" t="s">
        <v>15</v>
      </c>
      <c r="G1381" s="35" t="n">
        <v>50</v>
      </c>
      <c r="H1381" s="39" t="n">
        <v>0.199</v>
      </c>
      <c r="I1381" s="39" t="n">
        <v>9.93</v>
      </c>
      <c r="J1381" s="14"/>
    </row>
    <row r="1382" ht="22.5" customHeight="1">
      <c r="A1382" s="13" t="n">
        <f>WEEKNUM(B1382,2)</f>
        <v>38</v>
      </c>
      <c r="B1382" s="33" t="n">
        <v>46283</v>
      </c>
      <c r="C1382" s="52" t="n">
        <v>91551388</v>
      </c>
      <c r="D1382" s="63" t="s">
        <v>53</v>
      </c>
      <c r="E1382" s="52" t="s">
        <v>54</v>
      </c>
      <c r="F1382" s="13" t="s">
        <v>12</v>
      </c>
      <c r="G1382" s="35" t="n">
        <v>26</v>
      </c>
      <c r="H1382" s="39" t="n">
        <v>0.832</v>
      </c>
      <c r="I1382" s="39" t="n">
        <v>21.63</v>
      </c>
      <c r="J1382" s="14"/>
    </row>
    <row r="1383" ht="22.5" customHeight="1">
      <c r="A1383" s="13" t="n">
        <f>WEEKNUM(B1383,2)</f>
        <v>38</v>
      </c>
      <c r="B1383" s="33" t="n">
        <v>46283</v>
      </c>
      <c r="C1383" s="52" t="n">
        <v>91565948</v>
      </c>
      <c r="D1383" s="63" t="s">
        <v>47</v>
      </c>
      <c r="E1383" s="52" t="s">
        <v>14</v>
      </c>
      <c r="F1383" s="13" t="s">
        <v>12</v>
      </c>
      <c r="G1383" s="35" t="n">
        <v>13</v>
      </c>
      <c r="H1383" s="39" t="n">
        <v>0.302</v>
      </c>
      <c r="I1383" s="39" t="n">
        <v>3.9243</v>
      </c>
      <c r="J1383" s="14"/>
    </row>
    <row r="1384" ht="22.5" customHeight="1">
      <c r="A1384" s="13" t="n">
        <f>WEEKNUM(B1384,2)</f>
        <v>38</v>
      </c>
      <c r="B1384" s="33" t="n">
        <v>46283</v>
      </c>
      <c r="C1384" s="52" t="n">
        <v>91550293</v>
      </c>
      <c r="D1384" s="63" t="s">
        <v>55</v>
      </c>
      <c r="E1384" s="52" t="s">
        <v>56</v>
      </c>
      <c r="F1384" s="13" t="s">
        <v>15</v>
      </c>
      <c r="G1384" s="35" t="n">
        <v>23</v>
      </c>
      <c r="H1384" s="39" t="n">
        <v>0.35</v>
      </c>
      <c r="I1384" s="39" t="n">
        <v>8.05</v>
      </c>
      <c r="J1384" s="14"/>
    </row>
    <row r="1385" ht="22.5" customHeight="1">
      <c r="A1385" s="13" t="n">
        <f>WEEKNUM(B1385,2)</f>
        <v>38</v>
      </c>
      <c r="B1385" s="33" t="n">
        <v>46283</v>
      </c>
      <c r="C1385" s="52" t="n">
        <v>9333145</v>
      </c>
      <c r="D1385" s="63" t="s">
        <v>57</v>
      </c>
      <c r="E1385" s="52" t="s">
        <v>14</v>
      </c>
      <c r="F1385" s="13" t="s">
        <v>26</v>
      </c>
      <c r="G1385" s="35" t="n">
        <v>79</v>
      </c>
      <c r="H1385" s="39" t="n">
        <v>0.2</v>
      </c>
      <c r="I1385" s="39" t="n">
        <v>16.1</v>
      </c>
      <c r="J1385" s="14"/>
    </row>
    <row r="1386" ht="22.5" customHeight="1">
      <c r="A1386" s="13" t="n">
        <f>WEEKNUM(B1386,2)</f>
        <v>38</v>
      </c>
      <c r="B1386" s="33" t="n">
        <v>46283</v>
      </c>
      <c r="C1386" s="52" t="n">
        <v>91557347</v>
      </c>
      <c r="D1386" s="63" t="s">
        <v>58</v>
      </c>
      <c r="E1386" s="52" t="s">
        <v>14</v>
      </c>
      <c r="F1386" s="13" t="s">
        <v>15</v>
      </c>
      <c r="G1386" s="35" t="n">
        <v>25</v>
      </c>
      <c r="H1386" s="39" t="n">
        <v>0.8</v>
      </c>
      <c r="I1386" s="39" t="n">
        <v>20</v>
      </c>
      <c r="J1386" s="14"/>
    </row>
    <row r="1387" ht="22.5" customHeight="1">
      <c r="A1387" s="13" t="n">
        <f>WEEKNUM(B1387,2)</f>
        <v>38</v>
      </c>
      <c r="B1387" s="33" t="n">
        <v>46283</v>
      </c>
      <c r="C1387" s="52" t="n">
        <v>12115625</v>
      </c>
      <c r="D1387" s="63" t="s">
        <v>59</v>
      </c>
      <c r="E1387" s="52" t="s">
        <v>14</v>
      </c>
      <c r="F1387" s="13" t="s">
        <v>15</v>
      </c>
      <c r="G1387" s="35" t="n">
        <v>0</v>
      </c>
      <c r="H1387" s="39" t="n">
        <v>0</v>
      </c>
      <c r="I1387" s="39" t="n">
        <v>0</v>
      </c>
      <c r="J1387" s="14"/>
    </row>
    <row r="1388" ht="22.5" customHeight="1">
      <c r="A1388" s="13" t="n">
        <f>WEEKNUM(B1388,2)</f>
        <v>38</v>
      </c>
      <c r="B1388" s="33" t="n">
        <v>46283</v>
      </c>
      <c r="C1388" s="52" t="n">
        <v>91564896</v>
      </c>
      <c r="D1388" s="63" t="s">
        <v>60</v>
      </c>
      <c r="E1388" s="52" t="s">
        <v>14</v>
      </c>
      <c r="F1388" s="13" t="s">
        <v>15</v>
      </c>
      <c r="G1388" s="72" t="n">
        <v>59</v>
      </c>
      <c r="H1388" s="73" t="n">
        <v>0.35</v>
      </c>
      <c r="I1388" s="73" t="n">
        <v>20.65</v>
      </c>
      <c r="J1388" s="14"/>
    </row>
    <row r="1389" ht="22.5" customHeight="1">
      <c r="A1389" s="13" t="n">
        <f>WEEKNUM(B1389,2)</f>
        <v>38</v>
      </c>
      <c r="B1389" s="33" t="n">
        <v>46283</v>
      </c>
      <c r="C1389" s="52" t="n">
        <v>91566789</v>
      </c>
      <c r="D1389" s="63" t="s">
        <v>61</v>
      </c>
      <c r="E1389" s="52" t="s">
        <v>42</v>
      </c>
      <c r="F1389" s="52" t="s">
        <v>15</v>
      </c>
      <c r="G1389" s="35" t="n">
        <v>50</v>
      </c>
      <c r="H1389" s="39" t="n">
        <v>0.101</v>
      </c>
      <c r="I1389" s="39" t="n">
        <v>5.05</v>
      </c>
      <c r="J1389" s="14"/>
    </row>
    <row r="1390" ht="22.5" customHeight="1">
      <c r="A1390" s="13" t="n">
        <f>WEEKNUM(B1390,2)</f>
        <v>38</v>
      </c>
      <c r="B1390" s="33" t="n">
        <v>46283</v>
      </c>
      <c r="C1390" s="52" t="n">
        <v>12306671</v>
      </c>
      <c r="D1390" s="63" t="s">
        <v>62</v>
      </c>
      <c r="E1390" s="52" t="s">
        <v>63</v>
      </c>
      <c r="F1390" s="52" t="s">
        <v>21</v>
      </c>
      <c r="G1390" s="59" t="n">
        <v>14</v>
      </c>
      <c r="H1390" s="60" t="n">
        <v>0.2157</v>
      </c>
      <c r="I1390" s="60" t="n">
        <v>3.02</v>
      </c>
      <c r="J1390" s="14"/>
    </row>
    <row r="1391" ht="22.5" customHeight="1">
      <c r="A1391" s="13" t="n">
        <f>WEEKNUM(B1391,2)</f>
        <v>38</v>
      </c>
      <c r="B1391" s="33" t="n">
        <v>46283</v>
      </c>
      <c r="C1391" s="52" t="n">
        <v>12304863</v>
      </c>
      <c r="D1391" s="63" t="s">
        <v>59</v>
      </c>
      <c r="E1391" s="52" t="s">
        <v>14</v>
      </c>
      <c r="F1391" s="13" t="s">
        <v>26</v>
      </c>
      <c r="G1391" s="59" t="n">
        <v>1</v>
      </c>
      <c r="H1391" s="60" t="n">
        <v>0.04</v>
      </c>
      <c r="I1391" s="60" t="n">
        <v>0.04</v>
      </c>
      <c r="J1391" s="14"/>
    </row>
    <row r="1392" ht="22.5" customHeight="1">
      <c r="A1392" s="13" t="n">
        <f>WEEKNUM(B1392,2)</f>
        <v>38</v>
      </c>
      <c r="B1392" s="33" t="n">
        <v>46283</v>
      </c>
      <c r="C1392" s="52" t="n">
        <v>5617321</v>
      </c>
      <c r="D1392" s="63" t="s">
        <v>62</v>
      </c>
      <c r="E1392" s="52" t="s">
        <v>63</v>
      </c>
      <c r="F1392" s="13" t="s">
        <v>12</v>
      </c>
      <c r="G1392" s="35" t="n">
        <v>0</v>
      </c>
      <c r="H1392" s="39" t="n">
        <v>0</v>
      </c>
      <c r="I1392" s="39" t="n">
        <v>0.0659</v>
      </c>
      <c r="J1392" s="14"/>
    </row>
    <row r="1393" ht="22.5" customHeight="1">
      <c r="A1393" s="13" t="n">
        <f>WEEKNUM(B1393,2)</f>
        <v>38</v>
      </c>
      <c r="B1393" s="33" t="n">
        <v>46283</v>
      </c>
      <c r="C1393" s="52" t="n">
        <v>12398053</v>
      </c>
      <c r="D1393" s="63" t="s">
        <v>62</v>
      </c>
      <c r="E1393" s="52" t="s">
        <v>63</v>
      </c>
      <c r="F1393" s="13" t="s">
        <v>26</v>
      </c>
      <c r="G1393" s="35" t="n">
        <v>0</v>
      </c>
      <c r="H1393" s="39" t="n">
        <v>0</v>
      </c>
      <c r="I1393" s="39" t="n">
        <v>2.87</v>
      </c>
      <c r="J1393" s="14"/>
    </row>
    <row r="1394" ht="22.5" customHeight="1">
      <c r="A1394" s="13" t="n">
        <f>WEEKNUM(B1394,2)</f>
        <v>38</v>
      </c>
      <c r="B1394" s="33" t="n">
        <v>46283</v>
      </c>
      <c r="C1394" s="52" t="n">
        <v>91567363</v>
      </c>
      <c r="D1394" s="63" t="s">
        <v>64</v>
      </c>
      <c r="E1394" s="52" t="s">
        <v>14</v>
      </c>
      <c r="F1394" s="13" t="s">
        <v>15</v>
      </c>
      <c r="G1394" s="35" t="n">
        <v>99</v>
      </c>
      <c r="H1394" s="39" t="n">
        <v>0.247</v>
      </c>
      <c r="I1394" s="39" t="n">
        <v>24.5</v>
      </c>
      <c r="J1394" s="14"/>
    </row>
    <row r="1395" ht="22.5" customHeight="1">
      <c r="A1395" s="13" t="n">
        <f>WEEKNUM(B1395,2)</f>
        <v>38</v>
      </c>
      <c r="B1395" s="33" t="n">
        <v>46283</v>
      </c>
      <c r="C1395" s="52" t="n">
        <v>91567806</v>
      </c>
      <c r="D1395" s="63" t="s">
        <v>64</v>
      </c>
      <c r="E1395" s="52" t="s">
        <v>65</v>
      </c>
      <c r="F1395" s="13" t="s">
        <v>15</v>
      </c>
      <c r="G1395" s="35" t="n">
        <v>11</v>
      </c>
      <c r="H1395" s="39" t="n">
        <v>0.136</v>
      </c>
      <c r="I1395" s="39" t="n">
        <v>1.5</v>
      </c>
      <c r="J1395" s="14"/>
    </row>
    <row r="1396" ht="22.5" customHeight="1">
      <c r="A1396" s="13" t="n">
        <f>WEEKNUM(B1396,2)</f>
        <v>38</v>
      </c>
      <c r="B1396" s="33" t="n">
        <v>46283</v>
      </c>
      <c r="C1396" s="52" t="n">
        <v>12373981</v>
      </c>
      <c r="D1396" s="63" t="s">
        <v>66</v>
      </c>
      <c r="E1396" s="52" t="s">
        <v>36</v>
      </c>
      <c r="F1396" s="38" t="s">
        <v>15</v>
      </c>
      <c r="G1396" s="72" t="n">
        <v>1</v>
      </c>
      <c r="H1396" s="73" t="n">
        <v>0</v>
      </c>
      <c r="I1396" s="73" t="n">
        <v>0</v>
      </c>
      <c r="J1396" s="70"/>
    </row>
    <row r="1397" ht="22.5" customHeight="1">
      <c r="A1397" s="13" t="n">
        <f>WEEKNUM(B1397,2)</f>
        <v>38</v>
      </c>
      <c r="B1397" s="33" t="n">
        <v>46283</v>
      </c>
      <c r="C1397" s="52" t="n">
        <v>91399439</v>
      </c>
      <c r="D1397" s="63" t="s">
        <v>69</v>
      </c>
      <c r="E1397" s="52" t="s">
        <v>42</v>
      </c>
      <c r="F1397" s="13" t="s">
        <v>15</v>
      </c>
      <c r="G1397" s="13" t="n">
        <v>6</v>
      </c>
      <c r="H1397" s="39" t="n">
        <v>0.1</v>
      </c>
      <c r="I1397" s="39" t="n">
        <v>0.6</v>
      </c>
      <c r="J1397" s="13"/>
    </row>
    <row r="1398" ht="22.5" customHeight="1">
      <c r="A1398" s="13" t="n">
        <f>WEEKNUM(B1398,2)</f>
        <v>38</v>
      </c>
      <c r="B1398" s="33" t="n">
        <v>46283</v>
      </c>
      <c r="C1398" s="52" t="n">
        <v>91399437</v>
      </c>
      <c r="D1398" s="63" t="s">
        <v>70</v>
      </c>
      <c r="E1398" s="56" t="s">
        <v>71</v>
      </c>
      <c r="F1398" s="13" t="s">
        <v>15</v>
      </c>
      <c r="G1398" s="35" t="n">
        <v>50</v>
      </c>
      <c r="H1398" s="39" t="n">
        <v>0.15</v>
      </c>
      <c r="I1398" s="39" t="n">
        <v>7.5</v>
      </c>
      <c r="J1398" s="13"/>
    </row>
    <row r="1399" ht="22.5" customHeight="1">
      <c r="A1399" s="13" t="n">
        <f>WEEKNUM(B1399,2)</f>
        <v>38</v>
      </c>
      <c r="B1399" s="33" t="n">
        <v>46283</v>
      </c>
      <c r="C1399" s="52" t="n">
        <v>5556054</v>
      </c>
      <c r="D1399" s="63" t="s">
        <v>72</v>
      </c>
      <c r="E1399" s="52" t="s">
        <v>36</v>
      </c>
      <c r="F1399" s="13" t="s">
        <v>15</v>
      </c>
      <c r="G1399" s="57" t="n">
        <v>1</v>
      </c>
      <c r="H1399" s="39" t="n">
        <v>1.106</v>
      </c>
      <c r="I1399" s="39" t="n">
        <v>1.106</v>
      </c>
      <c r="J1399" s="13"/>
    </row>
    <row r="1400" ht="22.5" customHeight="1">
      <c r="A1400" s="13" t="n">
        <f>WEEKNUM(B1400,2)</f>
        <v>38</v>
      </c>
      <c r="B1400" s="33" t="n">
        <v>46283</v>
      </c>
      <c r="C1400" s="52" t="n">
        <v>8628042</v>
      </c>
      <c r="D1400" s="63" t="s">
        <v>28</v>
      </c>
      <c r="E1400" s="52" t="s">
        <v>14</v>
      </c>
      <c r="F1400" s="13" t="s">
        <v>26</v>
      </c>
      <c r="G1400" s="13" t="n">
        <v>459</v>
      </c>
      <c r="H1400" s="39" t="n">
        <v>0.39</v>
      </c>
      <c r="I1400" s="39" t="n">
        <v>180.75</v>
      </c>
      <c r="J1400" s="13"/>
    </row>
    <row r="1401" ht="22.5" customHeight="1">
      <c r="A1401" s="13" t="n">
        <f>WEEKNUM(B1401,2)</f>
        <v>38</v>
      </c>
      <c r="B1401" s="33" t="n">
        <v>46283</v>
      </c>
      <c r="C1401" s="52" t="n">
        <v>9297014</v>
      </c>
      <c r="D1401" s="63" t="s">
        <v>13</v>
      </c>
      <c r="E1401" s="52" t="s">
        <v>14</v>
      </c>
      <c r="F1401" s="13" t="s">
        <v>26</v>
      </c>
      <c r="G1401" s="13" t="n">
        <v>298</v>
      </c>
      <c r="H1401" s="39" t="n">
        <v>0.17</v>
      </c>
      <c r="I1401" s="39" t="n">
        <v>49.96</v>
      </c>
      <c r="J1401" s="13"/>
    </row>
    <row r="1402" ht="22.5" customHeight="1">
      <c r="A1402" s="13" t="n">
        <f>WEEKNUM(B1402,2)</f>
        <v>38</v>
      </c>
      <c r="B1402" s="33" t="n">
        <v>46283</v>
      </c>
      <c r="C1402" s="52" t="n">
        <v>7815836</v>
      </c>
      <c r="D1402" s="63" t="s">
        <v>73</v>
      </c>
      <c r="E1402" s="52" t="s">
        <v>36</v>
      </c>
      <c r="F1402" s="13" t="s">
        <v>15</v>
      </c>
      <c r="G1402" s="57" t="n">
        <v>2762</v>
      </c>
      <c r="H1402" s="39" t="n">
        <v>0.103</v>
      </c>
      <c r="I1402" s="39" t="n">
        <v>283.14</v>
      </c>
      <c r="J1402" s="13"/>
    </row>
    <row r="1403" ht="22.5" customHeight="1">
      <c r="A1403" s="13" t="n">
        <f>WEEKNUM(B1403,2)</f>
        <v>38</v>
      </c>
      <c r="B1403" s="33" t="n">
        <v>46283</v>
      </c>
      <c r="C1403" s="52" t="n">
        <v>8312006</v>
      </c>
      <c r="D1403" s="63" t="s">
        <v>92</v>
      </c>
      <c r="E1403" s="52" t="s">
        <v>14</v>
      </c>
      <c r="F1403" s="13" t="s">
        <v>15</v>
      </c>
      <c r="G1403" s="57" t="n">
        <v>50</v>
      </c>
      <c r="H1403" s="39" t="n">
        <v>0.12</v>
      </c>
      <c r="I1403" s="39" t="n">
        <v>6</v>
      </c>
      <c r="J1403" s="13"/>
    </row>
    <row r="1404" ht="22.5" customHeight="1">
      <c r="A1404" s="13" t="n">
        <f>WEEKNUM(B1404,2)</f>
        <v>38</v>
      </c>
      <c r="B1404" s="33" t="n">
        <v>46283</v>
      </c>
      <c r="C1404" s="52" t="n">
        <v>91467820</v>
      </c>
      <c r="D1404" s="63" t="s">
        <v>74</v>
      </c>
      <c r="E1404" s="52" t="s">
        <v>36</v>
      </c>
      <c r="F1404" s="13" t="s">
        <v>15</v>
      </c>
      <c r="G1404" s="57" t="n">
        <v>264</v>
      </c>
      <c r="H1404" s="39" t="n">
        <v>0.1</v>
      </c>
      <c r="I1404" s="39" t="n">
        <v>26.4</v>
      </c>
      <c r="J1404" s="13"/>
    </row>
    <row r="1405" ht="22.5" customHeight="1">
      <c r="A1405" s="13" t="n">
        <f>WEEKNUM(B1405,2)</f>
        <v>38</v>
      </c>
      <c r="B1405" s="33" t="n">
        <v>46283</v>
      </c>
      <c r="C1405" s="52" t="n">
        <v>91467821</v>
      </c>
      <c r="D1405" s="63" t="s">
        <v>74</v>
      </c>
      <c r="E1405" s="52" t="s">
        <v>17</v>
      </c>
      <c r="F1405" s="13" t="s">
        <v>15</v>
      </c>
      <c r="G1405" s="57" t="n">
        <v>100</v>
      </c>
      <c r="H1405" s="39" t="n">
        <v>0.17</v>
      </c>
      <c r="I1405" s="39" t="n">
        <v>17</v>
      </c>
      <c r="J1405" s="13"/>
    </row>
    <row r="1406" ht="22.5" customHeight="1">
      <c r="A1406" s="13" t="n">
        <f>WEEKNUM(B1406,2)</f>
        <v>38</v>
      </c>
      <c r="B1406" s="33" t="n">
        <v>46283</v>
      </c>
      <c r="C1406" s="52" t="n">
        <v>10295313</v>
      </c>
      <c r="D1406" s="63" t="s">
        <v>92</v>
      </c>
      <c r="E1406" s="52" t="s">
        <v>14</v>
      </c>
      <c r="F1406" s="13" t="s">
        <v>15</v>
      </c>
      <c r="G1406" s="57" t="n">
        <v>0</v>
      </c>
      <c r="H1406" s="39" t="n">
        <v>0</v>
      </c>
      <c r="I1406" s="39" t="n">
        <v>0</v>
      </c>
      <c r="J1406" s="13"/>
    </row>
    <row r="1407" ht="22.5" customHeight="1">
      <c r="A1407" s="13" t="n">
        <f>WEEKNUM(B1407,2)</f>
        <v>38</v>
      </c>
      <c r="B1407" s="33" t="n">
        <v>46283</v>
      </c>
      <c r="C1407" s="52" t="n">
        <v>91496145</v>
      </c>
      <c r="D1407" s="63" t="s">
        <v>74</v>
      </c>
      <c r="E1407" s="56" t="s">
        <v>71</v>
      </c>
      <c r="F1407" s="13" t="s">
        <v>15</v>
      </c>
      <c r="G1407" s="57" t="n">
        <v>47</v>
      </c>
      <c r="H1407" s="39" t="n">
        <v>0.15</v>
      </c>
      <c r="I1407" s="39" t="n">
        <v>7.05</v>
      </c>
      <c r="J1407" s="13"/>
    </row>
    <row r="1408" ht="22.5" customHeight="1">
      <c r="A1408" s="13" t="n">
        <f>WEEKNUM(B1408,2)</f>
        <v>38</v>
      </c>
      <c r="B1408" s="33" t="n">
        <v>46283</v>
      </c>
      <c r="C1408" s="52" t="n">
        <v>91496146</v>
      </c>
      <c r="D1408" s="63" t="s">
        <v>74</v>
      </c>
      <c r="E1408" s="52" t="s">
        <v>46</v>
      </c>
      <c r="F1408" s="13" t="s">
        <v>15</v>
      </c>
      <c r="G1408" s="57" t="n">
        <v>50</v>
      </c>
      <c r="H1408" s="39" t="n">
        <v>0.14</v>
      </c>
      <c r="I1408" s="39" t="n">
        <v>7</v>
      </c>
      <c r="J1408" s="13"/>
    </row>
    <row r="1409" ht="22.5" customHeight="1">
      <c r="A1409" s="13" t="n">
        <f>WEEKNUM(B1409,2)</f>
        <v>38</v>
      </c>
      <c r="B1409" s="33" t="n">
        <v>46283</v>
      </c>
      <c r="C1409" s="52" t="n">
        <v>91496147</v>
      </c>
      <c r="D1409" s="63" t="s">
        <v>74</v>
      </c>
      <c r="E1409" s="52" t="s">
        <v>11</v>
      </c>
      <c r="F1409" s="13" t="s">
        <v>15</v>
      </c>
      <c r="G1409" s="57" t="n">
        <v>148</v>
      </c>
      <c r="H1409" s="39" t="n">
        <v>0.13</v>
      </c>
      <c r="I1409" s="39" t="n">
        <v>19.24</v>
      </c>
      <c r="J1409" s="13"/>
    </row>
    <row r="1410" ht="22.5" customHeight="1">
      <c r="A1410" s="13" t="n">
        <f>WEEKNUM(B1410,2)</f>
        <v>38</v>
      </c>
      <c r="B1410" s="33" t="n">
        <v>46283</v>
      </c>
      <c r="C1410" s="52" t="n">
        <v>91496148</v>
      </c>
      <c r="D1410" s="63" t="s">
        <v>74</v>
      </c>
      <c r="E1410" s="52" t="s">
        <v>14</v>
      </c>
      <c r="F1410" s="13" t="s">
        <v>15</v>
      </c>
      <c r="G1410" s="57" t="n">
        <v>160</v>
      </c>
      <c r="H1410" s="39" t="n">
        <v>0.15</v>
      </c>
      <c r="I1410" s="39" t="n">
        <v>24</v>
      </c>
      <c r="J1410" s="13"/>
    </row>
    <row r="1411" ht="22.5" customHeight="1">
      <c r="A1411" s="13" t="n">
        <f>WEEKNUM(B1411,2)</f>
        <v>38</v>
      </c>
      <c r="B1411" s="33" t="n">
        <v>46283</v>
      </c>
      <c r="C1411" s="52" t="n">
        <v>10765365</v>
      </c>
      <c r="D1411" s="63" t="s">
        <v>75</v>
      </c>
      <c r="E1411" s="56" t="s">
        <v>71</v>
      </c>
      <c r="F1411" s="13" t="s">
        <v>15</v>
      </c>
      <c r="G1411" s="57" t="n">
        <v>100</v>
      </c>
      <c r="H1411" s="39" t="n">
        <v>0.181</v>
      </c>
      <c r="I1411" s="39" t="n">
        <v>18.06</v>
      </c>
      <c r="J1411" s="13"/>
    </row>
    <row r="1412" ht="22.5" customHeight="1">
      <c r="A1412" s="13" t="n">
        <f>WEEKNUM(B1412,2)</f>
        <v>38</v>
      </c>
      <c r="B1412" s="33" t="n">
        <v>46283</v>
      </c>
      <c r="C1412" s="52" t="n">
        <v>11079953</v>
      </c>
      <c r="D1412" s="63" t="s">
        <v>72</v>
      </c>
      <c r="E1412" s="52" t="s">
        <v>36</v>
      </c>
      <c r="F1412" s="13" t="s">
        <v>15</v>
      </c>
      <c r="G1412" s="57" t="n">
        <v>0</v>
      </c>
      <c r="H1412" s="39" t="n">
        <v>0</v>
      </c>
      <c r="I1412" s="39" t="n">
        <v>0</v>
      </c>
      <c r="J1412" s="13"/>
    </row>
    <row r="1413" ht="22.5" customHeight="1">
      <c r="A1413" s="13" t="n">
        <f>WEEKNUM(B1413,2)</f>
        <v>38</v>
      </c>
      <c r="B1413" s="33" t="n">
        <v>46283</v>
      </c>
      <c r="C1413" s="52" t="n">
        <v>11690181</v>
      </c>
      <c r="D1413" s="63" t="s">
        <v>76</v>
      </c>
      <c r="E1413" s="52" t="s">
        <v>14</v>
      </c>
      <c r="F1413" s="13" t="s">
        <v>15</v>
      </c>
      <c r="G1413" s="57" t="n">
        <v>400</v>
      </c>
      <c r="H1413" s="39" t="n">
        <v>0.42</v>
      </c>
      <c r="I1413" s="39" t="n">
        <v>168</v>
      </c>
      <c r="J1413" s="13"/>
    </row>
    <row r="1414" ht="22.5" customHeight="1">
      <c r="A1414" s="13" t="n">
        <f>WEEKNUM(B1414,2)</f>
        <v>38</v>
      </c>
      <c r="B1414" s="33" t="n">
        <v>46283</v>
      </c>
      <c r="C1414" s="52" t="n">
        <v>11836152</v>
      </c>
      <c r="D1414" s="63" t="s">
        <v>73</v>
      </c>
      <c r="E1414" s="56" t="s">
        <v>36</v>
      </c>
      <c r="F1414" s="13" t="s">
        <v>15</v>
      </c>
      <c r="G1414" s="57" t="n">
        <v>8</v>
      </c>
      <c r="H1414" s="39" t="n">
        <v>0.09</v>
      </c>
      <c r="I1414" s="39" t="n">
        <v>0.72</v>
      </c>
      <c r="J1414" s="13"/>
    </row>
    <row r="1415" ht="22.5" customHeight="1">
      <c r="A1415" s="13" t="n">
        <f>WEEKNUM(B1415,2)</f>
        <v>38</v>
      </c>
      <c r="B1415" s="33" t="n">
        <v>46283</v>
      </c>
      <c r="C1415" s="52" t="n">
        <v>11862336</v>
      </c>
      <c r="D1415" s="63" t="s">
        <v>69</v>
      </c>
      <c r="E1415" s="56" t="s">
        <v>42</v>
      </c>
      <c r="F1415" s="13" t="s">
        <v>15</v>
      </c>
      <c r="G1415" s="57" t="n">
        <v>0</v>
      </c>
      <c r="H1415" s="39" t="n">
        <v>0</v>
      </c>
      <c r="I1415" s="39" t="n">
        <v>0</v>
      </c>
      <c r="J1415" s="13"/>
    </row>
    <row r="1416" ht="22.5" customHeight="1">
      <c r="A1416" s="13" t="n">
        <f>WEEKNUM(B1416,2)</f>
        <v>38</v>
      </c>
      <c r="B1416" s="33" t="n">
        <v>46283</v>
      </c>
      <c r="C1416" s="52" t="n">
        <v>11924259</v>
      </c>
      <c r="D1416" s="63" t="s">
        <v>77</v>
      </c>
      <c r="E1416" s="56" t="s">
        <v>36</v>
      </c>
      <c r="F1416" s="13" t="s">
        <v>15</v>
      </c>
      <c r="G1416" s="57" t="n">
        <v>70</v>
      </c>
      <c r="H1416" s="39" t="n">
        <v>0.12</v>
      </c>
      <c r="I1416" s="39" t="n">
        <v>8.4</v>
      </c>
      <c r="J1416" s="13"/>
    </row>
    <row r="1417" ht="22.5" customHeight="1">
      <c r="A1417" s="13" t="n">
        <f>WEEKNUM(B1417,2)</f>
        <v>38</v>
      </c>
      <c r="B1417" s="33" t="n">
        <v>46283</v>
      </c>
      <c r="C1417" s="52" t="n">
        <v>12038500</v>
      </c>
      <c r="D1417" s="63" t="s">
        <v>76</v>
      </c>
      <c r="E1417" s="52" t="s">
        <v>14</v>
      </c>
      <c r="F1417" s="13" t="s">
        <v>15</v>
      </c>
      <c r="G1417" s="57" t="n">
        <v>7</v>
      </c>
      <c r="H1417" s="39" t="n">
        <v>0.4</v>
      </c>
      <c r="I1417" s="39" t="n">
        <v>2.8</v>
      </c>
      <c r="J1417" s="13"/>
    </row>
    <row r="1418" ht="22.5" customHeight="1">
      <c r="A1418" s="13" t="n">
        <f>WEEKNUM(B1418,2)</f>
        <v>38</v>
      </c>
      <c r="B1418" s="33" t="n">
        <v>46283</v>
      </c>
      <c r="C1418" s="52" t="n">
        <v>91565943</v>
      </c>
      <c r="D1418" s="63" t="s">
        <v>74</v>
      </c>
      <c r="E1418" s="52" t="s">
        <v>46</v>
      </c>
      <c r="F1418" s="13" t="s">
        <v>15</v>
      </c>
      <c r="G1418" s="57" t="n">
        <v>0</v>
      </c>
      <c r="H1418" s="39" t="n">
        <v>0</v>
      </c>
      <c r="I1418" s="39" t="n">
        <v>0</v>
      </c>
      <c r="J1418" s="13"/>
    </row>
    <row r="1419" ht="22.5" customHeight="1">
      <c r="A1419" s="13" t="n">
        <f>WEEKNUM(B1419,2)</f>
        <v>38</v>
      </c>
      <c r="B1419" s="33" t="n">
        <v>46283</v>
      </c>
      <c r="C1419" s="52" t="n">
        <v>91565944</v>
      </c>
      <c r="D1419" s="63" t="s">
        <v>74</v>
      </c>
      <c r="E1419" s="52" t="s">
        <v>14</v>
      </c>
      <c r="F1419" s="13" t="s">
        <v>15</v>
      </c>
      <c r="G1419" s="57" t="n">
        <v>108</v>
      </c>
      <c r="H1419" s="39" t="n">
        <v>0.15</v>
      </c>
      <c r="I1419" s="39" t="n">
        <v>16.2</v>
      </c>
      <c r="J1419" s="13"/>
    </row>
    <row r="1420" ht="22.5" customHeight="1">
      <c r="A1420" s="13" t="n">
        <f>WEEKNUM(B1420,2)</f>
        <v>38</v>
      </c>
      <c r="B1420" s="33" t="n">
        <v>46283</v>
      </c>
      <c r="C1420" s="52" t="n">
        <v>91565945</v>
      </c>
      <c r="D1420" s="63" t="s">
        <v>74</v>
      </c>
      <c r="E1420" s="56" t="s">
        <v>36</v>
      </c>
      <c r="F1420" s="13" t="s">
        <v>15</v>
      </c>
      <c r="G1420" s="57" t="n">
        <v>3</v>
      </c>
      <c r="H1420" s="39" t="n">
        <v>0.12</v>
      </c>
      <c r="I1420" s="39" t="n">
        <v>0.36</v>
      </c>
      <c r="J1420" s="13"/>
    </row>
    <row r="1421" ht="22.5" customHeight="1">
      <c r="A1421" s="13" t="n">
        <f>WEEKNUM(B1421,2)</f>
        <v>38</v>
      </c>
      <c r="B1421" s="33" t="n">
        <v>46283</v>
      </c>
      <c r="C1421" s="52" t="n">
        <v>91551845</v>
      </c>
      <c r="D1421" s="63" t="s">
        <v>74</v>
      </c>
      <c r="E1421" s="52" t="s">
        <v>11</v>
      </c>
      <c r="F1421" s="13" t="s">
        <v>15</v>
      </c>
      <c r="G1421" s="57" t="n">
        <v>2</v>
      </c>
      <c r="H1421" s="39" t="n">
        <v>0.14</v>
      </c>
      <c r="I1421" s="39" t="n">
        <v>0.28</v>
      </c>
      <c r="J1421" s="13"/>
    </row>
    <row r="1422" ht="22.5" customHeight="1">
      <c r="A1422" s="13" t="n">
        <f>WEEKNUM(B1422,2)</f>
        <v>38</v>
      </c>
      <c r="B1422" s="33" t="n">
        <v>46283</v>
      </c>
      <c r="C1422" s="52" t="n">
        <v>91565946</v>
      </c>
      <c r="D1422" s="63" t="s">
        <v>74</v>
      </c>
      <c r="E1422" s="52" t="s">
        <v>17</v>
      </c>
      <c r="F1422" s="13" t="s">
        <v>15</v>
      </c>
      <c r="G1422" s="57" t="n">
        <v>13</v>
      </c>
      <c r="H1422" s="39" t="n">
        <v>0.17</v>
      </c>
      <c r="I1422" s="39" t="n">
        <v>2.21</v>
      </c>
      <c r="J1422" s="13"/>
    </row>
    <row r="1423" ht="22.5" customHeight="1">
      <c r="A1423" s="13" t="n">
        <f>WEEKNUM(B1423,2)</f>
        <v>38</v>
      </c>
      <c r="B1423" s="33" t="n">
        <v>46283</v>
      </c>
      <c r="C1423" s="52" t="n">
        <v>91565949</v>
      </c>
      <c r="D1423" s="63" t="s">
        <v>74</v>
      </c>
      <c r="E1423" s="52" t="s">
        <v>71</v>
      </c>
      <c r="F1423" s="13" t="s">
        <v>15</v>
      </c>
      <c r="G1423" s="57" t="n">
        <v>50</v>
      </c>
      <c r="H1423" s="39" t="n">
        <v>0.15</v>
      </c>
      <c r="I1423" s="39" t="n">
        <v>7.5</v>
      </c>
      <c r="J1423" s="13"/>
    </row>
    <row r="1424" ht="22.5" customHeight="1">
      <c r="A1424" s="13" t="n">
        <f>WEEKNUM(B1424,2)</f>
        <v>38</v>
      </c>
      <c r="B1424" s="33" t="n">
        <v>46283</v>
      </c>
      <c r="C1424" s="52" t="n">
        <v>12336897</v>
      </c>
      <c r="D1424" s="63" t="s">
        <v>78</v>
      </c>
      <c r="E1424" s="52" t="s">
        <v>11</v>
      </c>
      <c r="F1424" s="13" t="s">
        <v>15</v>
      </c>
      <c r="G1424" s="57" t="n">
        <v>31</v>
      </c>
      <c r="H1424" s="39" t="n">
        <v>0.3</v>
      </c>
      <c r="I1424" s="39" t="n">
        <v>9.3</v>
      </c>
      <c r="J1424" s="13"/>
    </row>
    <row r="1425" ht="22.5" customHeight="1">
      <c r="A1425" s="13" t="n">
        <f>WEEKNUM(B1425,2)</f>
        <v>38</v>
      </c>
      <c r="B1425" s="33" t="n">
        <v>46283</v>
      </c>
      <c r="C1425" s="52" t="n">
        <v>12336896</v>
      </c>
      <c r="D1425" s="63" t="s">
        <v>78</v>
      </c>
      <c r="E1425" s="52" t="s">
        <v>11</v>
      </c>
      <c r="F1425" s="39" t="s">
        <v>12</v>
      </c>
      <c r="G1425" s="57" t="n">
        <v>0</v>
      </c>
      <c r="H1425" s="39" t="n">
        <v>0</v>
      </c>
      <c r="I1425" s="39" t="n">
        <v>0.0587</v>
      </c>
      <c r="J1425" s="13"/>
    </row>
    <row r="1426" ht="22.5" customHeight="1">
      <c r="A1426" s="13" t="n">
        <f>WEEKNUM(B1426,2)</f>
        <v>38</v>
      </c>
      <c r="B1426" s="33" t="n">
        <v>46283</v>
      </c>
      <c r="C1426" s="52" t="n">
        <v>6395488</v>
      </c>
      <c r="D1426" s="63" t="s">
        <v>39</v>
      </c>
      <c r="E1426" s="52" t="s">
        <v>14</v>
      </c>
      <c r="F1426" s="13" t="s">
        <v>15</v>
      </c>
      <c r="G1426" s="13" t="n">
        <v>200</v>
      </c>
      <c r="H1426" s="39" t="n">
        <v>0.3</v>
      </c>
      <c r="I1426" s="39" t="n">
        <v>60</v>
      </c>
      <c r="J1426" s="13"/>
    </row>
    <row r="1427" ht="22.5" customHeight="1">
      <c r="A1427" s="13" t="n">
        <f>WEEKNUM(B1427,2)</f>
        <v>38</v>
      </c>
      <c r="B1427" s="33" t="n">
        <v>46283</v>
      </c>
      <c r="C1427" s="52" t="n">
        <v>8291713</v>
      </c>
      <c r="D1427" s="62" t="s">
        <v>40</v>
      </c>
      <c r="E1427" s="31" t="s">
        <v>14</v>
      </c>
      <c r="F1427" s="61" t="s">
        <v>15</v>
      </c>
      <c r="G1427" s="59" t="n">
        <v>1500</v>
      </c>
      <c r="H1427" s="60" t="n">
        <v>0.135</v>
      </c>
      <c r="I1427" s="60" t="n">
        <v>202.5</v>
      </c>
      <c r="J1427" s="66"/>
    </row>
    <row r="1428" ht="22.5" customHeight="1">
      <c r="A1428" s="13" t="n">
        <f>WEEKNUM(B1428,2)</f>
        <v>38</v>
      </c>
      <c r="B1428" s="33" t="n">
        <v>46283</v>
      </c>
      <c r="C1428" s="52" t="n">
        <v>8566541</v>
      </c>
      <c r="D1428" s="62" t="s">
        <v>79</v>
      </c>
      <c r="E1428" s="56" t="s">
        <v>14</v>
      </c>
      <c r="F1428" s="39" t="s">
        <v>26</v>
      </c>
      <c r="G1428" s="35" t="n">
        <v>392</v>
      </c>
      <c r="H1428" s="39" t="n">
        <v>0.16</v>
      </c>
      <c r="I1428" s="39" t="n">
        <v>62.74</v>
      </c>
      <c r="J1428" s="66"/>
    </row>
    <row r="1429" ht="22.5" customHeight="1">
      <c r="A1429" s="13" t="n">
        <f>WEEKNUM(B1429,2)</f>
        <v>38</v>
      </c>
      <c r="B1429" s="33" t="n">
        <v>46283</v>
      </c>
      <c r="C1429" s="52" t="n">
        <v>8566084</v>
      </c>
      <c r="D1429" s="62" t="s">
        <v>80</v>
      </c>
      <c r="E1429" s="56" t="s">
        <v>42</v>
      </c>
      <c r="F1429" s="13" t="s">
        <v>15</v>
      </c>
      <c r="G1429" s="58" t="n">
        <v>89</v>
      </c>
      <c r="H1429" s="39" t="n">
        <v>0.12</v>
      </c>
      <c r="I1429" s="39" t="n">
        <v>10.68</v>
      </c>
      <c r="J1429" s="14"/>
    </row>
    <row r="1430" ht="22.5" customHeight="1">
      <c r="A1430" s="13" t="n">
        <f>WEEKNUM(B1430,2)</f>
        <v>38</v>
      </c>
      <c r="B1430" s="33" t="n">
        <v>46283</v>
      </c>
      <c r="C1430" s="52" t="n">
        <v>2937658</v>
      </c>
      <c r="D1430" s="62" t="s">
        <v>81</v>
      </c>
      <c r="E1430" s="56" t="s">
        <v>14</v>
      </c>
      <c r="F1430" s="13" t="s">
        <v>15</v>
      </c>
      <c r="G1430" s="58" t="n">
        <v>100</v>
      </c>
      <c r="H1430" s="39" t="n">
        <v>0.123</v>
      </c>
      <c r="I1430" s="39" t="n">
        <v>12.3</v>
      </c>
      <c r="J1430" s="14"/>
    </row>
    <row r="1431" ht="22.5" customHeight="1">
      <c r="A1431" s="13" t="n">
        <f>WEEKNUM(B1431,2)</f>
        <v>38</v>
      </c>
      <c r="B1431" s="33" t="n">
        <v>46283</v>
      </c>
      <c r="C1431" s="52" t="n">
        <v>6706444</v>
      </c>
      <c r="D1431" s="62" t="s">
        <v>82</v>
      </c>
      <c r="E1431" s="52" t="s">
        <v>83</v>
      </c>
      <c r="F1431" s="39" t="s">
        <v>12</v>
      </c>
      <c r="G1431" s="58" t="n">
        <v>14</v>
      </c>
      <c r="H1431" s="39" t="n">
        <v>0.582</v>
      </c>
      <c r="I1431" s="39" t="n">
        <v>8.141</v>
      </c>
      <c r="J1431" s="14"/>
    </row>
    <row r="1432" ht="22.5" customHeight="1">
      <c r="A1432" s="13" t="n">
        <f>WEEKNUM(B1432,2)</f>
        <v>38</v>
      </c>
      <c r="B1432" s="33" t="n">
        <v>46283</v>
      </c>
      <c r="C1432" s="52" t="n">
        <v>5963354</v>
      </c>
      <c r="D1432" s="63" t="s">
        <v>82</v>
      </c>
      <c r="E1432" s="52" t="s">
        <v>83</v>
      </c>
      <c r="F1432" s="13" t="s">
        <v>15</v>
      </c>
      <c r="G1432" s="58" t="n">
        <v>334</v>
      </c>
      <c r="H1432" s="39" t="n">
        <v>0.587</v>
      </c>
      <c r="I1432" s="39" t="n">
        <v>195.922</v>
      </c>
      <c r="J1432" s="64"/>
    </row>
    <row r="1433" ht="22.5" customHeight="1">
      <c r="A1433" s="13" t="n">
        <f>WEEKNUM(B1433,2)</f>
        <v>38</v>
      </c>
      <c r="B1433" s="33" t="n">
        <v>46283</v>
      </c>
      <c r="C1433" s="52" t="n">
        <v>9686529</v>
      </c>
      <c r="D1433" s="62" t="s">
        <v>82</v>
      </c>
      <c r="E1433" s="56" t="s">
        <v>84</v>
      </c>
      <c r="F1433" s="13" t="s">
        <v>15</v>
      </c>
      <c r="G1433" s="58" t="n">
        <v>39</v>
      </c>
      <c r="H1433" s="39" t="n">
        <v>0.5</v>
      </c>
      <c r="I1433" s="39" t="n">
        <v>19.5</v>
      </c>
      <c r="J1433" s="14"/>
    </row>
    <row r="1434" ht="22.5" customHeight="1">
      <c r="A1434" s="13" t="n">
        <f>WEEKNUM(B1434,2)</f>
        <v>38</v>
      </c>
      <c r="B1434" s="33" t="n">
        <v>46283</v>
      </c>
      <c r="C1434" s="52" t="n">
        <v>5963400</v>
      </c>
      <c r="D1434" s="62" t="s">
        <v>82</v>
      </c>
      <c r="E1434" s="56" t="s">
        <v>85</v>
      </c>
      <c r="F1434" s="13" t="s">
        <v>15</v>
      </c>
      <c r="G1434" s="58" t="n">
        <v>50</v>
      </c>
      <c r="H1434" s="39" t="n">
        <v>0.2</v>
      </c>
      <c r="I1434" s="39" t="n">
        <v>10</v>
      </c>
      <c r="J1434" s="14"/>
    </row>
    <row r="1435" ht="22.5" customHeight="1">
      <c r="A1435" s="38" t="n">
        <f>WEEKNUM(B1435,2)</f>
        <v>38</v>
      </c>
      <c r="B1435" s="33" t="n">
        <v>46283</v>
      </c>
      <c r="C1435" s="65" t="n">
        <v>10080665</v>
      </c>
      <c r="D1435" s="68" t="s">
        <v>82</v>
      </c>
      <c r="E1435" s="56" t="s">
        <v>86</v>
      </c>
      <c r="F1435" s="13" t="s">
        <v>15</v>
      </c>
      <c r="G1435" s="58" t="n">
        <v>6</v>
      </c>
      <c r="H1435" s="39" t="n">
        <v>0.38</v>
      </c>
      <c r="I1435" s="39" t="n">
        <v>2.28</v>
      </c>
      <c r="J1435" s="14"/>
    </row>
    <row r="1436" ht="22.5" customHeight="1">
      <c r="A1436" s="13" t="n">
        <f>WEEKNUM(B1436,2)</f>
        <v>38</v>
      </c>
      <c r="B1436" s="33" t="n">
        <v>46283</v>
      </c>
      <c r="C1436" s="13" t="n">
        <v>91520433</v>
      </c>
      <c r="D1436" s="62" t="s">
        <v>74</v>
      </c>
      <c r="E1436" s="56" t="s">
        <v>14</v>
      </c>
      <c r="F1436" s="13" t="s">
        <v>15</v>
      </c>
      <c r="G1436" s="58" t="n">
        <v>2</v>
      </c>
      <c r="H1436" s="39" t="n">
        <v>0.16</v>
      </c>
      <c r="I1436" s="39" t="n">
        <v>0.32</v>
      </c>
      <c r="J1436" s="14"/>
    </row>
    <row r="1437" ht="22.5" customHeight="1">
      <c r="A1437" s="13" t="n">
        <f>WEEKNUM(B1437,2)</f>
        <v>38</v>
      </c>
      <c r="B1437" s="33" t="n">
        <v>46283</v>
      </c>
      <c r="C1437" s="52" t="n">
        <v>11078827</v>
      </c>
      <c r="D1437" s="62" t="s">
        <v>82</v>
      </c>
      <c r="E1437" s="56" t="s">
        <v>85</v>
      </c>
      <c r="F1437" s="13" t="s">
        <v>15</v>
      </c>
      <c r="G1437" s="58" t="n">
        <v>2</v>
      </c>
      <c r="H1437" s="39" t="n">
        <v>0.3</v>
      </c>
      <c r="I1437" s="39" t="n">
        <v>0.6</v>
      </c>
      <c r="J1437" s="14"/>
    </row>
    <row r="1438" ht="22.5" customHeight="1">
      <c r="A1438" s="13" t="n">
        <f>WEEKNUM(B1438,2)</f>
        <v>38</v>
      </c>
      <c r="B1438" s="33" t="n">
        <v>46283</v>
      </c>
      <c r="C1438" s="52" t="n">
        <v>11078981</v>
      </c>
      <c r="D1438" s="62" t="s">
        <v>82</v>
      </c>
      <c r="E1438" s="52" t="s">
        <v>83</v>
      </c>
      <c r="F1438" s="13" t="s">
        <v>15</v>
      </c>
      <c r="G1438" s="58" t="n">
        <v>0</v>
      </c>
      <c r="H1438" s="39" t="n">
        <v>0</v>
      </c>
      <c r="I1438" s="39" t="n">
        <v>0</v>
      </c>
      <c r="J1438" s="14"/>
    </row>
    <row r="1439" ht="22.5" customHeight="1">
      <c r="A1439" s="13" t="n">
        <f>WEEKNUM(B1439,2)</f>
        <v>38</v>
      </c>
      <c r="B1439" s="33" t="n">
        <v>46283</v>
      </c>
      <c r="C1439" s="52" t="n">
        <v>11080833</v>
      </c>
      <c r="D1439" s="62" t="s">
        <v>82</v>
      </c>
      <c r="E1439" s="56" t="s">
        <v>84</v>
      </c>
      <c r="F1439" s="13" t="s">
        <v>15</v>
      </c>
      <c r="G1439" s="58" t="n">
        <v>0</v>
      </c>
      <c r="H1439" s="39" t="n">
        <v>0</v>
      </c>
      <c r="I1439" s="39" t="n">
        <v>0</v>
      </c>
      <c r="J1439" s="14"/>
    </row>
    <row r="1440" ht="22.5" customHeight="1">
      <c r="A1440" s="13" t="n">
        <f>WEEKNUM(B1440,2)</f>
        <v>38</v>
      </c>
      <c r="B1440" s="33" t="n">
        <v>46283</v>
      </c>
      <c r="C1440" s="52" t="n">
        <v>11081056</v>
      </c>
      <c r="D1440" s="62" t="s">
        <v>82</v>
      </c>
      <c r="E1440" s="56" t="s">
        <v>86</v>
      </c>
      <c r="F1440" s="13" t="s">
        <v>15</v>
      </c>
      <c r="G1440" s="58" t="n">
        <v>0</v>
      </c>
      <c r="H1440" s="39" t="n">
        <v>0</v>
      </c>
      <c r="I1440" s="39" t="n">
        <v>0</v>
      </c>
      <c r="J1440" s="14"/>
    </row>
    <row r="1441" ht="22.5" customHeight="1">
      <c r="A1441" s="13" t="n">
        <f>WEEKNUM(B1441,2)</f>
        <v>38</v>
      </c>
      <c r="B1441" s="33" t="n">
        <v>46283</v>
      </c>
      <c r="C1441" s="52" t="n">
        <v>11078963</v>
      </c>
      <c r="D1441" s="62" t="s">
        <v>81</v>
      </c>
      <c r="E1441" s="56" t="s">
        <v>14</v>
      </c>
      <c r="F1441" s="13" t="s">
        <v>15</v>
      </c>
      <c r="G1441" s="58" t="n">
        <v>18</v>
      </c>
      <c r="H1441" s="39" t="n">
        <v>0.4</v>
      </c>
      <c r="I1441" s="39" t="n">
        <v>7.2</v>
      </c>
      <c r="J1441" s="14"/>
    </row>
    <row r="1442" ht="22.5" customHeight="1">
      <c r="A1442" s="13" t="n">
        <f>WEEKNUM(B1442,2)</f>
        <v>38</v>
      </c>
      <c r="B1442" s="33" t="n">
        <v>46283</v>
      </c>
      <c r="C1442" s="52" t="n">
        <v>91538300</v>
      </c>
      <c r="D1442" s="62" t="s">
        <v>74</v>
      </c>
      <c r="E1442" s="56" t="s">
        <v>36</v>
      </c>
      <c r="F1442" s="13" t="s">
        <v>15</v>
      </c>
      <c r="G1442" s="58" t="n">
        <v>7</v>
      </c>
      <c r="H1442" s="39" t="n">
        <v>0.14</v>
      </c>
      <c r="I1442" s="39" t="n">
        <v>0.98</v>
      </c>
      <c r="J1442" s="14"/>
    </row>
    <row r="1443" ht="22.5" customHeight="1">
      <c r="A1443" s="13" t="n">
        <f>WEEKNUM(B1443,2)</f>
        <v>38</v>
      </c>
      <c r="B1443" s="33" t="n">
        <v>46283</v>
      </c>
      <c r="C1443" s="52" t="n">
        <v>91538301</v>
      </c>
      <c r="D1443" s="62" t="s">
        <v>74</v>
      </c>
      <c r="E1443" s="56" t="s">
        <v>14</v>
      </c>
      <c r="F1443" s="13" t="s">
        <v>15</v>
      </c>
      <c r="G1443" s="58" t="n">
        <v>1</v>
      </c>
      <c r="H1443" s="39" t="n">
        <v>0.22</v>
      </c>
      <c r="I1443" s="39" t="n">
        <v>0.22</v>
      </c>
      <c r="J1443" s="14"/>
    </row>
    <row r="1444" ht="22.5" customHeight="1">
      <c r="A1444" s="13" t="n">
        <f>WEEKNUM(B1444,2)</f>
        <v>38</v>
      </c>
      <c r="B1444" s="33" t="n">
        <v>46283</v>
      </c>
      <c r="C1444" s="65" t="n">
        <v>91538306</v>
      </c>
      <c r="D1444" s="68" t="s">
        <v>74</v>
      </c>
      <c r="E1444" s="56" t="s">
        <v>71</v>
      </c>
      <c r="F1444" s="13" t="s">
        <v>15</v>
      </c>
      <c r="G1444" s="58" t="n">
        <v>2</v>
      </c>
      <c r="H1444" s="39" t="n">
        <v>0.18</v>
      </c>
      <c r="I1444" s="39" t="n">
        <v>0.36</v>
      </c>
      <c r="J1444" s="14"/>
    </row>
    <row r="1445" ht="22.5" customHeight="1">
      <c r="A1445" s="13" t="n">
        <f>WEEKNUM(B1445,2)</f>
        <v>38</v>
      </c>
      <c r="B1445" s="33" t="n">
        <v>46283</v>
      </c>
      <c r="C1445" s="13" t="n">
        <v>91538307</v>
      </c>
      <c r="D1445" s="62" t="s">
        <v>74</v>
      </c>
      <c r="E1445" s="52" t="s">
        <v>17</v>
      </c>
      <c r="F1445" s="13" t="s">
        <v>15</v>
      </c>
      <c r="G1445" s="58" t="n">
        <v>0</v>
      </c>
      <c r="H1445" s="39" t="n">
        <v>0</v>
      </c>
      <c r="I1445" s="39" t="n">
        <v>0</v>
      </c>
      <c r="J1445" s="14"/>
    </row>
    <row r="1446" ht="22.5" customHeight="1">
      <c r="A1446" s="13" t="n">
        <f>WEEKNUM(B1446,2)</f>
        <v>38</v>
      </c>
      <c r="B1446" s="33" t="n">
        <v>46283</v>
      </c>
      <c r="C1446" s="13" t="n">
        <v>91538308</v>
      </c>
      <c r="D1446" s="62" t="s">
        <v>74</v>
      </c>
      <c r="E1446" s="52" t="s">
        <v>11</v>
      </c>
      <c r="F1446" s="13" t="s">
        <v>15</v>
      </c>
      <c r="G1446" s="58" t="n">
        <v>0</v>
      </c>
      <c r="H1446" s="39" t="n">
        <v>0</v>
      </c>
      <c r="I1446" s="39" t="n">
        <v>0</v>
      </c>
      <c r="J1446" s="14"/>
    </row>
    <row r="1447" ht="22.5" customHeight="1">
      <c r="A1447" s="13" t="n">
        <f>WEEKNUM(B1447,2)</f>
        <v>38</v>
      </c>
      <c r="B1447" s="33" t="n">
        <v>46283</v>
      </c>
      <c r="C1447" s="52" t="n">
        <v>91538309</v>
      </c>
      <c r="D1447" s="62" t="s">
        <v>74</v>
      </c>
      <c r="E1447" s="56" t="s">
        <v>46</v>
      </c>
      <c r="F1447" s="13" t="s">
        <v>15</v>
      </c>
      <c r="G1447" s="58" t="n">
        <v>0</v>
      </c>
      <c r="H1447" s="39" t="n">
        <v>0</v>
      </c>
      <c r="I1447" s="39" t="n">
        <v>0</v>
      </c>
      <c r="J1447" s="14"/>
    </row>
    <row r="1448" ht="22.5" customHeight="1">
      <c r="A1448" s="13" t="n">
        <f>WEEKNUM(B1448,2)</f>
        <v>38</v>
      </c>
      <c r="B1448" s="33" t="n">
        <v>46283</v>
      </c>
      <c r="C1448" s="52" t="n">
        <v>11511535</v>
      </c>
      <c r="D1448" s="62" t="s">
        <v>81</v>
      </c>
      <c r="E1448" s="56" t="s">
        <v>14</v>
      </c>
      <c r="F1448" s="39" t="s">
        <v>26</v>
      </c>
      <c r="G1448" s="58" t="n">
        <v>535</v>
      </c>
      <c r="H1448" s="39" t="n">
        <v>0.394990654205607</v>
      </c>
      <c r="I1448" s="39" t="n">
        <v>211.32</v>
      </c>
      <c r="J1448" s="14"/>
    </row>
    <row r="1449" ht="22.5" customHeight="1">
      <c r="A1449" s="13" t="n">
        <f>WEEKNUM(B1449,2)</f>
        <v>38</v>
      </c>
      <c r="B1449" s="33" t="n">
        <v>46283</v>
      </c>
      <c r="C1449" s="52" t="n">
        <v>11792342</v>
      </c>
      <c r="D1449" s="62" t="s">
        <v>87</v>
      </c>
      <c r="E1449" s="56" t="s">
        <v>42</v>
      </c>
      <c r="F1449" s="13" t="s">
        <v>15</v>
      </c>
      <c r="G1449" s="58" t="n">
        <v>0</v>
      </c>
      <c r="H1449" s="39" t="n">
        <v>0</v>
      </c>
      <c r="I1449" s="39" t="n">
        <v>0</v>
      </c>
      <c r="J1449" s="14"/>
    </row>
    <row r="1450" ht="22.5" customHeight="1">
      <c r="A1450" s="13" t="n">
        <f>WEEKNUM(B1450,2)</f>
        <v>38</v>
      </c>
      <c r="B1450" s="33" t="n">
        <v>46283</v>
      </c>
      <c r="C1450" s="52" t="n">
        <v>5365722</v>
      </c>
      <c r="D1450" s="62" t="s">
        <v>67</v>
      </c>
      <c r="E1450" s="56" t="s">
        <v>65</v>
      </c>
      <c r="F1450" s="39" t="s">
        <v>12</v>
      </c>
      <c r="G1450" s="58" t="n">
        <v>1</v>
      </c>
      <c r="H1450" s="39" t="n">
        <v>1.492</v>
      </c>
      <c r="I1450" s="39" t="n">
        <v>1.4918</v>
      </c>
      <c r="J1450" s="14"/>
    </row>
    <row r="1451" ht="22.5" customHeight="1">
      <c r="A1451" s="13" t="n">
        <f>WEEKNUM(B1451,2)</f>
        <v>38</v>
      </c>
      <c r="B1451" s="33" t="n">
        <v>46283</v>
      </c>
      <c r="C1451" s="52" t="n">
        <v>11924654</v>
      </c>
      <c r="D1451" s="62" t="s">
        <v>67</v>
      </c>
      <c r="E1451" s="56" t="s">
        <v>65</v>
      </c>
      <c r="F1451" s="39" t="s">
        <v>12</v>
      </c>
      <c r="G1451" s="58" t="n">
        <v>0</v>
      </c>
      <c r="H1451" s="39" t="n">
        <v>0</v>
      </c>
      <c r="I1451" s="39" t="n">
        <v>0.0253</v>
      </c>
      <c r="J1451" s="14"/>
    </row>
    <row r="1452" ht="22.5" customHeight="1">
      <c r="A1452" s="13" t="n">
        <f>WEEKNUM(B1452,2)</f>
        <v>38</v>
      </c>
      <c r="B1452" s="33" t="n">
        <v>46283</v>
      </c>
      <c r="C1452" s="52" t="n">
        <v>12011132</v>
      </c>
      <c r="D1452" s="62" t="s">
        <v>88</v>
      </c>
      <c r="E1452" s="56" t="s">
        <v>14</v>
      </c>
      <c r="F1452" s="13" t="s">
        <v>15</v>
      </c>
      <c r="G1452" s="58" t="n">
        <v>150</v>
      </c>
      <c r="H1452" s="39" t="n">
        <v>0.2</v>
      </c>
      <c r="I1452" s="39" t="n">
        <v>30</v>
      </c>
      <c r="J1452" s="14"/>
    </row>
    <row r="1453" ht="22.5" customHeight="1">
      <c r="A1453" s="13" t="n">
        <f>WEEKNUM(B1453,2)</f>
        <v>38</v>
      </c>
      <c r="B1453" s="33" t="n">
        <v>46283</v>
      </c>
      <c r="C1453" s="52" t="n">
        <v>12072287</v>
      </c>
      <c r="D1453" s="62" t="s">
        <v>81</v>
      </c>
      <c r="E1453" s="56" t="s">
        <v>14</v>
      </c>
      <c r="F1453" s="13" t="s">
        <v>15</v>
      </c>
      <c r="G1453" s="58" t="n">
        <v>8</v>
      </c>
      <c r="H1453" s="39" t="n">
        <v>0.214</v>
      </c>
      <c r="I1453" s="39" t="n">
        <v>1.716</v>
      </c>
      <c r="J1453" s="14"/>
    </row>
    <row r="1454" ht="22.5" customHeight="1">
      <c r="A1454" s="13" t="n">
        <f>WEEKNUM(B1454,2)</f>
        <v>38</v>
      </c>
      <c r="B1454" s="33" t="n">
        <v>46283</v>
      </c>
      <c r="C1454" s="52" t="n">
        <v>6529449</v>
      </c>
      <c r="D1454" s="62" t="s">
        <v>81</v>
      </c>
      <c r="E1454" s="56" t="s">
        <v>14</v>
      </c>
      <c r="F1454" s="39" t="s">
        <v>12</v>
      </c>
      <c r="G1454" s="58" t="n">
        <v>196</v>
      </c>
      <c r="H1454" s="39" t="n">
        <v>0.208</v>
      </c>
      <c r="I1454" s="39" t="n">
        <v>40.6906</v>
      </c>
      <c r="J1454" s="14"/>
    </row>
    <row r="1455" ht="22.5" customHeight="1">
      <c r="A1455" s="13" t="n">
        <f>WEEKNUM(B1455,2)</f>
        <v>38</v>
      </c>
      <c r="B1455" s="33" t="n">
        <v>46283</v>
      </c>
      <c r="C1455" s="52" t="n">
        <v>5623760</v>
      </c>
      <c r="D1455" s="62" t="s">
        <v>89</v>
      </c>
      <c r="E1455" s="56" t="s">
        <v>14</v>
      </c>
      <c r="F1455" s="13" t="s">
        <v>15</v>
      </c>
      <c r="G1455" s="58" t="n">
        <v>50</v>
      </c>
      <c r="H1455" s="39" t="n">
        <v>0.15</v>
      </c>
      <c r="I1455" s="39" t="n">
        <v>7.5</v>
      </c>
      <c r="J1455" s="14"/>
    </row>
    <row r="1456" ht="22.5" customHeight="1">
      <c r="A1456" s="13"/>
      <c r="B1456" s="33"/>
      <c r="C1456" s="52"/>
      <c r="D1456" s="62"/>
      <c r="E1456" s="56"/>
      <c r="F1456" s="39"/>
      <c r="G1456" s="13"/>
      <c r="H1456" s="39"/>
      <c r="I1456" s="39"/>
      <c r="J1456" s="14"/>
    </row>
    <row r="1457" ht="22.5" customHeight="1">
      <c r="A1457" s="13" t="n">
        <f>WEEKNUM(B1457,2)</f>
        <v>38</v>
      </c>
      <c r="B1457" s="33" t="n">
        <v>46282</v>
      </c>
      <c r="C1457" s="52" t="n">
        <v>10813123</v>
      </c>
      <c r="D1457" s="62" t="s">
        <v>10</v>
      </c>
      <c r="E1457" s="56" t="s">
        <v>11</v>
      </c>
      <c r="F1457" s="39" t="s">
        <v>12</v>
      </c>
      <c r="G1457" s="13" t="n">
        <v>77</v>
      </c>
      <c r="H1457" s="39" t="n">
        <v>0.4031</v>
      </c>
      <c r="I1457" s="39" t="n">
        <v>31.0413</v>
      </c>
      <c r="J1457" s="14"/>
    </row>
    <row r="1458" ht="22.5" customHeight="1">
      <c r="A1458" s="13" t="n">
        <f>WEEKNUM(B1458,2)</f>
        <v>38</v>
      </c>
      <c r="B1458" s="33" t="n">
        <v>46282</v>
      </c>
      <c r="C1458" s="52" t="n">
        <v>1745925</v>
      </c>
      <c r="D1458" s="62" t="s">
        <v>13</v>
      </c>
      <c r="E1458" s="56" t="s">
        <v>14</v>
      </c>
      <c r="F1458" s="39" t="s">
        <v>15</v>
      </c>
      <c r="G1458" s="35" t="n">
        <v>428</v>
      </c>
      <c r="H1458" s="39" t="n">
        <v>0.15</v>
      </c>
      <c r="I1458" s="39" t="n">
        <v>64.2</v>
      </c>
      <c r="J1458" s="14"/>
    </row>
    <row r="1459" ht="22.5" customHeight="1">
      <c r="A1459" s="13" t="n">
        <f>WEEKNUM(B1459,2)</f>
        <v>38</v>
      </c>
      <c r="B1459" s="33" t="n">
        <v>46282</v>
      </c>
      <c r="C1459" s="52" t="n">
        <v>6951600</v>
      </c>
      <c r="D1459" s="62" t="s">
        <v>16</v>
      </c>
      <c r="E1459" s="56" t="s">
        <v>17</v>
      </c>
      <c r="F1459" s="60" t="s">
        <v>15</v>
      </c>
      <c r="G1459" s="59" t="n">
        <v>46</v>
      </c>
      <c r="H1459" s="60" t="n">
        <v>0.174</v>
      </c>
      <c r="I1459" s="60" t="n">
        <v>8.024</v>
      </c>
      <c r="J1459" s="14"/>
    </row>
    <row r="1460" ht="22.5" customHeight="1">
      <c r="A1460" s="13" t="n">
        <f>WEEKNUM(B1460,2)</f>
        <v>38</v>
      </c>
      <c r="B1460" s="33" t="n">
        <v>46282</v>
      </c>
      <c r="C1460" s="52" t="n">
        <v>6951594</v>
      </c>
      <c r="D1460" s="62" t="s">
        <v>16</v>
      </c>
      <c r="E1460" s="56" t="s">
        <v>18</v>
      </c>
      <c r="F1460" s="39" t="s">
        <v>15</v>
      </c>
      <c r="G1460" s="35" t="n">
        <v>81</v>
      </c>
      <c r="H1460" s="39" t="n">
        <v>0.695</v>
      </c>
      <c r="I1460" s="39" t="n">
        <v>56.28</v>
      </c>
      <c r="J1460" s="14"/>
    </row>
    <row r="1461" ht="22.5" customHeight="1">
      <c r="A1461" s="13" t="n">
        <f>WEEKNUM(B1461,2)</f>
        <v>38</v>
      </c>
      <c r="B1461" s="33" t="n">
        <v>46282</v>
      </c>
      <c r="C1461" s="52" t="n">
        <v>2732727</v>
      </c>
      <c r="D1461" s="62" t="s">
        <v>10</v>
      </c>
      <c r="E1461" s="56" t="s">
        <v>19</v>
      </c>
      <c r="F1461" s="39" t="s">
        <v>15</v>
      </c>
      <c r="G1461" s="35" t="n">
        <v>346</v>
      </c>
      <c r="H1461" s="39" t="n">
        <v>0.25</v>
      </c>
      <c r="I1461" s="39" t="n">
        <v>86.4</v>
      </c>
      <c r="J1461" s="14"/>
    </row>
    <row r="1462" ht="22.5" customHeight="1">
      <c r="A1462" s="13" t="n">
        <f>WEEKNUM(B1462,2)</f>
        <v>38</v>
      </c>
      <c r="B1462" s="33" t="n">
        <v>46282</v>
      </c>
      <c r="C1462" s="52" t="n">
        <v>5619156</v>
      </c>
      <c r="D1462" s="62" t="s">
        <v>10</v>
      </c>
      <c r="E1462" s="56" t="s">
        <v>19</v>
      </c>
      <c r="F1462" s="39" t="s">
        <v>12</v>
      </c>
      <c r="G1462" s="35" t="n">
        <v>4</v>
      </c>
      <c r="H1462" s="39" t="n">
        <v>0.374</v>
      </c>
      <c r="I1462" s="39" t="n">
        <v>1.4962</v>
      </c>
      <c r="J1462" s="14"/>
    </row>
    <row r="1463" ht="22.5" customHeight="1">
      <c r="A1463" s="13" t="n">
        <f>WEEKNUM(B1463,2)</f>
        <v>38</v>
      </c>
      <c r="B1463" s="33" t="n">
        <v>46282</v>
      </c>
      <c r="C1463" s="52" t="n">
        <v>6425889</v>
      </c>
      <c r="D1463" s="62" t="s">
        <v>10</v>
      </c>
      <c r="E1463" s="56" t="s">
        <v>20</v>
      </c>
      <c r="F1463" s="39" t="s">
        <v>15</v>
      </c>
      <c r="G1463" s="35" t="n">
        <v>131</v>
      </c>
      <c r="H1463" s="39" t="n">
        <v>0.252</v>
      </c>
      <c r="I1463" s="39" t="n">
        <v>33.075</v>
      </c>
      <c r="J1463" s="14"/>
    </row>
    <row r="1464" ht="22.5" customHeight="1">
      <c r="A1464" s="13" t="n">
        <f>WEEKNUM(B1464,2)</f>
        <v>38</v>
      </c>
      <c r="B1464" s="33" t="n">
        <v>46282</v>
      </c>
      <c r="C1464" s="52" t="n">
        <v>6439005</v>
      </c>
      <c r="D1464" s="62" t="s">
        <v>10</v>
      </c>
      <c r="E1464" s="56" t="s">
        <v>20</v>
      </c>
      <c r="F1464" s="39" t="s">
        <v>21</v>
      </c>
      <c r="G1464" s="35" t="n">
        <v>106</v>
      </c>
      <c r="H1464" s="39" t="n">
        <v>0.25</v>
      </c>
      <c r="I1464" s="39" t="n">
        <v>26.5</v>
      </c>
      <c r="J1464" s="14"/>
    </row>
    <row r="1465" ht="22.5" customHeight="1">
      <c r="A1465" s="13" t="n">
        <f>WEEKNUM(B1465,2)</f>
        <v>38</v>
      </c>
      <c r="B1465" s="33" t="n">
        <v>46282</v>
      </c>
      <c r="C1465" s="52" t="n">
        <v>7203110</v>
      </c>
      <c r="D1465" s="62" t="s">
        <v>22</v>
      </c>
      <c r="E1465" s="56" t="s">
        <v>23</v>
      </c>
      <c r="F1465" s="39" t="s">
        <v>15</v>
      </c>
      <c r="G1465" s="35" t="n">
        <v>4</v>
      </c>
      <c r="H1465" s="39" t="n">
        <v>0.2</v>
      </c>
      <c r="I1465" s="39" t="n">
        <v>0.8</v>
      </c>
      <c r="J1465" s="14"/>
    </row>
    <row r="1466" ht="22.5" customHeight="1">
      <c r="A1466" s="13" t="n">
        <f>WEEKNUM(B1466,2)</f>
        <v>38</v>
      </c>
      <c r="B1466" s="33" t="n">
        <v>46282</v>
      </c>
      <c r="C1466" s="52" t="n">
        <v>7202934</v>
      </c>
      <c r="D1466" s="62" t="s">
        <v>22</v>
      </c>
      <c r="E1466" s="56" t="s">
        <v>24</v>
      </c>
      <c r="F1466" s="39" t="s">
        <v>15</v>
      </c>
      <c r="G1466" s="35" t="n">
        <v>118</v>
      </c>
      <c r="H1466" s="39" t="n">
        <v>0.35</v>
      </c>
      <c r="I1466" s="39" t="n">
        <v>41.3</v>
      </c>
      <c r="J1466" s="14"/>
    </row>
    <row r="1467" ht="22.5" customHeight="1">
      <c r="A1467" s="13" t="n">
        <f>WEEKNUM(B1467,2)</f>
        <v>38</v>
      </c>
      <c r="B1467" s="33" t="n">
        <v>46282</v>
      </c>
      <c r="C1467" s="52" t="n">
        <v>5847496</v>
      </c>
      <c r="D1467" s="62" t="s">
        <v>10</v>
      </c>
      <c r="E1467" s="56" t="s">
        <v>25</v>
      </c>
      <c r="F1467" s="39" t="s">
        <v>12</v>
      </c>
      <c r="G1467" s="35" t="n">
        <v>1</v>
      </c>
      <c r="H1467" s="39" t="n">
        <v>0.5217</v>
      </c>
      <c r="I1467" s="39" t="n">
        <v>0.5217</v>
      </c>
      <c r="J1467" s="14"/>
    </row>
    <row r="1468" ht="22.5" customHeight="1">
      <c r="A1468" s="13" t="n">
        <f>WEEKNUM(B1468,2)</f>
        <v>38</v>
      </c>
      <c r="B1468" s="33" t="n">
        <v>46282</v>
      </c>
      <c r="C1468" s="52" t="n">
        <v>7572369</v>
      </c>
      <c r="D1468" s="62" t="s">
        <v>10</v>
      </c>
      <c r="E1468" s="56" t="s">
        <v>25</v>
      </c>
      <c r="F1468" s="39" t="s">
        <v>15</v>
      </c>
      <c r="G1468" s="35" t="n">
        <v>34</v>
      </c>
      <c r="H1468" s="39" t="n">
        <v>0.305</v>
      </c>
      <c r="I1468" s="39" t="n">
        <v>10.38</v>
      </c>
      <c r="J1468" s="14"/>
    </row>
    <row r="1469" ht="22.5" customHeight="1">
      <c r="A1469" s="13" t="n">
        <f>WEEKNUM(B1469,2)</f>
        <v>38</v>
      </c>
      <c r="B1469" s="33" t="n">
        <v>46282</v>
      </c>
      <c r="C1469" s="52" t="n">
        <v>8460883</v>
      </c>
      <c r="D1469" s="62" t="s">
        <v>16</v>
      </c>
      <c r="E1469" s="56" t="s">
        <v>11</v>
      </c>
      <c r="F1469" s="39" t="s">
        <v>15</v>
      </c>
      <c r="G1469" s="35" t="n">
        <v>782</v>
      </c>
      <c r="H1469" s="39" t="n">
        <v>0.14</v>
      </c>
      <c r="I1469" s="39" t="n">
        <v>109.284</v>
      </c>
      <c r="J1469" s="14"/>
    </row>
    <row r="1470" ht="22.5" customHeight="1">
      <c r="A1470" s="13" t="n">
        <f>WEEKNUM(B1470,2)</f>
        <v>38</v>
      </c>
      <c r="B1470" s="33" t="n">
        <v>46282</v>
      </c>
      <c r="C1470" s="52" t="n">
        <v>8531973</v>
      </c>
      <c r="D1470" s="62" t="s">
        <v>16</v>
      </c>
      <c r="E1470" s="56" t="s">
        <v>18</v>
      </c>
      <c r="F1470" s="13" t="s">
        <v>26</v>
      </c>
      <c r="G1470" s="35" t="n">
        <v>27</v>
      </c>
      <c r="H1470" s="39" t="n">
        <v>0.59</v>
      </c>
      <c r="I1470" s="39" t="n">
        <v>15.82</v>
      </c>
      <c r="J1470" s="14"/>
    </row>
    <row r="1471" ht="22.5" customHeight="1">
      <c r="A1471" s="13" t="n">
        <f>WEEKNUM(B1471,2)</f>
        <v>38</v>
      </c>
      <c r="B1471" s="33" t="n">
        <v>46282</v>
      </c>
      <c r="C1471" s="52" t="n">
        <v>8156506</v>
      </c>
      <c r="D1471" s="62" t="s">
        <v>27</v>
      </c>
      <c r="E1471" s="56" t="s">
        <v>14</v>
      </c>
      <c r="F1471" s="39" t="s">
        <v>15</v>
      </c>
      <c r="G1471" s="35" t="n">
        <v>926</v>
      </c>
      <c r="H1471" s="39" t="n">
        <v>0.129</v>
      </c>
      <c r="I1471" s="39" t="n">
        <v>119.24</v>
      </c>
      <c r="J1471" s="14"/>
    </row>
    <row r="1472" ht="22.5" customHeight="1">
      <c r="A1472" s="13" t="n">
        <f>WEEKNUM(B1472,2)</f>
        <v>38</v>
      </c>
      <c r="B1472" s="33" t="n">
        <v>46282</v>
      </c>
      <c r="C1472" s="52" t="n">
        <v>8819666</v>
      </c>
      <c r="D1472" s="62" t="s">
        <v>27</v>
      </c>
      <c r="E1472" s="56" t="s">
        <v>14</v>
      </c>
      <c r="F1472" s="39" t="s">
        <v>12</v>
      </c>
      <c r="G1472" s="35" t="n">
        <v>199</v>
      </c>
      <c r="H1472" s="39" t="n">
        <v>0.102</v>
      </c>
      <c r="I1472" s="39" t="n">
        <v>20.3477</v>
      </c>
      <c r="J1472" s="14"/>
    </row>
    <row r="1473" ht="22.5" customHeight="1">
      <c r="A1473" s="13" t="n">
        <f>WEEKNUM(B1473,2)</f>
        <v>38</v>
      </c>
      <c r="B1473" s="33" t="n">
        <v>46282</v>
      </c>
      <c r="C1473" s="52" t="n">
        <v>91410799</v>
      </c>
      <c r="D1473" s="62" t="s">
        <v>31</v>
      </c>
      <c r="E1473" s="52" t="s">
        <v>42</v>
      </c>
      <c r="F1473" s="13" t="s">
        <v>15</v>
      </c>
      <c r="G1473" s="35" t="n">
        <v>500</v>
      </c>
      <c r="H1473" s="39" t="n">
        <v>0.02</v>
      </c>
      <c r="I1473" s="39" t="n">
        <v>10</v>
      </c>
      <c r="J1473" s="14"/>
    </row>
    <row r="1474" ht="22.5" customHeight="1">
      <c r="A1474" s="13" t="n">
        <f>WEEKNUM(B1474,2)</f>
        <v>38</v>
      </c>
      <c r="B1474" s="33" t="n">
        <v>46282</v>
      </c>
      <c r="C1474" s="52" t="n">
        <v>7872826</v>
      </c>
      <c r="D1474" s="62" t="s">
        <v>28</v>
      </c>
      <c r="E1474" s="56" t="s">
        <v>14</v>
      </c>
      <c r="F1474" s="39" t="s">
        <v>15</v>
      </c>
      <c r="G1474" s="35" t="n">
        <v>41</v>
      </c>
      <c r="H1474" s="39" t="n">
        <v>0.478</v>
      </c>
      <c r="I1474" s="39" t="n">
        <v>19.584</v>
      </c>
      <c r="J1474" s="14"/>
    </row>
    <row r="1475" ht="22.5" customHeight="1">
      <c r="A1475" s="13" t="n">
        <f>WEEKNUM(B1475,2)</f>
        <v>38</v>
      </c>
      <c r="B1475" s="33" t="n">
        <v>46282</v>
      </c>
      <c r="C1475" s="52" t="n">
        <v>9311355</v>
      </c>
      <c r="D1475" s="62" t="s">
        <v>29</v>
      </c>
      <c r="E1475" s="56" t="s">
        <v>14</v>
      </c>
      <c r="F1475" s="39" t="s">
        <v>15</v>
      </c>
      <c r="G1475" s="35" t="n">
        <v>20</v>
      </c>
      <c r="H1475" s="39" t="n">
        <v>0.15</v>
      </c>
      <c r="I1475" s="39" t="n">
        <v>3</v>
      </c>
      <c r="J1475" s="14"/>
    </row>
    <row r="1476" ht="22.5" customHeight="1">
      <c r="A1476" s="13" t="n">
        <f>WEEKNUM(B1476,2)</f>
        <v>38</v>
      </c>
      <c r="B1476" s="33" t="n">
        <v>46282</v>
      </c>
      <c r="C1476" s="52" t="n">
        <v>12114239</v>
      </c>
      <c r="D1476" s="62" t="s">
        <v>27</v>
      </c>
      <c r="E1476" s="56" t="s">
        <v>14</v>
      </c>
      <c r="F1476" s="13" t="s">
        <v>26</v>
      </c>
      <c r="G1476" s="35" t="n">
        <v>74</v>
      </c>
      <c r="H1476" s="39" t="n">
        <v>0.08</v>
      </c>
      <c r="I1476" s="39" t="n">
        <v>5.85</v>
      </c>
      <c r="J1476" s="64"/>
    </row>
    <row r="1477" ht="22.5" customHeight="1">
      <c r="A1477" s="13" t="n">
        <f>WEEKNUM(B1477,2)</f>
        <v>38</v>
      </c>
      <c r="B1477" s="33" t="n">
        <v>46282</v>
      </c>
      <c r="C1477" s="52" t="n">
        <v>10501490</v>
      </c>
      <c r="D1477" s="62" t="s">
        <v>13</v>
      </c>
      <c r="E1477" s="56" t="s">
        <v>14</v>
      </c>
      <c r="F1477" s="39" t="s">
        <v>15</v>
      </c>
      <c r="G1477" s="35" t="n">
        <v>4</v>
      </c>
      <c r="H1477" s="39" t="n">
        <v>0.13</v>
      </c>
      <c r="I1477" s="39" t="n">
        <v>0.52</v>
      </c>
      <c r="J1477" s="14"/>
    </row>
    <row r="1478" ht="22.5" customHeight="1">
      <c r="A1478" s="13" t="n">
        <f>WEEKNUM(B1478,2)</f>
        <v>38</v>
      </c>
      <c r="B1478" s="33" t="n">
        <v>46282</v>
      </c>
      <c r="C1478" s="52" t="n">
        <v>10912510</v>
      </c>
      <c r="D1478" s="62" t="s">
        <v>10</v>
      </c>
      <c r="E1478" s="67" t="s">
        <v>11</v>
      </c>
      <c r="F1478" s="39" t="s">
        <v>30</v>
      </c>
      <c r="G1478" s="35" t="n">
        <v>398</v>
      </c>
      <c r="H1478" s="39" t="n">
        <v>0.26</v>
      </c>
      <c r="I1478" s="39" t="n">
        <v>103.11</v>
      </c>
      <c r="J1478" s="64" t="n">
        <v>103.109</v>
      </c>
    </row>
    <row r="1479" ht="22.5" customHeight="1">
      <c r="A1479" s="13" t="n">
        <f>WEEKNUM(B1479,2)</f>
        <v>38</v>
      </c>
      <c r="B1479" s="33" t="n">
        <v>46282</v>
      </c>
      <c r="C1479" s="52" t="n">
        <v>11080098</v>
      </c>
      <c r="D1479" s="62" t="s">
        <v>22</v>
      </c>
      <c r="E1479" s="56" t="s">
        <v>24</v>
      </c>
      <c r="F1479" s="39" t="s">
        <v>15</v>
      </c>
      <c r="G1479" s="35" t="n">
        <v>1</v>
      </c>
      <c r="H1479" s="39" t="n">
        <v>0.6</v>
      </c>
      <c r="I1479" s="39" t="n">
        <v>0.6</v>
      </c>
      <c r="J1479" s="14"/>
    </row>
    <row r="1480" ht="22.5" customHeight="1">
      <c r="A1480" s="13" t="n">
        <f>WEEKNUM(B1480,2)</f>
        <v>38</v>
      </c>
      <c r="B1480" s="33" t="n">
        <v>46282</v>
      </c>
      <c r="C1480" s="52" t="n">
        <v>91540124</v>
      </c>
      <c r="D1480" s="62" t="s">
        <v>93</v>
      </c>
      <c r="E1480" s="56" t="s">
        <v>54</v>
      </c>
      <c r="F1480" s="39" t="s">
        <v>12</v>
      </c>
      <c r="G1480" s="35" t="n">
        <v>0</v>
      </c>
      <c r="H1480" s="39" t="n">
        <v>0</v>
      </c>
      <c r="I1480" s="39" t="n">
        <v>5.4221</v>
      </c>
      <c r="J1480" s="14"/>
    </row>
    <row r="1481" ht="22.5" customHeight="1">
      <c r="A1481" s="13" t="n">
        <f>WEEKNUM(B1481,2)</f>
        <v>38</v>
      </c>
      <c r="B1481" s="33" t="n">
        <v>46282</v>
      </c>
      <c r="C1481" s="52" t="n">
        <v>91548042</v>
      </c>
      <c r="D1481" s="62" t="s">
        <v>13</v>
      </c>
      <c r="E1481" s="56" t="s">
        <v>14</v>
      </c>
      <c r="F1481" s="39" t="s">
        <v>12</v>
      </c>
      <c r="G1481" s="35" t="n">
        <v>50</v>
      </c>
      <c r="H1481" s="39" t="n">
        <v>0.419</v>
      </c>
      <c r="I1481" s="39" t="n">
        <v>20.9268</v>
      </c>
      <c r="J1481" s="14"/>
    </row>
    <row r="1482" ht="22.5" customHeight="1">
      <c r="A1482" s="13" t="n">
        <f>WEEKNUM(B1482,2)</f>
        <v>38</v>
      </c>
      <c r="B1482" s="33" t="n">
        <v>46282</v>
      </c>
      <c r="C1482" s="52" t="n">
        <v>11715627</v>
      </c>
      <c r="D1482" s="62" t="s">
        <v>29</v>
      </c>
      <c r="E1482" s="56" t="s">
        <v>14</v>
      </c>
      <c r="F1482" s="39" t="s">
        <v>15</v>
      </c>
      <c r="G1482" s="35" t="n">
        <v>1</v>
      </c>
      <c r="H1482" s="39" t="n">
        <v>0.4</v>
      </c>
      <c r="I1482" s="39" t="n">
        <v>0.4</v>
      </c>
      <c r="J1482" s="14"/>
    </row>
    <row r="1483" ht="22.5" customHeight="1">
      <c r="A1483" s="13" t="n">
        <f>WEEKNUM(B1483,2)</f>
        <v>38</v>
      </c>
      <c r="B1483" s="33" t="n">
        <v>46282</v>
      </c>
      <c r="C1483" s="52" t="n">
        <v>11715655</v>
      </c>
      <c r="D1483" s="62" t="s">
        <v>16</v>
      </c>
      <c r="E1483" s="56" t="s">
        <v>11</v>
      </c>
      <c r="F1483" s="39" t="s">
        <v>15</v>
      </c>
      <c r="G1483" s="35" t="n">
        <v>0</v>
      </c>
      <c r="H1483" s="39" t="n">
        <v>0</v>
      </c>
      <c r="I1483" s="39" t="n">
        <v>0</v>
      </c>
      <c r="J1483" s="14"/>
    </row>
    <row r="1484" ht="22.5" customHeight="1">
      <c r="A1484" s="13" t="n">
        <f>WEEKNUM(B1484,2)</f>
        <v>38</v>
      </c>
      <c r="B1484" s="33" t="n">
        <v>46282</v>
      </c>
      <c r="C1484" s="52" t="n">
        <v>11715811</v>
      </c>
      <c r="D1484" s="62" t="s">
        <v>16</v>
      </c>
      <c r="E1484" s="52" t="s">
        <v>17</v>
      </c>
      <c r="F1484" s="13" t="s">
        <v>15</v>
      </c>
      <c r="G1484" s="35" t="n">
        <v>0</v>
      </c>
      <c r="H1484" s="39" t="n">
        <v>0</v>
      </c>
      <c r="I1484" s="39" t="n">
        <v>0</v>
      </c>
      <c r="J1484" s="14"/>
    </row>
    <row r="1485" ht="22.5" customHeight="1">
      <c r="A1485" s="13" t="n">
        <f>WEEKNUM(B1485,2)</f>
        <v>38</v>
      </c>
      <c r="B1485" s="33" t="n">
        <v>46282</v>
      </c>
      <c r="C1485" s="52" t="n">
        <v>11729927</v>
      </c>
      <c r="D1485" s="62" t="s">
        <v>10</v>
      </c>
      <c r="E1485" s="52" t="s">
        <v>20</v>
      </c>
      <c r="F1485" s="13" t="s">
        <v>15</v>
      </c>
      <c r="G1485" s="35" t="n">
        <v>0</v>
      </c>
      <c r="H1485" s="39" t="n">
        <v>0</v>
      </c>
      <c r="I1485" s="39" t="n">
        <v>0</v>
      </c>
      <c r="J1485" s="14"/>
    </row>
    <row r="1486" ht="22.5" customHeight="1">
      <c r="A1486" s="13" t="n">
        <f>WEEKNUM(B1486,2)</f>
        <v>38</v>
      </c>
      <c r="B1486" s="33" t="n">
        <v>46282</v>
      </c>
      <c r="C1486" s="52" t="n">
        <v>11729820</v>
      </c>
      <c r="D1486" s="62" t="s">
        <v>10</v>
      </c>
      <c r="E1486" s="52" t="s">
        <v>25</v>
      </c>
      <c r="F1486" s="13" t="s">
        <v>15</v>
      </c>
      <c r="G1486" s="35" t="n">
        <v>0</v>
      </c>
      <c r="H1486" s="39" t="n">
        <v>0</v>
      </c>
      <c r="I1486" s="39" t="n">
        <v>0</v>
      </c>
      <c r="J1486" s="14"/>
    </row>
    <row r="1487" ht="22.5" customHeight="1">
      <c r="A1487" s="13" t="n">
        <f>WEEKNUM(B1487,2)</f>
        <v>38</v>
      </c>
      <c r="B1487" s="33" t="n">
        <v>46282</v>
      </c>
      <c r="C1487" s="52" t="n">
        <v>11729830</v>
      </c>
      <c r="D1487" s="62" t="s">
        <v>10</v>
      </c>
      <c r="E1487" s="52" t="s">
        <v>11</v>
      </c>
      <c r="F1487" s="13" t="s">
        <v>12</v>
      </c>
      <c r="G1487" s="35" t="n">
        <v>0</v>
      </c>
      <c r="H1487" s="39" t="n">
        <v>0</v>
      </c>
      <c r="I1487" s="39" t="n">
        <v>0.0014</v>
      </c>
      <c r="J1487" s="70"/>
    </row>
    <row r="1488" ht="22.5" customHeight="1">
      <c r="A1488" s="13" t="n">
        <f>WEEKNUM(B1488,2)</f>
        <v>38</v>
      </c>
      <c r="B1488" s="33" t="n">
        <v>46282</v>
      </c>
      <c r="C1488" s="52" t="n">
        <v>11892329</v>
      </c>
      <c r="D1488" s="62" t="s">
        <v>10</v>
      </c>
      <c r="E1488" s="52" t="s">
        <v>11</v>
      </c>
      <c r="F1488" s="13" t="s">
        <v>15</v>
      </c>
      <c r="G1488" s="35" t="n">
        <v>1001</v>
      </c>
      <c r="H1488" s="39" t="n">
        <v>0.22</v>
      </c>
      <c r="I1488" s="39" t="n">
        <v>220.22</v>
      </c>
      <c r="J1488" s="14"/>
    </row>
    <row r="1489" ht="22.5" customHeight="1">
      <c r="A1489" s="13" t="n">
        <f>WEEKNUM(B1489,2)</f>
        <v>38</v>
      </c>
      <c r="B1489" s="33" t="n">
        <v>46282</v>
      </c>
      <c r="C1489" s="52" t="n">
        <v>91560708</v>
      </c>
      <c r="D1489" s="62" t="s">
        <v>31</v>
      </c>
      <c r="E1489" s="56" t="s">
        <v>32</v>
      </c>
      <c r="F1489" s="39" t="s">
        <v>15</v>
      </c>
      <c r="G1489" s="35" t="n">
        <v>342</v>
      </c>
      <c r="H1489" s="39" t="n">
        <v>0.09</v>
      </c>
      <c r="I1489" s="39" t="n">
        <v>30.78</v>
      </c>
      <c r="J1489" s="14"/>
    </row>
    <row r="1490" ht="22.5" customHeight="1">
      <c r="A1490" s="13" t="n">
        <f>WEEKNUM(B1490,2)</f>
        <v>38</v>
      </c>
      <c r="B1490" s="33" t="n">
        <v>46282</v>
      </c>
      <c r="C1490" s="52" t="n">
        <v>91560709</v>
      </c>
      <c r="D1490" s="62" t="s">
        <v>31</v>
      </c>
      <c r="E1490" s="56" t="s">
        <v>33</v>
      </c>
      <c r="F1490" s="39" t="s">
        <v>15</v>
      </c>
      <c r="G1490" s="35" t="n">
        <v>500</v>
      </c>
      <c r="H1490" s="39" t="n">
        <v>0.06</v>
      </c>
      <c r="I1490" s="39" t="n">
        <v>30</v>
      </c>
      <c r="J1490" s="14"/>
    </row>
    <row r="1491" ht="22.5" customHeight="1">
      <c r="A1491" s="13" t="n">
        <f>WEEKNUM(B1491,2)</f>
        <v>38</v>
      </c>
      <c r="B1491" s="33" t="n">
        <v>46282</v>
      </c>
      <c r="C1491" s="52" t="n">
        <v>12064281</v>
      </c>
      <c r="D1491" s="62" t="s">
        <v>16</v>
      </c>
      <c r="E1491" s="56" t="s">
        <v>18</v>
      </c>
      <c r="F1491" s="39" t="s">
        <v>15</v>
      </c>
      <c r="G1491" s="35" t="n">
        <v>0</v>
      </c>
      <c r="H1491" s="39" t="n">
        <v>0</v>
      </c>
      <c r="I1491" s="39" t="n">
        <v>0</v>
      </c>
      <c r="J1491" s="14"/>
    </row>
    <row r="1492" ht="22.5" customHeight="1">
      <c r="A1492" s="13" t="n">
        <f>WEEKNUM(B1492,2)</f>
        <v>38</v>
      </c>
      <c r="B1492" s="33" t="n">
        <v>46282</v>
      </c>
      <c r="C1492" s="52" t="n">
        <v>11987622</v>
      </c>
      <c r="D1492" s="62" t="s">
        <v>10</v>
      </c>
      <c r="E1492" s="56" t="s">
        <v>11</v>
      </c>
      <c r="F1492" s="39" t="s">
        <v>30</v>
      </c>
      <c r="G1492" s="35" t="n">
        <v>1</v>
      </c>
      <c r="H1492" s="39" t="n">
        <v>0.34</v>
      </c>
      <c r="I1492" s="39" t="n">
        <v>0.34</v>
      </c>
      <c r="J1492" s="64" t="n">
        <v>0.339</v>
      </c>
    </row>
    <row r="1493" ht="22.5" customHeight="1">
      <c r="A1493" s="13" t="n">
        <f>WEEKNUM(B1493,2)</f>
        <v>38</v>
      </c>
      <c r="B1493" s="33" t="n">
        <v>46282</v>
      </c>
      <c r="C1493" s="52" t="n">
        <v>91565960</v>
      </c>
      <c r="D1493" s="62" t="s">
        <v>93</v>
      </c>
      <c r="E1493" s="56" t="s">
        <v>54</v>
      </c>
      <c r="F1493" s="13" t="s">
        <v>12</v>
      </c>
      <c r="G1493" s="35" t="n">
        <v>0</v>
      </c>
      <c r="H1493" s="39" t="n">
        <v>0</v>
      </c>
      <c r="I1493" s="39" t="n">
        <v>0.3673</v>
      </c>
      <c r="J1493" s="64"/>
    </row>
    <row r="1494" ht="22.5" customHeight="1">
      <c r="A1494" s="13" t="n">
        <f>WEEKNUM(B1494,2)</f>
        <v>38</v>
      </c>
      <c r="B1494" s="33" t="n">
        <v>46282</v>
      </c>
      <c r="C1494" s="52" t="n">
        <v>91548044</v>
      </c>
      <c r="D1494" s="62" t="s">
        <v>34</v>
      </c>
      <c r="E1494" s="56" t="s">
        <v>14</v>
      </c>
      <c r="F1494" s="13" t="s">
        <v>12</v>
      </c>
      <c r="G1494" s="35" t="n">
        <v>1</v>
      </c>
      <c r="H1494" s="39" t="n">
        <v>24.9816</v>
      </c>
      <c r="I1494" s="39" t="n">
        <v>24.9816</v>
      </c>
      <c r="J1494" s="64"/>
    </row>
    <row r="1495" ht="22.5" customHeight="1">
      <c r="A1495" s="13" t="n">
        <f>WEEKNUM(B1495,2)</f>
        <v>38</v>
      </c>
      <c r="B1495" s="33" t="n">
        <v>46282</v>
      </c>
      <c r="C1495" s="52" t="n">
        <v>91567811</v>
      </c>
      <c r="D1495" s="62" t="s">
        <v>34</v>
      </c>
      <c r="E1495" s="56" t="s">
        <v>14</v>
      </c>
      <c r="F1495" s="13" t="s">
        <v>15</v>
      </c>
      <c r="G1495" s="35" t="n">
        <v>0</v>
      </c>
      <c r="H1495" s="39" t="n">
        <v>0</v>
      </c>
      <c r="I1495" s="39" t="n">
        <v>0</v>
      </c>
      <c r="J1495" s="64"/>
    </row>
    <row r="1496" ht="22.5" customHeight="1">
      <c r="A1496" s="13" t="n">
        <f>WEEKNUM(B1496,2)</f>
        <v>38</v>
      </c>
      <c r="B1496" s="33" t="n">
        <v>46282</v>
      </c>
      <c r="C1496" s="52" t="n">
        <v>6061077</v>
      </c>
      <c r="D1496" s="62" t="s">
        <v>35</v>
      </c>
      <c r="E1496" s="56" t="s">
        <v>14</v>
      </c>
      <c r="F1496" s="39" t="s">
        <v>15</v>
      </c>
      <c r="G1496" s="35" t="n">
        <v>13</v>
      </c>
      <c r="H1496" s="39" t="n">
        <v>0.953</v>
      </c>
      <c r="I1496" s="39" t="n">
        <v>12.389</v>
      </c>
      <c r="J1496" s="14"/>
    </row>
    <row r="1497" ht="22.5" customHeight="1">
      <c r="A1497" s="13" t="n">
        <f>WEEKNUM(B1497,2)</f>
        <v>38</v>
      </c>
      <c r="B1497" s="33" t="n">
        <v>46282</v>
      </c>
      <c r="C1497" s="52" t="n">
        <v>6607117</v>
      </c>
      <c r="D1497" s="63" t="s">
        <v>35</v>
      </c>
      <c r="E1497" s="52" t="s">
        <v>14</v>
      </c>
      <c r="F1497" s="61" t="s">
        <v>15</v>
      </c>
      <c r="G1497" s="59" t="n">
        <v>254</v>
      </c>
      <c r="H1497" s="60" t="n">
        <v>0.693</v>
      </c>
      <c r="I1497" s="60" t="n">
        <v>176.045</v>
      </c>
      <c r="J1497" s="66"/>
    </row>
    <row r="1498" ht="22.5" customHeight="1">
      <c r="A1498" s="13" t="n">
        <f>WEEKNUM(B1498,2)</f>
        <v>38</v>
      </c>
      <c r="B1498" s="33" t="n">
        <v>46282</v>
      </c>
      <c r="C1498" s="52" t="n">
        <v>5497580</v>
      </c>
      <c r="D1498" s="63" t="s">
        <v>31</v>
      </c>
      <c r="E1498" s="52" t="s">
        <v>17</v>
      </c>
      <c r="F1498" s="13" t="s">
        <v>15</v>
      </c>
      <c r="G1498" s="35" t="n">
        <v>1657</v>
      </c>
      <c r="H1498" s="39" t="n">
        <v>0.253</v>
      </c>
      <c r="I1498" s="39" t="n">
        <v>418.947</v>
      </c>
      <c r="J1498" s="66"/>
    </row>
    <row r="1499" ht="22.5" customHeight="1">
      <c r="A1499" s="13" t="n">
        <f>WEEKNUM(B1499,2)</f>
        <v>38</v>
      </c>
      <c r="B1499" s="33" t="n">
        <v>46282</v>
      </c>
      <c r="C1499" s="52" t="n">
        <v>91407542</v>
      </c>
      <c r="D1499" s="63" t="s">
        <v>31</v>
      </c>
      <c r="E1499" s="52" t="s">
        <v>36</v>
      </c>
      <c r="F1499" s="13" t="s">
        <v>15</v>
      </c>
      <c r="G1499" s="35" t="n">
        <v>560</v>
      </c>
      <c r="H1499" s="39" t="n">
        <v>0.02</v>
      </c>
      <c r="I1499" s="39" t="n">
        <v>11.422</v>
      </c>
      <c r="J1499" s="14"/>
    </row>
    <row r="1500" ht="22.5" customHeight="1">
      <c r="A1500" s="13" t="n">
        <f>WEEKNUM(B1500,2)</f>
        <v>38</v>
      </c>
      <c r="B1500" s="33" t="n">
        <v>46282</v>
      </c>
      <c r="C1500" s="52" t="n">
        <v>8998645</v>
      </c>
      <c r="D1500" s="63" t="s">
        <v>31</v>
      </c>
      <c r="E1500" s="52" t="s">
        <v>17</v>
      </c>
      <c r="F1500" s="13" t="s">
        <v>15</v>
      </c>
      <c r="G1500" s="57" t="n">
        <v>8</v>
      </c>
      <c r="H1500" s="39" t="n">
        <v>0.177</v>
      </c>
      <c r="I1500" s="39" t="n">
        <v>1.415</v>
      </c>
      <c r="J1500" s="14"/>
    </row>
    <row r="1501" ht="22.5" customHeight="1">
      <c r="A1501" s="13" t="n">
        <f>WEEKNUM(B1501,2)</f>
        <v>38</v>
      </c>
      <c r="B1501" s="33" t="n">
        <v>46282</v>
      </c>
      <c r="C1501" s="52" t="n">
        <v>4383473</v>
      </c>
      <c r="D1501" s="63" t="s">
        <v>35</v>
      </c>
      <c r="E1501" s="52" t="s">
        <v>14</v>
      </c>
      <c r="F1501" s="39" t="s">
        <v>15</v>
      </c>
      <c r="G1501" s="35" t="n">
        <v>150</v>
      </c>
      <c r="H1501" s="39" t="n">
        <v>0.195</v>
      </c>
      <c r="I1501" s="39" t="n">
        <v>29.25</v>
      </c>
      <c r="J1501" s="14"/>
    </row>
    <row r="1502" ht="22.5" customHeight="1">
      <c r="A1502" s="13" t="n">
        <f>WEEKNUM(B1502,2)</f>
        <v>38</v>
      </c>
      <c r="B1502" s="33" t="n">
        <v>46282</v>
      </c>
      <c r="C1502" s="52" t="n">
        <v>8094753</v>
      </c>
      <c r="D1502" s="63" t="s">
        <v>35</v>
      </c>
      <c r="E1502" s="52" t="s">
        <v>14</v>
      </c>
      <c r="F1502" s="13" t="s">
        <v>26</v>
      </c>
      <c r="G1502" s="35" t="n">
        <v>250</v>
      </c>
      <c r="H1502" s="39" t="n">
        <v>0.14</v>
      </c>
      <c r="I1502" s="39" t="n">
        <v>33.81</v>
      </c>
      <c r="J1502" s="14"/>
    </row>
    <row r="1503" ht="22.5" customHeight="1">
      <c r="A1503" s="13" t="n">
        <f>WEEKNUM(B1503,2)</f>
        <v>38</v>
      </c>
      <c r="B1503" s="33" t="n">
        <v>46282</v>
      </c>
      <c r="C1503" s="52" t="n">
        <v>9415350</v>
      </c>
      <c r="D1503" s="63" t="s">
        <v>37</v>
      </c>
      <c r="E1503" s="52" t="s">
        <v>14</v>
      </c>
      <c r="F1503" s="13" t="s">
        <v>26</v>
      </c>
      <c r="G1503" s="35" t="n">
        <v>14</v>
      </c>
      <c r="H1503" s="39" t="n">
        <v>0.16</v>
      </c>
      <c r="I1503" s="39" t="n">
        <v>2.28</v>
      </c>
      <c r="J1503" s="14"/>
    </row>
    <row r="1504" ht="22.5" customHeight="1">
      <c r="A1504" s="13" t="n">
        <f>WEEKNUM(B1504,2)</f>
        <v>38</v>
      </c>
      <c r="B1504" s="33" t="n">
        <v>46282</v>
      </c>
      <c r="C1504" s="52" t="n">
        <v>2783561</v>
      </c>
      <c r="D1504" s="63" t="s">
        <v>38</v>
      </c>
      <c r="E1504" s="52" t="s">
        <v>14</v>
      </c>
      <c r="F1504" s="39" t="s">
        <v>15</v>
      </c>
      <c r="G1504" s="57" t="n">
        <v>440</v>
      </c>
      <c r="H1504" s="39" t="n">
        <v>0.102</v>
      </c>
      <c r="I1504" s="39" t="n">
        <v>44.86</v>
      </c>
      <c r="J1504" s="14"/>
    </row>
    <row r="1505" ht="22.5" customHeight="1">
      <c r="A1505" s="13" t="n">
        <f>WEEKNUM(B1505,2)</f>
        <v>38</v>
      </c>
      <c r="B1505" s="33" t="n">
        <v>46282</v>
      </c>
      <c r="C1505" s="52" t="n">
        <v>10599157</v>
      </c>
      <c r="D1505" s="63" t="s">
        <v>39</v>
      </c>
      <c r="E1505" s="52" t="s">
        <v>14</v>
      </c>
      <c r="F1505" s="39" t="s">
        <v>15</v>
      </c>
      <c r="G1505" s="57" t="n">
        <v>102</v>
      </c>
      <c r="H1505" s="39" t="n">
        <v>0.313</v>
      </c>
      <c r="I1505" s="39" t="n">
        <v>31.9</v>
      </c>
      <c r="J1505" s="14"/>
    </row>
    <row r="1506" ht="22.5" customHeight="1">
      <c r="A1506" s="13" t="n">
        <f>WEEKNUM(B1506,2)</f>
        <v>38</v>
      </c>
      <c r="B1506" s="33" t="n">
        <v>46282</v>
      </c>
      <c r="C1506" s="52" t="n">
        <v>10599681</v>
      </c>
      <c r="D1506" s="63" t="s">
        <v>40</v>
      </c>
      <c r="E1506" s="52" t="s">
        <v>14</v>
      </c>
      <c r="F1506" s="39" t="s">
        <v>15</v>
      </c>
      <c r="G1506" s="57" t="n">
        <v>328</v>
      </c>
      <c r="H1506" s="39" t="n">
        <v>0.13</v>
      </c>
      <c r="I1506" s="39" t="n">
        <v>42.64</v>
      </c>
      <c r="J1506" s="14"/>
    </row>
    <row r="1507" ht="22.5" customHeight="1">
      <c r="A1507" s="13" t="n">
        <f>WEEKNUM(B1507,2)</f>
        <v>38</v>
      </c>
      <c r="B1507" s="33" t="n">
        <v>46282</v>
      </c>
      <c r="C1507" s="52" t="n">
        <v>6060965</v>
      </c>
      <c r="D1507" s="63" t="s">
        <v>35</v>
      </c>
      <c r="E1507" s="52" t="s">
        <v>14</v>
      </c>
      <c r="F1507" s="39" t="s">
        <v>15</v>
      </c>
      <c r="G1507" s="58" t="n">
        <v>82</v>
      </c>
      <c r="H1507" s="39" t="n">
        <v>0.302</v>
      </c>
      <c r="I1507" s="39" t="n">
        <v>24.75</v>
      </c>
      <c r="J1507" s="14"/>
    </row>
    <row r="1508" ht="22.5" customHeight="1">
      <c r="A1508" s="13" t="n">
        <f>WEEKNUM(B1508,2)</f>
        <v>38</v>
      </c>
      <c r="B1508" s="33" t="n">
        <v>46282</v>
      </c>
      <c r="C1508" s="52" t="n">
        <v>10842514</v>
      </c>
      <c r="D1508" s="63" t="s">
        <v>41</v>
      </c>
      <c r="E1508" s="52" t="s">
        <v>14</v>
      </c>
      <c r="F1508" s="13" t="s">
        <v>26</v>
      </c>
      <c r="G1508" s="35" t="n">
        <v>0</v>
      </c>
      <c r="H1508" s="39" t="n">
        <v>0</v>
      </c>
      <c r="I1508" s="39" t="n">
        <v>0.06</v>
      </c>
      <c r="J1508" s="14"/>
    </row>
    <row r="1509" ht="22.5" customHeight="1">
      <c r="A1509" s="13" t="n">
        <f>WEEKNUM(B1509,2)</f>
        <v>38</v>
      </c>
      <c r="B1509" s="33" t="n">
        <v>46282</v>
      </c>
      <c r="C1509" s="52" t="n">
        <v>10815258</v>
      </c>
      <c r="D1509" s="63" t="s">
        <v>41</v>
      </c>
      <c r="E1509" s="52" t="s">
        <v>14</v>
      </c>
      <c r="F1509" s="39" t="s">
        <v>15</v>
      </c>
      <c r="G1509" s="35" t="n">
        <v>2</v>
      </c>
      <c r="H1509" s="39" t="n">
        <v>0.21</v>
      </c>
      <c r="I1509" s="39" t="n">
        <v>0.42</v>
      </c>
      <c r="J1509" s="14"/>
    </row>
    <row r="1510" ht="22.5" customHeight="1">
      <c r="A1510" s="13" t="n">
        <f>WEEKNUM(B1510,2)</f>
        <v>38</v>
      </c>
      <c r="B1510" s="33" t="n">
        <v>46282</v>
      </c>
      <c r="C1510" s="52" t="n">
        <v>91535229</v>
      </c>
      <c r="D1510" s="63" t="s">
        <v>31</v>
      </c>
      <c r="E1510" s="52" t="s">
        <v>36</v>
      </c>
      <c r="F1510" s="39" t="s">
        <v>15</v>
      </c>
      <c r="G1510" s="35" t="n">
        <v>15</v>
      </c>
      <c r="H1510" s="39" t="n">
        <v>0.04</v>
      </c>
      <c r="I1510" s="39" t="n">
        <v>0.6</v>
      </c>
      <c r="J1510" s="14"/>
    </row>
    <row r="1511" ht="22.5" customHeight="1">
      <c r="A1511" s="13" t="n">
        <f>WEEKNUM(B1511,2)</f>
        <v>38</v>
      </c>
      <c r="B1511" s="33" t="n">
        <v>46282</v>
      </c>
      <c r="C1511" s="52" t="n">
        <v>91535331</v>
      </c>
      <c r="D1511" s="63" t="s">
        <v>31</v>
      </c>
      <c r="E1511" s="52" t="s">
        <v>42</v>
      </c>
      <c r="F1511" s="39" t="s">
        <v>15</v>
      </c>
      <c r="G1511" s="58" t="n">
        <v>17</v>
      </c>
      <c r="H1511" s="39" t="n">
        <v>0.04</v>
      </c>
      <c r="I1511" s="39" t="n">
        <v>0.68</v>
      </c>
      <c r="J1511" s="14"/>
    </row>
    <row r="1512" ht="22.5" customHeight="1">
      <c r="A1512" s="13" t="n">
        <f>WEEKNUM(B1512,2)</f>
        <v>38</v>
      </c>
      <c r="B1512" s="33" t="n">
        <v>46282</v>
      </c>
      <c r="C1512" s="52" t="n">
        <v>11324493</v>
      </c>
      <c r="D1512" s="63" t="s">
        <v>31</v>
      </c>
      <c r="E1512" s="52" t="s">
        <v>17</v>
      </c>
      <c r="F1512" s="13" t="s">
        <v>15</v>
      </c>
      <c r="G1512" s="35" t="n">
        <v>3</v>
      </c>
      <c r="H1512" s="39" t="n">
        <v>0.367</v>
      </c>
      <c r="I1512" s="39" t="n">
        <v>1.1</v>
      </c>
      <c r="J1512" s="14"/>
    </row>
    <row r="1513" ht="22.5" customHeight="1">
      <c r="A1513" s="13" t="n">
        <f>WEEKNUM(B1513,2)</f>
        <v>38</v>
      </c>
      <c r="B1513" s="33" t="n">
        <v>46282</v>
      </c>
      <c r="C1513" s="52" t="n">
        <v>10298628</v>
      </c>
      <c r="D1513" s="63" t="s">
        <v>43</v>
      </c>
      <c r="E1513" s="52" t="s">
        <v>14</v>
      </c>
      <c r="F1513" s="13" t="s">
        <v>26</v>
      </c>
      <c r="G1513" s="58" t="n">
        <v>81</v>
      </c>
      <c r="H1513" s="39" t="n">
        <v>0.27</v>
      </c>
      <c r="I1513" s="39" t="n">
        <v>21.86</v>
      </c>
      <c r="J1513" s="14"/>
    </row>
    <row r="1514" ht="22.5" customHeight="1">
      <c r="A1514" s="13" t="n">
        <f>WEEKNUM(B1514,2)</f>
        <v>38</v>
      </c>
      <c r="B1514" s="33" t="n">
        <v>46282</v>
      </c>
      <c r="C1514" s="52" t="n">
        <v>11655595</v>
      </c>
      <c r="D1514" s="63" t="s">
        <v>44</v>
      </c>
      <c r="E1514" s="52" t="s">
        <v>14</v>
      </c>
      <c r="F1514" s="13" t="s">
        <v>26</v>
      </c>
      <c r="G1514" s="35" t="n">
        <v>0</v>
      </c>
      <c r="H1514" s="39" t="n">
        <v>0</v>
      </c>
      <c r="I1514" s="39" t="n">
        <v>0</v>
      </c>
      <c r="J1514" s="14"/>
    </row>
    <row r="1515" ht="22.5" customHeight="1">
      <c r="A1515" s="13" t="n">
        <f>WEEKNUM(B1515,2)</f>
        <v>38</v>
      </c>
      <c r="B1515" s="33" t="n">
        <v>46282</v>
      </c>
      <c r="C1515" s="52" t="n">
        <v>11655596</v>
      </c>
      <c r="D1515" s="63" t="s">
        <v>44</v>
      </c>
      <c r="E1515" s="52" t="s">
        <v>14</v>
      </c>
      <c r="F1515" s="13" t="s">
        <v>12</v>
      </c>
      <c r="G1515" s="35" t="n">
        <v>0</v>
      </c>
      <c r="H1515" s="39" t="n">
        <v>0</v>
      </c>
      <c r="I1515" s="39" t="n">
        <v>0.0002</v>
      </c>
      <c r="J1515" s="14"/>
    </row>
    <row r="1516" ht="22.5" customHeight="1">
      <c r="A1516" s="13" t="n">
        <f>WEEKNUM(B1516,2)</f>
        <v>38</v>
      </c>
      <c r="B1516" s="33" t="n">
        <v>46282</v>
      </c>
      <c r="C1516" s="52" t="n">
        <v>11690183</v>
      </c>
      <c r="D1516" s="63" t="s">
        <v>38</v>
      </c>
      <c r="E1516" s="52" t="s">
        <v>14</v>
      </c>
      <c r="F1516" s="13" t="s">
        <v>15</v>
      </c>
      <c r="G1516" s="58" t="n">
        <v>60</v>
      </c>
      <c r="H1516" s="39" t="n">
        <v>0.187</v>
      </c>
      <c r="I1516" s="39" t="n">
        <v>11.2</v>
      </c>
      <c r="J1516" s="14"/>
    </row>
    <row r="1517" ht="22.5" customHeight="1">
      <c r="A1517" s="13" t="n">
        <f>WEEKNUM(B1517,2)</f>
        <v>38</v>
      </c>
      <c r="B1517" s="33" t="n">
        <v>46282</v>
      </c>
      <c r="C1517" s="52" t="n">
        <v>11763482</v>
      </c>
      <c r="D1517" s="63" t="s">
        <v>44</v>
      </c>
      <c r="E1517" s="65" t="s">
        <v>14</v>
      </c>
      <c r="F1517" s="13" t="s">
        <v>12</v>
      </c>
      <c r="G1517" s="35" t="n">
        <v>0</v>
      </c>
      <c r="H1517" s="39" t="n">
        <v>0</v>
      </c>
      <c r="I1517" s="39" t="n">
        <v>0.0659</v>
      </c>
      <c r="J1517" s="70"/>
    </row>
    <row r="1518" ht="22.5" customHeight="1">
      <c r="A1518" s="13" t="n">
        <f>WEEKNUM(B1518,2)</f>
        <v>38</v>
      </c>
      <c r="B1518" s="33" t="n">
        <v>46282</v>
      </c>
      <c r="C1518" s="52" t="n">
        <v>91565942</v>
      </c>
      <c r="D1518" s="63" t="s">
        <v>31</v>
      </c>
      <c r="E1518" s="52" t="s">
        <v>36</v>
      </c>
      <c r="F1518" s="39" t="s">
        <v>15</v>
      </c>
      <c r="G1518" s="35" t="n">
        <v>40</v>
      </c>
      <c r="H1518" s="39" t="n">
        <v>0.03</v>
      </c>
      <c r="I1518" s="39" t="n">
        <v>1.2</v>
      </c>
      <c r="J1518" s="70"/>
    </row>
    <row r="1519" ht="22.5" customHeight="1">
      <c r="A1519" s="13" t="n">
        <f>WEEKNUM(B1519,2)</f>
        <v>38</v>
      </c>
      <c r="B1519" s="33" t="n">
        <v>46282</v>
      </c>
      <c r="C1519" s="52" t="n">
        <v>91565947</v>
      </c>
      <c r="D1519" s="63" t="s">
        <v>31</v>
      </c>
      <c r="E1519" s="52" t="s">
        <v>42</v>
      </c>
      <c r="F1519" s="39" t="s">
        <v>15</v>
      </c>
      <c r="G1519" s="35" t="n">
        <v>451</v>
      </c>
      <c r="H1519" s="39" t="n">
        <v>0.02</v>
      </c>
      <c r="I1519" s="39" t="n">
        <v>9.02</v>
      </c>
      <c r="J1519" s="70"/>
    </row>
    <row r="1520" ht="22.5" customHeight="1">
      <c r="A1520" s="13" t="n">
        <f>WEEKNUM(B1520,2)</f>
        <v>38</v>
      </c>
      <c r="B1520" s="33" t="n">
        <v>46282</v>
      </c>
      <c r="C1520" s="52" t="n">
        <v>5464039</v>
      </c>
      <c r="D1520" s="63" t="s">
        <v>31</v>
      </c>
      <c r="E1520" s="52" t="s">
        <v>46</v>
      </c>
      <c r="F1520" s="13" t="s">
        <v>15</v>
      </c>
      <c r="G1520" s="35" t="n">
        <v>1560</v>
      </c>
      <c r="H1520" s="39" t="n">
        <v>0.298</v>
      </c>
      <c r="I1520" s="39" t="n">
        <v>464.584</v>
      </c>
      <c r="J1520" s="14"/>
    </row>
    <row r="1521" ht="22.5" customHeight="1">
      <c r="A1521" s="13" t="n">
        <f>WEEKNUM(B1521,2)</f>
        <v>38</v>
      </c>
      <c r="B1521" s="33" t="n">
        <v>46282</v>
      </c>
      <c r="C1521" s="52" t="n">
        <v>8057746</v>
      </c>
      <c r="D1521" s="63" t="s">
        <v>31</v>
      </c>
      <c r="E1521" s="52" t="s">
        <v>46</v>
      </c>
      <c r="F1521" s="61" t="s">
        <v>15</v>
      </c>
      <c r="G1521" s="59" t="n">
        <v>1</v>
      </c>
      <c r="H1521" s="60" t="n">
        <v>0.28</v>
      </c>
      <c r="I1521" s="60" t="n">
        <v>0.28</v>
      </c>
      <c r="J1521" s="13"/>
    </row>
    <row r="1522" ht="22.5" customHeight="1">
      <c r="A1522" s="13" t="n">
        <f>WEEKNUM(B1522,2)</f>
        <v>38</v>
      </c>
      <c r="B1522" s="33" t="n">
        <v>46282</v>
      </c>
      <c r="C1522" s="52" t="n">
        <v>91399821</v>
      </c>
      <c r="D1522" s="62" t="s">
        <v>40</v>
      </c>
      <c r="E1522" s="52" t="s">
        <v>14</v>
      </c>
      <c r="F1522" s="13" t="s">
        <v>26</v>
      </c>
      <c r="G1522" s="35" t="n">
        <v>486</v>
      </c>
      <c r="H1522" s="39" t="n">
        <v>0.14</v>
      </c>
      <c r="I1522" s="39" t="n">
        <v>67.35</v>
      </c>
      <c r="J1522" s="13"/>
    </row>
    <row r="1523" ht="22.5" customHeight="1">
      <c r="A1523" s="13" t="n">
        <f>WEEKNUM(B1523,2)</f>
        <v>38</v>
      </c>
      <c r="B1523" s="33" t="n">
        <v>46282</v>
      </c>
      <c r="C1523" s="52" t="n">
        <v>8670368</v>
      </c>
      <c r="D1523" s="62" t="s">
        <v>16</v>
      </c>
      <c r="E1523" s="52" t="s">
        <v>11</v>
      </c>
      <c r="F1523" s="13" t="s">
        <v>30</v>
      </c>
      <c r="G1523" s="35" t="n">
        <v>0</v>
      </c>
      <c r="H1523" s="39" t="n">
        <v>0</v>
      </c>
      <c r="I1523" s="39" t="n">
        <v>0.2</v>
      </c>
      <c r="J1523" s="39" t="n">
        <v>0</v>
      </c>
    </row>
    <row r="1524" ht="22.5" customHeight="1">
      <c r="A1524" s="13" t="n">
        <f>WEEKNUM(B1524,2)</f>
        <v>38</v>
      </c>
      <c r="B1524" s="33" t="n">
        <v>46282</v>
      </c>
      <c r="C1524" s="52" t="n">
        <v>10514860</v>
      </c>
      <c r="D1524" s="63" t="s">
        <v>44</v>
      </c>
      <c r="E1524" s="52" t="s">
        <v>14</v>
      </c>
      <c r="F1524" s="13" t="s">
        <v>15</v>
      </c>
      <c r="G1524" s="35" t="n">
        <v>88</v>
      </c>
      <c r="H1524" s="39" t="n">
        <v>0.61</v>
      </c>
      <c r="I1524" s="39" t="n">
        <v>53.7</v>
      </c>
      <c r="J1524" s="13"/>
    </row>
    <row r="1525" ht="22.5" customHeight="1">
      <c r="A1525" s="13" t="n">
        <f>WEEKNUM(B1525,2)</f>
        <v>38</v>
      </c>
      <c r="B1525" s="33" t="n">
        <v>46282</v>
      </c>
      <c r="C1525" s="52" t="n">
        <v>91532857</v>
      </c>
      <c r="D1525" s="63" t="s">
        <v>47</v>
      </c>
      <c r="E1525" s="52" t="s">
        <v>14</v>
      </c>
      <c r="F1525" s="13" t="s">
        <v>12</v>
      </c>
      <c r="G1525" s="35" t="n">
        <v>51</v>
      </c>
      <c r="H1525" s="39" t="n">
        <v>0.192</v>
      </c>
      <c r="I1525" s="39" t="n">
        <v>9.8141</v>
      </c>
      <c r="J1525" s="13"/>
    </row>
    <row r="1526" ht="22.5" customHeight="1">
      <c r="A1526" s="13" t="n">
        <f>WEEKNUM(B1526,2)</f>
        <v>38</v>
      </c>
      <c r="B1526" s="33" t="n">
        <v>46282</v>
      </c>
      <c r="C1526" s="52" t="n">
        <v>91534913</v>
      </c>
      <c r="D1526" s="63" t="s">
        <v>48</v>
      </c>
      <c r="E1526" s="52" t="s">
        <v>49</v>
      </c>
      <c r="F1526" s="13" t="s">
        <v>15</v>
      </c>
      <c r="G1526" s="35" t="n">
        <v>1</v>
      </c>
      <c r="H1526" s="39" t="n">
        <v>2</v>
      </c>
      <c r="I1526" s="39" t="n">
        <v>2</v>
      </c>
      <c r="J1526" s="13"/>
    </row>
    <row r="1527" ht="22.5" customHeight="1">
      <c r="A1527" s="13" t="n">
        <f>WEEKNUM(B1527,2)</f>
        <v>38</v>
      </c>
      <c r="B1527" s="33" t="n">
        <v>46282</v>
      </c>
      <c r="C1527" s="52" t="n">
        <v>91533906</v>
      </c>
      <c r="D1527" s="63" t="s">
        <v>50</v>
      </c>
      <c r="E1527" s="52" t="s">
        <v>51</v>
      </c>
      <c r="F1527" s="13" t="s">
        <v>15</v>
      </c>
      <c r="G1527" s="35" t="n">
        <v>0</v>
      </c>
      <c r="H1527" s="39" t="n">
        <v>0</v>
      </c>
      <c r="I1527" s="39" t="n">
        <v>0</v>
      </c>
      <c r="J1527" s="13"/>
    </row>
    <row r="1528" ht="22.5" customHeight="1">
      <c r="A1528" s="13" t="n">
        <f>WEEKNUM(B1528,2)</f>
        <v>38</v>
      </c>
      <c r="B1528" s="33" t="n">
        <v>46282</v>
      </c>
      <c r="C1528" s="52" t="n">
        <v>91545519</v>
      </c>
      <c r="D1528" s="63" t="s">
        <v>52</v>
      </c>
      <c r="E1528" s="52" t="s">
        <v>46</v>
      </c>
      <c r="F1528" s="13" t="s">
        <v>15</v>
      </c>
      <c r="G1528" s="35" t="n">
        <v>50</v>
      </c>
      <c r="H1528" s="39" t="n">
        <v>0.199</v>
      </c>
      <c r="I1528" s="39" t="n">
        <v>9.97</v>
      </c>
      <c r="J1528" s="13"/>
    </row>
    <row r="1529" ht="22.5" customHeight="1">
      <c r="A1529" s="13" t="n">
        <f>WEEKNUM(B1529,2)</f>
        <v>38</v>
      </c>
      <c r="B1529" s="33" t="n">
        <v>46282</v>
      </c>
      <c r="C1529" s="52" t="n">
        <v>91551388</v>
      </c>
      <c r="D1529" s="63" t="s">
        <v>53</v>
      </c>
      <c r="E1529" s="52" t="s">
        <v>54</v>
      </c>
      <c r="F1529" s="13" t="s">
        <v>12</v>
      </c>
      <c r="G1529" s="35" t="n">
        <v>18</v>
      </c>
      <c r="H1529" s="39" t="n">
        <v>0.73</v>
      </c>
      <c r="I1529" s="39" t="n">
        <v>13.1444</v>
      </c>
      <c r="J1529" s="13"/>
    </row>
    <row r="1530" ht="22.5" customHeight="1">
      <c r="A1530" s="13" t="n">
        <f>WEEKNUM(B1530,2)</f>
        <v>38</v>
      </c>
      <c r="B1530" s="33" t="n">
        <v>46282</v>
      </c>
      <c r="C1530" s="52" t="n">
        <v>91565948</v>
      </c>
      <c r="D1530" s="63" t="s">
        <v>47</v>
      </c>
      <c r="E1530" s="52" t="s">
        <v>14</v>
      </c>
      <c r="F1530" s="13" t="s">
        <v>12</v>
      </c>
      <c r="G1530" s="35" t="n">
        <v>8</v>
      </c>
      <c r="H1530" s="39" t="n">
        <v>0.843</v>
      </c>
      <c r="I1530" s="39" t="n">
        <v>6.7436</v>
      </c>
      <c r="J1530" s="13"/>
    </row>
    <row r="1531" ht="22.5" customHeight="1">
      <c r="A1531" s="13" t="n">
        <f>WEEKNUM(B1531,2)</f>
        <v>38</v>
      </c>
      <c r="B1531" s="33" t="n">
        <v>46282</v>
      </c>
      <c r="C1531" s="52" t="n">
        <v>91550293</v>
      </c>
      <c r="D1531" s="63" t="s">
        <v>55</v>
      </c>
      <c r="E1531" s="52" t="s">
        <v>56</v>
      </c>
      <c r="F1531" s="13" t="s">
        <v>15</v>
      </c>
      <c r="G1531" s="35" t="n">
        <v>25</v>
      </c>
      <c r="H1531" s="39" t="n">
        <v>0.35</v>
      </c>
      <c r="I1531" s="39" t="n">
        <v>8.75</v>
      </c>
      <c r="J1531" s="13"/>
    </row>
    <row r="1532" ht="22.5" customHeight="1">
      <c r="A1532" s="13" t="n">
        <f>WEEKNUM(B1532,2)</f>
        <v>38</v>
      </c>
      <c r="B1532" s="33" t="n">
        <v>46282</v>
      </c>
      <c r="C1532" s="52" t="n">
        <v>9333145</v>
      </c>
      <c r="D1532" s="63" t="s">
        <v>57</v>
      </c>
      <c r="E1532" s="52" t="s">
        <v>14</v>
      </c>
      <c r="F1532" s="13" t="s">
        <v>26</v>
      </c>
      <c r="G1532" s="35" t="n">
        <v>65</v>
      </c>
      <c r="H1532" s="39" t="n">
        <v>0.02</v>
      </c>
      <c r="I1532" s="39" t="n">
        <v>1.35</v>
      </c>
      <c r="J1532" s="13"/>
    </row>
    <row r="1533" ht="22.5" customHeight="1">
      <c r="A1533" s="13" t="n">
        <f>WEEKNUM(B1533,2)</f>
        <v>38</v>
      </c>
      <c r="B1533" s="33" t="n">
        <v>46282</v>
      </c>
      <c r="C1533" s="52" t="n">
        <v>91557347</v>
      </c>
      <c r="D1533" s="63" t="s">
        <v>58</v>
      </c>
      <c r="E1533" s="52" t="s">
        <v>14</v>
      </c>
      <c r="F1533" s="13" t="s">
        <v>15</v>
      </c>
      <c r="G1533" s="35" t="n">
        <v>18</v>
      </c>
      <c r="H1533" s="39" t="n">
        <v>0.8</v>
      </c>
      <c r="I1533" s="39" t="n">
        <v>14.4</v>
      </c>
      <c r="J1533" s="13"/>
    </row>
    <row r="1534" ht="22.5" customHeight="1">
      <c r="A1534" s="13" t="n">
        <f>WEEKNUM(B1534,2)</f>
        <v>38</v>
      </c>
      <c r="B1534" s="33" t="n">
        <v>46282</v>
      </c>
      <c r="C1534" s="52" t="n">
        <v>12115625</v>
      </c>
      <c r="D1534" s="63" t="s">
        <v>59</v>
      </c>
      <c r="E1534" s="52" t="s">
        <v>14</v>
      </c>
      <c r="F1534" s="13" t="s">
        <v>15</v>
      </c>
      <c r="G1534" s="35" t="n">
        <v>0</v>
      </c>
      <c r="H1534" s="39" t="n">
        <v>0</v>
      </c>
      <c r="I1534" s="39" t="n">
        <v>0</v>
      </c>
      <c r="J1534" s="13"/>
    </row>
    <row r="1535" ht="22.5" customHeight="1">
      <c r="A1535" s="13" t="n">
        <f>WEEKNUM(B1535,2)</f>
        <v>38</v>
      </c>
      <c r="B1535" s="33" t="n">
        <v>46282</v>
      </c>
      <c r="C1535" s="52" t="n">
        <v>91564896</v>
      </c>
      <c r="D1535" s="63" t="s">
        <v>60</v>
      </c>
      <c r="E1535" s="52" t="s">
        <v>14</v>
      </c>
      <c r="F1535" s="13" t="s">
        <v>15</v>
      </c>
      <c r="G1535" s="72" t="n">
        <v>59</v>
      </c>
      <c r="H1535" s="73" t="n">
        <v>0.35</v>
      </c>
      <c r="I1535" s="73" t="n">
        <v>20.65</v>
      </c>
      <c r="J1535" s="13"/>
    </row>
    <row r="1536" ht="22.5" customHeight="1">
      <c r="A1536" s="13" t="n">
        <f>WEEKNUM(B1536,2)</f>
        <v>38</v>
      </c>
      <c r="B1536" s="33" t="n">
        <v>46282</v>
      </c>
      <c r="C1536" s="52" t="n">
        <v>91566789</v>
      </c>
      <c r="D1536" s="63" t="s">
        <v>61</v>
      </c>
      <c r="E1536" s="52" t="s">
        <v>42</v>
      </c>
      <c r="F1536" s="52" t="s">
        <v>15</v>
      </c>
      <c r="G1536" s="35" t="n">
        <v>50</v>
      </c>
      <c r="H1536" s="39" t="n">
        <v>0.15</v>
      </c>
      <c r="I1536" s="39" t="n">
        <v>7.5</v>
      </c>
      <c r="J1536" s="14"/>
    </row>
    <row r="1537" ht="22.5" customHeight="1">
      <c r="A1537" s="13" t="n">
        <f>WEEKNUM(B1537,2)</f>
        <v>38</v>
      </c>
      <c r="B1537" s="33" t="n">
        <v>46282</v>
      </c>
      <c r="C1537" s="52" t="n">
        <v>12306671</v>
      </c>
      <c r="D1537" s="63" t="s">
        <v>62</v>
      </c>
      <c r="E1537" s="52" t="s">
        <v>63</v>
      </c>
      <c r="F1537" s="13" t="s">
        <v>21</v>
      </c>
      <c r="G1537" s="59" t="n">
        <v>43</v>
      </c>
      <c r="H1537" s="60" t="n">
        <v>0.2112</v>
      </c>
      <c r="I1537" s="60" t="n">
        <v>9.08</v>
      </c>
      <c r="J1537" s="13"/>
    </row>
    <row r="1538" ht="22.5" customHeight="1">
      <c r="A1538" s="13" t="n">
        <f>WEEKNUM(B1538,2)</f>
        <v>38</v>
      </c>
      <c r="B1538" s="33" t="n">
        <v>46282</v>
      </c>
      <c r="C1538" s="52" t="n">
        <v>12304863</v>
      </c>
      <c r="D1538" s="63" t="s">
        <v>59</v>
      </c>
      <c r="E1538" s="52" t="s">
        <v>14</v>
      </c>
      <c r="F1538" s="13" t="s">
        <v>26</v>
      </c>
      <c r="G1538" s="35" t="n">
        <v>4</v>
      </c>
      <c r="H1538" s="39" t="n">
        <v>0.02</v>
      </c>
      <c r="I1538" s="39" t="n">
        <v>0.07</v>
      </c>
      <c r="J1538" s="13"/>
    </row>
    <row r="1539" ht="22.5" customHeight="1">
      <c r="A1539" s="13" t="n">
        <f>WEEKNUM(B1539,2)</f>
        <v>38</v>
      </c>
      <c r="B1539" s="33" t="n">
        <v>46282</v>
      </c>
      <c r="C1539" s="52" t="n">
        <v>5617321</v>
      </c>
      <c r="D1539" s="63" t="s">
        <v>62</v>
      </c>
      <c r="E1539" s="52" t="s">
        <v>63</v>
      </c>
      <c r="F1539" s="13" t="s">
        <v>12</v>
      </c>
      <c r="G1539" s="35" t="n">
        <v>0</v>
      </c>
      <c r="H1539" s="39" t="n">
        <v>0</v>
      </c>
      <c r="I1539" s="39" t="n">
        <v>0.033</v>
      </c>
      <c r="J1539" s="13"/>
    </row>
    <row r="1540" ht="22.5" customHeight="1">
      <c r="A1540" s="13" t="n">
        <f>WEEKNUM(B1540,2)</f>
        <v>38</v>
      </c>
      <c r="B1540" s="33" t="n">
        <v>46282</v>
      </c>
      <c r="C1540" s="52" t="n">
        <v>12398053</v>
      </c>
      <c r="D1540" s="63" t="s">
        <v>62</v>
      </c>
      <c r="E1540" s="52" t="s">
        <v>63</v>
      </c>
      <c r="F1540" s="13" t="s">
        <v>26</v>
      </c>
      <c r="G1540" s="35" t="n">
        <v>1</v>
      </c>
      <c r="H1540" s="39" t="n">
        <v>20</v>
      </c>
      <c r="I1540" s="39" t="n">
        <v>20</v>
      </c>
      <c r="J1540" s="13"/>
    </row>
    <row r="1541" ht="22.5" customHeight="1">
      <c r="A1541" s="13" t="n">
        <f>WEEKNUM(B1541,2)</f>
        <v>38</v>
      </c>
      <c r="B1541" s="33" t="n">
        <v>46282</v>
      </c>
      <c r="C1541" s="52" t="n">
        <v>91399439</v>
      </c>
      <c r="D1541" s="63" t="s">
        <v>69</v>
      </c>
      <c r="E1541" s="52" t="s">
        <v>42</v>
      </c>
      <c r="F1541" s="13" t="s">
        <v>15</v>
      </c>
      <c r="G1541" s="13" t="n">
        <v>3</v>
      </c>
      <c r="H1541" s="39" t="n">
        <v>0.1</v>
      </c>
      <c r="I1541" s="39" t="n">
        <v>0.3</v>
      </c>
      <c r="J1541" s="13"/>
    </row>
    <row r="1542" ht="22.5" customHeight="1">
      <c r="A1542" s="13" t="n">
        <f>WEEKNUM(B1542,2)</f>
        <v>38</v>
      </c>
      <c r="B1542" s="33" t="n">
        <v>46282</v>
      </c>
      <c r="C1542" s="52" t="n">
        <v>91399437</v>
      </c>
      <c r="D1542" s="63" t="s">
        <v>70</v>
      </c>
      <c r="E1542" s="56" t="s">
        <v>71</v>
      </c>
      <c r="F1542" s="13" t="s">
        <v>15</v>
      </c>
      <c r="G1542" s="35" t="n">
        <v>51</v>
      </c>
      <c r="H1542" s="39" t="n">
        <v>0.15</v>
      </c>
      <c r="I1542" s="39" t="n">
        <v>7.65</v>
      </c>
      <c r="J1542" s="13"/>
    </row>
    <row r="1543" ht="22.5" customHeight="1">
      <c r="A1543" s="13" t="n">
        <f>WEEKNUM(B1543,2)</f>
        <v>38</v>
      </c>
      <c r="B1543" s="33" t="n">
        <v>46282</v>
      </c>
      <c r="C1543" s="52" t="n">
        <v>5556054</v>
      </c>
      <c r="D1543" s="63" t="s">
        <v>72</v>
      </c>
      <c r="E1543" s="52" t="s">
        <v>36</v>
      </c>
      <c r="F1543" s="13" t="s">
        <v>15</v>
      </c>
      <c r="G1543" s="57" t="n">
        <v>0</v>
      </c>
      <c r="H1543" s="39" t="n">
        <v>0</v>
      </c>
      <c r="I1543" s="39" t="n">
        <v>0</v>
      </c>
      <c r="J1543" s="13"/>
    </row>
    <row r="1544" ht="22.5" customHeight="1">
      <c r="A1544" s="13" t="n">
        <f>WEEKNUM(B1544,2)</f>
        <v>38</v>
      </c>
      <c r="B1544" s="33" t="n">
        <v>46282</v>
      </c>
      <c r="C1544" s="52" t="n">
        <v>8628042</v>
      </c>
      <c r="D1544" s="63" t="s">
        <v>28</v>
      </c>
      <c r="E1544" s="52" t="s">
        <v>14</v>
      </c>
      <c r="F1544" s="61" t="s">
        <v>26</v>
      </c>
      <c r="G1544" s="61" t="n">
        <v>451</v>
      </c>
      <c r="H1544" s="60" t="n">
        <v>0.27</v>
      </c>
      <c r="I1544" s="60" t="n">
        <v>123.73</v>
      </c>
      <c r="J1544" s="66"/>
    </row>
    <row r="1545" ht="22.5" customHeight="1">
      <c r="A1545" s="13" t="n">
        <f>WEEKNUM(B1545,2)</f>
        <v>38</v>
      </c>
      <c r="B1545" s="33" t="n">
        <v>46282</v>
      </c>
      <c r="C1545" s="52" t="n">
        <v>9297014</v>
      </c>
      <c r="D1545" s="63" t="s">
        <v>13</v>
      </c>
      <c r="E1545" s="52" t="s">
        <v>14</v>
      </c>
      <c r="F1545" s="13" t="s">
        <v>26</v>
      </c>
      <c r="G1545" s="13" t="n">
        <v>292</v>
      </c>
      <c r="H1545" s="39" t="n">
        <v>0.17</v>
      </c>
      <c r="I1545" s="39" t="n">
        <v>49.88</v>
      </c>
      <c r="J1545" s="14"/>
    </row>
    <row r="1546" ht="22.5" customHeight="1">
      <c r="A1546" s="13" t="n">
        <f>WEEKNUM(B1546,2)</f>
        <v>38</v>
      </c>
      <c r="B1546" s="33" t="n">
        <v>46282</v>
      </c>
      <c r="C1546" s="52" t="n">
        <v>7815836</v>
      </c>
      <c r="D1546" s="63" t="s">
        <v>73</v>
      </c>
      <c r="E1546" s="52" t="s">
        <v>36</v>
      </c>
      <c r="F1546" s="13" t="s">
        <v>15</v>
      </c>
      <c r="G1546" s="57" t="n">
        <v>2408</v>
      </c>
      <c r="H1546" s="39" t="n">
        <v>0.095</v>
      </c>
      <c r="I1546" s="39" t="n">
        <v>227.745</v>
      </c>
      <c r="J1546" s="14"/>
    </row>
    <row r="1547" ht="22.5" customHeight="1">
      <c r="A1547" s="13" t="n">
        <f>WEEKNUM(B1547,2)</f>
        <v>38</v>
      </c>
      <c r="B1547" s="33" t="n">
        <v>46282</v>
      </c>
      <c r="C1547" s="52" t="n">
        <v>8312006</v>
      </c>
      <c r="D1547" s="63" t="s">
        <v>92</v>
      </c>
      <c r="E1547" s="52" t="s">
        <v>14</v>
      </c>
      <c r="F1547" s="13" t="s">
        <v>15</v>
      </c>
      <c r="G1547" s="57" t="n">
        <v>31</v>
      </c>
      <c r="H1547" s="39" t="n">
        <v>0.12</v>
      </c>
      <c r="I1547" s="39" t="n">
        <v>3.72</v>
      </c>
      <c r="J1547" s="14"/>
    </row>
    <row r="1548" ht="22.5" customHeight="1">
      <c r="A1548" s="13" t="n">
        <f>WEEKNUM(B1548,2)</f>
        <v>38</v>
      </c>
      <c r="B1548" s="33" t="n">
        <v>46282</v>
      </c>
      <c r="C1548" s="52" t="n">
        <v>91467820</v>
      </c>
      <c r="D1548" s="63" t="s">
        <v>74</v>
      </c>
      <c r="E1548" s="52" t="s">
        <v>36</v>
      </c>
      <c r="F1548" s="13" t="s">
        <v>15</v>
      </c>
      <c r="G1548" s="57" t="n">
        <v>239</v>
      </c>
      <c r="H1548" s="39" t="n">
        <v>0.1</v>
      </c>
      <c r="I1548" s="39" t="n">
        <v>23.9</v>
      </c>
      <c r="J1548" s="14"/>
    </row>
    <row r="1549" ht="22.5" customHeight="1">
      <c r="A1549" s="13" t="n">
        <f>WEEKNUM(B1549,2)</f>
        <v>38</v>
      </c>
      <c r="B1549" s="33" t="n">
        <v>46282</v>
      </c>
      <c r="C1549" s="52" t="n">
        <v>91467821</v>
      </c>
      <c r="D1549" s="63" t="s">
        <v>74</v>
      </c>
      <c r="E1549" s="52" t="s">
        <v>17</v>
      </c>
      <c r="F1549" s="13" t="s">
        <v>15</v>
      </c>
      <c r="G1549" s="57" t="n">
        <v>93</v>
      </c>
      <c r="H1549" s="39" t="n">
        <v>0.17</v>
      </c>
      <c r="I1549" s="39" t="n">
        <v>15.81</v>
      </c>
      <c r="J1549" s="14"/>
    </row>
    <row r="1550" ht="22.5" customHeight="1">
      <c r="A1550" s="13" t="n">
        <f>WEEKNUM(B1550,2)</f>
        <v>38</v>
      </c>
      <c r="B1550" s="33" t="n">
        <v>46282</v>
      </c>
      <c r="C1550" s="52" t="n">
        <v>10295313</v>
      </c>
      <c r="D1550" s="63" t="s">
        <v>92</v>
      </c>
      <c r="E1550" s="52" t="s">
        <v>14</v>
      </c>
      <c r="F1550" s="13" t="s">
        <v>15</v>
      </c>
      <c r="G1550" s="35" t="n">
        <v>0</v>
      </c>
      <c r="H1550" s="39" t="n">
        <v>0</v>
      </c>
      <c r="I1550" s="39" t="n">
        <v>0</v>
      </c>
      <c r="J1550" s="14"/>
    </row>
    <row r="1551" ht="22.5" customHeight="1">
      <c r="A1551" s="13" t="n">
        <f>WEEKNUM(B1551,2)</f>
        <v>38</v>
      </c>
      <c r="B1551" s="33" t="n">
        <v>46282</v>
      </c>
      <c r="C1551" s="52" t="n">
        <v>91496145</v>
      </c>
      <c r="D1551" s="63" t="s">
        <v>74</v>
      </c>
      <c r="E1551" s="56" t="s">
        <v>71</v>
      </c>
      <c r="F1551" s="13" t="s">
        <v>15</v>
      </c>
      <c r="G1551" s="57" t="n">
        <v>50</v>
      </c>
      <c r="H1551" s="39" t="n">
        <v>0.15</v>
      </c>
      <c r="I1551" s="39" t="n">
        <v>7.5</v>
      </c>
      <c r="J1551" s="14"/>
    </row>
    <row r="1552" ht="22.5" customHeight="1">
      <c r="A1552" s="13" t="n">
        <f>WEEKNUM(B1552,2)</f>
        <v>38</v>
      </c>
      <c r="B1552" s="33" t="n">
        <v>46282</v>
      </c>
      <c r="C1552" s="52" t="n">
        <v>91496146</v>
      </c>
      <c r="D1552" s="63" t="s">
        <v>74</v>
      </c>
      <c r="E1552" s="52" t="s">
        <v>46</v>
      </c>
      <c r="F1552" s="13" t="s">
        <v>15</v>
      </c>
      <c r="G1552" s="57" t="n">
        <v>47</v>
      </c>
      <c r="H1552" s="39" t="n">
        <v>0.14</v>
      </c>
      <c r="I1552" s="39" t="n">
        <v>6.58</v>
      </c>
      <c r="J1552" s="14"/>
    </row>
    <row r="1553" ht="22.5" customHeight="1">
      <c r="A1553" s="13" t="n">
        <f>WEEKNUM(B1553,2)</f>
        <v>38</v>
      </c>
      <c r="B1553" s="33" t="n">
        <v>46282</v>
      </c>
      <c r="C1553" s="52" t="n">
        <v>91496147</v>
      </c>
      <c r="D1553" s="63" t="s">
        <v>74</v>
      </c>
      <c r="E1553" s="52" t="s">
        <v>11</v>
      </c>
      <c r="F1553" s="13" t="s">
        <v>15</v>
      </c>
      <c r="G1553" s="57" t="n">
        <v>147</v>
      </c>
      <c r="H1553" s="39" t="n">
        <v>0.13</v>
      </c>
      <c r="I1553" s="39" t="n">
        <v>19.11</v>
      </c>
      <c r="J1553" s="14"/>
    </row>
    <row r="1554" ht="22.5" customHeight="1">
      <c r="A1554" s="13" t="n">
        <f>WEEKNUM(B1554,2)</f>
        <v>38</v>
      </c>
      <c r="B1554" s="33" t="n">
        <v>46282</v>
      </c>
      <c r="C1554" s="52" t="n">
        <v>91496148</v>
      </c>
      <c r="D1554" s="63" t="s">
        <v>74</v>
      </c>
      <c r="E1554" s="52" t="s">
        <v>14</v>
      </c>
      <c r="F1554" s="13" t="s">
        <v>15</v>
      </c>
      <c r="G1554" s="57" t="n">
        <v>160</v>
      </c>
      <c r="H1554" s="39" t="n">
        <v>0.15</v>
      </c>
      <c r="I1554" s="39" t="n">
        <v>24</v>
      </c>
      <c r="J1554" s="14"/>
    </row>
    <row r="1555" ht="22.5" customHeight="1">
      <c r="A1555" s="13" t="n">
        <f>WEEKNUM(B1555,2)</f>
        <v>38</v>
      </c>
      <c r="B1555" s="33" t="n">
        <v>46282</v>
      </c>
      <c r="C1555" s="52" t="n">
        <v>10765365</v>
      </c>
      <c r="D1555" s="63" t="s">
        <v>75</v>
      </c>
      <c r="E1555" s="56" t="s">
        <v>71</v>
      </c>
      <c r="F1555" s="13" t="s">
        <v>15</v>
      </c>
      <c r="G1555" s="57" t="n">
        <v>100</v>
      </c>
      <c r="H1555" s="39" t="n">
        <v>0.181</v>
      </c>
      <c r="I1555" s="39" t="n">
        <v>18.09</v>
      </c>
      <c r="J1555" s="14"/>
    </row>
    <row r="1556" ht="22.5" customHeight="1">
      <c r="A1556" s="13" t="n">
        <f>WEEKNUM(B1556,2)</f>
        <v>38</v>
      </c>
      <c r="B1556" s="33" t="n">
        <v>46282</v>
      </c>
      <c r="C1556" s="52" t="n">
        <v>11079953</v>
      </c>
      <c r="D1556" s="63" t="s">
        <v>72</v>
      </c>
      <c r="E1556" s="52" t="s">
        <v>36</v>
      </c>
      <c r="F1556" s="13" t="s">
        <v>15</v>
      </c>
      <c r="G1556" s="57" t="n">
        <v>0</v>
      </c>
      <c r="H1556" s="39" t="n">
        <v>0</v>
      </c>
      <c r="I1556" s="39" t="n">
        <v>0</v>
      </c>
      <c r="J1556" s="14"/>
    </row>
    <row r="1557" ht="22.5" customHeight="1">
      <c r="A1557" s="13" t="n">
        <f>WEEKNUM(B1557,2)</f>
        <v>38</v>
      </c>
      <c r="B1557" s="33" t="n">
        <v>46282</v>
      </c>
      <c r="C1557" s="52" t="n">
        <v>11690181</v>
      </c>
      <c r="D1557" s="63" t="s">
        <v>76</v>
      </c>
      <c r="E1557" s="52" t="s">
        <v>14</v>
      </c>
      <c r="F1557" s="13" t="s">
        <v>15</v>
      </c>
      <c r="G1557" s="57" t="n">
        <v>400</v>
      </c>
      <c r="H1557" s="39" t="n">
        <v>0.42</v>
      </c>
      <c r="I1557" s="39" t="n">
        <v>168</v>
      </c>
      <c r="J1557" s="14"/>
    </row>
    <row r="1558" ht="22.5" customHeight="1">
      <c r="A1558" s="13" t="n">
        <f>WEEKNUM(B1558,2)</f>
        <v>38</v>
      </c>
      <c r="B1558" s="33" t="n">
        <v>46282</v>
      </c>
      <c r="C1558" s="52" t="n">
        <v>11836152</v>
      </c>
      <c r="D1558" s="63" t="s">
        <v>73</v>
      </c>
      <c r="E1558" s="56" t="s">
        <v>36</v>
      </c>
      <c r="F1558" s="13" t="s">
        <v>15</v>
      </c>
      <c r="G1558" s="57" t="n">
        <v>4</v>
      </c>
      <c r="H1558" s="39" t="n">
        <v>0.09</v>
      </c>
      <c r="I1558" s="39" t="n">
        <v>0.36</v>
      </c>
      <c r="J1558" s="14"/>
    </row>
    <row r="1559" ht="22.5" customHeight="1">
      <c r="A1559" s="13" t="n">
        <f>WEEKNUM(B1559,2)</f>
        <v>38</v>
      </c>
      <c r="B1559" s="33" t="n">
        <v>46282</v>
      </c>
      <c r="C1559" s="52" t="n">
        <v>11862336</v>
      </c>
      <c r="D1559" s="63" t="s">
        <v>69</v>
      </c>
      <c r="E1559" s="56" t="s">
        <v>42</v>
      </c>
      <c r="F1559" s="13" t="s">
        <v>15</v>
      </c>
      <c r="G1559" s="35" t="n">
        <v>0</v>
      </c>
      <c r="H1559" s="39" t="n">
        <v>0</v>
      </c>
      <c r="I1559" s="39" t="n">
        <v>0</v>
      </c>
      <c r="J1559" s="14"/>
    </row>
    <row r="1560" ht="22.5" customHeight="1">
      <c r="A1560" s="13" t="n">
        <f>WEEKNUM(B1560,2)</f>
        <v>38</v>
      </c>
      <c r="B1560" s="33" t="n">
        <v>46282</v>
      </c>
      <c r="C1560" s="52" t="n">
        <v>11924259</v>
      </c>
      <c r="D1560" s="63" t="s">
        <v>77</v>
      </c>
      <c r="E1560" s="56" t="s">
        <v>36</v>
      </c>
      <c r="F1560" s="13" t="s">
        <v>15</v>
      </c>
      <c r="G1560" s="57" t="n">
        <v>52</v>
      </c>
      <c r="H1560" s="39" t="n">
        <v>0.12</v>
      </c>
      <c r="I1560" s="39" t="n">
        <v>6.24</v>
      </c>
      <c r="J1560" s="14"/>
    </row>
    <row r="1561" ht="22.5" customHeight="1">
      <c r="A1561" s="13" t="n">
        <f>WEEKNUM(B1561,2)</f>
        <v>38</v>
      </c>
      <c r="B1561" s="33" t="n">
        <v>46282</v>
      </c>
      <c r="C1561" s="52" t="n">
        <v>11924419</v>
      </c>
      <c r="D1561" s="63" t="s">
        <v>77</v>
      </c>
      <c r="E1561" s="56" t="s">
        <v>36</v>
      </c>
      <c r="F1561" s="39" t="s">
        <v>26</v>
      </c>
      <c r="G1561" s="57" t="n">
        <v>18</v>
      </c>
      <c r="H1561" s="39" t="n">
        <v>0.41</v>
      </c>
      <c r="I1561" s="39" t="n">
        <v>7.39</v>
      </c>
      <c r="J1561" s="14"/>
    </row>
    <row r="1562" ht="22.5" customHeight="1">
      <c r="A1562" s="13" t="n">
        <f>WEEKNUM(B1562,2)</f>
        <v>38</v>
      </c>
      <c r="B1562" s="33" t="n">
        <v>46282</v>
      </c>
      <c r="C1562" s="52" t="n">
        <v>12038500</v>
      </c>
      <c r="D1562" s="63" t="s">
        <v>76</v>
      </c>
      <c r="E1562" s="52" t="s">
        <v>14</v>
      </c>
      <c r="F1562" s="13" t="s">
        <v>15</v>
      </c>
      <c r="G1562" s="57" t="n">
        <v>2</v>
      </c>
      <c r="H1562" s="39" t="n">
        <v>0.4</v>
      </c>
      <c r="I1562" s="39" t="n">
        <v>0.8</v>
      </c>
      <c r="J1562" s="14"/>
    </row>
    <row r="1563" ht="22.5" customHeight="1">
      <c r="A1563" s="13" t="n">
        <f>WEEKNUM(B1563,2)</f>
        <v>38</v>
      </c>
      <c r="B1563" s="33" t="n">
        <v>46282</v>
      </c>
      <c r="C1563" s="52" t="n">
        <v>91565943</v>
      </c>
      <c r="D1563" s="63" t="s">
        <v>74</v>
      </c>
      <c r="E1563" s="52" t="s">
        <v>46</v>
      </c>
      <c r="F1563" s="13" t="s">
        <v>15</v>
      </c>
      <c r="G1563" s="57" t="n">
        <v>3</v>
      </c>
      <c r="H1563" s="39" t="n">
        <v>0.14</v>
      </c>
      <c r="I1563" s="39" t="n">
        <v>0.42</v>
      </c>
      <c r="J1563" s="14"/>
    </row>
    <row r="1564" ht="22.5" customHeight="1">
      <c r="A1564" s="13" t="n">
        <f>WEEKNUM(B1564,2)</f>
        <v>38</v>
      </c>
      <c r="B1564" s="33" t="n">
        <v>46282</v>
      </c>
      <c r="C1564" s="52" t="n">
        <v>91565944</v>
      </c>
      <c r="D1564" s="63" t="s">
        <v>74</v>
      </c>
      <c r="E1564" s="52" t="s">
        <v>14</v>
      </c>
      <c r="F1564" s="13" t="s">
        <v>15</v>
      </c>
      <c r="G1564" s="57" t="n">
        <v>16</v>
      </c>
      <c r="H1564" s="39" t="n">
        <v>0.15</v>
      </c>
      <c r="I1564" s="39" t="n">
        <v>2.4</v>
      </c>
      <c r="J1564" s="14"/>
    </row>
    <row r="1565" ht="22.5" customHeight="1">
      <c r="A1565" s="13" t="n">
        <f>WEEKNUM(B1565,2)</f>
        <v>38</v>
      </c>
      <c r="B1565" s="33" t="n">
        <v>46282</v>
      </c>
      <c r="C1565" s="52" t="n">
        <v>91565945</v>
      </c>
      <c r="D1565" s="63" t="s">
        <v>74</v>
      </c>
      <c r="E1565" s="56" t="s">
        <v>36</v>
      </c>
      <c r="F1565" s="13" t="s">
        <v>15</v>
      </c>
      <c r="G1565" s="57" t="n">
        <v>28</v>
      </c>
      <c r="H1565" s="39" t="n">
        <v>0.12</v>
      </c>
      <c r="I1565" s="39" t="n">
        <v>3.36</v>
      </c>
      <c r="J1565" s="14"/>
    </row>
    <row r="1566" ht="22.5" customHeight="1">
      <c r="A1566" s="13" t="n">
        <f>WEEKNUM(B1566,2)</f>
        <v>38</v>
      </c>
      <c r="B1566" s="33" t="n">
        <v>46282</v>
      </c>
      <c r="C1566" s="52" t="n">
        <v>91551845</v>
      </c>
      <c r="D1566" s="63" t="s">
        <v>74</v>
      </c>
      <c r="E1566" s="52" t="s">
        <v>11</v>
      </c>
      <c r="F1566" s="13" t="s">
        <v>15</v>
      </c>
      <c r="G1566" s="57" t="n">
        <v>3</v>
      </c>
      <c r="H1566" s="39" t="n">
        <v>0.14</v>
      </c>
      <c r="I1566" s="39" t="n">
        <v>0.42</v>
      </c>
      <c r="J1566" s="14"/>
    </row>
    <row r="1567" ht="22.5" customHeight="1">
      <c r="A1567" s="13" t="n">
        <f>WEEKNUM(B1567,2)</f>
        <v>38</v>
      </c>
      <c r="B1567" s="33" t="n">
        <v>46282</v>
      </c>
      <c r="C1567" s="52" t="n">
        <v>91565946</v>
      </c>
      <c r="D1567" s="63" t="s">
        <v>74</v>
      </c>
      <c r="E1567" s="52" t="s">
        <v>17</v>
      </c>
      <c r="F1567" s="13" t="s">
        <v>15</v>
      </c>
      <c r="G1567" s="57" t="n">
        <v>9</v>
      </c>
      <c r="H1567" s="39" t="n">
        <v>0.17</v>
      </c>
      <c r="I1567" s="39" t="n">
        <v>1.53</v>
      </c>
      <c r="J1567" s="14"/>
    </row>
    <row r="1568" ht="22.5" customHeight="1">
      <c r="A1568" s="13" t="n">
        <f>WEEKNUM(B1568,2)</f>
        <v>38</v>
      </c>
      <c r="B1568" s="33" t="n">
        <v>46282</v>
      </c>
      <c r="C1568" s="52" t="n">
        <v>91565949</v>
      </c>
      <c r="D1568" s="63" t="s">
        <v>74</v>
      </c>
      <c r="E1568" s="52" t="s">
        <v>71</v>
      </c>
      <c r="F1568" s="13" t="s">
        <v>15</v>
      </c>
      <c r="G1568" s="57" t="n">
        <v>34</v>
      </c>
      <c r="H1568" s="39" t="n">
        <v>0.15</v>
      </c>
      <c r="I1568" s="39" t="n">
        <v>5.1</v>
      </c>
      <c r="J1568" s="14"/>
    </row>
    <row r="1569" ht="22.5" customHeight="1">
      <c r="A1569" s="13" t="n">
        <f>WEEKNUM(B1569,2)</f>
        <v>38</v>
      </c>
      <c r="B1569" s="33" t="n">
        <v>46282</v>
      </c>
      <c r="C1569" s="52" t="n">
        <v>12336897</v>
      </c>
      <c r="D1569" s="63" t="s">
        <v>78</v>
      </c>
      <c r="E1569" s="52" t="s">
        <v>11</v>
      </c>
      <c r="F1569" s="13" t="s">
        <v>15</v>
      </c>
      <c r="G1569" s="57" t="n">
        <v>7</v>
      </c>
      <c r="H1569" s="39" t="n">
        <v>0.257</v>
      </c>
      <c r="I1569" s="39" t="n">
        <v>1.8</v>
      </c>
      <c r="J1569" s="14"/>
    </row>
    <row r="1570" ht="22.5" customHeight="1">
      <c r="A1570" s="13" t="n">
        <f>WEEKNUM(B1570,2)</f>
        <v>38</v>
      </c>
      <c r="B1570" s="33" t="n">
        <v>46282</v>
      </c>
      <c r="C1570" s="52" t="n">
        <v>12336896</v>
      </c>
      <c r="D1570" s="63" t="s">
        <v>78</v>
      </c>
      <c r="E1570" s="52" t="s">
        <v>11</v>
      </c>
      <c r="F1570" s="39" t="s">
        <v>12</v>
      </c>
      <c r="G1570" s="57" t="n">
        <v>3</v>
      </c>
      <c r="H1570" s="39" t="n">
        <v>2.18</v>
      </c>
      <c r="I1570" s="39" t="n">
        <v>6.5398</v>
      </c>
      <c r="J1570" s="14"/>
    </row>
    <row r="1571" ht="22.5" customHeight="1">
      <c r="A1571" s="13" t="n">
        <f>WEEKNUM(B1571,2)</f>
        <v>38</v>
      </c>
      <c r="B1571" s="33" t="n">
        <v>46282</v>
      </c>
      <c r="C1571" s="52" t="n">
        <v>6395488</v>
      </c>
      <c r="D1571" s="63" t="s">
        <v>39</v>
      </c>
      <c r="E1571" s="52" t="s">
        <v>14</v>
      </c>
      <c r="F1571" s="13" t="s">
        <v>15</v>
      </c>
      <c r="G1571" s="13" t="n">
        <v>200</v>
      </c>
      <c r="H1571" s="39" t="n">
        <v>0.3</v>
      </c>
      <c r="I1571" s="39" t="n">
        <v>60</v>
      </c>
      <c r="J1571" s="14"/>
    </row>
    <row r="1572" ht="22.5" customHeight="1">
      <c r="A1572" s="13" t="n">
        <f>WEEKNUM(B1572,2)</f>
        <v>38</v>
      </c>
      <c r="B1572" s="33" t="n">
        <v>46282</v>
      </c>
      <c r="C1572" s="52" t="n">
        <v>8291713</v>
      </c>
      <c r="D1572" s="62" t="s">
        <v>40</v>
      </c>
      <c r="E1572" s="31" t="s">
        <v>14</v>
      </c>
      <c r="F1572" s="13" t="s">
        <v>15</v>
      </c>
      <c r="G1572" s="35" t="n">
        <v>1500</v>
      </c>
      <c r="H1572" s="39" t="n">
        <v>0.135</v>
      </c>
      <c r="I1572" s="39" t="n">
        <v>202.5</v>
      </c>
      <c r="J1572" s="14"/>
    </row>
    <row r="1573" ht="22.5" customHeight="1">
      <c r="A1573" s="13" t="n">
        <f>WEEKNUM(B1573,2)</f>
        <v>38</v>
      </c>
      <c r="B1573" s="33" t="n">
        <v>46282</v>
      </c>
      <c r="C1573" s="52" t="n">
        <v>8566541</v>
      </c>
      <c r="D1573" s="62" t="s">
        <v>79</v>
      </c>
      <c r="E1573" s="56" t="s">
        <v>14</v>
      </c>
      <c r="F1573" s="39" t="s">
        <v>26</v>
      </c>
      <c r="G1573" s="35" t="n">
        <v>361</v>
      </c>
      <c r="H1573" s="39" t="n">
        <v>0.16</v>
      </c>
      <c r="I1573" s="39" t="n">
        <v>57.49</v>
      </c>
      <c r="J1573" s="66"/>
    </row>
    <row r="1574" ht="22.5" customHeight="1">
      <c r="A1574" s="13" t="n">
        <f>WEEKNUM(B1574,2)</f>
        <v>38</v>
      </c>
      <c r="B1574" s="33" t="n">
        <v>46282</v>
      </c>
      <c r="C1574" s="52" t="n">
        <v>8566084</v>
      </c>
      <c r="D1574" s="62" t="s">
        <v>80</v>
      </c>
      <c r="E1574" s="56" t="s">
        <v>42</v>
      </c>
      <c r="F1574" s="13" t="s">
        <v>15</v>
      </c>
      <c r="G1574" s="58" t="n">
        <v>83</v>
      </c>
      <c r="H1574" s="39" t="n">
        <v>0.12</v>
      </c>
      <c r="I1574" s="39" t="n">
        <v>9.96</v>
      </c>
      <c r="J1574" s="14"/>
    </row>
    <row r="1575" ht="22.5" customHeight="1">
      <c r="A1575" s="13" t="n">
        <f>WEEKNUM(B1575,2)</f>
        <v>38</v>
      </c>
      <c r="B1575" s="33" t="n">
        <v>46282</v>
      </c>
      <c r="C1575" s="52" t="n">
        <v>2937658</v>
      </c>
      <c r="D1575" s="62" t="s">
        <v>81</v>
      </c>
      <c r="E1575" s="56" t="s">
        <v>14</v>
      </c>
      <c r="F1575" s="61" t="s">
        <v>15</v>
      </c>
      <c r="G1575" s="74" t="n">
        <v>100</v>
      </c>
      <c r="H1575" s="60" t="n">
        <v>0.123</v>
      </c>
      <c r="I1575" s="60" t="n">
        <v>12.3</v>
      </c>
      <c r="J1575" s="14"/>
    </row>
    <row r="1576" ht="22.5" customHeight="1">
      <c r="A1576" s="13" t="n">
        <f>WEEKNUM(B1576,2)</f>
        <v>38</v>
      </c>
      <c r="B1576" s="33" t="n">
        <v>46282</v>
      </c>
      <c r="C1576" s="52" t="n">
        <v>6706444</v>
      </c>
      <c r="D1576" s="62" t="s">
        <v>82</v>
      </c>
      <c r="E1576" s="52" t="s">
        <v>83</v>
      </c>
      <c r="F1576" s="39" t="s">
        <v>12</v>
      </c>
      <c r="G1576" s="58" t="n">
        <v>8</v>
      </c>
      <c r="H1576" s="39" t="n">
        <v>0.833</v>
      </c>
      <c r="I1576" s="39" t="n">
        <v>6.6631</v>
      </c>
      <c r="J1576" s="14"/>
    </row>
    <row r="1577" ht="22.5" customHeight="1">
      <c r="A1577" s="13" t="n">
        <f>WEEKNUM(B1577,2)</f>
        <v>38</v>
      </c>
      <c r="B1577" s="33" t="n">
        <v>46282</v>
      </c>
      <c r="C1577" s="52" t="n">
        <v>5963354</v>
      </c>
      <c r="D1577" s="63" t="s">
        <v>82</v>
      </c>
      <c r="E1577" s="52" t="s">
        <v>83</v>
      </c>
      <c r="F1577" s="13" t="s">
        <v>15</v>
      </c>
      <c r="G1577" s="58" t="n">
        <v>305</v>
      </c>
      <c r="H1577" s="39" t="n">
        <v>0.589</v>
      </c>
      <c r="I1577" s="39" t="n">
        <v>179.618</v>
      </c>
      <c r="J1577" s="64"/>
    </row>
    <row r="1578" ht="22.5" customHeight="1">
      <c r="A1578" s="13" t="n">
        <f>WEEKNUM(B1578,2)</f>
        <v>38</v>
      </c>
      <c r="B1578" s="33" t="n">
        <v>46282</v>
      </c>
      <c r="C1578" s="52" t="n">
        <v>9686529</v>
      </c>
      <c r="D1578" s="62" t="s">
        <v>82</v>
      </c>
      <c r="E1578" s="56" t="s">
        <v>84</v>
      </c>
      <c r="F1578" s="13" t="s">
        <v>15</v>
      </c>
      <c r="G1578" s="58" t="n">
        <v>36</v>
      </c>
      <c r="H1578" s="39" t="n">
        <v>0.5</v>
      </c>
      <c r="I1578" s="39" t="n">
        <v>18</v>
      </c>
      <c r="J1578" s="14"/>
    </row>
    <row r="1579" ht="22.5" customHeight="1">
      <c r="A1579" s="13" t="n">
        <f>WEEKNUM(B1579,2)</f>
        <v>38</v>
      </c>
      <c r="B1579" s="33" t="n">
        <v>46282</v>
      </c>
      <c r="C1579" s="52" t="n">
        <v>5963400</v>
      </c>
      <c r="D1579" s="62" t="s">
        <v>82</v>
      </c>
      <c r="E1579" s="56" t="s">
        <v>85</v>
      </c>
      <c r="F1579" s="13" t="s">
        <v>15</v>
      </c>
      <c r="G1579" s="58" t="n">
        <v>46</v>
      </c>
      <c r="H1579" s="39" t="n">
        <v>0.2</v>
      </c>
      <c r="I1579" s="39" t="n">
        <v>9.2</v>
      </c>
      <c r="J1579" s="14"/>
    </row>
    <row r="1580" ht="22.5" customHeight="1">
      <c r="A1580" s="38" t="n">
        <f>WEEKNUM(B1580,2)</f>
        <v>38</v>
      </c>
      <c r="B1580" s="33" t="n">
        <v>46282</v>
      </c>
      <c r="C1580" s="65" t="n">
        <v>10080665</v>
      </c>
      <c r="D1580" s="68" t="s">
        <v>82</v>
      </c>
      <c r="E1580" s="56" t="s">
        <v>86</v>
      </c>
      <c r="F1580" s="13" t="s">
        <v>15</v>
      </c>
      <c r="G1580" s="58" t="n">
        <v>15</v>
      </c>
      <c r="H1580" s="39" t="n">
        <v>0.38</v>
      </c>
      <c r="I1580" s="39" t="n">
        <v>5.7</v>
      </c>
      <c r="J1580" s="14"/>
    </row>
    <row r="1581" ht="22.5" customHeight="1">
      <c r="A1581" s="13" t="n">
        <f>WEEKNUM(B1581,2)</f>
        <v>38</v>
      </c>
      <c r="B1581" s="33" t="n">
        <v>46282</v>
      </c>
      <c r="C1581" s="13" t="n">
        <v>91520433</v>
      </c>
      <c r="D1581" s="62" t="s">
        <v>74</v>
      </c>
      <c r="E1581" s="56" t="s">
        <v>14</v>
      </c>
      <c r="F1581" s="13" t="s">
        <v>15</v>
      </c>
      <c r="G1581" s="58" t="n">
        <v>2</v>
      </c>
      <c r="H1581" s="39" t="n">
        <v>0.16</v>
      </c>
      <c r="I1581" s="39" t="n">
        <v>0.32</v>
      </c>
      <c r="J1581" s="14"/>
    </row>
    <row r="1582" ht="22.5" customHeight="1">
      <c r="A1582" s="13" t="n">
        <f>WEEKNUM(B1582,2)</f>
        <v>38</v>
      </c>
      <c r="B1582" s="33" t="n">
        <v>46282</v>
      </c>
      <c r="C1582" s="52" t="n">
        <v>5623760</v>
      </c>
      <c r="D1582" s="62" t="s">
        <v>89</v>
      </c>
      <c r="E1582" s="56" t="s">
        <v>14</v>
      </c>
      <c r="F1582" s="13" t="s">
        <v>15</v>
      </c>
      <c r="G1582" s="35" t="n">
        <v>16</v>
      </c>
      <c r="H1582" s="39" t="n">
        <v>0.15</v>
      </c>
      <c r="I1582" s="39" t="n">
        <v>2.4</v>
      </c>
      <c r="J1582" s="14"/>
    </row>
    <row r="1583" ht="22.5" customHeight="1">
      <c r="A1583" s="13" t="n">
        <f>WEEKNUM(B1583,2)</f>
        <v>38</v>
      </c>
      <c r="B1583" s="33" t="n">
        <v>46282</v>
      </c>
      <c r="C1583" s="52" t="n">
        <v>11078827</v>
      </c>
      <c r="D1583" s="62" t="s">
        <v>82</v>
      </c>
      <c r="E1583" s="56" t="s">
        <v>85</v>
      </c>
      <c r="F1583" s="13" t="s">
        <v>15</v>
      </c>
      <c r="G1583" s="58" t="n">
        <v>0</v>
      </c>
      <c r="H1583" s="39" t="n">
        <v>0</v>
      </c>
      <c r="I1583" s="39" t="n">
        <v>0</v>
      </c>
      <c r="J1583" s="14"/>
    </row>
    <row r="1584" ht="22.5" customHeight="1">
      <c r="A1584" s="13" t="n">
        <f>WEEKNUM(B1584,2)</f>
        <v>38</v>
      </c>
      <c r="B1584" s="33" t="n">
        <v>46282</v>
      </c>
      <c r="C1584" s="52" t="n">
        <v>11078981</v>
      </c>
      <c r="D1584" s="62" t="s">
        <v>82</v>
      </c>
      <c r="E1584" s="52" t="s">
        <v>83</v>
      </c>
      <c r="F1584" s="13" t="s">
        <v>15</v>
      </c>
      <c r="G1584" s="58" t="n">
        <v>0</v>
      </c>
      <c r="H1584" s="39" t="n">
        <v>0</v>
      </c>
      <c r="I1584" s="39" t="n">
        <v>0</v>
      </c>
      <c r="J1584" s="14"/>
    </row>
    <row r="1585" ht="22.5" customHeight="1">
      <c r="A1585" s="13" t="n">
        <f>WEEKNUM(B1585,2)</f>
        <v>38</v>
      </c>
      <c r="B1585" s="33" t="n">
        <v>46282</v>
      </c>
      <c r="C1585" s="52" t="n">
        <v>11080833</v>
      </c>
      <c r="D1585" s="62" t="s">
        <v>82</v>
      </c>
      <c r="E1585" s="56" t="s">
        <v>84</v>
      </c>
      <c r="F1585" s="13" t="s">
        <v>15</v>
      </c>
      <c r="G1585" s="58" t="n">
        <v>0</v>
      </c>
      <c r="H1585" s="39" t="n">
        <v>0</v>
      </c>
      <c r="I1585" s="39" t="n">
        <v>0</v>
      </c>
      <c r="J1585" s="14"/>
    </row>
    <row r="1586" ht="22.5" customHeight="1">
      <c r="A1586" s="13" t="n">
        <f>WEEKNUM(B1586,2)</f>
        <v>38</v>
      </c>
      <c r="B1586" s="33" t="n">
        <v>46282</v>
      </c>
      <c r="C1586" s="52" t="n">
        <v>11081056</v>
      </c>
      <c r="D1586" s="62" t="s">
        <v>82</v>
      </c>
      <c r="E1586" s="56" t="s">
        <v>86</v>
      </c>
      <c r="F1586" s="13" t="s">
        <v>15</v>
      </c>
      <c r="G1586" s="58" t="n">
        <v>0</v>
      </c>
      <c r="H1586" s="39" t="n">
        <v>0</v>
      </c>
      <c r="I1586" s="39" t="n">
        <v>0</v>
      </c>
      <c r="J1586" s="14"/>
    </row>
    <row r="1587" ht="22.5" customHeight="1">
      <c r="A1587" s="13" t="n">
        <f>WEEKNUM(B1587,2)</f>
        <v>38</v>
      </c>
      <c r="B1587" s="33" t="n">
        <v>46282</v>
      </c>
      <c r="C1587" s="52" t="n">
        <v>11078963</v>
      </c>
      <c r="D1587" s="62" t="s">
        <v>81</v>
      </c>
      <c r="E1587" s="56" t="s">
        <v>14</v>
      </c>
      <c r="F1587" s="13" t="s">
        <v>15</v>
      </c>
      <c r="G1587" s="58" t="n">
        <v>17</v>
      </c>
      <c r="H1587" s="39" t="n">
        <v>0.4</v>
      </c>
      <c r="I1587" s="39" t="n">
        <v>6.8</v>
      </c>
      <c r="J1587" s="14"/>
    </row>
    <row r="1588" ht="22.5" customHeight="1">
      <c r="A1588" s="13" t="n">
        <f>WEEKNUM(B1588,2)</f>
        <v>38</v>
      </c>
      <c r="B1588" s="33" t="n">
        <v>46282</v>
      </c>
      <c r="C1588" s="52" t="n">
        <v>91538300</v>
      </c>
      <c r="D1588" s="62" t="s">
        <v>74</v>
      </c>
      <c r="E1588" s="56" t="s">
        <v>36</v>
      </c>
      <c r="F1588" s="13" t="s">
        <v>15</v>
      </c>
      <c r="G1588" s="58" t="n">
        <v>5</v>
      </c>
      <c r="H1588" s="39" t="n">
        <v>0.14</v>
      </c>
      <c r="I1588" s="39" t="n">
        <v>0.7</v>
      </c>
      <c r="J1588" s="14"/>
    </row>
    <row r="1589" ht="22.5" customHeight="1">
      <c r="A1589" s="13" t="n">
        <f>WEEKNUM(B1589,2)</f>
        <v>38</v>
      </c>
      <c r="B1589" s="33" t="n">
        <v>46282</v>
      </c>
      <c r="C1589" s="52" t="n">
        <v>91538301</v>
      </c>
      <c r="D1589" s="62" t="s">
        <v>74</v>
      </c>
      <c r="E1589" s="56" t="s">
        <v>14</v>
      </c>
      <c r="F1589" s="13" t="s">
        <v>15</v>
      </c>
      <c r="G1589" s="58" t="n">
        <v>0</v>
      </c>
      <c r="H1589" s="39" t="n">
        <v>0</v>
      </c>
      <c r="I1589" s="39" t="n">
        <v>0</v>
      </c>
      <c r="J1589" s="14"/>
    </row>
    <row r="1590" ht="22.5" customHeight="1">
      <c r="A1590" s="13" t="n">
        <f>WEEKNUM(B1590,2)</f>
        <v>38</v>
      </c>
      <c r="B1590" s="33" t="n">
        <v>46282</v>
      </c>
      <c r="C1590" s="65" t="n">
        <v>91538306</v>
      </c>
      <c r="D1590" s="68" t="s">
        <v>74</v>
      </c>
      <c r="E1590" s="56" t="s">
        <v>71</v>
      </c>
      <c r="F1590" s="13" t="s">
        <v>15</v>
      </c>
      <c r="G1590" s="58" t="n">
        <v>0</v>
      </c>
      <c r="H1590" s="39" t="n">
        <v>0</v>
      </c>
      <c r="I1590" s="39" t="n">
        <v>0</v>
      </c>
      <c r="J1590" s="14"/>
    </row>
    <row r="1591" ht="22.5" customHeight="1">
      <c r="A1591" s="13" t="n">
        <f>WEEKNUM(B1591,2)</f>
        <v>38</v>
      </c>
      <c r="B1591" s="33" t="n">
        <v>46282</v>
      </c>
      <c r="C1591" s="13" t="n">
        <v>91538307</v>
      </c>
      <c r="D1591" s="62" t="s">
        <v>74</v>
      </c>
      <c r="E1591" s="52" t="s">
        <v>17</v>
      </c>
      <c r="F1591" s="13" t="s">
        <v>15</v>
      </c>
      <c r="G1591" s="58" t="n">
        <v>0</v>
      </c>
      <c r="H1591" s="39" t="n">
        <v>0</v>
      </c>
      <c r="I1591" s="39" t="n">
        <v>0</v>
      </c>
      <c r="J1591" s="14"/>
    </row>
    <row r="1592" ht="22.5" customHeight="1">
      <c r="A1592" s="13" t="n">
        <f>WEEKNUM(B1592,2)</f>
        <v>38</v>
      </c>
      <c r="B1592" s="33" t="n">
        <v>46282</v>
      </c>
      <c r="C1592" s="13" t="n">
        <v>91538308</v>
      </c>
      <c r="D1592" s="62" t="s">
        <v>74</v>
      </c>
      <c r="E1592" s="52" t="s">
        <v>11</v>
      </c>
      <c r="F1592" s="13" t="s">
        <v>15</v>
      </c>
      <c r="G1592" s="58" t="n">
        <v>0</v>
      </c>
      <c r="H1592" s="39" t="n">
        <v>0</v>
      </c>
      <c r="I1592" s="39" t="n">
        <v>0</v>
      </c>
      <c r="J1592" s="14"/>
    </row>
    <row r="1593" ht="22.5" customHeight="1">
      <c r="A1593" s="13" t="n">
        <f>WEEKNUM(B1593,2)</f>
        <v>38</v>
      </c>
      <c r="B1593" s="33" t="n">
        <v>46282</v>
      </c>
      <c r="C1593" s="52" t="n">
        <v>91538309</v>
      </c>
      <c r="D1593" s="62" t="s">
        <v>74</v>
      </c>
      <c r="E1593" s="56" t="s">
        <v>46</v>
      </c>
      <c r="F1593" s="13" t="s">
        <v>15</v>
      </c>
      <c r="G1593" s="58" t="n">
        <v>0</v>
      </c>
      <c r="H1593" s="39" t="n">
        <v>0</v>
      </c>
      <c r="I1593" s="39" t="n">
        <v>0</v>
      </c>
      <c r="J1593" s="14"/>
    </row>
    <row r="1594" ht="22.5" customHeight="1">
      <c r="A1594" s="13" t="n">
        <f>WEEKNUM(B1594,2)</f>
        <v>38</v>
      </c>
      <c r="B1594" s="33" t="n">
        <v>46282</v>
      </c>
      <c r="C1594" s="52" t="n">
        <v>11511535</v>
      </c>
      <c r="D1594" s="62" t="s">
        <v>81</v>
      </c>
      <c r="E1594" s="56" t="s">
        <v>14</v>
      </c>
      <c r="F1594" s="39" t="s">
        <v>26</v>
      </c>
      <c r="G1594" s="58" t="n">
        <v>202</v>
      </c>
      <c r="H1594" s="39" t="n">
        <v>0.3</v>
      </c>
      <c r="I1594" s="39" t="n">
        <v>59.99</v>
      </c>
      <c r="J1594" s="14"/>
    </row>
    <row r="1595" ht="22.5" customHeight="1">
      <c r="A1595" s="13" t="n">
        <f>WEEKNUM(B1595,2)</f>
        <v>38</v>
      </c>
      <c r="B1595" s="33" t="n">
        <v>46282</v>
      </c>
      <c r="C1595" s="52" t="n">
        <v>11792342</v>
      </c>
      <c r="D1595" s="62" t="s">
        <v>87</v>
      </c>
      <c r="E1595" s="56" t="s">
        <v>42</v>
      </c>
      <c r="F1595" s="13" t="s">
        <v>15</v>
      </c>
      <c r="G1595" s="58" t="n">
        <v>0</v>
      </c>
      <c r="H1595" s="39" t="n">
        <v>0</v>
      </c>
      <c r="I1595" s="39" t="n">
        <v>0</v>
      </c>
      <c r="J1595" s="14"/>
    </row>
    <row r="1596" ht="22.5" customHeight="1">
      <c r="A1596" s="13" t="n">
        <f>WEEKNUM(B1596,2)</f>
        <v>38</v>
      </c>
      <c r="B1596" s="33" t="n">
        <v>46282</v>
      </c>
      <c r="C1596" s="52" t="n">
        <v>5365722</v>
      </c>
      <c r="D1596" s="62" t="s">
        <v>67</v>
      </c>
      <c r="E1596" s="56" t="s">
        <v>65</v>
      </c>
      <c r="F1596" s="39" t="s">
        <v>12</v>
      </c>
      <c r="G1596" s="58" t="n">
        <v>16</v>
      </c>
      <c r="H1596" s="39" t="n">
        <v>0.34</v>
      </c>
      <c r="I1596" s="39" t="n">
        <v>5.4376</v>
      </c>
      <c r="J1596" s="14"/>
    </row>
    <row r="1597" ht="22.5" customHeight="1">
      <c r="A1597" s="13" t="n">
        <f>WEEKNUM(B1597,2)</f>
        <v>38</v>
      </c>
      <c r="B1597" s="33" t="n">
        <v>46282</v>
      </c>
      <c r="C1597" s="52" t="n">
        <v>11924654</v>
      </c>
      <c r="D1597" s="62" t="s">
        <v>67</v>
      </c>
      <c r="E1597" s="56" t="s">
        <v>65</v>
      </c>
      <c r="F1597" s="39" t="s">
        <v>12</v>
      </c>
      <c r="G1597" s="58" t="n">
        <v>0</v>
      </c>
      <c r="H1597" s="39" t="n">
        <v>0</v>
      </c>
      <c r="I1597" s="39" t="n">
        <v>0.0204</v>
      </c>
      <c r="J1597" s="14"/>
    </row>
    <row r="1598" ht="22.5" customHeight="1">
      <c r="A1598" s="13" t="n">
        <f>WEEKNUM(B1598,2)</f>
        <v>38</v>
      </c>
      <c r="B1598" s="33" t="n">
        <v>46282</v>
      </c>
      <c r="C1598" s="52" t="n">
        <v>12011132</v>
      </c>
      <c r="D1598" s="62" t="s">
        <v>88</v>
      </c>
      <c r="E1598" s="56" t="s">
        <v>14</v>
      </c>
      <c r="F1598" s="13" t="s">
        <v>15</v>
      </c>
      <c r="G1598" s="58" t="n">
        <v>150</v>
      </c>
      <c r="H1598" s="39" t="n">
        <v>0.2</v>
      </c>
      <c r="I1598" s="39" t="n">
        <v>30</v>
      </c>
      <c r="J1598" s="14"/>
    </row>
    <row r="1599" ht="22.5" customHeight="1">
      <c r="A1599" s="13" t="n">
        <f>WEEKNUM(B1599,2)</f>
        <v>38</v>
      </c>
      <c r="B1599" s="33" t="n">
        <v>46282</v>
      </c>
      <c r="C1599" s="52" t="n">
        <v>12072287</v>
      </c>
      <c r="D1599" s="62" t="s">
        <v>81</v>
      </c>
      <c r="E1599" s="56" t="s">
        <v>14</v>
      </c>
      <c r="F1599" s="13" t="s">
        <v>15</v>
      </c>
      <c r="G1599" s="58" t="n">
        <v>20</v>
      </c>
      <c r="H1599" s="39" t="n">
        <v>0.167</v>
      </c>
      <c r="I1599" s="39" t="n">
        <v>3.348</v>
      </c>
      <c r="J1599" s="14"/>
    </row>
    <row r="1600" ht="22.5" customHeight="1">
      <c r="A1600" s="13"/>
      <c r="B1600" s="33"/>
      <c r="C1600" s="52"/>
      <c r="D1600" s="62"/>
      <c r="E1600" s="56"/>
      <c r="F1600" s="39"/>
      <c r="G1600" s="13"/>
      <c r="H1600" s="39"/>
      <c r="I1600" s="39"/>
      <c r="J1600" s="14"/>
    </row>
    <row r="1601" ht="22.5" customHeight="1">
      <c r="A1601" s="13" t="n">
        <f>WEEKNUM(B1601,2)</f>
        <v>38</v>
      </c>
      <c r="B1601" s="33" t="n">
        <v>46281</v>
      </c>
      <c r="C1601" s="52" t="n">
        <v>10813123</v>
      </c>
      <c r="D1601" s="62" t="s">
        <v>10</v>
      </c>
      <c r="E1601" s="56" t="s">
        <v>11</v>
      </c>
      <c r="F1601" s="39" t="s">
        <v>12</v>
      </c>
      <c r="G1601" s="13" t="n">
        <v>82</v>
      </c>
      <c r="H1601" s="39" t="n">
        <v>0.4035</v>
      </c>
      <c r="I1601" s="39" t="n">
        <v>33.0838</v>
      </c>
      <c r="J1601" s="14"/>
    </row>
    <row r="1602" ht="22.5" customHeight="1">
      <c r="A1602" s="13" t="n">
        <f>WEEKNUM(B1602,2)</f>
        <v>38</v>
      </c>
      <c r="B1602" s="33" t="n">
        <v>46281</v>
      </c>
      <c r="C1602" s="52" t="n">
        <v>1745925</v>
      </c>
      <c r="D1602" s="62" t="s">
        <v>13</v>
      </c>
      <c r="E1602" s="56" t="s">
        <v>14</v>
      </c>
      <c r="F1602" s="60" t="s">
        <v>15</v>
      </c>
      <c r="G1602" s="59" t="n">
        <v>464</v>
      </c>
      <c r="H1602" s="60" t="n">
        <v>0.15</v>
      </c>
      <c r="I1602" s="60" t="n">
        <v>69.6</v>
      </c>
      <c r="J1602" s="14"/>
    </row>
    <row r="1603" ht="22.5" customHeight="1">
      <c r="A1603" s="13" t="n">
        <f>WEEKNUM(B1603,2)</f>
        <v>38</v>
      </c>
      <c r="B1603" s="33" t="n">
        <v>46281</v>
      </c>
      <c r="C1603" s="52" t="n">
        <v>6951600</v>
      </c>
      <c r="D1603" s="62" t="s">
        <v>16</v>
      </c>
      <c r="E1603" s="56" t="s">
        <v>17</v>
      </c>
      <c r="F1603" s="39" t="s">
        <v>15</v>
      </c>
      <c r="G1603" s="35" t="n">
        <v>73</v>
      </c>
      <c r="H1603" s="39" t="n">
        <v>0.177</v>
      </c>
      <c r="I1603" s="39" t="n">
        <v>12.954</v>
      </c>
      <c r="J1603" s="14"/>
    </row>
    <row r="1604" ht="22.5" customHeight="1">
      <c r="A1604" s="13" t="n">
        <f>WEEKNUM(B1604,2)</f>
        <v>38</v>
      </c>
      <c r="B1604" s="33" t="n">
        <v>46281</v>
      </c>
      <c r="C1604" s="52" t="n">
        <v>6951594</v>
      </c>
      <c r="D1604" s="62" t="s">
        <v>16</v>
      </c>
      <c r="E1604" s="56" t="s">
        <v>18</v>
      </c>
      <c r="F1604" s="39" t="s">
        <v>15</v>
      </c>
      <c r="G1604" s="35" t="n">
        <v>113</v>
      </c>
      <c r="H1604" s="39" t="n">
        <v>0.698</v>
      </c>
      <c r="I1604" s="39" t="n">
        <v>78.82</v>
      </c>
      <c r="J1604" s="14"/>
    </row>
    <row r="1605" ht="22.5" customHeight="1">
      <c r="A1605" s="13" t="n">
        <f>WEEKNUM(B1605,2)</f>
        <v>38</v>
      </c>
      <c r="B1605" s="33" t="n">
        <v>46281</v>
      </c>
      <c r="C1605" s="52" t="n">
        <v>2732727</v>
      </c>
      <c r="D1605" s="62" t="s">
        <v>10</v>
      </c>
      <c r="E1605" s="56" t="s">
        <v>19</v>
      </c>
      <c r="F1605" s="39" t="s">
        <v>15</v>
      </c>
      <c r="G1605" s="35" t="n">
        <v>347</v>
      </c>
      <c r="H1605" s="39" t="n">
        <v>0.25</v>
      </c>
      <c r="I1605" s="39" t="n">
        <v>86.75</v>
      </c>
      <c r="J1605" s="14"/>
    </row>
    <row r="1606" ht="22.5" customHeight="1">
      <c r="A1606" s="13" t="n">
        <f>WEEKNUM(B1606,2)</f>
        <v>38</v>
      </c>
      <c r="B1606" s="33" t="n">
        <v>46281</v>
      </c>
      <c r="C1606" s="52" t="n">
        <v>5619156</v>
      </c>
      <c r="D1606" s="62" t="s">
        <v>10</v>
      </c>
      <c r="E1606" s="56" t="s">
        <v>19</v>
      </c>
      <c r="F1606" s="39" t="s">
        <v>12</v>
      </c>
      <c r="G1606" s="35" t="n">
        <v>2</v>
      </c>
      <c r="H1606" s="39" t="n">
        <v>0.771</v>
      </c>
      <c r="I1606" s="39" t="n">
        <v>1.5424</v>
      </c>
      <c r="J1606" s="14"/>
    </row>
    <row r="1607" ht="22.5" customHeight="1">
      <c r="A1607" s="13" t="n">
        <f>WEEKNUM(B1607,2)</f>
        <v>38</v>
      </c>
      <c r="B1607" s="33" t="n">
        <v>46281</v>
      </c>
      <c r="C1607" s="52" t="n">
        <v>6425889</v>
      </c>
      <c r="D1607" s="62" t="s">
        <v>10</v>
      </c>
      <c r="E1607" s="56" t="s">
        <v>20</v>
      </c>
      <c r="F1607" s="39" t="s">
        <v>15</v>
      </c>
      <c r="G1607" s="35" t="n">
        <v>169</v>
      </c>
      <c r="H1607" s="39" t="n">
        <v>0.253</v>
      </c>
      <c r="I1607" s="39" t="n">
        <v>42.75</v>
      </c>
      <c r="J1607" s="14"/>
    </row>
    <row r="1608" ht="22.5" customHeight="1">
      <c r="A1608" s="13" t="n">
        <f>WEEKNUM(B1608,2)</f>
        <v>38</v>
      </c>
      <c r="B1608" s="33" t="n">
        <v>46281</v>
      </c>
      <c r="C1608" s="52" t="n">
        <v>6439005</v>
      </c>
      <c r="D1608" s="62" t="s">
        <v>10</v>
      </c>
      <c r="E1608" s="56" t="s">
        <v>20</v>
      </c>
      <c r="F1608" s="39" t="s">
        <v>21</v>
      </c>
      <c r="G1608" s="35" t="n">
        <v>65</v>
      </c>
      <c r="H1608" s="39" t="n">
        <v>0.25</v>
      </c>
      <c r="I1608" s="39" t="n">
        <v>16.25</v>
      </c>
      <c r="J1608" s="14"/>
    </row>
    <row r="1609" ht="22.5" customHeight="1">
      <c r="A1609" s="13" t="n">
        <f>WEEKNUM(B1609,2)</f>
        <v>38</v>
      </c>
      <c r="B1609" s="33" t="n">
        <v>46281</v>
      </c>
      <c r="C1609" s="52" t="n">
        <v>7203110</v>
      </c>
      <c r="D1609" s="62" t="s">
        <v>22</v>
      </c>
      <c r="E1609" s="56" t="s">
        <v>23</v>
      </c>
      <c r="F1609" s="39" t="s">
        <v>15</v>
      </c>
      <c r="G1609" s="35" t="n">
        <v>1</v>
      </c>
      <c r="H1609" s="39" t="n">
        <v>0.2</v>
      </c>
      <c r="I1609" s="39" t="n">
        <v>0.2</v>
      </c>
      <c r="J1609" s="14"/>
    </row>
    <row r="1610" ht="22.5" customHeight="1">
      <c r="A1610" s="13" t="n">
        <f>WEEKNUM(B1610,2)</f>
        <v>38</v>
      </c>
      <c r="B1610" s="33" t="n">
        <v>46281</v>
      </c>
      <c r="C1610" s="52" t="n">
        <v>7202934</v>
      </c>
      <c r="D1610" s="62" t="s">
        <v>22</v>
      </c>
      <c r="E1610" s="56" t="s">
        <v>24</v>
      </c>
      <c r="F1610" s="39" t="s">
        <v>15</v>
      </c>
      <c r="G1610" s="35" t="n">
        <v>82</v>
      </c>
      <c r="H1610" s="39" t="n">
        <v>0.35</v>
      </c>
      <c r="I1610" s="39" t="n">
        <v>28.7</v>
      </c>
      <c r="J1610" s="14"/>
    </row>
    <row r="1611" ht="22.5" customHeight="1">
      <c r="A1611" s="13" t="n">
        <f>WEEKNUM(B1611,2)</f>
        <v>38</v>
      </c>
      <c r="B1611" s="33" t="n">
        <v>46281</v>
      </c>
      <c r="C1611" s="52" t="n">
        <v>5847496</v>
      </c>
      <c r="D1611" s="62" t="s">
        <v>10</v>
      </c>
      <c r="E1611" s="56" t="s">
        <v>25</v>
      </c>
      <c r="F1611" s="39" t="s">
        <v>12</v>
      </c>
      <c r="G1611" s="35" t="n">
        <v>0</v>
      </c>
      <c r="H1611" s="39" t="n">
        <v>0</v>
      </c>
      <c r="I1611" s="39" t="n">
        <v>0.0244</v>
      </c>
      <c r="J1611" s="14"/>
    </row>
    <row r="1612" ht="22.5" customHeight="1">
      <c r="A1612" s="13" t="n">
        <f>WEEKNUM(B1612,2)</f>
        <v>38</v>
      </c>
      <c r="B1612" s="33" t="n">
        <v>46281</v>
      </c>
      <c r="C1612" s="52" t="n">
        <v>7572369</v>
      </c>
      <c r="D1612" s="62" t="s">
        <v>10</v>
      </c>
      <c r="E1612" s="56" t="s">
        <v>25</v>
      </c>
      <c r="F1612" s="39" t="s">
        <v>15</v>
      </c>
      <c r="G1612" s="35" t="n">
        <v>52</v>
      </c>
      <c r="H1612" s="39" t="n">
        <v>0.303</v>
      </c>
      <c r="I1612" s="39" t="n">
        <v>15.75</v>
      </c>
      <c r="J1612" s="14"/>
    </row>
    <row r="1613" ht="22.5" customHeight="1">
      <c r="A1613" s="13" t="n">
        <f>WEEKNUM(B1613,2)</f>
        <v>38</v>
      </c>
      <c r="B1613" s="33" t="n">
        <v>46281</v>
      </c>
      <c r="C1613" s="52" t="n">
        <v>8460883</v>
      </c>
      <c r="D1613" s="62" t="s">
        <v>16</v>
      </c>
      <c r="E1613" s="56" t="s">
        <v>11</v>
      </c>
      <c r="F1613" s="39" t="s">
        <v>15</v>
      </c>
      <c r="G1613" s="35" t="n">
        <v>936</v>
      </c>
      <c r="H1613" s="39" t="n">
        <v>0.141</v>
      </c>
      <c r="I1613" s="39" t="n">
        <v>131.67</v>
      </c>
      <c r="J1613" s="14"/>
    </row>
    <row r="1614" ht="22.5" customHeight="1">
      <c r="A1614" s="13" t="n">
        <f>WEEKNUM(B1614,2)</f>
        <v>38</v>
      </c>
      <c r="B1614" s="33" t="n">
        <v>46281</v>
      </c>
      <c r="C1614" s="52" t="n">
        <v>8531973</v>
      </c>
      <c r="D1614" s="62" t="s">
        <v>16</v>
      </c>
      <c r="E1614" s="56" t="s">
        <v>18</v>
      </c>
      <c r="F1614" s="13" t="s">
        <v>26</v>
      </c>
      <c r="G1614" s="35" t="n">
        <v>8</v>
      </c>
      <c r="H1614" s="39" t="n">
        <v>0.4</v>
      </c>
      <c r="I1614" s="39" t="n">
        <v>3.19</v>
      </c>
      <c r="J1614" s="14"/>
    </row>
    <row r="1615" ht="22.5" customHeight="1">
      <c r="A1615" s="13" t="n">
        <f>WEEKNUM(B1615,2)</f>
        <v>38</v>
      </c>
      <c r="B1615" s="33" t="n">
        <v>46281</v>
      </c>
      <c r="C1615" s="52" t="n">
        <v>8156506</v>
      </c>
      <c r="D1615" s="62" t="s">
        <v>27</v>
      </c>
      <c r="E1615" s="56" t="s">
        <v>14</v>
      </c>
      <c r="F1615" s="39" t="s">
        <v>15</v>
      </c>
      <c r="G1615" s="35" t="n">
        <v>896</v>
      </c>
      <c r="H1615" s="39" t="n">
        <v>0.129</v>
      </c>
      <c r="I1615" s="39" t="n">
        <v>115.76</v>
      </c>
      <c r="J1615" s="14"/>
    </row>
    <row r="1616" ht="22.5" customHeight="1">
      <c r="A1616" s="13" t="n">
        <f>WEEKNUM(B1616,2)</f>
        <v>38</v>
      </c>
      <c r="B1616" s="33" t="n">
        <v>46281</v>
      </c>
      <c r="C1616" s="52" t="n">
        <v>8819666</v>
      </c>
      <c r="D1616" s="62" t="s">
        <v>27</v>
      </c>
      <c r="E1616" s="56" t="s">
        <v>14</v>
      </c>
      <c r="F1616" s="39" t="s">
        <v>12</v>
      </c>
      <c r="G1616" s="35" t="n">
        <v>199</v>
      </c>
      <c r="H1616" s="39" t="n">
        <v>0.1</v>
      </c>
      <c r="I1616" s="39" t="n">
        <v>19.9049</v>
      </c>
      <c r="J1616" s="14"/>
    </row>
    <row r="1617" ht="22.5" customHeight="1">
      <c r="A1617" s="13" t="n">
        <f>WEEKNUM(B1617,2)</f>
        <v>38</v>
      </c>
      <c r="B1617" s="33" t="n">
        <v>46281</v>
      </c>
      <c r="C1617" s="52" t="n">
        <v>91410799</v>
      </c>
      <c r="D1617" s="62" t="s">
        <v>31</v>
      </c>
      <c r="E1617" s="52" t="s">
        <v>42</v>
      </c>
      <c r="F1617" s="13" t="s">
        <v>15</v>
      </c>
      <c r="G1617" s="35" t="n">
        <v>500</v>
      </c>
      <c r="H1617" s="39" t="n">
        <v>0.02</v>
      </c>
      <c r="I1617" s="39" t="n">
        <v>10</v>
      </c>
      <c r="J1617" s="14"/>
    </row>
    <row r="1618" ht="22.5" customHeight="1">
      <c r="A1618" s="13" t="n">
        <f>WEEKNUM(B1618,2)</f>
        <v>38</v>
      </c>
      <c r="B1618" s="33" t="n">
        <v>46281</v>
      </c>
      <c r="C1618" s="52" t="n">
        <v>7872826</v>
      </c>
      <c r="D1618" s="62" t="s">
        <v>28</v>
      </c>
      <c r="E1618" s="56" t="s">
        <v>14</v>
      </c>
      <c r="F1618" s="39" t="s">
        <v>15</v>
      </c>
      <c r="G1618" s="35" t="n">
        <v>100</v>
      </c>
      <c r="H1618" s="39" t="n">
        <v>0.486</v>
      </c>
      <c r="I1618" s="39" t="n">
        <v>48.576</v>
      </c>
      <c r="J1618" s="14"/>
    </row>
    <row r="1619" ht="22.5" customHeight="1">
      <c r="A1619" s="13" t="n">
        <f>WEEKNUM(B1619,2)</f>
        <v>38</v>
      </c>
      <c r="B1619" s="33" t="n">
        <v>46281</v>
      </c>
      <c r="C1619" s="52" t="n">
        <v>9311355</v>
      </c>
      <c r="D1619" s="62" t="s">
        <v>29</v>
      </c>
      <c r="E1619" s="56" t="s">
        <v>14</v>
      </c>
      <c r="F1619" s="39" t="s">
        <v>15</v>
      </c>
      <c r="G1619" s="35" t="n">
        <v>20</v>
      </c>
      <c r="H1619" s="39" t="n">
        <v>0.15</v>
      </c>
      <c r="I1619" s="39" t="n">
        <v>3</v>
      </c>
      <c r="J1619" s="14"/>
    </row>
    <row r="1620" ht="22.5" customHeight="1">
      <c r="A1620" s="13" t="n">
        <f>WEEKNUM(B1620,2)</f>
        <v>38</v>
      </c>
      <c r="B1620" s="33" t="n">
        <v>46281</v>
      </c>
      <c r="C1620" s="52" t="n">
        <v>12114239</v>
      </c>
      <c r="D1620" s="62" t="s">
        <v>27</v>
      </c>
      <c r="E1620" s="56" t="s">
        <v>14</v>
      </c>
      <c r="F1620" s="13" t="s">
        <v>26</v>
      </c>
      <c r="G1620" s="35" t="n">
        <v>98</v>
      </c>
      <c r="H1620" s="39" t="n">
        <v>0.18</v>
      </c>
      <c r="I1620" s="39" t="n">
        <v>17.16</v>
      </c>
      <c r="J1620" s="64"/>
    </row>
    <row r="1621" ht="22.5" customHeight="1">
      <c r="A1621" s="13" t="n">
        <f>WEEKNUM(B1621,2)</f>
        <v>38</v>
      </c>
      <c r="B1621" s="33" t="n">
        <v>46281</v>
      </c>
      <c r="C1621" s="52" t="n">
        <v>10501490</v>
      </c>
      <c r="D1621" s="62" t="s">
        <v>13</v>
      </c>
      <c r="E1621" s="56" t="s">
        <v>14</v>
      </c>
      <c r="F1621" s="39" t="s">
        <v>15</v>
      </c>
      <c r="G1621" s="35" t="n">
        <v>7</v>
      </c>
      <c r="H1621" s="39" t="n">
        <v>0.13</v>
      </c>
      <c r="I1621" s="39" t="n">
        <v>0.91</v>
      </c>
      <c r="J1621" s="14"/>
    </row>
    <row r="1622" ht="22.5" customHeight="1">
      <c r="A1622" s="13" t="n">
        <f>WEEKNUM(B1622,2)</f>
        <v>38</v>
      </c>
      <c r="B1622" s="33" t="n">
        <v>46281</v>
      </c>
      <c r="C1622" s="52" t="n">
        <v>10912510</v>
      </c>
      <c r="D1622" s="62" t="s">
        <v>10</v>
      </c>
      <c r="E1622" s="67" t="s">
        <v>11</v>
      </c>
      <c r="F1622" s="39" t="s">
        <v>30</v>
      </c>
      <c r="G1622" s="35" t="n">
        <v>457</v>
      </c>
      <c r="H1622" s="39" t="n">
        <v>0.25</v>
      </c>
      <c r="I1622" s="39" t="n">
        <v>115.3</v>
      </c>
      <c r="J1622" s="64" t="n">
        <v>115.304</v>
      </c>
    </row>
    <row r="1623" ht="22.5" customHeight="1">
      <c r="A1623" s="13" t="n">
        <f>WEEKNUM(B1623,2)</f>
        <v>38</v>
      </c>
      <c r="B1623" s="33" t="n">
        <v>46281</v>
      </c>
      <c r="C1623" s="52" t="n">
        <v>11080098</v>
      </c>
      <c r="D1623" s="62" t="s">
        <v>22</v>
      </c>
      <c r="E1623" s="56" t="s">
        <v>24</v>
      </c>
      <c r="F1623" s="39" t="s">
        <v>15</v>
      </c>
      <c r="G1623" s="35" t="n">
        <v>0</v>
      </c>
      <c r="H1623" s="39" t="n">
        <v>0</v>
      </c>
      <c r="I1623" s="39" t="n">
        <v>0</v>
      </c>
      <c r="J1623" s="14"/>
    </row>
    <row r="1624" ht="22.5" customHeight="1">
      <c r="A1624" s="13" t="n">
        <f>WEEKNUM(B1624,2)</f>
        <v>38</v>
      </c>
      <c r="B1624" s="33" t="n">
        <v>46281</v>
      </c>
      <c r="C1624" s="52" t="n">
        <v>91540124</v>
      </c>
      <c r="D1624" s="62" t="s">
        <v>93</v>
      </c>
      <c r="E1624" s="56" t="s">
        <v>54</v>
      </c>
      <c r="F1624" s="39" t="s">
        <v>12</v>
      </c>
      <c r="G1624" s="35" t="n">
        <v>16</v>
      </c>
      <c r="H1624" s="39" t="n">
        <v>0.71</v>
      </c>
      <c r="I1624" s="39" t="n">
        <v>11.3561</v>
      </c>
      <c r="J1624" s="14"/>
    </row>
    <row r="1625" ht="22.5" customHeight="1">
      <c r="A1625" s="13" t="n">
        <f>WEEKNUM(B1625,2)</f>
        <v>38</v>
      </c>
      <c r="B1625" s="33" t="n">
        <v>46281</v>
      </c>
      <c r="C1625" s="52" t="n">
        <v>91548042</v>
      </c>
      <c r="D1625" s="62" t="s">
        <v>13</v>
      </c>
      <c r="E1625" s="56" t="s">
        <v>14</v>
      </c>
      <c r="F1625" s="39" t="s">
        <v>12</v>
      </c>
      <c r="G1625" s="35" t="n">
        <v>49</v>
      </c>
      <c r="H1625" s="39" t="n">
        <v>0.413</v>
      </c>
      <c r="I1625" s="39" t="n">
        <v>20.2263</v>
      </c>
      <c r="J1625" s="14"/>
    </row>
    <row r="1626" ht="22.5" customHeight="1">
      <c r="A1626" s="13" t="n">
        <f>WEEKNUM(B1626,2)</f>
        <v>38</v>
      </c>
      <c r="B1626" s="33" t="n">
        <v>46281</v>
      </c>
      <c r="C1626" s="52" t="n">
        <v>11715627</v>
      </c>
      <c r="D1626" s="62" t="s">
        <v>29</v>
      </c>
      <c r="E1626" s="56" t="s">
        <v>14</v>
      </c>
      <c r="F1626" s="39" t="s">
        <v>15</v>
      </c>
      <c r="G1626" s="35" t="n">
        <v>0</v>
      </c>
      <c r="H1626" s="39" t="n">
        <v>0</v>
      </c>
      <c r="I1626" s="39" t="n">
        <v>0</v>
      </c>
      <c r="J1626" s="14"/>
    </row>
    <row r="1627" ht="22.5" customHeight="1">
      <c r="A1627" s="13" t="n">
        <f>WEEKNUM(B1627,2)</f>
        <v>38</v>
      </c>
      <c r="B1627" s="33" t="n">
        <v>46281</v>
      </c>
      <c r="C1627" s="52" t="n">
        <v>11715655</v>
      </c>
      <c r="D1627" s="62" t="s">
        <v>16</v>
      </c>
      <c r="E1627" s="56" t="s">
        <v>11</v>
      </c>
      <c r="F1627" s="39" t="s">
        <v>15</v>
      </c>
      <c r="G1627" s="35" t="n">
        <v>0</v>
      </c>
      <c r="H1627" s="39" t="n">
        <v>0</v>
      </c>
      <c r="I1627" s="39" t="n">
        <v>0</v>
      </c>
      <c r="J1627" s="14"/>
    </row>
    <row r="1628" ht="22.5" customHeight="1">
      <c r="A1628" s="13" t="n">
        <f>WEEKNUM(B1628,2)</f>
        <v>38</v>
      </c>
      <c r="B1628" s="33" t="n">
        <v>46281</v>
      </c>
      <c r="C1628" s="52" t="n">
        <v>11715811</v>
      </c>
      <c r="D1628" s="62" t="s">
        <v>16</v>
      </c>
      <c r="E1628" s="52" t="s">
        <v>17</v>
      </c>
      <c r="F1628" s="13" t="s">
        <v>15</v>
      </c>
      <c r="G1628" s="35" t="n">
        <v>1</v>
      </c>
      <c r="H1628" s="39" t="n">
        <v>0.17</v>
      </c>
      <c r="I1628" s="39" t="n">
        <v>0.17</v>
      </c>
      <c r="J1628" s="14"/>
    </row>
    <row r="1629" ht="22.5" customHeight="1">
      <c r="A1629" s="13" t="n">
        <f>WEEKNUM(B1629,2)</f>
        <v>38</v>
      </c>
      <c r="B1629" s="33" t="n">
        <v>46281</v>
      </c>
      <c r="C1629" s="52" t="n">
        <v>11729927</v>
      </c>
      <c r="D1629" s="62" t="s">
        <v>10</v>
      </c>
      <c r="E1629" s="52" t="s">
        <v>20</v>
      </c>
      <c r="F1629" s="13" t="s">
        <v>15</v>
      </c>
      <c r="G1629" s="35" t="n">
        <v>0</v>
      </c>
      <c r="H1629" s="39" t="n">
        <v>0</v>
      </c>
      <c r="I1629" s="39" t="n">
        <v>0</v>
      </c>
      <c r="J1629" s="14"/>
    </row>
    <row r="1630" ht="22.5" customHeight="1">
      <c r="A1630" s="13" t="n">
        <f>WEEKNUM(B1630,2)</f>
        <v>38</v>
      </c>
      <c r="B1630" s="33" t="n">
        <v>46281</v>
      </c>
      <c r="C1630" s="52" t="n">
        <v>11729820</v>
      </c>
      <c r="D1630" s="62" t="s">
        <v>10</v>
      </c>
      <c r="E1630" s="52" t="s">
        <v>25</v>
      </c>
      <c r="F1630" s="13" t="s">
        <v>15</v>
      </c>
      <c r="G1630" s="35" t="n">
        <v>0</v>
      </c>
      <c r="H1630" s="39" t="n">
        <v>0</v>
      </c>
      <c r="I1630" s="39" t="n">
        <v>0</v>
      </c>
      <c r="J1630" s="14"/>
    </row>
    <row r="1631" ht="22.5" customHeight="1">
      <c r="A1631" s="13" t="n">
        <f>WEEKNUM(B1631,2)</f>
        <v>38</v>
      </c>
      <c r="B1631" s="33" t="n">
        <v>46281</v>
      </c>
      <c r="C1631" s="52" t="n">
        <v>11729830</v>
      </c>
      <c r="D1631" s="62" t="s">
        <v>10</v>
      </c>
      <c r="E1631" s="52" t="s">
        <v>11</v>
      </c>
      <c r="F1631" s="13" t="s">
        <v>12</v>
      </c>
      <c r="G1631" s="35" t="n">
        <v>0</v>
      </c>
      <c r="H1631" s="39" t="n">
        <v>0</v>
      </c>
      <c r="I1631" s="39" t="n">
        <v>0</v>
      </c>
      <c r="J1631" s="70"/>
    </row>
    <row r="1632" ht="22.5" customHeight="1">
      <c r="A1632" s="13" t="n">
        <f>WEEKNUM(B1632,2)</f>
        <v>38</v>
      </c>
      <c r="B1632" s="33" t="n">
        <v>46281</v>
      </c>
      <c r="C1632" s="52" t="n">
        <v>11892329</v>
      </c>
      <c r="D1632" s="62" t="s">
        <v>10</v>
      </c>
      <c r="E1632" s="52" t="s">
        <v>11</v>
      </c>
      <c r="F1632" s="13" t="s">
        <v>15</v>
      </c>
      <c r="G1632" s="35" t="n">
        <v>1001</v>
      </c>
      <c r="H1632" s="39" t="n">
        <v>0.22</v>
      </c>
      <c r="I1632" s="39" t="n">
        <v>220.22</v>
      </c>
      <c r="J1632" s="14"/>
    </row>
    <row r="1633" ht="22.5" customHeight="1">
      <c r="A1633" s="13" t="n">
        <f>WEEKNUM(B1633,2)</f>
        <v>38</v>
      </c>
      <c r="B1633" s="33" t="n">
        <v>46281</v>
      </c>
      <c r="C1633" s="52" t="n">
        <v>91557162</v>
      </c>
      <c r="D1633" s="62" t="s">
        <v>94</v>
      </c>
      <c r="E1633" s="56" t="s">
        <v>14</v>
      </c>
      <c r="F1633" s="13" t="s">
        <v>12</v>
      </c>
      <c r="G1633" s="35" t="n">
        <v>0</v>
      </c>
      <c r="H1633" s="39" t="n">
        <v>0</v>
      </c>
      <c r="I1633" s="39" t="n">
        <v>0</v>
      </c>
      <c r="J1633" s="14"/>
    </row>
    <row r="1634" ht="22.5" customHeight="1">
      <c r="A1634" s="13" t="n">
        <f>WEEKNUM(B1634,2)</f>
        <v>38</v>
      </c>
      <c r="B1634" s="33" t="n">
        <v>46281</v>
      </c>
      <c r="C1634" s="52" t="n">
        <v>91560708</v>
      </c>
      <c r="D1634" s="62" t="s">
        <v>31</v>
      </c>
      <c r="E1634" s="56" t="s">
        <v>32</v>
      </c>
      <c r="F1634" s="39" t="s">
        <v>15</v>
      </c>
      <c r="G1634" s="35" t="n">
        <v>198</v>
      </c>
      <c r="H1634" s="39" t="n">
        <v>0.09</v>
      </c>
      <c r="I1634" s="39" t="n">
        <v>17.82</v>
      </c>
      <c r="J1634" s="14"/>
    </row>
    <row r="1635" ht="22.5" customHeight="1">
      <c r="A1635" s="13" t="n">
        <f>WEEKNUM(B1635,2)</f>
        <v>38</v>
      </c>
      <c r="B1635" s="33" t="n">
        <v>46281</v>
      </c>
      <c r="C1635" s="52" t="n">
        <v>91560709</v>
      </c>
      <c r="D1635" s="62" t="s">
        <v>31</v>
      </c>
      <c r="E1635" s="56" t="s">
        <v>33</v>
      </c>
      <c r="F1635" s="39" t="s">
        <v>15</v>
      </c>
      <c r="G1635" s="35" t="n">
        <v>500</v>
      </c>
      <c r="H1635" s="39" t="n">
        <v>0.06</v>
      </c>
      <c r="I1635" s="39" t="n">
        <v>30</v>
      </c>
      <c r="J1635" s="14"/>
    </row>
    <row r="1636" ht="22.5" customHeight="1">
      <c r="A1636" s="13" t="n">
        <f>WEEKNUM(B1636,2)</f>
        <v>38</v>
      </c>
      <c r="B1636" s="33" t="n">
        <v>46281</v>
      </c>
      <c r="C1636" s="52" t="n">
        <v>12064281</v>
      </c>
      <c r="D1636" s="62" t="s">
        <v>16</v>
      </c>
      <c r="E1636" s="56" t="s">
        <v>18</v>
      </c>
      <c r="F1636" s="39" t="s">
        <v>15</v>
      </c>
      <c r="G1636" s="35" t="n">
        <v>0</v>
      </c>
      <c r="H1636" s="39" t="n">
        <v>0</v>
      </c>
      <c r="I1636" s="39" t="n">
        <v>0</v>
      </c>
      <c r="J1636" s="14"/>
    </row>
    <row r="1637" ht="22.5" customHeight="1">
      <c r="A1637" s="13" t="n">
        <f>WEEKNUM(B1637,2)</f>
        <v>38</v>
      </c>
      <c r="B1637" s="33" t="n">
        <v>46281</v>
      </c>
      <c r="C1637" s="52" t="n">
        <v>11987622</v>
      </c>
      <c r="D1637" s="62" t="s">
        <v>10</v>
      </c>
      <c r="E1637" s="56" t="s">
        <v>11</v>
      </c>
      <c r="F1637" s="39" t="s">
        <v>30</v>
      </c>
      <c r="G1637" s="35" t="n">
        <v>1</v>
      </c>
      <c r="H1637" s="39" t="n">
        <v>0.81</v>
      </c>
      <c r="I1637" s="39" t="n">
        <v>0.81</v>
      </c>
      <c r="J1637" s="64" t="n">
        <v>0.809</v>
      </c>
    </row>
    <row r="1638" ht="22.5" customHeight="1">
      <c r="A1638" s="13" t="n">
        <f>WEEKNUM(B1638,2)</f>
        <v>38</v>
      </c>
      <c r="B1638" s="33" t="n">
        <v>46281</v>
      </c>
      <c r="C1638" s="52" t="n">
        <v>91565960</v>
      </c>
      <c r="D1638" s="62" t="s">
        <v>93</v>
      </c>
      <c r="E1638" s="56" t="s">
        <v>54</v>
      </c>
      <c r="F1638" s="13" t="s">
        <v>12</v>
      </c>
      <c r="G1638" s="35" t="n">
        <v>0</v>
      </c>
      <c r="H1638" s="39" t="n">
        <v>0</v>
      </c>
      <c r="I1638" s="39" t="n">
        <v>0.1596</v>
      </c>
      <c r="J1638" s="64"/>
    </row>
    <row r="1639" ht="22.5" customHeight="1">
      <c r="A1639" s="13" t="n">
        <f>WEEKNUM(B1639,2)</f>
        <v>38</v>
      </c>
      <c r="B1639" s="33" t="n">
        <v>46281</v>
      </c>
      <c r="C1639" s="52" t="n">
        <v>6061077</v>
      </c>
      <c r="D1639" s="62" t="s">
        <v>35</v>
      </c>
      <c r="E1639" s="56" t="s">
        <v>14</v>
      </c>
      <c r="F1639" s="39" t="s">
        <v>15</v>
      </c>
      <c r="G1639" s="35" t="n">
        <v>9</v>
      </c>
      <c r="H1639" s="39" t="n">
        <v>0.442</v>
      </c>
      <c r="I1639" s="39" t="n">
        <v>3.975</v>
      </c>
      <c r="J1639" s="14"/>
    </row>
    <row r="1640" ht="22.5" customHeight="1">
      <c r="A1640" s="13" t="n">
        <f>WEEKNUM(B1640,2)</f>
        <v>38</v>
      </c>
      <c r="B1640" s="33" t="n">
        <v>46281</v>
      </c>
      <c r="C1640" s="52" t="n">
        <v>6607117</v>
      </c>
      <c r="D1640" s="63" t="s">
        <v>35</v>
      </c>
      <c r="E1640" s="52" t="s">
        <v>14</v>
      </c>
      <c r="F1640" s="61" t="s">
        <v>15</v>
      </c>
      <c r="G1640" s="59" t="n">
        <v>244</v>
      </c>
      <c r="H1640" s="60" t="n">
        <v>0.7</v>
      </c>
      <c r="I1640" s="60" t="n">
        <v>170.901</v>
      </c>
      <c r="J1640" s="66"/>
    </row>
    <row r="1641" ht="22.5" customHeight="1">
      <c r="A1641" s="13" t="n">
        <f>WEEKNUM(B1641,2)</f>
        <v>38</v>
      </c>
      <c r="B1641" s="33" t="n">
        <v>46281</v>
      </c>
      <c r="C1641" s="52" t="n">
        <v>5497580</v>
      </c>
      <c r="D1641" s="63" t="s">
        <v>31</v>
      </c>
      <c r="E1641" s="52" t="s">
        <v>17</v>
      </c>
      <c r="F1641" s="13" t="s">
        <v>15</v>
      </c>
      <c r="G1641" s="35" t="n">
        <v>1659</v>
      </c>
      <c r="H1641" s="39" t="n">
        <v>0.253</v>
      </c>
      <c r="I1641" s="39" t="n">
        <v>419.99</v>
      </c>
      <c r="J1641" s="66"/>
    </row>
    <row r="1642" ht="22.5" customHeight="1">
      <c r="A1642" s="13" t="n">
        <f>WEEKNUM(B1642,2)</f>
        <v>38</v>
      </c>
      <c r="B1642" s="33" t="n">
        <v>46281</v>
      </c>
      <c r="C1642" s="52" t="n">
        <v>91407542</v>
      </c>
      <c r="D1642" s="63" t="s">
        <v>31</v>
      </c>
      <c r="E1642" s="52" t="s">
        <v>36</v>
      </c>
      <c r="F1642" s="13" t="s">
        <v>15</v>
      </c>
      <c r="G1642" s="35" t="n">
        <v>535</v>
      </c>
      <c r="H1642" s="39" t="n">
        <v>0.02</v>
      </c>
      <c r="I1642" s="39" t="n">
        <v>10.934</v>
      </c>
      <c r="J1642" s="14"/>
    </row>
    <row r="1643" ht="22.5" customHeight="1">
      <c r="A1643" s="13" t="n">
        <f>WEEKNUM(B1643,2)</f>
        <v>38</v>
      </c>
      <c r="B1643" s="33" t="n">
        <v>46281</v>
      </c>
      <c r="C1643" s="52" t="n">
        <v>8998645</v>
      </c>
      <c r="D1643" s="63" t="s">
        <v>31</v>
      </c>
      <c r="E1643" s="52" t="s">
        <v>17</v>
      </c>
      <c r="F1643" s="13" t="s">
        <v>15</v>
      </c>
      <c r="G1643" s="57" t="n">
        <v>9</v>
      </c>
      <c r="H1643" s="39" t="n">
        <v>0.187</v>
      </c>
      <c r="I1643" s="39" t="n">
        <v>1.687</v>
      </c>
      <c r="J1643" s="14"/>
    </row>
    <row r="1644" ht="22.5" customHeight="1">
      <c r="A1644" s="13" t="n">
        <f>WEEKNUM(B1644,2)</f>
        <v>38</v>
      </c>
      <c r="B1644" s="33" t="n">
        <v>46281</v>
      </c>
      <c r="C1644" s="52" t="n">
        <v>4383473</v>
      </c>
      <c r="D1644" s="63" t="s">
        <v>35</v>
      </c>
      <c r="E1644" s="52" t="s">
        <v>14</v>
      </c>
      <c r="F1644" s="39" t="s">
        <v>15</v>
      </c>
      <c r="G1644" s="35" t="n">
        <v>150</v>
      </c>
      <c r="H1644" s="39" t="n">
        <v>0.199</v>
      </c>
      <c r="I1644" s="39" t="n">
        <v>29.79</v>
      </c>
      <c r="J1644" s="14"/>
    </row>
    <row r="1645" ht="22.5" customHeight="1">
      <c r="A1645" s="13" t="n">
        <f>WEEKNUM(B1645,2)</f>
        <v>38</v>
      </c>
      <c r="B1645" s="33" t="n">
        <v>46281</v>
      </c>
      <c r="C1645" s="52" t="n">
        <v>8094753</v>
      </c>
      <c r="D1645" s="63" t="s">
        <v>35</v>
      </c>
      <c r="E1645" s="52" t="s">
        <v>14</v>
      </c>
      <c r="F1645" s="13" t="s">
        <v>26</v>
      </c>
      <c r="G1645" s="35" t="n">
        <v>367</v>
      </c>
      <c r="H1645" s="39" t="n">
        <v>0.29</v>
      </c>
      <c r="I1645" s="39" t="n">
        <v>107.02</v>
      </c>
      <c r="J1645" s="14"/>
    </row>
    <row r="1646" ht="22.5" customHeight="1">
      <c r="A1646" s="13" t="n">
        <f>WEEKNUM(B1646,2)</f>
        <v>38</v>
      </c>
      <c r="B1646" s="33" t="n">
        <v>46281</v>
      </c>
      <c r="C1646" s="52" t="n">
        <v>9415350</v>
      </c>
      <c r="D1646" s="63" t="s">
        <v>37</v>
      </c>
      <c r="E1646" s="52" t="s">
        <v>14</v>
      </c>
      <c r="F1646" s="13" t="s">
        <v>26</v>
      </c>
      <c r="G1646" s="35" t="n">
        <v>25</v>
      </c>
      <c r="H1646" s="39" t="n">
        <v>0.27</v>
      </c>
      <c r="I1646" s="39" t="n">
        <v>6.67</v>
      </c>
      <c r="J1646" s="14"/>
    </row>
    <row r="1647" ht="22.5" customHeight="1">
      <c r="A1647" s="13" t="n">
        <f>WEEKNUM(B1647,2)</f>
        <v>38</v>
      </c>
      <c r="B1647" s="33" t="n">
        <v>46281</v>
      </c>
      <c r="C1647" s="52" t="n">
        <v>2783561</v>
      </c>
      <c r="D1647" s="63" t="s">
        <v>38</v>
      </c>
      <c r="E1647" s="52" t="s">
        <v>14</v>
      </c>
      <c r="F1647" s="39" t="s">
        <v>15</v>
      </c>
      <c r="G1647" s="57" t="n">
        <v>440</v>
      </c>
      <c r="H1647" s="39" t="n">
        <v>0.102</v>
      </c>
      <c r="I1647" s="39" t="n">
        <v>45.09</v>
      </c>
      <c r="J1647" s="14"/>
    </row>
    <row r="1648" ht="22.5" customHeight="1">
      <c r="A1648" s="13" t="n">
        <f>WEEKNUM(B1648,2)</f>
        <v>38</v>
      </c>
      <c r="B1648" s="33" t="n">
        <v>46281</v>
      </c>
      <c r="C1648" s="52" t="n">
        <v>10599157</v>
      </c>
      <c r="D1648" s="63" t="s">
        <v>39</v>
      </c>
      <c r="E1648" s="52" t="s">
        <v>14</v>
      </c>
      <c r="F1648" s="39" t="s">
        <v>15</v>
      </c>
      <c r="G1648" s="57" t="n">
        <v>100</v>
      </c>
      <c r="H1648" s="39" t="n">
        <v>0.312</v>
      </c>
      <c r="I1648" s="39" t="n">
        <v>31.2</v>
      </c>
      <c r="J1648" s="14"/>
    </row>
    <row r="1649" ht="22.5" customHeight="1">
      <c r="A1649" s="13" t="n">
        <f>WEEKNUM(B1649,2)</f>
        <v>38</v>
      </c>
      <c r="B1649" s="33" t="n">
        <v>46281</v>
      </c>
      <c r="C1649" s="52" t="n">
        <v>10599681</v>
      </c>
      <c r="D1649" s="63" t="s">
        <v>40</v>
      </c>
      <c r="E1649" s="52" t="s">
        <v>14</v>
      </c>
      <c r="F1649" s="39" t="s">
        <v>15</v>
      </c>
      <c r="G1649" s="57" t="n">
        <v>360</v>
      </c>
      <c r="H1649" s="39" t="n">
        <v>0.13</v>
      </c>
      <c r="I1649" s="39" t="n">
        <v>46.8</v>
      </c>
      <c r="J1649" s="14"/>
    </row>
    <row r="1650" ht="22.5" customHeight="1">
      <c r="A1650" s="13" t="n">
        <f>WEEKNUM(B1650,2)</f>
        <v>38</v>
      </c>
      <c r="B1650" s="33" t="n">
        <v>46281</v>
      </c>
      <c r="C1650" s="52" t="n">
        <v>6060965</v>
      </c>
      <c r="D1650" s="63" t="s">
        <v>35</v>
      </c>
      <c r="E1650" s="52" t="s">
        <v>14</v>
      </c>
      <c r="F1650" s="39" t="s">
        <v>15</v>
      </c>
      <c r="G1650" s="58" t="n">
        <v>100</v>
      </c>
      <c r="H1650" s="39" t="n">
        <v>0.3</v>
      </c>
      <c r="I1650" s="39" t="n">
        <v>29.97</v>
      </c>
      <c r="J1650" s="14"/>
    </row>
    <row r="1651" ht="22.5" customHeight="1">
      <c r="A1651" s="13" t="n">
        <f>WEEKNUM(B1651,2)</f>
        <v>38</v>
      </c>
      <c r="B1651" s="33" t="n">
        <v>46281</v>
      </c>
      <c r="C1651" s="52" t="n">
        <v>10842514</v>
      </c>
      <c r="D1651" s="63" t="s">
        <v>41</v>
      </c>
      <c r="E1651" s="52" t="s">
        <v>14</v>
      </c>
      <c r="F1651" s="13" t="s">
        <v>26</v>
      </c>
      <c r="G1651" s="35" t="n">
        <v>0.04</v>
      </c>
      <c r="H1651" s="39" t="n">
        <v>0</v>
      </c>
      <c r="I1651" s="39" t="n">
        <v>0.04</v>
      </c>
      <c r="J1651" s="14"/>
    </row>
    <row r="1652" ht="22.5" customHeight="1">
      <c r="A1652" s="13" t="n">
        <f>WEEKNUM(B1652,2)</f>
        <v>38</v>
      </c>
      <c r="B1652" s="33" t="n">
        <v>46281</v>
      </c>
      <c r="C1652" s="52" t="n">
        <v>10815258</v>
      </c>
      <c r="D1652" s="63" t="s">
        <v>41</v>
      </c>
      <c r="E1652" s="52" t="s">
        <v>14</v>
      </c>
      <c r="F1652" s="39" t="s">
        <v>15</v>
      </c>
      <c r="G1652" s="35" t="n">
        <v>1</v>
      </c>
      <c r="H1652" s="39" t="n">
        <v>0.15</v>
      </c>
      <c r="I1652" s="39" t="n">
        <v>0.15</v>
      </c>
      <c r="J1652" s="14"/>
    </row>
    <row r="1653" ht="22.5" customHeight="1">
      <c r="A1653" s="13" t="n">
        <f>WEEKNUM(B1653,2)</f>
        <v>38</v>
      </c>
      <c r="B1653" s="33" t="n">
        <v>46281</v>
      </c>
      <c r="C1653" s="52" t="n">
        <v>91535229</v>
      </c>
      <c r="D1653" s="63" t="s">
        <v>31</v>
      </c>
      <c r="E1653" s="52" t="s">
        <v>36</v>
      </c>
      <c r="F1653" s="39" t="s">
        <v>15</v>
      </c>
      <c r="G1653" s="35" t="n">
        <v>16</v>
      </c>
      <c r="H1653" s="39" t="n">
        <v>0.04</v>
      </c>
      <c r="I1653" s="39" t="n">
        <v>0.64</v>
      </c>
      <c r="J1653" s="14"/>
    </row>
    <row r="1654" ht="22.5" customHeight="1">
      <c r="A1654" s="13" t="n">
        <f>WEEKNUM(B1654,2)</f>
        <v>38</v>
      </c>
      <c r="B1654" s="33" t="n">
        <v>46281</v>
      </c>
      <c r="C1654" s="52" t="n">
        <v>91535331</v>
      </c>
      <c r="D1654" s="63" t="s">
        <v>31</v>
      </c>
      <c r="E1654" s="52" t="s">
        <v>42</v>
      </c>
      <c r="F1654" s="39" t="s">
        <v>15</v>
      </c>
      <c r="G1654" s="58" t="n">
        <v>15</v>
      </c>
      <c r="H1654" s="39" t="n">
        <v>0.04</v>
      </c>
      <c r="I1654" s="39" t="n">
        <v>0.6</v>
      </c>
      <c r="J1654" s="14"/>
    </row>
    <row r="1655" ht="22.5" customHeight="1">
      <c r="A1655" s="13" t="n">
        <f>WEEKNUM(B1655,2)</f>
        <v>38</v>
      </c>
      <c r="B1655" s="33" t="n">
        <v>46281</v>
      </c>
      <c r="C1655" s="52" t="n">
        <v>11324493</v>
      </c>
      <c r="D1655" s="63" t="s">
        <v>31</v>
      </c>
      <c r="E1655" s="52" t="s">
        <v>17</v>
      </c>
      <c r="F1655" s="13" t="s">
        <v>15</v>
      </c>
      <c r="G1655" s="35" t="n">
        <v>5</v>
      </c>
      <c r="H1655" s="39" t="n">
        <v>0.3</v>
      </c>
      <c r="I1655" s="39" t="n">
        <v>1.5</v>
      </c>
      <c r="J1655" s="14"/>
    </row>
    <row r="1656" ht="22.5" customHeight="1">
      <c r="A1656" s="13" t="n">
        <f>WEEKNUM(B1656,2)</f>
        <v>38</v>
      </c>
      <c r="B1656" s="33" t="n">
        <v>46281</v>
      </c>
      <c r="C1656" s="52" t="n">
        <v>10298628</v>
      </c>
      <c r="D1656" s="63" t="s">
        <v>43</v>
      </c>
      <c r="E1656" s="52" t="s">
        <v>14</v>
      </c>
      <c r="F1656" s="13" t="s">
        <v>26</v>
      </c>
      <c r="G1656" s="58" t="n">
        <v>86</v>
      </c>
      <c r="H1656" s="39" t="n">
        <v>0.21</v>
      </c>
      <c r="I1656" s="39" t="n">
        <v>18.1</v>
      </c>
      <c r="J1656" s="14"/>
    </row>
    <row r="1657" ht="22.5" customHeight="1">
      <c r="A1657" s="13" t="n">
        <f>WEEKNUM(B1657,2)</f>
        <v>38</v>
      </c>
      <c r="B1657" s="33" t="n">
        <v>46281</v>
      </c>
      <c r="C1657" s="52" t="n">
        <v>11655595</v>
      </c>
      <c r="D1657" s="63" t="s">
        <v>44</v>
      </c>
      <c r="E1657" s="52" t="s">
        <v>14</v>
      </c>
      <c r="F1657" s="13" t="s">
        <v>26</v>
      </c>
      <c r="G1657" s="35" t="n">
        <v>0</v>
      </c>
      <c r="H1657" s="39" t="n">
        <v>0</v>
      </c>
      <c r="I1657" s="39" t="n">
        <v>0</v>
      </c>
      <c r="J1657" s="14"/>
    </row>
    <row r="1658" ht="22.5" customHeight="1">
      <c r="A1658" s="13" t="n">
        <f>WEEKNUM(B1658,2)</f>
        <v>38</v>
      </c>
      <c r="B1658" s="33" t="n">
        <v>46281</v>
      </c>
      <c r="C1658" s="52" t="n">
        <v>11655596</v>
      </c>
      <c r="D1658" s="63" t="s">
        <v>44</v>
      </c>
      <c r="E1658" s="52" t="s">
        <v>14</v>
      </c>
      <c r="F1658" s="13" t="s">
        <v>12</v>
      </c>
      <c r="G1658" s="35" t="n">
        <v>0</v>
      </c>
      <c r="H1658" s="39" t="n">
        <v>0</v>
      </c>
      <c r="I1658" s="39" t="n">
        <v>0.0013</v>
      </c>
      <c r="J1658" s="14"/>
    </row>
    <row r="1659" ht="22.5" customHeight="1">
      <c r="A1659" s="13" t="n">
        <f>WEEKNUM(B1659,2)</f>
        <v>38</v>
      </c>
      <c r="B1659" s="33" t="n">
        <v>46281</v>
      </c>
      <c r="C1659" s="52" t="n">
        <v>11690183</v>
      </c>
      <c r="D1659" s="63" t="s">
        <v>38</v>
      </c>
      <c r="E1659" s="52" t="s">
        <v>14</v>
      </c>
      <c r="F1659" s="13" t="s">
        <v>15</v>
      </c>
      <c r="G1659" s="58" t="n">
        <v>59</v>
      </c>
      <c r="H1659" s="39" t="n">
        <v>0.19</v>
      </c>
      <c r="I1659" s="39" t="n">
        <v>11.2</v>
      </c>
      <c r="J1659" s="14"/>
    </row>
    <row r="1660" ht="22.5" customHeight="1">
      <c r="A1660" s="13" t="n">
        <f>WEEKNUM(B1660,2)</f>
        <v>38</v>
      </c>
      <c r="B1660" s="33" t="n">
        <v>46281</v>
      </c>
      <c r="C1660" s="52" t="n">
        <v>11763482</v>
      </c>
      <c r="D1660" s="63" t="s">
        <v>44</v>
      </c>
      <c r="E1660" s="65" t="s">
        <v>14</v>
      </c>
      <c r="F1660" s="13" t="s">
        <v>12</v>
      </c>
      <c r="G1660" s="35" t="n">
        <v>0</v>
      </c>
      <c r="H1660" s="39" t="n">
        <v>0</v>
      </c>
      <c r="I1660" s="39" t="n">
        <v>0.106</v>
      </c>
      <c r="J1660" s="70"/>
    </row>
    <row r="1661" ht="22.5" customHeight="1">
      <c r="A1661" s="13" t="n">
        <f>WEEKNUM(B1661,2)</f>
        <v>38</v>
      </c>
      <c r="B1661" s="33" t="n">
        <v>46281</v>
      </c>
      <c r="C1661" s="52" t="n">
        <v>91565942</v>
      </c>
      <c r="D1661" s="63" t="s">
        <v>31</v>
      </c>
      <c r="E1661" s="52" t="s">
        <v>36</v>
      </c>
      <c r="F1661" s="39" t="s">
        <v>15</v>
      </c>
      <c r="G1661" s="35" t="n">
        <v>64</v>
      </c>
      <c r="H1661" s="39" t="n">
        <v>0.03</v>
      </c>
      <c r="I1661" s="39" t="n">
        <v>1.92</v>
      </c>
      <c r="J1661" s="70"/>
    </row>
    <row r="1662" ht="22.5" customHeight="1">
      <c r="A1662" s="13" t="n">
        <f>WEEKNUM(B1662,2)</f>
        <v>38</v>
      </c>
      <c r="B1662" s="33" t="n">
        <v>46281</v>
      </c>
      <c r="C1662" s="52" t="n">
        <v>91565947</v>
      </c>
      <c r="D1662" s="63" t="s">
        <v>31</v>
      </c>
      <c r="E1662" s="52" t="s">
        <v>42</v>
      </c>
      <c r="F1662" s="39" t="s">
        <v>15</v>
      </c>
      <c r="G1662" s="35" t="n">
        <v>491</v>
      </c>
      <c r="H1662" s="39" t="n">
        <v>0.02</v>
      </c>
      <c r="I1662" s="39" t="n">
        <v>9.82</v>
      </c>
      <c r="J1662" s="70"/>
    </row>
    <row r="1663" ht="22.5" customHeight="1">
      <c r="A1663" s="13" t="n">
        <f>WEEKNUM(B1663,2)</f>
        <v>38</v>
      </c>
      <c r="B1663" s="33" t="n">
        <v>46281</v>
      </c>
      <c r="C1663" s="52" t="n">
        <v>5464039</v>
      </c>
      <c r="D1663" s="63" t="s">
        <v>31</v>
      </c>
      <c r="E1663" s="52" t="s">
        <v>46</v>
      </c>
      <c r="F1663" s="13" t="s">
        <v>15</v>
      </c>
      <c r="G1663" s="35" t="n">
        <v>1496</v>
      </c>
      <c r="H1663" s="39" t="n">
        <v>0.296</v>
      </c>
      <c r="I1663" s="39" t="n">
        <v>442.926</v>
      </c>
      <c r="J1663" s="14"/>
    </row>
    <row r="1664" ht="22.5" customHeight="1">
      <c r="A1664" s="13" t="n">
        <f>WEEKNUM(B1664,2)</f>
        <v>38</v>
      </c>
      <c r="B1664" s="33" t="n">
        <v>46281</v>
      </c>
      <c r="C1664" s="52" t="n">
        <v>8057746</v>
      </c>
      <c r="D1664" s="63" t="s">
        <v>31</v>
      </c>
      <c r="E1664" s="52" t="s">
        <v>46</v>
      </c>
      <c r="F1664" s="61" t="s">
        <v>15</v>
      </c>
      <c r="G1664" s="59" t="n">
        <v>0</v>
      </c>
      <c r="H1664" s="60" t="n">
        <v>0</v>
      </c>
      <c r="I1664" s="60" t="n">
        <v>0</v>
      </c>
      <c r="J1664" s="14"/>
    </row>
    <row r="1665" ht="22.5" customHeight="1">
      <c r="A1665" s="13" t="n">
        <f>WEEKNUM(B1665,2)</f>
        <v>38</v>
      </c>
      <c r="B1665" s="33" t="n">
        <v>46281</v>
      </c>
      <c r="C1665" s="52" t="n">
        <v>91399821</v>
      </c>
      <c r="D1665" s="62" t="s">
        <v>40</v>
      </c>
      <c r="E1665" s="52" t="s">
        <v>14</v>
      </c>
      <c r="F1665" s="13" t="s">
        <v>26</v>
      </c>
      <c r="G1665" s="35" t="n">
        <v>483</v>
      </c>
      <c r="H1665" s="39" t="n">
        <v>0.13</v>
      </c>
      <c r="I1665" s="39" t="n">
        <v>63.58</v>
      </c>
      <c r="J1665" s="14"/>
    </row>
    <row r="1666" ht="22.5" customHeight="1">
      <c r="A1666" s="13" t="n">
        <f>WEEKNUM(B1666,2)</f>
        <v>38</v>
      </c>
      <c r="B1666" s="33" t="n">
        <v>46281</v>
      </c>
      <c r="C1666" s="52" t="n">
        <v>8670368</v>
      </c>
      <c r="D1666" s="62" t="s">
        <v>16</v>
      </c>
      <c r="E1666" s="52" t="s">
        <v>11</v>
      </c>
      <c r="F1666" s="13" t="s">
        <v>30</v>
      </c>
      <c r="G1666" s="35" t="n">
        <v>3</v>
      </c>
      <c r="H1666" s="39" t="n">
        <v>0.44</v>
      </c>
      <c r="I1666" s="39" t="n">
        <v>1.33</v>
      </c>
      <c r="J1666" s="64" t="n">
        <v>0</v>
      </c>
    </row>
    <row r="1667" ht="22.5" customHeight="1">
      <c r="A1667" s="13" t="n">
        <f>WEEKNUM(B1667,2)</f>
        <v>38</v>
      </c>
      <c r="B1667" s="33" t="n">
        <v>46281</v>
      </c>
      <c r="C1667" s="52" t="n">
        <v>10514860</v>
      </c>
      <c r="D1667" s="63" t="s">
        <v>44</v>
      </c>
      <c r="E1667" s="52" t="s">
        <v>14</v>
      </c>
      <c r="F1667" s="13" t="s">
        <v>15</v>
      </c>
      <c r="G1667" s="35" t="n">
        <v>100</v>
      </c>
      <c r="H1667" s="39" t="n">
        <v>0.617</v>
      </c>
      <c r="I1667" s="39" t="n">
        <v>61.7</v>
      </c>
      <c r="J1667" s="14"/>
    </row>
    <row r="1668" ht="22.5" customHeight="1">
      <c r="A1668" s="13" t="n">
        <f>WEEKNUM(B1668,2)</f>
        <v>38</v>
      </c>
      <c r="B1668" s="33" t="n">
        <v>46281</v>
      </c>
      <c r="C1668" s="52" t="n">
        <v>91532857</v>
      </c>
      <c r="D1668" s="63" t="s">
        <v>47</v>
      </c>
      <c r="E1668" s="52" t="s">
        <v>14</v>
      </c>
      <c r="F1668" s="13" t="s">
        <v>12</v>
      </c>
      <c r="G1668" s="35" t="n">
        <v>45</v>
      </c>
      <c r="H1668" s="39" t="n">
        <v>0.172</v>
      </c>
      <c r="I1668" s="39" t="n">
        <v>7.7245</v>
      </c>
      <c r="J1668" s="14"/>
    </row>
    <row r="1669" ht="22.5" customHeight="1">
      <c r="A1669" s="13" t="n">
        <f>WEEKNUM(B1669,2)</f>
        <v>38</v>
      </c>
      <c r="B1669" s="33" t="n">
        <v>46281</v>
      </c>
      <c r="C1669" s="52" t="n">
        <v>91534913</v>
      </c>
      <c r="D1669" s="63" t="s">
        <v>48</v>
      </c>
      <c r="E1669" s="52" t="s">
        <v>49</v>
      </c>
      <c r="F1669" s="13" t="s">
        <v>15</v>
      </c>
      <c r="G1669" s="35" t="n">
        <v>4</v>
      </c>
      <c r="H1669" s="39" t="n">
        <v>1.5</v>
      </c>
      <c r="I1669" s="39" t="n">
        <v>6</v>
      </c>
      <c r="J1669" s="14"/>
    </row>
    <row r="1670" ht="22.5" customHeight="1">
      <c r="A1670" s="13" t="n">
        <f>WEEKNUM(B1670,2)</f>
        <v>38</v>
      </c>
      <c r="B1670" s="33" t="n">
        <v>46281</v>
      </c>
      <c r="C1670" s="52" t="n">
        <v>91533906</v>
      </c>
      <c r="D1670" s="63" t="s">
        <v>50</v>
      </c>
      <c r="E1670" s="52" t="s">
        <v>51</v>
      </c>
      <c r="F1670" s="13" t="s">
        <v>15</v>
      </c>
      <c r="G1670" s="35" t="n">
        <v>0</v>
      </c>
      <c r="H1670" s="39" t="n">
        <v>0</v>
      </c>
      <c r="I1670" s="39" t="n">
        <v>0</v>
      </c>
      <c r="J1670" s="14"/>
    </row>
    <row r="1671" ht="22.5" customHeight="1">
      <c r="A1671" s="13" t="n">
        <f>WEEKNUM(B1671,2)</f>
        <v>38</v>
      </c>
      <c r="B1671" s="33" t="n">
        <v>46281</v>
      </c>
      <c r="C1671" s="52" t="n">
        <v>91545519</v>
      </c>
      <c r="D1671" s="63" t="s">
        <v>52</v>
      </c>
      <c r="E1671" s="52" t="s">
        <v>46</v>
      </c>
      <c r="F1671" s="13" t="s">
        <v>15</v>
      </c>
      <c r="G1671" s="35" t="n">
        <v>50</v>
      </c>
      <c r="H1671" s="39" t="n">
        <v>0.199</v>
      </c>
      <c r="I1671" s="39" t="n">
        <v>9.94</v>
      </c>
      <c r="J1671" s="14"/>
    </row>
    <row r="1672" ht="22.5" customHeight="1">
      <c r="A1672" s="13" t="n">
        <f>WEEKNUM(B1672,2)</f>
        <v>38</v>
      </c>
      <c r="B1672" s="33" t="n">
        <v>46281</v>
      </c>
      <c r="C1672" s="52" t="n">
        <v>91551388</v>
      </c>
      <c r="D1672" s="63" t="s">
        <v>53</v>
      </c>
      <c r="E1672" s="52" t="s">
        <v>54</v>
      </c>
      <c r="F1672" s="13" t="s">
        <v>12</v>
      </c>
      <c r="G1672" s="35" t="n">
        <v>31</v>
      </c>
      <c r="H1672" s="39" t="n">
        <v>0.94</v>
      </c>
      <c r="I1672" s="39" t="n">
        <v>29.137</v>
      </c>
      <c r="J1672" s="14"/>
    </row>
    <row r="1673" ht="22.5" customHeight="1">
      <c r="A1673" s="13" t="n">
        <f>WEEKNUM(B1673,2)</f>
        <v>38</v>
      </c>
      <c r="B1673" s="33" t="n">
        <v>46281</v>
      </c>
      <c r="C1673" s="52" t="n">
        <v>91565948</v>
      </c>
      <c r="D1673" s="63" t="s">
        <v>47</v>
      </c>
      <c r="E1673" s="52" t="s">
        <v>14</v>
      </c>
      <c r="F1673" s="13" t="s">
        <v>12</v>
      </c>
      <c r="G1673" s="35" t="n">
        <v>23</v>
      </c>
      <c r="H1673" s="39" t="n">
        <v>0.322</v>
      </c>
      <c r="I1673" s="39" t="n">
        <v>7.4164</v>
      </c>
      <c r="J1673" s="14"/>
    </row>
    <row r="1674" ht="22.5" customHeight="1">
      <c r="A1674" s="13" t="n">
        <f>WEEKNUM(B1674,2)</f>
        <v>38</v>
      </c>
      <c r="B1674" s="33" t="n">
        <v>46281</v>
      </c>
      <c r="C1674" s="52" t="n">
        <v>91550293</v>
      </c>
      <c r="D1674" s="63" t="s">
        <v>55</v>
      </c>
      <c r="E1674" s="52" t="s">
        <v>56</v>
      </c>
      <c r="F1674" s="13" t="s">
        <v>15</v>
      </c>
      <c r="G1674" s="35" t="n">
        <v>26</v>
      </c>
      <c r="H1674" s="39" t="n">
        <v>0.35</v>
      </c>
      <c r="I1674" s="39" t="n">
        <v>9.1</v>
      </c>
      <c r="J1674" s="14"/>
    </row>
    <row r="1675" ht="22.5" customHeight="1">
      <c r="A1675" s="13" t="n">
        <f>WEEKNUM(B1675,2)</f>
        <v>38</v>
      </c>
      <c r="B1675" s="33" t="n">
        <v>46281</v>
      </c>
      <c r="C1675" s="52" t="n">
        <v>9333145</v>
      </c>
      <c r="D1675" s="63" t="s">
        <v>57</v>
      </c>
      <c r="E1675" s="52" t="s">
        <v>14</v>
      </c>
      <c r="F1675" s="13" t="s">
        <v>26</v>
      </c>
      <c r="G1675" s="35" t="n">
        <v>189</v>
      </c>
      <c r="H1675" s="39" t="n">
        <v>0.33</v>
      </c>
      <c r="I1675" s="39" t="n">
        <v>62.02</v>
      </c>
      <c r="J1675" s="14"/>
    </row>
    <row r="1676" ht="22.5" customHeight="1">
      <c r="A1676" s="13" t="n">
        <f>WEEKNUM(B1676,2)</f>
        <v>38</v>
      </c>
      <c r="B1676" s="33" t="n">
        <v>46281</v>
      </c>
      <c r="C1676" s="52" t="n">
        <v>91557347</v>
      </c>
      <c r="D1676" s="63" t="s">
        <v>58</v>
      </c>
      <c r="E1676" s="52" t="s">
        <v>14</v>
      </c>
      <c r="F1676" s="13" t="s">
        <v>15</v>
      </c>
      <c r="G1676" s="35" t="n">
        <v>19</v>
      </c>
      <c r="H1676" s="39" t="n">
        <v>0.8</v>
      </c>
      <c r="I1676" s="39" t="n">
        <v>15.2</v>
      </c>
      <c r="J1676" s="14"/>
    </row>
    <row r="1677" ht="22.5" customHeight="1">
      <c r="A1677" s="13" t="n">
        <f>WEEKNUM(B1677,2)</f>
        <v>38</v>
      </c>
      <c r="B1677" s="33" t="n">
        <v>46281</v>
      </c>
      <c r="C1677" s="52" t="n">
        <v>12115625</v>
      </c>
      <c r="D1677" s="63" t="s">
        <v>59</v>
      </c>
      <c r="E1677" s="52" t="s">
        <v>14</v>
      </c>
      <c r="F1677" s="13" t="s">
        <v>15</v>
      </c>
      <c r="G1677" s="35" t="n">
        <v>0</v>
      </c>
      <c r="H1677" s="39" t="n">
        <v>0</v>
      </c>
      <c r="I1677" s="39" t="n">
        <v>0</v>
      </c>
      <c r="J1677" s="14"/>
    </row>
    <row r="1678" ht="22.5" customHeight="1">
      <c r="A1678" s="13" t="n">
        <f>WEEKNUM(B1678,2)</f>
        <v>38</v>
      </c>
      <c r="B1678" s="33" t="n">
        <v>46281</v>
      </c>
      <c r="C1678" s="52" t="n">
        <v>91564897</v>
      </c>
      <c r="D1678" s="63" t="s">
        <v>93</v>
      </c>
      <c r="E1678" s="52" t="s">
        <v>56</v>
      </c>
      <c r="F1678" s="13" t="s">
        <v>15</v>
      </c>
      <c r="G1678" s="35" t="n">
        <v>0</v>
      </c>
      <c r="H1678" s="39" t="n">
        <v>0</v>
      </c>
      <c r="I1678" s="39" t="n">
        <v>0</v>
      </c>
      <c r="J1678" s="14"/>
    </row>
    <row r="1679" ht="22.5" customHeight="1">
      <c r="A1679" s="13" t="n">
        <f>WEEKNUM(B1679,2)</f>
        <v>38</v>
      </c>
      <c r="B1679" s="33" t="n">
        <v>46281</v>
      </c>
      <c r="C1679" s="52" t="n">
        <v>91564896</v>
      </c>
      <c r="D1679" s="63" t="s">
        <v>60</v>
      </c>
      <c r="E1679" s="52" t="s">
        <v>14</v>
      </c>
      <c r="F1679" s="13" t="s">
        <v>15</v>
      </c>
      <c r="G1679" s="35" t="n">
        <v>59</v>
      </c>
      <c r="H1679" s="39" t="n">
        <v>0.35</v>
      </c>
      <c r="I1679" s="39" t="n">
        <v>20.65</v>
      </c>
      <c r="J1679" s="70"/>
    </row>
    <row r="1680" ht="22.5" customHeight="1">
      <c r="A1680" s="13" t="n">
        <f>WEEKNUM(B1680,2)</f>
        <v>38</v>
      </c>
      <c r="B1680" s="33" t="n">
        <v>46281</v>
      </c>
      <c r="C1680" s="52" t="n">
        <v>12306671</v>
      </c>
      <c r="D1680" s="63" t="s">
        <v>62</v>
      </c>
      <c r="E1680" s="52" t="s">
        <v>63</v>
      </c>
      <c r="F1680" s="13" t="s">
        <v>21</v>
      </c>
      <c r="G1680" s="35" t="n">
        <v>35</v>
      </c>
      <c r="H1680" s="39" t="n">
        <v>35</v>
      </c>
      <c r="I1680" s="39" t="n">
        <v>7</v>
      </c>
      <c r="J1680" s="14"/>
    </row>
    <row r="1681" ht="22.5" customHeight="1">
      <c r="A1681" s="13" t="n">
        <f>WEEKNUM(B1681,2)</f>
        <v>38</v>
      </c>
      <c r="B1681" s="33" t="n">
        <v>46281</v>
      </c>
      <c r="C1681" s="52" t="n">
        <v>12304863</v>
      </c>
      <c r="D1681" s="63" t="s">
        <v>59</v>
      </c>
      <c r="E1681" s="52" t="s">
        <v>14</v>
      </c>
      <c r="F1681" s="13" t="s">
        <v>26</v>
      </c>
      <c r="G1681" s="35" t="n">
        <v>4</v>
      </c>
      <c r="H1681" s="39" t="n">
        <v>0.01</v>
      </c>
      <c r="I1681" s="39" t="n">
        <v>0.03</v>
      </c>
      <c r="J1681" s="14"/>
    </row>
    <row r="1682" ht="22.5" customHeight="1">
      <c r="A1682" s="13" t="n">
        <f>WEEKNUM(B1682,2)</f>
        <v>38</v>
      </c>
      <c r="B1682" s="33" t="n">
        <v>46281</v>
      </c>
      <c r="C1682" s="52" t="n">
        <v>5617321</v>
      </c>
      <c r="D1682" s="63" t="s">
        <v>62</v>
      </c>
      <c r="E1682" s="52" t="s">
        <v>63</v>
      </c>
      <c r="F1682" s="13" t="s">
        <v>12</v>
      </c>
      <c r="G1682" s="35" t="n">
        <v>0</v>
      </c>
      <c r="H1682" s="39" t="n">
        <v>0</v>
      </c>
      <c r="I1682" s="39" t="n">
        <v>0</v>
      </c>
      <c r="J1682" s="14"/>
    </row>
    <row r="1683" ht="22.5" customHeight="1">
      <c r="A1683" s="13" t="n">
        <f>WEEKNUM(B1683,2)</f>
        <v>38</v>
      </c>
      <c r="B1683" s="33" t="n">
        <v>46281</v>
      </c>
      <c r="C1683" s="52" t="n">
        <v>91565968</v>
      </c>
      <c r="D1683" s="63"/>
      <c r="E1683" s="52" t="s">
        <v>46</v>
      </c>
      <c r="F1683" s="13" t="s">
        <v>12</v>
      </c>
      <c r="G1683" s="35" t="n">
        <v>0</v>
      </c>
      <c r="H1683" s="39" t="n">
        <v>0</v>
      </c>
      <c r="I1683" s="39" t="n">
        <v>0</v>
      </c>
      <c r="J1683" s="14"/>
    </row>
    <row r="1684" ht="22.5" customHeight="1">
      <c r="A1684" s="13" t="n">
        <f>WEEKNUM(B1684,2)</f>
        <v>38</v>
      </c>
      <c r="B1684" s="33" t="n">
        <v>46281</v>
      </c>
      <c r="C1684" s="52" t="n">
        <v>91565967</v>
      </c>
      <c r="D1684" s="63"/>
      <c r="E1684" s="52" t="s">
        <v>17</v>
      </c>
      <c r="F1684" s="13" t="s">
        <v>12</v>
      </c>
      <c r="G1684" s="35" t="n">
        <v>0</v>
      </c>
      <c r="H1684" s="39" t="n">
        <v>0</v>
      </c>
      <c r="I1684" s="39" t="n">
        <v>0</v>
      </c>
      <c r="J1684" s="14"/>
    </row>
    <row r="1685" ht="22.5" customHeight="1">
      <c r="A1685" s="13" t="n">
        <f>WEEKNUM(B1685,2)</f>
        <v>38</v>
      </c>
      <c r="B1685" s="33" t="n">
        <v>46281</v>
      </c>
      <c r="C1685" s="52" t="n">
        <v>91565966</v>
      </c>
      <c r="D1685" s="63"/>
      <c r="E1685" s="52" t="s">
        <v>71</v>
      </c>
      <c r="F1685" s="13" t="s">
        <v>12</v>
      </c>
      <c r="G1685" s="35" t="n">
        <v>0</v>
      </c>
      <c r="H1685" s="39" t="n">
        <v>0</v>
      </c>
      <c r="I1685" s="39" t="n">
        <v>0</v>
      </c>
      <c r="J1685" s="14"/>
    </row>
    <row r="1686" ht="22.5" customHeight="1">
      <c r="A1686" s="13" t="n">
        <f>WEEKNUM(B1686,2)</f>
        <v>38</v>
      </c>
      <c r="B1686" s="33" t="n">
        <v>46281</v>
      </c>
      <c r="C1686" s="52" t="n">
        <v>91565965</v>
      </c>
      <c r="D1686" s="63"/>
      <c r="E1686" s="52" t="s">
        <v>36</v>
      </c>
      <c r="F1686" s="13" t="s">
        <v>12</v>
      </c>
      <c r="G1686" s="35" t="n">
        <v>0</v>
      </c>
      <c r="H1686" s="39" t="n">
        <v>0</v>
      </c>
      <c r="I1686" s="39" t="n">
        <v>0</v>
      </c>
      <c r="J1686" s="14"/>
    </row>
    <row r="1687" ht="22.5" customHeight="1">
      <c r="A1687" s="13" t="n">
        <f>WEEKNUM(B1687,2)</f>
        <v>38</v>
      </c>
      <c r="B1687" s="33" t="n">
        <v>46281</v>
      </c>
      <c r="C1687" s="52" t="n">
        <v>91565964</v>
      </c>
      <c r="D1687" s="63"/>
      <c r="E1687" s="52" t="s">
        <v>46</v>
      </c>
      <c r="F1687" s="13" t="s">
        <v>12</v>
      </c>
      <c r="G1687" s="35" t="n">
        <v>0</v>
      </c>
      <c r="H1687" s="39" t="n">
        <v>0</v>
      </c>
      <c r="I1687" s="39" t="n">
        <v>0</v>
      </c>
      <c r="J1687" s="14"/>
    </row>
    <row r="1688" ht="22.5" customHeight="1">
      <c r="A1688" s="13" t="n">
        <f>WEEKNUM(B1688,2)</f>
        <v>38</v>
      </c>
      <c r="B1688" s="33" t="n">
        <v>46281</v>
      </c>
      <c r="C1688" s="52" t="n">
        <v>91565963</v>
      </c>
      <c r="D1688" s="63"/>
      <c r="E1688" s="52" t="s">
        <v>17</v>
      </c>
      <c r="F1688" s="13" t="s">
        <v>12</v>
      </c>
      <c r="G1688" s="35" t="n">
        <v>0</v>
      </c>
      <c r="H1688" s="39" t="n">
        <v>0</v>
      </c>
      <c r="I1688" s="39" t="n">
        <v>0</v>
      </c>
      <c r="J1688" s="14"/>
    </row>
    <row r="1689" ht="22.5" customHeight="1">
      <c r="A1689" s="13" t="n">
        <f>WEEKNUM(B1689,2)</f>
        <v>38</v>
      </c>
      <c r="B1689" s="33" t="n">
        <v>46281</v>
      </c>
      <c r="C1689" s="52" t="n">
        <v>91565962</v>
      </c>
      <c r="D1689" s="63"/>
      <c r="E1689" s="52" t="s">
        <v>71</v>
      </c>
      <c r="F1689" s="13" t="s">
        <v>12</v>
      </c>
      <c r="G1689" s="35" t="n">
        <v>0</v>
      </c>
      <c r="H1689" s="39" t="n">
        <v>0</v>
      </c>
      <c r="I1689" s="39" t="n">
        <v>0</v>
      </c>
      <c r="J1689" s="14"/>
    </row>
    <row r="1690" ht="22.5" customHeight="1">
      <c r="A1690" s="13" t="n">
        <f>WEEKNUM(B1690,2)</f>
        <v>38</v>
      </c>
      <c r="B1690" s="33" t="n">
        <v>46281</v>
      </c>
      <c r="C1690" s="52" t="n">
        <v>91565961</v>
      </c>
      <c r="D1690" s="63"/>
      <c r="E1690" s="52" t="s">
        <v>36</v>
      </c>
      <c r="F1690" s="13" t="s">
        <v>12</v>
      </c>
      <c r="G1690" s="35" t="n">
        <v>0</v>
      </c>
      <c r="H1690" s="39" t="n">
        <v>0</v>
      </c>
      <c r="I1690" s="39" t="n">
        <v>0</v>
      </c>
      <c r="J1690" s="14"/>
    </row>
    <row r="1691" ht="22.5" customHeight="1">
      <c r="A1691" s="13" t="n">
        <f>WEEKNUM(B1691,2)</f>
        <v>38</v>
      </c>
      <c r="B1691" s="33" t="n">
        <v>46281</v>
      </c>
      <c r="C1691" s="52" t="n">
        <v>91399439</v>
      </c>
      <c r="D1691" s="63" t="s">
        <v>69</v>
      </c>
      <c r="E1691" s="52" t="s">
        <v>42</v>
      </c>
      <c r="F1691" s="13" t="s">
        <v>15</v>
      </c>
      <c r="G1691" s="13" t="n">
        <v>12</v>
      </c>
      <c r="H1691" s="39" t="n">
        <v>0.1</v>
      </c>
      <c r="I1691" s="39" t="n">
        <v>1.2</v>
      </c>
      <c r="J1691" s="14"/>
    </row>
    <row r="1692" ht="22.5" customHeight="1">
      <c r="A1692" s="13" t="n">
        <f>WEEKNUM(B1692,2)</f>
        <v>38</v>
      </c>
      <c r="B1692" s="33" t="n">
        <v>46281</v>
      </c>
      <c r="C1692" s="52" t="n">
        <v>91399437</v>
      </c>
      <c r="D1692" s="63" t="s">
        <v>70</v>
      </c>
      <c r="E1692" s="56" t="s">
        <v>71</v>
      </c>
      <c r="F1692" s="13" t="s">
        <v>15</v>
      </c>
      <c r="G1692" s="35" t="n">
        <v>50</v>
      </c>
      <c r="H1692" s="39" t="n">
        <v>0.15</v>
      </c>
      <c r="I1692" s="39" t="n">
        <v>7.5</v>
      </c>
      <c r="J1692" s="14"/>
    </row>
    <row r="1693" ht="22.5" customHeight="1">
      <c r="A1693" s="13" t="n">
        <f>WEEKNUM(B1693,2)</f>
        <v>38</v>
      </c>
      <c r="B1693" s="33" t="n">
        <v>46281</v>
      </c>
      <c r="C1693" s="52" t="n">
        <v>5556054</v>
      </c>
      <c r="D1693" s="63" t="s">
        <v>72</v>
      </c>
      <c r="E1693" s="52" t="s">
        <v>36</v>
      </c>
      <c r="F1693" s="61" t="s">
        <v>15</v>
      </c>
      <c r="G1693" s="77" t="n">
        <v>3</v>
      </c>
      <c r="H1693" s="60" t="n">
        <v>1.563</v>
      </c>
      <c r="I1693" s="60" t="n">
        <v>4.688</v>
      </c>
      <c r="J1693" s="14"/>
    </row>
    <row r="1694" ht="22.5" customHeight="1">
      <c r="A1694" s="13" t="n">
        <f>WEEKNUM(B1694,2)</f>
        <v>38</v>
      </c>
      <c r="B1694" s="33" t="n">
        <v>46281</v>
      </c>
      <c r="C1694" s="52" t="n">
        <v>8628042</v>
      </c>
      <c r="D1694" s="63" t="s">
        <v>28</v>
      </c>
      <c r="E1694" s="52" t="s">
        <v>14</v>
      </c>
      <c r="F1694" s="13" t="s">
        <v>26</v>
      </c>
      <c r="G1694" s="13" t="n">
        <v>469</v>
      </c>
      <c r="H1694" s="39" t="n">
        <v>0.31</v>
      </c>
      <c r="I1694" s="39" t="n">
        <v>144.33</v>
      </c>
      <c r="J1694" s="66"/>
    </row>
    <row r="1695" ht="22.5" customHeight="1">
      <c r="A1695" s="13" t="n">
        <f>WEEKNUM(B1695,2)</f>
        <v>38</v>
      </c>
      <c r="B1695" s="33" t="n">
        <v>46281</v>
      </c>
      <c r="C1695" s="52" t="n">
        <v>9297014</v>
      </c>
      <c r="D1695" s="63" t="s">
        <v>13</v>
      </c>
      <c r="E1695" s="52" t="s">
        <v>14</v>
      </c>
      <c r="F1695" s="13" t="s">
        <v>26</v>
      </c>
      <c r="G1695" s="13" t="n">
        <v>298</v>
      </c>
      <c r="H1695" s="39" t="n">
        <v>0.17</v>
      </c>
      <c r="I1695" s="39" t="n">
        <v>50.02</v>
      </c>
      <c r="J1695" s="14"/>
    </row>
    <row r="1696" ht="22.5" customHeight="1">
      <c r="A1696" s="13" t="n">
        <f>WEEKNUM(B1696,2)</f>
        <v>38</v>
      </c>
      <c r="B1696" s="33" t="n">
        <v>46281</v>
      </c>
      <c r="C1696" s="52" t="n">
        <v>7815836</v>
      </c>
      <c r="D1696" s="63" t="s">
        <v>73</v>
      </c>
      <c r="E1696" s="52" t="s">
        <v>36</v>
      </c>
      <c r="F1696" s="13" t="s">
        <v>15</v>
      </c>
      <c r="G1696" s="57" t="n">
        <v>2834</v>
      </c>
      <c r="H1696" s="39" t="n">
        <v>0.096</v>
      </c>
      <c r="I1696" s="39" t="n">
        <v>271.89</v>
      </c>
      <c r="J1696" s="14"/>
    </row>
    <row r="1697" ht="22.5" customHeight="1">
      <c r="A1697" s="13" t="n">
        <f>WEEKNUM(B1697,2)</f>
        <v>38</v>
      </c>
      <c r="B1697" s="33" t="n">
        <v>46281</v>
      </c>
      <c r="C1697" s="52" t="n">
        <v>8312006</v>
      </c>
      <c r="D1697" s="63" t="s">
        <v>92</v>
      </c>
      <c r="E1697" s="52" t="s">
        <v>14</v>
      </c>
      <c r="F1697" s="13" t="s">
        <v>15</v>
      </c>
      <c r="G1697" s="57" t="n">
        <v>34</v>
      </c>
      <c r="H1697" s="39" t="n">
        <v>0.12</v>
      </c>
      <c r="I1697" s="39" t="n">
        <v>4.08</v>
      </c>
      <c r="J1697" s="14"/>
    </row>
    <row r="1698" ht="22.5" customHeight="1">
      <c r="A1698" s="13" t="n">
        <f>WEEKNUM(B1698,2)</f>
        <v>38</v>
      </c>
      <c r="B1698" s="33" t="n">
        <v>46281</v>
      </c>
      <c r="C1698" s="52" t="n">
        <v>91467820</v>
      </c>
      <c r="D1698" s="63" t="s">
        <v>74</v>
      </c>
      <c r="E1698" s="52" t="s">
        <v>36</v>
      </c>
      <c r="F1698" s="13" t="s">
        <v>15</v>
      </c>
      <c r="G1698" s="57" t="n">
        <v>191</v>
      </c>
      <c r="H1698" s="39" t="n">
        <v>0.1</v>
      </c>
      <c r="I1698" s="39" t="n">
        <v>19.1</v>
      </c>
      <c r="J1698" s="14"/>
    </row>
    <row r="1699" ht="22.5" customHeight="1">
      <c r="A1699" s="13" t="n">
        <f>WEEKNUM(B1699,2)</f>
        <v>38</v>
      </c>
      <c r="B1699" s="33" t="n">
        <v>46281</v>
      </c>
      <c r="C1699" s="52" t="n">
        <v>91467821</v>
      </c>
      <c r="D1699" s="63" t="s">
        <v>74</v>
      </c>
      <c r="E1699" s="52" t="s">
        <v>17</v>
      </c>
      <c r="F1699" s="13" t="s">
        <v>15</v>
      </c>
      <c r="G1699" s="57" t="n">
        <v>100</v>
      </c>
      <c r="H1699" s="39" t="n">
        <v>0.17</v>
      </c>
      <c r="I1699" s="39" t="n">
        <v>17</v>
      </c>
      <c r="J1699" s="14"/>
    </row>
    <row r="1700" ht="22.5" customHeight="1">
      <c r="A1700" s="13" t="n">
        <f>WEEKNUM(B1700,2)</f>
        <v>38</v>
      </c>
      <c r="B1700" s="33" t="n">
        <v>46281</v>
      </c>
      <c r="C1700" s="52" t="n">
        <v>10295313</v>
      </c>
      <c r="D1700" s="63" t="s">
        <v>92</v>
      </c>
      <c r="E1700" s="52" t="s">
        <v>14</v>
      </c>
      <c r="F1700" s="13" t="s">
        <v>15</v>
      </c>
      <c r="G1700" s="35" t="n">
        <v>0</v>
      </c>
      <c r="H1700" s="39" t="n">
        <v>0</v>
      </c>
      <c r="I1700" s="39" t="n">
        <v>0</v>
      </c>
      <c r="J1700" s="14"/>
    </row>
    <row r="1701" ht="22.5" customHeight="1">
      <c r="A1701" s="13" t="n">
        <f>WEEKNUM(B1701,2)</f>
        <v>38</v>
      </c>
      <c r="B1701" s="33" t="n">
        <v>46281</v>
      </c>
      <c r="C1701" s="52" t="n">
        <v>91496145</v>
      </c>
      <c r="D1701" s="63" t="s">
        <v>74</v>
      </c>
      <c r="E1701" s="56" t="s">
        <v>71</v>
      </c>
      <c r="F1701" s="13" t="s">
        <v>15</v>
      </c>
      <c r="G1701" s="57" t="n">
        <v>50</v>
      </c>
      <c r="H1701" s="39" t="n">
        <v>0.15</v>
      </c>
      <c r="I1701" s="39" t="n">
        <v>7.5</v>
      </c>
      <c r="J1701" s="14"/>
    </row>
    <row r="1702" ht="22.5" customHeight="1">
      <c r="A1702" s="13" t="n">
        <f>WEEKNUM(B1702,2)</f>
        <v>38</v>
      </c>
      <c r="B1702" s="33" t="n">
        <v>46281</v>
      </c>
      <c r="C1702" s="52" t="n">
        <v>91496146</v>
      </c>
      <c r="D1702" s="63" t="s">
        <v>74</v>
      </c>
      <c r="E1702" s="52" t="s">
        <v>46</v>
      </c>
      <c r="F1702" s="13" t="s">
        <v>15</v>
      </c>
      <c r="G1702" s="57" t="n">
        <v>78</v>
      </c>
      <c r="H1702" s="39" t="n">
        <v>0.14</v>
      </c>
      <c r="I1702" s="39" t="n">
        <v>10.92</v>
      </c>
      <c r="J1702" s="14"/>
    </row>
    <row r="1703" ht="22.5" customHeight="1">
      <c r="A1703" s="13" t="n">
        <f>WEEKNUM(B1703,2)</f>
        <v>38</v>
      </c>
      <c r="B1703" s="33" t="n">
        <v>46281</v>
      </c>
      <c r="C1703" s="52" t="n">
        <v>91496147</v>
      </c>
      <c r="D1703" s="63" t="s">
        <v>74</v>
      </c>
      <c r="E1703" s="52" t="s">
        <v>11</v>
      </c>
      <c r="F1703" s="13" t="s">
        <v>15</v>
      </c>
      <c r="G1703" s="57" t="n">
        <v>144</v>
      </c>
      <c r="H1703" s="39" t="n">
        <v>0.13</v>
      </c>
      <c r="I1703" s="39" t="n">
        <v>18.72</v>
      </c>
      <c r="J1703" s="14"/>
    </row>
    <row r="1704" ht="22.5" customHeight="1">
      <c r="A1704" s="13" t="n">
        <f>WEEKNUM(B1704,2)</f>
        <v>38</v>
      </c>
      <c r="B1704" s="33" t="n">
        <v>46281</v>
      </c>
      <c r="C1704" s="52" t="n">
        <v>91496148</v>
      </c>
      <c r="D1704" s="63" t="s">
        <v>74</v>
      </c>
      <c r="E1704" s="52" t="s">
        <v>14</v>
      </c>
      <c r="F1704" s="13" t="s">
        <v>15</v>
      </c>
      <c r="G1704" s="57" t="n">
        <v>160</v>
      </c>
      <c r="H1704" s="39" t="n">
        <v>0.15</v>
      </c>
      <c r="I1704" s="39" t="n">
        <v>24</v>
      </c>
      <c r="J1704" s="14"/>
    </row>
    <row r="1705" ht="22.5" customHeight="1">
      <c r="A1705" s="13" t="n">
        <f>WEEKNUM(B1705,2)</f>
        <v>38</v>
      </c>
      <c r="B1705" s="33" t="n">
        <v>46281</v>
      </c>
      <c r="C1705" s="52" t="n">
        <v>10765365</v>
      </c>
      <c r="D1705" s="63" t="s">
        <v>75</v>
      </c>
      <c r="E1705" s="56" t="s">
        <v>71</v>
      </c>
      <c r="F1705" s="13" t="s">
        <v>15</v>
      </c>
      <c r="G1705" s="57" t="n">
        <v>100</v>
      </c>
      <c r="H1705" s="39" t="n">
        <v>0.181</v>
      </c>
      <c r="I1705" s="39" t="n">
        <v>18.07</v>
      </c>
      <c r="J1705" s="14"/>
    </row>
    <row r="1706" ht="22.5" customHeight="1">
      <c r="A1706" s="13" t="n">
        <f>WEEKNUM(B1706,2)</f>
        <v>38</v>
      </c>
      <c r="B1706" s="33" t="n">
        <v>46281</v>
      </c>
      <c r="C1706" s="52" t="n">
        <v>11079953</v>
      </c>
      <c r="D1706" s="63" t="s">
        <v>72</v>
      </c>
      <c r="E1706" s="52" t="s">
        <v>36</v>
      </c>
      <c r="F1706" s="13" t="s">
        <v>15</v>
      </c>
      <c r="G1706" s="35" t="n">
        <v>0</v>
      </c>
      <c r="H1706" s="39" t="n">
        <v>0</v>
      </c>
      <c r="I1706" s="39" t="n">
        <v>0</v>
      </c>
      <c r="J1706" s="14"/>
    </row>
    <row r="1707" ht="22.5" customHeight="1">
      <c r="A1707" s="13" t="n">
        <f>WEEKNUM(B1707,2)</f>
        <v>38</v>
      </c>
      <c r="B1707" s="33" t="n">
        <v>46281</v>
      </c>
      <c r="C1707" s="52" t="n">
        <v>11690181</v>
      </c>
      <c r="D1707" s="63" t="s">
        <v>76</v>
      </c>
      <c r="E1707" s="52" t="s">
        <v>14</v>
      </c>
      <c r="F1707" s="13" t="s">
        <v>15</v>
      </c>
      <c r="G1707" s="57" t="n">
        <v>400</v>
      </c>
      <c r="H1707" s="39" t="n">
        <v>0.42</v>
      </c>
      <c r="I1707" s="39" t="n">
        <v>168</v>
      </c>
      <c r="J1707" s="14"/>
    </row>
    <row r="1708" ht="22.5" customHeight="1">
      <c r="A1708" s="13" t="n">
        <f>WEEKNUM(B1708,2)</f>
        <v>38</v>
      </c>
      <c r="B1708" s="33" t="n">
        <v>46281</v>
      </c>
      <c r="C1708" s="52" t="n">
        <v>11836152</v>
      </c>
      <c r="D1708" s="63" t="s">
        <v>73</v>
      </c>
      <c r="E1708" s="56" t="s">
        <v>36</v>
      </c>
      <c r="F1708" s="13" t="s">
        <v>15</v>
      </c>
      <c r="G1708" s="57" t="n">
        <v>3</v>
      </c>
      <c r="H1708" s="39" t="n">
        <v>0.09</v>
      </c>
      <c r="I1708" s="39" t="n">
        <v>0.27</v>
      </c>
      <c r="J1708" s="14"/>
    </row>
    <row r="1709" ht="22.5" customHeight="1">
      <c r="A1709" s="13" t="n">
        <f>WEEKNUM(B1709,2)</f>
        <v>38</v>
      </c>
      <c r="B1709" s="33" t="n">
        <v>46281</v>
      </c>
      <c r="C1709" s="52" t="n">
        <v>11862336</v>
      </c>
      <c r="D1709" s="63" t="s">
        <v>69</v>
      </c>
      <c r="E1709" s="56" t="s">
        <v>42</v>
      </c>
      <c r="F1709" s="13" t="s">
        <v>15</v>
      </c>
      <c r="G1709" s="35" t="n">
        <v>0</v>
      </c>
      <c r="H1709" s="39" t="n">
        <v>0</v>
      </c>
      <c r="I1709" s="39" t="n">
        <v>0</v>
      </c>
      <c r="J1709" s="14"/>
    </row>
    <row r="1710" ht="22.5" customHeight="1">
      <c r="A1710" s="13" t="n">
        <f>WEEKNUM(B1710,2)</f>
        <v>38</v>
      </c>
      <c r="B1710" s="33" t="n">
        <v>46281</v>
      </c>
      <c r="C1710" s="52" t="n">
        <v>11924259</v>
      </c>
      <c r="D1710" s="63" t="s">
        <v>77</v>
      </c>
      <c r="E1710" s="56" t="s">
        <v>36</v>
      </c>
      <c r="F1710" s="13" t="s">
        <v>15</v>
      </c>
      <c r="G1710" s="57" t="n">
        <v>69</v>
      </c>
      <c r="H1710" s="39" t="n">
        <v>0.12</v>
      </c>
      <c r="I1710" s="39" t="n">
        <v>8.28</v>
      </c>
      <c r="J1710" s="14"/>
    </row>
    <row r="1711" ht="22.5" customHeight="1">
      <c r="A1711" s="13" t="n">
        <f>WEEKNUM(B1711,2)</f>
        <v>38</v>
      </c>
      <c r="B1711" s="33" t="n">
        <v>46281</v>
      </c>
      <c r="C1711" s="52" t="n">
        <v>11924419</v>
      </c>
      <c r="D1711" s="63" t="s">
        <v>77</v>
      </c>
      <c r="E1711" s="56" t="s">
        <v>36</v>
      </c>
      <c r="F1711" s="39" t="s">
        <v>26</v>
      </c>
      <c r="G1711" s="57" t="n">
        <v>56</v>
      </c>
      <c r="H1711" s="39" t="n">
        <v>0.18</v>
      </c>
      <c r="I1711" s="39" t="n">
        <v>10.01</v>
      </c>
      <c r="J1711" s="14"/>
    </row>
    <row r="1712" ht="22.5" customHeight="1">
      <c r="A1712" s="13" t="n">
        <f>WEEKNUM(B1712,2)</f>
        <v>38</v>
      </c>
      <c r="B1712" s="33" t="n">
        <v>46281</v>
      </c>
      <c r="C1712" s="52" t="n">
        <v>12038500</v>
      </c>
      <c r="D1712" s="63" t="s">
        <v>76</v>
      </c>
      <c r="E1712" s="52" t="s">
        <v>14</v>
      </c>
      <c r="F1712" s="13" t="s">
        <v>15</v>
      </c>
      <c r="G1712" s="57" t="n">
        <v>3</v>
      </c>
      <c r="H1712" s="39" t="n">
        <v>0.4</v>
      </c>
      <c r="I1712" s="39" t="n">
        <v>1.2</v>
      </c>
      <c r="J1712" s="14"/>
    </row>
    <row r="1713" ht="22.5" customHeight="1">
      <c r="A1713" s="13" t="n">
        <f>WEEKNUM(B1713,2)</f>
        <v>38</v>
      </c>
      <c r="B1713" s="33" t="n">
        <v>46281</v>
      </c>
      <c r="C1713" s="52" t="n">
        <v>91565943</v>
      </c>
      <c r="D1713" s="63" t="s">
        <v>74</v>
      </c>
      <c r="E1713" s="52" t="s">
        <v>46</v>
      </c>
      <c r="F1713" s="13" t="s">
        <v>15</v>
      </c>
      <c r="G1713" s="57" t="n">
        <v>1</v>
      </c>
      <c r="H1713" s="39" t="n">
        <v>0.14</v>
      </c>
      <c r="I1713" s="39" t="n">
        <v>0.14</v>
      </c>
      <c r="J1713" s="14"/>
    </row>
    <row r="1714" ht="22.5" customHeight="1">
      <c r="A1714" s="13" t="n">
        <f>WEEKNUM(B1714,2)</f>
        <v>38</v>
      </c>
      <c r="B1714" s="33" t="n">
        <v>46281</v>
      </c>
      <c r="C1714" s="52" t="n">
        <v>91565944</v>
      </c>
      <c r="D1714" s="63" t="s">
        <v>74</v>
      </c>
      <c r="E1714" s="52" t="s">
        <v>14</v>
      </c>
      <c r="F1714" s="13" t="s">
        <v>15</v>
      </c>
      <c r="G1714" s="57" t="n">
        <v>31</v>
      </c>
      <c r="H1714" s="39" t="n">
        <v>0.15</v>
      </c>
      <c r="I1714" s="39" t="n">
        <v>4.65</v>
      </c>
      <c r="J1714" s="14"/>
    </row>
    <row r="1715" ht="22.5" customHeight="1">
      <c r="A1715" s="13" t="n">
        <f>WEEKNUM(B1715,2)</f>
        <v>38</v>
      </c>
      <c r="B1715" s="33" t="n">
        <v>46281</v>
      </c>
      <c r="C1715" s="52" t="n">
        <v>91565945</v>
      </c>
      <c r="D1715" s="63" t="s">
        <v>74</v>
      </c>
      <c r="E1715" s="56" t="s">
        <v>36</v>
      </c>
      <c r="F1715" s="13" t="s">
        <v>15</v>
      </c>
      <c r="G1715" s="57" t="n">
        <v>76</v>
      </c>
      <c r="H1715" s="39" t="n">
        <v>0.12</v>
      </c>
      <c r="I1715" s="39" t="n">
        <v>9.12</v>
      </c>
      <c r="J1715" s="14"/>
    </row>
    <row r="1716" ht="22.5" customHeight="1">
      <c r="A1716" s="13" t="n">
        <f>WEEKNUM(B1716,2)</f>
        <v>38</v>
      </c>
      <c r="B1716" s="33" t="n">
        <v>46281</v>
      </c>
      <c r="C1716" s="52" t="n">
        <v>91551845</v>
      </c>
      <c r="D1716" s="63" t="s">
        <v>74</v>
      </c>
      <c r="E1716" s="52" t="s">
        <v>11</v>
      </c>
      <c r="F1716" s="13" t="s">
        <v>15</v>
      </c>
      <c r="G1716" s="57" t="n">
        <v>6</v>
      </c>
      <c r="H1716" s="39" t="n">
        <v>0.14</v>
      </c>
      <c r="I1716" s="39" t="n">
        <v>0.84</v>
      </c>
      <c r="J1716" s="14"/>
    </row>
    <row r="1717" ht="22.5" customHeight="1">
      <c r="A1717" s="13" t="n">
        <f>WEEKNUM(B1717,2)</f>
        <v>38</v>
      </c>
      <c r="B1717" s="33" t="n">
        <v>46281</v>
      </c>
      <c r="C1717" s="52" t="n">
        <v>91565946</v>
      </c>
      <c r="D1717" s="63" t="s">
        <v>74</v>
      </c>
      <c r="E1717" s="52" t="s">
        <v>17</v>
      </c>
      <c r="F1717" s="13" t="s">
        <v>15</v>
      </c>
      <c r="G1717" s="57" t="n">
        <v>6</v>
      </c>
      <c r="H1717" s="39" t="n">
        <v>0.17</v>
      </c>
      <c r="I1717" s="39" t="n">
        <v>1.02</v>
      </c>
      <c r="J1717" s="14"/>
    </row>
    <row r="1718" ht="22.5" customHeight="1">
      <c r="A1718" s="13" t="n">
        <f>WEEKNUM(B1718,2)</f>
        <v>38</v>
      </c>
      <c r="B1718" s="33" t="n">
        <v>46281</v>
      </c>
      <c r="C1718" s="52" t="n">
        <v>91565949</v>
      </c>
      <c r="D1718" s="63" t="s">
        <v>74</v>
      </c>
      <c r="E1718" s="52" t="s">
        <v>71</v>
      </c>
      <c r="F1718" s="13" t="s">
        <v>15</v>
      </c>
      <c r="G1718" s="57" t="n">
        <v>44</v>
      </c>
      <c r="H1718" s="39" t="n">
        <v>0.15</v>
      </c>
      <c r="I1718" s="39" t="n">
        <v>6.6</v>
      </c>
      <c r="J1718" s="14"/>
    </row>
    <row r="1719" ht="22.5" customHeight="1">
      <c r="A1719" s="13" t="n">
        <f>WEEKNUM(B1719,2)</f>
        <v>38</v>
      </c>
      <c r="B1719" s="33" t="n">
        <v>46281</v>
      </c>
      <c r="C1719" s="52" t="n">
        <v>6395488</v>
      </c>
      <c r="D1719" s="63" t="s">
        <v>39</v>
      </c>
      <c r="E1719" s="52" t="s">
        <v>14</v>
      </c>
      <c r="F1719" s="13" t="s">
        <v>15</v>
      </c>
      <c r="G1719" s="13" t="n">
        <v>200</v>
      </c>
      <c r="H1719" s="39" t="n">
        <v>0.3</v>
      </c>
      <c r="I1719" s="39" t="n">
        <v>60</v>
      </c>
      <c r="J1719" s="14"/>
    </row>
    <row r="1720" ht="22.5" customHeight="1">
      <c r="A1720" s="13" t="n">
        <f>WEEKNUM(B1720,2)</f>
        <v>38</v>
      </c>
      <c r="B1720" s="33" t="n">
        <v>46281</v>
      </c>
      <c r="C1720" s="52" t="n">
        <v>8291713</v>
      </c>
      <c r="D1720" s="62" t="s">
        <v>40</v>
      </c>
      <c r="E1720" s="31" t="s">
        <v>14</v>
      </c>
      <c r="F1720" s="13" t="s">
        <v>15</v>
      </c>
      <c r="G1720" s="35" t="n">
        <v>1500</v>
      </c>
      <c r="H1720" s="39" t="n">
        <v>0.135</v>
      </c>
      <c r="I1720" s="39" t="n">
        <v>202.5</v>
      </c>
      <c r="J1720" s="14"/>
    </row>
    <row r="1721" ht="22.5" customHeight="1">
      <c r="A1721" s="13" t="n">
        <f>WEEKNUM(B1721,2)</f>
        <v>38</v>
      </c>
      <c r="B1721" s="33" t="n">
        <v>46281</v>
      </c>
      <c r="C1721" s="52" t="n">
        <v>8566541</v>
      </c>
      <c r="D1721" s="62" t="s">
        <v>79</v>
      </c>
      <c r="E1721" s="56" t="s">
        <v>14</v>
      </c>
      <c r="F1721" s="39" t="s">
        <v>26</v>
      </c>
      <c r="G1721" s="35" t="n">
        <v>204</v>
      </c>
      <c r="H1721" s="39" t="n">
        <v>0.12</v>
      </c>
      <c r="I1721" s="39" t="n">
        <v>23.99</v>
      </c>
      <c r="J1721" s="66"/>
    </row>
    <row r="1722" ht="22.5" customHeight="1">
      <c r="A1722" s="13" t="n">
        <f>WEEKNUM(B1722,2)</f>
        <v>38</v>
      </c>
      <c r="B1722" s="33" t="n">
        <v>46281</v>
      </c>
      <c r="C1722" s="52" t="n">
        <v>8566084</v>
      </c>
      <c r="D1722" s="62" t="s">
        <v>80</v>
      </c>
      <c r="E1722" s="56" t="s">
        <v>42</v>
      </c>
      <c r="F1722" s="13" t="s">
        <v>15</v>
      </c>
      <c r="G1722" s="58" t="n">
        <v>100</v>
      </c>
      <c r="H1722" s="39" t="n">
        <v>0.12</v>
      </c>
      <c r="I1722" s="39" t="n">
        <v>12</v>
      </c>
      <c r="J1722" s="14"/>
    </row>
    <row r="1723" ht="22.5" customHeight="1">
      <c r="A1723" s="13" t="n">
        <f>WEEKNUM(B1723,2)</f>
        <v>38</v>
      </c>
      <c r="B1723" s="33" t="n">
        <v>46281</v>
      </c>
      <c r="C1723" s="52" t="n">
        <v>2937658</v>
      </c>
      <c r="D1723" s="62" t="s">
        <v>81</v>
      </c>
      <c r="E1723" s="56" t="s">
        <v>14</v>
      </c>
      <c r="F1723" s="61" t="s">
        <v>15</v>
      </c>
      <c r="G1723" s="74" t="n">
        <v>100</v>
      </c>
      <c r="H1723" s="60" t="n">
        <v>0.123</v>
      </c>
      <c r="I1723" s="60" t="n">
        <v>12.3</v>
      </c>
      <c r="J1723" s="14"/>
    </row>
    <row r="1724" ht="22.5" customHeight="1">
      <c r="A1724" s="13" t="n">
        <f>WEEKNUM(B1724,2)</f>
        <v>38</v>
      </c>
      <c r="B1724" s="33" t="n">
        <v>46281</v>
      </c>
      <c r="C1724" s="52" t="n">
        <v>6706444</v>
      </c>
      <c r="D1724" s="62" t="s">
        <v>82</v>
      </c>
      <c r="E1724" s="52" t="s">
        <v>83</v>
      </c>
      <c r="F1724" s="39" t="s">
        <v>12</v>
      </c>
      <c r="G1724" s="58" t="n">
        <v>10</v>
      </c>
      <c r="H1724" s="39" t="n">
        <v>0.721</v>
      </c>
      <c r="I1724" s="39" t="n">
        <v>7.2141</v>
      </c>
      <c r="J1724" s="14"/>
    </row>
    <row r="1725" ht="22.5" customHeight="1">
      <c r="A1725" s="13" t="n">
        <f>WEEKNUM(B1725,2)</f>
        <v>38</v>
      </c>
      <c r="B1725" s="33" t="n">
        <v>46281</v>
      </c>
      <c r="C1725" s="52" t="n">
        <v>5963354</v>
      </c>
      <c r="D1725" s="63" t="s">
        <v>82</v>
      </c>
      <c r="E1725" s="52" t="s">
        <v>83</v>
      </c>
      <c r="F1725" s="13" t="s">
        <v>15</v>
      </c>
      <c r="G1725" s="58" t="n">
        <v>272</v>
      </c>
      <c r="H1725" s="39" t="n">
        <v>0.584</v>
      </c>
      <c r="I1725" s="39" t="n">
        <v>158.888</v>
      </c>
      <c r="J1725" s="64"/>
    </row>
    <row r="1726" ht="22.5" customHeight="1">
      <c r="A1726" s="13" t="n">
        <f>WEEKNUM(B1726,2)</f>
        <v>38</v>
      </c>
      <c r="B1726" s="33" t="n">
        <v>46281</v>
      </c>
      <c r="C1726" s="52" t="n">
        <v>9686529</v>
      </c>
      <c r="D1726" s="62" t="s">
        <v>82</v>
      </c>
      <c r="E1726" s="56" t="s">
        <v>84</v>
      </c>
      <c r="F1726" s="13" t="s">
        <v>15</v>
      </c>
      <c r="G1726" s="58" t="n">
        <v>38</v>
      </c>
      <c r="H1726" s="39" t="n">
        <v>0.5</v>
      </c>
      <c r="I1726" s="39" t="n">
        <v>19</v>
      </c>
      <c r="J1726" s="14"/>
    </row>
    <row r="1727" ht="22.5" customHeight="1">
      <c r="A1727" s="13" t="n">
        <f>WEEKNUM(B1727,2)</f>
        <v>38</v>
      </c>
      <c r="B1727" s="33" t="n">
        <v>46281</v>
      </c>
      <c r="C1727" s="52" t="n">
        <v>5963400</v>
      </c>
      <c r="D1727" s="62" t="s">
        <v>82</v>
      </c>
      <c r="E1727" s="56" t="s">
        <v>85</v>
      </c>
      <c r="F1727" s="13" t="s">
        <v>15</v>
      </c>
      <c r="G1727" s="58" t="n">
        <v>46</v>
      </c>
      <c r="H1727" s="39" t="n">
        <v>0.2</v>
      </c>
      <c r="I1727" s="39" t="n">
        <v>9.2</v>
      </c>
      <c r="J1727" s="14"/>
    </row>
    <row r="1728" ht="22.5" customHeight="1">
      <c r="A1728" s="38" t="n">
        <f>WEEKNUM(B1728,2)</f>
        <v>38</v>
      </c>
      <c r="B1728" s="33" t="n">
        <v>46281</v>
      </c>
      <c r="C1728" s="65" t="n">
        <v>10080665</v>
      </c>
      <c r="D1728" s="68" t="s">
        <v>82</v>
      </c>
      <c r="E1728" s="56" t="s">
        <v>86</v>
      </c>
      <c r="F1728" s="13" t="s">
        <v>15</v>
      </c>
      <c r="G1728" s="58" t="n">
        <v>11</v>
      </c>
      <c r="H1728" s="39" t="n">
        <v>0.38</v>
      </c>
      <c r="I1728" s="39" t="n">
        <v>4.18</v>
      </c>
      <c r="J1728" s="14"/>
    </row>
    <row r="1729" ht="22.5" customHeight="1">
      <c r="A1729" s="13" t="n">
        <f>WEEKNUM(B1729,2)</f>
        <v>38</v>
      </c>
      <c r="B1729" s="33" t="n">
        <v>46281</v>
      </c>
      <c r="C1729" s="13" t="n">
        <v>91520433</v>
      </c>
      <c r="D1729" s="62" t="s">
        <v>74</v>
      </c>
      <c r="E1729" s="56" t="s">
        <v>14</v>
      </c>
      <c r="F1729" s="13" t="s">
        <v>15</v>
      </c>
      <c r="G1729" s="58" t="n">
        <v>2</v>
      </c>
      <c r="H1729" s="39" t="n">
        <v>0.16</v>
      </c>
      <c r="I1729" s="39" t="n">
        <v>0.32</v>
      </c>
      <c r="J1729" s="14"/>
    </row>
    <row r="1730" ht="22.5" customHeight="1">
      <c r="A1730" s="13" t="n">
        <f>WEEKNUM(B1730,2)</f>
        <v>38</v>
      </c>
      <c r="B1730" s="33" t="n">
        <v>46281</v>
      </c>
      <c r="C1730" s="52" t="n">
        <v>5623760</v>
      </c>
      <c r="D1730" s="62" t="s">
        <v>89</v>
      </c>
      <c r="E1730" s="56" t="s">
        <v>14</v>
      </c>
      <c r="F1730" s="13" t="s">
        <v>15</v>
      </c>
      <c r="G1730" s="35" t="n">
        <v>50</v>
      </c>
      <c r="H1730" s="39" t="n">
        <v>0.15</v>
      </c>
      <c r="I1730" s="39" t="n">
        <v>7.5</v>
      </c>
      <c r="J1730" s="14"/>
    </row>
    <row r="1731" ht="22.5" customHeight="1">
      <c r="A1731" s="13" t="n">
        <f>WEEKNUM(B1731,2)</f>
        <v>38</v>
      </c>
      <c r="B1731" s="33" t="n">
        <v>46281</v>
      </c>
      <c r="C1731" s="52" t="n">
        <v>11078827</v>
      </c>
      <c r="D1731" s="62" t="s">
        <v>82</v>
      </c>
      <c r="E1731" s="56" t="s">
        <v>85</v>
      </c>
      <c r="F1731" s="13" t="s">
        <v>15</v>
      </c>
      <c r="G1731" s="58" t="n">
        <v>3</v>
      </c>
      <c r="H1731" s="39" t="n">
        <v>0.3</v>
      </c>
      <c r="I1731" s="39" t="n">
        <v>0.9</v>
      </c>
      <c r="J1731" s="14"/>
    </row>
    <row r="1732" ht="22.5" customHeight="1">
      <c r="A1732" s="13" t="n">
        <f>WEEKNUM(B1732,2)</f>
        <v>38</v>
      </c>
      <c r="B1732" s="33" t="n">
        <v>46281</v>
      </c>
      <c r="C1732" s="52" t="n">
        <v>11078981</v>
      </c>
      <c r="D1732" s="62" t="s">
        <v>82</v>
      </c>
      <c r="E1732" s="52" t="s">
        <v>83</v>
      </c>
      <c r="F1732" s="13" t="s">
        <v>15</v>
      </c>
      <c r="G1732" s="58" t="n">
        <v>0</v>
      </c>
      <c r="H1732" s="39" t="n">
        <v>0</v>
      </c>
      <c r="I1732" s="39" t="n">
        <v>0</v>
      </c>
      <c r="J1732" s="14"/>
    </row>
    <row r="1733" ht="22.5" customHeight="1">
      <c r="A1733" s="13" t="n">
        <f>WEEKNUM(B1733,2)</f>
        <v>38</v>
      </c>
      <c r="B1733" s="33" t="n">
        <v>46281</v>
      </c>
      <c r="C1733" s="52" t="n">
        <v>11080833</v>
      </c>
      <c r="D1733" s="62" t="s">
        <v>82</v>
      </c>
      <c r="E1733" s="56" t="s">
        <v>84</v>
      </c>
      <c r="F1733" s="13" t="s">
        <v>15</v>
      </c>
      <c r="G1733" s="58" t="n">
        <v>0</v>
      </c>
      <c r="H1733" s="39" t="n">
        <v>0</v>
      </c>
      <c r="I1733" s="39" t="n">
        <v>0</v>
      </c>
      <c r="J1733" s="14"/>
    </row>
    <row r="1734" ht="22.5" customHeight="1">
      <c r="A1734" s="13" t="n">
        <f>WEEKNUM(B1734,2)</f>
        <v>38</v>
      </c>
      <c r="B1734" s="33" t="n">
        <v>46281</v>
      </c>
      <c r="C1734" s="52" t="n">
        <v>11081056</v>
      </c>
      <c r="D1734" s="62" t="s">
        <v>82</v>
      </c>
      <c r="E1734" s="56" t="s">
        <v>86</v>
      </c>
      <c r="F1734" s="13" t="s">
        <v>15</v>
      </c>
      <c r="G1734" s="58" t="n">
        <v>0</v>
      </c>
      <c r="H1734" s="39" t="n">
        <v>0</v>
      </c>
      <c r="I1734" s="39" t="n">
        <v>0</v>
      </c>
      <c r="J1734" s="14"/>
    </row>
    <row r="1735" ht="22.5" customHeight="1">
      <c r="A1735" s="13" t="n">
        <f>WEEKNUM(B1735,2)</f>
        <v>38</v>
      </c>
      <c r="B1735" s="33" t="n">
        <v>46281</v>
      </c>
      <c r="C1735" s="52" t="n">
        <v>11078963</v>
      </c>
      <c r="D1735" s="62" t="s">
        <v>81</v>
      </c>
      <c r="E1735" s="56" t="s">
        <v>14</v>
      </c>
      <c r="F1735" s="13" t="s">
        <v>15</v>
      </c>
      <c r="G1735" s="58" t="n">
        <v>28</v>
      </c>
      <c r="H1735" s="39" t="n">
        <v>0.4</v>
      </c>
      <c r="I1735" s="39" t="n">
        <v>11.2</v>
      </c>
      <c r="J1735" s="14"/>
    </row>
    <row r="1736" ht="22.5" customHeight="1">
      <c r="A1736" s="13" t="n">
        <f>WEEKNUM(B1736,2)</f>
        <v>38</v>
      </c>
      <c r="B1736" s="33" t="n">
        <v>46281</v>
      </c>
      <c r="C1736" s="52" t="n">
        <v>91538300</v>
      </c>
      <c r="D1736" s="62" t="s">
        <v>74</v>
      </c>
      <c r="E1736" s="56" t="s">
        <v>36</v>
      </c>
      <c r="F1736" s="13" t="s">
        <v>15</v>
      </c>
      <c r="G1736" s="58" t="n">
        <v>8</v>
      </c>
      <c r="H1736" s="39" t="n">
        <v>0.14</v>
      </c>
      <c r="I1736" s="39" t="n">
        <v>1.12</v>
      </c>
      <c r="J1736" s="14"/>
    </row>
    <row r="1737" ht="22.5" customHeight="1">
      <c r="A1737" s="13" t="n">
        <f>WEEKNUM(B1737,2)</f>
        <v>38</v>
      </c>
      <c r="B1737" s="33" t="n">
        <v>46281</v>
      </c>
      <c r="C1737" s="52" t="n">
        <v>91538301</v>
      </c>
      <c r="D1737" s="62" t="s">
        <v>74</v>
      </c>
      <c r="E1737" s="56" t="s">
        <v>14</v>
      </c>
      <c r="F1737" s="13" t="s">
        <v>15</v>
      </c>
      <c r="G1737" s="58" t="n">
        <v>2</v>
      </c>
      <c r="H1737" s="39" t="n">
        <v>0.22</v>
      </c>
      <c r="I1737" s="39" t="n">
        <v>0.44</v>
      </c>
      <c r="J1737" s="14"/>
    </row>
    <row r="1738" ht="22.5" customHeight="1">
      <c r="A1738" s="13" t="n">
        <f>WEEKNUM(B1738,2)</f>
        <v>38</v>
      </c>
      <c r="B1738" s="33" t="n">
        <v>46281</v>
      </c>
      <c r="C1738" s="65" t="n">
        <v>91538306</v>
      </c>
      <c r="D1738" s="68" t="s">
        <v>74</v>
      </c>
      <c r="E1738" s="56" t="s">
        <v>71</v>
      </c>
      <c r="F1738" s="13" t="s">
        <v>15</v>
      </c>
      <c r="G1738" s="58" t="n">
        <v>2</v>
      </c>
      <c r="H1738" s="39" t="n">
        <v>0.18</v>
      </c>
      <c r="I1738" s="39" t="n">
        <v>0.36</v>
      </c>
      <c r="J1738" s="14"/>
    </row>
    <row r="1739" ht="22.5" customHeight="1">
      <c r="A1739" s="13" t="n">
        <f>WEEKNUM(B1739,2)</f>
        <v>38</v>
      </c>
      <c r="B1739" s="33" t="n">
        <v>46281</v>
      </c>
      <c r="C1739" s="13" t="n">
        <v>91538307</v>
      </c>
      <c r="D1739" s="62" t="s">
        <v>74</v>
      </c>
      <c r="E1739" s="52" t="s">
        <v>17</v>
      </c>
      <c r="F1739" s="13" t="s">
        <v>15</v>
      </c>
      <c r="G1739" s="58" t="n">
        <v>0</v>
      </c>
      <c r="H1739" s="39" t="n">
        <v>0</v>
      </c>
      <c r="I1739" s="39" t="n">
        <v>0</v>
      </c>
      <c r="J1739" s="14"/>
    </row>
    <row r="1740" ht="22.5" customHeight="1">
      <c r="A1740" s="13" t="n">
        <f>WEEKNUM(B1740,2)</f>
        <v>38</v>
      </c>
      <c r="B1740" s="33" t="n">
        <v>46281</v>
      </c>
      <c r="C1740" s="13" t="n">
        <v>91538308</v>
      </c>
      <c r="D1740" s="62" t="s">
        <v>74</v>
      </c>
      <c r="E1740" s="52" t="s">
        <v>11</v>
      </c>
      <c r="F1740" s="13" t="s">
        <v>15</v>
      </c>
      <c r="G1740" s="58" t="n">
        <v>0</v>
      </c>
      <c r="H1740" s="39" t="n">
        <v>0</v>
      </c>
      <c r="I1740" s="39" t="n">
        <v>0</v>
      </c>
      <c r="J1740" s="14"/>
    </row>
    <row r="1741" ht="22.5" customHeight="1">
      <c r="A1741" s="13" t="n">
        <f>WEEKNUM(B1741,2)</f>
        <v>38</v>
      </c>
      <c r="B1741" s="33" t="n">
        <v>46281</v>
      </c>
      <c r="C1741" s="52" t="n">
        <v>91538309</v>
      </c>
      <c r="D1741" s="62" t="s">
        <v>74</v>
      </c>
      <c r="E1741" s="56" t="s">
        <v>46</v>
      </c>
      <c r="F1741" s="13" t="s">
        <v>15</v>
      </c>
      <c r="G1741" s="58" t="n">
        <v>0</v>
      </c>
      <c r="H1741" s="39" t="n">
        <v>0</v>
      </c>
      <c r="I1741" s="39" t="n">
        <v>0</v>
      </c>
      <c r="J1741" s="14"/>
    </row>
    <row r="1742" ht="22.5" customHeight="1">
      <c r="A1742" s="13" t="n">
        <f>WEEKNUM(B1742,2)</f>
        <v>38</v>
      </c>
      <c r="B1742" s="33" t="n">
        <v>46281</v>
      </c>
      <c r="C1742" s="52" t="n">
        <v>11511535</v>
      </c>
      <c r="D1742" s="62" t="s">
        <v>81</v>
      </c>
      <c r="E1742" s="56" t="s">
        <v>14</v>
      </c>
      <c r="F1742" s="39" t="s">
        <v>26</v>
      </c>
      <c r="G1742" s="58" t="n">
        <v>217</v>
      </c>
      <c r="H1742" s="39" t="n">
        <v>0.26</v>
      </c>
      <c r="I1742" s="39" t="n">
        <v>56.83</v>
      </c>
      <c r="J1742" s="14"/>
    </row>
    <row r="1743" ht="22.5" customHeight="1">
      <c r="A1743" s="13" t="n">
        <f>WEEKNUM(B1743,2)</f>
        <v>38</v>
      </c>
      <c r="B1743" s="33" t="n">
        <v>46281</v>
      </c>
      <c r="C1743" s="52" t="n">
        <v>11792342</v>
      </c>
      <c r="D1743" s="62" t="s">
        <v>87</v>
      </c>
      <c r="E1743" s="56" t="s">
        <v>42</v>
      </c>
      <c r="F1743" s="13" t="s">
        <v>15</v>
      </c>
      <c r="G1743" s="58" t="n">
        <v>0</v>
      </c>
      <c r="H1743" s="39" t="n">
        <v>0</v>
      </c>
      <c r="I1743" s="39" t="n">
        <v>0</v>
      </c>
      <c r="J1743" s="14"/>
    </row>
    <row r="1744" ht="22.5" customHeight="1">
      <c r="A1744" s="13" t="n">
        <f>WEEKNUM(B1744,2)</f>
        <v>38</v>
      </c>
      <c r="B1744" s="33" t="n">
        <v>46281</v>
      </c>
      <c r="C1744" s="52" t="n">
        <v>5365722</v>
      </c>
      <c r="D1744" s="62" t="s">
        <v>67</v>
      </c>
      <c r="E1744" s="56" t="s">
        <v>65</v>
      </c>
      <c r="F1744" s="39" t="s">
        <v>12</v>
      </c>
      <c r="G1744" s="58" t="n">
        <v>20</v>
      </c>
      <c r="H1744" s="39" t="n">
        <v>0.243</v>
      </c>
      <c r="I1744" s="39" t="n">
        <v>4.8659</v>
      </c>
      <c r="J1744" s="14"/>
    </row>
    <row r="1745" ht="22.5" customHeight="1">
      <c r="A1745" s="13" t="n">
        <f>WEEKNUM(B1745,2)</f>
        <v>38</v>
      </c>
      <c r="B1745" s="33" t="n">
        <v>46281</v>
      </c>
      <c r="C1745" s="52" t="n">
        <v>11924654</v>
      </c>
      <c r="D1745" s="62" t="s">
        <v>67</v>
      </c>
      <c r="E1745" s="56" t="s">
        <v>65</v>
      </c>
      <c r="F1745" s="39" t="s">
        <v>12</v>
      </c>
      <c r="G1745" s="58" t="n">
        <v>0</v>
      </c>
      <c r="H1745" s="39" t="n">
        <v>0</v>
      </c>
      <c r="I1745" s="39" t="n">
        <v>0.0209</v>
      </c>
      <c r="J1745" s="14"/>
    </row>
    <row r="1746" ht="22.5" customHeight="1">
      <c r="A1746" s="13" t="n">
        <f>WEEKNUM(B1746,2)</f>
        <v>38</v>
      </c>
      <c r="B1746" s="33" t="n">
        <v>46281</v>
      </c>
      <c r="C1746" s="52" t="n">
        <v>12011132</v>
      </c>
      <c r="D1746" s="62" t="s">
        <v>88</v>
      </c>
      <c r="E1746" s="56" t="s">
        <v>14</v>
      </c>
      <c r="F1746" s="13" t="s">
        <v>15</v>
      </c>
      <c r="G1746" s="58" t="n">
        <v>100</v>
      </c>
      <c r="H1746" s="39" t="n">
        <v>0.2</v>
      </c>
      <c r="I1746" s="39" t="n">
        <v>20</v>
      </c>
      <c r="J1746" s="14"/>
    </row>
    <row r="1747" ht="22.5" customHeight="1">
      <c r="A1747" s="13" t="n">
        <f>WEEKNUM(B1747,2)</f>
        <v>38</v>
      </c>
      <c r="B1747" s="33" t="n">
        <v>46281</v>
      </c>
      <c r="C1747" s="52" t="n">
        <v>12072287</v>
      </c>
      <c r="D1747" s="62" t="s">
        <v>81</v>
      </c>
      <c r="E1747" s="56" t="s">
        <v>14</v>
      </c>
      <c r="F1747" s="13" t="s">
        <v>15</v>
      </c>
      <c r="G1747" s="58" t="n">
        <v>93</v>
      </c>
      <c r="H1747" s="39" t="n">
        <v>0.208</v>
      </c>
      <c r="I1747" s="39" t="n">
        <v>19.332</v>
      </c>
      <c r="J1747" s="14"/>
    </row>
    <row r="1748" ht="22.5" customHeight="1">
      <c r="A1748" s="13"/>
      <c r="B1748" s="33"/>
      <c r="C1748" s="52"/>
      <c r="D1748" s="62"/>
      <c r="E1748" s="56"/>
      <c r="F1748" s="39"/>
      <c r="G1748" s="13"/>
      <c r="H1748" s="39"/>
      <c r="I1748" s="39"/>
      <c r="J1748" s="14"/>
    </row>
    <row r="1749" ht="22.5" customHeight="1">
      <c r="A1749" s="13" t="n">
        <f>WEEKNUM(B1749,2)</f>
        <v>38</v>
      </c>
      <c r="B1749" s="33" t="n">
        <v>46280</v>
      </c>
      <c r="C1749" s="52" t="n">
        <v>10813123</v>
      </c>
      <c r="D1749" s="62" t="s">
        <v>10</v>
      </c>
      <c r="E1749" s="56" t="s">
        <v>11</v>
      </c>
      <c r="F1749" s="60" t="s">
        <v>12</v>
      </c>
      <c r="G1749" s="61" t="n">
        <v>80</v>
      </c>
      <c r="H1749" s="60" t="n">
        <v>0.4163</v>
      </c>
      <c r="I1749" s="60" t="n">
        <v>33.3017</v>
      </c>
      <c r="J1749" s="14"/>
    </row>
    <row r="1750" ht="22.5" customHeight="1">
      <c r="A1750" s="13" t="n">
        <f>WEEKNUM(B1750,2)</f>
        <v>38</v>
      </c>
      <c r="B1750" s="33" t="n">
        <v>46280</v>
      </c>
      <c r="C1750" s="52" t="n">
        <v>1745925</v>
      </c>
      <c r="D1750" s="62" t="s">
        <v>13</v>
      </c>
      <c r="E1750" s="56" t="s">
        <v>14</v>
      </c>
      <c r="F1750" s="39" t="s">
        <v>15</v>
      </c>
      <c r="G1750" s="35" t="n">
        <v>479</v>
      </c>
      <c r="H1750" s="39" t="n">
        <v>0.15</v>
      </c>
      <c r="I1750" s="39" t="n">
        <v>71.85</v>
      </c>
      <c r="J1750" s="14"/>
    </row>
    <row r="1751" ht="22.5" customHeight="1">
      <c r="A1751" s="13" t="n">
        <f>WEEKNUM(B1751,2)</f>
        <v>38</v>
      </c>
      <c r="B1751" s="33" t="n">
        <v>46280</v>
      </c>
      <c r="C1751" s="52" t="n">
        <v>6951600</v>
      </c>
      <c r="D1751" s="62" t="s">
        <v>16</v>
      </c>
      <c r="E1751" s="56" t="s">
        <v>17</v>
      </c>
      <c r="F1751" s="39" t="s">
        <v>15</v>
      </c>
      <c r="G1751" s="35" t="n">
        <v>83</v>
      </c>
      <c r="H1751" s="39" t="n">
        <v>0.173</v>
      </c>
      <c r="I1751" s="39" t="n">
        <v>14.348</v>
      </c>
      <c r="J1751" s="14"/>
    </row>
    <row r="1752" ht="22.5" customHeight="1">
      <c r="A1752" s="13" t="n">
        <f>WEEKNUM(B1752,2)</f>
        <v>38</v>
      </c>
      <c r="B1752" s="33" t="n">
        <v>46280</v>
      </c>
      <c r="C1752" s="52" t="n">
        <v>6951594</v>
      </c>
      <c r="D1752" s="62" t="s">
        <v>16</v>
      </c>
      <c r="E1752" s="56" t="s">
        <v>18</v>
      </c>
      <c r="F1752" s="39" t="s">
        <v>15</v>
      </c>
      <c r="G1752" s="35" t="n">
        <v>187</v>
      </c>
      <c r="H1752" s="39" t="n">
        <v>0.7</v>
      </c>
      <c r="I1752" s="39" t="n">
        <v>130.9</v>
      </c>
      <c r="J1752" s="14"/>
    </row>
    <row r="1753" ht="22.5" customHeight="1">
      <c r="A1753" s="13" t="n">
        <f>WEEKNUM(B1753,2)</f>
        <v>38</v>
      </c>
      <c r="B1753" s="33" t="n">
        <v>46280</v>
      </c>
      <c r="C1753" s="52" t="n">
        <v>2732727</v>
      </c>
      <c r="D1753" s="62" t="s">
        <v>10</v>
      </c>
      <c r="E1753" s="56" t="s">
        <v>19</v>
      </c>
      <c r="F1753" s="39" t="s">
        <v>15</v>
      </c>
      <c r="G1753" s="35" t="n">
        <v>360</v>
      </c>
      <c r="H1753" s="39" t="n">
        <v>0.25</v>
      </c>
      <c r="I1753" s="39" t="n">
        <v>89.925</v>
      </c>
      <c r="J1753" s="14"/>
    </row>
    <row r="1754" ht="22.5" customHeight="1">
      <c r="A1754" s="13" t="n">
        <f>WEEKNUM(B1754,2)</f>
        <v>38</v>
      </c>
      <c r="B1754" s="33" t="n">
        <v>46280</v>
      </c>
      <c r="C1754" s="52" t="n">
        <v>5619156</v>
      </c>
      <c r="D1754" s="62" t="s">
        <v>10</v>
      </c>
      <c r="E1754" s="56" t="s">
        <v>19</v>
      </c>
      <c r="F1754" s="39" t="s">
        <v>12</v>
      </c>
      <c r="G1754" s="35" t="n">
        <v>7</v>
      </c>
      <c r="H1754" s="39" t="n">
        <v>0.399</v>
      </c>
      <c r="I1754" s="39" t="n">
        <v>2.7915</v>
      </c>
      <c r="J1754" s="14"/>
    </row>
    <row r="1755" ht="22.5" customHeight="1">
      <c r="A1755" s="13" t="n">
        <f>WEEKNUM(B1755,2)</f>
        <v>38</v>
      </c>
      <c r="B1755" s="33" t="n">
        <v>46280</v>
      </c>
      <c r="C1755" s="52" t="n">
        <v>6425889</v>
      </c>
      <c r="D1755" s="62" t="s">
        <v>10</v>
      </c>
      <c r="E1755" s="56" t="s">
        <v>20</v>
      </c>
      <c r="F1755" s="39" t="s">
        <v>15</v>
      </c>
      <c r="G1755" s="35" t="n">
        <v>139</v>
      </c>
      <c r="H1755" s="39" t="n">
        <v>0.253</v>
      </c>
      <c r="I1755" s="39" t="n">
        <v>35.125</v>
      </c>
      <c r="J1755" s="14"/>
    </row>
    <row r="1756" ht="22.5" customHeight="1">
      <c r="A1756" s="13" t="n">
        <f>WEEKNUM(B1756,2)</f>
        <v>38</v>
      </c>
      <c r="B1756" s="33" t="n">
        <v>46280</v>
      </c>
      <c r="C1756" s="52" t="n">
        <v>6439005</v>
      </c>
      <c r="D1756" s="62" t="s">
        <v>10</v>
      </c>
      <c r="E1756" s="56" t="s">
        <v>20</v>
      </c>
      <c r="F1756" s="39" t="s">
        <v>21</v>
      </c>
      <c r="G1756" s="35" t="n">
        <v>72</v>
      </c>
      <c r="H1756" s="39" t="n">
        <v>0.25</v>
      </c>
      <c r="I1756" s="39" t="n">
        <v>18</v>
      </c>
      <c r="J1756" s="14"/>
    </row>
    <row r="1757" ht="22.5" customHeight="1">
      <c r="A1757" s="13" t="n">
        <f>WEEKNUM(B1757,2)</f>
        <v>38</v>
      </c>
      <c r="B1757" s="33" t="n">
        <v>46280</v>
      </c>
      <c r="C1757" s="52" t="n">
        <v>7203110</v>
      </c>
      <c r="D1757" s="62" t="s">
        <v>22</v>
      </c>
      <c r="E1757" s="56" t="s">
        <v>23</v>
      </c>
      <c r="F1757" s="39" t="s">
        <v>15</v>
      </c>
      <c r="G1757" s="35" t="n">
        <v>3</v>
      </c>
      <c r="H1757" s="39" t="n">
        <v>0.2</v>
      </c>
      <c r="I1757" s="39" t="n">
        <v>0.6</v>
      </c>
      <c r="J1757" s="14"/>
    </row>
    <row r="1758" ht="22.5" customHeight="1">
      <c r="A1758" s="13" t="n">
        <f>WEEKNUM(B1758,2)</f>
        <v>38</v>
      </c>
      <c r="B1758" s="33" t="n">
        <v>46280</v>
      </c>
      <c r="C1758" s="52" t="n">
        <v>7202934</v>
      </c>
      <c r="D1758" s="62" t="s">
        <v>22</v>
      </c>
      <c r="E1758" s="56" t="s">
        <v>24</v>
      </c>
      <c r="F1758" s="39" t="s">
        <v>15</v>
      </c>
      <c r="G1758" s="35" t="n">
        <v>91</v>
      </c>
      <c r="H1758" s="39" t="n">
        <v>0.35</v>
      </c>
      <c r="I1758" s="39" t="n">
        <v>31.85</v>
      </c>
      <c r="J1758" s="14"/>
    </row>
    <row r="1759" ht="22.5" customHeight="1">
      <c r="A1759" s="13" t="n">
        <f>WEEKNUM(B1759,2)</f>
        <v>38</v>
      </c>
      <c r="B1759" s="33" t="n">
        <v>46280</v>
      </c>
      <c r="C1759" s="52" t="n">
        <v>5847496</v>
      </c>
      <c r="D1759" s="62" t="s">
        <v>10</v>
      </c>
      <c r="E1759" s="56" t="s">
        <v>25</v>
      </c>
      <c r="F1759" s="39" t="s">
        <v>12</v>
      </c>
      <c r="G1759" s="35" t="n">
        <v>2</v>
      </c>
      <c r="H1759" s="39" t="n">
        <v>0.54</v>
      </c>
      <c r="I1759" s="39" t="n">
        <v>1.0802</v>
      </c>
      <c r="J1759" s="14"/>
    </row>
    <row r="1760" ht="22.5" customHeight="1">
      <c r="A1760" s="13" t="n">
        <f>WEEKNUM(B1760,2)</f>
        <v>38</v>
      </c>
      <c r="B1760" s="33" t="n">
        <v>46280</v>
      </c>
      <c r="C1760" s="52" t="n">
        <v>7572369</v>
      </c>
      <c r="D1760" s="62" t="s">
        <v>10</v>
      </c>
      <c r="E1760" s="56" t="s">
        <v>25</v>
      </c>
      <c r="F1760" s="39" t="s">
        <v>15</v>
      </c>
      <c r="G1760" s="35" t="n">
        <v>187</v>
      </c>
      <c r="H1760" s="39" t="n">
        <v>0.304</v>
      </c>
      <c r="I1760" s="39" t="n">
        <v>56.82</v>
      </c>
      <c r="J1760" s="14"/>
    </row>
    <row r="1761" ht="22.5" customHeight="1">
      <c r="A1761" s="13" t="n">
        <f>WEEKNUM(B1761,2)</f>
        <v>38</v>
      </c>
      <c r="B1761" s="33" t="n">
        <v>46280</v>
      </c>
      <c r="C1761" s="52" t="n">
        <v>8460883</v>
      </c>
      <c r="D1761" s="62" t="s">
        <v>16</v>
      </c>
      <c r="E1761" s="56" t="s">
        <v>11</v>
      </c>
      <c r="F1761" s="39" t="s">
        <v>15</v>
      </c>
      <c r="G1761" s="35" t="n">
        <v>972</v>
      </c>
      <c r="H1761" s="39" t="n">
        <v>0.142</v>
      </c>
      <c r="I1761" s="39" t="n">
        <v>137.69</v>
      </c>
      <c r="J1761" s="14"/>
    </row>
    <row r="1762" ht="22.5" customHeight="1">
      <c r="A1762" s="13" t="n">
        <f>WEEKNUM(B1762,2)</f>
        <v>38</v>
      </c>
      <c r="B1762" s="33" t="n">
        <v>46280</v>
      </c>
      <c r="C1762" s="52" t="n">
        <v>8531973</v>
      </c>
      <c r="D1762" s="62" t="s">
        <v>16</v>
      </c>
      <c r="E1762" s="56" t="s">
        <v>18</v>
      </c>
      <c r="F1762" s="13" t="s">
        <v>26</v>
      </c>
      <c r="G1762" s="35" t="n">
        <v>6</v>
      </c>
      <c r="H1762" s="39" t="n">
        <v>0.74</v>
      </c>
      <c r="I1762" s="39" t="n">
        <v>4.45</v>
      </c>
      <c r="J1762" s="14"/>
    </row>
    <row r="1763" ht="22.5" customHeight="1">
      <c r="A1763" s="13" t="n">
        <f>WEEKNUM(B1763,2)</f>
        <v>38</v>
      </c>
      <c r="B1763" s="33" t="n">
        <v>46280</v>
      </c>
      <c r="C1763" s="52" t="n">
        <v>8156506</v>
      </c>
      <c r="D1763" s="62" t="s">
        <v>27</v>
      </c>
      <c r="E1763" s="56" t="s">
        <v>14</v>
      </c>
      <c r="F1763" s="39" t="s">
        <v>15</v>
      </c>
      <c r="G1763" s="35" t="n">
        <v>970</v>
      </c>
      <c r="H1763" s="39" t="n">
        <v>0.128</v>
      </c>
      <c r="I1763" s="39" t="n">
        <v>124.15</v>
      </c>
      <c r="J1763" s="14"/>
    </row>
    <row r="1764" ht="22.5" customHeight="1">
      <c r="A1764" s="13" t="n">
        <f>WEEKNUM(B1764,2)</f>
        <v>38</v>
      </c>
      <c r="B1764" s="33" t="n">
        <v>46280</v>
      </c>
      <c r="C1764" s="52" t="n">
        <v>8819666</v>
      </c>
      <c r="D1764" s="62" t="s">
        <v>27</v>
      </c>
      <c r="E1764" s="56" t="s">
        <v>14</v>
      </c>
      <c r="F1764" s="39" t="s">
        <v>12</v>
      </c>
      <c r="G1764" s="35" t="n">
        <v>199</v>
      </c>
      <c r="H1764" s="39" t="n">
        <v>0.1</v>
      </c>
      <c r="I1764" s="39" t="n">
        <v>19.8823</v>
      </c>
      <c r="J1764" s="14"/>
    </row>
    <row r="1765" ht="22.5" customHeight="1">
      <c r="A1765" s="13" t="n">
        <f>WEEKNUM(B1765,2)</f>
        <v>38</v>
      </c>
      <c r="B1765" s="33" t="n">
        <v>46280</v>
      </c>
      <c r="C1765" s="52" t="n">
        <v>91410799</v>
      </c>
      <c r="D1765" s="62" t="s">
        <v>31</v>
      </c>
      <c r="E1765" s="52" t="s">
        <v>42</v>
      </c>
      <c r="F1765" s="13" t="s">
        <v>15</v>
      </c>
      <c r="G1765" s="35" t="n">
        <v>500</v>
      </c>
      <c r="H1765" s="39" t="n">
        <v>0.02</v>
      </c>
      <c r="I1765" s="39" t="n">
        <v>10</v>
      </c>
      <c r="J1765" s="14"/>
    </row>
    <row r="1766" ht="22.5" customHeight="1">
      <c r="A1766" s="13" t="n">
        <f>WEEKNUM(B1766,2)</f>
        <v>38</v>
      </c>
      <c r="B1766" s="33" t="n">
        <v>46280</v>
      </c>
      <c r="C1766" s="52" t="n">
        <v>7872826</v>
      </c>
      <c r="D1766" s="62" t="s">
        <v>28</v>
      </c>
      <c r="E1766" s="56" t="s">
        <v>14</v>
      </c>
      <c r="F1766" s="39" t="s">
        <v>15</v>
      </c>
      <c r="G1766" s="35" t="n">
        <v>100</v>
      </c>
      <c r="H1766" s="39" t="n">
        <v>0.486</v>
      </c>
      <c r="I1766" s="39" t="n">
        <v>48.576</v>
      </c>
      <c r="J1766" s="14"/>
    </row>
    <row r="1767" ht="22.5" customHeight="1">
      <c r="A1767" s="13" t="n">
        <f>WEEKNUM(B1767,2)</f>
        <v>38</v>
      </c>
      <c r="B1767" s="33" t="n">
        <v>46280</v>
      </c>
      <c r="C1767" s="52" t="n">
        <v>9311355</v>
      </c>
      <c r="D1767" s="62" t="s">
        <v>29</v>
      </c>
      <c r="E1767" s="56" t="s">
        <v>14</v>
      </c>
      <c r="F1767" s="39" t="s">
        <v>15</v>
      </c>
      <c r="G1767" s="35" t="n">
        <v>20</v>
      </c>
      <c r="H1767" s="39" t="n">
        <v>0.15</v>
      </c>
      <c r="I1767" s="39" t="n">
        <v>3</v>
      </c>
      <c r="J1767" s="14"/>
    </row>
    <row r="1768" ht="22.5" customHeight="1">
      <c r="A1768" s="13" t="n">
        <f>WEEKNUM(B1768,2)</f>
        <v>38</v>
      </c>
      <c r="B1768" s="33" t="n">
        <v>46280</v>
      </c>
      <c r="C1768" s="52" t="n">
        <v>12114239</v>
      </c>
      <c r="D1768" s="62" t="s">
        <v>27</v>
      </c>
      <c r="E1768" s="56" t="s">
        <v>14</v>
      </c>
      <c r="F1768" s="13" t="s">
        <v>26</v>
      </c>
      <c r="G1768" s="35" t="n">
        <v>94</v>
      </c>
      <c r="H1768" s="39" t="n">
        <v>0.24</v>
      </c>
      <c r="I1768" s="39" t="n">
        <v>22.91</v>
      </c>
      <c r="J1768" s="64"/>
    </row>
    <row r="1769" ht="22.5" customHeight="1">
      <c r="A1769" s="13" t="n">
        <f>WEEKNUM(B1769,2)</f>
        <v>38</v>
      </c>
      <c r="B1769" s="33" t="n">
        <v>46280</v>
      </c>
      <c r="C1769" s="52" t="n">
        <v>10501490</v>
      </c>
      <c r="D1769" s="62" t="s">
        <v>13</v>
      </c>
      <c r="E1769" s="56" t="s">
        <v>14</v>
      </c>
      <c r="F1769" s="39" t="s">
        <v>15</v>
      </c>
      <c r="G1769" s="35" t="n">
        <v>9</v>
      </c>
      <c r="H1769" s="39" t="n">
        <v>0.13</v>
      </c>
      <c r="I1769" s="39" t="n">
        <v>1.17</v>
      </c>
      <c r="J1769" s="14"/>
    </row>
    <row r="1770" ht="22.5" customHeight="1">
      <c r="A1770" s="13" t="n">
        <f>WEEKNUM(B1770,2)</f>
        <v>38</v>
      </c>
      <c r="B1770" s="33" t="n">
        <v>46280</v>
      </c>
      <c r="C1770" s="52" t="n">
        <v>10912510</v>
      </c>
      <c r="D1770" s="62" t="s">
        <v>10</v>
      </c>
      <c r="E1770" s="67" t="s">
        <v>11</v>
      </c>
      <c r="F1770" s="39" t="s">
        <v>30</v>
      </c>
      <c r="G1770" s="35" t="n">
        <v>640</v>
      </c>
      <c r="H1770" s="39" t="n">
        <v>0.23</v>
      </c>
      <c r="I1770" s="39" t="n">
        <v>148.96</v>
      </c>
      <c r="J1770" s="64" t="n">
        <v>148.959</v>
      </c>
    </row>
    <row r="1771" ht="22.5" customHeight="1">
      <c r="A1771" s="13" t="n">
        <f>WEEKNUM(B1771,2)</f>
        <v>38</v>
      </c>
      <c r="B1771" s="33" t="n">
        <v>46280</v>
      </c>
      <c r="C1771" s="52" t="n">
        <v>11080098</v>
      </c>
      <c r="D1771" s="62" t="s">
        <v>22</v>
      </c>
      <c r="E1771" s="56" t="s">
        <v>24</v>
      </c>
      <c r="F1771" s="39" t="s">
        <v>15</v>
      </c>
      <c r="G1771" s="35" t="n">
        <v>0</v>
      </c>
      <c r="H1771" s="39" t="n">
        <v>0</v>
      </c>
      <c r="I1771" s="39" t="n">
        <v>0</v>
      </c>
      <c r="J1771" s="14"/>
    </row>
    <row r="1772" ht="22.5" customHeight="1">
      <c r="A1772" s="13" t="n">
        <f>WEEKNUM(B1772,2)</f>
        <v>38</v>
      </c>
      <c r="B1772" s="33" t="n">
        <v>46280</v>
      </c>
      <c r="C1772" s="52" t="n">
        <v>91540124</v>
      </c>
      <c r="D1772" s="62" t="s">
        <v>93</v>
      </c>
      <c r="E1772" s="56" t="s">
        <v>54</v>
      </c>
      <c r="F1772" s="39" t="s">
        <v>12</v>
      </c>
      <c r="G1772" s="35" t="n">
        <v>22</v>
      </c>
      <c r="H1772" s="39" t="n">
        <v>0.8</v>
      </c>
      <c r="I1772" s="39" t="n">
        <v>17.5911</v>
      </c>
      <c r="J1772" s="14"/>
    </row>
    <row r="1773" ht="22.5" customHeight="1">
      <c r="A1773" s="13" t="n">
        <f>WEEKNUM(B1773,2)</f>
        <v>38</v>
      </c>
      <c r="B1773" s="33" t="n">
        <v>46280</v>
      </c>
      <c r="C1773" s="52" t="n">
        <v>91548042</v>
      </c>
      <c r="D1773" s="62" t="s">
        <v>13</v>
      </c>
      <c r="E1773" s="56" t="s">
        <v>14</v>
      </c>
      <c r="F1773" s="39" t="s">
        <v>12</v>
      </c>
      <c r="G1773" s="35" t="n">
        <v>50</v>
      </c>
      <c r="H1773" s="39" t="n">
        <v>0.38</v>
      </c>
      <c r="I1773" s="39" t="n">
        <v>19.0217</v>
      </c>
      <c r="J1773" s="14"/>
    </row>
    <row r="1774" ht="22.5" customHeight="1">
      <c r="A1774" s="13" t="n">
        <f>WEEKNUM(B1774,2)</f>
        <v>38</v>
      </c>
      <c r="B1774" s="33" t="n">
        <v>46280</v>
      </c>
      <c r="C1774" s="52" t="n">
        <v>11715627</v>
      </c>
      <c r="D1774" s="62" t="s">
        <v>29</v>
      </c>
      <c r="E1774" s="56" t="s">
        <v>14</v>
      </c>
      <c r="F1774" s="39" t="s">
        <v>15</v>
      </c>
      <c r="G1774" s="35" t="n">
        <v>0</v>
      </c>
      <c r="H1774" s="39" t="n">
        <v>0</v>
      </c>
      <c r="I1774" s="39" t="n">
        <v>0</v>
      </c>
      <c r="J1774" s="14"/>
    </row>
    <row r="1775" ht="22.5" customHeight="1">
      <c r="A1775" s="13" t="n">
        <f>WEEKNUM(B1775,2)</f>
        <v>38</v>
      </c>
      <c r="B1775" s="33" t="n">
        <v>46280</v>
      </c>
      <c r="C1775" s="52" t="n">
        <v>11715655</v>
      </c>
      <c r="D1775" s="62" t="s">
        <v>16</v>
      </c>
      <c r="E1775" s="56" t="s">
        <v>11</v>
      </c>
      <c r="F1775" s="39" t="s">
        <v>15</v>
      </c>
      <c r="G1775" s="35" t="n">
        <v>0</v>
      </c>
      <c r="H1775" s="39" t="n">
        <v>0</v>
      </c>
      <c r="I1775" s="39" t="n">
        <v>0</v>
      </c>
      <c r="J1775" s="14"/>
    </row>
    <row r="1776" ht="22.5" customHeight="1">
      <c r="A1776" s="13" t="n">
        <f>WEEKNUM(B1776,2)</f>
        <v>38</v>
      </c>
      <c r="B1776" s="33" t="n">
        <v>46280</v>
      </c>
      <c r="C1776" s="52" t="n">
        <v>11715811</v>
      </c>
      <c r="D1776" s="62" t="s">
        <v>16</v>
      </c>
      <c r="E1776" s="52" t="s">
        <v>17</v>
      </c>
      <c r="F1776" s="13" t="s">
        <v>15</v>
      </c>
      <c r="G1776" s="35" t="n">
        <v>0</v>
      </c>
      <c r="H1776" s="39" t="n">
        <v>0</v>
      </c>
      <c r="I1776" s="39" t="n">
        <v>0</v>
      </c>
      <c r="J1776" s="14"/>
    </row>
    <row r="1777" ht="22.5" customHeight="1">
      <c r="A1777" s="13" t="n">
        <f>WEEKNUM(B1777,2)</f>
        <v>38</v>
      </c>
      <c r="B1777" s="33" t="n">
        <v>46280</v>
      </c>
      <c r="C1777" s="52" t="n">
        <v>11729927</v>
      </c>
      <c r="D1777" s="62" t="s">
        <v>10</v>
      </c>
      <c r="E1777" s="52" t="s">
        <v>20</v>
      </c>
      <c r="F1777" s="13" t="s">
        <v>15</v>
      </c>
      <c r="G1777" s="35" t="n">
        <v>0</v>
      </c>
      <c r="H1777" s="39" t="n">
        <v>0</v>
      </c>
      <c r="I1777" s="39" t="n">
        <v>0</v>
      </c>
      <c r="J1777" s="14"/>
    </row>
    <row r="1778" ht="22.5" customHeight="1">
      <c r="A1778" s="13" t="n">
        <f>WEEKNUM(B1778,2)</f>
        <v>38</v>
      </c>
      <c r="B1778" s="33" t="n">
        <v>46280</v>
      </c>
      <c r="C1778" s="52" t="n">
        <v>11729820</v>
      </c>
      <c r="D1778" s="62" t="s">
        <v>10</v>
      </c>
      <c r="E1778" s="52" t="s">
        <v>25</v>
      </c>
      <c r="F1778" s="13" t="s">
        <v>15</v>
      </c>
      <c r="G1778" s="35" t="n">
        <v>0</v>
      </c>
      <c r="H1778" s="39" t="n">
        <v>0</v>
      </c>
      <c r="I1778" s="39" t="n">
        <v>0</v>
      </c>
      <c r="J1778" s="14"/>
    </row>
    <row r="1779" ht="22.5" customHeight="1">
      <c r="A1779" s="13" t="n">
        <f>WEEKNUM(B1779,2)</f>
        <v>38</v>
      </c>
      <c r="B1779" s="33" t="n">
        <v>46280</v>
      </c>
      <c r="C1779" s="52" t="n">
        <v>11729830</v>
      </c>
      <c r="D1779" s="62" t="s">
        <v>10</v>
      </c>
      <c r="E1779" s="52" t="s">
        <v>11</v>
      </c>
      <c r="F1779" s="13" t="s">
        <v>12</v>
      </c>
      <c r="G1779" s="35" t="n">
        <v>0</v>
      </c>
      <c r="H1779" s="39" t="n">
        <v>0</v>
      </c>
      <c r="I1779" s="39" t="n">
        <v>0.0259</v>
      </c>
      <c r="J1779" s="70"/>
    </row>
    <row r="1780" ht="22.5" customHeight="1">
      <c r="A1780" s="13" t="n">
        <f>WEEKNUM(B1780,2)</f>
        <v>38</v>
      </c>
      <c r="B1780" s="33" t="n">
        <v>46280</v>
      </c>
      <c r="C1780" s="52" t="n">
        <v>11892329</v>
      </c>
      <c r="D1780" s="62" t="s">
        <v>10</v>
      </c>
      <c r="E1780" s="52" t="s">
        <v>11</v>
      </c>
      <c r="F1780" s="13" t="s">
        <v>15</v>
      </c>
      <c r="G1780" s="35" t="n">
        <v>801</v>
      </c>
      <c r="H1780" s="39" t="n">
        <v>0.22</v>
      </c>
      <c r="I1780" s="39" t="n">
        <v>176.22</v>
      </c>
      <c r="J1780" s="14"/>
    </row>
    <row r="1781" ht="22.5" customHeight="1">
      <c r="A1781" s="13" t="n">
        <f>WEEKNUM(B1781,2)</f>
        <v>38</v>
      </c>
      <c r="B1781" s="33" t="n">
        <v>46280</v>
      </c>
      <c r="C1781" s="52" t="n">
        <v>91557162</v>
      </c>
      <c r="D1781" s="62" t="s">
        <v>94</v>
      </c>
      <c r="E1781" s="56" t="s">
        <v>14</v>
      </c>
      <c r="F1781" s="13" t="s">
        <v>12</v>
      </c>
      <c r="G1781" s="35" t="n">
        <v>0</v>
      </c>
      <c r="H1781" s="39" t="n">
        <v>0</v>
      </c>
      <c r="I1781" s="39" t="n">
        <v>0</v>
      </c>
      <c r="J1781" s="14"/>
    </row>
    <row r="1782" ht="22.5" customHeight="1">
      <c r="A1782" s="13" t="n">
        <f>WEEKNUM(B1782,2)</f>
        <v>38</v>
      </c>
      <c r="B1782" s="33" t="n">
        <v>46280</v>
      </c>
      <c r="C1782" s="52" t="n">
        <v>91560708</v>
      </c>
      <c r="D1782" s="62" t="s">
        <v>31</v>
      </c>
      <c r="E1782" s="56" t="s">
        <v>32</v>
      </c>
      <c r="F1782" s="39" t="s">
        <v>15</v>
      </c>
      <c r="G1782" s="35" t="n">
        <v>230</v>
      </c>
      <c r="H1782" s="39" t="n">
        <v>0.09</v>
      </c>
      <c r="I1782" s="39" t="n">
        <v>20.7</v>
      </c>
      <c r="J1782" s="14"/>
    </row>
    <row r="1783" ht="22.5" customHeight="1">
      <c r="A1783" s="13" t="n">
        <f>WEEKNUM(B1783,2)</f>
        <v>38</v>
      </c>
      <c r="B1783" s="33" t="n">
        <v>46280</v>
      </c>
      <c r="C1783" s="52" t="n">
        <v>91560709</v>
      </c>
      <c r="D1783" s="62" t="s">
        <v>31</v>
      </c>
      <c r="E1783" s="56" t="s">
        <v>33</v>
      </c>
      <c r="F1783" s="39" t="s">
        <v>15</v>
      </c>
      <c r="G1783" s="35" t="n">
        <v>500</v>
      </c>
      <c r="H1783" s="39" t="n">
        <v>0.06</v>
      </c>
      <c r="I1783" s="39" t="n">
        <v>30</v>
      </c>
      <c r="J1783" s="14"/>
    </row>
    <row r="1784" ht="22.5" customHeight="1">
      <c r="A1784" s="13" t="n">
        <f>WEEKNUM(B1784,2)</f>
        <v>38</v>
      </c>
      <c r="B1784" s="33" t="n">
        <v>46280</v>
      </c>
      <c r="C1784" s="52" t="n">
        <v>12064281</v>
      </c>
      <c r="D1784" s="62" t="s">
        <v>16</v>
      </c>
      <c r="E1784" s="56" t="s">
        <v>18</v>
      </c>
      <c r="F1784" s="39" t="s">
        <v>15</v>
      </c>
      <c r="G1784" s="35" t="n">
        <v>1</v>
      </c>
      <c r="H1784" s="39" t="n">
        <v>0.14</v>
      </c>
      <c r="I1784" s="39" t="n">
        <v>0.14</v>
      </c>
      <c r="J1784" s="14"/>
    </row>
    <row r="1785" ht="22.5" customHeight="1">
      <c r="A1785" s="13" t="n">
        <f>WEEKNUM(B1785,2)</f>
        <v>38</v>
      </c>
      <c r="B1785" s="33" t="n">
        <v>46280</v>
      </c>
      <c r="C1785" s="52" t="n">
        <v>11987622</v>
      </c>
      <c r="D1785" s="62" t="s">
        <v>10</v>
      </c>
      <c r="E1785" s="56" t="s">
        <v>11</v>
      </c>
      <c r="F1785" s="39" t="s">
        <v>30</v>
      </c>
      <c r="G1785" s="35" t="n">
        <v>3</v>
      </c>
      <c r="H1785" s="39" t="n">
        <v>0.19</v>
      </c>
      <c r="I1785" s="39" t="n">
        <v>0.57</v>
      </c>
      <c r="J1785" s="64" t="n">
        <v>0.565</v>
      </c>
    </row>
    <row r="1786" ht="22.5" customHeight="1">
      <c r="A1786" s="13" t="n">
        <f>WEEKNUM(B1786,2)</f>
        <v>38</v>
      </c>
      <c r="B1786" s="33" t="n">
        <v>46280</v>
      </c>
      <c r="C1786" s="52" t="n">
        <v>91565960</v>
      </c>
      <c r="D1786" s="62" t="s">
        <v>93</v>
      </c>
      <c r="E1786" s="56" t="s">
        <v>54</v>
      </c>
      <c r="F1786" s="13" t="s">
        <v>12</v>
      </c>
      <c r="G1786" s="35" t="n">
        <v>3</v>
      </c>
      <c r="H1786" s="39" t="n">
        <v>4.323</v>
      </c>
      <c r="I1786" s="39" t="n">
        <v>12.9687</v>
      </c>
      <c r="J1786" s="64"/>
    </row>
    <row r="1787" ht="22.5" customHeight="1">
      <c r="A1787" s="13" t="n">
        <f>WEEKNUM(B1787,2)</f>
        <v>38</v>
      </c>
      <c r="B1787" s="33" t="n">
        <v>46280</v>
      </c>
      <c r="C1787" s="52" t="n">
        <v>6061077</v>
      </c>
      <c r="D1787" s="62" t="s">
        <v>35</v>
      </c>
      <c r="E1787" s="56" t="s">
        <v>14</v>
      </c>
      <c r="F1787" s="39" t="s">
        <v>15</v>
      </c>
      <c r="G1787" s="35" t="n">
        <v>5</v>
      </c>
      <c r="H1787" s="39" t="n">
        <v>1.076</v>
      </c>
      <c r="I1787" s="39" t="n">
        <v>5.379</v>
      </c>
      <c r="J1787" s="14"/>
    </row>
    <row r="1788" ht="22.5" customHeight="1">
      <c r="A1788" s="13" t="n">
        <f>WEEKNUM(B1788,2)</f>
        <v>38</v>
      </c>
      <c r="B1788" s="33" t="n">
        <v>46280</v>
      </c>
      <c r="C1788" s="52" t="n">
        <v>6607117</v>
      </c>
      <c r="D1788" s="63" t="s">
        <v>35</v>
      </c>
      <c r="E1788" s="52" t="s">
        <v>14</v>
      </c>
      <c r="F1788" s="13" t="s">
        <v>15</v>
      </c>
      <c r="G1788" s="35" t="n">
        <v>195</v>
      </c>
      <c r="H1788" s="39" t="n">
        <v>0.559</v>
      </c>
      <c r="I1788" s="39" t="n">
        <v>109.095</v>
      </c>
      <c r="J1788" s="66"/>
    </row>
    <row r="1789" ht="22.5" customHeight="1">
      <c r="A1789" s="13" t="n">
        <f>WEEKNUM(B1789,2)</f>
        <v>38</v>
      </c>
      <c r="B1789" s="33" t="n">
        <v>46280</v>
      </c>
      <c r="C1789" s="52" t="n">
        <v>5497580</v>
      </c>
      <c r="D1789" s="63" t="s">
        <v>31</v>
      </c>
      <c r="E1789" s="52" t="s">
        <v>17</v>
      </c>
      <c r="F1789" s="61" t="s">
        <v>15</v>
      </c>
      <c r="G1789" s="59" t="n">
        <v>1351</v>
      </c>
      <c r="H1789" s="60" t="n">
        <v>0.252</v>
      </c>
      <c r="I1789" s="60" t="n">
        <v>340.724</v>
      </c>
      <c r="J1789" s="66"/>
    </row>
    <row r="1790" ht="22.5" customHeight="1">
      <c r="A1790" s="13" t="n">
        <f>WEEKNUM(B1790,2)</f>
        <v>38</v>
      </c>
      <c r="B1790" s="33" t="n">
        <v>46280</v>
      </c>
      <c r="C1790" s="52" t="n">
        <v>91407542</v>
      </c>
      <c r="D1790" s="63" t="s">
        <v>31</v>
      </c>
      <c r="E1790" s="52" t="s">
        <v>36</v>
      </c>
      <c r="F1790" s="13" t="s">
        <v>15</v>
      </c>
      <c r="G1790" s="35" t="n">
        <v>298</v>
      </c>
      <c r="H1790" s="39" t="n">
        <v>0.021</v>
      </c>
      <c r="I1790" s="39" t="n">
        <v>6.114</v>
      </c>
      <c r="J1790" s="14"/>
    </row>
    <row r="1791" ht="22.5" customHeight="1">
      <c r="A1791" s="13" t="n">
        <f>WEEKNUM(B1791,2)</f>
        <v>38</v>
      </c>
      <c r="B1791" s="33" t="n">
        <v>46280</v>
      </c>
      <c r="C1791" s="52" t="n">
        <v>8998645</v>
      </c>
      <c r="D1791" s="63" t="s">
        <v>31</v>
      </c>
      <c r="E1791" s="52" t="s">
        <v>17</v>
      </c>
      <c r="F1791" s="13" t="s">
        <v>15</v>
      </c>
      <c r="G1791" s="57" t="n">
        <v>10</v>
      </c>
      <c r="H1791" s="39" t="n">
        <v>0.612</v>
      </c>
      <c r="I1791" s="39" t="n">
        <v>6.12</v>
      </c>
      <c r="J1791" s="14"/>
    </row>
    <row r="1792" ht="22.5" customHeight="1">
      <c r="A1792" s="13" t="n">
        <f>WEEKNUM(B1792,2)</f>
        <v>38</v>
      </c>
      <c r="B1792" s="33" t="n">
        <v>46280</v>
      </c>
      <c r="C1792" s="52" t="n">
        <v>4383473</v>
      </c>
      <c r="D1792" s="63" t="s">
        <v>35</v>
      </c>
      <c r="E1792" s="52" t="s">
        <v>14</v>
      </c>
      <c r="F1792" s="39" t="s">
        <v>15</v>
      </c>
      <c r="G1792" s="35" t="n">
        <v>150</v>
      </c>
      <c r="H1792" s="39" t="n">
        <v>0.206</v>
      </c>
      <c r="I1792" s="39" t="n">
        <v>30.942</v>
      </c>
      <c r="J1792" s="14"/>
    </row>
    <row r="1793" ht="22.5" customHeight="1">
      <c r="A1793" s="13" t="n">
        <f>WEEKNUM(B1793,2)</f>
        <v>38</v>
      </c>
      <c r="B1793" s="33" t="n">
        <v>46280</v>
      </c>
      <c r="C1793" s="52" t="n">
        <v>8094753</v>
      </c>
      <c r="D1793" s="63" t="s">
        <v>35</v>
      </c>
      <c r="E1793" s="52" t="s">
        <v>14</v>
      </c>
      <c r="F1793" s="13" t="s">
        <v>26</v>
      </c>
      <c r="G1793" s="35" t="n">
        <v>371</v>
      </c>
      <c r="H1793" s="39" t="n">
        <v>0.44</v>
      </c>
      <c r="I1793" s="39" t="n">
        <v>164.99</v>
      </c>
      <c r="J1793" s="14"/>
    </row>
    <row r="1794" ht="22.5" customHeight="1">
      <c r="A1794" s="13" t="n">
        <f>WEEKNUM(B1794,2)</f>
        <v>38</v>
      </c>
      <c r="B1794" s="33" t="n">
        <v>46280</v>
      </c>
      <c r="C1794" s="52" t="n">
        <v>9415350</v>
      </c>
      <c r="D1794" s="63" t="s">
        <v>37</v>
      </c>
      <c r="E1794" s="52" t="s">
        <v>14</v>
      </c>
      <c r="F1794" s="13" t="s">
        <v>26</v>
      </c>
      <c r="G1794" s="35" t="n">
        <v>33</v>
      </c>
      <c r="H1794" s="39" t="n">
        <v>0.33</v>
      </c>
      <c r="I1794" s="39" t="n">
        <v>10.81</v>
      </c>
      <c r="J1794" s="14"/>
    </row>
    <row r="1795" ht="22.5" customHeight="1">
      <c r="A1795" s="13" t="n">
        <f>WEEKNUM(B1795,2)</f>
        <v>38</v>
      </c>
      <c r="B1795" s="33" t="n">
        <v>46280</v>
      </c>
      <c r="C1795" s="52" t="n">
        <v>2783561</v>
      </c>
      <c r="D1795" s="63" t="s">
        <v>38</v>
      </c>
      <c r="E1795" s="52" t="s">
        <v>14</v>
      </c>
      <c r="F1795" s="39" t="s">
        <v>15</v>
      </c>
      <c r="G1795" s="57" t="n">
        <v>415</v>
      </c>
      <c r="H1795" s="39" t="n">
        <v>0.103</v>
      </c>
      <c r="I1795" s="39" t="n">
        <v>42.66</v>
      </c>
      <c r="J1795" s="14"/>
    </row>
    <row r="1796" ht="22.5" customHeight="1">
      <c r="A1796" s="13" t="n">
        <f>WEEKNUM(B1796,2)</f>
        <v>38</v>
      </c>
      <c r="B1796" s="33" t="n">
        <v>46280</v>
      </c>
      <c r="C1796" s="52" t="n">
        <v>10599157</v>
      </c>
      <c r="D1796" s="63" t="s">
        <v>39</v>
      </c>
      <c r="E1796" s="52" t="s">
        <v>14</v>
      </c>
      <c r="F1796" s="39" t="s">
        <v>15</v>
      </c>
      <c r="G1796" s="57" t="n">
        <v>96</v>
      </c>
      <c r="H1796" s="39" t="n">
        <v>0.309</v>
      </c>
      <c r="I1796" s="39" t="n">
        <v>29.65</v>
      </c>
      <c r="J1796" s="14"/>
    </row>
    <row r="1797" ht="22.5" customHeight="1">
      <c r="A1797" s="13" t="n">
        <f>WEEKNUM(B1797,2)</f>
        <v>38</v>
      </c>
      <c r="B1797" s="33" t="n">
        <v>46280</v>
      </c>
      <c r="C1797" s="52" t="n">
        <v>10599681</v>
      </c>
      <c r="D1797" s="63" t="s">
        <v>40</v>
      </c>
      <c r="E1797" s="52" t="s">
        <v>14</v>
      </c>
      <c r="F1797" s="39" t="s">
        <v>15</v>
      </c>
      <c r="G1797" s="57" t="n">
        <v>237</v>
      </c>
      <c r="H1797" s="39" t="n">
        <v>0.13</v>
      </c>
      <c r="I1797" s="39" t="n">
        <v>30.81</v>
      </c>
      <c r="J1797" s="14"/>
    </row>
    <row r="1798" ht="22.5" customHeight="1">
      <c r="A1798" s="13" t="n">
        <f>WEEKNUM(B1798,2)</f>
        <v>38</v>
      </c>
      <c r="B1798" s="33" t="n">
        <v>46280</v>
      </c>
      <c r="C1798" s="52" t="n">
        <v>6060965</v>
      </c>
      <c r="D1798" s="63" t="s">
        <v>35</v>
      </c>
      <c r="E1798" s="52" t="s">
        <v>14</v>
      </c>
      <c r="F1798" s="39" t="s">
        <v>15</v>
      </c>
      <c r="G1798" s="58" t="n">
        <v>74</v>
      </c>
      <c r="H1798" s="39" t="n">
        <v>0.302</v>
      </c>
      <c r="I1798" s="39" t="n">
        <v>22.35</v>
      </c>
      <c r="J1798" s="14"/>
    </row>
    <row r="1799" ht="22.5" customHeight="1">
      <c r="A1799" s="13" t="n">
        <f>WEEKNUM(B1799,2)</f>
        <v>38</v>
      </c>
      <c r="B1799" s="33" t="n">
        <v>46280</v>
      </c>
      <c r="C1799" s="52" t="n">
        <v>10842514</v>
      </c>
      <c r="D1799" s="63" t="s">
        <v>41</v>
      </c>
      <c r="E1799" s="52" t="s">
        <v>14</v>
      </c>
      <c r="F1799" s="13" t="s">
        <v>26</v>
      </c>
      <c r="G1799" s="35" t="n">
        <v>0</v>
      </c>
      <c r="H1799" s="39" t="n">
        <v>0</v>
      </c>
      <c r="I1799" s="39" t="n">
        <v>0</v>
      </c>
      <c r="J1799" s="14"/>
    </row>
    <row r="1800" ht="22.5" customHeight="1">
      <c r="A1800" s="13" t="n">
        <f>WEEKNUM(B1800,2)</f>
        <v>38</v>
      </c>
      <c r="B1800" s="33" t="n">
        <v>46280</v>
      </c>
      <c r="C1800" s="52" t="n">
        <v>10815258</v>
      </c>
      <c r="D1800" s="63" t="s">
        <v>41</v>
      </c>
      <c r="E1800" s="52" t="s">
        <v>14</v>
      </c>
      <c r="F1800" s="39" t="s">
        <v>15</v>
      </c>
      <c r="G1800" s="35" t="n">
        <v>2</v>
      </c>
      <c r="H1800" s="39" t="n">
        <v>0.18</v>
      </c>
      <c r="I1800" s="39" t="n">
        <v>0.36</v>
      </c>
      <c r="J1800" s="14"/>
    </row>
    <row r="1801" ht="22.5" customHeight="1">
      <c r="A1801" s="13" t="n">
        <f>WEEKNUM(B1801,2)</f>
        <v>38</v>
      </c>
      <c r="B1801" s="33" t="n">
        <v>46280</v>
      </c>
      <c r="C1801" s="52" t="n">
        <v>91535229</v>
      </c>
      <c r="D1801" s="63" t="s">
        <v>31</v>
      </c>
      <c r="E1801" s="52" t="s">
        <v>36</v>
      </c>
      <c r="F1801" s="39" t="s">
        <v>15</v>
      </c>
      <c r="G1801" s="35" t="n">
        <v>15</v>
      </c>
      <c r="H1801" s="39" t="n">
        <v>0.04</v>
      </c>
      <c r="I1801" s="39" t="n">
        <v>0.6</v>
      </c>
      <c r="J1801" s="14"/>
    </row>
    <row r="1802" ht="22.5" customHeight="1">
      <c r="A1802" s="13" t="n">
        <f>WEEKNUM(B1802,2)</f>
        <v>38</v>
      </c>
      <c r="B1802" s="33" t="n">
        <v>46280</v>
      </c>
      <c r="C1802" s="52" t="n">
        <v>91535331</v>
      </c>
      <c r="D1802" s="63" t="s">
        <v>31</v>
      </c>
      <c r="E1802" s="52" t="s">
        <v>42</v>
      </c>
      <c r="F1802" s="39" t="s">
        <v>15</v>
      </c>
      <c r="G1802" s="58" t="n">
        <v>23</v>
      </c>
      <c r="H1802" s="39" t="n">
        <v>0.04</v>
      </c>
      <c r="I1802" s="39" t="n">
        <v>0.92</v>
      </c>
      <c r="J1802" s="14"/>
    </row>
    <row r="1803" ht="22.5" customHeight="1">
      <c r="A1803" s="13" t="n">
        <f>WEEKNUM(B1803,2)</f>
        <v>38</v>
      </c>
      <c r="B1803" s="33" t="n">
        <v>46280</v>
      </c>
      <c r="C1803" s="52" t="n">
        <v>11324493</v>
      </c>
      <c r="D1803" s="63" t="s">
        <v>31</v>
      </c>
      <c r="E1803" s="52" t="s">
        <v>17</v>
      </c>
      <c r="F1803" s="13" t="s">
        <v>15</v>
      </c>
      <c r="G1803" s="35" t="n">
        <v>4</v>
      </c>
      <c r="H1803" s="39" t="n">
        <v>0.3</v>
      </c>
      <c r="I1803" s="39" t="n">
        <v>1.2</v>
      </c>
      <c r="J1803" s="14"/>
    </row>
    <row r="1804" ht="22.5" customHeight="1">
      <c r="A1804" s="13" t="n">
        <f>WEEKNUM(B1804,2)</f>
        <v>38</v>
      </c>
      <c r="B1804" s="33" t="n">
        <v>46280</v>
      </c>
      <c r="C1804" s="52" t="n">
        <v>10298628</v>
      </c>
      <c r="D1804" s="63" t="s">
        <v>43</v>
      </c>
      <c r="E1804" s="52" t="s">
        <v>14</v>
      </c>
      <c r="F1804" s="13" t="s">
        <v>26</v>
      </c>
      <c r="G1804" s="58" t="n">
        <v>73</v>
      </c>
      <c r="H1804" s="39" t="n">
        <v>0.25</v>
      </c>
      <c r="I1804" s="39" t="n">
        <v>18.46</v>
      </c>
      <c r="J1804" s="14"/>
    </row>
    <row r="1805" ht="22.5" customHeight="1">
      <c r="A1805" s="13" t="n">
        <f>WEEKNUM(B1805,2)</f>
        <v>38</v>
      </c>
      <c r="B1805" s="33" t="n">
        <v>46280</v>
      </c>
      <c r="C1805" s="52" t="n">
        <v>11655595</v>
      </c>
      <c r="D1805" s="63" t="s">
        <v>44</v>
      </c>
      <c r="E1805" s="52" t="s">
        <v>14</v>
      </c>
      <c r="F1805" s="13" t="s">
        <v>26</v>
      </c>
      <c r="G1805" s="35" t="n">
        <v>0</v>
      </c>
      <c r="H1805" s="39" t="n">
        <v>0</v>
      </c>
      <c r="I1805" s="39" t="n">
        <v>0.01</v>
      </c>
      <c r="J1805" s="14"/>
    </row>
    <row r="1806" ht="22.5" customHeight="1">
      <c r="A1806" s="13" t="n">
        <f>WEEKNUM(B1806,2)</f>
        <v>38</v>
      </c>
      <c r="B1806" s="33" t="n">
        <v>46280</v>
      </c>
      <c r="C1806" s="52" t="n">
        <v>11655596</v>
      </c>
      <c r="D1806" s="63" t="s">
        <v>44</v>
      </c>
      <c r="E1806" s="52" t="s">
        <v>14</v>
      </c>
      <c r="F1806" s="13" t="s">
        <v>12</v>
      </c>
      <c r="G1806" s="35" t="n">
        <v>0</v>
      </c>
      <c r="H1806" s="39" t="n">
        <v>0</v>
      </c>
      <c r="I1806" s="39" t="n">
        <v>0</v>
      </c>
      <c r="J1806" s="14"/>
    </row>
    <row r="1807" ht="22.5" customHeight="1">
      <c r="A1807" s="13" t="n">
        <f>WEEKNUM(B1807,2)</f>
        <v>38</v>
      </c>
      <c r="B1807" s="33" t="n">
        <v>46280</v>
      </c>
      <c r="C1807" s="52" t="n">
        <v>11690183</v>
      </c>
      <c r="D1807" s="63" t="s">
        <v>38</v>
      </c>
      <c r="E1807" s="52" t="s">
        <v>14</v>
      </c>
      <c r="F1807" s="13" t="s">
        <v>15</v>
      </c>
      <c r="G1807" s="58" t="n">
        <v>43</v>
      </c>
      <c r="H1807" s="39" t="n">
        <v>0.197</v>
      </c>
      <c r="I1807" s="39" t="n">
        <v>8.45</v>
      </c>
      <c r="J1807" s="14"/>
    </row>
    <row r="1808" ht="22.5" customHeight="1">
      <c r="A1808" s="13" t="n">
        <f>WEEKNUM(B1808,2)</f>
        <v>38</v>
      </c>
      <c r="B1808" s="33" t="n">
        <v>46280</v>
      </c>
      <c r="C1808" s="52" t="n">
        <v>11763482</v>
      </c>
      <c r="D1808" s="63" t="s">
        <v>44</v>
      </c>
      <c r="E1808" s="65" t="s">
        <v>14</v>
      </c>
      <c r="F1808" s="13" t="s">
        <v>12</v>
      </c>
      <c r="G1808" s="35" t="n">
        <v>0</v>
      </c>
      <c r="H1808" s="39" t="n">
        <v>0</v>
      </c>
      <c r="I1808" s="39" t="n">
        <v>0.182</v>
      </c>
      <c r="J1808" s="70"/>
    </row>
    <row r="1809" ht="22.5" customHeight="1">
      <c r="A1809" s="13" t="n">
        <f>WEEKNUM(B1809,2)</f>
        <v>38</v>
      </c>
      <c r="B1809" s="33" t="n">
        <v>46280</v>
      </c>
      <c r="C1809" s="52" t="n">
        <v>91565942</v>
      </c>
      <c r="D1809" s="63" t="s">
        <v>31</v>
      </c>
      <c r="E1809" s="52" t="s">
        <v>36</v>
      </c>
      <c r="F1809" s="39" t="s">
        <v>15</v>
      </c>
      <c r="G1809" s="35" t="n">
        <v>229</v>
      </c>
      <c r="H1809" s="39" t="n">
        <v>0.03</v>
      </c>
      <c r="I1809" s="39" t="n">
        <v>6.87</v>
      </c>
      <c r="J1809" s="70"/>
    </row>
    <row r="1810" ht="22.5" customHeight="1">
      <c r="A1810" s="13" t="n">
        <f>WEEKNUM(B1810,2)</f>
        <v>38</v>
      </c>
      <c r="B1810" s="33" t="n">
        <v>46280</v>
      </c>
      <c r="C1810" s="52" t="n">
        <v>91565947</v>
      </c>
      <c r="D1810" s="63" t="s">
        <v>31</v>
      </c>
      <c r="E1810" s="52" t="s">
        <v>42</v>
      </c>
      <c r="F1810" s="39" t="s">
        <v>15</v>
      </c>
      <c r="G1810" s="35" t="n">
        <v>437</v>
      </c>
      <c r="H1810" s="39" t="n">
        <v>0.02</v>
      </c>
      <c r="I1810" s="39" t="n">
        <v>8.72</v>
      </c>
      <c r="J1810" s="70"/>
    </row>
    <row r="1811" ht="22.5" customHeight="1">
      <c r="A1811" s="13" t="n">
        <f>WEEKNUM(B1811,2)</f>
        <v>38</v>
      </c>
      <c r="B1811" s="33" t="n">
        <v>46280</v>
      </c>
      <c r="C1811" s="52" t="n">
        <v>5464039</v>
      </c>
      <c r="D1811" s="63" t="s">
        <v>31</v>
      </c>
      <c r="E1811" s="52" t="s">
        <v>46</v>
      </c>
      <c r="F1811" s="13" t="s">
        <v>15</v>
      </c>
      <c r="G1811" s="35" t="n">
        <v>1500</v>
      </c>
      <c r="H1811" s="39" t="n">
        <v>0.297</v>
      </c>
      <c r="I1811" s="39" t="n">
        <v>445.762</v>
      </c>
      <c r="J1811" s="14"/>
    </row>
    <row r="1812" ht="22.5" customHeight="1">
      <c r="A1812" s="13" t="n">
        <f>WEEKNUM(B1812,2)</f>
        <v>38</v>
      </c>
      <c r="B1812" s="33" t="n">
        <v>46280</v>
      </c>
      <c r="C1812" s="52" t="n">
        <v>8057746</v>
      </c>
      <c r="D1812" s="63" t="s">
        <v>31</v>
      </c>
      <c r="E1812" s="52" t="s">
        <v>46</v>
      </c>
      <c r="F1812" s="13" t="s">
        <v>15</v>
      </c>
      <c r="G1812" s="35" t="n">
        <v>0</v>
      </c>
      <c r="H1812" s="39" t="n">
        <v>0</v>
      </c>
      <c r="I1812" s="39" t="n">
        <v>0</v>
      </c>
      <c r="J1812" s="14"/>
    </row>
    <row r="1813" ht="22.5" customHeight="1">
      <c r="A1813" s="13" t="n">
        <f>WEEKNUM(B1813,2)</f>
        <v>38</v>
      </c>
      <c r="B1813" s="33" t="n">
        <v>46280</v>
      </c>
      <c r="C1813" s="52" t="n">
        <v>91399821</v>
      </c>
      <c r="D1813" s="62" t="s">
        <v>40</v>
      </c>
      <c r="E1813" s="52" t="s">
        <v>14</v>
      </c>
      <c r="F1813" s="61" t="s">
        <v>26</v>
      </c>
      <c r="G1813" s="59" t="n">
        <v>267</v>
      </c>
      <c r="H1813" s="60" t="n">
        <v>0.03</v>
      </c>
      <c r="I1813" s="60" t="n">
        <v>7.38</v>
      </c>
      <c r="J1813" s="14"/>
    </row>
    <row r="1814" ht="22.5" customHeight="1">
      <c r="A1814" s="13" t="n">
        <f>WEEKNUM(B1814,2)</f>
        <v>38</v>
      </c>
      <c r="B1814" s="33" t="n">
        <v>46280</v>
      </c>
      <c r="C1814" s="52" t="n">
        <v>8670368</v>
      </c>
      <c r="D1814" s="62" t="s">
        <v>16</v>
      </c>
      <c r="E1814" s="52" t="s">
        <v>11</v>
      </c>
      <c r="F1814" s="13" t="s">
        <v>30</v>
      </c>
      <c r="G1814" s="35" t="n">
        <v>4</v>
      </c>
      <c r="H1814" s="39" t="n">
        <v>0.1</v>
      </c>
      <c r="I1814" s="39" t="n">
        <v>0.42</v>
      </c>
      <c r="J1814" s="64" t="n">
        <v>0</v>
      </c>
    </row>
    <row r="1815" ht="22.5" customHeight="1">
      <c r="A1815" s="13" t="n">
        <f>WEEKNUM(B1815,2)</f>
        <v>38</v>
      </c>
      <c r="B1815" s="33" t="n">
        <v>46280</v>
      </c>
      <c r="C1815" s="52" t="n">
        <v>10514860</v>
      </c>
      <c r="D1815" s="63" t="s">
        <v>44</v>
      </c>
      <c r="E1815" s="52" t="s">
        <v>14</v>
      </c>
      <c r="F1815" s="13" t="s">
        <v>15</v>
      </c>
      <c r="G1815" s="35" t="n">
        <v>65</v>
      </c>
      <c r="H1815" s="39" t="n">
        <v>0.655</v>
      </c>
      <c r="I1815" s="39" t="n">
        <v>42.6</v>
      </c>
      <c r="J1815" s="14"/>
    </row>
    <row r="1816" ht="22.5" customHeight="1">
      <c r="A1816" s="13" t="n">
        <f>WEEKNUM(B1816,2)</f>
        <v>38</v>
      </c>
      <c r="B1816" s="33" t="n">
        <v>46280</v>
      </c>
      <c r="C1816" s="52" t="n">
        <v>91532857</v>
      </c>
      <c r="D1816" s="63" t="s">
        <v>47</v>
      </c>
      <c r="E1816" s="52" t="s">
        <v>14</v>
      </c>
      <c r="F1816" s="13" t="s">
        <v>12</v>
      </c>
      <c r="G1816" s="35" t="n">
        <v>50</v>
      </c>
      <c r="H1816" s="39" t="n">
        <v>0.177</v>
      </c>
      <c r="I1816" s="39" t="n">
        <v>8.8457</v>
      </c>
      <c r="J1816" s="14"/>
    </row>
    <row r="1817" ht="22.5" customHeight="1">
      <c r="A1817" s="13" t="n">
        <f>WEEKNUM(B1817,2)</f>
        <v>38</v>
      </c>
      <c r="B1817" s="33" t="n">
        <v>46280</v>
      </c>
      <c r="C1817" s="52" t="n">
        <v>91534913</v>
      </c>
      <c r="D1817" s="63" t="s">
        <v>48</v>
      </c>
      <c r="E1817" s="52" t="s">
        <v>49</v>
      </c>
      <c r="F1817" s="13" t="s">
        <v>15</v>
      </c>
      <c r="G1817" s="35" t="n">
        <v>1</v>
      </c>
      <c r="H1817" s="39" t="n">
        <v>1</v>
      </c>
      <c r="I1817" s="39" t="n">
        <v>1</v>
      </c>
      <c r="J1817" s="14"/>
    </row>
    <row r="1818" ht="22.5" customHeight="1">
      <c r="A1818" s="13" t="n">
        <f>WEEKNUM(B1818,2)</f>
        <v>38</v>
      </c>
      <c r="B1818" s="33" t="n">
        <v>46280</v>
      </c>
      <c r="C1818" s="52" t="n">
        <v>91533906</v>
      </c>
      <c r="D1818" s="63" t="s">
        <v>50</v>
      </c>
      <c r="E1818" s="52" t="s">
        <v>51</v>
      </c>
      <c r="F1818" s="13" t="s">
        <v>15</v>
      </c>
      <c r="G1818" s="35" t="n">
        <v>0</v>
      </c>
      <c r="H1818" s="39" t="n">
        <v>0</v>
      </c>
      <c r="I1818" s="39" t="n">
        <v>0</v>
      </c>
      <c r="J1818" s="14"/>
    </row>
    <row r="1819" ht="22.5" customHeight="1">
      <c r="A1819" s="13" t="n">
        <f>WEEKNUM(B1819,2)</f>
        <v>38</v>
      </c>
      <c r="B1819" s="33" t="n">
        <v>46280</v>
      </c>
      <c r="C1819" s="52" t="n">
        <v>91545519</v>
      </c>
      <c r="D1819" s="63" t="s">
        <v>52</v>
      </c>
      <c r="E1819" s="52" t="s">
        <v>46</v>
      </c>
      <c r="F1819" s="13" t="s">
        <v>15</v>
      </c>
      <c r="G1819" s="35" t="n">
        <v>50</v>
      </c>
      <c r="H1819" s="39" t="n">
        <v>0.2</v>
      </c>
      <c r="I1819" s="39" t="n">
        <v>10</v>
      </c>
      <c r="J1819" s="14"/>
    </row>
    <row r="1820" ht="22.5" customHeight="1">
      <c r="A1820" s="13" t="n">
        <f>WEEKNUM(B1820,2)</f>
        <v>38</v>
      </c>
      <c r="B1820" s="33" t="n">
        <v>46280</v>
      </c>
      <c r="C1820" s="52" t="n">
        <v>91551388</v>
      </c>
      <c r="D1820" s="63" t="s">
        <v>53</v>
      </c>
      <c r="E1820" s="52" t="s">
        <v>54</v>
      </c>
      <c r="F1820" s="13" t="s">
        <v>12</v>
      </c>
      <c r="G1820" s="35" t="n">
        <v>27</v>
      </c>
      <c r="H1820" s="39" t="n">
        <v>0.486</v>
      </c>
      <c r="I1820" s="39" t="n">
        <v>13.1135</v>
      </c>
      <c r="J1820" s="14"/>
    </row>
    <row r="1821" ht="22.5" customHeight="1">
      <c r="A1821" s="13" t="n">
        <f>WEEKNUM(B1821,2)</f>
        <v>38</v>
      </c>
      <c r="B1821" s="33" t="n">
        <v>46280</v>
      </c>
      <c r="C1821" s="52" t="n">
        <v>91565948</v>
      </c>
      <c r="D1821" s="63" t="s">
        <v>47</v>
      </c>
      <c r="E1821" s="52" t="s">
        <v>14</v>
      </c>
      <c r="F1821" s="13" t="s">
        <v>12</v>
      </c>
      <c r="G1821" s="35" t="n">
        <v>4</v>
      </c>
      <c r="H1821" s="39" t="n">
        <v>0.218</v>
      </c>
      <c r="I1821" s="39" t="n">
        <v>0.8713</v>
      </c>
      <c r="J1821" s="14"/>
    </row>
    <row r="1822" ht="22.5" customHeight="1">
      <c r="A1822" s="13" t="n">
        <f>WEEKNUM(B1822,2)</f>
        <v>38</v>
      </c>
      <c r="B1822" s="33" t="n">
        <v>46280</v>
      </c>
      <c r="C1822" s="52" t="n">
        <v>91550293</v>
      </c>
      <c r="D1822" s="63" t="s">
        <v>55</v>
      </c>
      <c r="E1822" s="52" t="s">
        <v>56</v>
      </c>
      <c r="F1822" s="13" t="s">
        <v>15</v>
      </c>
      <c r="G1822" s="35" t="n">
        <v>38</v>
      </c>
      <c r="H1822" s="39" t="n">
        <v>0.35</v>
      </c>
      <c r="I1822" s="39" t="n">
        <v>13.3</v>
      </c>
      <c r="J1822" s="14"/>
    </row>
    <row r="1823" ht="22.5" customHeight="1">
      <c r="A1823" s="13" t="n">
        <f>WEEKNUM(B1823,2)</f>
        <v>38</v>
      </c>
      <c r="B1823" s="33" t="n">
        <v>46280</v>
      </c>
      <c r="C1823" s="52" t="n">
        <v>9333145</v>
      </c>
      <c r="D1823" s="63" t="s">
        <v>57</v>
      </c>
      <c r="E1823" s="52" t="s">
        <v>14</v>
      </c>
      <c r="F1823" s="13" t="s">
        <v>26</v>
      </c>
      <c r="G1823" s="35" t="n">
        <v>188</v>
      </c>
      <c r="H1823" s="39" t="n">
        <v>0.52</v>
      </c>
      <c r="I1823" s="39" t="n">
        <v>98.05</v>
      </c>
      <c r="J1823" s="14"/>
    </row>
    <row r="1824" ht="22.5" customHeight="1">
      <c r="A1824" s="13" t="n">
        <f>WEEKNUM(B1824,2)</f>
        <v>38</v>
      </c>
      <c r="B1824" s="33" t="n">
        <v>46280</v>
      </c>
      <c r="C1824" s="52" t="n">
        <v>91557347</v>
      </c>
      <c r="D1824" s="63" t="s">
        <v>58</v>
      </c>
      <c r="E1824" s="52" t="s">
        <v>14</v>
      </c>
      <c r="F1824" s="13" t="s">
        <v>15</v>
      </c>
      <c r="G1824" s="35" t="n">
        <v>25</v>
      </c>
      <c r="H1824" s="39" t="n">
        <v>0.8</v>
      </c>
      <c r="I1824" s="39" t="n">
        <v>20</v>
      </c>
      <c r="J1824" s="14"/>
    </row>
    <row r="1825" ht="22.5" customHeight="1">
      <c r="A1825" s="13" t="n">
        <f>WEEKNUM(B1825,2)</f>
        <v>38</v>
      </c>
      <c r="B1825" s="33" t="n">
        <v>46280</v>
      </c>
      <c r="C1825" s="52" t="n">
        <v>12115625</v>
      </c>
      <c r="D1825" s="63" t="s">
        <v>59</v>
      </c>
      <c r="E1825" s="52" t="s">
        <v>14</v>
      </c>
      <c r="F1825" s="13" t="s">
        <v>15</v>
      </c>
      <c r="G1825" s="35" t="n">
        <v>0</v>
      </c>
      <c r="H1825" s="39" t="n">
        <v>0</v>
      </c>
      <c r="I1825" s="39" t="n">
        <v>0</v>
      </c>
      <c r="J1825" s="14"/>
    </row>
    <row r="1826" ht="22.5" customHeight="1">
      <c r="A1826" s="13" t="n">
        <f>WEEKNUM(B1826,2)</f>
        <v>38</v>
      </c>
      <c r="B1826" s="33" t="n">
        <v>46280</v>
      </c>
      <c r="C1826" s="52" t="n">
        <v>91564897</v>
      </c>
      <c r="D1826" s="63" t="s">
        <v>93</v>
      </c>
      <c r="E1826" s="52" t="s">
        <v>56</v>
      </c>
      <c r="F1826" s="13" t="s">
        <v>15</v>
      </c>
      <c r="G1826" s="35" t="n">
        <v>0</v>
      </c>
      <c r="H1826" s="39" t="n">
        <v>0</v>
      </c>
      <c r="I1826" s="39" t="n">
        <v>0</v>
      </c>
      <c r="J1826" s="14"/>
    </row>
    <row r="1827" ht="22.5" customHeight="1">
      <c r="A1827" s="13" t="n">
        <f>WEEKNUM(B1827,2)</f>
        <v>38</v>
      </c>
      <c r="B1827" s="33" t="n">
        <v>46280</v>
      </c>
      <c r="C1827" s="52" t="n">
        <v>91564896</v>
      </c>
      <c r="D1827" s="63" t="s">
        <v>60</v>
      </c>
      <c r="E1827" s="52" t="s">
        <v>14</v>
      </c>
      <c r="F1827" s="38" t="s">
        <v>15</v>
      </c>
      <c r="G1827" s="72" t="n">
        <v>59</v>
      </c>
      <c r="H1827" s="73" t="n">
        <v>0.35</v>
      </c>
      <c r="I1827" s="73" t="n">
        <v>20.65</v>
      </c>
      <c r="J1827" s="70"/>
    </row>
    <row r="1828" ht="22.5" customHeight="1">
      <c r="A1828" s="13" t="n">
        <f>WEEKNUM(B1828,2)</f>
        <v>38</v>
      </c>
      <c r="B1828" s="33" t="n">
        <v>46280</v>
      </c>
      <c r="C1828" s="52" t="n">
        <v>12306671</v>
      </c>
      <c r="D1828" s="63" t="s">
        <v>62</v>
      </c>
      <c r="E1828" s="52" t="s">
        <v>63</v>
      </c>
      <c r="F1828" s="13" t="s">
        <v>21</v>
      </c>
      <c r="G1828" s="72" t="n">
        <v>17</v>
      </c>
      <c r="H1828" s="73" t="n">
        <v>0.2</v>
      </c>
      <c r="I1828" s="73" t="n">
        <v>3.4</v>
      </c>
      <c r="J1828" s="13"/>
    </row>
    <row r="1829" ht="22.5" customHeight="1">
      <c r="A1829" s="13" t="n">
        <f>WEEKNUM(B1829,2)</f>
        <v>38</v>
      </c>
      <c r="B1829" s="33" t="n">
        <v>46280</v>
      </c>
      <c r="C1829" s="52" t="n">
        <v>12304863</v>
      </c>
      <c r="D1829" s="63" t="s">
        <v>59</v>
      </c>
      <c r="E1829" s="52" t="s">
        <v>14</v>
      </c>
      <c r="F1829" s="52" t="s">
        <v>26</v>
      </c>
      <c r="G1829" s="35" t="n">
        <v>0</v>
      </c>
      <c r="H1829" s="39" t="n">
        <v>0</v>
      </c>
      <c r="I1829" s="39" t="n">
        <v>0.12</v>
      </c>
      <c r="J1829" s="14"/>
    </row>
    <row r="1830" ht="22.5" customHeight="1">
      <c r="A1830" s="13" t="n">
        <f>WEEKNUM(B1830,2)</f>
        <v>38</v>
      </c>
      <c r="B1830" s="33" t="n">
        <v>46280</v>
      </c>
      <c r="C1830" s="52" t="n">
        <v>91565968</v>
      </c>
      <c r="D1830" s="63"/>
      <c r="E1830" s="52" t="s">
        <v>46</v>
      </c>
      <c r="F1830" s="13" t="s">
        <v>12</v>
      </c>
      <c r="G1830" s="59" t="n">
        <v>0</v>
      </c>
      <c r="H1830" s="60" t="n">
        <v>0</v>
      </c>
      <c r="I1830" s="60" t="n">
        <v>5.9756</v>
      </c>
      <c r="J1830" s="13"/>
    </row>
    <row r="1831" ht="22.5" customHeight="1">
      <c r="A1831" s="13" t="n">
        <f>WEEKNUM(B1831,2)</f>
        <v>38</v>
      </c>
      <c r="B1831" s="33" t="n">
        <v>46280</v>
      </c>
      <c r="C1831" s="52" t="n">
        <v>91565967</v>
      </c>
      <c r="D1831" s="63"/>
      <c r="E1831" s="52" t="s">
        <v>17</v>
      </c>
      <c r="F1831" s="13" t="s">
        <v>12</v>
      </c>
      <c r="G1831" s="35" t="n">
        <v>0</v>
      </c>
      <c r="H1831" s="39" t="n">
        <v>0</v>
      </c>
      <c r="I1831" s="39" t="n">
        <v>12.3676</v>
      </c>
      <c r="J1831" s="13"/>
    </row>
    <row r="1832" ht="22.5" customHeight="1">
      <c r="A1832" s="13" t="n">
        <f>WEEKNUM(B1832,2)</f>
        <v>38</v>
      </c>
      <c r="B1832" s="33" t="n">
        <v>46280</v>
      </c>
      <c r="C1832" s="52" t="n">
        <v>91565966</v>
      </c>
      <c r="D1832" s="63"/>
      <c r="E1832" s="52" t="s">
        <v>71</v>
      </c>
      <c r="F1832" s="13" t="s">
        <v>12</v>
      </c>
      <c r="G1832" s="35" t="n">
        <v>0</v>
      </c>
      <c r="H1832" s="39" t="n">
        <v>0</v>
      </c>
      <c r="I1832" s="39" t="n">
        <v>11.1248</v>
      </c>
      <c r="J1832" s="13"/>
    </row>
    <row r="1833" ht="22.5" customHeight="1">
      <c r="A1833" s="13" t="n">
        <f>WEEKNUM(B1833,2)</f>
        <v>38</v>
      </c>
      <c r="B1833" s="33" t="n">
        <v>46280</v>
      </c>
      <c r="C1833" s="52" t="n">
        <v>91565965</v>
      </c>
      <c r="D1833" s="63"/>
      <c r="E1833" s="52" t="s">
        <v>36</v>
      </c>
      <c r="F1833" s="13" t="s">
        <v>12</v>
      </c>
      <c r="G1833" s="35" t="n">
        <v>0</v>
      </c>
      <c r="H1833" s="39" t="n">
        <v>0</v>
      </c>
      <c r="I1833" s="39" t="n">
        <v>4.6184</v>
      </c>
      <c r="J1833" s="13"/>
    </row>
    <row r="1834" ht="22.5" customHeight="1">
      <c r="A1834" s="13" t="n">
        <f>WEEKNUM(B1834,2)</f>
        <v>38</v>
      </c>
      <c r="B1834" s="33" t="n">
        <v>46280</v>
      </c>
      <c r="C1834" s="52" t="n">
        <v>91565964</v>
      </c>
      <c r="D1834" s="63"/>
      <c r="E1834" s="52" t="s">
        <v>46</v>
      </c>
      <c r="F1834" s="13" t="s">
        <v>12</v>
      </c>
      <c r="G1834" s="35" t="n">
        <v>0</v>
      </c>
      <c r="H1834" s="39" t="n">
        <v>0</v>
      </c>
      <c r="I1834" s="39" t="n">
        <v>0.154</v>
      </c>
      <c r="J1834" s="13"/>
    </row>
    <row r="1835" ht="22.5" customHeight="1">
      <c r="A1835" s="13" t="n">
        <f>WEEKNUM(B1835,2)</f>
        <v>38</v>
      </c>
      <c r="B1835" s="33" t="n">
        <v>46280</v>
      </c>
      <c r="C1835" s="52" t="n">
        <v>91565963</v>
      </c>
      <c r="D1835" s="63"/>
      <c r="E1835" s="52" t="s">
        <v>17</v>
      </c>
      <c r="F1835" s="13" t="s">
        <v>12</v>
      </c>
      <c r="G1835" s="35" t="n">
        <v>0</v>
      </c>
      <c r="H1835" s="39" t="n">
        <v>0</v>
      </c>
      <c r="I1835" s="39" t="n">
        <v>0.3248</v>
      </c>
      <c r="J1835" s="13"/>
    </row>
    <row r="1836" ht="22.5" customHeight="1">
      <c r="A1836" s="13" t="n">
        <f>WEEKNUM(B1836,2)</f>
        <v>38</v>
      </c>
      <c r="B1836" s="33" t="n">
        <v>46280</v>
      </c>
      <c r="C1836" s="52" t="n">
        <v>91565962</v>
      </c>
      <c r="D1836" s="63"/>
      <c r="E1836" s="52" t="s">
        <v>71</v>
      </c>
      <c r="F1836" s="13" t="s">
        <v>12</v>
      </c>
      <c r="G1836" s="35" t="n">
        <v>0</v>
      </c>
      <c r="H1836" s="39" t="n">
        <v>0</v>
      </c>
      <c r="I1836" s="39" t="n">
        <v>1.63</v>
      </c>
      <c r="J1836" s="13"/>
    </row>
    <row r="1837" ht="22.5" customHeight="1">
      <c r="A1837" s="13" t="n">
        <f>WEEKNUM(B1837,2)</f>
        <v>38</v>
      </c>
      <c r="B1837" s="33" t="n">
        <v>46280</v>
      </c>
      <c r="C1837" s="52" t="n">
        <v>91565961</v>
      </c>
      <c r="D1837" s="63"/>
      <c r="E1837" s="52" t="s">
        <v>36</v>
      </c>
      <c r="F1837" s="13" t="s">
        <v>12</v>
      </c>
      <c r="G1837" s="35" t="n">
        <v>0</v>
      </c>
      <c r="H1837" s="39" t="n">
        <v>0</v>
      </c>
      <c r="I1837" s="39" t="n">
        <v>1.8304</v>
      </c>
      <c r="J1837" s="13"/>
    </row>
    <row r="1838" ht="22.5" customHeight="1">
      <c r="A1838" s="13" t="n">
        <f>WEEKNUM(B1838,2)</f>
        <v>38</v>
      </c>
      <c r="B1838" s="33" t="n">
        <v>46280</v>
      </c>
      <c r="C1838" s="52" t="n">
        <v>91399439</v>
      </c>
      <c r="D1838" s="63" t="s">
        <v>69</v>
      </c>
      <c r="E1838" s="52" t="s">
        <v>42</v>
      </c>
      <c r="F1838" s="13" t="s">
        <v>15</v>
      </c>
      <c r="G1838" s="13" t="n">
        <v>4</v>
      </c>
      <c r="H1838" s="39" t="n">
        <v>0.1</v>
      </c>
      <c r="I1838" s="39" t="n">
        <v>0.4</v>
      </c>
      <c r="J1838" s="13"/>
    </row>
    <row r="1839" ht="22.5" customHeight="1">
      <c r="A1839" s="13" t="n">
        <f>WEEKNUM(B1839,2)</f>
        <v>38</v>
      </c>
      <c r="B1839" s="33" t="n">
        <v>46280</v>
      </c>
      <c r="C1839" s="52" t="n">
        <v>91399437</v>
      </c>
      <c r="D1839" s="63" t="s">
        <v>70</v>
      </c>
      <c r="E1839" s="56" t="s">
        <v>71</v>
      </c>
      <c r="F1839" s="13" t="s">
        <v>15</v>
      </c>
      <c r="G1839" s="35" t="n">
        <v>50</v>
      </c>
      <c r="H1839" s="39" t="n">
        <v>0.15</v>
      </c>
      <c r="I1839" s="39" t="n">
        <v>7.5</v>
      </c>
      <c r="J1839" s="13"/>
    </row>
    <row r="1840" ht="22.5" customHeight="1">
      <c r="A1840" s="13" t="n">
        <f>WEEKNUM(B1840,2)</f>
        <v>38</v>
      </c>
      <c r="B1840" s="33" t="n">
        <v>46280</v>
      </c>
      <c r="C1840" s="52" t="n">
        <v>5556054</v>
      </c>
      <c r="D1840" s="63" t="s">
        <v>72</v>
      </c>
      <c r="E1840" s="52" t="s">
        <v>36</v>
      </c>
      <c r="F1840" s="13" t="s">
        <v>15</v>
      </c>
      <c r="G1840" s="57" t="n">
        <v>1</v>
      </c>
      <c r="H1840" s="39" t="n">
        <v>0.75</v>
      </c>
      <c r="I1840" s="39" t="n">
        <v>0.75</v>
      </c>
      <c r="J1840" s="13"/>
    </row>
    <row r="1841" ht="22.5" customHeight="1">
      <c r="A1841" s="13" t="n">
        <f>WEEKNUM(B1841,2)</f>
        <v>38</v>
      </c>
      <c r="B1841" s="33" t="n">
        <v>46280</v>
      </c>
      <c r="C1841" s="52" t="n">
        <v>8628042</v>
      </c>
      <c r="D1841" s="63" t="s">
        <v>28</v>
      </c>
      <c r="E1841" s="52" t="s">
        <v>14</v>
      </c>
      <c r="F1841" s="61" t="s">
        <v>26</v>
      </c>
      <c r="G1841" s="61" t="n">
        <v>453</v>
      </c>
      <c r="H1841" s="60" t="n">
        <v>0.36</v>
      </c>
      <c r="I1841" s="60" t="n">
        <v>163.2</v>
      </c>
      <c r="J1841" s="66"/>
    </row>
    <row r="1842" ht="22.5" customHeight="1">
      <c r="A1842" s="13" t="n">
        <f>WEEKNUM(B1842,2)</f>
        <v>38</v>
      </c>
      <c r="B1842" s="33" t="n">
        <v>46280</v>
      </c>
      <c r="C1842" s="52" t="n">
        <v>9297014</v>
      </c>
      <c r="D1842" s="63" t="s">
        <v>13</v>
      </c>
      <c r="E1842" s="52" t="s">
        <v>14</v>
      </c>
      <c r="F1842" s="13" t="s">
        <v>26</v>
      </c>
      <c r="G1842" s="13" t="n">
        <v>296</v>
      </c>
      <c r="H1842" s="39" t="n">
        <v>0.17</v>
      </c>
      <c r="I1842" s="39" t="n">
        <v>50.06</v>
      </c>
      <c r="J1842" s="14"/>
    </row>
    <row r="1843" ht="22.5" customHeight="1">
      <c r="A1843" s="13" t="n">
        <f>WEEKNUM(B1843,2)</f>
        <v>38</v>
      </c>
      <c r="B1843" s="33" t="n">
        <v>46280</v>
      </c>
      <c r="C1843" s="52" t="n">
        <v>7815836</v>
      </c>
      <c r="D1843" s="63" t="s">
        <v>73</v>
      </c>
      <c r="E1843" s="52" t="s">
        <v>36</v>
      </c>
      <c r="F1843" s="13" t="s">
        <v>15</v>
      </c>
      <c r="G1843" s="57" t="n">
        <v>3599</v>
      </c>
      <c r="H1843" s="39" t="n">
        <v>0.099</v>
      </c>
      <c r="I1843" s="39" t="n">
        <v>356.475</v>
      </c>
      <c r="J1843" s="14"/>
    </row>
    <row r="1844" ht="22.5" customHeight="1">
      <c r="A1844" s="13" t="n">
        <f>WEEKNUM(B1844,2)</f>
        <v>38</v>
      </c>
      <c r="B1844" s="33" t="n">
        <v>46280</v>
      </c>
      <c r="C1844" s="52" t="n">
        <v>8312006</v>
      </c>
      <c r="D1844" s="63" t="s">
        <v>92</v>
      </c>
      <c r="E1844" s="52" t="s">
        <v>14</v>
      </c>
      <c r="F1844" s="13" t="s">
        <v>15</v>
      </c>
      <c r="G1844" s="57" t="n">
        <v>20</v>
      </c>
      <c r="H1844" s="39" t="n">
        <v>0.12</v>
      </c>
      <c r="I1844" s="39" t="n">
        <v>2.4</v>
      </c>
      <c r="J1844" s="14"/>
    </row>
    <row r="1845" ht="22.5" customHeight="1">
      <c r="A1845" s="13" t="n">
        <f>WEEKNUM(B1845,2)</f>
        <v>38</v>
      </c>
      <c r="B1845" s="33" t="n">
        <v>46280</v>
      </c>
      <c r="C1845" s="52" t="n">
        <v>91467820</v>
      </c>
      <c r="D1845" s="63" t="s">
        <v>74</v>
      </c>
      <c r="E1845" s="52" t="s">
        <v>36</v>
      </c>
      <c r="F1845" s="13" t="s">
        <v>15</v>
      </c>
      <c r="G1845" s="57" t="n">
        <v>267</v>
      </c>
      <c r="H1845" s="39" t="n">
        <v>0.1</v>
      </c>
      <c r="I1845" s="39" t="n">
        <v>26.7</v>
      </c>
      <c r="J1845" s="14"/>
    </row>
    <row r="1846" ht="22.5" customHeight="1">
      <c r="A1846" s="13" t="n">
        <f>WEEKNUM(B1846,2)</f>
        <v>38</v>
      </c>
      <c r="B1846" s="33" t="n">
        <v>46280</v>
      </c>
      <c r="C1846" s="52" t="n">
        <v>91467821</v>
      </c>
      <c r="D1846" s="63" t="s">
        <v>74</v>
      </c>
      <c r="E1846" s="52" t="s">
        <v>17</v>
      </c>
      <c r="F1846" s="13" t="s">
        <v>15</v>
      </c>
      <c r="G1846" s="57" t="n">
        <v>100</v>
      </c>
      <c r="H1846" s="39" t="n">
        <v>0.17</v>
      </c>
      <c r="I1846" s="39" t="n">
        <v>17</v>
      </c>
      <c r="J1846" s="14"/>
    </row>
    <row r="1847" ht="22.5" customHeight="1">
      <c r="A1847" s="13" t="n">
        <f>WEEKNUM(B1847,2)</f>
        <v>38</v>
      </c>
      <c r="B1847" s="33" t="n">
        <v>46280</v>
      </c>
      <c r="C1847" s="52" t="n">
        <v>10295313</v>
      </c>
      <c r="D1847" s="63" t="s">
        <v>92</v>
      </c>
      <c r="E1847" s="52" t="s">
        <v>14</v>
      </c>
      <c r="F1847" s="13" t="s">
        <v>15</v>
      </c>
      <c r="G1847" s="35" t="n">
        <v>0</v>
      </c>
      <c r="H1847" s="39" t="n">
        <v>0</v>
      </c>
      <c r="I1847" s="39" t="n">
        <v>0</v>
      </c>
      <c r="J1847" s="14"/>
    </row>
    <row r="1848" ht="22.5" customHeight="1">
      <c r="A1848" s="13" t="n">
        <f>WEEKNUM(B1848,2)</f>
        <v>38</v>
      </c>
      <c r="B1848" s="33" t="n">
        <v>46280</v>
      </c>
      <c r="C1848" s="52" t="n">
        <v>91496145</v>
      </c>
      <c r="D1848" s="63" t="s">
        <v>74</v>
      </c>
      <c r="E1848" s="56" t="s">
        <v>71</v>
      </c>
      <c r="F1848" s="13" t="s">
        <v>15</v>
      </c>
      <c r="G1848" s="57" t="n">
        <v>50</v>
      </c>
      <c r="H1848" s="39" t="n">
        <v>0.15</v>
      </c>
      <c r="I1848" s="39" t="n">
        <v>7.5</v>
      </c>
      <c r="J1848" s="14"/>
    </row>
    <row r="1849" ht="22.5" customHeight="1">
      <c r="A1849" s="13" t="n">
        <f>WEEKNUM(B1849,2)</f>
        <v>38</v>
      </c>
      <c r="B1849" s="33" t="n">
        <v>46280</v>
      </c>
      <c r="C1849" s="52" t="n">
        <v>91496146</v>
      </c>
      <c r="D1849" s="63" t="s">
        <v>74</v>
      </c>
      <c r="E1849" s="52" t="s">
        <v>46</v>
      </c>
      <c r="F1849" s="13" t="s">
        <v>15</v>
      </c>
      <c r="G1849" s="57" t="n">
        <v>93</v>
      </c>
      <c r="H1849" s="39" t="n">
        <v>0.14</v>
      </c>
      <c r="I1849" s="39" t="n">
        <v>13.02</v>
      </c>
      <c r="J1849" s="14"/>
    </row>
    <row r="1850" ht="22.5" customHeight="1">
      <c r="A1850" s="13" t="n">
        <f>WEEKNUM(B1850,2)</f>
        <v>38</v>
      </c>
      <c r="B1850" s="33" t="n">
        <v>46280</v>
      </c>
      <c r="C1850" s="52" t="n">
        <v>91496147</v>
      </c>
      <c r="D1850" s="63" t="s">
        <v>74</v>
      </c>
      <c r="E1850" s="52" t="s">
        <v>11</v>
      </c>
      <c r="F1850" s="13" t="s">
        <v>15</v>
      </c>
      <c r="G1850" s="57" t="n">
        <v>143</v>
      </c>
      <c r="H1850" s="39" t="n">
        <v>0.13</v>
      </c>
      <c r="I1850" s="39" t="n">
        <v>18.59</v>
      </c>
      <c r="J1850" s="14"/>
    </row>
    <row r="1851" ht="22.5" customHeight="1">
      <c r="A1851" s="13" t="n">
        <f>WEEKNUM(B1851,2)</f>
        <v>38</v>
      </c>
      <c r="B1851" s="33" t="n">
        <v>46280</v>
      </c>
      <c r="C1851" s="52" t="n">
        <v>91496148</v>
      </c>
      <c r="D1851" s="63" t="s">
        <v>74</v>
      </c>
      <c r="E1851" s="52" t="s">
        <v>14</v>
      </c>
      <c r="F1851" s="13" t="s">
        <v>15</v>
      </c>
      <c r="G1851" s="57" t="n">
        <v>160</v>
      </c>
      <c r="H1851" s="39" t="n">
        <v>0.15</v>
      </c>
      <c r="I1851" s="39" t="n">
        <v>24</v>
      </c>
      <c r="J1851" s="14"/>
    </row>
    <row r="1852" ht="22.5" customHeight="1">
      <c r="A1852" s="13" t="n">
        <f>WEEKNUM(B1852,2)</f>
        <v>38</v>
      </c>
      <c r="B1852" s="33" t="n">
        <v>46280</v>
      </c>
      <c r="C1852" s="52" t="n">
        <v>10765365</v>
      </c>
      <c r="D1852" s="63" t="s">
        <v>75</v>
      </c>
      <c r="E1852" s="56" t="s">
        <v>71</v>
      </c>
      <c r="F1852" s="13" t="s">
        <v>15</v>
      </c>
      <c r="G1852" s="57" t="n">
        <v>100</v>
      </c>
      <c r="H1852" s="39" t="n">
        <v>0.181</v>
      </c>
      <c r="I1852" s="39" t="n">
        <v>18.07</v>
      </c>
      <c r="J1852" s="14"/>
    </row>
    <row r="1853" ht="22.5" customHeight="1">
      <c r="A1853" s="13" t="n">
        <f>WEEKNUM(B1853,2)</f>
        <v>38</v>
      </c>
      <c r="B1853" s="33" t="n">
        <v>46280</v>
      </c>
      <c r="C1853" s="52" t="n">
        <v>11079953</v>
      </c>
      <c r="D1853" s="63" t="s">
        <v>72</v>
      </c>
      <c r="E1853" s="52" t="s">
        <v>36</v>
      </c>
      <c r="F1853" s="13" t="s">
        <v>15</v>
      </c>
      <c r="G1853" s="35" t="n">
        <v>0</v>
      </c>
      <c r="H1853" s="39" t="n">
        <v>0</v>
      </c>
      <c r="I1853" s="39" t="n">
        <v>0</v>
      </c>
      <c r="J1853" s="14"/>
    </row>
    <row r="1854" ht="22.5" customHeight="1">
      <c r="A1854" s="13" t="n">
        <f>WEEKNUM(B1854,2)</f>
        <v>38</v>
      </c>
      <c r="B1854" s="33" t="n">
        <v>46280</v>
      </c>
      <c r="C1854" s="52" t="n">
        <v>11690181</v>
      </c>
      <c r="D1854" s="63" t="s">
        <v>76</v>
      </c>
      <c r="E1854" s="52" t="s">
        <v>14</v>
      </c>
      <c r="F1854" s="13" t="s">
        <v>15</v>
      </c>
      <c r="G1854" s="57" t="n">
        <v>500</v>
      </c>
      <c r="H1854" s="39" t="n">
        <v>0.42</v>
      </c>
      <c r="I1854" s="39" t="n">
        <v>210</v>
      </c>
      <c r="J1854" s="14"/>
    </row>
    <row r="1855" ht="22.5" customHeight="1">
      <c r="A1855" s="13" t="n">
        <f>WEEKNUM(B1855,2)</f>
        <v>38</v>
      </c>
      <c r="B1855" s="33" t="n">
        <v>46280</v>
      </c>
      <c r="C1855" s="52" t="n">
        <v>11836152</v>
      </c>
      <c r="D1855" s="63" t="s">
        <v>73</v>
      </c>
      <c r="E1855" s="56" t="s">
        <v>36</v>
      </c>
      <c r="F1855" s="13" t="s">
        <v>15</v>
      </c>
      <c r="G1855" s="57" t="n">
        <v>5</v>
      </c>
      <c r="H1855" s="39" t="n">
        <v>0.09</v>
      </c>
      <c r="I1855" s="39" t="n">
        <v>0.45</v>
      </c>
      <c r="J1855" s="14"/>
    </row>
    <row r="1856" ht="22.5" customHeight="1">
      <c r="A1856" s="13" t="n">
        <f>WEEKNUM(B1856,2)</f>
        <v>38</v>
      </c>
      <c r="B1856" s="33" t="n">
        <v>46280</v>
      </c>
      <c r="C1856" s="52" t="n">
        <v>11862336</v>
      </c>
      <c r="D1856" s="63" t="s">
        <v>69</v>
      </c>
      <c r="E1856" s="56" t="s">
        <v>42</v>
      </c>
      <c r="F1856" s="13" t="s">
        <v>15</v>
      </c>
      <c r="G1856" s="35" t="n">
        <v>0</v>
      </c>
      <c r="H1856" s="39" t="n">
        <v>0</v>
      </c>
      <c r="I1856" s="39" t="n">
        <v>0</v>
      </c>
      <c r="J1856" s="14"/>
    </row>
    <row r="1857" ht="22.5" customHeight="1">
      <c r="A1857" s="13" t="n">
        <f>WEEKNUM(B1857,2)</f>
        <v>38</v>
      </c>
      <c r="B1857" s="33" t="n">
        <v>46280</v>
      </c>
      <c r="C1857" s="52" t="n">
        <v>11924259</v>
      </c>
      <c r="D1857" s="63" t="s">
        <v>77</v>
      </c>
      <c r="E1857" s="56" t="s">
        <v>36</v>
      </c>
      <c r="F1857" s="13" t="s">
        <v>15</v>
      </c>
      <c r="G1857" s="57" t="n">
        <v>100</v>
      </c>
      <c r="H1857" s="39" t="n">
        <v>0.12</v>
      </c>
      <c r="I1857" s="39" t="n">
        <v>12</v>
      </c>
      <c r="J1857" s="14"/>
    </row>
    <row r="1858" ht="22.5" customHeight="1">
      <c r="A1858" s="13" t="n">
        <f>WEEKNUM(B1858,2)</f>
        <v>38</v>
      </c>
      <c r="B1858" s="33" t="n">
        <v>46280</v>
      </c>
      <c r="C1858" s="52" t="n">
        <v>11924419</v>
      </c>
      <c r="D1858" s="63" t="s">
        <v>77</v>
      </c>
      <c r="E1858" s="56" t="s">
        <v>36</v>
      </c>
      <c r="F1858" s="39" t="s">
        <v>26</v>
      </c>
      <c r="G1858" s="57" t="n">
        <v>79</v>
      </c>
      <c r="H1858" s="39" t="n">
        <v>0.13</v>
      </c>
      <c r="I1858" s="39" t="n">
        <v>9.96</v>
      </c>
      <c r="J1858" s="14"/>
    </row>
    <row r="1859" ht="22.5" customHeight="1">
      <c r="A1859" s="13" t="n">
        <f>WEEKNUM(B1859,2)</f>
        <v>38</v>
      </c>
      <c r="B1859" s="33" t="n">
        <v>46280</v>
      </c>
      <c r="C1859" s="52" t="n">
        <v>12038500</v>
      </c>
      <c r="D1859" s="63" t="s">
        <v>76</v>
      </c>
      <c r="E1859" s="52" t="s">
        <v>14</v>
      </c>
      <c r="F1859" s="13" t="s">
        <v>15</v>
      </c>
      <c r="G1859" s="57" t="n">
        <v>5</v>
      </c>
      <c r="H1859" s="39" t="n">
        <v>0.4</v>
      </c>
      <c r="I1859" s="39" t="n">
        <v>2</v>
      </c>
      <c r="J1859" s="14"/>
    </row>
    <row r="1860" ht="22.5" customHeight="1">
      <c r="A1860" s="13" t="n">
        <f>WEEKNUM(B1860,2)</f>
        <v>38</v>
      </c>
      <c r="B1860" s="33" t="n">
        <v>46280</v>
      </c>
      <c r="C1860" s="52" t="n">
        <v>91565943</v>
      </c>
      <c r="D1860" s="63" t="s">
        <v>74</v>
      </c>
      <c r="E1860" s="52" t="s">
        <v>46</v>
      </c>
      <c r="F1860" s="13" t="s">
        <v>15</v>
      </c>
      <c r="G1860" s="57" t="n">
        <v>1</v>
      </c>
      <c r="H1860" s="39" t="n">
        <v>0</v>
      </c>
      <c r="I1860" s="39" t="n">
        <v>0</v>
      </c>
      <c r="J1860" s="14"/>
    </row>
    <row r="1861" ht="22.5" customHeight="1">
      <c r="A1861" s="13" t="n">
        <f>WEEKNUM(B1861,2)</f>
        <v>38</v>
      </c>
      <c r="B1861" s="33" t="n">
        <v>46280</v>
      </c>
      <c r="C1861" s="52" t="n">
        <v>91565944</v>
      </c>
      <c r="D1861" s="63" t="s">
        <v>74</v>
      </c>
      <c r="E1861" s="52" t="s">
        <v>14</v>
      </c>
      <c r="F1861" s="13" t="s">
        <v>15</v>
      </c>
      <c r="G1861" s="57" t="n">
        <v>3</v>
      </c>
      <c r="H1861" s="39" t="n">
        <v>0.1</v>
      </c>
      <c r="I1861" s="39" t="n">
        <v>0.3</v>
      </c>
      <c r="J1861" s="14"/>
    </row>
    <row r="1862" ht="22.5" customHeight="1">
      <c r="A1862" s="13" t="n">
        <f>WEEKNUM(B1862,2)</f>
        <v>38</v>
      </c>
      <c r="B1862" s="33" t="n">
        <v>46280</v>
      </c>
      <c r="C1862" s="52" t="n">
        <v>91565945</v>
      </c>
      <c r="D1862" s="63" t="s">
        <v>74</v>
      </c>
      <c r="E1862" s="56" t="s">
        <v>36</v>
      </c>
      <c r="F1862" s="13" t="s">
        <v>15</v>
      </c>
      <c r="G1862" s="57" t="n">
        <v>1</v>
      </c>
      <c r="H1862" s="39" t="n">
        <v>0</v>
      </c>
      <c r="I1862" s="39" t="n">
        <v>0</v>
      </c>
      <c r="J1862" s="14"/>
    </row>
    <row r="1863" ht="22.5" customHeight="1">
      <c r="A1863" s="13" t="n">
        <f>WEEKNUM(B1863,2)</f>
        <v>38</v>
      </c>
      <c r="B1863" s="33" t="n">
        <v>46280</v>
      </c>
      <c r="C1863" s="52" t="n">
        <v>91551845</v>
      </c>
      <c r="D1863" s="63" t="s">
        <v>74</v>
      </c>
      <c r="E1863" s="52" t="s">
        <v>11</v>
      </c>
      <c r="F1863" s="13" t="s">
        <v>15</v>
      </c>
      <c r="G1863" s="57" t="n">
        <v>1</v>
      </c>
      <c r="H1863" s="39" t="n">
        <v>0</v>
      </c>
      <c r="I1863" s="39" t="n">
        <v>0</v>
      </c>
      <c r="J1863" s="14"/>
    </row>
    <row r="1864" ht="22.5" customHeight="1">
      <c r="A1864" s="13" t="n">
        <f>WEEKNUM(B1864,2)</f>
        <v>38</v>
      </c>
      <c r="B1864" s="33" t="n">
        <v>46280</v>
      </c>
      <c r="C1864" s="52" t="n">
        <v>91565946</v>
      </c>
      <c r="D1864" s="63" t="s">
        <v>74</v>
      </c>
      <c r="E1864" s="52" t="s">
        <v>17</v>
      </c>
      <c r="F1864" s="13" t="s">
        <v>15</v>
      </c>
      <c r="G1864" s="57" t="n">
        <v>2</v>
      </c>
      <c r="H1864" s="39" t="n">
        <v>0.085</v>
      </c>
      <c r="I1864" s="39" t="n">
        <v>0.17</v>
      </c>
      <c r="J1864" s="14"/>
    </row>
    <row r="1865" ht="22.5" customHeight="1">
      <c r="A1865" s="13" t="n">
        <f>WEEKNUM(B1865,2)</f>
        <v>38</v>
      </c>
      <c r="B1865" s="33" t="n">
        <v>46280</v>
      </c>
      <c r="C1865" s="52" t="n">
        <v>91565949</v>
      </c>
      <c r="D1865" s="63" t="s">
        <v>74</v>
      </c>
      <c r="E1865" s="52" t="s">
        <v>71</v>
      </c>
      <c r="F1865" s="13" t="s">
        <v>15</v>
      </c>
      <c r="G1865" s="57" t="n">
        <v>6</v>
      </c>
      <c r="H1865" s="39" t="n">
        <v>0.125</v>
      </c>
      <c r="I1865" s="39" t="n">
        <v>0.75</v>
      </c>
      <c r="J1865" s="14"/>
    </row>
    <row r="1866" ht="22.5" customHeight="1">
      <c r="A1866" s="13" t="n">
        <f>WEEKNUM(B1866,2)</f>
        <v>38</v>
      </c>
      <c r="B1866" s="33" t="n">
        <v>46280</v>
      </c>
      <c r="C1866" s="52" t="n">
        <v>6395488</v>
      </c>
      <c r="D1866" s="63" t="s">
        <v>39</v>
      </c>
      <c r="E1866" s="52" t="s">
        <v>14</v>
      </c>
      <c r="F1866" s="13" t="s">
        <v>15</v>
      </c>
      <c r="G1866" s="13" t="n">
        <v>200</v>
      </c>
      <c r="H1866" s="39" t="n">
        <v>0.3</v>
      </c>
      <c r="I1866" s="39" t="n">
        <v>60</v>
      </c>
      <c r="J1866" s="14"/>
    </row>
    <row r="1867" ht="22.5" customHeight="1">
      <c r="A1867" s="13" t="n">
        <f>WEEKNUM(B1867,2)</f>
        <v>38</v>
      </c>
      <c r="B1867" s="33" t="n">
        <v>46280</v>
      </c>
      <c r="C1867" s="52" t="n">
        <v>8291713</v>
      </c>
      <c r="D1867" s="62" t="s">
        <v>40</v>
      </c>
      <c r="E1867" s="31" t="s">
        <v>14</v>
      </c>
      <c r="F1867" s="61" t="s">
        <v>15</v>
      </c>
      <c r="G1867" s="59" t="n">
        <v>1500</v>
      </c>
      <c r="H1867" s="60" t="n">
        <v>0.135</v>
      </c>
      <c r="I1867" s="60" t="n">
        <v>202.5</v>
      </c>
      <c r="J1867" s="14"/>
    </row>
    <row r="1868" ht="22.5" customHeight="1">
      <c r="A1868" s="13" t="n">
        <f>WEEKNUM(B1868,2)</f>
        <v>38</v>
      </c>
      <c r="B1868" s="33" t="n">
        <v>46280</v>
      </c>
      <c r="C1868" s="52" t="n">
        <v>8566541</v>
      </c>
      <c r="D1868" s="62" t="s">
        <v>79</v>
      </c>
      <c r="E1868" s="56" t="s">
        <v>14</v>
      </c>
      <c r="F1868" s="39" t="s">
        <v>26</v>
      </c>
      <c r="G1868" s="35" t="n">
        <v>286</v>
      </c>
      <c r="H1868" s="39" t="n">
        <v>0.11</v>
      </c>
      <c r="I1868" s="39" t="n">
        <v>32.59</v>
      </c>
      <c r="J1868" s="66"/>
    </row>
    <row r="1869" ht="22.5" customHeight="1">
      <c r="A1869" s="13" t="n">
        <f>WEEKNUM(B1869,2)</f>
        <v>38</v>
      </c>
      <c r="B1869" s="33" t="n">
        <v>46280</v>
      </c>
      <c r="C1869" s="52" t="n">
        <v>8566084</v>
      </c>
      <c r="D1869" s="62" t="s">
        <v>80</v>
      </c>
      <c r="E1869" s="56" t="s">
        <v>42</v>
      </c>
      <c r="F1869" s="13" t="s">
        <v>15</v>
      </c>
      <c r="G1869" s="58" t="n">
        <v>100</v>
      </c>
      <c r="H1869" s="39" t="n">
        <v>0.12</v>
      </c>
      <c r="I1869" s="39" t="n">
        <v>12</v>
      </c>
      <c r="J1869" s="14"/>
    </row>
    <row r="1870" ht="22.5" customHeight="1">
      <c r="A1870" s="13" t="n">
        <f>WEEKNUM(B1870,2)</f>
        <v>38</v>
      </c>
      <c r="B1870" s="33" t="n">
        <v>46280</v>
      </c>
      <c r="C1870" s="52" t="n">
        <v>2937658</v>
      </c>
      <c r="D1870" s="62" t="s">
        <v>81</v>
      </c>
      <c r="E1870" s="56" t="s">
        <v>14</v>
      </c>
      <c r="F1870" s="13" t="s">
        <v>15</v>
      </c>
      <c r="G1870" s="58" t="n">
        <v>100</v>
      </c>
      <c r="H1870" s="39" t="n">
        <v>0.123</v>
      </c>
      <c r="I1870" s="39" t="n">
        <v>12.3</v>
      </c>
      <c r="J1870" s="14"/>
    </row>
    <row r="1871" ht="22.5" customHeight="1">
      <c r="A1871" s="13" t="n">
        <f>WEEKNUM(B1871,2)</f>
        <v>38</v>
      </c>
      <c r="B1871" s="33" t="n">
        <v>46280</v>
      </c>
      <c r="C1871" s="52" t="n">
        <v>6706444</v>
      </c>
      <c r="D1871" s="62" t="s">
        <v>82</v>
      </c>
      <c r="E1871" s="52" t="s">
        <v>83</v>
      </c>
      <c r="F1871" s="39" t="s">
        <v>12</v>
      </c>
      <c r="G1871" s="58" t="n">
        <v>6</v>
      </c>
      <c r="H1871" s="39" t="n">
        <v>1.255</v>
      </c>
      <c r="I1871" s="39" t="n">
        <v>7.5289</v>
      </c>
      <c r="J1871" s="14"/>
    </row>
    <row r="1872" ht="22.5" customHeight="1">
      <c r="A1872" s="13" t="n">
        <f>WEEKNUM(B1872,2)</f>
        <v>38</v>
      </c>
      <c r="B1872" s="33" t="n">
        <v>46280</v>
      </c>
      <c r="C1872" s="52" t="n">
        <v>5963354</v>
      </c>
      <c r="D1872" s="63" t="s">
        <v>82</v>
      </c>
      <c r="E1872" s="52" t="s">
        <v>83</v>
      </c>
      <c r="F1872" s="13" t="s">
        <v>15</v>
      </c>
      <c r="G1872" s="58" t="n">
        <v>283</v>
      </c>
      <c r="H1872" s="39" t="n">
        <v>0.592</v>
      </c>
      <c r="I1872" s="39" t="n">
        <v>167.554</v>
      </c>
      <c r="J1872" s="64"/>
    </row>
    <row r="1873" ht="22.5" customHeight="1">
      <c r="A1873" s="13" t="n">
        <f>WEEKNUM(B1873,2)</f>
        <v>38</v>
      </c>
      <c r="B1873" s="33" t="n">
        <v>46280</v>
      </c>
      <c r="C1873" s="52" t="n">
        <v>9686529</v>
      </c>
      <c r="D1873" s="62" t="s">
        <v>82</v>
      </c>
      <c r="E1873" s="56" t="s">
        <v>84</v>
      </c>
      <c r="F1873" s="13" t="s">
        <v>15</v>
      </c>
      <c r="G1873" s="58" t="n">
        <v>35</v>
      </c>
      <c r="H1873" s="39" t="n">
        <v>0.5</v>
      </c>
      <c r="I1873" s="39" t="n">
        <v>17.5</v>
      </c>
      <c r="J1873" s="14"/>
    </row>
    <row r="1874" ht="22.5" customHeight="1">
      <c r="A1874" s="13" t="n">
        <f>WEEKNUM(B1874,2)</f>
        <v>38</v>
      </c>
      <c r="B1874" s="33" t="n">
        <v>46280</v>
      </c>
      <c r="C1874" s="52" t="n">
        <v>5963400</v>
      </c>
      <c r="D1874" s="62" t="s">
        <v>82</v>
      </c>
      <c r="E1874" s="56" t="s">
        <v>85</v>
      </c>
      <c r="F1874" s="13" t="s">
        <v>15</v>
      </c>
      <c r="G1874" s="58" t="n">
        <v>50</v>
      </c>
      <c r="H1874" s="39" t="n">
        <v>0.2</v>
      </c>
      <c r="I1874" s="39" t="n">
        <v>10</v>
      </c>
      <c r="J1874" s="14"/>
    </row>
    <row r="1875" ht="22.5" customHeight="1">
      <c r="A1875" s="38" t="n">
        <f>WEEKNUM(B1875,2)</f>
        <v>38</v>
      </c>
      <c r="B1875" s="33" t="n">
        <v>46280</v>
      </c>
      <c r="C1875" s="65" t="n">
        <v>10080665</v>
      </c>
      <c r="D1875" s="68" t="s">
        <v>82</v>
      </c>
      <c r="E1875" s="56" t="s">
        <v>86</v>
      </c>
      <c r="F1875" s="13" t="s">
        <v>15</v>
      </c>
      <c r="G1875" s="58" t="n">
        <v>7</v>
      </c>
      <c r="H1875" s="39" t="n">
        <v>0.38</v>
      </c>
      <c r="I1875" s="39" t="n">
        <v>2.66</v>
      </c>
      <c r="J1875" s="14"/>
    </row>
    <row r="1876" ht="22.5" customHeight="1">
      <c r="A1876" s="13" t="n">
        <f>WEEKNUM(B1876,2)</f>
        <v>38</v>
      </c>
      <c r="B1876" s="33" t="n">
        <v>46280</v>
      </c>
      <c r="C1876" s="13" t="n">
        <v>91520433</v>
      </c>
      <c r="D1876" s="62" t="s">
        <v>74</v>
      </c>
      <c r="E1876" s="56" t="s">
        <v>14</v>
      </c>
      <c r="F1876" s="13" t="s">
        <v>15</v>
      </c>
      <c r="G1876" s="58" t="n">
        <v>2</v>
      </c>
      <c r="H1876" s="39" t="n">
        <v>0.16</v>
      </c>
      <c r="I1876" s="39" t="n">
        <v>0.32</v>
      </c>
      <c r="J1876" s="14"/>
    </row>
    <row r="1877" ht="22.5" customHeight="1">
      <c r="A1877" s="13" t="n">
        <f>WEEKNUM(B1877,2)</f>
        <v>38</v>
      </c>
      <c r="B1877" s="33" t="n">
        <v>46280</v>
      </c>
      <c r="C1877" s="52" t="n">
        <v>5623760</v>
      </c>
      <c r="D1877" s="62" t="s">
        <v>89</v>
      </c>
      <c r="E1877" s="56" t="s">
        <v>14</v>
      </c>
      <c r="F1877" s="13" t="s">
        <v>15</v>
      </c>
      <c r="G1877" s="35" t="n">
        <v>50</v>
      </c>
      <c r="H1877" s="39" t="n">
        <v>0.15</v>
      </c>
      <c r="I1877" s="39" t="n">
        <v>7.5</v>
      </c>
      <c r="J1877" s="14"/>
    </row>
    <row r="1878" ht="22.5" customHeight="1">
      <c r="A1878" s="13" t="n">
        <f>WEEKNUM(B1878,2)</f>
        <v>38</v>
      </c>
      <c r="B1878" s="33" t="n">
        <v>46280</v>
      </c>
      <c r="C1878" s="52" t="n">
        <v>11078827</v>
      </c>
      <c r="D1878" s="62" t="s">
        <v>82</v>
      </c>
      <c r="E1878" s="56" t="s">
        <v>85</v>
      </c>
      <c r="F1878" s="13" t="s">
        <v>15</v>
      </c>
      <c r="G1878" s="58" t="n">
        <v>0</v>
      </c>
      <c r="H1878" s="39" t="n">
        <v>0</v>
      </c>
      <c r="I1878" s="39" t="n">
        <v>0</v>
      </c>
      <c r="J1878" s="14"/>
    </row>
    <row r="1879" ht="22.5" customHeight="1">
      <c r="A1879" s="13" t="n">
        <f>WEEKNUM(B1879,2)</f>
        <v>38</v>
      </c>
      <c r="B1879" s="33" t="n">
        <v>46280</v>
      </c>
      <c r="C1879" s="52" t="n">
        <v>11078981</v>
      </c>
      <c r="D1879" s="62" t="s">
        <v>82</v>
      </c>
      <c r="E1879" s="52" t="s">
        <v>83</v>
      </c>
      <c r="F1879" s="13" t="s">
        <v>15</v>
      </c>
      <c r="G1879" s="58" t="n">
        <v>0</v>
      </c>
      <c r="H1879" s="39" t="n">
        <v>0</v>
      </c>
      <c r="I1879" s="39" t="n">
        <v>0</v>
      </c>
      <c r="J1879" s="14"/>
    </row>
    <row r="1880" ht="22.5" customHeight="1">
      <c r="A1880" s="13" t="n">
        <f>WEEKNUM(B1880,2)</f>
        <v>38</v>
      </c>
      <c r="B1880" s="33" t="n">
        <v>46280</v>
      </c>
      <c r="C1880" s="52" t="n">
        <v>11080833</v>
      </c>
      <c r="D1880" s="62" t="s">
        <v>82</v>
      </c>
      <c r="E1880" s="56" t="s">
        <v>84</v>
      </c>
      <c r="F1880" s="13" t="s">
        <v>15</v>
      </c>
      <c r="G1880" s="58" t="n">
        <v>0</v>
      </c>
      <c r="H1880" s="39" t="n">
        <v>0</v>
      </c>
      <c r="I1880" s="39" t="n">
        <v>0</v>
      </c>
      <c r="J1880" s="14"/>
    </row>
    <row r="1881" ht="22.5" customHeight="1">
      <c r="A1881" s="13" t="n">
        <f>WEEKNUM(B1881,2)</f>
        <v>38</v>
      </c>
      <c r="B1881" s="33" t="n">
        <v>46280</v>
      </c>
      <c r="C1881" s="52" t="n">
        <v>11081056</v>
      </c>
      <c r="D1881" s="62" t="s">
        <v>82</v>
      </c>
      <c r="E1881" s="56" t="s">
        <v>86</v>
      </c>
      <c r="F1881" s="13" t="s">
        <v>15</v>
      </c>
      <c r="G1881" s="58" t="n">
        <v>0</v>
      </c>
      <c r="H1881" s="39" t="n">
        <v>0</v>
      </c>
      <c r="I1881" s="39" t="n">
        <v>0</v>
      </c>
      <c r="J1881" s="14"/>
    </row>
    <row r="1882" ht="22.5" customHeight="1">
      <c r="A1882" s="13" t="n">
        <f>WEEKNUM(B1882,2)</f>
        <v>38</v>
      </c>
      <c r="B1882" s="33" t="n">
        <v>46280</v>
      </c>
      <c r="C1882" s="52" t="n">
        <v>11078963</v>
      </c>
      <c r="D1882" s="62" t="s">
        <v>81</v>
      </c>
      <c r="E1882" s="56" t="s">
        <v>14</v>
      </c>
      <c r="F1882" s="13" t="s">
        <v>15</v>
      </c>
      <c r="G1882" s="58" t="n">
        <v>20</v>
      </c>
      <c r="H1882" s="39" t="n">
        <v>0.4</v>
      </c>
      <c r="I1882" s="39" t="n">
        <v>8</v>
      </c>
      <c r="J1882" s="14"/>
    </row>
    <row r="1883" ht="22.5" customHeight="1">
      <c r="A1883" s="13" t="n">
        <f>WEEKNUM(B1883,2)</f>
        <v>38</v>
      </c>
      <c r="B1883" s="33" t="n">
        <v>46280</v>
      </c>
      <c r="C1883" s="52" t="n">
        <v>91538300</v>
      </c>
      <c r="D1883" s="62" t="s">
        <v>74</v>
      </c>
      <c r="E1883" s="56" t="s">
        <v>36</v>
      </c>
      <c r="F1883" s="13" t="s">
        <v>15</v>
      </c>
      <c r="G1883" s="58" t="n">
        <v>7</v>
      </c>
      <c r="H1883" s="39" t="n">
        <v>0.14</v>
      </c>
      <c r="I1883" s="39" t="n">
        <v>0.98</v>
      </c>
      <c r="J1883" s="14"/>
    </row>
    <row r="1884" ht="22.5" customHeight="1">
      <c r="A1884" s="13" t="n">
        <f>WEEKNUM(B1884,2)</f>
        <v>38</v>
      </c>
      <c r="B1884" s="33" t="n">
        <v>46280</v>
      </c>
      <c r="C1884" s="52" t="n">
        <v>91538301</v>
      </c>
      <c r="D1884" s="62" t="s">
        <v>74</v>
      </c>
      <c r="E1884" s="56" t="s">
        <v>14</v>
      </c>
      <c r="F1884" s="13" t="s">
        <v>15</v>
      </c>
      <c r="G1884" s="58" t="n">
        <v>2</v>
      </c>
      <c r="H1884" s="39" t="n">
        <v>0.22</v>
      </c>
      <c r="I1884" s="39" t="n">
        <v>0.44</v>
      </c>
      <c r="J1884" s="14"/>
    </row>
    <row r="1885" ht="22.5" customHeight="1">
      <c r="A1885" s="13" t="n">
        <f>WEEKNUM(B1885,2)</f>
        <v>38</v>
      </c>
      <c r="B1885" s="33" t="n">
        <v>46280</v>
      </c>
      <c r="C1885" s="65" t="n">
        <v>91538306</v>
      </c>
      <c r="D1885" s="68" t="s">
        <v>74</v>
      </c>
      <c r="E1885" s="56" t="s">
        <v>71</v>
      </c>
      <c r="F1885" s="13" t="s">
        <v>15</v>
      </c>
      <c r="G1885" s="58" t="n">
        <v>4</v>
      </c>
      <c r="H1885" s="39" t="n">
        <v>0.18</v>
      </c>
      <c r="I1885" s="39" t="n">
        <v>0.72</v>
      </c>
      <c r="J1885" s="14"/>
    </row>
    <row r="1886" ht="22.5" customHeight="1">
      <c r="A1886" s="13" t="n">
        <f>WEEKNUM(B1886,2)</f>
        <v>38</v>
      </c>
      <c r="B1886" s="33" t="n">
        <v>46280</v>
      </c>
      <c r="C1886" s="13" t="n">
        <v>91538307</v>
      </c>
      <c r="D1886" s="62" t="s">
        <v>74</v>
      </c>
      <c r="E1886" s="52" t="s">
        <v>17</v>
      </c>
      <c r="F1886" s="13" t="s">
        <v>15</v>
      </c>
      <c r="G1886" s="58" t="n">
        <v>0</v>
      </c>
      <c r="H1886" s="39" t="n">
        <v>0</v>
      </c>
      <c r="I1886" s="39" t="n">
        <v>0</v>
      </c>
      <c r="J1886" s="14"/>
    </row>
    <row r="1887" ht="22.5" customHeight="1">
      <c r="A1887" s="13" t="n">
        <f>WEEKNUM(B1887,2)</f>
        <v>38</v>
      </c>
      <c r="B1887" s="33" t="n">
        <v>46280</v>
      </c>
      <c r="C1887" s="13" t="n">
        <v>91538308</v>
      </c>
      <c r="D1887" s="62" t="s">
        <v>74</v>
      </c>
      <c r="E1887" s="52" t="s">
        <v>11</v>
      </c>
      <c r="F1887" s="13" t="s">
        <v>15</v>
      </c>
      <c r="G1887" s="58" t="n">
        <v>0</v>
      </c>
      <c r="H1887" s="39" t="n">
        <v>0</v>
      </c>
      <c r="I1887" s="39" t="n">
        <v>0</v>
      </c>
      <c r="J1887" s="14"/>
    </row>
    <row r="1888" ht="22.5" customHeight="1">
      <c r="A1888" s="13" t="n">
        <f>WEEKNUM(B1888,2)</f>
        <v>38</v>
      </c>
      <c r="B1888" s="33" t="n">
        <v>46280</v>
      </c>
      <c r="C1888" s="52" t="n">
        <v>91538309</v>
      </c>
      <c r="D1888" s="62" t="s">
        <v>74</v>
      </c>
      <c r="E1888" s="56" t="s">
        <v>46</v>
      </c>
      <c r="F1888" s="13" t="s">
        <v>15</v>
      </c>
      <c r="G1888" s="58" t="n">
        <v>2</v>
      </c>
      <c r="H1888" s="39" t="n">
        <v>0.18</v>
      </c>
      <c r="I1888" s="39" t="n">
        <v>0.36</v>
      </c>
      <c r="J1888" s="14"/>
    </row>
    <row r="1889" ht="22.5" customHeight="1">
      <c r="A1889" s="13" t="n">
        <f>WEEKNUM(B1889,2)</f>
        <v>38</v>
      </c>
      <c r="B1889" s="33" t="n">
        <v>46280</v>
      </c>
      <c r="C1889" s="52" t="n">
        <v>11511535</v>
      </c>
      <c r="D1889" s="62" t="s">
        <v>81</v>
      </c>
      <c r="E1889" s="56" t="s">
        <v>14</v>
      </c>
      <c r="F1889" s="39" t="s">
        <v>26</v>
      </c>
      <c r="G1889" s="58" t="n">
        <v>186</v>
      </c>
      <c r="H1889" s="39" t="n">
        <v>0.32</v>
      </c>
      <c r="I1889" s="39" t="n">
        <v>60.13</v>
      </c>
      <c r="J1889" s="14"/>
    </row>
    <row r="1890" ht="22.5" customHeight="1">
      <c r="A1890" s="13" t="n">
        <f>WEEKNUM(B1890,2)</f>
        <v>38</v>
      </c>
      <c r="B1890" s="33" t="n">
        <v>46280</v>
      </c>
      <c r="C1890" s="52" t="n">
        <v>11792342</v>
      </c>
      <c r="D1890" s="62" t="s">
        <v>87</v>
      </c>
      <c r="E1890" s="56" t="s">
        <v>42</v>
      </c>
      <c r="F1890" s="13" t="s">
        <v>15</v>
      </c>
      <c r="G1890" s="58" t="n">
        <v>0</v>
      </c>
      <c r="H1890" s="39" t="n">
        <v>0</v>
      </c>
      <c r="I1890" s="39" t="n">
        <v>0</v>
      </c>
      <c r="J1890" s="14"/>
    </row>
    <row r="1891" ht="22.5" customHeight="1">
      <c r="A1891" s="13" t="n">
        <f>WEEKNUM(B1891,2)</f>
        <v>38</v>
      </c>
      <c r="B1891" s="33" t="n">
        <v>46280</v>
      </c>
      <c r="C1891" s="52" t="n">
        <v>5365722</v>
      </c>
      <c r="D1891" s="62" t="s">
        <v>67</v>
      </c>
      <c r="E1891" s="56" t="s">
        <v>65</v>
      </c>
      <c r="F1891" s="39" t="s">
        <v>12</v>
      </c>
      <c r="G1891" s="58" t="n">
        <v>21</v>
      </c>
      <c r="H1891" s="39" t="n">
        <v>0.291</v>
      </c>
      <c r="I1891" s="39" t="n">
        <v>6.1013</v>
      </c>
      <c r="J1891" s="14"/>
    </row>
    <row r="1892" ht="22.5" customHeight="1">
      <c r="A1892" s="13" t="n">
        <f>WEEKNUM(B1892,2)</f>
        <v>38</v>
      </c>
      <c r="B1892" s="33" t="n">
        <v>46280</v>
      </c>
      <c r="C1892" s="52" t="n">
        <v>11924654</v>
      </c>
      <c r="D1892" s="62" t="s">
        <v>67</v>
      </c>
      <c r="E1892" s="56" t="s">
        <v>65</v>
      </c>
      <c r="F1892" s="39" t="s">
        <v>12</v>
      </c>
      <c r="G1892" s="58" t="n">
        <v>0</v>
      </c>
      <c r="H1892" s="39" t="n">
        <v>0</v>
      </c>
      <c r="I1892" s="39" t="n">
        <v>0.0461</v>
      </c>
      <c r="J1892" s="14"/>
    </row>
    <row r="1893" ht="22.5" customHeight="1">
      <c r="A1893" s="13" t="n">
        <f>WEEKNUM(B1893,2)</f>
        <v>38</v>
      </c>
      <c r="B1893" s="33" t="n">
        <v>46280</v>
      </c>
      <c r="C1893" s="52" t="n">
        <v>12011132</v>
      </c>
      <c r="D1893" s="62" t="s">
        <v>88</v>
      </c>
      <c r="E1893" s="56" t="s">
        <v>14</v>
      </c>
      <c r="F1893" s="13" t="s">
        <v>15</v>
      </c>
      <c r="G1893" s="58" t="n">
        <v>100</v>
      </c>
      <c r="H1893" s="39" t="n">
        <v>0.2</v>
      </c>
      <c r="I1893" s="39" t="n">
        <v>20</v>
      </c>
      <c r="J1893" s="14"/>
    </row>
    <row r="1894" ht="22.5" customHeight="1">
      <c r="A1894" s="13" t="n">
        <f>WEEKNUM(B1894,2)</f>
        <v>38</v>
      </c>
      <c r="B1894" s="33" t="n">
        <v>46280</v>
      </c>
      <c r="C1894" s="52" t="n">
        <v>12072287</v>
      </c>
      <c r="D1894" s="62" t="s">
        <v>81</v>
      </c>
      <c r="E1894" s="56" t="s">
        <v>14</v>
      </c>
      <c r="F1894" s="13" t="s">
        <v>15</v>
      </c>
      <c r="G1894" s="58" t="n">
        <v>121</v>
      </c>
      <c r="H1894" s="39" t="n">
        <v>0.176</v>
      </c>
      <c r="I1894" s="39" t="n">
        <v>21.244</v>
      </c>
      <c r="J1894" s="14"/>
    </row>
    <row r="1895" ht="22.5" customHeight="1">
      <c r="A1895" s="13"/>
      <c r="B1895" s="33"/>
      <c r="C1895" s="52"/>
      <c r="D1895" s="62"/>
      <c r="E1895" s="56"/>
      <c r="F1895" s="39"/>
      <c r="G1895" s="13"/>
      <c r="H1895" s="39"/>
      <c r="I1895" s="39"/>
      <c r="J1895" s="14"/>
    </row>
    <row r="1896" ht="22.5" customHeight="1">
      <c r="A1896" s="13" t="n">
        <f>WEEKNUM(B1896,2)</f>
        <v>38</v>
      </c>
      <c r="B1896" s="33" t="n">
        <v>46279</v>
      </c>
      <c r="C1896" s="52" t="n">
        <v>10813123</v>
      </c>
      <c r="D1896" s="62" t="s">
        <v>10</v>
      </c>
      <c r="E1896" s="56" t="s">
        <v>11</v>
      </c>
      <c r="F1896" s="39" t="s">
        <v>12</v>
      </c>
      <c r="G1896" s="13" t="n">
        <v>88</v>
      </c>
      <c r="H1896" s="39" t="n">
        <v>0.3663</v>
      </c>
      <c r="I1896" s="39" t="n">
        <v>32.2348</v>
      </c>
      <c r="J1896" s="14"/>
    </row>
    <row r="1897" ht="22.5" customHeight="1">
      <c r="A1897" s="13" t="n">
        <f>WEEKNUM(B1897,2)</f>
        <v>38</v>
      </c>
      <c r="B1897" s="33" t="n">
        <v>46279</v>
      </c>
      <c r="C1897" s="52" t="n">
        <v>1745925</v>
      </c>
      <c r="D1897" s="62" t="s">
        <v>13</v>
      </c>
      <c r="E1897" s="56" t="s">
        <v>14</v>
      </c>
      <c r="F1897" s="39" t="s">
        <v>15</v>
      </c>
      <c r="G1897" s="35" t="n">
        <v>500</v>
      </c>
      <c r="H1897" s="39" t="n">
        <v>0.15</v>
      </c>
      <c r="I1897" s="39" t="n">
        <v>75</v>
      </c>
      <c r="J1897" s="14"/>
    </row>
    <row r="1898" ht="22.5" customHeight="1">
      <c r="A1898" s="13" t="n">
        <f>WEEKNUM(B1898,2)</f>
        <v>38</v>
      </c>
      <c r="B1898" s="33" t="n">
        <v>46279</v>
      </c>
      <c r="C1898" s="52" t="n">
        <v>6951600</v>
      </c>
      <c r="D1898" s="62" t="s">
        <v>16</v>
      </c>
      <c r="E1898" s="56" t="s">
        <v>17</v>
      </c>
      <c r="F1898" s="39" t="s">
        <v>15</v>
      </c>
      <c r="G1898" s="35" t="n">
        <v>91</v>
      </c>
      <c r="H1898" s="39" t="n">
        <v>0.176</v>
      </c>
      <c r="I1898" s="39" t="n">
        <v>0.176</v>
      </c>
      <c r="J1898" s="14"/>
    </row>
    <row r="1899" ht="22.5" customHeight="1">
      <c r="A1899" s="13" t="n">
        <f>WEEKNUM(B1899,2)</f>
        <v>38</v>
      </c>
      <c r="B1899" s="33" t="n">
        <v>46279</v>
      </c>
      <c r="C1899" s="52" t="n">
        <v>6951594</v>
      </c>
      <c r="D1899" s="62" t="s">
        <v>16</v>
      </c>
      <c r="E1899" s="56" t="s">
        <v>18</v>
      </c>
      <c r="F1899" s="39" t="s">
        <v>15</v>
      </c>
      <c r="G1899" s="35" t="n">
        <v>251</v>
      </c>
      <c r="H1899" s="39" t="n">
        <v>0.7</v>
      </c>
      <c r="I1899" s="39" t="n">
        <v>175.7</v>
      </c>
      <c r="J1899" s="14"/>
    </row>
    <row r="1900" ht="22.5" customHeight="1">
      <c r="A1900" s="13" t="n">
        <f>WEEKNUM(B1900,2)</f>
        <v>38</v>
      </c>
      <c r="B1900" s="33" t="n">
        <v>46279</v>
      </c>
      <c r="C1900" s="52" t="n">
        <v>2732727</v>
      </c>
      <c r="D1900" s="62" t="s">
        <v>10</v>
      </c>
      <c r="E1900" s="56" t="s">
        <v>19</v>
      </c>
      <c r="F1900" s="39" t="s">
        <v>15</v>
      </c>
      <c r="G1900" s="35" t="n">
        <v>325</v>
      </c>
      <c r="H1900" s="39" t="n">
        <v>0.249</v>
      </c>
      <c r="I1900" s="39" t="n">
        <v>80.9</v>
      </c>
      <c r="J1900" s="14"/>
    </row>
    <row r="1901" ht="22.5" customHeight="1">
      <c r="A1901" s="13" t="n">
        <f>WEEKNUM(B1901,2)</f>
        <v>38</v>
      </c>
      <c r="B1901" s="33" t="n">
        <v>46279</v>
      </c>
      <c r="C1901" s="52" t="n">
        <v>5619156</v>
      </c>
      <c r="D1901" s="62" t="s">
        <v>10</v>
      </c>
      <c r="E1901" s="56" t="s">
        <v>19</v>
      </c>
      <c r="F1901" s="39" t="s">
        <v>12</v>
      </c>
      <c r="G1901" s="35" t="n">
        <v>3</v>
      </c>
      <c r="H1901" s="39" t="n">
        <v>0.348</v>
      </c>
      <c r="I1901" s="39" t="n">
        <v>1.0447</v>
      </c>
      <c r="J1901" s="14"/>
    </row>
    <row r="1902" ht="22.5" customHeight="1">
      <c r="A1902" s="13" t="n">
        <f>WEEKNUM(B1902,2)</f>
        <v>38</v>
      </c>
      <c r="B1902" s="33" t="n">
        <v>46279</v>
      </c>
      <c r="C1902" s="52" t="n">
        <v>6425889</v>
      </c>
      <c r="D1902" s="62" t="s">
        <v>10</v>
      </c>
      <c r="E1902" s="56" t="s">
        <v>20</v>
      </c>
      <c r="F1902" s="39" t="s">
        <v>15</v>
      </c>
      <c r="G1902" s="35" t="n">
        <v>149</v>
      </c>
      <c r="H1902" s="39" t="n">
        <v>0.252</v>
      </c>
      <c r="I1902" s="39" t="n">
        <v>37.5</v>
      </c>
      <c r="J1902" s="14"/>
    </row>
    <row r="1903" ht="22.5" customHeight="1">
      <c r="A1903" s="13" t="n">
        <f>WEEKNUM(B1903,2)</f>
        <v>38</v>
      </c>
      <c r="B1903" s="33" t="n">
        <v>46279</v>
      </c>
      <c r="C1903" s="52" t="n">
        <v>6439005</v>
      </c>
      <c r="D1903" s="62" t="s">
        <v>10</v>
      </c>
      <c r="E1903" s="56" t="s">
        <v>20</v>
      </c>
      <c r="F1903" s="39" t="s">
        <v>21</v>
      </c>
      <c r="G1903" s="35" t="n">
        <v>72</v>
      </c>
      <c r="H1903" s="39" t="n">
        <v>0.25</v>
      </c>
      <c r="I1903" s="39" t="n">
        <v>18</v>
      </c>
      <c r="J1903" s="14"/>
    </row>
    <row r="1904" ht="22.5" customHeight="1">
      <c r="A1904" s="13" t="n">
        <f>WEEKNUM(B1904,2)</f>
        <v>38</v>
      </c>
      <c r="B1904" s="33" t="n">
        <v>46279</v>
      </c>
      <c r="C1904" s="52" t="n">
        <v>7203110</v>
      </c>
      <c r="D1904" s="62" t="s">
        <v>22</v>
      </c>
      <c r="E1904" s="56" t="s">
        <v>23</v>
      </c>
      <c r="F1904" s="39" t="s">
        <v>15</v>
      </c>
      <c r="G1904" s="35" t="n">
        <v>3</v>
      </c>
      <c r="H1904" s="39" t="n">
        <v>0.2</v>
      </c>
      <c r="I1904" s="39" t="n">
        <v>0.6</v>
      </c>
      <c r="J1904" s="14"/>
    </row>
    <row r="1905" ht="22.5" customHeight="1">
      <c r="A1905" s="13" t="n">
        <f>WEEKNUM(B1905,2)</f>
        <v>38</v>
      </c>
      <c r="B1905" s="33" t="n">
        <v>46279</v>
      </c>
      <c r="C1905" s="52" t="n">
        <v>7202934</v>
      </c>
      <c r="D1905" s="62" t="s">
        <v>22</v>
      </c>
      <c r="E1905" s="56" t="s">
        <v>24</v>
      </c>
      <c r="F1905" s="39" t="s">
        <v>15</v>
      </c>
      <c r="G1905" s="35" t="n">
        <v>104</v>
      </c>
      <c r="H1905" s="39" t="n">
        <v>0.35</v>
      </c>
      <c r="I1905" s="39" t="n">
        <v>36.4</v>
      </c>
      <c r="J1905" s="14"/>
    </row>
    <row r="1906" ht="22.5" customHeight="1">
      <c r="A1906" s="13" t="n">
        <f>WEEKNUM(B1906,2)</f>
        <v>38</v>
      </c>
      <c r="B1906" s="33" t="n">
        <v>46279</v>
      </c>
      <c r="C1906" s="52" t="n">
        <v>5847496</v>
      </c>
      <c r="D1906" s="62" t="s">
        <v>10</v>
      </c>
      <c r="E1906" s="56" t="s">
        <v>25</v>
      </c>
      <c r="F1906" s="39" t="s">
        <v>12</v>
      </c>
      <c r="G1906" s="35" t="n">
        <v>2</v>
      </c>
      <c r="H1906" s="39" t="n">
        <v>0.234</v>
      </c>
      <c r="I1906" s="39" t="n">
        <v>0.4678</v>
      </c>
      <c r="J1906" s="14"/>
    </row>
    <row r="1907" ht="22.5" customHeight="1">
      <c r="A1907" s="13" t="n">
        <f>WEEKNUM(B1907,2)</f>
        <v>38</v>
      </c>
      <c r="B1907" s="33" t="n">
        <v>46279</v>
      </c>
      <c r="C1907" s="52" t="n">
        <v>7572369</v>
      </c>
      <c r="D1907" s="62" t="s">
        <v>10</v>
      </c>
      <c r="E1907" s="56" t="s">
        <v>25</v>
      </c>
      <c r="F1907" s="39" t="s">
        <v>15</v>
      </c>
      <c r="G1907" s="35" t="n">
        <v>228</v>
      </c>
      <c r="H1907" s="39" t="n">
        <v>0.303</v>
      </c>
      <c r="I1907" s="39" t="n">
        <v>69.15</v>
      </c>
      <c r="J1907" s="14"/>
    </row>
    <row r="1908" ht="22.5" customHeight="1">
      <c r="A1908" s="13" t="n">
        <f>WEEKNUM(B1908,2)</f>
        <v>38</v>
      </c>
      <c r="B1908" s="33" t="n">
        <v>46279</v>
      </c>
      <c r="C1908" s="52" t="n">
        <v>8460883</v>
      </c>
      <c r="D1908" s="62" t="s">
        <v>16</v>
      </c>
      <c r="E1908" s="56" t="s">
        <v>11</v>
      </c>
      <c r="F1908" s="39" t="s">
        <v>15</v>
      </c>
      <c r="G1908" s="35" t="n">
        <v>1133</v>
      </c>
      <c r="H1908" s="39" t="n">
        <v>0.141</v>
      </c>
      <c r="I1908" s="39" t="n">
        <v>159.74</v>
      </c>
      <c r="J1908" s="14"/>
    </row>
    <row r="1909" ht="22.5" customHeight="1">
      <c r="A1909" s="13" t="n">
        <f>WEEKNUM(B1909,2)</f>
        <v>38</v>
      </c>
      <c r="B1909" s="33" t="n">
        <v>46279</v>
      </c>
      <c r="C1909" s="52" t="n">
        <v>8531973</v>
      </c>
      <c r="D1909" s="62" t="s">
        <v>16</v>
      </c>
      <c r="E1909" s="56" t="s">
        <v>18</v>
      </c>
      <c r="F1909" s="13" t="s">
        <v>26</v>
      </c>
      <c r="G1909" s="35" t="n">
        <v>11</v>
      </c>
      <c r="H1909" s="39" t="n">
        <v>0.61</v>
      </c>
      <c r="I1909" s="39" t="n">
        <v>6.71</v>
      </c>
      <c r="J1909" s="14"/>
    </row>
    <row r="1910" ht="22.5" customHeight="1">
      <c r="A1910" s="13" t="n">
        <f>WEEKNUM(B1910,2)</f>
        <v>38</v>
      </c>
      <c r="B1910" s="33" t="n">
        <v>46279</v>
      </c>
      <c r="C1910" s="52" t="n">
        <v>8156506</v>
      </c>
      <c r="D1910" s="62" t="s">
        <v>27</v>
      </c>
      <c r="E1910" s="56" t="s">
        <v>14</v>
      </c>
      <c r="F1910" s="39" t="s">
        <v>15</v>
      </c>
      <c r="G1910" s="35" t="n">
        <v>825</v>
      </c>
      <c r="H1910" s="39" t="n">
        <v>0.122</v>
      </c>
      <c r="I1910" s="39" t="n">
        <v>100.59</v>
      </c>
      <c r="J1910" s="14"/>
    </row>
    <row r="1911" ht="22.5" customHeight="1">
      <c r="A1911" s="13" t="n">
        <f>WEEKNUM(B1911,2)</f>
        <v>38</v>
      </c>
      <c r="B1911" s="33" t="n">
        <v>46279</v>
      </c>
      <c r="C1911" s="52" t="n">
        <v>8819666</v>
      </c>
      <c r="D1911" s="62" t="s">
        <v>27</v>
      </c>
      <c r="E1911" s="56" t="s">
        <v>14</v>
      </c>
      <c r="F1911" s="39" t="s">
        <v>12</v>
      </c>
      <c r="G1911" s="35" t="n">
        <v>199</v>
      </c>
      <c r="H1911" s="39" t="n">
        <v>0.101</v>
      </c>
      <c r="I1911" s="39" t="n">
        <v>20.0017</v>
      </c>
      <c r="J1911" s="14"/>
    </row>
    <row r="1912" ht="22.5" customHeight="1">
      <c r="A1912" s="13" t="n">
        <f>WEEKNUM(B1912,2)</f>
        <v>38</v>
      </c>
      <c r="B1912" s="33" t="n">
        <v>46279</v>
      </c>
      <c r="C1912" s="52" t="n">
        <v>91410799</v>
      </c>
      <c r="D1912" s="62" t="s">
        <v>31</v>
      </c>
      <c r="E1912" s="52" t="s">
        <v>42</v>
      </c>
      <c r="F1912" s="13" t="s">
        <v>15</v>
      </c>
      <c r="G1912" s="35" t="n">
        <v>500</v>
      </c>
      <c r="H1912" s="39" t="n">
        <v>0.02</v>
      </c>
      <c r="I1912" s="39" t="n">
        <v>10</v>
      </c>
      <c r="J1912" s="14"/>
    </row>
    <row r="1913" ht="22.5" customHeight="1">
      <c r="A1913" s="13" t="n">
        <f>WEEKNUM(B1913,2)</f>
        <v>38</v>
      </c>
      <c r="B1913" s="33" t="n">
        <v>46279</v>
      </c>
      <c r="C1913" s="52" t="n">
        <v>7872826</v>
      </c>
      <c r="D1913" s="62" t="s">
        <v>28</v>
      </c>
      <c r="E1913" s="56" t="s">
        <v>14</v>
      </c>
      <c r="F1913" s="39" t="s">
        <v>15</v>
      </c>
      <c r="G1913" s="35" t="n">
        <v>198</v>
      </c>
      <c r="H1913" s="39" t="n">
        <v>0.485</v>
      </c>
      <c r="I1913" s="39" t="n">
        <v>95.952</v>
      </c>
      <c r="J1913" s="14"/>
    </row>
    <row r="1914" ht="22.5" customHeight="1">
      <c r="A1914" s="13" t="n">
        <f>WEEKNUM(B1914,2)</f>
        <v>38</v>
      </c>
      <c r="B1914" s="33" t="n">
        <v>46279</v>
      </c>
      <c r="C1914" s="52" t="n">
        <v>9311355</v>
      </c>
      <c r="D1914" s="62" t="s">
        <v>29</v>
      </c>
      <c r="E1914" s="56" t="s">
        <v>14</v>
      </c>
      <c r="F1914" s="39" t="s">
        <v>15</v>
      </c>
      <c r="G1914" s="35" t="n">
        <v>20</v>
      </c>
      <c r="H1914" s="39" t="n">
        <v>0.15</v>
      </c>
      <c r="I1914" s="39" t="n">
        <v>3</v>
      </c>
      <c r="J1914" s="14"/>
    </row>
    <row r="1915" ht="22.5" customHeight="1">
      <c r="A1915" s="13" t="n">
        <f>WEEKNUM(B1915,2)</f>
        <v>38</v>
      </c>
      <c r="B1915" s="33" t="n">
        <v>46279</v>
      </c>
      <c r="C1915" s="52" t="n">
        <v>12114239</v>
      </c>
      <c r="D1915" s="62" t="s">
        <v>27</v>
      </c>
      <c r="E1915" s="56" t="s">
        <v>14</v>
      </c>
      <c r="F1915" s="13" t="s">
        <v>26</v>
      </c>
      <c r="G1915" s="35" t="n">
        <v>94</v>
      </c>
      <c r="H1915" s="39" t="n">
        <v>0.16</v>
      </c>
      <c r="I1915" s="39" t="n">
        <v>14.83</v>
      </c>
      <c r="J1915" s="64"/>
    </row>
    <row r="1916" ht="22.5" customHeight="1">
      <c r="A1916" s="13" t="n">
        <f>WEEKNUM(B1916,2)</f>
        <v>38</v>
      </c>
      <c r="B1916" s="33" t="n">
        <v>46279</v>
      </c>
      <c r="C1916" s="52" t="n">
        <v>10501490</v>
      </c>
      <c r="D1916" s="62" t="s">
        <v>13</v>
      </c>
      <c r="E1916" s="56" t="s">
        <v>14</v>
      </c>
      <c r="F1916" s="39" t="s">
        <v>15</v>
      </c>
      <c r="G1916" s="35" t="n">
        <v>15</v>
      </c>
      <c r="H1916" s="39" t="n">
        <v>0.13</v>
      </c>
      <c r="I1916" s="39" t="n">
        <v>1.95</v>
      </c>
      <c r="J1916" s="14"/>
    </row>
    <row r="1917" ht="22.5" customHeight="1">
      <c r="A1917" s="13" t="n">
        <f>WEEKNUM(B1917,2)</f>
        <v>38</v>
      </c>
      <c r="B1917" s="33" t="n">
        <v>46279</v>
      </c>
      <c r="C1917" s="52" t="n">
        <v>10912510</v>
      </c>
      <c r="D1917" s="62" t="s">
        <v>10</v>
      </c>
      <c r="E1917" s="67" t="s">
        <v>11</v>
      </c>
      <c r="F1917" s="39" t="s">
        <v>30</v>
      </c>
      <c r="G1917" s="35" t="n">
        <v>820</v>
      </c>
      <c r="H1917" s="39" t="n">
        <v>0.22</v>
      </c>
      <c r="I1917" s="39" t="n">
        <v>183.06</v>
      </c>
      <c r="J1917" s="64" t="n">
        <v>183.056</v>
      </c>
    </row>
    <row r="1918" ht="22.5" customHeight="1">
      <c r="A1918" s="13" t="n">
        <f>WEEKNUM(B1918,2)</f>
        <v>38</v>
      </c>
      <c r="B1918" s="33" t="n">
        <v>46279</v>
      </c>
      <c r="C1918" s="52" t="n">
        <v>11080098</v>
      </c>
      <c r="D1918" s="62" t="s">
        <v>22</v>
      </c>
      <c r="E1918" s="56" t="s">
        <v>24</v>
      </c>
      <c r="F1918" s="39" t="s">
        <v>15</v>
      </c>
      <c r="G1918" s="35" t="n">
        <v>1</v>
      </c>
      <c r="H1918" s="39" t="n">
        <v>0.6</v>
      </c>
      <c r="I1918" s="39" t="n">
        <v>0.6</v>
      </c>
      <c r="J1918" s="14"/>
    </row>
    <row r="1919" ht="22.5" customHeight="1">
      <c r="A1919" s="13" t="n">
        <f>WEEKNUM(B1919,2)</f>
        <v>38</v>
      </c>
      <c r="B1919" s="33" t="n">
        <v>46279</v>
      </c>
      <c r="C1919" s="52" t="n">
        <v>91540124</v>
      </c>
      <c r="D1919" s="62" t="s">
        <v>93</v>
      </c>
      <c r="E1919" s="56" t="s">
        <v>54</v>
      </c>
      <c r="F1919" s="39" t="s">
        <v>12</v>
      </c>
      <c r="G1919" s="35" t="n">
        <v>16</v>
      </c>
      <c r="H1919" s="39" t="n">
        <v>0.693</v>
      </c>
      <c r="I1919" s="39" t="n">
        <v>11.0932</v>
      </c>
      <c r="J1919" s="14"/>
    </row>
    <row r="1920" ht="22.5" customHeight="1">
      <c r="A1920" s="13" t="n">
        <f>WEEKNUM(B1920,2)</f>
        <v>38</v>
      </c>
      <c r="B1920" s="33" t="n">
        <v>46279</v>
      </c>
      <c r="C1920" s="52" t="n">
        <v>91548042</v>
      </c>
      <c r="D1920" s="62" t="s">
        <v>13</v>
      </c>
      <c r="E1920" s="56" t="s">
        <v>14</v>
      </c>
      <c r="F1920" s="39" t="s">
        <v>12</v>
      </c>
      <c r="G1920" s="35" t="n">
        <v>50</v>
      </c>
      <c r="H1920" s="39" t="n">
        <v>0.352</v>
      </c>
      <c r="I1920" s="39" t="n">
        <v>17.586</v>
      </c>
      <c r="J1920" s="14"/>
    </row>
    <row r="1921" ht="22.5" customHeight="1">
      <c r="A1921" s="13" t="n">
        <f>WEEKNUM(B1921,2)</f>
        <v>38</v>
      </c>
      <c r="B1921" s="33" t="n">
        <v>46279</v>
      </c>
      <c r="C1921" s="52" t="n">
        <v>91548043</v>
      </c>
      <c r="D1921" s="62" t="s">
        <v>31</v>
      </c>
      <c r="E1921" s="56" t="s">
        <v>32</v>
      </c>
      <c r="F1921" s="39" t="s">
        <v>15</v>
      </c>
      <c r="G1921" s="35" t="n">
        <v>208</v>
      </c>
      <c r="H1921" s="39" t="n">
        <v>0.1</v>
      </c>
      <c r="I1921" s="39" t="n">
        <v>20.8</v>
      </c>
      <c r="J1921" s="14"/>
    </row>
    <row r="1922" ht="22.5" customHeight="1">
      <c r="A1922" s="13" t="n">
        <f>WEEKNUM(B1922,2)</f>
        <v>38</v>
      </c>
      <c r="B1922" s="33" t="n">
        <v>46279</v>
      </c>
      <c r="C1922" s="52" t="n">
        <v>11715627</v>
      </c>
      <c r="D1922" s="62" t="s">
        <v>29</v>
      </c>
      <c r="E1922" s="56" t="s">
        <v>14</v>
      </c>
      <c r="F1922" s="39" t="s">
        <v>15</v>
      </c>
      <c r="G1922" s="35" t="n">
        <v>0</v>
      </c>
      <c r="H1922" s="39" t="n">
        <v>0</v>
      </c>
      <c r="I1922" s="39" t="n">
        <v>0</v>
      </c>
      <c r="J1922" s="14"/>
    </row>
    <row r="1923" ht="22.5" customHeight="1">
      <c r="A1923" s="13" t="n">
        <f>WEEKNUM(B1923,2)</f>
        <v>38</v>
      </c>
      <c r="B1923" s="33" t="n">
        <v>46279</v>
      </c>
      <c r="C1923" s="52" t="n">
        <v>11715655</v>
      </c>
      <c r="D1923" s="62" t="s">
        <v>16</v>
      </c>
      <c r="E1923" s="56" t="s">
        <v>11</v>
      </c>
      <c r="F1923" s="39" t="s">
        <v>15</v>
      </c>
      <c r="G1923" s="35" t="n">
        <v>1</v>
      </c>
      <c r="H1923" s="39" t="n">
        <v>0.15</v>
      </c>
      <c r="I1923" s="39" t="n">
        <v>0.15</v>
      </c>
      <c r="J1923" s="14"/>
    </row>
    <row r="1924" ht="22.5" customHeight="1">
      <c r="A1924" s="13" t="n">
        <f>WEEKNUM(B1924,2)</f>
        <v>38</v>
      </c>
      <c r="B1924" s="33" t="n">
        <v>46279</v>
      </c>
      <c r="C1924" s="52" t="n">
        <v>11715811</v>
      </c>
      <c r="D1924" s="62" t="s">
        <v>16</v>
      </c>
      <c r="E1924" s="52" t="s">
        <v>17</v>
      </c>
      <c r="F1924" s="13" t="s">
        <v>15</v>
      </c>
      <c r="G1924" s="35" t="n">
        <v>0</v>
      </c>
      <c r="H1924" s="39" t="n">
        <v>0</v>
      </c>
      <c r="I1924" s="39" t="n">
        <v>0</v>
      </c>
      <c r="J1924" s="14"/>
    </row>
    <row r="1925" ht="22.5" customHeight="1">
      <c r="A1925" s="13" t="n">
        <f>WEEKNUM(B1925,2)</f>
        <v>38</v>
      </c>
      <c r="B1925" s="33" t="n">
        <v>46279</v>
      </c>
      <c r="C1925" s="52" t="n">
        <v>11729927</v>
      </c>
      <c r="D1925" s="62" t="s">
        <v>10</v>
      </c>
      <c r="E1925" s="52" t="s">
        <v>20</v>
      </c>
      <c r="F1925" s="13" t="s">
        <v>15</v>
      </c>
      <c r="G1925" s="35" t="n">
        <v>0</v>
      </c>
      <c r="H1925" s="39" t="n">
        <v>0</v>
      </c>
      <c r="I1925" s="39" t="n">
        <v>0</v>
      </c>
      <c r="J1925" s="14"/>
    </row>
    <row r="1926" ht="22.5" customHeight="1">
      <c r="A1926" s="13" t="n">
        <f>WEEKNUM(B1926,2)</f>
        <v>38</v>
      </c>
      <c r="B1926" s="33" t="n">
        <v>46279</v>
      </c>
      <c r="C1926" s="52" t="n">
        <v>11729820</v>
      </c>
      <c r="D1926" s="62" t="s">
        <v>10</v>
      </c>
      <c r="E1926" s="52" t="s">
        <v>25</v>
      </c>
      <c r="F1926" s="13" t="s">
        <v>15</v>
      </c>
      <c r="G1926" s="35" t="n">
        <v>0</v>
      </c>
      <c r="H1926" s="39" t="n">
        <v>0</v>
      </c>
      <c r="I1926" s="39" t="n">
        <v>0</v>
      </c>
      <c r="J1926" s="14"/>
    </row>
    <row r="1927" ht="22.5" customHeight="1">
      <c r="A1927" s="13" t="n">
        <f>WEEKNUM(B1927,2)</f>
        <v>38</v>
      </c>
      <c r="B1927" s="33" t="n">
        <v>46279</v>
      </c>
      <c r="C1927" s="52" t="n">
        <v>11729830</v>
      </c>
      <c r="D1927" s="62" t="s">
        <v>10</v>
      </c>
      <c r="E1927" s="52" t="s">
        <v>11</v>
      </c>
      <c r="F1927" s="13" t="s">
        <v>12</v>
      </c>
      <c r="G1927" s="35" t="n">
        <v>0</v>
      </c>
      <c r="H1927" s="39" t="n">
        <v>0</v>
      </c>
      <c r="I1927" s="39" t="n">
        <v>0</v>
      </c>
      <c r="J1927" s="70"/>
    </row>
    <row r="1928" ht="22.5" customHeight="1">
      <c r="A1928" s="13" t="n">
        <f>WEEKNUM(B1928,2)</f>
        <v>38</v>
      </c>
      <c r="B1928" s="33" t="n">
        <v>46279</v>
      </c>
      <c r="C1928" s="52" t="n">
        <v>11892329</v>
      </c>
      <c r="D1928" s="62" t="s">
        <v>10</v>
      </c>
      <c r="E1928" s="52" t="s">
        <v>11</v>
      </c>
      <c r="F1928" s="13" t="s">
        <v>15</v>
      </c>
      <c r="G1928" s="35" t="n">
        <v>293</v>
      </c>
      <c r="H1928" s="39" t="n">
        <v>0.22</v>
      </c>
      <c r="I1928" s="39" t="n">
        <v>64.44</v>
      </c>
      <c r="J1928" s="14"/>
    </row>
    <row r="1929" ht="22.5" customHeight="1">
      <c r="A1929" s="13" t="n">
        <f>WEEKNUM(B1929,2)</f>
        <v>38</v>
      </c>
      <c r="B1929" s="33" t="n">
        <v>46279</v>
      </c>
      <c r="C1929" s="52" t="n">
        <v>91557161</v>
      </c>
      <c r="D1929" s="62" t="s">
        <v>95</v>
      </c>
      <c r="E1929" s="56" t="s">
        <v>14</v>
      </c>
      <c r="F1929" s="13" t="s">
        <v>12</v>
      </c>
      <c r="G1929" s="35" t="n">
        <v>0</v>
      </c>
      <c r="H1929" s="39" t="n">
        <v>0</v>
      </c>
      <c r="I1929" s="39" t="n">
        <v>0.0009</v>
      </c>
      <c r="J1929" s="14"/>
    </row>
    <row r="1930" ht="22.5" customHeight="1">
      <c r="A1930" s="13" t="n">
        <f>WEEKNUM(B1930,2)</f>
        <v>38</v>
      </c>
      <c r="B1930" s="33" t="n">
        <v>46279</v>
      </c>
      <c r="C1930" s="52" t="n">
        <v>91557162</v>
      </c>
      <c r="D1930" s="62" t="s">
        <v>94</v>
      </c>
      <c r="E1930" s="56" t="s">
        <v>14</v>
      </c>
      <c r="F1930" s="13" t="s">
        <v>12</v>
      </c>
      <c r="G1930" s="35" t="n">
        <v>0</v>
      </c>
      <c r="H1930" s="39" t="n">
        <v>0</v>
      </c>
      <c r="I1930" s="39" t="n">
        <v>0</v>
      </c>
      <c r="J1930" s="14"/>
    </row>
    <row r="1931" ht="22.5" customHeight="1">
      <c r="A1931" s="13" t="n">
        <f>WEEKNUM(B1931,2)</f>
        <v>38</v>
      </c>
      <c r="B1931" s="33" t="n">
        <v>46279</v>
      </c>
      <c r="C1931" s="52" t="n">
        <v>91560708</v>
      </c>
      <c r="D1931" s="62" t="s">
        <v>31</v>
      </c>
      <c r="E1931" s="56" t="s">
        <v>32</v>
      </c>
      <c r="F1931" s="39" t="s">
        <v>15</v>
      </c>
      <c r="G1931" s="35" t="n">
        <v>336</v>
      </c>
      <c r="H1931" s="39" t="n">
        <v>0.09</v>
      </c>
      <c r="I1931" s="39" t="n">
        <v>30.24</v>
      </c>
      <c r="J1931" s="14"/>
    </row>
    <row r="1932" ht="22.5" customHeight="1">
      <c r="A1932" s="13" t="n">
        <f>WEEKNUM(B1932,2)</f>
        <v>38</v>
      </c>
      <c r="B1932" s="33" t="n">
        <v>46279</v>
      </c>
      <c r="C1932" s="52" t="n">
        <v>91560709</v>
      </c>
      <c r="D1932" s="62" t="s">
        <v>31</v>
      </c>
      <c r="E1932" s="56" t="s">
        <v>33</v>
      </c>
      <c r="F1932" s="39" t="s">
        <v>15</v>
      </c>
      <c r="G1932" s="35" t="n">
        <v>500</v>
      </c>
      <c r="H1932" s="39" t="n">
        <v>0.06</v>
      </c>
      <c r="I1932" s="39" t="n">
        <v>30</v>
      </c>
      <c r="J1932" s="14"/>
    </row>
    <row r="1933" ht="22.5" customHeight="1">
      <c r="A1933" s="13" t="n">
        <f>WEEKNUM(B1933,2)</f>
        <v>38</v>
      </c>
      <c r="B1933" s="33" t="n">
        <v>46279</v>
      </c>
      <c r="C1933" s="52" t="n">
        <v>12064281</v>
      </c>
      <c r="D1933" s="62" t="s">
        <v>16</v>
      </c>
      <c r="E1933" s="56" t="s">
        <v>18</v>
      </c>
      <c r="F1933" s="39" t="s">
        <v>15</v>
      </c>
      <c r="G1933" s="35" t="n">
        <v>0</v>
      </c>
      <c r="H1933" s="39" t="n">
        <v>0</v>
      </c>
      <c r="I1933" s="39" t="n">
        <v>0</v>
      </c>
      <c r="J1933" s="14"/>
    </row>
    <row r="1934" ht="22.5" customHeight="1">
      <c r="A1934" s="13" t="n">
        <f>WEEKNUM(B1934,2)</f>
        <v>38</v>
      </c>
      <c r="B1934" s="33" t="n">
        <v>46279</v>
      </c>
      <c r="C1934" s="52" t="n">
        <v>11987622</v>
      </c>
      <c r="D1934" s="62" t="s">
        <v>10</v>
      </c>
      <c r="E1934" s="56" t="s">
        <v>11</v>
      </c>
      <c r="F1934" s="39" t="s">
        <v>30</v>
      </c>
      <c r="G1934" s="35" t="n">
        <v>6</v>
      </c>
      <c r="H1934" s="39" t="n">
        <v>0.56</v>
      </c>
      <c r="I1934" s="39" t="n">
        <v>3.37</v>
      </c>
      <c r="J1934" s="64" t="n">
        <v>3.366</v>
      </c>
    </row>
    <row r="1935" ht="22.5" customHeight="1">
      <c r="A1935" s="13" t="n">
        <f>WEEKNUM(B1935,2)</f>
        <v>38</v>
      </c>
      <c r="B1935" s="33" t="n">
        <v>46279</v>
      </c>
      <c r="C1935" s="52" t="n">
        <v>6061077</v>
      </c>
      <c r="D1935" s="62" t="s">
        <v>35</v>
      </c>
      <c r="E1935" s="56" t="s">
        <v>14</v>
      </c>
      <c r="F1935" s="39" t="s">
        <v>15</v>
      </c>
      <c r="G1935" s="35" t="n">
        <v>3</v>
      </c>
      <c r="H1935" s="39" t="n">
        <v>0.699</v>
      </c>
      <c r="I1935" s="39" t="n">
        <v>2.096</v>
      </c>
      <c r="J1935" s="14"/>
    </row>
    <row r="1936" ht="22.5" customHeight="1">
      <c r="A1936" s="13" t="n">
        <f>WEEKNUM(B1936,2)</f>
        <v>38</v>
      </c>
      <c r="B1936" s="33" t="n">
        <v>46279</v>
      </c>
      <c r="C1936" s="52" t="n">
        <v>6607117</v>
      </c>
      <c r="D1936" s="63" t="s">
        <v>35</v>
      </c>
      <c r="E1936" s="52" t="s">
        <v>14</v>
      </c>
      <c r="F1936" s="61" t="s">
        <v>15</v>
      </c>
      <c r="G1936" s="59" t="n">
        <v>202</v>
      </c>
      <c r="H1936" s="60" t="n">
        <v>0.686</v>
      </c>
      <c r="I1936" s="60" t="n">
        <v>138.577</v>
      </c>
      <c r="J1936" s="66"/>
    </row>
    <row r="1937" ht="22.5" customHeight="1">
      <c r="A1937" s="13" t="n">
        <f>WEEKNUM(B1937,2)</f>
        <v>38</v>
      </c>
      <c r="B1937" s="33" t="n">
        <v>46279</v>
      </c>
      <c r="C1937" s="52" t="n">
        <v>5497580</v>
      </c>
      <c r="D1937" s="63" t="s">
        <v>31</v>
      </c>
      <c r="E1937" s="52" t="s">
        <v>17</v>
      </c>
      <c r="F1937" s="13" t="s">
        <v>15</v>
      </c>
      <c r="G1937" s="35" t="n">
        <v>1183</v>
      </c>
      <c r="H1937" s="39" t="n">
        <v>0.255</v>
      </c>
      <c r="I1937" s="39" t="n">
        <v>302.109</v>
      </c>
      <c r="J1937" s="66"/>
    </row>
    <row r="1938" ht="22.5" customHeight="1">
      <c r="A1938" s="13" t="n">
        <f>WEEKNUM(B1938,2)</f>
        <v>38</v>
      </c>
      <c r="B1938" s="33" t="n">
        <v>46279</v>
      </c>
      <c r="C1938" s="52" t="n">
        <v>91407542</v>
      </c>
      <c r="D1938" s="63" t="s">
        <v>31</v>
      </c>
      <c r="E1938" s="52" t="s">
        <v>36</v>
      </c>
      <c r="F1938" s="13" t="s">
        <v>15</v>
      </c>
      <c r="G1938" s="35" t="n">
        <v>496</v>
      </c>
      <c r="H1938" s="39" t="n">
        <v>0.02</v>
      </c>
      <c r="I1938" s="39" t="n">
        <v>10.07</v>
      </c>
      <c r="J1938" s="14"/>
    </row>
    <row r="1939" ht="22.5" customHeight="1">
      <c r="A1939" s="13" t="n">
        <f>WEEKNUM(B1939,2)</f>
        <v>38</v>
      </c>
      <c r="B1939" s="33" t="n">
        <v>46279</v>
      </c>
      <c r="C1939" s="52" t="n">
        <v>8998645</v>
      </c>
      <c r="D1939" s="63" t="s">
        <v>31</v>
      </c>
      <c r="E1939" s="52" t="s">
        <v>17</v>
      </c>
      <c r="F1939" s="13" t="s">
        <v>15</v>
      </c>
      <c r="G1939" s="57" t="n">
        <v>18</v>
      </c>
      <c r="H1939" s="39" t="n">
        <v>0.213</v>
      </c>
      <c r="I1939" s="39" t="n">
        <v>3.827</v>
      </c>
      <c r="J1939" s="14"/>
    </row>
    <row r="1940" ht="22.5" customHeight="1">
      <c r="A1940" s="13" t="n">
        <f>WEEKNUM(B1940,2)</f>
        <v>38</v>
      </c>
      <c r="B1940" s="33" t="n">
        <v>46279</v>
      </c>
      <c r="C1940" s="52" t="n">
        <v>4383473</v>
      </c>
      <c r="D1940" s="63" t="s">
        <v>35</v>
      </c>
      <c r="E1940" s="52" t="s">
        <v>14</v>
      </c>
      <c r="F1940" s="39" t="s">
        <v>15</v>
      </c>
      <c r="G1940" s="35" t="n">
        <v>150</v>
      </c>
      <c r="H1940" s="39" t="n">
        <v>0.194</v>
      </c>
      <c r="I1940" s="39" t="n">
        <v>29.106</v>
      </c>
      <c r="J1940" s="14"/>
    </row>
    <row r="1941" ht="22.5" customHeight="1">
      <c r="A1941" s="13" t="n">
        <f>WEEKNUM(B1941,2)</f>
        <v>38</v>
      </c>
      <c r="B1941" s="33" t="n">
        <v>46279</v>
      </c>
      <c r="C1941" s="52" t="n">
        <v>8094753</v>
      </c>
      <c r="D1941" s="63" t="s">
        <v>35</v>
      </c>
      <c r="E1941" s="52" t="s">
        <v>14</v>
      </c>
      <c r="F1941" s="13" t="s">
        <v>26</v>
      </c>
      <c r="G1941" s="35" t="n">
        <v>372</v>
      </c>
      <c r="H1941" s="39" t="n">
        <v>0.28</v>
      </c>
      <c r="I1941" s="39" t="n">
        <v>104.48</v>
      </c>
      <c r="J1941" s="14"/>
    </row>
    <row r="1942" ht="22.5" customHeight="1">
      <c r="A1942" s="13" t="n">
        <f>WEEKNUM(B1942,2)</f>
        <v>38</v>
      </c>
      <c r="B1942" s="33" t="n">
        <v>46279</v>
      </c>
      <c r="C1942" s="52" t="n">
        <v>9415350</v>
      </c>
      <c r="D1942" s="63" t="s">
        <v>37</v>
      </c>
      <c r="E1942" s="52" t="s">
        <v>14</v>
      </c>
      <c r="F1942" s="13" t="s">
        <v>26</v>
      </c>
      <c r="G1942" s="35" t="n">
        <v>31</v>
      </c>
      <c r="H1942" s="39" t="n">
        <v>0.2</v>
      </c>
      <c r="I1942" s="39" t="n">
        <v>6.23</v>
      </c>
      <c r="J1942" s="14"/>
    </row>
    <row r="1943" ht="22.5" customHeight="1">
      <c r="A1943" s="13" t="n">
        <f>WEEKNUM(B1943,2)</f>
        <v>38</v>
      </c>
      <c r="B1943" s="33" t="n">
        <v>46279</v>
      </c>
      <c r="C1943" s="52" t="n">
        <v>2783561</v>
      </c>
      <c r="D1943" s="63" t="s">
        <v>38</v>
      </c>
      <c r="E1943" s="52" t="s">
        <v>14</v>
      </c>
      <c r="F1943" s="39" t="s">
        <v>15</v>
      </c>
      <c r="G1943" s="57" t="n">
        <v>451</v>
      </c>
      <c r="H1943" s="39" t="n">
        <v>0.1</v>
      </c>
      <c r="I1943" s="39" t="n">
        <v>44.9</v>
      </c>
      <c r="J1943" s="14"/>
    </row>
    <row r="1944" ht="22.5" customHeight="1">
      <c r="A1944" s="13" t="n">
        <f>WEEKNUM(B1944,2)</f>
        <v>38</v>
      </c>
      <c r="B1944" s="33" t="n">
        <v>46279</v>
      </c>
      <c r="C1944" s="52" t="n">
        <v>10599157</v>
      </c>
      <c r="D1944" s="63" t="s">
        <v>39</v>
      </c>
      <c r="E1944" s="52" t="s">
        <v>14</v>
      </c>
      <c r="F1944" s="39" t="s">
        <v>15</v>
      </c>
      <c r="G1944" s="57" t="n">
        <v>101</v>
      </c>
      <c r="H1944" s="39" t="n">
        <v>0.312</v>
      </c>
      <c r="I1944" s="39" t="n">
        <v>31.5</v>
      </c>
      <c r="J1944" s="14"/>
    </row>
    <row r="1945" ht="22.5" customHeight="1">
      <c r="A1945" s="13" t="n">
        <f>WEEKNUM(B1945,2)</f>
        <v>38</v>
      </c>
      <c r="B1945" s="33" t="n">
        <v>46279</v>
      </c>
      <c r="C1945" s="52" t="n">
        <v>10599681</v>
      </c>
      <c r="D1945" s="63" t="s">
        <v>40</v>
      </c>
      <c r="E1945" s="52" t="s">
        <v>14</v>
      </c>
      <c r="F1945" s="39" t="s">
        <v>15</v>
      </c>
      <c r="G1945" s="57" t="n">
        <v>289</v>
      </c>
      <c r="H1945" s="39" t="n">
        <v>0.13</v>
      </c>
      <c r="I1945" s="39" t="n">
        <v>37.57</v>
      </c>
      <c r="J1945" s="14"/>
    </row>
    <row r="1946" ht="22.5" customHeight="1">
      <c r="A1946" s="13" t="n">
        <f>WEEKNUM(B1946,2)</f>
        <v>38</v>
      </c>
      <c r="B1946" s="33" t="n">
        <v>46279</v>
      </c>
      <c r="C1946" s="52" t="n">
        <v>6060965</v>
      </c>
      <c r="D1946" s="63" t="s">
        <v>35</v>
      </c>
      <c r="E1946" s="52" t="s">
        <v>14</v>
      </c>
      <c r="F1946" s="39" t="s">
        <v>15</v>
      </c>
      <c r="G1946" s="58" t="n">
        <v>86</v>
      </c>
      <c r="H1946" s="39" t="n">
        <v>0.301</v>
      </c>
      <c r="I1946" s="39" t="n">
        <v>25.85</v>
      </c>
      <c r="J1946" s="14"/>
    </row>
    <row r="1947" ht="22.5" customHeight="1">
      <c r="A1947" s="13" t="n">
        <f>WEEKNUM(B1947,2)</f>
        <v>38</v>
      </c>
      <c r="B1947" s="33" t="n">
        <v>46279</v>
      </c>
      <c r="C1947" s="52" t="n">
        <v>10842514</v>
      </c>
      <c r="D1947" s="63" t="s">
        <v>41</v>
      </c>
      <c r="E1947" s="52" t="s">
        <v>14</v>
      </c>
      <c r="F1947" s="13" t="s">
        <v>26</v>
      </c>
      <c r="G1947" s="35" t="n">
        <v>0</v>
      </c>
      <c r="H1947" s="39" t="n">
        <v>0</v>
      </c>
      <c r="I1947" s="39" t="n">
        <v>0.01</v>
      </c>
      <c r="J1947" s="14"/>
    </row>
    <row r="1948" ht="22.5" customHeight="1">
      <c r="A1948" s="13" t="n">
        <f>WEEKNUM(B1948,2)</f>
        <v>38</v>
      </c>
      <c r="B1948" s="33" t="n">
        <v>46279</v>
      </c>
      <c r="C1948" s="52" t="n">
        <v>10815258</v>
      </c>
      <c r="D1948" s="63" t="s">
        <v>41</v>
      </c>
      <c r="E1948" s="52" t="s">
        <v>14</v>
      </c>
      <c r="F1948" s="39" t="s">
        <v>15</v>
      </c>
      <c r="G1948" s="35" t="n">
        <v>2</v>
      </c>
      <c r="H1948" s="39" t="n">
        <v>0.21</v>
      </c>
      <c r="I1948" s="39" t="n">
        <v>0.42</v>
      </c>
      <c r="J1948" s="14"/>
    </row>
    <row r="1949" ht="22.5" customHeight="1">
      <c r="A1949" s="13" t="n">
        <f>WEEKNUM(B1949,2)</f>
        <v>38</v>
      </c>
      <c r="B1949" s="33" t="n">
        <v>46279</v>
      </c>
      <c r="C1949" s="52" t="n">
        <v>91535229</v>
      </c>
      <c r="D1949" s="63" t="s">
        <v>31</v>
      </c>
      <c r="E1949" s="52" t="s">
        <v>36</v>
      </c>
      <c r="F1949" s="39" t="s">
        <v>15</v>
      </c>
      <c r="G1949" s="35" t="n">
        <v>8</v>
      </c>
      <c r="H1949" s="39" t="n">
        <v>0.04</v>
      </c>
      <c r="I1949" s="39" t="n">
        <v>0.32</v>
      </c>
      <c r="J1949" s="14"/>
    </row>
    <row r="1950" ht="22.5" customHeight="1">
      <c r="A1950" s="13" t="n">
        <f>WEEKNUM(B1950,2)</f>
        <v>38</v>
      </c>
      <c r="B1950" s="33" t="n">
        <v>46279</v>
      </c>
      <c r="C1950" s="52" t="n">
        <v>91535331</v>
      </c>
      <c r="D1950" s="63" t="s">
        <v>31</v>
      </c>
      <c r="E1950" s="52" t="s">
        <v>42</v>
      </c>
      <c r="F1950" s="39" t="s">
        <v>15</v>
      </c>
      <c r="G1950" s="58" t="n">
        <v>15</v>
      </c>
      <c r="H1950" s="39" t="n">
        <v>0.04</v>
      </c>
      <c r="I1950" s="39" t="n">
        <v>0.6</v>
      </c>
      <c r="J1950" s="14"/>
    </row>
    <row r="1951" ht="22.5" customHeight="1">
      <c r="A1951" s="13" t="n">
        <f>WEEKNUM(B1951,2)</f>
        <v>38</v>
      </c>
      <c r="B1951" s="33" t="n">
        <v>46279</v>
      </c>
      <c r="C1951" s="52" t="n">
        <v>11324493</v>
      </c>
      <c r="D1951" s="63" t="s">
        <v>31</v>
      </c>
      <c r="E1951" s="52" t="s">
        <v>17</v>
      </c>
      <c r="F1951" s="13" t="s">
        <v>15</v>
      </c>
      <c r="G1951" s="35" t="n">
        <v>3</v>
      </c>
      <c r="H1951" s="39" t="n">
        <v>0.3</v>
      </c>
      <c r="I1951" s="39" t="n">
        <v>0.9</v>
      </c>
      <c r="J1951" s="14"/>
    </row>
    <row r="1952" ht="22.5" customHeight="1">
      <c r="A1952" s="13" t="n">
        <f>WEEKNUM(B1952,2)</f>
        <v>38</v>
      </c>
      <c r="B1952" s="33" t="n">
        <v>46279</v>
      </c>
      <c r="C1952" s="52" t="n">
        <v>10298628</v>
      </c>
      <c r="D1952" s="63" t="s">
        <v>43</v>
      </c>
      <c r="E1952" s="52" t="s">
        <v>14</v>
      </c>
      <c r="F1952" s="13" t="s">
        <v>26</v>
      </c>
      <c r="G1952" s="58" t="n">
        <v>82</v>
      </c>
      <c r="H1952" s="39" t="n">
        <v>0.4</v>
      </c>
      <c r="I1952" s="39" t="n">
        <v>32.53</v>
      </c>
      <c r="J1952" s="14"/>
    </row>
    <row r="1953" ht="22.5" customHeight="1">
      <c r="A1953" s="13" t="n">
        <f>WEEKNUM(B1953,2)</f>
        <v>38</v>
      </c>
      <c r="B1953" s="33" t="n">
        <v>46279</v>
      </c>
      <c r="C1953" s="52" t="n">
        <v>11655595</v>
      </c>
      <c r="D1953" s="63" t="s">
        <v>44</v>
      </c>
      <c r="E1953" s="52" t="s">
        <v>14</v>
      </c>
      <c r="F1953" s="13" t="s">
        <v>26</v>
      </c>
      <c r="G1953" s="35" t="n">
        <v>0</v>
      </c>
      <c r="H1953" s="39" t="n">
        <v>0</v>
      </c>
      <c r="I1953" s="39" t="n">
        <v>0.02</v>
      </c>
      <c r="J1953" s="14"/>
    </row>
    <row r="1954" ht="22.5" customHeight="1">
      <c r="A1954" s="13" t="n">
        <f>WEEKNUM(B1954,2)</f>
        <v>38</v>
      </c>
      <c r="B1954" s="33" t="n">
        <v>46279</v>
      </c>
      <c r="C1954" s="52" t="n">
        <v>11655596</v>
      </c>
      <c r="D1954" s="63" t="s">
        <v>44</v>
      </c>
      <c r="E1954" s="52" t="s">
        <v>14</v>
      </c>
      <c r="F1954" s="13" t="s">
        <v>12</v>
      </c>
      <c r="G1954" s="35" t="n">
        <v>0</v>
      </c>
      <c r="H1954" s="39" t="n">
        <v>0</v>
      </c>
      <c r="I1954" s="39" t="n">
        <v>0.0001</v>
      </c>
      <c r="J1954" s="14"/>
    </row>
    <row r="1955" ht="22.5" customHeight="1">
      <c r="A1955" s="13" t="n">
        <f>WEEKNUM(B1955,2)</f>
        <v>38</v>
      </c>
      <c r="B1955" s="33" t="n">
        <v>46279</v>
      </c>
      <c r="C1955" s="52" t="n">
        <v>11690183</v>
      </c>
      <c r="D1955" s="63" t="s">
        <v>38</v>
      </c>
      <c r="E1955" s="52" t="s">
        <v>14</v>
      </c>
      <c r="F1955" s="13" t="s">
        <v>15</v>
      </c>
      <c r="G1955" s="58" t="n">
        <v>49</v>
      </c>
      <c r="H1955" s="39" t="n">
        <v>0.2</v>
      </c>
      <c r="I1955" s="39" t="n">
        <v>9.8</v>
      </c>
      <c r="J1955" s="14"/>
    </row>
    <row r="1956" ht="22.5" customHeight="1">
      <c r="A1956" s="13" t="n">
        <f>WEEKNUM(B1956,2)</f>
        <v>38</v>
      </c>
      <c r="B1956" s="33" t="n">
        <v>46279</v>
      </c>
      <c r="C1956" s="52" t="n">
        <v>11763482</v>
      </c>
      <c r="D1956" s="63" t="s">
        <v>44</v>
      </c>
      <c r="E1956" s="65" t="s">
        <v>14</v>
      </c>
      <c r="F1956" s="13" t="s">
        <v>12</v>
      </c>
      <c r="G1956" s="35" t="n">
        <v>0</v>
      </c>
      <c r="H1956" s="39" t="n">
        <v>0</v>
      </c>
      <c r="I1956" s="39" t="n">
        <v>0.0058</v>
      </c>
      <c r="J1956" s="70"/>
    </row>
    <row r="1957" ht="22.5" customHeight="1">
      <c r="A1957" s="13" t="n">
        <f>WEEKNUM(B1957,2)</f>
        <v>38</v>
      </c>
      <c r="B1957" s="33" t="n">
        <v>46279</v>
      </c>
      <c r="C1957" s="52" t="n">
        <v>91565942</v>
      </c>
      <c r="D1957" s="63" t="s">
        <v>31</v>
      </c>
      <c r="E1957" s="52" t="s">
        <v>36</v>
      </c>
      <c r="F1957" s="39" t="s">
        <v>15</v>
      </c>
      <c r="G1957" s="35" t="n">
        <v>0</v>
      </c>
      <c r="H1957" s="39" t="n">
        <v>0</v>
      </c>
      <c r="I1957" s="39" t="n">
        <v>0</v>
      </c>
      <c r="J1957" s="70"/>
    </row>
    <row r="1958" ht="22.5" customHeight="1">
      <c r="A1958" s="13" t="n">
        <f>WEEKNUM(B1958,2)</f>
        <v>38</v>
      </c>
      <c r="B1958" s="33" t="n">
        <v>46279</v>
      </c>
      <c r="C1958" s="52" t="n">
        <v>5464039</v>
      </c>
      <c r="D1958" s="63" t="s">
        <v>31</v>
      </c>
      <c r="E1958" s="52" t="s">
        <v>46</v>
      </c>
      <c r="F1958" s="13" t="s">
        <v>15</v>
      </c>
      <c r="G1958" s="35" t="n">
        <v>1427</v>
      </c>
      <c r="H1958" s="39" t="n">
        <v>0.297</v>
      </c>
      <c r="I1958" s="39" t="n">
        <v>423.618</v>
      </c>
      <c r="J1958" s="14"/>
    </row>
    <row r="1959" ht="22.5" customHeight="1">
      <c r="A1959" s="13" t="n">
        <f>WEEKNUM(B1959,2)</f>
        <v>38</v>
      </c>
      <c r="B1959" s="33" t="n">
        <v>46279</v>
      </c>
      <c r="C1959" s="52" t="n">
        <v>8057746</v>
      </c>
      <c r="D1959" s="63" t="s">
        <v>31</v>
      </c>
      <c r="E1959" s="52" t="s">
        <v>46</v>
      </c>
      <c r="F1959" s="61" t="s">
        <v>15</v>
      </c>
      <c r="G1959" s="59" t="n">
        <v>0</v>
      </c>
      <c r="H1959" s="60" t="n">
        <v>0</v>
      </c>
      <c r="I1959" s="60" t="n">
        <v>0</v>
      </c>
      <c r="J1959" s="14"/>
    </row>
    <row r="1960" ht="22.5" customHeight="1">
      <c r="A1960" s="13" t="n">
        <f>WEEKNUM(B1960,2)</f>
        <v>38</v>
      </c>
      <c r="B1960" s="33" t="n">
        <v>46279</v>
      </c>
      <c r="C1960" s="52" t="n">
        <v>91399821</v>
      </c>
      <c r="D1960" s="62" t="s">
        <v>40</v>
      </c>
      <c r="E1960" s="52" t="s">
        <v>14</v>
      </c>
      <c r="F1960" s="13" t="s">
        <v>26</v>
      </c>
      <c r="G1960" s="35" t="n">
        <v>98</v>
      </c>
      <c r="H1960" s="39" t="n">
        <v>0.03</v>
      </c>
      <c r="I1960" s="39" t="n">
        <v>3.21</v>
      </c>
      <c r="J1960" s="14"/>
    </row>
    <row r="1961" ht="22.5" customHeight="1">
      <c r="A1961" s="13" t="n">
        <f>WEEKNUM(B1961,2)</f>
        <v>38</v>
      </c>
      <c r="B1961" s="33" t="n">
        <v>46279</v>
      </c>
      <c r="C1961" s="52" t="n">
        <v>8670368</v>
      </c>
      <c r="D1961" s="62" t="s">
        <v>16</v>
      </c>
      <c r="E1961" s="52" t="s">
        <v>11</v>
      </c>
      <c r="F1961" s="13" t="s">
        <v>30</v>
      </c>
      <c r="G1961" s="35" t="n">
        <v>3</v>
      </c>
      <c r="H1961" s="39" t="n">
        <v>0.41</v>
      </c>
      <c r="I1961" s="39" t="n">
        <v>1.23</v>
      </c>
      <c r="J1961" s="64" t="n">
        <v>0</v>
      </c>
    </row>
    <row r="1962" ht="22.5" customHeight="1">
      <c r="A1962" s="13" t="n">
        <f>WEEKNUM(B1962,2)</f>
        <v>38</v>
      </c>
      <c r="B1962" s="33" t="n">
        <v>46279</v>
      </c>
      <c r="C1962" s="52" t="n">
        <v>10514860</v>
      </c>
      <c r="D1962" s="63" t="s">
        <v>44</v>
      </c>
      <c r="E1962" s="52" t="s">
        <v>14</v>
      </c>
      <c r="F1962" s="13" t="s">
        <v>15</v>
      </c>
      <c r="G1962" s="35" t="n">
        <v>108</v>
      </c>
      <c r="H1962" s="39" t="n">
        <v>0.7</v>
      </c>
      <c r="I1962" s="39" t="n">
        <v>75.6</v>
      </c>
      <c r="J1962" s="14"/>
    </row>
    <row r="1963" ht="22.5" customHeight="1">
      <c r="A1963" s="13" t="n">
        <f>WEEKNUM(B1963,2)</f>
        <v>38</v>
      </c>
      <c r="B1963" s="33" t="n">
        <v>46279</v>
      </c>
      <c r="C1963" s="52" t="n">
        <v>91532857</v>
      </c>
      <c r="D1963" s="63" t="s">
        <v>47</v>
      </c>
      <c r="E1963" s="52" t="s">
        <v>14</v>
      </c>
      <c r="F1963" s="13" t="s">
        <v>12</v>
      </c>
      <c r="G1963" s="35" t="n">
        <v>50</v>
      </c>
      <c r="H1963" s="39" t="n">
        <v>0.193</v>
      </c>
      <c r="I1963" s="39" t="n">
        <v>9.6407</v>
      </c>
      <c r="J1963" s="14"/>
    </row>
    <row r="1964" ht="22.5" customHeight="1">
      <c r="A1964" s="13" t="n">
        <f>WEEKNUM(B1964,2)</f>
        <v>38</v>
      </c>
      <c r="B1964" s="33" t="n">
        <v>46279</v>
      </c>
      <c r="C1964" s="52" t="n">
        <v>91534913</v>
      </c>
      <c r="D1964" s="63" t="s">
        <v>48</v>
      </c>
      <c r="E1964" s="52" t="s">
        <v>49</v>
      </c>
      <c r="F1964" s="13" t="s">
        <v>15</v>
      </c>
      <c r="G1964" s="35" t="n">
        <v>0</v>
      </c>
      <c r="H1964" s="39" t="n">
        <v>0</v>
      </c>
      <c r="I1964" s="39" t="n">
        <v>0</v>
      </c>
      <c r="J1964" s="14"/>
    </row>
    <row r="1965" ht="22.5" customHeight="1">
      <c r="A1965" s="13" t="n">
        <f>WEEKNUM(B1965,2)</f>
        <v>38</v>
      </c>
      <c r="B1965" s="33" t="n">
        <v>46279</v>
      </c>
      <c r="C1965" s="52" t="n">
        <v>91533906</v>
      </c>
      <c r="D1965" s="63" t="s">
        <v>50</v>
      </c>
      <c r="E1965" s="52" t="s">
        <v>51</v>
      </c>
      <c r="F1965" s="13" t="s">
        <v>15</v>
      </c>
      <c r="G1965" s="35" t="n">
        <v>0</v>
      </c>
      <c r="H1965" s="39" t="n">
        <v>0</v>
      </c>
      <c r="I1965" s="39" t="n">
        <v>0</v>
      </c>
      <c r="J1965" s="14"/>
    </row>
    <row r="1966" ht="22.5" customHeight="1">
      <c r="A1966" s="13" t="n">
        <f>WEEKNUM(B1966,2)</f>
        <v>38</v>
      </c>
      <c r="B1966" s="33" t="n">
        <v>46279</v>
      </c>
      <c r="C1966" s="52" t="n">
        <v>91545519</v>
      </c>
      <c r="D1966" s="63" t="s">
        <v>52</v>
      </c>
      <c r="E1966" s="52" t="s">
        <v>46</v>
      </c>
      <c r="F1966" s="13" t="s">
        <v>15</v>
      </c>
      <c r="G1966" s="35" t="n">
        <v>50</v>
      </c>
      <c r="H1966" s="39" t="n">
        <v>0.2</v>
      </c>
      <c r="I1966" s="39" t="n">
        <v>10</v>
      </c>
      <c r="J1966" s="14"/>
    </row>
    <row r="1967" ht="22.5" customHeight="1">
      <c r="A1967" s="13" t="n">
        <f>WEEKNUM(B1967,2)</f>
        <v>38</v>
      </c>
      <c r="B1967" s="33" t="n">
        <v>46279</v>
      </c>
      <c r="C1967" s="52" t="n">
        <v>91551388</v>
      </c>
      <c r="D1967" s="63" t="s">
        <v>53</v>
      </c>
      <c r="E1967" s="52" t="s">
        <v>54</v>
      </c>
      <c r="F1967" s="13" t="s">
        <v>12</v>
      </c>
      <c r="G1967" s="35" t="n">
        <v>31</v>
      </c>
      <c r="H1967" s="39" t="n">
        <v>0.544</v>
      </c>
      <c r="I1967" s="39" t="n">
        <v>16.8552</v>
      </c>
      <c r="J1967" s="14"/>
    </row>
    <row r="1968" ht="22.5" customHeight="1">
      <c r="A1968" s="13" t="n">
        <f>WEEKNUM(B1968,2)</f>
        <v>38</v>
      </c>
      <c r="B1968" s="33" t="n">
        <v>46279</v>
      </c>
      <c r="C1968" s="52" t="n">
        <v>91565948</v>
      </c>
      <c r="D1968" s="63" t="s">
        <v>47</v>
      </c>
      <c r="E1968" s="52" t="s">
        <v>14</v>
      </c>
      <c r="F1968" s="13" t="s">
        <v>12</v>
      </c>
      <c r="G1968" s="35" t="n">
        <v>34</v>
      </c>
      <c r="H1968" s="39" t="n">
        <v>0.518</v>
      </c>
      <c r="I1968" s="39" t="n">
        <v>17.5969</v>
      </c>
      <c r="J1968" s="14"/>
    </row>
    <row r="1969" ht="22.5" customHeight="1">
      <c r="A1969" s="13" t="n">
        <f>WEEKNUM(B1969,2)</f>
        <v>38</v>
      </c>
      <c r="B1969" s="33" t="n">
        <v>46279</v>
      </c>
      <c r="C1969" s="52" t="n">
        <v>91550293</v>
      </c>
      <c r="D1969" s="63" t="s">
        <v>55</v>
      </c>
      <c r="E1969" s="52" t="s">
        <v>56</v>
      </c>
      <c r="F1969" s="13" t="s">
        <v>15</v>
      </c>
      <c r="G1969" s="35" t="n">
        <v>53</v>
      </c>
      <c r="H1969" s="39" t="n">
        <v>0.35</v>
      </c>
      <c r="I1969" s="39" t="n">
        <v>18.55</v>
      </c>
      <c r="J1969" s="14"/>
    </row>
    <row r="1970" ht="22.5" customHeight="1">
      <c r="A1970" s="13" t="n">
        <f>WEEKNUM(B1970,2)</f>
        <v>38</v>
      </c>
      <c r="B1970" s="33" t="n">
        <v>46279</v>
      </c>
      <c r="C1970" s="52" t="n">
        <v>91550294</v>
      </c>
      <c r="D1970" s="63" t="s">
        <v>96</v>
      </c>
      <c r="E1970" s="52" t="s">
        <v>54</v>
      </c>
      <c r="F1970" s="13" t="s">
        <v>15</v>
      </c>
      <c r="G1970" s="35" t="n">
        <v>0</v>
      </c>
      <c r="H1970" s="39" t="n">
        <v>0</v>
      </c>
      <c r="I1970" s="39" t="n">
        <v>0</v>
      </c>
      <c r="J1970" s="14"/>
    </row>
    <row r="1971" ht="22.5" customHeight="1">
      <c r="A1971" s="13" t="n">
        <f>WEEKNUM(B1971,2)</f>
        <v>38</v>
      </c>
      <c r="B1971" s="33" t="n">
        <v>46279</v>
      </c>
      <c r="C1971" s="52" t="n">
        <v>9333145</v>
      </c>
      <c r="D1971" s="63" t="s">
        <v>57</v>
      </c>
      <c r="E1971" s="52" t="s">
        <v>14</v>
      </c>
      <c r="F1971" s="13" t="s">
        <v>26</v>
      </c>
      <c r="G1971" s="35" t="n">
        <v>143</v>
      </c>
      <c r="H1971" s="39" t="n">
        <v>0.33</v>
      </c>
      <c r="I1971" s="39" t="n">
        <v>42.9</v>
      </c>
      <c r="J1971" s="14"/>
    </row>
    <row r="1972" ht="22.5" customHeight="1">
      <c r="A1972" s="13" t="n">
        <f>WEEKNUM(B1972,2)</f>
        <v>38</v>
      </c>
      <c r="B1972" s="33" t="n">
        <v>46279</v>
      </c>
      <c r="C1972" s="52" t="n">
        <v>91557347</v>
      </c>
      <c r="D1972" s="63" t="s">
        <v>58</v>
      </c>
      <c r="E1972" s="52" t="s">
        <v>14</v>
      </c>
      <c r="F1972" s="13" t="s">
        <v>15</v>
      </c>
      <c r="G1972" s="35" t="n">
        <v>26</v>
      </c>
      <c r="H1972" s="39" t="n">
        <v>0.8</v>
      </c>
      <c r="I1972" s="39" t="n">
        <v>20.8</v>
      </c>
      <c r="J1972" s="14"/>
    </row>
    <row r="1973" ht="22.5" customHeight="1">
      <c r="A1973" s="13" t="n">
        <f>WEEKNUM(B1973,2)</f>
        <v>38</v>
      </c>
      <c r="B1973" s="33" t="n">
        <v>46279</v>
      </c>
      <c r="C1973" s="52" t="n">
        <v>12115625</v>
      </c>
      <c r="D1973" s="63" t="s">
        <v>59</v>
      </c>
      <c r="E1973" s="52" t="s">
        <v>14</v>
      </c>
      <c r="F1973" s="13" t="s">
        <v>15</v>
      </c>
      <c r="G1973" s="35" t="n">
        <v>0</v>
      </c>
      <c r="H1973" s="39" t="n">
        <v>0</v>
      </c>
      <c r="I1973" s="39" t="n">
        <v>0</v>
      </c>
      <c r="J1973" s="14"/>
    </row>
    <row r="1974" ht="22.5" customHeight="1">
      <c r="A1974" s="13" t="n">
        <f>WEEKNUM(B1974,2)</f>
        <v>38</v>
      </c>
      <c r="B1974" s="33" t="n">
        <v>46279</v>
      </c>
      <c r="C1974" s="52" t="n">
        <v>91564897</v>
      </c>
      <c r="D1974" s="63" t="s">
        <v>93</v>
      </c>
      <c r="E1974" s="52" t="s">
        <v>56</v>
      </c>
      <c r="F1974" s="13" t="s">
        <v>15</v>
      </c>
      <c r="G1974" s="35" t="n">
        <v>0</v>
      </c>
      <c r="H1974" s="39" t="n">
        <v>0</v>
      </c>
      <c r="I1974" s="39" t="n">
        <v>0</v>
      </c>
      <c r="J1974" s="14"/>
    </row>
    <row r="1975" ht="22.5" customHeight="1">
      <c r="A1975" s="13" t="n">
        <f>WEEKNUM(B1975,2)</f>
        <v>38</v>
      </c>
      <c r="B1975" s="33" t="n">
        <v>46279</v>
      </c>
      <c r="C1975" s="52" t="n">
        <v>91564896</v>
      </c>
      <c r="D1975" s="63" t="s">
        <v>60</v>
      </c>
      <c r="E1975" s="52" t="s">
        <v>14</v>
      </c>
      <c r="F1975" s="13" t="s">
        <v>15</v>
      </c>
      <c r="G1975" s="35" t="n">
        <v>46</v>
      </c>
      <c r="H1975" s="39" t="n">
        <v>0.35</v>
      </c>
      <c r="I1975" s="39" t="n">
        <v>16.1</v>
      </c>
      <c r="J1975" s="14"/>
    </row>
    <row r="1976" ht="22.5" customHeight="1">
      <c r="A1976" s="13" t="n">
        <f>WEEKNUM(B1976,2)</f>
        <v>38</v>
      </c>
      <c r="B1976" s="33" t="n">
        <v>46279</v>
      </c>
      <c r="C1976" s="52" t="n">
        <v>91399439</v>
      </c>
      <c r="D1976" s="63" t="s">
        <v>69</v>
      </c>
      <c r="E1976" s="52" t="s">
        <v>42</v>
      </c>
      <c r="F1976" s="13" t="s">
        <v>15</v>
      </c>
      <c r="G1976" s="13" t="n">
        <v>34</v>
      </c>
      <c r="H1976" s="39" t="n">
        <v>0.1</v>
      </c>
      <c r="I1976" s="39" t="n">
        <v>3.4</v>
      </c>
      <c r="J1976" s="14"/>
    </row>
    <row r="1977" ht="22.5" customHeight="1">
      <c r="A1977" s="13" t="n">
        <f>WEEKNUM(B1977,2)</f>
        <v>38</v>
      </c>
      <c r="B1977" s="33" t="n">
        <v>46279</v>
      </c>
      <c r="C1977" s="52" t="n">
        <v>91399437</v>
      </c>
      <c r="D1977" s="63" t="s">
        <v>70</v>
      </c>
      <c r="E1977" s="56" t="s">
        <v>71</v>
      </c>
      <c r="F1977" s="13" t="s">
        <v>15</v>
      </c>
      <c r="G1977" s="35" t="n">
        <v>50</v>
      </c>
      <c r="H1977" s="39" t="n">
        <v>0.15</v>
      </c>
      <c r="I1977" s="39" t="n">
        <v>7.5</v>
      </c>
      <c r="J1977" s="66"/>
    </row>
    <row r="1978" ht="22.5" customHeight="1">
      <c r="A1978" s="13" t="n">
        <f>WEEKNUM(B1978,2)</f>
        <v>38</v>
      </c>
      <c r="B1978" s="33" t="n">
        <v>46279</v>
      </c>
      <c r="C1978" s="52" t="n">
        <v>5556054</v>
      </c>
      <c r="D1978" s="63" t="s">
        <v>72</v>
      </c>
      <c r="E1978" s="52" t="s">
        <v>36</v>
      </c>
      <c r="F1978" s="13" t="s">
        <v>15</v>
      </c>
      <c r="G1978" s="57" t="n">
        <v>4</v>
      </c>
      <c r="H1978" s="39" t="n">
        <v>1.717</v>
      </c>
      <c r="I1978" s="39" t="n">
        <v>6.87</v>
      </c>
      <c r="J1978" s="14"/>
    </row>
    <row r="1979" ht="22.5" customHeight="1">
      <c r="A1979" s="13" t="n">
        <f>WEEKNUM(B1979,2)</f>
        <v>38</v>
      </c>
      <c r="B1979" s="33" t="n">
        <v>46279</v>
      </c>
      <c r="C1979" s="52" t="n">
        <v>8628042</v>
      </c>
      <c r="D1979" s="63" t="s">
        <v>28</v>
      </c>
      <c r="E1979" s="52" t="s">
        <v>14</v>
      </c>
      <c r="F1979" s="61" t="s">
        <v>26</v>
      </c>
      <c r="G1979" s="61" t="n">
        <v>539</v>
      </c>
      <c r="H1979" s="60" t="n">
        <v>0.3</v>
      </c>
      <c r="I1979" s="60" t="n">
        <v>162.49</v>
      </c>
      <c r="J1979" s="14"/>
    </row>
    <row r="1980" ht="22.5" customHeight="1">
      <c r="A1980" s="13" t="n">
        <f>WEEKNUM(B1980,2)</f>
        <v>38</v>
      </c>
      <c r="B1980" s="33" t="n">
        <v>46279</v>
      </c>
      <c r="C1980" s="52" t="n">
        <v>9297014</v>
      </c>
      <c r="D1980" s="63" t="s">
        <v>13</v>
      </c>
      <c r="E1980" s="52" t="s">
        <v>14</v>
      </c>
      <c r="F1980" s="13" t="s">
        <v>26</v>
      </c>
      <c r="G1980" s="13" t="n">
        <v>228</v>
      </c>
      <c r="H1980" s="39" t="n">
        <v>0.18</v>
      </c>
      <c r="I1980" s="39" t="n">
        <v>40.04</v>
      </c>
      <c r="J1980" s="14"/>
    </row>
    <row r="1981" ht="22.5" customHeight="1">
      <c r="A1981" s="13" t="n">
        <f>WEEKNUM(B1981,2)</f>
        <v>38</v>
      </c>
      <c r="B1981" s="33" t="n">
        <v>46279</v>
      </c>
      <c r="C1981" s="52" t="n">
        <v>7815836</v>
      </c>
      <c r="D1981" s="63" t="s">
        <v>73</v>
      </c>
      <c r="E1981" s="52" t="s">
        <v>36</v>
      </c>
      <c r="F1981" s="13" t="s">
        <v>15</v>
      </c>
      <c r="G1981" s="57" t="n">
        <v>3843</v>
      </c>
      <c r="H1981" s="39" t="n">
        <v>0.099</v>
      </c>
      <c r="I1981" s="39" t="n">
        <v>379.015</v>
      </c>
      <c r="J1981" s="14"/>
    </row>
    <row r="1982" ht="22.5" customHeight="1">
      <c r="A1982" s="13" t="n">
        <f>WEEKNUM(B1982,2)</f>
        <v>38</v>
      </c>
      <c r="B1982" s="33" t="n">
        <v>46279</v>
      </c>
      <c r="C1982" s="52" t="n">
        <v>8312006</v>
      </c>
      <c r="D1982" s="63" t="s">
        <v>92</v>
      </c>
      <c r="E1982" s="52" t="s">
        <v>14</v>
      </c>
      <c r="F1982" s="13" t="s">
        <v>15</v>
      </c>
      <c r="G1982" s="57" t="n">
        <v>24</v>
      </c>
      <c r="H1982" s="39" t="n">
        <v>0.12</v>
      </c>
      <c r="I1982" s="39" t="n">
        <v>2.88</v>
      </c>
      <c r="J1982" s="14"/>
    </row>
    <row r="1983" ht="22.5" customHeight="1">
      <c r="A1983" s="13" t="n">
        <f>WEEKNUM(B1983,2)</f>
        <v>38</v>
      </c>
      <c r="B1983" s="33" t="n">
        <v>46279</v>
      </c>
      <c r="C1983" s="52" t="n">
        <v>91467820</v>
      </c>
      <c r="D1983" s="63" t="s">
        <v>74</v>
      </c>
      <c r="E1983" s="52" t="s">
        <v>36</v>
      </c>
      <c r="F1983" s="13" t="s">
        <v>15</v>
      </c>
      <c r="G1983" s="57" t="n">
        <v>224</v>
      </c>
      <c r="H1983" s="39" t="n">
        <v>0.1</v>
      </c>
      <c r="I1983" s="39" t="n">
        <v>22.4</v>
      </c>
      <c r="J1983" s="14"/>
    </row>
    <row r="1984" ht="22.5" customHeight="1">
      <c r="A1984" s="13" t="n">
        <f>WEEKNUM(B1984,2)</f>
        <v>38</v>
      </c>
      <c r="B1984" s="33" t="n">
        <v>46279</v>
      </c>
      <c r="C1984" s="52" t="n">
        <v>91467821</v>
      </c>
      <c r="D1984" s="63" t="s">
        <v>74</v>
      </c>
      <c r="E1984" s="52" t="s">
        <v>17</v>
      </c>
      <c r="F1984" s="13" t="s">
        <v>15</v>
      </c>
      <c r="G1984" s="57" t="n">
        <v>100</v>
      </c>
      <c r="H1984" s="39" t="n">
        <v>0.17</v>
      </c>
      <c r="I1984" s="39" t="n">
        <v>17</v>
      </c>
      <c r="J1984" s="14"/>
    </row>
    <row r="1985" ht="22.5" customHeight="1">
      <c r="A1985" s="13" t="n">
        <f>WEEKNUM(B1985,2)</f>
        <v>38</v>
      </c>
      <c r="B1985" s="33" t="n">
        <v>46279</v>
      </c>
      <c r="C1985" s="52" t="n">
        <v>10295313</v>
      </c>
      <c r="D1985" s="63" t="s">
        <v>92</v>
      </c>
      <c r="E1985" s="52" t="s">
        <v>14</v>
      </c>
      <c r="F1985" s="13" t="s">
        <v>15</v>
      </c>
      <c r="G1985" s="35" t="n">
        <v>0</v>
      </c>
      <c r="H1985" s="39" t="n">
        <v>0</v>
      </c>
      <c r="I1985" s="39" t="n">
        <v>0</v>
      </c>
      <c r="J1985" s="14"/>
    </row>
    <row r="1986" ht="22.5" customHeight="1">
      <c r="A1986" s="13" t="n">
        <f>WEEKNUM(B1986,2)</f>
        <v>38</v>
      </c>
      <c r="B1986" s="33" t="n">
        <v>46279</v>
      </c>
      <c r="C1986" s="52" t="n">
        <v>91496145</v>
      </c>
      <c r="D1986" s="63" t="s">
        <v>74</v>
      </c>
      <c r="E1986" s="56" t="s">
        <v>71</v>
      </c>
      <c r="F1986" s="13" t="s">
        <v>15</v>
      </c>
      <c r="G1986" s="57" t="n">
        <v>50</v>
      </c>
      <c r="H1986" s="39" t="n">
        <v>0.15</v>
      </c>
      <c r="I1986" s="39" t="n">
        <v>7.5</v>
      </c>
      <c r="J1986" s="14"/>
    </row>
    <row r="1987" ht="22.5" customHeight="1">
      <c r="A1987" s="13" t="n">
        <f>WEEKNUM(B1987,2)</f>
        <v>38</v>
      </c>
      <c r="B1987" s="33" t="n">
        <v>46279</v>
      </c>
      <c r="C1987" s="52" t="n">
        <v>91496146</v>
      </c>
      <c r="D1987" s="63" t="s">
        <v>74</v>
      </c>
      <c r="E1987" s="52" t="s">
        <v>46</v>
      </c>
      <c r="F1987" s="13" t="s">
        <v>15</v>
      </c>
      <c r="G1987" s="57" t="n">
        <v>195</v>
      </c>
      <c r="H1987" s="39" t="n">
        <v>0.14</v>
      </c>
      <c r="I1987" s="39" t="n">
        <v>27.3</v>
      </c>
      <c r="J1987" s="14"/>
    </row>
    <row r="1988" ht="22.5" customHeight="1">
      <c r="A1988" s="13" t="n">
        <f>WEEKNUM(B1988,2)</f>
        <v>38</v>
      </c>
      <c r="B1988" s="33" t="n">
        <v>46279</v>
      </c>
      <c r="C1988" s="52" t="n">
        <v>91496147</v>
      </c>
      <c r="D1988" s="63" t="s">
        <v>74</v>
      </c>
      <c r="E1988" s="52" t="s">
        <v>11</v>
      </c>
      <c r="F1988" s="13" t="s">
        <v>15</v>
      </c>
      <c r="G1988" s="57" t="n">
        <v>138</v>
      </c>
      <c r="H1988" s="39" t="n">
        <v>0.13</v>
      </c>
      <c r="I1988" s="39" t="n">
        <v>17.94</v>
      </c>
      <c r="J1988" s="14"/>
    </row>
    <row r="1989" ht="22.5" customHeight="1">
      <c r="A1989" s="13" t="n">
        <f>WEEKNUM(B1989,2)</f>
        <v>38</v>
      </c>
      <c r="B1989" s="33" t="n">
        <v>46279</v>
      </c>
      <c r="C1989" s="52" t="n">
        <v>91496148</v>
      </c>
      <c r="D1989" s="63" t="s">
        <v>74</v>
      </c>
      <c r="E1989" s="52" t="s">
        <v>14</v>
      </c>
      <c r="F1989" s="13" t="s">
        <v>15</v>
      </c>
      <c r="G1989" s="57" t="n">
        <v>160</v>
      </c>
      <c r="H1989" s="39" t="n">
        <v>0.15</v>
      </c>
      <c r="I1989" s="39" t="n">
        <v>24</v>
      </c>
      <c r="J1989" s="14"/>
    </row>
    <row r="1990" ht="22.5" customHeight="1">
      <c r="A1990" s="13" t="n">
        <f>WEEKNUM(B1990,2)</f>
        <v>38</v>
      </c>
      <c r="B1990" s="33" t="n">
        <v>46279</v>
      </c>
      <c r="C1990" s="52" t="n">
        <v>10765365</v>
      </c>
      <c r="D1990" s="63" t="s">
        <v>75</v>
      </c>
      <c r="E1990" s="56" t="s">
        <v>71</v>
      </c>
      <c r="F1990" s="13" t="s">
        <v>15</v>
      </c>
      <c r="G1990" s="57" t="n">
        <v>100</v>
      </c>
      <c r="H1990" s="39" t="n">
        <v>0.181</v>
      </c>
      <c r="I1990" s="39" t="n">
        <v>18.07</v>
      </c>
      <c r="J1990" s="14"/>
    </row>
    <row r="1991" ht="22.5" customHeight="1">
      <c r="A1991" s="13" t="n">
        <f>WEEKNUM(B1991,2)</f>
        <v>38</v>
      </c>
      <c r="B1991" s="33" t="n">
        <v>46279</v>
      </c>
      <c r="C1991" s="52" t="n">
        <v>11079953</v>
      </c>
      <c r="D1991" s="63" t="s">
        <v>72</v>
      </c>
      <c r="E1991" s="52" t="s">
        <v>36</v>
      </c>
      <c r="F1991" s="13" t="s">
        <v>15</v>
      </c>
      <c r="G1991" s="57" t="n">
        <v>1</v>
      </c>
      <c r="H1991" s="39" t="n">
        <v>0</v>
      </c>
      <c r="I1991" s="39" t="n">
        <v>0</v>
      </c>
      <c r="J1991" s="14"/>
    </row>
    <row r="1992" ht="22.5" customHeight="1">
      <c r="A1992" s="13" t="n">
        <f>WEEKNUM(B1992,2)</f>
        <v>38</v>
      </c>
      <c r="B1992" s="33" t="n">
        <v>46279</v>
      </c>
      <c r="C1992" s="52" t="n">
        <v>11690181</v>
      </c>
      <c r="D1992" s="63" t="s">
        <v>76</v>
      </c>
      <c r="E1992" s="52" t="s">
        <v>14</v>
      </c>
      <c r="F1992" s="13" t="s">
        <v>15</v>
      </c>
      <c r="G1992" s="57" t="n">
        <v>500</v>
      </c>
      <c r="H1992" s="39" t="n">
        <v>0.42</v>
      </c>
      <c r="I1992" s="39" t="n">
        <v>210</v>
      </c>
      <c r="J1992" s="14"/>
    </row>
    <row r="1993" ht="22.5" customHeight="1">
      <c r="A1993" s="13" t="n">
        <f>WEEKNUM(B1993,2)</f>
        <v>38</v>
      </c>
      <c r="B1993" s="33" t="n">
        <v>46279</v>
      </c>
      <c r="C1993" s="52" t="n">
        <v>11836152</v>
      </c>
      <c r="D1993" s="63" t="s">
        <v>73</v>
      </c>
      <c r="E1993" s="56" t="s">
        <v>36</v>
      </c>
      <c r="F1993" s="13" t="s">
        <v>15</v>
      </c>
      <c r="G1993" s="57" t="n">
        <v>3</v>
      </c>
      <c r="H1993" s="39" t="n">
        <v>0.09</v>
      </c>
      <c r="I1993" s="39" t="n">
        <v>0.27</v>
      </c>
      <c r="J1993" s="14"/>
    </row>
    <row r="1994" ht="22.5" customHeight="1">
      <c r="A1994" s="13" t="n">
        <f>WEEKNUM(B1994,2)</f>
        <v>38</v>
      </c>
      <c r="B1994" s="33" t="n">
        <v>46279</v>
      </c>
      <c r="C1994" s="52" t="n">
        <v>11862336</v>
      </c>
      <c r="D1994" s="63" t="s">
        <v>69</v>
      </c>
      <c r="E1994" s="56" t="s">
        <v>42</v>
      </c>
      <c r="F1994" s="13" t="s">
        <v>15</v>
      </c>
      <c r="G1994" s="35" t="n">
        <v>0</v>
      </c>
      <c r="H1994" s="39" t="n">
        <v>0</v>
      </c>
      <c r="I1994" s="39" t="n">
        <v>0</v>
      </c>
      <c r="J1994" s="14"/>
    </row>
    <row r="1995" ht="22.5" customHeight="1">
      <c r="A1995" s="13" t="n">
        <f>WEEKNUM(B1995,2)</f>
        <v>38</v>
      </c>
      <c r="B1995" s="33" t="n">
        <v>46279</v>
      </c>
      <c r="C1995" s="52" t="n">
        <v>11924259</v>
      </c>
      <c r="D1995" s="63" t="s">
        <v>77</v>
      </c>
      <c r="E1995" s="56" t="s">
        <v>36</v>
      </c>
      <c r="F1995" s="13" t="s">
        <v>15</v>
      </c>
      <c r="G1995" s="57" t="n">
        <v>100</v>
      </c>
      <c r="H1995" s="39" t="n">
        <v>0.12</v>
      </c>
      <c r="I1995" s="39" t="n">
        <v>12</v>
      </c>
      <c r="J1995" s="14"/>
    </row>
    <row r="1996" ht="22.5" customHeight="1">
      <c r="A1996" s="13" t="n">
        <f>WEEKNUM(B1996,2)</f>
        <v>38</v>
      </c>
      <c r="B1996" s="33" t="n">
        <v>46279</v>
      </c>
      <c r="C1996" s="52" t="n">
        <v>11924419</v>
      </c>
      <c r="D1996" s="63" t="s">
        <v>77</v>
      </c>
      <c r="E1996" s="56" t="s">
        <v>36</v>
      </c>
      <c r="F1996" s="39" t="s">
        <v>26</v>
      </c>
      <c r="G1996" s="57" t="n">
        <v>64</v>
      </c>
      <c r="H1996" s="39" t="n">
        <v>0.15</v>
      </c>
      <c r="I1996" s="39" t="n">
        <v>9.82</v>
      </c>
      <c r="J1996" s="14"/>
    </row>
    <row r="1997" ht="22.5" customHeight="1">
      <c r="A1997" s="13" t="n">
        <f>WEEKNUM(B1997,2)</f>
        <v>38</v>
      </c>
      <c r="B1997" s="33" t="n">
        <v>46279</v>
      </c>
      <c r="C1997" s="52" t="n">
        <v>12038500</v>
      </c>
      <c r="D1997" s="63" t="s">
        <v>76</v>
      </c>
      <c r="E1997" s="52" t="s">
        <v>14</v>
      </c>
      <c r="F1997" s="13" t="s">
        <v>15</v>
      </c>
      <c r="G1997" s="57" t="n">
        <v>1</v>
      </c>
      <c r="H1997" s="39" t="n">
        <v>0.4</v>
      </c>
      <c r="I1997" s="39" t="n">
        <v>0.4</v>
      </c>
      <c r="J1997" s="14"/>
    </row>
    <row r="1998" ht="22.5" customHeight="1">
      <c r="A1998" s="13" t="n">
        <f>WEEKNUM(B1998,2)</f>
        <v>38</v>
      </c>
      <c r="B1998" s="33" t="n">
        <v>46279</v>
      </c>
      <c r="C1998" s="52" t="n">
        <v>6395488</v>
      </c>
      <c r="D1998" s="63" t="s">
        <v>39</v>
      </c>
      <c r="E1998" s="52" t="s">
        <v>14</v>
      </c>
      <c r="F1998" s="13" t="s">
        <v>15</v>
      </c>
      <c r="G1998" s="13" t="n">
        <v>200</v>
      </c>
      <c r="H1998" s="39" t="n">
        <v>0.3</v>
      </c>
      <c r="I1998" s="39" t="n">
        <v>60</v>
      </c>
      <c r="J1998" s="14"/>
    </row>
    <row r="1999" ht="22.5" customHeight="1">
      <c r="A1999" s="13" t="n">
        <f>WEEKNUM(B1999,2)</f>
        <v>38</v>
      </c>
      <c r="B1999" s="33" t="n">
        <v>46279</v>
      </c>
      <c r="C1999" s="52" t="n">
        <v>8291713</v>
      </c>
      <c r="D1999" s="62" t="s">
        <v>40</v>
      </c>
      <c r="E1999" s="31" t="s">
        <v>14</v>
      </c>
      <c r="F1999" s="13" t="s">
        <v>15</v>
      </c>
      <c r="G1999" s="35" t="n">
        <v>1500</v>
      </c>
      <c r="H1999" s="39" t="n">
        <v>0.135</v>
      </c>
      <c r="I1999" s="39" t="n">
        <v>202.5</v>
      </c>
      <c r="J1999" s="14"/>
    </row>
    <row r="2000" ht="22.5" customHeight="1">
      <c r="A2000" s="13" t="n">
        <f>WEEKNUM(B2000,2)</f>
        <v>38</v>
      </c>
      <c r="B2000" s="33" t="n">
        <v>46279</v>
      </c>
      <c r="C2000" s="52" t="n">
        <v>8566541</v>
      </c>
      <c r="D2000" s="62" t="s">
        <v>79</v>
      </c>
      <c r="E2000" s="56" t="s">
        <v>14</v>
      </c>
      <c r="F2000" s="39" t="s">
        <v>26</v>
      </c>
      <c r="G2000" s="35" t="n">
        <v>399</v>
      </c>
      <c r="H2000" s="39" t="n">
        <v>0.14</v>
      </c>
      <c r="I2000" s="39" t="n">
        <v>56.12</v>
      </c>
      <c r="J2000" s="66"/>
    </row>
    <row r="2001" ht="22.5" customHeight="1">
      <c r="A2001" s="13" t="n">
        <f>WEEKNUM(B2001,2)</f>
        <v>38</v>
      </c>
      <c r="B2001" s="33" t="n">
        <v>46279</v>
      </c>
      <c r="C2001" s="52" t="n">
        <v>8566084</v>
      </c>
      <c r="D2001" s="62" t="s">
        <v>80</v>
      </c>
      <c r="E2001" s="56" t="s">
        <v>42</v>
      </c>
      <c r="F2001" s="13" t="s">
        <v>15</v>
      </c>
      <c r="G2001" s="58" t="n">
        <v>100</v>
      </c>
      <c r="H2001" s="39" t="n">
        <v>0.12</v>
      </c>
      <c r="I2001" s="39" t="n">
        <v>12</v>
      </c>
      <c r="J2001" s="14"/>
    </row>
    <row r="2002" ht="22.5" customHeight="1">
      <c r="A2002" s="13" t="n">
        <f>WEEKNUM(B2002,2)</f>
        <v>38</v>
      </c>
      <c r="B2002" s="33" t="n">
        <v>46279</v>
      </c>
      <c r="C2002" s="52" t="n">
        <v>2937658</v>
      </c>
      <c r="D2002" s="62" t="s">
        <v>81</v>
      </c>
      <c r="E2002" s="56" t="s">
        <v>14</v>
      </c>
      <c r="F2002" s="61" t="s">
        <v>15</v>
      </c>
      <c r="G2002" s="74" t="n">
        <v>100</v>
      </c>
      <c r="H2002" s="60" t="n">
        <v>0.123</v>
      </c>
      <c r="I2002" s="60" t="n">
        <v>12.3</v>
      </c>
      <c r="J2002" s="14"/>
    </row>
    <row r="2003" ht="22.5" customHeight="1">
      <c r="A2003" s="13" t="n">
        <f>WEEKNUM(B2003,2)</f>
        <v>38</v>
      </c>
      <c r="B2003" s="33" t="n">
        <v>46279</v>
      </c>
      <c r="C2003" s="52" t="n">
        <v>6706444</v>
      </c>
      <c r="D2003" s="62" t="s">
        <v>82</v>
      </c>
      <c r="E2003" s="52" t="s">
        <v>83</v>
      </c>
      <c r="F2003" s="39" t="s">
        <v>12</v>
      </c>
      <c r="G2003" s="58" t="n">
        <v>12</v>
      </c>
      <c r="H2003" s="39" t="n">
        <v>0.75</v>
      </c>
      <c r="I2003" s="39" t="n">
        <v>8.999</v>
      </c>
      <c r="J2003" s="14"/>
    </row>
    <row r="2004" ht="22.5" customHeight="1">
      <c r="A2004" s="13" t="n">
        <f>WEEKNUM(B2004,2)</f>
        <v>38</v>
      </c>
      <c r="B2004" s="33" t="n">
        <v>46279</v>
      </c>
      <c r="C2004" s="52" t="n">
        <v>5963354</v>
      </c>
      <c r="D2004" s="63" t="s">
        <v>82</v>
      </c>
      <c r="E2004" s="52" t="s">
        <v>83</v>
      </c>
      <c r="F2004" s="13" t="s">
        <v>15</v>
      </c>
      <c r="G2004" s="58" t="n">
        <v>266</v>
      </c>
      <c r="H2004" s="39" t="n">
        <v>0.594</v>
      </c>
      <c r="I2004" s="39" t="n">
        <v>158.096</v>
      </c>
      <c r="J2004" s="64"/>
    </row>
    <row r="2005" ht="22.5" customHeight="1">
      <c r="A2005" s="13" t="n">
        <f>WEEKNUM(B2005,2)</f>
        <v>38</v>
      </c>
      <c r="B2005" s="33" t="n">
        <v>46279</v>
      </c>
      <c r="C2005" s="52" t="n">
        <v>9686529</v>
      </c>
      <c r="D2005" s="62" t="s">
        <v>82</v>
      </c>
      <c r="E2005" s="56" t="s">
        <v>84</v>
      </c>
      <c r="F2005" s="13" t="s">
        <v>15</v>
      </c>
      <c r="G2005" s="58" t="n">
        <v>39</v>
      </c>
      <c r="H2005" s="39" t="n">
        <v>0.5</v>
      </c>
      <c r="I2005" s="39" t="n">
        <v>19.5</v>
      </c>
      <c r="J2005" s="14"/>
    </row>
    <row r="2006" ht="22.5" customHeight="1">
      <c r="A2006" s="13" t="n">
        <f>WEEKNUM(B2006,2)</f>
        <v>38</v>
      </c>
      <c r="B2006" s="33" t="n">
        <v>46279</v>
      </c>
      <c r="C2006" s="52" t="n">
        <v>5963400</v>
      </c>
      <c r="D2006" s="62" t="s">
        <v>82</v>
      </c>
      <c r="E2006" s="56" t="s">
        <v>85</v>
      </c>
      <c r="F2006" s="13" t="s">
        <v>15</v>
      </c>
      <c r="G2006" s="58" t="n">
        <v>50</v>
      </c>
      <c r="H2006" s="39" t="n">
        <v>0.2</v>
      </c>
      <c r="I2006" s="39" t="n">
        <v>10</v>
      </c>
      <c r="J2006" s="14"/>
    </row>
    <row r="2007" ht="22.5" customHeight="1">
      <c r="A2007" s="38" t="n">
        <f>WEEKNUM(B2007,2)</f>
        <v>38</v>
      </c>
      <c r="B2007" s="33" t="n">
        <v>46279</v>
      </c>
      <c r="C2007" s="65" t="n">
        <v>10080665</v>
      </c>
      <c r="D2007" s="68" t="s">
        <v>82</v>
      </c>
      <c r="E2007" s="56" t="s">
        <v>86</v>
      </c>
      <c r="F2007" s="13" t="s">
        <v>15</v>
      </c>
      <c r="G2007" s="58" t="n">
        <v>17</v>
      </c>
      <c r="H2007" s="39" t="n">
        <v>0.38</v>
      </c>
      <c r="I2007" s="39" t="n">
        <v>6.46</v>
      </c>
      <c r="J2007" s="14"/>
    </row>
    <row r="2008" ht="22.5" customHeight="1">
      <c r="A2008" s="13" t="n">
        <f>WEEKNUM(B2008,2)</f>
        <v>38</v>
      </c>
      <c r="B2008" s="33" t="n">
        <v>46279</v>
      </c>
      <c r="C2008" s="13" t="n">
        <v>91520433</v>
      </c>
      <c r="D2008" s="62" t="s">
        <v>74</v>
      </c>
      <c r="E2008" s="56" t="s">
        <v>14</v>
      </c>
      <c r="F2008" s="13" t="s">
        <v>15</v>
      </c>
      <c r="G2008" s="58" t="n">
        <v>0</v>
      </c>
      <c r="H2008" s="39" t="n">
        <v>0</v>
      </c>
      <c r="I2008" s="39" t="n">
        <v>0</v>
      </c>
      <c r="J2008" s="14"/>
    </row>
    <row r="2009" ht="22.5" customHeight="1">
      <c r="A2009" s="13" t="n">
        <f>WEEKNUM(B2009,2)</f>
        <v>38</v>
      </c>
      <c r="B2009" s="33" t="n">
        <v>46279</v>
      </c>
      <c r="C2009" s="52" t="n">
        <v>5623760</v>
      </c>
      <c r="D2009" s="62" t="s">
        <v>89</v>
      </c>
      <c r="E2009" s="56" t="s">
        <v>14</v>
      </c>
      <c r="F2009" s="13" t="s">
        <v>15</v>
      </c>
      <c r="G2009" s="35" t="n">
        <v>50</v>
      </c>
      <c r="H2009" s="39" t="n">
        <v>0.15</v>
      </c>
      <c r="I2009" s="39" t="n">
        <v>7.5</v>
      </c>
      <c r="J2009" s="14"/>
    </row>
    <row r="2010" ht="22.5" customHeight="1">
      <c r="A2010" s="13" t="n">
        <f>WEEKNUM(B2010,2)</f>
        <v>38</v>
      </c>
      <c r="B2010" s="33" t="n">
        <v>46279</v>
      </c>
      <c r="C2010" s="52" t="n">
        <v>11078827</v>
      </c>
      <c r="D2010" s="62" t="s">
        <v>82</v>
      </c>
      <c r="E2010" s="56" t="s">
        <v>85</v>
      </c>
      <c r="F2010" s="13" t="s">
        <v>15</v>
      </c>
      <c r="G2010" s="58" t="n">
        <v>0</v>
      </c>
      <c r="H2010" s="39" t="n">
        <v>0</v>
      </c>
      <c r="I2010" s="39" t="n">
        <v>0</v>
      </c>
      <c r="J2010" s="14"/>
    </row>
    <row r="2011" ht="22.5" customHeight="1">
      <c r="A2011" s="13" t="n">
        <f>WEEKNUM(B2011,2)</f>
        <v>38</v>
      </c>
      <c r="B2011" s="33" t="n">
        <v>46279</v>
      </c>
      <c r="C2011" s="52" t="n">
        <v>11078981</v>
      </c>
      <c r="D2011" s="62" t="s">
        <v>82</v>
      </c>
      <c r="E2011" s="52" t="s">
        <v>83</v>
      </c>
      <c r="F2011" s="13" t="s">
        <v>15</v>
      </c>
      <c r="G2011" s="58" t="n">
        <v>0</v>
      </c>
      <c r="H2011" s="39" t="n">
        <v>0</v>
      </c>
      <c r="I2011" s="39" t="n">
        <v>0</v>
      </c>
      <c r="J2011" s="14"/>
    </row>
    <row r="2012" ht="22.5" customHeight="1">
      <c r="A2012" s="13" t="n">
        <f>WEEKNUM(B2012,2)</f>
        <v>38</v>
      </c>
      <c r="B2012" s="33" t="n">
        <v>46279</v>
      </c>
      <c r="C2012" s="52" t="n">
        <v>11080833</v>
      </c>
      <c r="D2012" s="62" t="s">
        <v>82</v>
      </c>
      <c r="E2012" s="56" t="s">
        <v>84</v>
      </c>
      <c r="F2012" s="13" t="s">
        <v>15</v>
      </c>
      <c r="G2012" s="58" t="n">
        <v>0</v>
      </c>
      <c r="H2012" s="39" t="n">
        <v>0</v>
      </c>
      <c r="I2012" s="39" t="n">
        <v>0</v>
      </c>
      <c r="J2012" s="14"/>
    </row>
    <row r="2013" ht="22.5" customHeight="1">
      <c r="A2013" s="13" t="n">
        <f>WEEKNUM(B2013,2)</f>
        <v>38</v>
      </c>
      <c r="B2013" s="33" t="n">
        <v>46279</v>
      </c>
      <c r="C2013" s="52" t="n">
        <v>11081056</v>
      </c>
      <c r="D2013" s="62" t="s">
        <v>82</v>
      </c>
      <c r="E2013" s="56" t="s">
        <v>86</v>
      </c>
      <c r="F2013" s="13" t="s">
        <v>15</v>
      </c>
      <c r="G2013" s="58" t="n">
        <v>0</v>
      </c>
      <c r="H2013" s="39" t="n">
        <v>0</v>
      </c>
      <c r="I2013" s="39" t="n">
        <v>0</v>
      </c>
      <c r="J2013" s="14"/>
    </row>
    <row r="2014" ht="22.5" customHeight="1">
      <c r="A2014" s="13" t="n">
        <f>WEEKNUM(B2014,2)</f>
        <v>38</v>
      </c>
      <c r="B2014" s="33" t="n">
        <v>46279</v>
      </c>
      <c r="C2014" s="52" t="n">
        <v>11078963</v>
      </c>
      <c r="D2014" s="62" t="s">
        <v>81</v>
      </c>
      <c r="E2014" s="56" t="s">
        <v>14</v>
      </c>
      <c r="F2014" s="13" t="s">
        <v>15</v>
      </c>
      <c r="G2014" s="58" t="n">
        <v>31</v>
      </c>
      <c r="H2014" s="39" t="n">
        <v>0.4</v>
      </c>
      <c r="I2014" s="39" t="n">
        <v>12.4</v>
      </c>
      <c r="J2014" s="14"/>
    </row>
    <row r="2015" ht="22.5" customHeight="1">
      <c r="A2015" s="13" t="n">
        <f>WEEKNUM(B2015,2)</f>
        <v>38</v>
      </c>
      <c r="B2015" s="33" t="n">
        <v>46279</v>
      </c>
      <c r="C2015" s="52" t="n">
        <v>91538300</v>
      </c>
      <c r="D2015" s="62" t="s">
        <v>74</v>
      </c>
      <c r="E2015" s="56" t="s">
        <v>36</v>
      </c>
      <c r="F2015" s="13" t="s">
        <v>15</v>
      </c>
      <c r="G2015" s="58" t="n">
        <v>7</v>
      </c>
      <c r="H2015" s="39" t="n">
        <v>0.14</v>
      </c>
      <c r="I2015" s="39" t="n">
        <v>0.98</v>
      </c>
      <c r="J2015" s="14"/>
    </row>
    <row r="2016" ht="22.5" customHeight="1">
      <c r="A2016" s="13" t="n">
        <f>WEEKNUM(B2016,2)</f>
        <v>38</v>
      </c>
      <c r="B2016" s="33" t="n">
        <v>46279</v>
      </c>
      <c r="C2016" s="52" t="n">
        <v>91538301</v>
      </c>
      <c r="D2016" s="62" t="s">
        <v>74</v>
      </c>
      <c r="E2016" s="56" t="s">
        <v>14</v>
      </c>
      <c r="F2016" s="13" t="s">
        <v>15</v>
      </c>
      <c r="G2016" s="58" t="n">
        <v>2</v>
      </c>
      <c r="H2016" s="39" t="n">
        <v>0.22</v>
      </c>
      <c r="I2016" s="39" t="n">
        <v>0.44</v>
      </c>
      <c r="J2016" s="14"/>
    </row>
    <row r="2017" ht="22.5" customHeight="1">
      <c r="A2017" s="13" t="n">
        <f>WEEKNUM(B2017,2)</f>
        <v>38</v>
      </c>
      <c r="B2017" s="33" t="n">
        <v>46279</v>
      </c>
      <c r="C2017" s="65" t="n">
        <v>91538306</v>
      </c>
      <c r="D2017" s="68" t="s">
        <v>74</v>
      </c>
      <c r="E2017" s="56" t="s">
        <v>71</v>
      </c>
      <c r="F2017" s="13" t="s">
        <v>15</v>
      </c>
      <c r="G2017" s="58" t="n">
        <v>0</v>
      </c>
      <c r="H2017" s="39" t="n">
        <v>0</v>
      </c>
      <c r="I2017" s="39" t="n">
        <v>0</v>
      </c>
      <c r="J2017" s="14"/>
    </row>
    <row r="2018" ht="22.5" customHeight="1">
      <c r="A2018" s="13" t="n">
        <f>WEEKNUM(B2018,2)</f>
        <v>38</v>
      </c>
      <c r="B2018" s="33" t="n">
        <v>46279</v>
      </c>
      <c r="C2018" s="13" t="n">
        <v>91538307</v>
      </c>
      <c r="D2018" s="62" t="s">
        <v>74</v>
      </c>
      <c r="E2018" s="52" t="s">
        <v>17</v>
      </c>
      <c r="F2018" s="13" t="s">
        <v>15</v>
      </c>
      <c r="G2018" s="58" t="n">
        <v>0</v>
      </c>
      <c r="H2018" s="39" t="n">
        <v>0</v>
      </c>
      <c r="I2018" s="39" t="n">
        <v>0</v>
      </c>
      <c r="J2018" s="14"/>
    </row>
    <row r="2019" ht="22.5" customHeight="1">
      <c r="A2019" s="13" t="n">
        <f>WEEKNUM(B2019,2)</f>
        <v>38</v>
      </c>
      <c r="B2019" s="33" t="n">
        <v>46279</v>
      </c>
      <c r="C2019" s="13" t="n">
        <v>91538308</v>
      </c>
      <c r="D2019" s="62" t="s">
        <v>74</v>
      </c>
      <c r="E2019" s="52" t="s">
        <v>11</v>
      </c>
      <c r="F2019" s="13" t="s">
        <v>15</v>
      </c>
      <c r="G2019" s="58" t="n">
        <v>0</v>
      </c>
      <c r="H2019" s="39" t="n">
        <v>0</v>
      </c>
      <c r="I2019" s="39" t="n">
        <v>0</v>
      </c>
      <c r="J2019" s="14"/>
    </row>
    <row r="2020" ht="22.5" customHeight="1">
      <c r="A2020" s="13" t="n">
        <f>WEEKNUM(B2020,2)</f>
        <v>38</v>
      </c>
      <c r="B2020" s="33" t="n">
        <v>46279</v>
      </c>
      <c r="C2020" s="52" t="n">
        <v>91538309</v>
      </c>
      <c r="D2020" s="62" t="s">
        <v>74</v>
      </c>
      <c r="E2020" s="56" t="s">
        <v>46</v>
      </c>
      <c r="F2020" s="13" t="s">
        <v>15</v>
      </c>
      <c r="G2020" s="58" t="n">
        <v>2</v>
      </c>
      <c r="H2020" s="39" t="n">
        <v>0.18</v>
      </c>
      <c r="I2020" s="39" t="n">
        <v>0.36</v>
      </c>
      <c r="J2020" s="14"/>
    </row>
    <row r="2021" ht="22.5" customHeight="1">
      <c r="A2021" s="13" t="n">
        <f>WEEKNUM(B2021,2)</f>
        <v>38</v>
      </c>
      <c r="B2021" s="33" t="n">
        <v>46279</v>
      </c>
      <c r="C2021" s="52" t="n">
        <v>11511535</v>
      </c>
      <c r="D2021" s="62" t="s">
        <v>81</v>
      </c>
      <c r="E2021" s="56" t="s">
        <v>14</v>
      </c>
      <c r="F2021" s="39" t="s">
        <v>26</v>
      </c>
      <c r="G2021" s="58" t="n">
        <v>170</v>
      </c>
      <c r="H2021" s="39" t="n">
        <v>0.34</v>
      </c>
      <c r="I2021" s="39" t="n">
        <v>58.07</v>
      </c>
      <c r="J2021" s="14"/>
    </row>
    <row r="2022" ht="22.5" customHeight="1">
      <c r="A2022" s="13" t="n">
        <f>WEEKNUM(B2022,2)</f>
        <v>38</v>
      </c>
      <c r="B2022" s="33" t="n">
        <v>46279</v>
      </c>
      <c r="C2022" s="52" t="n">
        <v>11792342</v>
      </c>
      <c r="D2022" s="62" t="s">
        <v>87</v>
      </c>
      <c r="E2022" s="56" t="s">
        <v>42</v>
      </c>
      <c r="F2022" s="13" t="s">
        <v>15</v>
      </c>
      <c r="G2022" s="58" t="n">
        <v>2</v>
      </c>
      <c r="H2022" s="39" t="n">
        <v>0.2</v>
      </c>
      <c r="I2022" s="39" t="n">
        <v>0.4</v>
      </c>
      <c r="J2022" s="14"/>
    </row>
    <row r="2023" ht="22.5" customHeight="1">
      <c r="A2023" s="13" t="n">
        <f>WEEKNUM(B2023,2)</f>
        <v>38</v>
      </c>
      <c r="B2023" s="33" t="n">
        <v>46279</v>
      </c>
      <c r="C2023" s="52" t="n">
        <v>5365722</v>
      </c>
      <c r="D2023" s="62" t="s">
        <v>67</v>
      </c>
      <c r="E2023" s="56" t="s">
        <v>65</v>
      </c>
      <c r="F2023" s="39" t="s">
        <v>12</v>
      </c>
      <c r="G2023" s="58" t="n">
        <v>22</v>
      </c>
      <c r="H2023" s="39" t="n">
        <v>0.251</v>
      </c>
      <c r="I2023" s="39" t="n">
        <v>5.5215</v>
      </c>
      <c r="J2023" s="14"/>
    </row>
    <row r="2024" ht="22.5" customHeight="1">
      <c r="A2024" s="13" t="n">
        <f>WEEKNUM(B2024,2)</f>
        <v>38</v>
      </c>
      <c r="B2024" s="33" t="n">
        <v>46279</v>
      </c>
      <c r="C2024" s="52" t="n">
        <v>11924654</v>
      </c>
      <c r="D2024" s="62" t="s">
        <v>67</v>
      </c>
      <c r="E2024" s="56" t="s">
        <v>65</v>
      </c>
      <c r="F2024" s="39" t="s">
        <v>12</v>
      </c>
      <c r="G2024" s="58" t="n">
        <v>0</v>
      </c>
      <c r="H2024" s="39" t="n">
        <v>0</v>
      </c>
      <c r="I2024" s="39" t="n">
        <v>0.0527</v>
      </c>
      <c r="J2024" s="14"/>
    </row>
    <row r="2025" ht="22.5" customHeight="1">
      <c r="A2025" s="13" t="n">
        <f>WEEKNUM(B2025,2)</f>
        <v>38</v>
      </c>
      <c r="B2025" s="33" t="n">
        <v>46279</v>
      </c>
      <c r="C2025" s="52" t="n">
        <v>12011132</v>
      </c>
      <c r="D2025" s="62" t="s">
        <v>88</v>
      </c>
      <c r="E2025" s="56" t="s">
        <v>14</v>
      </c>
      <c r="F2025" s="13" t="s">
        <v>15</v>
      </c>
      <c r="G2025" s="58" t="n">
        <v>100</v>
      </c>
      <c r="H2025" s="39" t="n">
        <v>0.2</v>
      </c>
      <c r="I2025" s="39" t="n">
        <v>20</v>
      </c>
      <c r="J2025" s="14"/>
    </row>
    <row r="2026" ht="22.5" customHeight="1">
      <c r="A2026" s="13" t="n">
        <f>WEEKNUM(B2026,2)</f>
        <v>38</v>
      </c>
      <c r="B2026" s="33" t="n">
        <v>46279</v>
      </c>
      <c r="C2026" s="52" t="n">
        <v>12039225</v>
      </c>
      <c r="D2026" s="62" t="s">
        <v>90</v>
      </c>
      <c r="E2026" s="56" t="s">
        <v>36</v>
      </c>
      <c r="F2026" s="13" t="s">
        <v>15</v>
      </c>
      <c r="G2026" s="58" t="n">
        <v>38</v>
      </c>
      <c r="H2026" s="39" t="n">
        <v>0.2</v>
      </c>
      <c r="I2026" s="39" t="n">
        <v>7.6</v>
      </c>
      <c r="J2026" s="14"/>
    </row>
    <row r="2027" ht="22.5" customHeight="1">
      <c r="A2027" s="13" t="n">
        <f>WEEKNUM(B2027,2)</f>
        <v>38</v>
      </c>
      <c r="B2027" s="33" t="n">
        <v>46279</v>
      </c>
      <c r="C2027" s="52" t="n">
        <v>12072287</v>
      </c>
      <c r="D2027" s="62" t="s">
        <v>81</v>
      </c>
      <c r="E2027" s="56" t="s">
        <v>14</v>
      </c>
      <c r="F2027" s="13" t="s">
        <v>15</v>
      </c>
      <c r="G2027" s="58" t="n">
        <v>79</v>
      </c>
      <c r="H2027" s="39" t="n">
        <v>0.117</v>
      </c>
      <c r="I2027" s="39" t="n">
        <v>9.28</v>
      </c>
      <c r="J2027" s="14"/>
    </row>
    <row r="2028" ht="22.5" customHeight="1">
      <c r="A2028" s="13"/>
      <c r="B2028" s="33"/>
      <c r="C2028" s="52"/>
      <c r="D2028" s="62"/>
      <c r="E2028" s="56"/>
      <c r="F2028" s="39"/>
      <c r="G2028" s="13"/>
      <c r="H2028" s="39"/>
      <c r="I2028" s="39"/>
      <c r="J2028" s="14"/>
    </row>
    <row r="2029" ht="22.5" customHeight="1">
      <c r="A2029" s="13" t="n">
        <f>WEEKNUM(B2029,2)</f>
        <v>37</v>
      </c>
      <c r="B2029" s="33" t="n">
        <v>46278</v>
      </c>
      <c r="C2029" s="52" t="n">
        <v>10813123</v>
      </c>
      <c r="D2029" s="62" t="s">
        <v>10</v>
      </c>
      <c r="E2029" s="56" t="s">
        <v>11</v>
      </c>
      <c r="F2029" s="31" t="s">
        <v>12</v>
      </c>
      <c r="G2029" s="61" t="n">
        <v>88</v>
      </c>
      <c r="H2029" s="60" t="n">
        <v>0.3127</v>
      </c>
      <c r="I2029" s="60" t="n">
        <v>27.5179</v>
      </c>
      <c r="J2029" s="14"/>
    </row>
    <row r="2030" ht="22.5" customHeight="1">
      <c r="A2030" s="13" t="n">
        <f>WEEKNUM(B2030,2)</f>
        <v>37</v>
      </c>
      <c r="B2030" s="33" t="n">
        <v>46278</v>
      </c>
      <c r="C2030" s="52" t="n">
        <v>1745925</v>
      </c>
      <c r="D2030" s="62" t="s">
        <v>13</v>
      </c>
      <c r="E2030" s="56" t="s">
        <v>14</v>
      </c>
      <c r="F2030" s="56" t="s">
        <v>15</v>
      </c>
      <c r="G2030" s="35" t="n">
        <v>500</v>
      </c>
      <c r="H2030" s="39" t="n">
        <v>0.15</v>
      </c>
      <c r="I2030" s="39" t="n">
        <v>75</v>
      </c>
      <c r="J2030" s="14"/>
    </row>
    <row r="2031" ht="22.5" customHeight="1">
      <c r="A2031" s="13" t="n">
        <f>WEEKNUM(B2031,2)</f>
        <v>37</v>
      </c>
      <c r="B2031" s="33" t="n">
        <v>46278</v>
      </c>
      <c r="C2031" s="52" t="n">
        <v>6951600</v>
      </c>
      <c r="D2031" s="62" t="s">
        <v>16</v>
      </c>
      <c r="E2031" s="56" t="s">
        <v>17</v>
      </c>
      <c r="F2031" s="56" t="s">
        <v>15</v>
      </c>
      <c r="G2031" s="35" t="n">
        <v>100</v>
      </c>
      <c r="H2031" s="39" t="n">
        <v>0.174</v>
      </c>
      <c r="I2031" s="39" t="n">
        <v>17.442</v>
      </c>
      <c r="J2031" s="14"/>
    </row>
    <row r="2032" ht="22.5" customHeight="1">
      <c r="A2032" s="13" t="n">
        <f>WEEKNUM(B2032,2)</f>
        <v>37</v>
      </c>
      <c r="B2032" s="33" t="n">
        <v>46278</v>
      </c>
      <c r="C2032" s="52" t="n">
        <v>6951594</v>
      </c>
      <c r="D2032" s="62" t="s">
        <v>16</v>
      </c>
      <c r="E2032" s="56" t="s">
        <v>18</v>
      </c>
      <c r="F2032" s="56" t="s">
        <v>15</v>
      </c>
      <c r="G2032" s="35" t="n">
        <v>234</v>
      </c>
      <c r="H2032" s="39" t="n">
        <v>0.7</v>
      </c>
      <c r="I2032" s="39" t="n">
        <v>163.8</v>
      </c>
      <c r="J2032" s="14"/>
    </row>
    <row r="2033" ht="22.5" customHeight="1">
      <c r="A2033" s="13" t="n">
        <f>WEEKNUM(B2033,2)</f>
        <v>37</v>
      </c>
      <c r="B2033" s="33" t="n">
        <v>46278</v>
      </c>
      <c r="C2033" s="52" t="n">
        <v>2732727</v>
      </c>
      <c r="D2033" s="62" t="s">
        <v>10</v>
      </c>
      <c r="E2033" s="56" t="s">
        <v>19</v>
      </c>
      <c r="F2033" s="56" t="s">
        <v>15</v>
      </c>
      <c r="G2033" s="35" t="n">
        <v>332</v>
      </c>
      <c r="H2033" s="39" t="n">
        <v>0.249</v>
      </c>
      <c r="I2033" s="39" t="n">
        <v>82.775</v>
      </c>
      <c r="J2033" s="14"/>
    </row>
    <row r="2034" ht="22.5" customHeight="1">
      <c r="A2034" s="13" t="n">
        <f>WEEKNUM(B2034,2)</f>
        <v>37</v>
      </c>
      <c r="B2034" s="33" t="n">
        <v>46278</v>
      </c>
      <c r="C2034" s="52" t="n">
        <v>5619156</v>
      </c>
      <c r="D2034" s="62" t="s">
        <v>10</v>
      </c>
      <c r="E2034" s="56" t="s">
        <v>19</v>
      </c>
      <c r="F2034" s="56" t="s">
        <v>12</v>
      </c>
      <c r="G2034" s="35" t="n">
        <v>3</v>
      </c>
      <c r="H2034" s="39" t="n">
        <v>0.305</v>
      </c>
      <c r="I2034" s="39" t="n">
        <v>0.9156</v>
      </c>
      <c r="J2034" s="14"/>
    </row>
    <row r="2035" ht="22.5" customHeight="1">
      <c r="A2035" s="13" t="n">
        <f>WEEKNUM(B2035,2)</f>
        <v>37</v>
      </c>
      <c r="B2035" s="33" t="n">
        <v>46278</v>
      </c>
      <c r="C2035" s="52" t="n">
        <v>6425889</v>
      </c>
      <c r="D2035" s="62" t="s">
        <v>10</v>
      </c>
      <c r="E2035" s="56" t="s">
        <v>20</v>
      </c>
      <c r="F2035" s="56" t="s">
        <v>15</v>
      </c>
      <c r="G2035" s="35" t="n">
        <v>116</v>
      </c>
      <c r="H2035" s="39" t="n">
        <v>0.252</v>
      </c>
      <c r="I2035" s="39" t="n">
        <v>29.275</v>
      </c>
      <c r="J2035" s="14"/>
    </row>
    <row r="2036" ht="22.5" customHeight="1">
      <c r="A2036" s="13" t="n">
        <f>WEEKNUM(B2036,2)</f>
        <v>37</v>
      </c>
      <c r="B2036" s="33" t="n">
        <v>46278</v>
      </c>
      <c r="C2036" s="52" t="n">
        <v>6439005</v>
      </c>
      <c r="D2036" s="62" t="s">
        <v>10</v>
      </c>
      <c r="E2036" s="56" t="s">
        <v>20</v>
      </c>
      <c r="F2036" s="56" t="s">
        <v>21</v>
      </c>
      <c r="G2036" s="35" t="n">
        <v>61</v>
      </c>
      <c r="H2036" s="39" t="n">
        <v>0.25</v>
      </c>
      <c r="I2036" s="39" t="n">
        <v>15.25</v>
      </c>
      <c r="J2036" s="14"/>
    </row>
    <row r="2037" ht="22.5" customHeight="1">
      <c r="A2037" s="13" t="n">
        <f>WEEKNUM(B2037,2)</f>
        <v>37</v>
      </c>
      <c r="B2037" s="33" t="n">
        <v>46278</v>
      </c>
      <c r="C2037" s="52" t="n">
        <v>7203110</v>
      </c>
      <c r="D2037" s="62" t="s">
        <v>22</v>
      </c>
      <c r="E2037" s="56" t="s">
        <v>23</v>
      </c>
      <c r="F2037" s="56" t="s">
        <v>15</v>
      </c>
      <c r="G2037" s="35" t="n">
        <v>2</v>
      </c>
      <c r="H2037" s="39" t="n">
        <v>0.2</v>
      </c>
      <c r="I2037" s="39" t="n">
        <v>0.4</v>
      </c>
      <c r="J2037" s="14"/>
    </row>
    <row r="2038" ht="22.5" customHeight="1">
      <c r="A2038" s="13" t="n">
        <f>WEEKNUM(B2038,2)</f>
        <v>37</v>
      </c>
      <c r="B2038" s="33" t="n">
        <v>46278</v>
      </c>
      <c r="C2038" s="52" t="n">
        <v>7202934</v>
      </c>
      <c r="D2038" s="62" t="s">
        <v>22</v>
      </c>
      <c r="E2038" s="56" t="s">
        <v>24</v>
      </c>
      <c r="F2038" s="56" t="s">
        <v>15</v>
      </c>
      <c r="G2038" s="35" t="n">
        <v>109</v>
      </c>
      <c r="H2038" s="39" t="n">
        <v>0.35</v>
      </c>
      <c r="I2038" s="39" t="n">
        <v>38.15</v>
      </c>
      <c r="J2038" s="14"/>
    </row>
    <row r="2039" ht="22.5" customHeight="1">
      <c r="A2039" s="13" t="n">
        <f>WEEKNUM(B2039,2)</f>
        <v>37</v>
      </c>
      <c r="B2039" s="33" t="n">
        <v>46278</v>
      </c>
      <c r="C2039" s="52" t="n">
        <v>5847496</v>
      </c>
      <c r="D2039" s="62" t="s">
        <v>10</v>
      </c>
      <c r="E2039" s="56" t="s">
        <v>25</v>
      </c>
      <c r="F2039" s="56" t="s">
        <v>12</v>
      </c>
      <c r="G2039" s="35" t="n">
        <v>1</v>
      </c>
      <c r="H2039" s="39" t="n">
        <v>0.4518</v>
      </c>
      <c r="I2039" s="39" t="n">
        <v>0.4518</v>
      </c>
      <c r="J2039" s="14"/>
    </row>
    <row r="2040" ht="22.5" customHeight="1">
      <c r="A2040" s="13" t="n">
        <f>WEEKNUM(B2040,2)</f>
        <v>37</v>
      </c>
      <c r="B2040" s="33" t="n">
        <v>46278</v>
      </c>
      <c r="C2040" s="52" t="n">
        <v>7572369</v>
      </c>
      <c r="D2040" s="62" t="s">
        <v>10</v>
      </c>
      <c r="E2040" s="56" t="s">
        <v>25</v>
      </c>
      <c r="F2040" s="56" t="s">
        <v>15</v>
      </c>
      <c r="G2040" s="35" t="n">
        <v>183</v>
      </c>
      <c r="H2040" s="39" t="n">
        <v>0.303</v>
      </c>
      <c r="I2040" s="39" t="n">
        <v>55.38</v>
      </c>
      <c r="J2040" s="14"/>
    </row>
    <row r="2041" ht="22.5" customHeight="1">
      <c r="A2041" s="13" t="n">
        <f>WEEKNUM(B2041,2)</f>
        <v>37</v>
      </c>
      <c r="B2041" s="33" t="n">
        <v>46278</v>
      </c>
      <c r="C2041" s="52" t="n">
        <v>8460883</v>
      </c>
      <c r="D2041" s="62" t="s">
        <v>16</v>
      </c>
      <c r="E2041" s="56" t="s">
        <v>11</v>
      </c>
      <c r="F2041" s="56" t="s">
        <v>15</v>
      </c>
      <c r="G2041" s="35" t="n">
        <v>1187</v>
      </c>
      <c r="H2041" s="39" t="n">
        <v>0.141</v>
      </c>
      <c r="I2041" s="39" t="n">
        <v>167.048</v>
      </c>
      <c r="J2041" s="14"/>
    </row>
    <row r="2042" ht="22.5" customHeight="1">
      <c r="A2042" s="13" t="n">
        <f>WEEKNUM(B2042,2)</f>
        <v>37</v>
      </c>
      <c r="B2042" s="33" t="n">
        <v>46278</v>
      </c>
      <c r="C2042" s="52" t="n">
        <v>8531973</v>
      </c>
      <c r="D2042" s="62" t="s">
        <v>16</v>
      </c>
      <c r="E2042" s="56" t="s">
        <v>18</v>
      </c>
      <c r="F2042" s="52" t="s">
        <v>26</v>
      </c>
      <c r="G2042" s="35" t="n">
        <v>6</v>
      </c>
      <c r="H2042" s="39" t="n">
        <v>0.96</v>
      </c>
      <c r="I2042" s="39" t="n">
        <v>5.76</v>
      </c>
      <c r="J2042" s="14"/>
    </row>
    <row r="2043" ht="22.5" customHeight="1">
      <c r="A2043" s="13" t="n">
        <f>WEEKNUM(B2043,2)</f>
        <v>37</v>
      </c>
      <c r="B2043" s="33" t="n">
        <v>46278</v>
      </c>
      <c r="C2043" s="52" t="n">
        <v>8156506</v>
      </c>
      <c r="D2043" s="62" t="s">
        <v>27</v>
      </c>
      <c r="E2043" s="56" t="s">
        <v>14</v>
      </c>
      <c r="F2043" s="56" t="s">
        <v>15</v>
      </c>
      <c r="G2043" s="35" t="n">
        <v>648</v>
      </c>
      <c r="H2043" s="39" t="n">
        <v>0.1</v>
      </c>
      <c r="I2043" s="39" t="n">
        <v>64.8</v>
      </c>
      <c r="J2043" s="14"/>
    </row>
    <row r="2044" ht="22.5" customHeight="1">
      <c r="A2044" s="13" t="n">
        <f>WEEKNUM(B2044,2)</f>
        <v>37</v>
      </c>
      <c r="B2044" s="33" t="n">
        <v>46278</v>
      </c>
      <c r="C2044" s="52" t="n">
        <v>8819666</v>
      </c>
      <c r="D2044" s="62" t="s">
        <v>27</v>
      </c>
      <c r="E2044" s="56" t="s">
        <v>14</v>
      </c>
      <c r="F2044" s="56" t="s">
        <v>12</v>
      </c>
      <c r="G2044" s="35" t="n">
        <v>179</v>
      </c>
      <c r="H2044" s="39" t="n">
        <v>0.111</v>
      </c>
      <c r="I2044" s="39" t="n">
        <v>19.8075</v>
      </c>
      <c r="J2044" s="14"/>
    </row>
    <row r="2045" ht="22.5" customHeight="1">
      <c r="A2045" s="13" t="n">
        <f>WEEKNUM(B2045,2)</f>
        <v>37</v>
      </c>
      <c r="B2045" s="33" t="n">
        <v>46278</v>
      </c>
      <c r="C2045" s="52" t="n">
        <v>91410799</v>
      </c>
      <c r="D2045" s="62" t="s">
        <v>31</v>
      </c>
      <c r="E2045" s="52" t="s">
        <v>42</v>
      </c>
      <c r="F2045" s="52" t="s">
        <v>15</v>
      </c>
      <c r="G2045" s="35" t="n">
        <v>499</v>
      </c>
      <c r="H2045" s="39" t="n">
        <v>0.02</v>
      </c>
      <c r="I2045" s="39" t="n">
        <v>9.98</v>
      </c>
      <c r="J2045" s="14"/>
    </row>
    <row r="2046" ht="22.5" customHeight="1">
      <c r="A2046" s="13" t="n">
        <f>WEEKNUM(B2046,2)</f>
        <v>37</v>
      </c>
      <c r="B2046" s="33" t="n">
        <v>46278</v>
      </c>
      <c r="C2046" s="52" t="n">
        <v>7872826</v>
      </c>
      <c r="D2046" s="62" t="s">
        <v>28</v>
      </c>
      <c r="E2046" s="56" t="s">
        <v>14</v>
      </c>
      <c r="F2046" s="56" t="s">
        <v>15</v>
      </c>
      <c r="G2046" s="35" t="n">
        <v>200</v>
      </c>
      <c r="H2046" s="39" t="n">
        <v>0.486</v>
      </c>
      <c r="I2046" s="39" t="n">
        <v>97.296</v>
      </c>
      <c r="J2046" s="14"/>
    </row>
    <row r="2047" ht="22.5" customHeight="1">
      <c r="A2047" s="13" t="n">
        <f>WEEKNUM(B2047,2)</f>
        <v>37</v>
      </c>
      <c r="B2047" s="33" t="n">
        <v>46278</v>
      </c>
      <c r="C2047" s="52" t="n">
        <v>9311355</v>
      </c>
      <c r="D2047" s="62" t="s">
        <v>29</v>
      </c>
      <c r="E2047" s="56" t="s">
        <v>14</v>
      </c>
      <c r="F2047" s="56" t="s">
        <v>15</v>
      </c>
      <c r="G2047" s="35" t="n">
        <v>20</v>
      </c>
      <c r="H2047" s="39" t="n">
        <v>0.15</v>
      </c>
      <c r="I2047" s="39" t="n">
        <v>3</v>
      </c>
      <c r="J2047" s="14"/>
    </row>
    <row r="2048" ht="22.5" customHeight="1">
      <c r="A2048" s="13" t="n">
        <f>WEEKNUM(B2048,2)</f>
        <v>37</v>
      </c>
      <c r="B2048" s="33" t="n">
        <v>46278</v>
      </c>
      <c r="C2048" s="52" t="n">
        <v>10210818</v>
      </c>
      <c r="D2048" s="62" t="s">
        <v>27</v>
      </c>
      <c r="E2048" s="56" t="s">
        <v>14</v>
      </c>
      <c r="F2048" s="52" t="s">
        <v>26</v>
      </c>
      <c r="G2048" s="35" t="n">
        <v>69</v>
      </c>
      <c r="H2048" s="39" t="n">
        <v>0.14</v>
      </c>
      <c r="I2048" s="39" t="n">
        <v>9.36</v>
      </c>
      <c r="J2048" s="64"/>
    </row>
    <row r="2049" ht="22.5" customHeight="1">
      <c r="A2049" s="13" t="n">
        <f>WEEKNUM(B2049,2)</f>
        <v>37</v>
      </c>
      <c r="B2049" s="33" t="n">
        <v>46278</v>
      </c>
      <c r="C2049" s="52" t="n">
        <v>10501490</v>
      </c>
      <c r="D2049" s="62" t="s">
        <v>13</v>
      </c>
      <c r="E2049" s="56" t="s">
        <v>14</v>
      </c>
      <c r="F2049" s="56" t="s">
        <v>15</v>
      </c>
      <c r="G2049" s="35" t="n">
        <v>6</v>
      </c>
      <c r="H2049" s="39" t="n">
        <v>0.13</v>
      </c>
      <c r="I2049" s="39" t="n">
        <v>0.78</v>
      </c>
      <c r="J2049" s="14"/>
    </row>
    <row r="2050" ht="22.5" customHeight="1">
      <c r="A2050" s="13" t="n">
        <f>WEEKNUM(B2050,2)</f>
        <v>37</v>
      </c>
      <c r="B2050" s="33" t="n">
        <v>46278</v>
      </c>
      <c r="C2050" s="52" t="n">
        <v>10912510</v>
      </c>
      <c r="D2050" s="62" t="s">
        <v>10</v>
      </c>
      <c r="E2050" s="67" t="s">
        <v>11</v>
      </c>
      <c r="F2050" s="56" t="s">
        <v>30</v>
      </c>
      <c r="G2050" s="35" t="n">
        <v>860</v>
      </c>
      <c r="H2050" s="39" t="n">
        <v>0.23</v>
      </c>
      <c r="I2050" s="39" t="n">
        <v>198.24</v>
      </c>
      <c r="J2050" s="64" t="n">
        <v>198.245</v>
      </c>
    </row>
    <row r="2051" ht="22.5" customHeight="1">
      <c r="A2051" s="13" t="n">
        <f>WEEKNUM(B2051,2)</f>
        <v>37</v>
      </c>
      <c r="B2051" s="33" t="n">
        <v>46278</v>
      </c>
      <c r="C2051" s="52" t="n">
        <v>11080098</v>
      </c>
      <c r="D2051" s="62" t="s">
        <v>22</v>
      </c>
      <c r="E2051" s="56" t="s">
        <v>24</v>
      </c>
      <c r="F2051" s="56" t="s">
        <v>15</v>
      </c>
      <c r="G2051" s="35" t="n">
        <v>0</v>
      </c>
      <c r="H2051" s="39" t="n">
        <v>0</v>
      </c>
      <c r="I2051" s="39" t="n">
        <v>0</v>
      </c>
      <c r="J2051" s="14"/>
    </row>
    <row r="2052" ht="22.5" customHeight="1">
      <c r="A2052" s="13" t="n">
        <f>WEEKNUM(B2052,2)</f>
        <v>37</v>
      </c>
      <c r="B2052" s="33" t="n">
        <v>46278</v>
      </c>
      <c r="C2052" s="52" t="n">
        <v>91540124</v>
      </c>
      <c r="D2052" s="62" t="s">
        <v>93</v>
      </c>
      <c r="E2052" s="56" t="s">
        <v>54</v>
      </c>
      <c r="F2052" s="56" t="s">
        <v>12</v>
      </c>
      <c r="G2052" s="35" t="n">
        <v>0</v>
      </c>
      <c r="H2052" s="39" t="n">
        <v>0</v>
      </c>
      <c r="I2052" s="39" t="n">
        <v>5.7382</v>
      </c>
      <c r="J2052" s="14"/>
    </row>
    <row r="2053" ht="22.5" customHeight="1">
      <c r="A2053" s="13" t="n">
        <f>WEEKNUM(B2053,2)</f>
        <v>37</v>
      </c>
      <c r="B2053" s="33" t="n">
        <v>46278</v>
      </c>
      <c r="C2053" s="52" t="n">
        <v>91548042</v>
      </c>
      <c r="D2053" s="62" t="s">
        <v>13</v>
      </c>
      <c r="E2053" s="56" t="s">
        <v>14</v>
      </c>
      <c r="F2053" s="56" t="s">
        <v>12</v>
      </c>
      <c r="G2053" s="35" t="n">
        <v>2</v>
      </c>
      <c r="H2053" s="39" t="n">
        <v>0.094</v>
      </c>
      <c r="I2053" s="39" t="n">
        <v>0.1876</v>
      </c>
      <c r="J2053" s="14"/>
    </row>
    <row r="2054" ht="22.5" customHeight="1">
      <c r="A2054" s="13" t="n">
        <f>WEEKNUM(B2054,2)</f>
        <v>37</v>
      </c>
      <c r="B2054" s="33" t="n">
        <v>46278</v>
      </c>
      <c r="C2054" s="52" t="n">
        <v>91548043</v>
      </c>
      <c r="D2054" s="62" t="s">
        <v>31</v>
      </c>
      <c r="E2054" s="56" t="s">
        <v>32</v>
      </c>
      <c r="F2054" s="56" t="s">
        <v>15</v>
      </c>
      <c r="G2054" s="35" t="n">
        <v>232</v>
      </c>
      <c r="H2054" s="39" t="n">
        <v>0.1</v>
      </c>
      <c r="I2054" s="39" t="n">
        <v>23.2</v>
      </c>
      <c r="J2054" s="14"/>
    </row>
    <row r="2055" ht="22.5" customHeight="1">
      <c r="A2055" s="13" t="n">
        <f>WEEKNUM(B2055,2)</f>
        <v>37</v>
      </c>
      <c r="B2055" s="33" t="n">
        <v>46278</v>
      </c>
      <c r="C2055" s="52" t="n">
        <v>11715627</v>
      </c>
      <c r="D2055" s="62" t="s">
        <v>29</v>
      </c>
      <c r="E2055" s="56" t="s">
        <v>14</v>
      </c>
      <c r="F2055" s="56" t="s">
        <v>15</v>
      </c>
      <c r="G2055" s="35" t="n">
        <v>0</v>
      </c>
      <c r="H2055" s="39" t="n">
        <v>0</v>
      </c>
      <c r="I2055" s="39" t="n">
        <v>0</v>
      </c>
      <c r="J2055" s="14"/>
    </row>
    <row r="2056" ht="22.5" customHeight="1">
      <c r="A2056" s="13" t="n">
        <f>WEEKNUM(B2056,2)</f>
        <v>37</v>
      </c>
      <c r="B2056" s="33" t="n">
        <v>46278</v>
      </c>
      <c r="C2056" s="52" t="n">
        <v>11715655</v>
      </c>
      <c r="D2056" s="62" t="s">
        <v>16</v>
      </c>
      <c r="E2056" s="56" t="s">
        <v>11</v>
      </c>
      <c r="F2056" s="56" t="s">
        <v>15</v>
      </c>
      <c r="G2056" s="35" t="n">
        <v>0</v>
      </c>
      <c r="H2056" s="39" t="n">
        <v>0</v>
      </c>
      <c r="I2056" s="39" t="n">
        <v>0</v>
      </c>
      <c r="J2056" s="14"/>
    </row>
    <row r="2057" ht="22.5" customHeight="1">
      <c r="A2057" s="13" t="n">
        <f>WEEKNUM(B2057,2)</f>
        <v>37</v>
      </c>
      <c r="B2057" s="33" t="n">
        <v>46278</v>
      </c>
      <c r="C2057" s="52" t="n">
        <v>11715811</v>
      </c>
      <c r="D2057" s="62" t="s">
        <v>16</v>
      </c>
      <c r="E2057" s="52" t="s">
        <v>17</v>
      </c>
      <c r="F2057" s="52" t="s">
        <v>15</v>
      </c>
      <c r="G2057" s="35" t="n">
        <v>0</v>
      </c>
      <c r="H2057" s="39" t="n">
        <v>0</v>
      </c>
      <c r="I2057" s="39" t="n">
        <v>0</v>
      </c>
      <c r="J2057" s="14"/>
    </row>
    <row r="2058" ht="22.5" customHeight="1">
      <c r="A2058" s="13" t="n">
        <f>WEEKNUM(B2058,2)</f>
        <v>37</v>
      </c>
      <c r="B2058" s="33" t="n">
        <v>46278</v>
      </c>
      <c r="C2058" s="52" t="n">
        <v>11729927</v>
      </c>
      <c r="D2058" s="62" t="s">
        <v>10</v>
      </c>
      <c r="E2058" s="52" t="s">
        <v>20</v>
      </c>
      <c r="F2058" s="52" t="s">
        <v>15</v>
      </c>
      <c r="G2058" s="35" t="n">
        <v>0</v>
      </c>
      <c r="H2058" s="39" t="n">
        <v>0</v>
      </c>
      <c r="I2058" s="39" t="n">
        <v>0</v>
      </c>
      <c r="J2058" s="14"/>
    </row>
    <row r="2059" ht="22.5" customHeight="1">
      <c r="A2059" s="13" t="n">
        <f>WEEKNUM(B2059,2)</f>
        <v>37</v>
      </c>
      <c r="B2059" s="33" t="n">
        <v>46278</v>
      </c>
      <c r="C2059" s="52" t="n">
        <v>11729820</v>
      </c>
      <c r="D2059" s="62" t="s">
        <v>10</v>
      </c>
      <c r="E2059" s="52" t="s">
        <v>25</v>
      </c>
      <c r="F2059" s="52" t="s">
        <v>15</v>
      </c>
      <c r="G2059" s="35" t="n">
        <v>0</v>
      </c>
      <c r="H2059" s="39" t="n">
        <v>0</v>
      </c>
      <c r="I2059" s="39" t="n">
        <v>0</v>
      </c>
      <c r="J2059" s="14"/>
    </row>
    <row r="2060" ht="22.5" customHeight="1">
      <c r="A2060" s="13" t="n">
        <f>WEEKNUM(B2060,2)</f>
        <v>37</v>
      </c>
      <c r="B2060" s="33" t="n">
        <v>46278</v>
      </c>
      <c r="C2060" s="52" t="n">
        <v>11729830</v>
      </c>
      <c r="D2060" s="62" t="s">
        <v>10</v>
      </c>
      <c r="E2060" s="52" t="s">
        <v>11</v>
      </c>
      <c r="F2060" s="52" t="s">
        <v>12</v>
      </c>
      <c r="G2060" s="35" t="n">
        <v>0</v>
      </c>
      <c r="H2060" s="39" t="n">
        <v>0</v>
      </c>
      <c r="I2060" s="39" t="n">
        <v>0.0006</v>
      </c>
      <c r="J2060" s="70"/>
    </row>
    <row r="2061" ht="22.5" customHeight="1">
      <c r="A2061" s="13" t="n">
        <f>WEEKNUM(B2061,2)</f>
        <v>37</v>
      </c>
      <c r="B2061" s="33" t="n">
        <v>46278</v>
      </c>
      <c r="C2061" s="52" t="n">
        <v>11892329</v>
      </c>
      <c r="D2061" s="62" t="s">
        <v>10</v>
      </c>
      <c r="E2061" s="52" t="s">
        <v>11</v>
      </c>
      <c r="F2061" s="52" t="s">
        <v>15</v>
      </c>
      <c r="G2061" s="35" t="n">
        <v>434</v>
      </c>
      <c r="H2061" s="39" t="n">
        <v>0.22</v>
      </c>
      <c r="I2061" s="39" t="n">
        <v>95.51</v>
      </c>
      <c r="J2061" s="14"/>
    </row>
    <row r="2062" ht="22.5" customHeight="1">
      <c r="A2062" s="13" t="n">
        <f>WEEKNUM(B2062,2)</f>
        <v>37</v>
      </c>
      <c r="B2062" s="33" t="n">
        <v>46278</v>
      </c>
      <c r="C2062" s="52" t="n">
        <v>91557161</v>
      </c>
      <c r="D2062" s="62" t="s">
        <v>95</v>
      </c>
      <c r="E2062" s="56" t="s">
        <v>14</v>
      </c>
      <c r="F2062" s="52" t="s">
        <v>12</v>
      </c>
      <c r="G2062" s="35" t="n">
        <v>0</v>
      </c>
      <c r="H2062" s="39" t="n">
        <v>0</v>
      </c>
      <c r="I2062" s="39" t="n">
        <v>0.0003</v>
      </c>
      <c r="J2062" s="14"/>
    </row>
    <row r="2063" ht="22.5" customHeight="1">
      <c r="A2063" s="13" t="n">
        <f>WEEKNUM(B2063,2)</f>
        <v>37</v>
      </c>
      <c r="B2063" s="33" t="n">
        <v>46278</v>
      </c>
      <c r="C2063" s="52" t="n">
        <v>91557162</v>
      </c>
      <c r="D2063" s="62" t="s">
        <v>94</v>
      </c>
      <c r="E2063" s="56" t="s">
        <v>14</v>
      </c>
      <c r="F2063" s="52" t="s">
        <v>12</v>
      </c>
      <c r="G2063" s="35" t="n">
        <v>0</v>
      </c>
      <c r="H2063" s="39" t="n">
        <v>0</v>
      </c>
      <c r="I2063" s="39" t="n">
        <v>0</v>
      </c>
      <c r="J2063" s="14"/>
    </row>
    <row r="2064" ht="22.5" customHeight="1">
      <c r="A2064" s="13" t="n">
        <f>WEEKNUM(B2064,2)</f>
        <v>37</v>
      </c>
      <c r="B2064" s="33" t="n">
        <v>46278</v>
      </c>
      <c r="C2064" s="52" t="n">
        <v>91560708</v>
      </c>
      <c r="D2064" s="62" t="s">
        <v>31</v>
      </c>
      <c r="E2064" s="56" t="s">
        <v>32</v>
      </c>
      <c r="F2064" s="56" t="s">
        <v>15</v>
      </c>
      <c r="G2064" s="35" t="n">
        <v>235</v>
      </c>
      <c r="H2064" s="39" t="n">
        <v>0.09</v>
      </c>
      <c r="I2064" s="39" t="n">
        <v>21.15</v>
      </c>
      <c r="J2064" s="14"/>
    </row>
    <row r="2065" ht="22.5" customHeight="1">
      <c r="A2065" s="13" t="n">
        <f>WEEKNUM(B2065,2)</f>
        <v>37</v>
      </c>
      <c r="B2065" s="33" t="n">
        <v>46278</v>
      </c>
      <c r="C2065" s="52" t="n">
        <v>91560709</v>
      </c>
      <c r="D2065" s="62" t="s">
        <v>31</v>
      </c>
      <c r="E2065" s="56" t="s">
        <v>33</v>
      </c>
      <c r="F2065" s="56" t="s">
        <v>15</v>
      </c>
      <c r="G2065" s="35" t="n">
        <v>494</v>
      </c>
      <c r="H2065" s="39" t="n">
        <v>0.06</v>
      </c>
      <c r="I2065" s="39" t="n">
        <v>29.64</v>
      </c>
      <c r="J2065" s="14"/>
    </row>
    <row r="2066" ht="22.5" customHeight="1">
      <c r="A2066" s="13" t="n">
        <f>WEEKNUM(B2066,2)</f>
        <v>37</v>
      </c>
      <c r="B2066" s="33" t="n">
        <v>46278</v>
      </c>
      <c r="C2066" s="52" t="n">
        <v>12064281</v>
      </c>
      <c r="D2066" s="62" t="s">
        <v>16</v>
      </c>
      <c r="E2066" s="56" t="s">
        <v>18</v>
      </c>
      <c r="F2066" s="56" t="s">
        <v>15</v>
      </c>
      <c r="G2066" s="35" t="n">
        <v>0</v>
      </c>
      <c r="H2066" s="39" t="n">
        <v>0</v>
      </c>
      <c r="I2066" s="39" t="n">
        <v>0</v>
      </c>
      <c r="J2066" s="14"/>
    </row>
    <row r="2067" ht="22.5" customHeight="1">
      <c r="A2067" s="13" t="n">
        <f>WEEKNUM(B2067,2)</f>
        <v>37</v>
      </c>
      <c r="B2067" s="33" t="n">
        <v>46278</v>
      </c>
      <c r="C2067" s="52" t="n">
        <v>11987622</v>
      </c>
      <c r="D2067" s="62" t="s">
        <v>10</v>
      </c>
      <c r="E2067" s="56" t="s">
        <v>11</v>
      </c>
      <c r="F2067" s="56" t="s">
        <v>30</v>
      </c>
      <c r="G2067" s="35" t="n">
        <v>6</v>
      </c>
      <c r="H2067" s="39" t="n">
        <v>0.86</v>
      </c>
      <c r="I2067" s="39" t="n">
        <v>5.18</v>
      </c>
      <c r="J2067" s="64" t="n">
        <v>5.184</v>
      </c>
    </row>
    <row r="2068" ht="22.5" customHeight="1">
      <c r="A2068" s="13" t="n">
        <f>WEEKNUM(B2068,2)</f>
        <v>37</v>
      </c>
      <c r="B2068" s="33" t="n">
        <v>46278</v>
      </c>
      <c r="C2068" s="52" t="n">
        <v>6061077</v>
      </c>
      <c r="D2068" s="62" t="s">
        <v>35</v>
      </c>
      <c r="E2068" s="56" t="s">
        <v>14</v>
      </c>
      <c r="F2068" s="56" t="s">
        <v>15</v>
      </c>
      <c r="G2068" s="59" t="n">
        <v>4</v>
      </c>
      <c r="H2068" s="60" t="n">
        <v>1.383</v>
      </c>
      <c r="I2068" s="60" t="n">
        <v>5.533</v>
      </c>
      <c r="J2068" s="14"/>
    </row>
    <row r="2069" ht="22.5" customHeight="1">
      <c r="A2069" s="13" t="n">
        <f>WEEKNUM(B2069,2)</f>
        <v>37</v>
      </c>
      <c r="B2069" s="33" t="n">
        <v>46278</v>
      </c>
      <c r="C2069" s="52" t="n">
        <v>6607117</v>
      </c>
      <c r="D2069" s="63" t="s">
        <v>35</v>
      </c>
      <c r="E2069" s="52" t="s">
        <v>14</v>
      </c>
      <c r="F2069" s="52" t="s">
        <v>15</v>
      </c>
      <c r="G2069" s="35" t="n">
        <v>221</v>
      </c>
      <c r="H2069" s="39" t="n">
        <v>0.617</v>
      </c>
      <c r="I2069" s="39" t="n">
        <v>136.391</v>
      </c>
      <c r="J2069" s="66"/>
    </row>
    <row r="2070" ht="22.5" customHeight="1">
      <c r="A2070" s="13" t="n">
        <f>WEEKNUM(B2070,2)</f>
        <v>37</v>
      </c>
      <c r="B2070" s="33" t="n">
        <v>46278</v>
      </c>
      <c r="C2070" s="52" t="n">
        <v>5497580</v>
      </c>
      <c r="D2070" s="63" t="s">
        <v>31</v>
      </c>
      <c r="E2070" s="52" t="s">
        <v>17</v>
      </c>
      <c r="F2070" s="52" t="s">
        <v>15</v>
      </c>
      <c r="G2070" s="35" t="n">
        <v>1348</v>
      </c>
      <c r="H2070" s="39" t="n">
        <v>0.254</v>
      </c>
      <c r="I2070" s="39" t="n">
        <v>341.743</v>
      </c>
      <c r="J2070" s="66"/>
    </row>
    <row r="2071" ht="22.5" customHeight="1">
      <c r="A2071" s="13" t="n">
        <f>WEEKNUM(B2071,2)</f>
        <v>37</v>
      </c>
      <c r="B2071" s="33" t="n">
        <v>46278</v>
      </c>
      <c r="C2071" s="52" t="n">
        <v>91407542</v>
      </c>
      <c r="D2071" s="63" t="s">
        <v>31</v>
      </c>
      <c r="E2071" s="52" t="s">
        <v>36</v>
      </c>
      <c r="F2071" s="52" t="s">
        <v>15</v>
      </c>
      <c r="G2071" s="35" t="n">
        <v>600</v>
      </c>
      <c r="H2071" s="39" t="n">
        <v>0.02</v>
      </c>
      <c r="I2071" s="39" t="n">
        <v>12.182</v>
      </c>
      <c r="J2071" s="14"/>
    </row>
    <row r="2072" ht="22.5" customHeight="1">
      <c r="A2072" s="13" t="n">
        <f>WEEKNUM(B2072,2)</f>
        <v>37</v>
      </c>
      <c r="B2072" s="33" t="n">
        <v>46278</v>
      </c>
      <c r="C2072" s="52" t="n">
        <v>8998645</v>
      </c>
      <c r="D2072" s="63" t="s">
        <v>31</v>
      </c>
      <c r="E2072" s="52" t="s">
        <v>17</v>
      </c>
      <c r="F2072" s="52" t="s">
        <v>15</v>
      </c>
      <c r="G2072" s="35" t="n">
        <v>16</v>
      </c>
      <c r="H2072" s="39" t="n">
        <v>0.242</v>
      </c>
      <c r="I2072" s="39" t="n">
        <v>3.869</v>
      </c>
      <c r="J2072" s="14"/>
    </row>
    <row r="2073" ht="22.5" customHeight="1">
      <c r="A2073" s="13" t="n">
        <f>WEEKNUM(B2073,2)</f>
        <v>37</v>
      </c>
      <c r="B2073" s="33" t="n">
        <v>46278</v>
      </c>
      <c r="C2073" s="52" t="n">
        <v>4383473</v>
      </c>
      <c r="D2073" s="63" t="s">
        <v>35</v>
      </c>
      <c r="E2073" s="52" t="s">
        <v>14</v>
      </c>
      <c r="F2073" s="31" t="s">
        <v>15</v>
      </c>
      <c r="G2073" s="35" t="n">
        <v>150</v>
      </c>
      <c r="H2073" s="39" t="n">
        <v>0.197</v>
      </c>
      <c r="I2073" s="39" t="n">
        <v>29.52</v>
      </c>
      <c r="J2073" s="14"/>
    </row>
    <row r="2074" ht="22.5" customHeight="1">
      <c r="A2074" s="13" t="n">
        <f>WEEKNUM(B2074,2)</f>
        <v>37</v>
      </c>
      <c r="B2074" s="33" t="n">
        <v>46278</v>
      </c>
      <c r="C2074" s="52" t="n">
        <v>8094753</v>
      </c>
      <c r="D2074" s="63" t="s">
        <v>35</v>
      </c>
      <c r="E2074" s="52" t="s">
        <v>14</v>
      </c>
      <c r="F2074" s="52" t="s">
        <v>26</v>
      </c>
      <c r="G2074" s="35" t="n">
        <v>377</v>
      </c>
      <c r="H2074" s="39" t="n">
        <v>0.39</v>
      </c>
      <c r="I2074" s="39" t="n">
        <v>148.46</v>
      </c>
      <c r="J2074" s="14"/>
    </row>
    <row r="2075" ht="22.5" customHeight="1">
      <c r="A2075" s="13" t="n">
        <f>WEEKNUM(B2075,2)</f>
        <v>37</v>
      </c>
      <c r="B2075" s="33" t="n">
        <v>46278</v>
      </c>
      <c r="C2075" s="52" t="n">
        <v>9415350</v>
      </c>
      <c r="D2075" s="63" t="s">
        <v>37</v>
      </c>
      <c r="E2075" s="52" t="s">
        <v>14</v>
      </c>
      <c r="F2075" s="52" t="s">
        <v>26</v>
      </c>
      <c r="G2075" s="35" t="n">
        <v>33</v>
      </c>
      <c r="H2075" s="39" t="n">
        <v>0.16</v>
      </c>
      <c r="I2075" s="39" t="n">
        <v>5.38</v>
      </c>
      <c r="J2075" s="14"/>
    </row>
    <row r="2076" ht="22.5" customHeight="1">
      <c r="A2076" s="13" t="n">
        <f>WEEKNUM(B2076,2)</f>
        <v>37</v>
      </c>
      <c r="B2076" s="33" t="n">
        <v>46278</v>
      </c>
      <c r="C2076" s="52" t="n">
        <v>2783561</v>
      </c>
      <c r="D2076" s="63" t="s">
        <v>38</v>
      </c>
      <c r="E2076" s="52" t="s">
        <v>14</v>
      </c>
      <c r="F2076" s="56" t="s">
        <v>15</v>
      </c>
      <c r="G2076" s="35" t="n">
        <v>458</v>
      </c>
      <c r="H2076" s="39" t="n">
        <v>0.103</v>
      </c>
      <c r="I2076" s="39" t="n">
        <v>47</v>
      </c>
      <c r="J2076" s="14"/>
    </row>
    <row r="2077" ht="22.5" customHeight="1">
      <c r="A2077" s="13" t="n">
        <f>WEEKNUM(B2077,2)</f>
        <v>37</v>
      </c>
      <c r="B2077" s="33" t="n">
        <v>46278</v>
      </c>
      <c r="C2077" s="52" t="n">
        <v>10599157</v>
      </c>
      <c r="D2077" s="63" t="s">
        <v>39</v>
      </c>
      <c r="E2077" s="52" t="s">
        <v>14</v>
      </c>
      <c r="F2077" s="56" t="s">
        <v>15</v>
      </c>
      <c r="G2077" s="35" t="n">
        <v>92</v>
      </c>
      <c r="H2077" s="39" t="n">
        <v>0.312</v>
      </c>
      <c r="I2077" s="39" t="n">
        <v>28.7</v>
      </c>
      <c r="J2077" s="14"/>
    </row>
    <row r="2078" ht="22.5" customHeight="1">
      <c r="A2078" s="13" t="n">
        <f>WEEKNUM(B2078,2)</f>
        <v>37</v>
      </c>
      <c r="B2078" s="33" t="n">
        <v>46278</v>
      </c>
      <c r="C2078" s="52" t="n">
        <v>10599681</v>
      </c>
      <c r="D2078" s="63" t="s">
        <v>40</v>
      </c>
      <c r="E2078" s="52" t="s">
        <v>14</v>
      </c>
      <c r="F2078" s="56" t="s">
        <v>15</v>
      </c>
      <c r="G2078" s="35" t="n">
        <v>286</v>
      </c>
      <c r="H2078" s="39" t="n">
        <v>0.13</v>
      </c>
      <c r="I2078" s="39" t="n">
        <v>37.18</v>
      </c>
      <c r="J2078" s="14"/>
    </row>
    <row r="2079" ht="22.5" customHeight="1">
      <c r="A2079" s="13" t="n">
        <f>WEEKNUM(B2079,2)</f>
        <v>37</v>
      </c>
      <c r="B2079" s="33" t="n">
        <v>46278</v>
      </c>
      <c r="C2079" s="52" t="n">
        <v>6060965</v>
      </c>
      <c r="D2079" s="63" t="s">
        <v>35</v>
      </c>
      <c r="E2079" s="52" t="s">
        <v>14</v>
      </c>
      <c r="F2079" s="56" t="s">
        <v>15</v>
      </c>
      <c r="G2079" s="35" t="n">
        <v>100</v>
      </c>
      <c r="H2079" s="39" t="n">
        <v>0.302</v>
      </c>
      <c r="I2079" s="39" t="n">
        <v>30.15</v>
      </c>
      <c r="J2079" s="14"/>
    </row>
    <row r="2080" ht="22.5" customHeight="1">
      <c r="A2080" s="13" t="n">
        <f>WEEKNUM(B2080,2)</f>
        <v>37</v>
      </c>
      <c r="B2080" s="33" t="n">
        <v>46278</v>
      </c>
      <c r="C2080" s="52" t="n">
        <v>10842514</v>
      </c>
      <c r="D2080" s="63" t="s">
        <v>41</v>
      </c>
      <c r="E2080" s="52" t="s">
        <v>14</v>
      </c>
      <c r="F2080" s="52" t="s">
        <v>26</v>
      </c>
      <c r="G2080" s="35" t="n">
        <v>0</v>
      </c>
      <c r="H2080" s="39" t="n">
        <v>0</v>
      </c>
      <c r="I2080" s="39" t="n">
        <v>0.02</v>
      </c>
      <c r="J2080" s="14"/>
    </row>
    <row r="2081" ht="22.5" customHeight="1">
      <c r="A2081" s="13" t="n">
        <f>WEEKNUM(B2081,2)</f>
        <v>37</v>
      </c>
      <c r="B2081" s="33" t="n">
        <v>46278</v>
      </c>
      <c r="C2081" s="52" t="n">
        <v>10815258</v>
      </c>
      <c r="D2081" s="63" t="s">
        <v>41</v>
      </c>
      <c r="E2081" s="52" t="s">
        <v>14</v>
      </c>
      <c r="F2081" s="56" t="s">
        <v>15</v>
      </c>
      <c r="G2081" s="35" t="n">
        <v>1</v>
      </c>
      <c r="H2081" s="39" t="n">
        <v>0.21</v>
      </c>
      <c r="I2081" s="39" t="n">
        <v>0.21</v>
      </c>
      <c r="J2081" s="14"/>
    </row>
    <row r="2082" ht="22.5" customHeight="1">
      <c r="A2082" s="13" t="n">
        <f>WEEKNUM(B2082,2)</f>
        <v>37</v>
      </c>
      <c r="B2082" s="33" t="n">
        <v>46278</v>
      </c>
      <c r="C2082" s="52" t="n">
        <v>91535229</v>
      </c>
      <c r="D2082" s="63" t="s">
        <v>31</v>
      </c>
      <c r="E2082" s="52" t="s">
        <v>36</v>
      </c>
      <c r="F2082" s="56" t="s">
        <v>15</v>
      </c>
      <c r="G2082" s="35" t="n">
        <v>20</v>
      </c>
      <c r="H2082" s="39" t="n">
        <v>0.04</v>
      </c>
      <c r="I2082" s="39" t="n">
        <v>0.8</v>
      </c>
      <c r="J2082" s="14"/>
    </row>
    <row r="2083" ht="22.5" customHeight="1">
      <c r="A2083" s="13" t="n">
        <f>WEEKNUM(B2083,2)</f>
        <v>37</v>
      </c>
      <c r="B2083" s="33" t="n">
        <v>46278</v>
      </c>
      <c r="C2083" s="52" t="n">
        <v>91535331</v>
      </c>
      <c r="D2083" s="63" t="s">
        <v>31</v>
      </c>
      <c r="E2083" s="52" t="s">
        <v>42</v>
      </c>
      <c r="F2083" s="56" t="s">
        <v>15</v>
      </c>
      <c r="G2083" s="35" t="n">
        <v>21</v>
      </c>
      <c r="H2083" s="39" t="n">
        <v>0.04</v>
      </c>
      <c r="I2083" s="39" t="n">
        <v>0.84</v>
      </c>
      <c r="J2083" s="14"/>
    </row>
    <row r="2084" ht="22.5" customHeight="1">
      <c r="A2084" s="13" t="n">
        <f>WEEKNUM(B2084,2)</f>
        <v>37</v>
      </c>
      <c r="B2084" s="33" t="n">
        <v>46278</v>
      </c>
      <c r="C2084" s="52" t="n">
        <v>11324493</v>
      </c>
      <c r="D2084" s="63" t="s">
        <v>31</v>
      </c>
      <c r="E2084" s="52" t="s">
        <v>17</v>
      </c>
      <c r="F2084" s="52" t="s">
        <v>15</v>
      </c>
      <c r="G2084" s="35" t="n">
        <v>7</v>
      </c>
      <c r="H2084" s="39" t="n">
        <v>0.3</v>
      </c>
      <c r="I2084" s="39" t="n">
        <v>2.1</v>
      </c>
      <c r="J2084" s="14"/>
    </row>
    <row r="2085" ht="22.5" customHeight="1">
      <c r="A2085" s="13" t="n">
        <f>WEEKNUM(B2085,2)</f>
        <v>37</v>
      </c>
      <c r="B2085" s="33" t="n">
        <v>46278</v>
      </c>
      <c r="C2085" s="52" t="n">
        <v>10298628</v>
      </c>
      <c r="D2085" s="63" t="s">
        <v>43</v>
      </c>
      <c r="E2085" s="52" t="s">
        <v>14</v>
      </c>
      <c r="F2085" s="52" t="s">
        <v>26</v>
      </c>
      <c r="G2085" s="35" t="n">
        <v>85</v>
      </c>
      <c r="H2085" s="39" t="n">
        <v>0.71</v>
      </c>
      <c r="I2085" s="39" t="n">
        <v>60.64</v>
      </c>
      <c r="J2085" s="14"/>
    </row>
    <row r="2086" ht="22.5" customHeight="1">
      <c r="A2086" s="13" t="n">
        <f>WEEKNUM(B2086,2)</f>
        <v>37</v>
      </c>
      <c r="B2086" s="33" t="n">
        <v>46278</v>
      </c>
      <c r="C2086" s="52" t="n">
        <v>11655595</v>
      </c>
      <c r="D2086" s="63" t="s">
        <v>44</v>
      </c>
      <c r="E2086" s="52" t="s">
        <v>14</v>
      </c>
      <c r="F2086" s="52" t="s">
        <v>26</v>
      </c>
      <c r="G2086" s="35" t="n">
        <v>0</v>
      </c>
      <c r="H2086" s="39" t="n">
        <v>0</v>
      </c>
      <c r="I2086" s="39" t="n">
        <v>0.07</v>
      </c>
      <c r="J2086" s="14"/>
    </row>
    <row r="2087" ht="22.5" customHeight="1">
      <c r="A2087" s="13" t="n">
        <f>WEEKNUM(B2087,2)</f>
        <v>37</v>
      </c>
      <c r="B2087" s="33" t="n">
        <v>46278</v>
      </c>
      <c r="C2087" s="52" t="n">
        <v>11655596</v>
      </c>
      <c r="D2087" s="63" t="s">
        <v>44</v>
      </c>
      <c r="E2087" s="52" t="s">
        <v>14</v>
      </c>
      <c r="F2087" s="52" t="s">
        <v>12</v>
      </c>
      <c r="G2087" s="35" t="n">
        <v>0</v>
      </c>
      <c r="H2087" s="39" t="n">
        <v>0</v>
      </c>
      <c r="I2087" s="39" t="n">
        <v>0</v>
      </c>
      <c r="J2087" s="14"/>
    </row>
    <row r="2088" ht="22.5" customHeight="1">
      <c r="A2088" s="13" t="n">
        <f>WEEKNUM(B2088,2)</f>
        <v>37</v>
      </c>
      <c r="B2088" s="33" t="n">
        <v>46278</v>
      </c>
      <c r="C2088" s="52" t="n">
        <v>11690183</v>
      </c>
      <c r="D2088" s="63" t="s">
        <v>38</v>
      </c>
      <c r="E2088" s="52" t="s">
        <v>14</v>
      </c>
      <c r="F2088" s="52" t="s">
        <v>15</v>
      </c>
      <c r="G2088" s="35" t="n">
        <v>42</v>
      </c>
      <c r="H2088" s="39" t="n">
        <v>0.2</v>
      </c>
      <c r="I2088" s="39" t="n">
        <v>8.4</v>
      </c>
      <c r="J2088" s="14"/>
    </row>
    <row r="2089" ht="22.5" customHeight="1">
      <c r="A2089" s="13" t="n">
        <f>WEEKNUM(B2089,2)</f>
        <v>37</v>
      </c>
      <c r="B2089" s="33" t="n">
        <v>46278</v>
      </c>
      <c r="C2089" s="52" t="n">
        <v>11763482</v>
      </c>
      <c r="D2089" s="63" t="s">
        <v>44</v>
      </c>
      <c r="E2089" s="65" t="s">
        <v>14</v>
      </c>
      <c r="F2089" s="65" t="s">
        <v>12</v>
      </c>
      <c r="G2089" s="35" t="n">
        <v>0</v>
      </c>
      <c r="H2089" s="39" t="n">
        <v>0</v>
      </c>
      <c r="I2089" s="39" t="n">
        <v>0.3793</v>
      </c>
      <c r="J2089" s="70"/>
    </row>
    <row r="2090" ht="22.5" customHeight="1">
      <c r="A2090" s="13" t="n">
        <f>WEEKNUM(B2090,2)</f>
        <v>37</v>
      </c>
      <c r="B2090" s="33" t="n">
        <v>46278</v>
      </c>
      <c r="C2090" s="52" t="n">
        <v>5464039</v>
      </c>
      <c r="D2090" s="63" t="s">
        <v>31</v>
      </c>
      <c r="E2090" s="13" t="s">
        <v>46</v>
      </c>
      <c r="F2090" s="52" t="s">
        <v>15</v>
      </c>
      <c r="G2090" s="59" t="n">
        <v>1500</v>
      </c>
      <c r="H2090" s="60" t="n">
        <v>0.296</v>
      </c>
      <c r="I2090" s="60" t="n">
        <v>443.846</v>
      </c>
      <c r="J2090" s="14"/>
    </row>
    <row r="2091" ht="22.5" customHeight="1">
      <c r="A2091" s="13" t="n">
        <f>WEEKNUM(B2091,2)</f>
        <v>37</v>
      </c>
      <c r="B2091" s="33" t="n">
        <v>46278</v>
      </c>
      <c r="C2091" s="52" t="n">
        <v>8057746</v>
      </c>
      <c r="D2091" s="63" t="s">
        <v>31</v>
      </c>
      <c r="E2091" s="13" t="s">
        <v>46</v>
      </c>
      <c r="F2091" s="52" t="s">
        <v>15</v>
      </c>
      <c r="G2091" s="35" t="n">
        <v>2</v>
      </c>
      <c r="H2091" s="39" t="n">
        <v>0.28</v>
      </c>
      <c r="I2091" s="39" t="n">
        <v>0.56</v>
      </c>
      <c r="J2091" s="14"/>
    </row>
    <row r="2092" ht="22.5" customHeight="1">
      <c r="A2092" s="13" t="n">
        <f>WEEKNUM(B2092,2)</f>
        <v>37</v>
      </c>
      <c r="B2092" s="33" t="n">
        <v>46278</v>
      </c>
      <c r="C2092" s="52" t="n">
        <v>91399821</v>
      </c>
      <c r="D2092" s="62" t="s">
        <v>40</v>
      </c>
      <c r="E2092" s="13" t="s">
        <v>14</v>
      </c>
      <c r="F2092" s="52" t="s">
        <v>26</v>
      </c>
      <c r="G2092" s="35" t="n">
        <v>143</v>
      </c>
      <c r="H2092" s="39" t="n">
        <v>0.17</v>
      </c>
      <c r="I2092" s="39" t="n">
        <v>23.96</v>
      </c>
      <c r="J2092" s="14"/>
    </row>
    <row r="2093" ht="22.5" customHeight="1">
      <c r="A2093" s="13" t="n">
        <f>WEEKNUM(B2093,2)</f>
        <v>37</v>
      </c>
      <c r="B2093" s="33" t="n">
        <v>46278</v>
      </c>
      <c r="C2093" s="52" t="n">
        <v>8670368</v>
      </c>
      <c r="D2093" s="62" t="s">
        <v>16</v>
      </c>
      <c r="E2093" s="13" t="s">
        <v>11</v>
      </c>
      <c r="F2093" s="52" t="s">
        <v>30</v>
      </c>
      <c r="G2093" s="35" t="n">
        <v>2</v>
      </c>
      <c r="H2093" s="39" t="n">
        <v>0.33</v>
      </c>
      <c r="I2093" s="39" t="n">
        <v>0.67</v>
      </c>
      <c r="J2093" s="64" t="n">
        <v>0</v>
      </c>
    </row>
    <row r="2094" ht="22.5" customHeight="1">
      <c r="A2094" s="13" t="n">
        <f>WEEKNUM(B2094,2)</f>
        <v>37</v>
      </c>
      <c r="B2094" s="33" t="n">
        <v>46278</v>
      </c>
      <c r="C2094" s="52" t="n">
        <v>10514860</v>
      </c>
      <c r="D2094" s="63" t="s">
        <v>44</v>
      </c>
      <c r="E2094" s="13" t="s">
        <v>14</v>
      </c>
      <c r="F2094" s="52" t="s">
        <v>15</v>
      </c>
      <c r="G2094" s="35" t="n">
        <v>126</v>
      </c>
      <c r="H2094" s="39" t="n">
        <v>0.7</v>
      </c>
      <c r="I2094" s="39" t="n">
        <v>88.2</v>
      </c>
      <c r="J2094" s="14"/>
    </row>
    <row r="2095" ht="22.5" customHeight="1">
      <c r="A2095" s="13" t="n">
        <f>WEEKNUM(B2095,2)</f>
        <v>37</v>
      </c>
      <c r="B2095" s="33" t="n">
        <v>46278</v>
      </c>
      <c r="C2095" s="52" t="n">
        <v>91532857</v>
      </c>
      <c r="D2095" s="63" t="s">
        <v>47</v>
      </c>
      <c r="E2095" s="13" t="s">
        <v>14</v>
      </c>
      <c r="F2095" s="52" t="s">
        <v>12</v>
      </c>
      <c r="G2095" s="35" t="n">
        <v>85</v>
      </c>
      <c r="H2095" s="39" t="n">
        <v>0.166</v>
      </c>
      <c r="I2095" s="39" t="n">
        <v>14.1167</v>
      </c>
      <c r="J2095" s="14"/>
    </row>
    <row r="2096" ht="22.5" customHeight="1">
      <c r="A2096" s="13" t="n">
        <f>WEEKNUM(B2096,2)</f>
        <v>37</v>
      </c>
      <c r="B2096" s="33" t="n">
        <v>46278</v>
      </c>
      <c r="C2096" s="52" t="n">
        <v>91534913</v>
      </c>
      <c r="D2096" s="63" t="s">
        <v>48</v>
      </c>
      <c r="E2096" s="13" t="s">
        <v>49</v>
      </c>
      <c r="F2096" s="52" t="s">
        <v>15</v>
      </c>
      <c r="G2096" s="35" t="n">
        <v>1</v>
      </c>
      <c r="H2096" s="39" t="n">
        <v>1</v>
      </c>
      <c r="I2096" s="39" t="n">
        <v>1</v>
      </c>
      <c r="J2096" s="14"/>
    </row>
    <row r="2097" ht="22.5" customHeight="1">
      <c r="A2097" s="13" t="n">
        <f>WEEKNUM(B2097,2)</f>
        <v>37</v>
      </c>
      <c r="B2097" s="33" t="n">
        <v>46278</v>
      </c>
      <c r="C2097" s="52" t="n">
        <v>91533906</v>
      </c>
      <c r="D2097" s="63" t="s">
        <v>50</v>
      </c>
      <c r="E2097" s="13" t="s">
        <v>51</v>
      </c>
      <c r="F2097" s="52" t="s">
        <v>15</v>
      </c>
      <c r="G2097" s="35" t="n">
        <v>0</v>
      </c>
      <c r="H2097" s="39" t="n">
        <v>0</v>
      </c>
      <c r="I2097" s="39" t="n">
        <v>0</v>
      </c>
      <c r="J2097" s="14"/>
    </row>
    <row r="2098" ht="22.5" customHeight="1">
      <c r="A2098" s="13" t="n">
        <f>WEEKNUM(B2098,2)</f>
        <v>37</v>
      </c>
      <c r="B2098" s="33" t="n">
        <v>46278</v>
      </c>
      <c r="C2098" s="52" t="n">
        <v>91545519</v>
      </c>
      <c r="D2098" s="63" t="s">
        <v>52</v>
      </c>
      <c r="E2098" s="13" t="s">
        <v>46</v>
      </c>
      <c r="F2098" s="52" t="s">
        <v>15</v>
      </c>
      <c r="G2098" s="35" t="n">
        <v>0</v>
      </c>
      <c r="H2098" s="39" t="n">
        <v>0</v>
      </c>
      <c r="I2098" s="39" t="n">
        <v>0</v>
      </c>
      <c r="J2098" s="14"/>
    </row>
    <row r="2099" ht="22.5" customHeight="1">
      <c r="A2099" s="13" t="n">
        <f>WEEKNUM(B2099,2)</f>
        <v>37</v>
      </c>
      <c r="B2099" s="33" t="n">
        <v>46278</v>
      </c>
      <c r="C2099" s="52" t="n">
        <v>91551388</v>
      </c>
      <c r="D2099" s="63" t="s">
        <v>53</v>
      </c>
      <c r="E2099" s="13" t="s">
        <v>54</v>
      </c>
      <c r="F2099" s="52" t="s">
        <v>12</v>
      </c>
      <c r="G2099" s="35" t="n">
        <v>34</v>
      </c>
      <c r="H2099" s="39" t="n">
        <v>0.496</v>
      </c>
      <c r="I2099" s="39" t="n">
        <v>16.8608</v>
      </c>
      <c r="J2099" s="14"/>
    </row>
    <row r="2100" ht="22.5" customHeight="1">
      <c r="A2100" s="13" t="n">
        <f>WEEKNUM(B2100,2)</f>
        <v>37</v>
      </c>
      <c r="B2100" s="33" t="n">
        <v>46278</v>
      </c>
      <c r="C2100" s="52" t="n">
        <v>91550293</v>
      </c>
      <c r="D2100" s="63" t="s">
        <v>55</v>
      </c>
      <c r="E2100" s="13" t="s">
        <v>56</v>
      </c>
      <c r="F2100" s="52" t="s">
        <v>15</v>
      </c>
      <c r="G2100" s="35" t="n">
        <v>48</v>
      </c>
      <c r="H2100" s="39" t="n">
        <v>0.35</v>
      </c>
      <c r="I2100" s="39" t="n">
        <v>16.8</v>
      </c>
      <c r="J2100" s="14"/>
    </row>
    <row r="2101" ht="22.5" customHeight="1">
      <c r="A2101" s="13" t="n">
        <f>WEEKNUM(B2101,2)</f>
        <v>37</v>
      </c>
      <c r="B2101" s="33" t="n">
        <v>46278</v>
      </c>
      <c r="C2101" s="52" t="n">
        <v>91550294</v>
      </c>
      <c r="D2101" s="63" t="s">
        <v>96</v>
      </c>
      <c r="E2101" s="13" t="s">
        <v>54</v>
      </c>
      <c r="F2101" s="52" t="s">
        <v>15</v>
      </c>
      <c r="G2101" s="35" t="n">
        <v>0</v>
      </c>
      <c r="H2101" s="39" t="n">
        <v>0</v>
      </c>
      <c r="I2101" s="39" t="n">
        <v>0</v>
      </c>
      <c r="J2101" s="14"/>
    </row>
    <row r="2102" ht="22.5" customHeight="1">
      <c r="A2102" s="13" t="n">
        <f>WEEKNUM(B2102,2)</f>
        <v>37</v>
      </c>
      <c r="B2102" s="33" t="n">
        <v>46278</v>
      </c>
      <c r="C2102" s="52" t="n">
        <v>9333145</v>
      </c>
      <c r="D2102" s="63" t="s">
        <v>57</v>
      </c>
      <c r="E2102" s="13" t="s">
        <v>14</v>
      </c>
      <c r="F2102" s="52" t="s">
        <v>26</v>
      </c>
      <c r="G2102" s="35" t="n">
        <v>119</v>
      </c>
      <c r="H2102" s="39" t="n">
        <v>0.28</v>
      </c>
      <c r="I2102" s="39" t="n">
        <v>32.83</v>
      </c>
      <c r="J2102" s="14"/>
    </row>
    <row r="2103" ht="22.5" customHeight="1">
      <c r="A2103" s="13" t="n">
        <f>WEEKNUM(B2103,2)</f>
        <v>37</v>
      </c>
      <c r="B2103" s="33" t="n">
        <v>46278</v>
      </c>
      <c r="C2103" s="52" t="n">
        <v>91555309</v>
      </c>
      <c r="D2103" s="63" t="s">
        <v>52</v>
      </c>
      <c r="E2103" s="13" t="s">
        <v>36</v>
      </c>
      <c r="F2103" s="52" t="s">
        <v>15</v>
      </c>
      <c r="G2103" s="35" t="n">
        <v>0</v>
      </c>
      <c r="H2103" s="39" t="n">
        <v>0</v>
      </c>
      <c r="I2103" s="39" t="n">
        <v>0</v>
      </c>
      <c r="J2103" s="14"/>
    </row>
    <row r="2104" ht="22.5" customHeight="1">
      <c r="A2104" s="13" t="n">
        <f>WEEKNUM(B2104,2)</f>
        <v>37</v>
      </c>
      <c r="B2104" s="33" t="n">
        <v>46278</v>
      </c>
      <c r="C2104" s="52" t="n">
        <v>91554853</v>
      </c>
      <c r="D2104" s="63" t="s">
        <v>52</v>
      </c>
      <c r="E2104" s="13" t="s">
        <v>36</v>
      </c>
      <c r="F2104" s="52" t="s">
        <v>21</v>
      </c>
      <c r="G2104" s="35" t="n">
        <v>0</v>
      </c>
      <c r="H2104" s="39" t="n">
        <v>0</v>
      </c>
      <c r="I2104" s="39" t="n">
        <v>0</v>
      </c>
      <c r="J2104" s="14"/>
    </row>
    <row r="2105" ht="22.5" customHeight="1">
      <c r="A2105" s="13" t="n">
        <f>WEEKNUM(B2105,2)</f>
        <v>37</v>
      </c>
      <c r="B2105" s="33" t="n">
        <v>46278</v>
      </c>
      <c r="C2105" s="52" t="n">
        <v>91557347</v>
      </c>
      <c r="D2105" s="63" t="s">
        <v>58</v>
      </c>
      <c r="E2105" s="13" t="s">
        <v>14</v>
      </c>
      <c r="F2105" s="52" t="s">
        <v>15</v>
      </c>
      <c r="G2105" s="35" t="n">
        <v>18</v>
      </c>
      <c r="H2105" s="39" t="n">
        <v>0.8</v>
      </c>
      <c r="I2105" s="39" t="n">
        <v>14.4</v>
      </c>
      <c r="J2105" s="14"/>
    </row>
    <row r="2106" ht="22.5" customHeight="1">
      <c r="A2106" s="13" t="n">
        <f>WEEKNUM(B2106,2)</f>
        <v>37</v>
      </c>
      <c r="B2106" s="33" t="n">
        <v>46278</v>
      </c>
      <c r="C2106" s="52" t="n">
        <v>12115625</v>
      </c>
      <c r="D2106" s="63" t="s">
        <v>59</v>
      </c>
      <c r="E2106" s="13" t="s">
        <v>14</v>
      </c>
      <c r="F2106" s="52" t="s">
        <v>15</v>
      </c>
      <c r="G2106" s="35" t="n">
        <v>0</v>
      </c>
      <c r="H2106" s="39" t="n">
        <v>0</v>
      </c>
      <c r="I2106" s="39" t="n">
        <v>0</v>
      </c>
      <c r="J2106" s="14"/>
    </row>
    <row r="2107" ht="22.5" customHeight="1">
      <c r="A2107" s="13" t="n">
        <f>WEEKNUM(B2107,2)</f>
        <v>37</v>
      </c>
      <c r="B2107" s="33" t="n">
        <v>46278</v>
      </c>
      <c r="C2107" s="52" t="n">
        <v>91564897</v>
      </c>
      <c r="D2107" s="63" t="s">
        <v>93</v>
      </c>
      <c r="E2107" s="13" t="s">
        <v>56</v>
      </c>
      <c r="F2107" s="52" t="s">
        <v>15</v>
      </c>
      <c r="G2107" s="35" t="n">
        <v>0</v>
      </c>
      <c r="H2107" s="39" t="n">
        <v>0</v>
      </c>
      <c r="I2107" s="39" t="n">
        <v>0</v>
      </c>
      <c r="J2107" s="14"/>
    </row>
    <row r="2108" ht="22.5" customHeight="1">
      <c r="A2108" s="13" t="n">
        <f>WEEKNUM(B2108,2)</f>
        <v>37</v>
      </c>
      <c r="B2108" s="33" t="n">
        <v>46278</v>
      </c>
      <c r="C2108" s="52" t="n">
        <v>91564896</v>
      </c>
      <c r="D2108" s="63" t="s">
        <v>60</v>
      </c>
      <c r="E2108" s="13" t="s">
        <v>14</v>
      </c>
      <c r="F2108" s="52" t="s">
        <v>15</v>
      </c>
      <c r="G2108" s="35" t="n">
        <v>18</v>
      </c>
      <c r="H2108" s="39" t="n">
        <v>0.35</v>
      </c>
      <c r="I2108" s="39" t="n">
        <v>6.3</v>
      </c>
      <c r="J2108" s="14"/>
    </row>
    <row r="2109" ht="22.5" customHeight="1">
      <c r="A2109" s="13" t="n">
        <f>WEEKNUM(B2109,2)</f>
        <v>37</v>
      </c>
      <c r="B2109" s="33" t="n">
        <v>46278</v>
      </c>
      <c r="C2109" s="52" t="n">
        <v>91399439</v>
      </c>
      <c r="D2109" s="63" t="s">
        <v>69</v>
      </c>
      <c r="E2109" s="13" t="s">
        <v>42</v>
      </c>
      <c r="F2109" s="52" t="s">
        <v>15</v>
      </c>
      <c r="G2109" s="77" t="n">
        <v>21</v>
      </c>
      <c r="H2109" s="60" t="n">
        <v>0.1</v>
      </c>
      <c r="I2109" s="60" t="n">
        <v>2.1</v>
      </c>
      <c r="J2109" s="14"/>
    </row>
    <row r="2110" ht="22.5" customHeight="1">
      <c r="A2110" s="13" t="n">
        <f>WEEKNUM(B2110,2)</f>
        <v>37</v>
      </c>
      <c r="B2110" s="33" t="n">
        <v>46278</v>
      </c>
      <c r="C2110" s="52" t="n">
        <v>91399437</v>
      </c>
      <c r="D2110" s="63" t="s">
        <v>70</v>
      </c>
      <c r="E2110" s="39" t="s">
        <v>71</v>
      </c>
      <c r="F2110" s="52" t="s">
        <v>15</v>
      </c>
      <c r="G2110" s="57" t="n">
        <v>50</v>
      </c>
      <c r="H2110" s="39" t="n">
        <v>0.15</v>
      </c>
      <c r="I2110" s="39" t="n">
        <v>7.5</v>
      </c>
      <c r="J2110" s="66"/>
    </row>
    <row r="2111" ht="22.5" customHeight="1">
      <c r="A2111" s="13" t="n">
        <f>WEEKNUM(B2111,2)</f>
        <v>37</v>
      </c>
      <c r="B2111" s="33" t="n">
        <v>46278</v>
      </c>
      <c r="C2111" s="52" t="n">
        <v>5556054</v>
      </c>
      <c r="D2111" s="63" t="s">
        <v>72</v>
      </c>
      <c r="E2111" s="13" t="s">
        <v>36</v>
      </c>
      <c r="F2111" s="52" t="s">
        <v>15</v>
      </c>
      <c r="G2111" s="57" t="n">
        <v>2</v>
      </c>
      <c r="H2111" s="39" t="n">
        <v>1.245</v>
      </c>
      <c r="I2111" s="39" t="n">
        <v>2.491</v>
      </c>
      <c r="J2111" s="14"/>
    </row>
    <row r="2112" ht="22.5" customHeight="1">
      <c r="A2112" s="13" t="n">
        <f>WEEKNUM(B2112,2)</f>
        <v>37</v>
      </c>
      <c r="B2112" s="33" t="n">
        <v>46278</v>
      </c>
      <c r="C2112" s="52" t="n">
        <v>8628042</v>
      </c>
      <c r="D2112" s="63" t="s">
        <v>28</v>
      </c>
      <c r="E2112" s="13" t="s">
        <v>14</v>
      </c>
      <c r="F2112" s="52" t="s">
        <v>26</v>
      </c>
      <c r="G2112" s="57" t="n">
        <v>652</v>
      </c>
      <c r="H2112" s="39" t="n">
        <v>0.48</v>
      </c>
      <c r="I2112" s="39" t="n">
        <v>313.08</v>
      </c>
      <c r="J2112" s="14"/>
    </row>
    <row r="2113" ht="22.5" customHeight="1">
      <c r="A2113" s="13" t="n">
        <f>WEEKNUM(B2113,2)</f>
        <v>37</v>
      </c>
      <c r="B2113" s="33" t="n">
        <v>46278</v>
      </c>
      <c r="C2113" s="52" t="n">
        <v>9297014</v>
      </c>
      <c r="D2113" s="63" t="s">
        <v>13</v>
      </c>
      <c r="E2113" s="13" t="s">
        <v>14</v>
      </c>
      <c r="F2113" s="52" t="s">
        <v>26</v>
      </c>
      <c r="G2113" s="57" t="n">
        <v>263</v>
      </c>
      <c r="H2113" s="39" t="n">
        <v>0.15</v>
      </c>
      <c r="I2113" s="39" t="n">
        <v>40.02</v>
      </c>
      <c r="J2113" s="14"/>
    </row>
    <row r="2114" ht="22.5" customHeight="1">
      <c r="A2114" s="13" t="n">
        <f>WEEKNUM(B2114,2)</f>
        <v>37</v>
      </c>
      <c r="B2114" s="33" t="n">
        <v>46278</v>
      </c>
      <c r="C2114" s="52" t="n">
        <v>7815836</v>
      </c>
      <c r="D2114" s="63" t="s">
        <v>73</v>
      </c>
      <c r="E2114" s="13" t="s">
        <v>36</v>
      </c>
      <c r="F2114" s="52" t="s">
        <v>15</v>
      </c>
      <c r="G2114" s="57" t="n">
        <v>3597</v>
      </c>
      <c r="H2114" s="39" t="n">
        <v>0.097</v>
      </c>
      <c r="I2114" s="39" t="n">
        <v>350.045</v>
      </c>
      <c r="J2114" s="14"/>
    </row>
    <row r="2115" ht="22.5" customHeight="1">
      <c r="A2115" s="13" t="n">
        <f>WEEKNUM(B2115,2)</f>
        <v>37</v>
      </c>
      <c r="B2115" s="33" t="n">
        <v>46278</v>
      </c>
      <c r="C2115" s="52" t="n">
        <v>8312006</v>
      </c>
      <c r="D2115" s="63" t="s">
        <v>92</v>
      </c>
      <c r="E2115" s="13" t="s">
        <v>14</v>
      </c>
      <c r="F2115" s="52" t="s">
        <v>15</v>
      </c>
      <c r="G2115" s="57" t="n">
        <v>37</v>
      </c>
      <c r="H2115" s="39" t="n">
        <v>0.12</v>
      </c>
      <c r="I2115" s="39" t="n">
        <v>4.44</v>
      </c>
      <c r="J2115" s="14"/>
    </row>
    <row r="2116" ht="22.5" customHeight="1">
      <c r="A2116" s="13" t="n">
        <f>WEEKNUM(B2116,2)</f>
        <v>37</v>
      </c>
      <c r="B2116" s="33" t="n">
        <v>46278</v>
      </c>
      <c r="C2116" s="52" t="n">
        <v>91467820</v>
      </c>
      <c r="D2116" s="63" t="s">
        <v>74</v>
      </c>
      <c r="E2116" s="13" t="s">
        <v>36</v>
      </c>
      <c r="F2116" s="52" t="s">
        <v>15</v>
      </c>
      <c r="G2116" s="57" t="n">
        <v>200</v>
      </c>
      <c r="H2116" s="39" t="n">
        <v>0.1</v>
      </c>
      <c r="I2116" s="39" t="n">
        <v>20</v>
      </c>
      <c r="J2116" s="14"/>
    </row>
    <row r="2117" ht="22.5" customHeight="1">
      <c r="A2117" s="13" t="n">
        <f>WEEKNUM(B2117,2)</f>
        <v>37</v>
      </c>
      <c r="B2117" s="33" t="n">
        <v>46278</v>
      </c>
      <c r="C2117" s="52" t="n">
        <v>91467821</v>
      </c>
      <c r="D2117" s="63" t="s">
        <v>74</v>
      </c>
      <c r="E2117" s="13" t="s">
        <v>17</v>
      </c>
      <c r="F2117" s="52" t="s">
        <v>15</v>
      </c>
      <c r="G2117" s="57" t="n">
        <v>100</v>
      </c>
      <c r="H2117" s="39" t="n">
        <v>0.17</v>
      </c>
      <c r="I2117" s="39" t="n">
        <v>17</v>
      </c>
      <c r="J2117" s="14"/>
    </row>
    <row r="2118" ht="22.5" customHeight="1">
      <c r="A2118" s="13" t="n">
        <f>WEEKNUM(B2118,2)</f>
        <v>37</v>
      </c>
      <c r="B2118" s="33" t="n">
        <v>46278</v>
      </c>
      <c r="C2118" s="52" t="n">
        <v>10295313</v>
      </c>
      <c r="D2118" s="63" t="s">
        <v>92</v>
      </c>
      <c r="E2118" s="13" t="s">
        <v>14</v>
      </c>
      <c r="F2118" s="52" t="s">
        <v>15</v>
      </c>
      <c r="G2118" s="57" t="n">
        <v>0</v>
      </c>
      <c r="H2118" s="39" t="n">
        <v>0</v>
      </c>
      <c r="I2118" s="39" t="n">
        <v>0</v>
      </c>
      <c r="J2118" s="14"/>
    </row>
    <row r="2119" ht="22.5" customHeight="1">
      <c r="A2119" s="13" t="n">
        <f>WEEKNUM(B2119,2)</f>
        <v>37</v>
      </c>
      <c r="B2119" s="33" t="n">
        <v>46278</v>
      </c>
      <c r="C2119" s="52" t="n">
        <v>91496145</v>
      </c>
      <c r="D2119" s="63" t="s">
        <v>74</v>
      </c>
      <c r="E2119" s="39" t="s">
        <v>71</v>
      </c>
      <c r="F2119" s="52" t="s">
        <v>15</v>
      </c>
      <c r="G2119" s="57" t="n">
        <v>50</v>
      </c>
      <c r="H2119" s="39" t="n">
        <v>0.15</v>
      </c>
      <c r="I2119" s="39" t="n">
        <v>7.5</v>
      </c>
      <c r="J2119" s="14"/>
    </row>
    <row r="2120" ht="22.5" customHeight="1">
      <c r="A2120" s="13" t="n">
        <f>WEEKNUM(B2120,2)</f>
        <v>37</v>
      </c>
      <c r="B2120" s="33" t="n">
        <v>46278</v>
      </c>
      <c r="C2120" s="52" t="n">
        <v>91496146</v>
      </c>
      <c r="D2120" s="63" t="s">
        <v>74</v>
      </c>
      <c r="E2120" s="13" t="s">
        <v>46</v>
      </c>
      <c r="F2120" s="52" t="s">
        <v>15</v>
      </c>
      <c r="G2120" s="57" t="n">
        <v>191</v>
      </c>
      <c r="H2120" s="39" t="n">
        <v>0.14</v>
      </c>
      <c r="I2120" s="39" t="n">
        <v>26.74</v>
      </c>
      <c r="J2120" s="14"/>
    </row>
    <row r="2121" ht="22.5" customHeight="1">
      <c r="A2121" s="13" t="n">
        <f>WEEKNUM(B2121,2)</f>
        <v>37</v>
      </c>
      <c r="B2121" s="33" t="n">
        <v>46278</v>
      </c>
      <c r="C2121" s="52" t="n">
        <v>91496147</v>
      </c>
      <c r="D2121" s="63" t="s">
        <v>74</v>
      </c>
      <c r="E2121" s="13" t="s">
        <v>11</v>
      </c>
      <c r="F2121" s="52" t="s">
        <v>15</v>
      </c>
      <c r="G2121" s="57" t="n">
        <v>147</v>
      </c>
      <c r="H2121" s="39" t="n">
        <v>0.13</v>
      </c>
      <c r="I2121" s="39" t="n">
        <v>19.11</v>
      </c>
      <c r="J2121" s="14"/>
    </row>
    <row r="2122" ht="22.5" customHeight="1">
      <c r="A2122" s="13" t="n">
        <f>WEEKNUM(B2122,2)</f>
        <v>37</v>
      </c>
      <c r="B2122" s="33" t="n">
        <v>46278</v>
      </c>
      <c r="C2122" s="52" t="n">
        <v>91496148</v>
      </c>
      <c r="D2122" s="63" t="s">
        <v>74</v>
      </c>
      <c r="E2122" s="13" t="s">
        <v>14</v>
      </c>
      <c r="F2122" s="52" t="s">
        <v>15</v>
      </c>
      <c r="G2122" s="57" t="n">
        <v>160</v>
      </c>
      <c r="H2122" s="39" t="n">
        <v>0.15</v>
      </c>
      <c r="I2122" s="39" t="n">
        <v>24</v>
      </c>
      <c r="J2122" s="14"/>
    </row>
    <row r="2123" ht="22.5" customHeight="1">
      <c r="A2123" s="13" t="n">
        <f>WEEKNUM(B2123,2)</f>
        <v>37</v>
      </c>
      <c r="B2123" s="33" t="n">
        <v>46278</v>
      </c>
      <c r="C2123" s="52" t="n">
        <v>10765365</v>
      </c>
      <c r="D2123" s="63" t="s">
        <v>75</v>
      </c>
      <c r="E2123" s="39" t="s">
        <v>71</v>
      </c>
      <c r="F2123" s="52" t="s">
        <v>15</v>
      </c>
      <c r="G2123" s="57" t="n">
        <v>50</v>
      </c>
      <c r="H2123" s="39" t="n">
        <v>0.182</v>
      </c>
      <c r="I2123" s="39" t="n">
        <v>9.12</v>
      </c>
      <c r="J2123" s="14"/>
    </row>
    <row r="2124" ht="22.5" customHeight="1">
      <c r="A2124" s="13" t="n">
        <f>WEEKNUM(B2124,2)</f>
        <v>37</v>
      </c>
      <c r="B2124" s="33" t="n">
        <v>46278</v>
      </c>
      <c r="C2124" s="52" t="n">
        <v>11079953</v>
      </c>
      <c r="D2124" s="63" t="s">
        <v>72</v>
      </c>
      <c r="E2124" s="13" t="s">
        <v>36</v>
      </c>
      <c r="F2124" s="52" t="s">
        <v>15</v>
      </c>
      <c r="G2124" s="57" t="n">
        <v>0</v>
      </c>
      <c r="H2124" s="39" t="n">
        <v>0</v>
      </c>
      <c r="I2124" s="39" t="n">
        <v>0</v>
      </c>
      <c r="J2124" s="14"/>
    </row>
    <row r="2125" ht="22.5" customHeight="1">
      <c r="A2125" s="13" t="n">
        <f>WEEKNUM(B2125,2)</f>
        <v>37</v>
      </c>
      <c r="B2125" s="33" t="n">
        <v>46278</v>
      </c>
      <c r="C2125" s="52" t="n">
        <v>11690181</v>
      </c>
      <c r="D2125" s="63" t="s">
        <v>76</v>
      </c>
      <c r="E2125" s="13" t="s">
        <v>14</v>
      </c>
      <c r="F2125" s="52" t="s">
        <v>15</v>
      </c>
      <c r="G2125" s="57" t="n">
        <v>463</v>
      </c>
      <c r="H2125" s="39" t="n">
        <v>0.42</v>
      </c>
      <c r="I2125" s="39" t="n">
        <v>194.46</v>
      </c>
      <c r="J2125" s="14"/>
    </row>
    <row r="2126" ht="22.5" customHeight="1">
      <c r="A2126" s="13" t="n">
        <f>WEEKNUM(B2126,2)</f>
        <v>37</v>
      </c>
      <c r="B2126" s="33" t="n">
        <v>46278</v>
      </c>
      <c r="C2126" s="52" t="n">
        <v>11836152</v>
      </c>
      <c r="D2126" s="63" t="s">
        <v>73</v>
      </c>
      <c r="E2126" s="39" t="s">
        <v>36</v>
      </c>
      <c r="F2126" s="52" t="s">
        <v>15</v>
      </c>
      <c r="G2126" s="57" t="n">
        <v>5</v>
      </c>
      <c r="H2126" s="39" t="n">
        <v>0.09</v>
      </c>
      <c r="I2126" s="39" t="n">
        <v>0.45</v>
      </c>
      <c r="J2126" s="14"/>
    </row>
    <row r="2127" ht="22.5" customHeight="1">
      <c r="A2127" s="13" t="n">
        <f>WEEKNUM(B2127,2)</f>
        <v>37</v>
      </c>
      <c r="B2127" s="33" t="n">
        <v>46278</v>
      </c>
      <c r="C2127" s="52" t="n">
        <v>11862336</v>
      </c>
      <c r="D2127" s="63" t="s">
        <v>69</v>
      </c>
      <c r="E2127" s="39" t="s">
        <v>42</v>
      </c>
      <c r="F2127" s="52" t="s">
        <v>15</v>
      </c>
      <c r="G2127" s="57" t="n">
        <v>1</v>
      </c>
      <c r="H2127" s="39" t="n">
        <v>0.1</v>
      </c>
      <c r="I2127" s="39" t="n">
        <v>0.1</v>
      </c>
      <c r="J2127" s="14"/>
    </row>
    <row r="2128" ht="22.5" customHeight="1">
      <c r="A2128" s="13" t="n">
        <f>WEEKNUM(B2128,2)</f>
        <v>37</v>
      </c>
      <c r="B2128" s="33" t="n">
        <v>46278</v>
      </c>
      <c r="C2128" s="52" t="n">
        <v>11924259</v>
      </c>
      <c r="D2128" s="63" t="s">
        <v>77</v>
      </c>
      <c r="E2128" s="39" t="s">
        <v>36</v>
      </c>
      <c r="F2128" s="52" t="s">
        <v>15</v>
      </c>
      <c r="G2128" s="57" t="n">
        <v>81</v>
      </c>
      <c r="H2128" s="39" t="n">
        <v>0.12</v>
      </c>
      <c r="I2128" s="39" t="n">
        <v>9.72</v>
      </c>
      <c r="J2128" s="14"/>
    </row>
    <row r="2129" ht="22.5" customHeight="1">
      <c r="A2129" s="13" t="n">
        <f>WEEKNUM(B2129,2)</f>
        <v>37</v>
      </c>
      <c r="B2129" s="33" t="n">
        <v>46278</v>
      </c>
      <c r="C2129" s="52" t="n">
        <v>11924419</v>
      </c>
      <c r="D2129" s="63" t="s">
        <v>77</v>
      </c>
      <c r="E2129" s="39" t="s">
        <v>36</v>
      </c>
      <c r="F2129" s="56" t="s">
        <v>26</v>
      </c>
      <c r="G2129" s="57" t="n">
        <v>53</v>
      </c>
      <c r="H2129" s="39" t="n">
        <v>0.19</v>
      </c>
      <c r="I2129" s="39" t="n">
        <v>10.04</v>
      </c>
      <c r="J2129" s="14"/>
    </row>
    <row r="2130" ht="22.5" customHeight="1">
      <c r="A2130" s="13" t="n">
        <f>WEEKNUM(B2130,2)</f>
        <v>37</v>
      </c>
      <c r="B2130" s="33" t="n">
        <v>46278</v>
      </c>
      <c r="C2130" s="52" t="n">
        <v>12038500</v>
      </c>
      <c r="D2130" s="63" t="s">
        <v>76</v>
      </c>
      <c r="E2130" s="13" t="s">
        <v>14</v>
      </c>
      <c r="F2130" s="52" t="s">
        <v>15</v>
      </c>
      <c r="G2130" s="57" t="n">
        <v>4</v>
      </c>
      <c r="H2130" s="39" t="n">
        <v>0.4</v>
      </c>
      <c r="I2130" s="39" t="n">
        <v>1.6</v>
      </c>
      <c r="J2130" s="14"/>
    </row>
    <row r="2131" ht="22.5" customHeight="1">
      <c r="A2131" s="13" t="n">
        <f>WEEKNUM(B2131,2)</f>
        <v>37</v>
      </c>
      <c r="B2131" s="33" t="n">
        <v>46278</v>
      </c>
      <c r="C2131" s="52" t="n">
        <v>6395488</v>
      </c>
      <c r="D2131" s="63" t="s">
        <v>39</v>
      </c>
      <c r="E2131" s="13" t="s">
        <v>14</v>
      </c>
      <c r="F2131" s="52" t="s">
        <v>15</v>
      </c>
      <c r="G2131" s="74" t="n">
        <v>200</v>
      </c>
      <c r="H2131" s="60" t="n">
        <v>0.3</v>
      </c>
      <c r="I2131" s="60" t="n">
        <v>60</v>
      </c>
      <c r="J2131" s="14"/>
    </row>
    <row r="2132" ht="22.5" customHeight="1">
      <c r="A2132" s="13" t="n">
        <f>WEEKNUM(B2132,2)</f>
        <v>37</v>
      </c>
      <c r="B2132" s="33" t="n">
        <v>46278</v>
      </c>
      <c r="C2132" s="52" t="n">
        <v>8291713</v>
      </c>
      <c r="D2132" s="62" t="s">
        <v>40</v>
      </c>
      <c r="E2132" s="31" t="s">
        <v>14</v>
      </c>
      <c r="F2132" s="84" t="s">
        <v>15</v>
      </c>
      <c r="G2132" s="35" t="n">
        <v>1499</v>
      </c>
      <c r="H2132" s="39" t="n">
        <v>0.135</v>
      </c>
      <c r="I2132" s="39" t="n">
        <v>202.362</v>
      </c>
      <c r="J2132" s="14"/>
    </row>
    <row r="2133" ht="22.5" customHeight="1">
      <c r="A2133" s="13" t="n">
        <f>WEEKNUM(B2133,2)</f>
        <v>37</v>
      </c>
      <c r="B2133" s="33" t="n">
        <v>46278</v>
      </c>
      <c r="C2133" s="52" t="n">
        <v>8566541</v>
      </c>
      <c r="D2133" s="62" t="s">
        <v>79</v>
      </c>
      <c r="E2133" s="56" t="s">
        <v>14</v>
      </c>
      <c r="F2133" s="56" t="s">
        <v>26</v>
      </c>
      <c r="G2133" s="58" t="n">
        <v>365</v>
      </c>
      <c r="H2133" s="39" t="n">
        <v>0.16</v>
      </c>
      <c r="I2133" s="39" t="n">
        <v>59.08</v>
      </c>
      <c r="J2133" s="66"/>
    </row>
    <row r="2134" ht="22.5" customHeight="1">
      <c r="A2134" s="13" t="n">
        <f>WEEKNUM(B2134,2)</f>
        <v>37</v>
      </c>
      <c r="B2134" s="33" t="n">
        <v>46278</v>
      </c>
      <c r="C2134" s="52" t="n">
        <v>8566084</v>
      </c>
      <c r="D2134" s="62" t="s">
        <v>80</v>
      </c>
      <c r="E2134" s="56" t="s">
        <v>42</v>
      </c>
      <c r="F2134" s="52" t="s">
        <v>15</v>
      </c>
      <c r="G2134" s="58" t="n">
        <v>100</v>
      </c>
      <c r="H2134" s="39" t="n">
        <v>0.12</v>
      </c>
      <c r="I2134" s="39" t="n">
        <v>12</v>
      </c>
      <c r="J2134" s="14"/>
    </row>
    <row r="2135" ht="22.5" customHeight="1">
      <c r="A2135" s="13" t="n">
        <f>WEEKNUM(B2135,2)</f>
        <v>37</v>
      </c>
      <c r="B2135" s="33" t="n">
        <v>46278</v>
      </c>
      <c r="C2135" s="52" t="n">
        <v>2937658</v>
      </c>
      <c r="D2135" s="62" t="s">
        <v>81</v>
      </c>
      <c r="E2135" s="56" t="s">
        <v>14</v>
      </c>
      <c r="F2135" s="52" t="s">
        <v>15</v>
      </c>
      <c r="G2135" s="58" t="n">
        <v>100</v>
      </c>
      <c r="H2135" s="39" t="n">
        <v>0.123</v>
      </c>
      <c r="I2135" s="39" t="n">
        <v>12.3</v>
      </c>
      <c r="J2135" s="14"/>
    </row>
    <row r="2136" ht="22.5" customHeight="1">
      <c r="A2136" s="13" t="n">
        <f>WEEKNUM(B2136,2)</f>
        <v>37</v>
      </c>
      <c r="B2136" s="33" t="n">
        <v>46278</v>
      </c>
      <c r="C2136" s="52" t="n">
        <v>6706444</v>
      </c>
      <c r="D2136" s="62" t="s">
        <v>82</v>
      </c>
      <c r="E2136" s="52" t="s">
        <v>83</v>
      </c>
      <c r="F2136" s="56" t="s">
        <v>12</v>
      </c>
      <c r="G2136" s="58" t="n">
        <v>10</v>
      </c>
      <c r="H2136" s="39" t="n">
        <v>1.308</v>
      </c>
      <c r="I2136" s="39" t="n">
        <v>13.0815</v>
      </c>
      <c r="J2136" s="14"/>
    </row>
    <row r="2137" ht="22.5" customHeight="1">
      <c r="A2137" s="13" t="n">
        <f>WEEKNUM(B2137,2)</f>
        <v>37</v>
      </c>
      <c r="B2137" s="33" t="n">
        <v>46278</v>
      </c>
      <c r="C2137" s="52" t="n">
        <v>5963354</v>
      </c>
      <c r="D2137" s="63" t="s">
        <v>82</v>
      </c>
      <c r="E2137" s="52" t="s">
        <v>83</v>
      </c>
      <c r="F2137" s="52" t="s">
        <v>15</v>
      </c>
      <c r="G2137" s="58" t="n">
        <v>310</v>
      </c>
      <c r="H2137" s="39" t="n">
        <v>0.597</v>
      </c>
      <c r="I2137" s="39" t="n">
        <v>185.122</v>
      </c>
      <c r="J2137" s="64"/>
    </row>
    <row r="2138" ht="22.5" customHeight="1">
      <c r="A2138" s="13" t="n">
        <f>WEEKNUM(B2138,2)</f>
        <v>37</v>
      </c>
      <c r="B2138" s="33" t="n">
        <v>46278</v>
      </c>
      <c r="C2138" s="52" t="n">
        <v>9686529</v>
      </c>
      <c r="D2138" s="62" t="s">
        <v>82</v>
      </c>
      <c r="E2138" s="56" t="s">
        <v>84</v>
      </c>
      <c r="F2138" s="52" t="s">
        <v>15</v>
      </c>
      <c r="G2138" s="58" t="n">
        <v>29</v>
      </c>
      <c r="H2138" s="39" t="n">
        <v>0.5</v>
      </c>
      <c r="I2138" s="39" t="n">
        <v>14.5</v>
      </c>
      <c r="J2138" s="14"/>
    </row>
    <row r="2139" ht="22.5" customHeight="1">
      <c r="A2139" s="13" t="n">
        <f>WEEKNUM(B2139,2)</f>
        <v>37</v>
      </c>
      <c r="B2139" s="33" t="n">
        <v>46278</v>
      </c>
      <c r="C2139" s="52" t="n">
        <v>5963400</v>
      </c>
      <c r="D2139" s="62" t="s">
        <v>82</v>
      </c>
      <c r="E2139" s="56" t="s">
        <v>85</v>
      </c>
      <c r="F2139" s="52" t="s">
        <v>15</v>
      </c>
      <c r="G2139" s="58" t="n">
        <v>100</v>
      </c>
      <c r="H2139" s="39" t="n">
        <v>0.206</v>
      </c>
      <c r="I2139" s="39" t="n">
        <v>20.56</v>
      </c>
      <c r="J2139" s="14"/>
    </row>
    <row r="2140" ht="22.5" customHeight="1">
      <c r="A2140" s="38" t="n">
        <f>WEEKNUM(B2140,2)</f>
        <v>37</v>
      </c>
      <c r="B2140" s="33" t="n">
        <v>46278</v>
      </c>
      <c r="C2140" s="65" t="n">
        <v>10080665</v>
      </c>
      <c r="D2140" s="68" t="s">
        <v>82</v>
      </c>
      <c r="E2140" s="56" t="s">
        <v>86</v>
      </c>
      <c r="F2140" s="52" t="s">
        <v>15</v>
      </c>
      <c r="G2140" s="58" t="n">
        <v>13</v>
      </c>
      <c r="H2140" s="39" t="n">
        <v>0.38</v>
      </c>
      <c r="I2140" s="39" t="n">
        <v>4.94</v>
      </c>
      <c r="J2140" s="14"/>
    </row>
    <row r="2141" ht="22.5" customHeight="1">
      <c r="A2141" s="13" t="n">
        <f>WEEKNUM(B2141,2)</f>
        <v>37</v>
      </c>
      <c r="B2141" s="33" t="n">
        <v>46278</v>
      </c>
      <c r="C2141" s="13" t="n">
        <v>91520433</v>
      </c>
      <c r="D2141" s="62" t="s">
        <v>74</v>
      </c>
      <c r="E2141" s="56" t="s">
        <v>14</v>
      </c>
      <c r="F2141" s="52" t="s">
        <v>15</v>
      </c>
      <c r="G2141" s="58" t="n">
        <v>0</v>
      </c>
      <c r="H2141" s="39" t="n">
        <v>0</v>
      </c>
      <c r="I2141" s="39" t="n">
        <v>0</v>
      </c>
      <c r="J2141" s="14"/>
    </row>
    <row r="2142" ht="22.5" customHeight="1">
      <c r="A2142" s="13" t="n">
        <f>WEEKNUM(B2142,2)</f>
        <v>37</v>
      </c>
      <c r="B2142" s="33" t="n">
        <v>46278</v>
      </c>
      <c r="C2142" s="52" t="n">
        <v>5623760</v>
      </c>
      <c r="D2142" s="62" t="s">
        <v>89</v>
      </c>
      <c r="E2142" s="56" t="s">
        <v>14</v>
      </c>
      <c r="F2142" s="52" t="s">
        <v>15</v>
      </c>
      <c r="G2142" s="58" t="n">
        <v>50</v>
      </c>
      <c r="H2142" s="39" t="n">
        <v>0.15</v>
      </c>
      <c r="I2142" s="39" t="n">
        <v>7.5</v>
      </c>
      <c r="J2142" s="14"/>
    </row>
    <row r="2143" ht="22.5" customHeight="1">
      <c r="A2143" s="13" t="n">
        <f>WEEKNUM(B2143,2)</f>
        <v>37</v>
      </c>
      <c r="B2143" s="33" t="n">
        <v>46278</v>
      </c>
      <c r="C2143" s="52" t="n">
        <v>11078827</v>
      </c>
      <c r="D2143" s="62" t="s">
        <v>82</v>
      </c>
      <c r="E2143" s="56" t="s">
        <v>85</v>
      </c>
      <c r="F2143" s="52" t="s">
        <v>15</v>
      </c>
      <c r="G2143" s="58" t="n">
        <v>3</v>
      </c>
      <c r="H2143" s="39" t="n">
        <v>0.3</v>
      </c>
      <c r="I2143" s="39" t="n">
        <v>0.9</v>
      </c>
      <c r="J2143" s="14"/>
    </row>
    <row r="2144" ht="22.5" customHeight="1">
      <c r="A2144" s="13" t="n">
        <f>WEEKNUM(B2144,2)</f>
        <v>37</v>
      </c>
      <c r="B2144" s="33" t="n">
        <v>46278</v>
      </c>
      <c r="C2144" s="52" t="n">
        <v>11078981</v>
      </c>
      <c r="D2144" s="62" t="s">
        <v>82</v>
      </c>
      <c r="E2144" s="52" t="s">
        <v>83</v>
      </c>
      <c r="F2144" s="52" t="s">
        <v>15</v>
      </c>
      <c r="G2144" s="58" t="n">
        <v>0</v>
      </c>
      <c r="H2144" s="39" t="n">
        <v>0</v>
      </c>
      <c r="I2144" s="39" t="n">
        <v>0</v>
      </c>
      <c r="J2144" s="14"/>
    </row>
    <row r="2145" ht="22.5" customHeight="1">
      <c r="A2145" s="13" t="n">
        <f>WEEKNUM(B2145,2)</f>
        <v>37</v>
      </c>
      <c r="B2145" s="33" t="n">
        <v>46278</v>
      </c>
      <c r="C2145" s="52" t="n">
        <v>11080833</v>
      </c>
      <c r="D2145" s="62" t="s">
        <v>82</v>
      </c>
      <c r="E2145" s="56" t="s">
        <v>84</v>
      </c>
      <c r="F2145" s="52" t="s">
        <v>15</v>
      </c>
      <c r="G2145" s="58" t="n">
        <v>0</v>
      </c>
      <c r="H2145" s="39" t="n">
        <v>0</v>
      </c>
      <c r="I2145" s="39" t="n">
        <v>0</v>
      </c>
      <c r="J2145" s="14"/>
    </row>
    <row r="2146" ht="22.5" customHeight="1">
      <c r="A2146" s="13" t="n">
        <f>WEEKNUM(B2146,2)</f>
        <v>37</v>
      </c>
      <c r="B2146" s="33" t="n">
        <v>46278</v>
      </c>
      <c r="C2146" s="52" t="n">
        <v>11081056</v>
      </c>
      <c r="D2146" s="62" t="s">
        <v>82</v>
      </c>
      <c r="E2146" s="56" t="s">
        <v>86</v>
      </c>
      <c r="F2146" s="52" t="s">
        <v>15</v>
      </c>
      <c r="G2146" s="58" t="n">
        <v>0</v>
      </c>
      <c r="H2146" s="39" t="n">
        <v>0</v>
      </c>
      <c r="I2146" s="39" t="n">
        <v>0</v>
      </c>
      <c r="J2146" s="14"/>
    </row>
    <row r="2147" ht="22.5" customHeight="1">
      <c r="A2147" s="13" t="n">
        <f>WEEKNUM(B2147,2)</f>
        <v>37</v>
      </c>
      <c r="B2147" s="33" t="n">
        <v>46278</v>
      </c>
      <c r="C2147" s="52" t="n">
        <v>11078963</v>
      </c>
      <c r="D2147" s="62" t="s">
        <v>81</v>
      </c>
      <c r="E2147" s="56" t="s">
        <v>14</v>
      </c>
      <c r="F2147" s="52" t="s">
        <v>15</v>
      </c>
      <c r="G2147" s="58" t="n">
        <v>25</v>
      </c>
      <c r="H2147" s="39" t="n">
        <v>0.4</v>
      </c>
      <c r="I2147" s="39" t="n">
        <v>10</v>
      </c>
      <c r="J2147" s="14"/>
    </row>
    <row r="2148" ht="22.5" customHeight="1">
      <c r="A2148" s="13" t="n">
        <f>WEEKNUM(B2148,2)</f>
        <v>37</v>
      </c>
      <c r="B2148" s="33" t="n">
        <v>46278</v>
      </c>
      <c r="C2148" s="52" t="n">
        <v>91538300</v>
      </c>
      <c r="D2148" s="62" t="s">
        <v>74</v>
      </c>
      <c r="E2148" s="56" t="s">
        <v>36</v>
      </c>
      <c r="F2148" s="52" t="s">
        <v>15</v>
      </c>
      <c r="G2148" s="58" t="n">
        <v>7</v>
      </c>
      <c r="H2148" s="39" t="n">
        <v>0.14</v>
      </c>
      <c r="I2148" s="39" t="n">
        <v>0.98</v>
      </c>
      <c r="J2148" s="14"/>
    </row>
    <row r="2149" ht="22.5" customHeight="1">
      <c r="A2149" s="13" t="n">
        <f>WEEKNUM(B2149,2)</f>
        <v>37</v>
      </c>
      <c r="B2149" s="33" t="n">
        <v>46278</v>
      </c>
      <c r="C2149" s="52" t="n">
        <v>91538301</v>
      </c>
      <c r="D2149" s="62" t="s">
        <v>74</v>
      </c>
      <c r="E2149" s="56" t="s">
        <v>14</v>
      </c>
      <c r="F2149" s="52" t="s">
        <v>15</v>
      </c>
      <c r="G2149" s="58" t="n">
        <v>2</v>
      </c>
      <c r="H2149" s="39" t="n">
        <v>0.22</v>
      </c>
      <c r="I2149" s="39" t="n">
        <v>0.44</v>
      </c>
      <c r="J2149" s="14"/>
    </row>
    <row r="2150" ht="22.5" customHeight="1">
      <c r="A2150" s="13" t="n">
        <f>WEEKNUM(B2150,2)</f>
        <v>37</v>
      </c>
      <c r="B2150" s="33" t="n">
        <v>46278</v>
      </c>
      <c r="C2150" s="65" t="n">
        <v>91538306</v>
      </c>
      <c r="D2150" s="68" t="s">
        <v>74</v>
      </c>
      <c r="E2150" s="56" t="s">
        <v>71</v>
      </c>
      <c r="F2150" s="52" t="s">
        <v>15</v>
      </c>
      <c r="G2150" s="58" t="n">
        <v>4</v>
      </c>
      <c r="H2150" s="39" t="n">
        <v>0.18</v>
      </c>
      <c r="I2150" s="39" t="n">
        <v>0.72</v>
      </c>
      <c r="J2150" s="14"/>
    </row>
    <row r="2151" ht="22.5" customHeight="1">
      <c r="A2151" s="13" t="n">
        <f>WEEKNUM(B2151,2)</f>
        <v>37</v>
      </c>
      <c r="B2151" s="33" t="n">
        <v>46278</v>
      </c>
      <c r="C2151" s="13" t="n">
        <v>91538307</v>
      </c>
      <c r="D2151" s="62" t="s">
        <v>74</v>
      </c>
      <c r="E2151" s="52" t="s">
        <v>17</v>
      </c>
      <c r="F2151" s="52" t="s">
        <v>15</v>
      </c>
      <c r="G2151" s="58" t="n">
        <v>0</v>
      </c>
      <c r="H2151" s="39" t="n">
        <v>0</v>
      </c>
      <c r="I2151" s="39" t="n">
        <v>0</v>
      </c>
      <c r="J2151" s="14"/>
    </row>
    <row r="2152" ht="22.5" customHeight="1">
      <c r="A2152" s="13" t="n">
        <f>WEEKNUM(B2152,2)</f>
        <v>37</v>
      </c>
      <c r="B2152" s="33" t="n">
        <v>46278</v>
      </c>
      <c r="C2152" s="13" t="n">
        <v>91538308</v>
      </c>
      <c r="D2152" s="62" t="s">
        <v>74</v>
      </c>
      <c r="E2152" s="52" t="s">
        <v>11</v>
      </c>
      <c r="F2152" s="52" t="s">
        <v>15</v>
      </c>
      <c r="G2152" s="58" t="n">
        <v>0</v>
      </c>
      <c r="H2152" s="39" t="n">
        <v>0</v>
      </c>
      <c r="I2152" s="39" t="n">
        <v>0</v>
      </c>
      <c r="J2152" s="14"/>
    </row>
    <row r="2153" ht="22.5" customHeight="1">
      <c r="A2153" s="13" t="n">
        <f>WEEKNUM(B2153,2)</f>
        <v>37</v>
      </c>
      <c r="B2153" s="33" t="n">
        <v>46278</v>
      </c>
      <c r="C2153" s="52" t="n">
        <v>91538309</v>
      </c>
      <c r="D2153" s="62" t="s">
        <v>74</v>
      </c>
      <c r="E2153" s="56" t="s">
        <v>46</v>
      </c>
      <c r="F2153" s="52" t="s">
        <v>15</v>
      </c>
      <c r="G2153" s="58" t="n">
        <v>0</v>
      </c>
      <c r="H2153" s="39" t="n">
        <v>0</v>
      </c>
      <c r="I2153" s="39" t="n">
        <v>0</v>
      </c>
      <c r="J2153" s="14"/>
    </row>
    <row r="2154" ht="22.5" customHeight="1">
      <c r="A2154" s="13" t="n">
        <f>WEEKNUM(B2154,2)</f>
        <v>37</v>
      </c>
      <c r="B2154" s="33" t="n">
        <v>46278</v>
      </c>
      <c r="C2154" s="52" t="n">
        <v>11511535</v>
      </c>
      <c r="D2154" s="62" t="s">
        <v>81</v>
      </c>
      <c r="E2154" s="56" t="s">
        <v>14</v>
      </c>
      <c r="F2154" s="56" t="s">
        <v>26</v>
      </c>
      <c r="G2154" s="58" t="n">
        <v>194</v>
      </c>
      <c r="H2154" s="39" t="n">
        <v>0.33</v>
      </c>
      <c r="I2154" s="39" t="n">
        <v>64.88</v>
      </c>
      <c r="J2154" s="14"/>
    </row>
    <row r="2155" ht="22.5" customHeight="1">
      <c r="A2155" s="13" t="n">
        <f>WEEKNUM(B2155,2)</f>
        <v>37</v>
      </c>
      <c r="B2155" s="33" t="n">
        <v>46278</v>
      </c>
      <c r="C2155" s="52" t="n">
        <v>11792342</v>
      </c>
      <c r="D2155" s="62" t="s">
        <v>87</v>
      </c>
      <c r="E2155" s="56" t="s">
        <v>42</v>
      </c>
      <c r="F2155" s="52" t="s">
        <v>15</v>
      </c>
      <c r="G2155" s="58" t="n">
        <v>1</v>
      </c>
      <c r="H2155" s="39" t="n">
        <v>0.2</v>
      </c>
      <c r="I2155" s="39" t="n">
        <v>0.2</v>
      </c>
      <c r="J2155" s="14"/>
    </row>
    <row r="2156" ht="22.5" customHeight="1">
      <c r="A2156" s="13" t="n">
        <f>WEEKNUM(B2156,2)</f>
        <v>37</v>
      </c>
      <c r="B2156" s="33" t="n">
        <v>46278</v>
      </c>
      <c r="C2156" s="52" t="n">
        <v>5365722</v>
      </c>
      <c r="D2156" s="62" t="s">
        <v>67</v>
      </c>
      <c r="E2156" s="56" t="s">
        <v>65</v>
      </c>
      <c r="F2156" s="56" t="s">
        <v>12</v>
      </c>
      <c r="G2156" s="58" t="n">
        <v>21</v>
      </c>
      <c r="H2156" s="39" t="n">
        <v>0.32</v>
      </c>
      <c r="I2156" s="39" t="n">
        <v>6.7165</v>
      </c>
      <c r="J2156" s="14"/>
    </row>
    <row r="2157" ht="22.5" customHeight="1">
      <c r="A2157" s="13" t="n">
        <f>WEEKNUM(B2157,2)</f>
        <v>37</v>
      </c>
      <c r="B2157" s="33" t="n">
        <v>46278</v>
      </c>
      <c r="C2157" s="52" t="n">
        <v>11924654</v>
      </c>
      <c r="D2157" s="62" t="s">
        <v>67</v>
      </c>
      <c r="E2157" s="56" t="s">
        <v>65</v>
      </c>
      <c r="F2157" s="56" t="s">
        <v>12</v>
      </c>
      <c r="G2157" s="58" t="n">
        <v>0</v>
      </c>
      <c r="H2157" s="39" t="n">
        <v>0</v>
      </c>
      <c r="I2157" s="39" t="n">
        <v>0.0789</v>
      </c>
      <c r="J2157" s="14"/>
    </row>
    <row r="2158" ht="22.5" customHeight="1">
      <c r="A2158" s="13" t="n">
        <f>WEEKNUM(B2158,2)</f>
        <v>37</v>
      </c>
      <c r="B2158" s="33" t="n">
        <v>46278</v>
      </c>
      <c r="C2158" s="52" t="n">
        <v>12011132</v>
      </c>
      <c r="D2158" s="62" t="s">
        <v>88</v>
      </c>
      <c r="E2158" s="56" t="s">
        <v>14</v>
      </c>
      <c r="F2158" s="52" t="s">
        <v>15</v>
      </c>
      <c r="G2158" s="58" t="n">
        <v>100</v>
      </c>
      <c r="H2158" s="39" t="n">
        <v>0.2</v>
      </c>
      <c r="I2158" s="39" t="n">
        <v>20</v>
      </c>
      <c r="J2158" s="14"/>
    </row>
    <row r="2159" ht="22.5" customHeight="1">
      <c r="A2159" s="13" t="n">
        <f>WEEKNUM(B2159,2)</f>
        <v>37</v>
      </c>
      <c r="B2159" s="33" t="n">
        <v>46278</v>
      </c>
      <c r="C2159" s="52" t="n">
        <v>12039225</v>
      </c>
      <c r="D2159" s="62" t="s">
        <v>90</v>
      </c>
      <c r="E2159" s="56" t="s">
        <v>36</v>
      </c>
      <c r="F2159" s="52" t="s">
        <v>15</v>
      </c>
      <c r="G2159" s="58" t="n">
        <v>38</v>
      </c>
      <c r="H2159" s="39" t="n">
        <v>0.2</v>
      </c>
      <c r="I2159" s="39" t="n">
        <v>7.6</v>
      </c>
      <c r="J2159" s="14"/>
    </row>
    <row r="2160" ht="22.5" customHeight="1">
      <c r="A2160" s="13" t="n">
        <f>WEEKNUM(B2160,2)</f>
        <v>37</v>
      </c>
      <c r="B2160" s="33" t="n">
        <v>46278</v>
      </c>
      <c r="C2160" s="52" t="n">
        <v>12072287</v>
      </c>
      <c r="D2160" s="62" t="s">
        <v>81</v>
      </c>
      <c r="E2160" s="56" t="s">
        <v>14</v>
      </c>
      <c r="F2160" s="52" t="s">
        <v>15</v>
      </c>
      <c r="G2160" s="58" t="n">
        <v>44</v>
      </c>
      <c r="H2160" s="39" t="n">
        <v>0.059</v>
      </c>
      <c r="I2160" s="39" t="n">
        <v>2.597</v>
      </c>
      <c r="J2160" s="14"/>
    </row>
    <row r="2161" ht="22.5" customHeight="1">
      <c r="A2161" s="13"/>
      <c r="B2161" s="33"/>
      <c r="C2161" s="52"/>
      <c r="D2161" s="62"/>
      <c r="E2161" s="56"/>
      <c r="F2161" s="56"/>
      <c r="G2161" s="61"/>
      <c r="H2161" s="60"/>
      <c r="I2161" s="60"/>
      <c r="J2161" s="14"/>
    </row>
    <row r="2162" ht="22.5" customHeight="1">
      <c r="A2162" s="13" t="n">
        <f>WEEKNUM(B2162,2)</f>
        <v>37</v>
      </c>
      <c r="B2162" s="33" t="n">
        <v>46277</v>
      </c>
      <c r="C2162" s="52" t="n">
        <v>10813123</v>
      </c>
      <c r="D2162" s="62" t="s">
        <v>10</v>
      </c>
      <c r="E2162" s="56" t="s">
        <v>11</v>
      </c>
      <c r="F2162" s="56" t="s">
        <v>12</v>
      </c>
      <c r="G2162" s="13" t="n">
        <v>83</v>
      </c>
      <c r="H2162" s="39" t="n">
        <v>0.3737</v>
      </c>
      <c r="I2162" s="39" t="n">
        <v>31.0201</v>
      </c>
      <c r="J2162" s="14"/>
    </row>
    <row r="2163" ht="22.5" customHeight="1">
      <c r="A2163" s="13" t="n">
        <f>WEEKNUM(B2163,2)</f>
        <v>37</v>
      </c>
      <c r="B2163" s="33" t="n">
        <v>46277</v>
      </c>
      <c r="C2163" s="52" t="n">
        <v>1745925</v>
      </c>
      <c r="D2163" s="62" t="s">
        <v>13</v>
      </c>
      <c r="E2163" s="56" t="s">
        <v>14</v>
      </c>
      <c r="F2163" s="56" t="s">
        <v>15</v>
      </c>
      <c r="G2163" s="35" t="n">
        <v>500</v>
      </c>
      <c r="H2163" s="39" t="n">
        <v>0.15</v>
      </c>
      <c r="I2163" s="39" t="n">
        <v>75</v>
      </c>
      <c r="J2163" s="14"/>
    </row>
    <row r="2164" ht="22.5" customHeight="1">
      <c r="A2164" s="13" t="n">
        <f>WEEKNUM(B2164,2)</f>
        <v>37</v>
      </c>
      <c r="B2164" s="33" t="n">
        <v>46277</v>
      </c>
      <c r="C2164" s="52" t="n">
        <v>6951600</v>
      </c>
      <c r="D2164" s="62" t="s">
        <v>16</v>
      </c>
      <c r="E2164" s="56" t="s">
        <v>17</v>
      </c>
      <c r="F2164" s="56" t="s">
        <v>15</v>
      </c>
      <c r="G2164" s="35" t="n">
        <v>100</v>
      </c>
      <c r="H2164" s="39" t="n">
        <v>0.175</v>
      </c>
      <c r="I2164" s="39" t="n">
        <v>17.476</v>
      </c>
      <c r="J2164" s="14"/>
    </row>
    <row r="2165" ht="22.5" customHeight="1">
      <c r="A2165" s="13" t="n">
        <f>WEEKNUM(B2165,2)</f>
        <v>37</v>
      </c>
      <c r="B2165" s="33" t="n">
        <v>46277</v>
      </c>
      <c r="C2165" s="52" t="n">
        <v>6951594</v>
      </c>
      <c r="D2165" s="62" t="s">
        <v>16</v>
      </c>
      <c r="E2165" s="56" t="s">
        <v>18</v>
      </c>
      <c r="F2165" s="56" t="s">
        <v>15</v>
      </c>
      <c r="G2165" s="35" t="n">
        <v>215</v>
      </c>
      <c r="H2165" s="39" t="n">
        <v>0.7</v>
      </c>
      <c r="I2165" s="39" t="n">
        <v>150.5</v>
      </c>
      <c r="J2165" s="14"/>
    </row>
    <row r="2166" ht="22.5" customHeight="1">
      <c r="A2166" s="13" t="n">
        <f>WEEKNUM(B2166,2)</f>
        <v>37</v>
      </c>
      <c r="B2166" s="33" t="n">
        <v>46277</v>
      </c>
      <c r="C2166" s="52" t="n">
        <v>2732727</v>
      </c>
      <c r="D2166" s="62" t="s">
        <v>10</v>
      </c>
      <c r="E2166" s="56" t="s">
        <v>19</v>
      </c>
      <c r="F2166" s="56" t="s">
        <v>15</v>
      </c>
      <c r="G2166" s="35" t="n">
        <v>447</v>
      </c>
      <c r="H2166" s="39" t="n">
        <v>0.25</v>
      </c>
      <c r="I2166" s="39" t="n">
        <v>111.625</v>
      </c>
      <c r="J2166" s="14"/>
    </row>
    <row r="2167" ht="22.5" customHeight="1">
      <c r="A2167" s="13" t="n">
        <f>WEEKNUM(B2167,2)</f>
        <v>37</v>
      </c>
      <c r="B2167" s="33" t="n">
        <v>46277</v>
      </c>
      <c r="C2167" s="52" t="n">
        <v>5619156</v>
      </c>
      <c r="D2167" s="62" t="s">
        <v>10</v>
      </c>
      <c r="E2167" s="56" t="s">
        <v>19</v>
      </c>
      <c r="F2167" s="56" t="s">
        <v>12</v>
      </c>
      <c r="G2167" s="35" t="n">
        <v>4</v>
      </c>
      <c r="H2167" s="39" t="n">
        <v>0.524</v>
      </c>
      <c r="I2167" s="39" t="n">
        <v>2.0966</v>
      </c>
      <c r="J2167" s="14"/>
    </row>
    <row r="2168" ht="22.5" customHeight="1">
      <c r="A2168" s="13" t="n">
        <f>WEEKNUM(B2168,2)</f>
        <v>37</v>
      </c>
      <c r="B2168" s="33" t="n">
        <v>46277</v>
      </c>
      <c r="C2168" s="52" t="n">
        <v>6425889</v>
      </c>
      <c r="D2168" s="62" t="s">
        <v>10</v>
      </c>
      <c r="E2168" s="56" t="s">
        <v>20</v>
      </c>
      <c r="F2168" s="56" t="s">
        <v>15</v>
      </c>
      <c r="G2168" s="35" t="n">
        <v>202</v>
      </c>
      <c r="H2168" s="39" t="n">
        <v>0.251</v>
      </c>
      <c r="I2168" s="39" t="n">
        <v>50.725</v>
      </c>
      <c r="J2168" s="14"/>
    </row>
    <row r="2169" ht="22.5" customHeight="1">
      <c r="A2169" s="13" t="n">
        <f>WEEKNUM(B2169,2)</f>
        <v>37</v>
      </c>
      <c r="B2169" s="33" t="n">
        <v>46277</v>
      </c>
      <c r="C2169" s="52" t="n">
        <v>6439005</v>
      </c>
      <c r="D2169" s="62" t="s">
        <v>10</v>
      </c>
      <c r="E2169" s="56" t="s">
        <v>20</v>
      </c>
      <c r="F2169" s="56" t="s">
        <v>21</v>
      </c>
      <c r="G2169" s="35" t="n">
        <v>95</v>
      </c>
      <c r="H2169" s="39" t="n">
        <v>0.25</v>
      </c>
      <c r="I2169" s="39" t="n">
        <v>23.75</v>
      </c>
      <c r="J2169" s="14"/>
    </row>
    <row r="2170" ht="22.5" customHeight="1">
      <c r="A2170" s="13" t="n">
        <f>WEEKNUM(B2170,2)</f>
        <v>37</v>
      </c>
      <c r="B2170" s="33" t="n">
        <v>46277</v>
      </c>
      <c r="C2170" s="52" t="n">
        <v>7203110</v>
      </c>
      <c r="D2170" s="62" t="s">
        <v>22</v>
      </c>
      <c r="E2170" s="56" t="s">
        <v>23</v>
      </c>
      <c r="F2170" s="56" t="s">
        <v>15</v>
      </c>
      <c r="G2170" s="35" t="n">
        <v>6</v>
      </c>
      <c r="H2170" s="39" t="n">
        <v>0.2</v>
      </c>
      <c r="I2170" s="39" t="n">
        <v>1.2</v>
      </c>
      <c r="J2170" s="14"/>
    </row>
    <row r="2171" ht="22.5" customHeight="1">
      <c r="A2171" s="13" t="n">
        <f>WEEKNUM(B2171,2)</f>
        <v>37</v>
      </c>
      <c r="B2171" s="33" t="n">
        <v>46277</v>
      </c>
      <c r="C2171" s="52" t="n">
        <v>7202934</v>
      </c>
      <c r="D2171" s="62" t="s">
        <v>22</v>
      </c>
      <c r="E2171" s="56" t="s">
        <v>24</v>
      </c>
      <c r="F2171" s="56" t="s">
        <v>15</v>
      </c>
      <c r="G2171" s="35" t="n">
        <v>92</v>
      </c>
      <c r="H2171" s="39" t="n">
        <v>0.35</v>
      </c>
      <c r="I2171" s="39" t="n">
        <v>32.2</v>
      </c>
      <c r="J2171" s="14"/>
    </row>
    <row r="2172" ht="22.5" customHeight="1">
      <c r="A2172" s="13" t="n">
        <f>WEEKNUM(B2172,2)</f>
        <v>37</v>
      </c>
      <c r="B2172" s="33" t="n">
        <v>46277</v>
      </c>
      <c r="C2172" s="52" t="n">
        <v>5847496</v>
      </c>
      <c r="D2172" s="62" t="s">
        <v>10</v>
      </c>
      <c r="E2172" s="56" t="s">
        <v>25</v>
      </c>
      <c r="F2172" s="56" t="s">
        <v>12</v>
      </c>
      <c r="G2172" s="35" t="n">
        <v>0</v>
      </c>
      <c r="H2172" s="39" t="n">
        <v>0</v>
      </c>
      <c r="I2172" s="39" t="n">
        <v>0.1428</v>
      </c>
      <c r="J2172" s="14"/>
    </row>
    <row r="2173" ht="22.5" customHeight="1">
      <c r="A2173" s="13" t="n">
        <f>WEEKNUM(B2173,2)</f>
        <v>37</v>
      </c>
      <c r="B2173" s="33" t="n">
        <v>46277</v>
      </c>
      <c r="C2173" s="52" t="n">
        <v>7572369</v>
      </c>
      <c r="D2173" s="62" t="s">
        <v>10</v>
      </c>
      <c r="E2173" s="56" t="s">
        <v>25</v>
      </c>
      <c r="F2173" s="56" t="s">
        <v>15</v>
      </c>
      <c r="G2173" s="35" t="n">
        <v>139</v>
      </c>
      <c r="H2173" s="39" t="n">
        <v>0.302</v>
      </c>
      <c r="I2173" s="39" t="n">
        <v>42.03</v>
      </c>
      <c r="J2173" s="14"/>
    </row>
    <row r="2174" ht="22.5" customHeight="1">
      <c r="A2174" s="13" t="n">
        <f>WEEKNUM(B2174,2)</f>
        <v>37</v>
      </c>
      <c r="B2174" s="33" t="n">
        <v>46277</v>
      </c>
      <c r="C2174" s="52" t="n">
        <v>8460883</v>
      </c>
      <c r="D2174" s="62" t="s">
        <v>16</v>
      </c>
      <c r="E2174" s="56" t="s">
        <v>11</v>
      </c>
      <c r="F2174" s="56" t="s">
        <v>15</v>
      </c>
      <c r="G2174" s="35" t="n">
        <v>1229</v>
      </c>
      <c r="H2174" s="39" t="n">
        <v>0.141</v>
      </c>
      <c r="I2174" s="39" t="n">
        <v>173.222</v>
      </c>
      <c r="J2174" s="14"/>
    </row>
    <row r="2175" ht="22.5" customHeight="1">
      <c r="A2175" s="13" t="n">
        <f>WEEKNUM(B2175,2)</f>
        <v>37</v>
      </c>
      <c r="B2175" s="33" t="n">
        <v>46277</v>
      </c>
      <c r="C2175" s="52" t="n">
        <v>8531973</v>
      </c>
      <c r="D2175" s="62" t="s">
        <v>16</v>
      </c>
      <c r="E2175" s="56" t="s">
        <v>18</v>
      </c>
      <c r="F2175" s="52" t="s">
        <v>26</v>
      </c>
      <c r="G2175" s="35" t="n">
        <v>4</v>
      </c>
      <c r="H2175" s="39" t="n">
        <v>1.7</v>
      </c>
      <c r="I2175" s="39" t="n">
        <v>6.79</v>
      </c>
      <c r="J2175" s="14"/>
    </row>
    <row r="2176" ht="22.5" customHeight="1">
      <c r="A2176" s="13" t="n">
        <f>WEEKNUM(B2176,2)</f>
        <v>37</v>
      </c>
      <c r="B2176" s="33" t="n">
        <v>46277</v>
      </c>
      <c r="C2176" s="52" t="n">
        <v>8156506</v>
      </c>
      <c r="D2176" s="62" t="s">
        <v>27</v>
      </c>
      <c r="E2176" s="56" t="s">
        <v>14</v>
      </c>
      <c r="F2176" s="56" t="s">
        <v>15</v>
      </c>
      <c r="G2176" s="35" t="n">
        <v>792</v>
      </c>
      <c r="H2176" s="39" t="n">
        <v>0.1</v>
      </c>
      <c r="I2176" s="39" t="n">
        <v>79.2</v>
      </c>
      <c r="J2176" s="14"/>
    </row>
    <row r="2177" ht="22.5" customHeight="1">
      <c r="A2177" s="13" t="n">
        <f>WEEKNUM(B2177,2)</f>
        <v>37</v>
      </c>
      <c r="B2177" s="33" t="n">
        <v>46277</v>
      </c>
      <c r="C2177" s="52" t="n">
        <v>8819666</v>
      </c>
      <c r="D2177" s="62" t="s">
        <v>27</v>
      </c>
      <c r="E2177" s="56" t="s">
        <v>14</v>
      </c>
      <c r="F2177" s="56" t="s">
        <v>12</v>
      </c>
      <c r="G2177" s="35" t="n">
        <v>199</v>
      </c>
      <c r="H2177" s="39" t="n">
        <v>0.1</v>
      </c>
      <c r="I2177" s="39" t="n">
        <v>19.8275</v>
      </c>
      <c r="J2177" s="14"/>
    </row>
    <row r="2178" ht="22.5" customHeight="1">
      <c r="A2178" s="13" t="n">
        <f>WEEKNUM(B2178,2)</f>
        <v>37</v>
      </c>
      <c r="B2178" s="33" t="n">
        <v>46277</v>
      </c>
      <c r="C2178" s="52" t="n">
        <v>91410799</v>
      </c>
      <c r="D2178" s="62" t="s">
        <v>31</v>
      </c>
      <c r="E2178" s="52" t="s">
        <v>42</v>
      </c>
      <c r="F2178" s="52" t="s">
        <v>15</v>
      </c>
      <c r="G2178" s="35" t="n">
        <v>500</v>
      </c>
      <c r="H2178" s="39" t="n">
        <v>0.02</v>
      </c>
      <c r="I2178" s="39" t="n">
        <v>10</v>
      </c>
      <c r="J2178" s="14"/>
    </row>
    <row r="2179" ht="22.5" customHeight="1">
      <c r="A2179" s="13" t="n">
        <f>WEEKNUM(B2179,2)</f>
        <v>37</v>
      </c>
      <c r="B2179" s="33" t="n">
        <v>46277</v>
      </c>
      <c r="C2179" s="52" t="n">
        <v>7872826</v>
      </c>
      <c r="D2179" s="62" t="s">
        <v>28</v>
      </c>
      <c r="E2179" s="56" t="s">
        <v>14</v>
      </c>
      <c r="F2179" s="56" t="s">
        <v>15</v>
      </c>
      <c r="G2179" s="35" t="n">
        <v>134</v>
      </c>
      <c r="H2179" s="39" t="n">
        <v>0.491</v>
      </c>
      <c r="I2179" s="39" t="n">
        <v>65.736</v>
      </c>
      <c r="J2179" s="14"/>
    </row>
    <row r="2180" ht="22.5" customHeight="1">
      <c r="A2180" s="13" t="n">
        <f>WEEKNUM(B2180,2)</f>
        <v>37</v>
      </c>
      <c r="B2180" s="33" t="n">
        <v>46277</v>
      </c>
      <c r="C2180" s="52" t="n">
        <v>9311355</v>
      </c>
      <c r="D2180" s="62" t="s">
        <v>29</v>
      </c>
      <c r="E2180" s="56" t="s">
        <v>14</v>
      </c>
      <c r="F2180" s="56" t="s">
        <v>15</v>
      </c>
      <c r="G2180" s="35" t="n">
        <v>20</v>
      </c>
      <c r="H2180" s="39" t="n">
        <v>0.15</v>
      </c>
      <c r="I2180" s="39" t="n">
        <v>3</v>
      </c>
      <c r="J2180" s="14"/>
    </row>
    <row r="2181" ht="22.5" customHeight="1">
      <c r="A2181" s="13" t="n">
        <f>WEEKNUM(B2181,2)</f>
        <v>37</v>
      </c>
      <c r="B2181" s="33" t="n">
        <v>46277</v>
      </c>
      <c r="C2181" s="52" t="n">
        <v>10210818</v>
      </c>
      <c r="D2181" s="62" t="s">
        <v>27</v>
      </c>
      <c r="E2181" s="56" t="s">
        <v>14</v>
      </c>
      <c r="F2181" s="52" t="s">
        <v>26</v>
      </c>
      <c r="G2181" s="35" t="n">
        <v>67</v>
      </c>
      <c r="H2181" s="39" t="n">
        <v>0.13</v>
      </c>
      <c r="I2181" s="39" t="n">
        <v>8.88</v>
      </c>
      <c r="J2181" s="64"/>
    </row>
    <row r="2182" ht="22.5" customHeight="1">
      <c r="A2182" s="13" t="n">
        <f>WEEKNUM(B2182,2)</f>
        <v>37</v>
      </c>
      <c r="B2182" s="33" t="n">
        <v>46277</v>
      </c>
      <c r="C2182" s="52" t="n">
        <v>10501490</v>
      </c>
      <c r="D2182" s="62" t="s">
        <v>13</v>
      </c>
      <c r="E2182" s="56" t="s">
        <v>14</v>
      </c>
      <c r="F2182" s="56" t="s">
        <v>15</v>
      </c>
      <c r="G2182" s="35" t="n">
        <v>7</v>
      </c>
      <c r="H2182" s="39" t="n">
        <v>0.13</v>
      </c>
      <c r="I2182" s="39" t="n">
        <v>0.91</v>
      </c>
      <c r="J2182" s="14"/>
    </row>
    <row r="2183" ht="22.5" customHeight="1">
      <c r="A2183" s="13" t="n">
        <f>WEEKNUM(B2183,2)</f>
        <v>37</v>
      </c>
      <c r="B2183" s="33" t="n">
        <v>46277</v>
      </c>
      <c r="C2183" s="52" t="n">
        <v>10912510</v>
      </c>
      <c r="D2183" s="62" t="s">
        <v>10</v>
      </c>
      <c r="E2183" s="67" t="s">
        <v>11</v>
      </c>
      <c r="F2183" s="56" t="s">
        <v>30</v>
      </c>
      <c r="G2183" s="35" t="n">
        <v>650</v>
      </c>
      <c r="H2183" s="39" t="n">
        <v>0.23</v>
      </c>
      <c r="I2183" s="39" t="n">
        <v>148.91</v>
      </c>
      <c r="J2183" s="64" t="n">
        <v>148.913</v>
      </c>
    </row>
    <row r="2184" ht="22.5" customHeight="1">
      <c r="A2184" s="13" t="n">
        <f>WEEKNUM(B2184,2)</f>
        <v>37</v>
      </c>
      <c r="B2184" s="33" t="n">
        <v>46277</v>
      </c>
      <c r="C2184" s="52" t="n">
        <v>11080098</v>
      </c>
      <c r="D2184" s="62" t="s">
        <v>22</v>
      </c>
      <c r="E2184" s="56" t="s">
        <v>24</v>
      </c>
      <c r="F2184" s="56" t="s">
        <v>15</v>
      </c>
      <c r="G2184" s="35" t="n">
        <v>4</v>
      </c>
      <c r="H2184" s="39" t="n">
        <v>0.6</v>
      </c>
      <c r="I2184" s="39" t="n">
        <v>2.4</v>
      </c>
      <c r="J2184" s="14"/>
    </row>
    <row r="2185" ht="22.5" customHeight="1">
      <c r="A2185" s="13" t="n">
        <f>WEEKNUM(B2185,2)</f>
        <v>37</v>
      </c>
      <c r="B2185" s="33" t="n">
        <v>46277</v>
      </c>
      <c r="C2185" s="52" t="n">
        <v>91540124</v>
      </c>
      <c r="D2185" s="62" t="s">
        <v>93</v>
      </c>
      <c r="E2185" s="56" t="s">
        <v>54</v>
      </c>
      <c r="F2185" s="56" t="s">
        <v>12</v>
      </c>
      <c r="G2185" s="35" t="n">
        <v>26</v>
      </c>
      <c r="H2185" s="39" t="n">
        <v>0.584</v>
      </c>
      <c r="I2185" s="39" t="n">
        <v>15.1883</v>
      </c>
      <c r="J2185" s="14"/>
    </row>
    <row r="2186" ht="22.5" customHeight="1">
      <c r="A2186" s="13" t="n">
        <f>WEEKNUM(B2186,2)</f>
        <v>37</v>
      </c>
      <c r="B2186" s="33" t="n">
        <v>46277</v>
      </c>
      <c r="C2186" s="52" t="n">
        <v>91548042</v>
      </c>
      <c r="D2186" s="62" t="s">
        <v>13</v>
      </c>
      <c r="E2186" s="56" t="s">
        <v>14</v>
      </c>
      <c r="F2186" s="56" t="s">
        <v>12</v>
      </c>
      <c r="G2186" s="35" t="n">
        <v>1</v>
      </c>
      <c r="H2186" s="39" t="n">
        <v>0.1169</v>
      </c>
      <c r="I2186" s="39" t="n">
        <v>0.1169</v>
      </c>
      <c r="J2186" s="14"/>
    </row>
    <row r="2187" ht="22.5" customHeight="1">
      <c r="A2187" s="13" t="n">
        <f>WEEKNUM(B2187,2)</f>
        <v>37</v>
      </c>
      <c r="B2187" s="33" t="n">
        <v>46277</v>
      </c>
      <c r="C2187" s="52" t="n">
        <v>91548043</v>
      </c>
      <c r="D2187" s="62" t="s">
        <v>31</v>
      </c>
      <c r="E2187" s="56" t="s">
        <v>32</v>
      </c>
      <c r="F2187" s="56" t="s">
        <v>15</v>
      </c>
      <c r="G2187" s="35" t="n">
        <v>222</v>
      </c>
      <c r="H2187" s="39" t="n">
        <v>0.1</v>
      </c>
      <c r="I2187" s="39" t="n">
        <v>22.2</v>
      </c>
      <c r="J2187" s="14"/>
    </row>
    <row r="2188" ht="22.5" customHeight="1">
      <c r="A2188" s="13" t="n">
        <f>WEEKNUM(B2188,2)</f>
        <v>37</v>
      </c>
      <c r="B2188" s="33" t="n">
        <v>46277</v>
      </c>
      <c r="C2188" s="52" t="n">
        <v>11715627</v>
      </c>
      <c r="D2188" s="62" t="s">
        <v>29</v>
      </c>
      <c r="E2188" s="56" t="s">
        <v>14</v>
      </c>
      <c r="F2188" s="56" t="s">
        <v>15</v>
      </c>
      <c r="G2188" s="35" t="n">
        <v>0</v>
      </c>
      <c r="H2188" s="39" t="n">
        <v>0</v>
      </c>
      <c r="I2188" s="39" t="n">
        <v>0</v>
      </c>
      <c r="J2188" s="14"/>
    </row>
    <row r="2189" ht="22.5" customHeight="1">
      <c r="A2189" s="13" t="n">
        <f>WEEKNUM(B2189,2)</f>
        <v>37</v>
      </c>
      <c r="B2189" s="33" t="n">
        <v>46277</v>
      </c>
      <c r="C2189" s="52" t="n">
        <v>11715655</v>
      </c>
      <c r="D2189" s="62" t="s">
        <v>16</v>
      </c>
      <c r="E2189" s="56" t="s">
        <v>11</v>
      </c>
      <c r="F2189" s="56" t="s">
        <v>15</v>
      </c>
      <c r="G2189" s="35" t="n">
        <v>0</v>
      </c>
      <c r="H2189" s="39" t="n">
        <v>0</v>
      </c>
      <c r="I2189" s="39" t="n">
        <v>0</v>
      </c>
      <c r="J2189" s="14"/>
    </row>
    <row r="2190" ht="22.5" customHeight="1">
      <c r="A2190" s="13" t="n">
        <f>WEEKNUM(B2190,2)</f>
        <v>37</v>
      </c>
      <c r="B2190" s="33" t="n">
        <v>46277</v>
      </c>
      <c r="C2190" s="52" t="n">
        <v>11715811</v>
      </c>
      <c r="D2190" s="62" t="s">
        <v>16</v>
      </c>
      <c r="E2190" s="52" t="s">
        <v>17</v>
      </c>
      <c r="F2190" s="52" t="s">
        <v>15</v>
      </c>
      <c r="G2190" s="35" t="n">
        <v>0</v>
      </c>
      <c r="H2190" s="39" t="n">
        <v>0</v>
      </c>
      <c r="I2190" s="39" t="n">
        <v>0</v>
      </c>
      <c r="J2190" s="14"/>
    </row>
    <row r="2191" ht="22.5" customHeight="1">
      <c r="A2191" s="13" t="n">
        <f>WEEKNUM(B2191,2)</f>
        <v>37</v>
      </c>
      <c r="B2191" s="33" t="n">
        <v>46277</v>
      </c>
      <c r="C2191" s="52" t="n">
        <v>11729927</v>
      </c>
      <c r="D2191" s="62" t="s">
        <v>10</v>
      </c>
      <c r="E2191" s="52" t="s">
        <v>20</v>
      </c>
      <c r="F2191" s="52" t="s">
        <v>15</v>
      </c>
      <c r="G2191" s="35" t="n">
        <v>0</v>
      </c>
      <c r="H2191" s="39" t="n">
        <v>0</v>
      </c>
      <c r="I2191" s="39" t="n">
        <v>0</v>
      </c>
      <c r="J2191" s="14"/>
    </row>
    <row r="2192" ht="22.5" customHeight="1">
      <c r="A2192" s="13" t="n">
        <f>WEEKNUM(B2192,2)</f>
        <v>37</v>
      </c>
      <c r="B2192" s="33" t="n">
        <v>46277</v>
      </c>
      <c r="C2192" s="52" t="n">
        <v>11729820</v>
      </c>
      <c r="D2192" s="62" t="s">
        <v>10</v>
      </c>
      <c r="E2192" s="52" t="s">
        <v>25</v>
      </c>
      <c r="F2192" s="52" t="s">
        <v>15</v>
      </c>
      <c r="G2192" s="35" t="n">
        <v>0</v>
      </c>
      <c r="H2192" s="39" t="n">
        <v>0</v>
      </c>
      <c r="I2192" s="39" t="n">
        <v>0</v>
      </c>
      <c r="J2192" s="14"/>
    </row>
    <row r="2193" ht="22.5" customHeight="1">
      <c r="A2193" s="13" t="n">
        <f>WEEKNUM(B2193,2)</f>
        <v>37</v>
      </c>
      <c r="B2193" s="33" t="n">
        <v>46277</v>
      </c>
      <c r="C2193" s="52" t="n">
        <v>11729830</v>
      </c>
      <c r="D2193" s="62" t="s">
        <v>10</v>
      </c>
      <c r="E2193" s="52" t="s">
        <v>11</v>
      </c>
      <c r="F2193" s="52" t="s">
        <v>12</v>
      </c>
      <c r="G2193" s="35" t="n">
        <v>0</v>
      </c>
      <c r="H2193" s="39" t="n">
        <v>0</v>
      </c>
      <c r="I2193" s="39" t="n">
        <v>0.0045</v>
      </c>
      <c r="J2193" s="70"/>
    </row>
    <row r="2194" ht="22.5" customHeight="1">
      <c r="A2194" s="13" t="n">
        <f>WEEKNUM(B2194,2)</f>
        <v>37</v>
      </c>
      <c r="B2194" s="33" t="n">
        <v>46277</v>
      </c>
      <c r="C2194" s="52" t="n">
        <v>11892329</v>
      </c>
      <c r="D2194" s="62" t="s">
        <v>10</v>
      </c>
      <c r="E2194" s="52" t="s">
        <v>11</v>
      </c>
      <c r="F2194" s="52" t="s">
        <v>15</v>
      </c>
      <c r="G2194" s="35" t="n">
        <v>498</v>
      </c>
      <c r="H2194" s="39" t="n">
        <v>0.22</v>
      </c>
      <c r="I2194" s="39" t="n">
        <v>109.52</v>
      </c>
      <c r="J2194" s="14"/>
    </row>
    <row r="2195" ht="22.5" customHeight="1">
      <c r="A2195" s="13" t="n">
        <f>WEEKNUM(B2195,2)</f>
        <v>37</v>
      </c>
      <c r="B2195" s="33" t="n">
        <v>46277</v>
      </c>
      <c r="C2195" s="52" t="n">
        <v>91557161</v>
      </c>
      <c r="D2195" s="62" t="s">
        <v>95</v>
      </c>
      <c r="E2195" s="56" t="s">
        <v>14</v>
      </c>
      <c r="F2195" s="52" t="s">
        <v>12</v>
      </c>
      <c r="G2195" s="35" t="n">
        <v>0</v>
      </c>
      <c r="H2195" s="39" t="n">
        <v>0</v>
      </c>
      <c r="I2195" s="39" t="n">
        <v>0</v>
      </c>
      <c r="J2195" s="14"/>
    </row>
    <row r="2196" ht="22.5" customHeight="1">
      <c r="A2196" s="13" t="n">
        <f>WEEKNUM(B2196,2)</f>
        <v>37</v>
      </c>
      <c r="B2196" s="33" t="n">
        <v>46277</v>
      </c>
      <c r="C2196" s="52" t="n">
        <v>91557162</v>
      </c>
      <c r="D2196" s="62" t="s">
        <v>94</v>
      </c>
      <c r="E2196" s="56" t="s">
        <v>14</v>
      </c>
      <c r="F2196" s="52" t="s">
        <v>12</v>
      </c>
      <c r="G2196" s="35" t="n">
        <v>0</v>
      </c>
      <c r="H2196" s="39" t="n">
        <v>0</v>
      </c>
      <c r="I2196" s="39" t="n">
        <v>0.0005</v>
      </c>
      <c r="J2196" s="14"/>
    </row>
    <row r="2197" ht="22.5" customHeight="1">
      <c r="A2197" s="13" t="n">
        <f>WEEKNUM(B2197,2)</f>
        <v>37</v>
      </c>
      <c r="B2197" s="33" t="n">
        <v>46277</v>
      </c>
      <c r="C2197" s="52" t="n">
        <v>91560708</v>
      </c>
      <c r="D2197" s="62" t="s">
        <v>31</v>
      </c>
      <c r="E2197" s="56" t="s">
        <v>32</v>
      </c>
      <c r="F2197" s="56" t="s">
        <v>15</v>
      </c>
      <c r="G2197" s="35" t="n">
        <v>134</v>
      </c>
      <c r="H2197" s="39" t="n">
        <v>0.09</v>
      </c>
      <c r="I2197" s="39" t="n">
        <v>12.06</v>
      </c>
      <c r="J2197" s="14"/>
    </row>
    <row r="2198" ht="22.5" customHeight="1">
      <c r="A2198" s="13" t="n">
        <f>WEEKNUM(B2198,2)</f>
        <v>37</v>
      </c>
      <c r="B2198" s="33" t="n">
        <v>46277</v>
      </c>
      <c r="C2198" s="52" t="n">
        <v>91560709</v>
      </c>
      <c r="D2198" s="62" t="s">
        <v>31</v>
      </c>
      <c r="E2198" s="56" t="s">
        <v>33</v>
      </c>
      <c r="F2198" s="56" t="s">
        <v>15</v>
      </c>
      <c r="G2198" s="35" t="n">
        <v>500</v>
      </c>
      <c r="H2198" s="39" t="n">
        <v>0.06</v>
      </c>
      <c r="I2198" s="39" t="n">
        <v>30</v>
      </c>
      <c r="J2198" s="14"/>
    </row>
    <row r="2199" ht="22.5" customHeight="1">
      <c r="A2199" s="13" t="n">
        <f>WEEKNUM(B2199,2)</f>
        <v>37</v>
      </c>
      <c r="B2199" s="33" t="n">
        <v>46277</v>
      </c>
      <c r="C2199" s="52" t="n">
        <v>12064281</v>
      </c>
      <c r="D2199" s="62" t="s">
        <v>16</v>
      </c>
      <c r="E2199" s="56" t="s">
        <v>18</v>
      </c>
      <c r="F2199" s="56" t="s">
        <v>15</v>
      </c>
      <c r="G2199" s="35" t="n">
        <v>0</v>
      </c>
      <c r="H2199" s="39" t="n">
        <v>0</v>
      </c>
      <c r="I2199" s="39" t="n">
        <v>0</v>
      </c>
      <c r="J2199" s="14"/>
    </row>
    <row r="2200" ht="22.5" customHeight="1">
      <c r="A2200" s="13" t="n">
        <f>WEEKNUM(B2200,2)</f>
        <v>37</v>
      </c>
      <c r="B2200" s="33" t="n">
        <v>46277</v>
      </c>
      <c r="C2200" s="52" t="n">
        <v>11987622</v>
      </c>
      <c r="D2200" s="62" t="s">
        <v>10</v>
      </c>
      <c r="E2200" s="56" t="s">
        <v>11</v>
      </c>
      <c r="F2200" s="56" t="s">
        <v>30</v>
      </c>
      <c r="G2200" s="35" t="n">
        <v>4</v>
      </c>
      <c r="H2200" s="39" t="n">
        <v>1.26</v>
      </c>
      <c r="I2200" s="39" t="n">
        <v>5.04</v>
      </c>
      <c r="J2200" s="39" t="n">
        <v>5.043</v>
      </c>
    </row>
    <row r="2201" ht="22.5" customHeight="1">
      <c r="A2201" s="13" t="n">
        <f>WEEKNUM(B2201,2)</f>
        <v>37</v>
      </c>
      <c r="B2201" s="33" t="n">
        <v>46277</v>
      </c>
      <c r="C2201" s="52" t="n">
        <v>6061077</v>
      </c>
      <c r="D2201" s="62" t="s">
        <v>35</v>
      </c>
      <c r="E2201" s="56" t="s">
        <v>14</v>
      </c>
      <c r="F2201" s="56" t="s">
        <v>15</v>
      </c>
      <c r="G2201" s="59" t="n">
        <v>3</v>
      </c>
      <c r="H2201" s="60" t="n">
        <v>0.542</v>
      </c>
      <c r="I2201" s="60" t="n">
        <v>1.626</v>
      </c>
      <c r="J2201" s="14"/>
    </row>
    <row r="2202" ht="22.5" customHeight="1">
      <c r="A2202" s="13" t="n">
        <f>WEEKNUM(B2202,2)</f>
        <v>37</v>
      </c>
      <c r="B2202" s="33" t="n">
        <v>46277</v>
      </c>
      <c r="C2202" s="52" t="n">
        <v>6607117</v>
      </c>
      <c r="D2202" s="63" t="s">
        <v>35</v>
      </c>
      <c r="E2202" s="52" t="s">
        <v>14</v>
      </c>
      <c r="F2202" s="52" t="s">
        <v>15</v>
      </c>
      <c r="G2202" s="35" t="n">
        <v>168</v>
      </c>
      <c r="H2202" s="39" t="n">
        <v>0.572</v>
      </c>
      <c r="I2202" s="39" t="n">
        <v>96.16</v>
      </c>
      <c r="J2202" s="66"/>
    </row>
    <row r="2203" ht="22.5" customHeight="1">
      <c r="A2203" s="13" t="n">
        <f>WEEKNUM(B2203,2)</f>
        <v>37</v>
      </c>
      <c r="B2203" s="33" t="n">
        <v>46277</v>
      </c>
      <c r="C2203" s="52" t="n">
        <v>5497580</v>
      </c>
      <c r="D2203" s="63" t="s">
        <v>31</v>
      </c>
      <c r="E2203" s="52" t="s">
        <v>17</v>
      </c>
      <c r="F2203" s="52" t="s">
        <v>15</v>
      </c>
      <c r="G2203" s="35" t="n">
        <v>1344</v>
      </c>
      <c r="H2203" s="39" t="n">
        <v>0.253</v>
      </c>
      <c r="I2203" s="39" t="n">
        <v>340.458</v>
      </c>
      <c r="J2203" s="66"/>
    </row>
    <row r="2204" ht="22.5" customHeight="1">
      <c r="A2204" s="13" t="n">
        <f>WEEKNUM(B2204,2)</f>
        <v>37</v>
      </c>
      <c r="B2204" s="33" t="n">
        <v>46277</v>
      </c>
      <c r="C2204" s="52" t="n">
        <v>91407542</v>
      </c>
      <c r="D2204" s="63" t="s">
        <v>31</v>
      </c>
      <c r="E2204" s="52" t="s">
        <v>36</v>
      </c>
      <c r="F2204" s="52" t="s">
        <v>15</v>
      </c>
      <c r="G2204" s="35" t="n">
        <v>598</v>
      </c>
      <c r="H2204" s="39" t="n">
        <v>0.02</v>
      </c>
      <c r="I2204" s="39" t="n">
        <v>12.13</v>
      </c>
      <c r="J2204" s="14"/>
    </row>
    <row r="2205" ht="22.5" customHeight="1">
      <c r="A2205" s="13" t="n">
        <f>WEEKNUM(B2205,2)</f>
        <v>37</v>
      </c>
      <c r="B2205" s="33" t="n">
        <v>46277</v>
      </c>
      <c r="C2205" s="52" t="n">
        <v>8998645</v>
      </c>
      <c r="D2205" s="63" t="s">
        <v>31</v>
      </c>
      <c r="E2205" s="52" t="s">
        <v>17</v>
      </c>
      <c r="F2205" s="52" t="s">
        <v>15</v>
      </c>
      <c r="G2205" s="35" t="n">
        <v>18</v>
      </c>
      <c r="H2205" s="39" t="n">
        <v>0.204</v>
      </c>
      <c r="I2205" s="39" t="n">
        <v>3.676</v>
      </c>
      <c r="J2205" s="14"/>
    </row>
    <row r="2206" ht="22.5" customHeight="1">
      <c r="A2206" s="13" t="n">
        <f>WEEKNUM(B2206,2)</f>
        <v>37</v>
      </c>
      <c r="B2206" s="33" t="n">
        <v>46277</v>
      </c>
      <c r="C2206" s="52" t="n">
        <v>4383473</v>
      </c>
      <c r="D2206" s="63" t="s">
        <v>35</v>
      </c>
      <c r="E2206" s="52" t="s">
        <v>14</v>
      </c>
      <c r="F2206" s="31" t="s">
        <v>15</v>
      </c>
      <c r="G2206" s="35" t="n">
        <v>150</v>
      </c>
      <c r="H2206" s="39" t="n">
        <v>0.201</v>
      </c>
      <c r="I2206" s="39" t="n">
        <v>30.15</v>
      </c>
      <c r="J2206" s="14"/>
    </row>
    <row r="2207" ht="22.5" customHeight="1">
      <c r="A2207" s="13" t="n">
        <f>WEEKNUM(B2207,2)</f>
        <v>37</v>
      </c>
      <c r="B2207" s="33" t="n">
        <v>46277</v>
      </c>
      <c r="C2207" s="52" t="n">
        <v>8094753</v>
      </c>
      <c r="D2207" s="63" t="s">
        <v>35</v>
      </c>
      <c r="E2207" s="52" t="s">
        <v>14</v>
      </c>
      <c r="F2207" s="52" t="s">
        <v>26</v>
      </c>
      <c r="G2207" s="35" t="n">
        <v>271</v>
      </c>
      <c r="H2207" s="39" t="n">
        <v>0.24</v>
      </c>
      <c r="I2207" s="39" t="n">
        <v>64.55</v>
      </c>
      <c r="J2207" s="14"/>
    </row>
    <row r="2208" ht="22.5" customHeight="1">
      <c r="A2208" s="13" t="n">
        <f>WEEKNUM(B2208,2)</f>
        <v>37</v>
      </c>
      <c r="B2208" s="33" t="n">
        <v>46277</v>
      </c>
      <c r="C2208" s="52" t="n">
        <v>9415350</v>
      </c>
      <c r="D2208" s="63" t="s">
        <v>37</v>
      </c>
      <c r="E2208" s="52" t="s">
        <v>14</v>
      </c>
      <c r="F2208" s="52" t="s">
        <v>26</v>
      </c>
      <c r="G2208" s="35" t="n">
        <v>22</v>
      </c>
      <c r="H2208" s="39" t="n">
        <v>0.25</v>
      </c>
      <c r="I2208" s="39" t="n">
        <v>5.59</v>
      </c>
      <c r="J2208" s="14"/>
    </row>
    <row r="2209" ht="22.5" customHeight="1">
      <c r="A2209" s="13" t="n">
        <f>WEEKNUM(B2209,2)</f>
        <v>37</v>
      </c>
      <c r="B2209" s="33" t="n">
        <v>46277</v>
      </c>
      <c r="C2209" s="52" t="n">
        <v>2783561</v>
      </c>
      <c r="D2209" s="63" t="s">
        <v>38</v>
      </c>
      <c r="E2209" s="52" t="s">
        <v>14</v>
      </c>
      <c r="F2209" s="56" t="s">
        <v>15</v>
      </c>
      <c r="G2209" s="35" t="n">
        <v>406</v>
      </c>
      <c r="H2209" s="39" t="n">
        <v>0.1</v>
      </c>
      <c r="I2209" s="39" t="n">
        <v>40.665</v>
      </c>
      <c r="J2209" s="14"/>
    </row>
    <row r="2210" ht="22.5" customHeight="1">
      <c r="A2210" s="13" t="n">
        <f>WEEKNUM(B2210,2)</f>
        <v>37</v>
      </c>
      <c r="B2210" s="33" t="n">
        <v>46277</v>
      </c>
      <c r="C2210" s="52" t="n">
        <v>10599157</v>
      </c>
      <c r="D2210" s="63" t="s">
        <v>39</v>
      </c>
      <c r="E2210" s="52" t="s">
        <v>14</v>
      </c>
      <c r="F2210" s="56" t="s">
        <v>15</v>
      </c>
      <c r="G2210" s="35" t="n">
        <v>100</v>
      </c>
      <c r="H2210" s="39" t="n">
        <v>0.314</v>
      </c>
      <c r="I2210" s="39" t="n">
        <v>31.35</v>
      </c>
      <c r="J2210" s="14"/>
    </row>
    <row r="2211" ht="22.5" customHeight="1">
      <c r="A2211" s="13" t="n">
        <f>WEEKNUM(B2211,2)</f>
        <v>37</v>
      </c>
      <c r="B2211" s="33" t="n">
        <v>46277</v>
      </c>
      <c r="C2211" s="52" t="n">
        <v>10599681</v>
      </c>
      <c r="D2211" s="63" t="s">
        <v>40</v>
      </c>
      <c r="E2211" s="52" t="s">
        <v>14</v>
      </c>
      <c r="F2211" s="56" t="s">
        <v>15</v>
      </c>
      <c r="G2211" s="35" t="n">
        <v>278</v>
      </c>
      <c r="H2211" s="39" t="n">
        <v>0.13</v>
      </c>
      <c r="I2211" s="39" t="n">
        <v>36.14</v>
      </c>
      <c r="J2211" s="14"/>
    </row>
    <row r="2212" ht="22.5" customHeight="1">
      <c r="A2212" s="13" t="n">
        <f>WEEKNUM(B2212,2)</f>
        <v>37</v>
      </c>
      <c r="B2212" s="33" t="n">
        <v>46277</v>
      </c>
      <c r="C2212" s="52" t="n">
        <v>6060965</v>
      </c>
      <c r="D2212" s="63" t="s">
        <v>35</v>
      </c>
      <c r="E2212" s="52" t="s">
        <v>14</v>
      </c>
      <c r="F2212" s="56" t="s">
        <v>15</v>
      </c>
      <c r="G2212" s="35" t="n">
        <v>100</v>
      </c>
      <c r="H2212" s="39" t="n">
        <v>0.31</v>
      </c>
      <c r="I2212" s="39" t="n">
        <v>31.02</v>
      </c>
      <c r="J2212" s="14"/>
    </row>
    <row r="2213" ht="22.5" customHeight="1">
      <c r="A2213" s="13" t="n">
        <f>WEEKNUM(B2213,2)</f>
        <v>37</v>
      </c>
      <c r="B2213" s="33" t="n">
        <v>46277</v>
      </c>
      <c r="C2213" s="52" t="n">
        <v>10842514</v>
      </c>
      <c r="D2213" s="63" t="s">
        <v>41</v>
      </c>
      <c r="E2213" s="52" t="s">
        <v>14</v>
      </c>
      <c r="F2213" s="52" t="s">
        <v>26</v>
      </c>
      <c r="G2213" s="35" t="n">
        <v>0</v>
      </c>
      <c r="H2213" s="39" t="n">
        <v>0</v>
      </c>
      <c r="I2213" s="39" t="n">
        <v>0.02</v>
      </c>
      <c r="J2213" s="14"/>
    </row>
    <row r="2214" ht="22.5" customHeight="1">
      <c r="A2214" s="13" t="n">
        <f>WEEKNUM(B2214,2)</f>
        <v>37</v>
      </c>
      <c r="B2214" s="33" t="n">
        <v>46277</v>
      </c>
      <c r="C2214" s="52" t="n">
        <v>10815258</v>
      </c>
      <c r="D2214" s="63" t="s">
        <v>41</v>
      </c>
      <c r="E2214" s="52" t="s">
        <v>14</v>
      </c>
      <c r="F2214" s="56" t="s">
        <v>15</v>
      </c>
      <c r="G2214" s="35" t="n">
        <v>3</v>
      </c>
      <c r="H2214" s="39" t="n">
        <v>0.21</v>
      </c>
      <c r="I2214" s="39" t="n">
        <v>0.63</v>
      </c>
      <c r="J2214" s="14"/>
    </row>
    <row r="2215" ht="22.5" customHeight="1">
      <c r="A2215" s="13" t="n">
        <f>WEEKNUM(B2215,2)</f>
        <v>37</v>
      </c>
      <c r="B2215" s="33" t="n">
        <v>46277</v>
      </c>
      <c r="C2215" s="52" t="n">
        <v>91535229</v>
      </c>
      <c r="D2215" s="63" t="s">
        <v>31</v>
      </c>
      <c r="E2215" s="52" t="s">
        <v>36</v>
      </c>
      <c r="F2215" s="56" t="s">
        <v>15</v>
      </c>
      <c r="G2215" s="35" t="n">
        <v>13</v>
      </c>
      <c r="H2215" s="39" t="n">
        <v>0.04</v>
      </c>
      <c r="I2215" s="39" t="n">
        <v>0.52</v>
      </c>
      <c r="J2215" s="14"/>
    </row>
    <row r="2216" ht="22.5" customHeight="1">
      <c r="A2216" s="13" t="n">
        <f>WEEKNUM(B2216,2)</f>
        <v>37</v>
      </c>
      <c r="B2216" s="33" t="n">
        <v>46277</v>
      </c>
      <c r="C2216" s="52" t="n">
        <v>91535331</v>
      </c>
      <c r="D2216" s="63" t="s">
        <v>31</v>
      </c>
      <c r="E2216" s="52" t="s">
        <v>42</v>
      </c>
      <c r="F2216" s="56" t="s">
        <v>15</v>
      </c>
      <c r="G2216" s="35" t="n">
        <v>15</v>
      </c>
      <c r="H2216" s="39" t="n">
        <v>0.04</v>
      </c>
      <c r="I2216" s="39" t="n">
        <v>0.6</v>
      </c>
      <c r="J2216" s="14"/>
    </row>
    <row r="2217" ht="22.5" customHeight="1">
      <c r="A2217" s="13" t="n">
        <f>WEEKNUM(B2217,2)</f>
        <v>37</v>
      </c>
      <c r="B2217" s="33" t="n">
        <v>46277</v>
      </c>
      <c r="C2217" s="52" t="n">
        <v>11324493</v>
      </c>
      <c r="D2217" s="63" t="s">
        <v>31</v>
      </c>
      <c r="E2217" s="52" t="s">
        <v>17</v>
      </c>
      <c r="F2217" s="52" t="s">
        <v>15</v>
      </c>
      <c r="G2217" s="35" t="n">
        <v>3</v>
      </c>
      <c r="H2217" s="39" t="n">
        <v>0.3</v>
      </c>
      <c r="I2217" s="39" t="n">
        <v>0.9</v>
      </c>
      <c r="J2217" s="14"/>
    </row>
    <row r="2218" ht="22.5" customHeight="1">
      <c r="A2218" s="13" t="n">
        <f>WEEKNUM(B2218,2)</f>
        <v>37</v>
      </c>
      <c r="B2218" s="33" t="n">
        <v>46277</v>
      </c>
      <c r="C2218" s="52" t="n">
        <v>10298628</v>
      </c>
      <c r="D2218" s="63" t="s">
        <v>43</v>
      </c>
      <c r="E2218" s="52" t="s">
        <v>14</v>
      </c>
      <c r="F2218" s="52" t="s">
        <v>26</v>
      </c>
      <c r="G2218" s="35" t="n">
        <v>81</v>
      </c>
      <c r="H2218" s="39" t="n">
        <v>0.37</v>
      </c>
      <c r="I2218" s="39" t="n">
        <v>30.23</v>
      </c>
      <c r="J2218" s="14"/>
    </row>
    <row r="2219" ht="22.5" customHeight="1">
      <c r="A2219" s="13" t="n">
        <f>WEEKNUM(B2219,2)</f>
        <v>37</v>
      </c>
      <c r="B2219" s="33" t="n">
        <v>46277</v>
      </c>
      <c r="C2219" s="52" t="n">
        <v>11655595</v>
      </c>
      <c r="D2219" s="63" t="s">
        <v>44</v>
      </c>
      <c r="E2219" s="52" t="s">
        <v>14</v>
      </c>
      <c r="F2219" s="52" t="s">
        <v>26</v>
      </c>
      <c r="G2219" s="35" t="n">
        <v>0</v>
      </c>
      <c r="H2219" s="39" t="n">
        <v>0</v>
      </c>
      <c r="I2219" s="39" t="n">
        <v>0.07</v>
      </c>
      <c r="J2219" s="14"/>
    </row>
    <row r="2220" ht="22.5" customHeight="1">
      <c r="A2220" s="13" t="n">
        <f>WEEKNUM(B2220,2)</f>
        <v>37</v>
      </c>
      <c r="B2220" s="33" t="n">
        <v>46277</v>
      </c>
      <c r="C2220" s="52" t="n">
        <v>11655596</v>
      </c>
      <c r="D2220" s="63" t="s">
        <v>44</v>
      </c>
      <c r="E2220" s="52" t="s">
        <v>14</v>
      </c>
      <c r="F2220" s="52" t="s">
        <v>12</v>
      </c>
      <c r="G2220" s="35" t="n">
        <v>0</v>
      </c>
      <c r="H2220" s="39" t="n">
        <v>0</v>
      </c>
      <c r="I2220" s="39" t="n">
        <v>0</v>
      </c>
      <c r="J2220" s="14"/>
    </row>
    <row r="2221" ht="22.5" customHeight="1">
      <c r="A2221" s="13" t="n">
        <f>WEEKNUM(B2221,2)</f>
        <v>37</v>
      </c>
      <c r="B2221" s="33" t="n">
        <v>46277</v>
      </c>
      <c r="C2221" s="52" t="n">
        <v>11690183</v>
      </c>
      <c r="D2221" s="63" t="s">
        <v>38</v>
      </c>
      <c r="E2221" s="52" t="s">
        <v>14</v>
      </c>
      <c r="F2221" s="52" t="s">
        <v>15</v>
      </c>
      <c r="G2221" s="35" t="n">
        <v>94</v>
      </c>
      <c r="H2221" s="39" t="n">
        <v>0.2</v>
      </c>
      <c r="I2221" s="39" t="n">
        <v>18.8</v>
      </c>
      <c r="J2221" s="14"/>
    </row>
    <row r="2222" ht="22.5" customHeight="1">
      <c r="A2222" s="13" t="n">
        <f>WEEKNUM(B2222,2)</f>
        <v>37</v>
      </c>
      <c r="B2222" s="33" t="n">
        <v>46277</v>
      </c>
      <c r="C2222" s="52" t="n">
        <v>11763482</v>
      </c>
      <c r="D2222" s="63" t="s">
        <v>44</v>
      </c>
      <c r="E2222" s="65" t="s">
        <v>14</v>
      </c>
      <c r="F2222" s="65" t="s">
        <v>12</v>
      </c>
      <c r="G2222" s="35" t="n">
        <v>0</v>
      </c>
      <c r="H2222" s="39" t="n">
        <v>0</v>
      </c>
      <c r="I2222" s="39" t="n">
        <v>0.1915</v>
      </c>
      <c r="J2222" s="70"/>
    </row>
    <row r="2223" ht="22.5" customHeight="1">
      <c r="A2223" s="13" t="n">
        <f>WEEKNUM(B2223,2)</f>
        <v>37</v>
      </c>
      <c r="B2223" s="33" t="n">
        <v>46277</v>
      </c>
      <c r="C2223" s="52" t="n">
        <v>5464039</v>
      </c>
      <c r="D2223" s="63" t="s">
        <v>31</v>
      </c>
      <c r="E2223" s="13" t="s">
        <v>46</v>
      </c>
      <c r="F2223" s="52" t="s">
        <v>15</v>
      </c>
      <c r="G2223" s="59" t="n">
        <v>1500</v>
      </c>
      <c r="H2223" s="60" t="n">
        <v>0.295</v>
      </c>
      <c r="I2223" s="60" t="n">
        <v>443.07</v>
      </c>
      <c r="J2223" s="14"/>
    </row>
    <row r="2224" ht="22.5" customHeight="1">
      <c r="A2224" s="13" t="n">
        <f>WEEKNUM(B2224,2)</f>
        <v>37</v>
      </c>
      <c r="B2224" s="33" t="n">
        <v>46277</v>
      </c>
      <c r="C2224" s="52" t="n">
        <v>8057746</v>
      </c>
      <c r="D2224" s="63" t="s">
        <v>31</v>
      </c>
      <c r="E2224" s="13" t="s">
        <v>46</v>
      </c>
      <c r="F2224" s="52" t="s">
        <v>15</v>
      </c>
      <c r="G2224" s="35" t="n">
        <v>0</v>
      </c>
      <c r="H2224" s="39" t="n">
        <v>0</v>
      </c>
      <c r="I2224" s="39" t="n">
        <v>0</v>
      </c>
      <c r="J2224" s="14"/>
    </row>
    <row r="2225" ht="22.5" customHeight="1">
      <c r="A2225" s="13" t="n">
        <f>WEEKNUM(B2225,2)</f>
        <v>37</v>
      </c>
      <c r="B2225" s="33" t="n">
        <v>46277</v>
      </c>
      <c r="C2225" s="52" t="n">
        <v>91399821</v>
      </c>
      <c r="D2225" s="62" t="s">
        <v>40</v>
      </c>
      <c r="E2225" s="13" t="s">
        <v>14</v>
      </c>
      <c r="F2225" s="52" t="s">
        <v>26</v>
      </c>
      <c r="G2225" s="35" t="n">
        <v>494</v>
      </c>
      <c r="H2225" s="39" t="n">
        <v>0.1</v>
      </c>
      <c r="I2225" s="39" t="n">
        <v>48.34</v>
      </c>
      <c r="J2225" s="14"/>
    </row>
    <row r="2226" ht="22.5" customHeight="1">
      <c r="A2226" s="13" t="n">
        <f>WEEKNUM(B2226,2)</f>
        <v>37</v>
      </c>
      <c r="B2226" s="33" t="n">
        <v>46277</v>
      </c>
      <c r="C2226" s="52" t="n">
        <v>8670368</v>
      </c>
      <c r="D2226" s="62" t="s">
        <v>16</v>
      </c>
      <c r="E2226" s="13" t="s">
        <v>11</v>
      </c>
      <c r="F2226" s="52" t="s">
        <v>30</v>
      </c>
      <c r="G2226" s="35" t="n">
        <v>10</v>
      </c>
      <c r="H2226" s="39" t="n">
        <v>0.23</v>
      </c>
      <c r="I2226" s="39" t="n">
        <v>2.34</v>
      </c>
      <c r="J2226" s="64" t="n">
        <v>0</v>
      </c>
    </row>
    <row r="2227" ht="22.5" customHeight="1">
      <c r="A2227" s="13" t="n">
        <f>WEEKNUM(B2227,2)</f>
        <v>37</v>
      </c>
      <c r="B2227" s="33" t="n">
        <v>46277</v>
      </c>
      <c r="C2227" s="52" t="n">
        <v>10514860</v>
      </c>
      <c r="D2227" s="63" t="s">
        <v>44</v>
      </c>
      <c r="E2227" s="13" t="s">
        <v>14</v>
      </c>
      <c r="F2227" s="52" t="s">
        <v>15</v>
      </c>
      <c r="G2227" s="35" t="n">
        <v>144</v>
      </c>
      <c r="H2227" s="39" t="n">
        <v>0.7</v>
      </c>
      <c r="I2227" s="39" t="n">
        <v>100.8</v>
      </c>
      <c r="J2227" s="14"/>
    </row>
    <row r="2228" ht="22.5" customHeight="1">
      <c r="A2228" s="13" t="n">
        <f>WEEKNUM(B2228,2)</f>
        <v>37</v>
      </c>
      <c r="B2228" s="33" t="n">
        <v>46277</v>
      </c>
      <c r="C2228" s="52" t="n">
        <v>91532857</v>
      </c>
      <c r="D2228" s="63" t="s">
        <v>47</v>
      </c>
      <c r="E2228" s="13" t="s">
        <v>14</v>
      </c>
      <c r="F2228" s="52" t="s">
        <v>12</v>
      </c>
      <c r="G2228" s="35" t="n">
        <v>94</v>
      </c>
      <c r="H2228" s="39" t="n">
        <v>0.181</v>
      </c>
      <c r="I2228" s="39" t="n">
        <v>17.0008</v>
      </c>
      <c r="J2228" s="14"/>
    </row>
    <row r="2229" ht="22.5" customHeight="1">
      <c r="A2229" s="13" t="n">
        <f>WEEKNUM(B2229,2)</f>
        <v>37</v>
      </c>
      <c r="B2229" s="33" t="n">
        <v>46277</v>
      </c>
      <c r="C2229" s="52" t="n">
        <v>91534913</v>
      </c>
      <c r="D2229" s="63" t="s">
        <v>48</v>
      </c>
      <c r="E2229" s="13" t="s">
        <v>49</v>
      </c>
      <c r="F2229" s="52" t="s">
        <v>15</v>
      </c>
      <c r="G2229" s="35" t="n">
        <v>3</v>
      </c>
      <c r="H2229" s="39" t="n">
        <v>1</v>
      </c>
      <c r="I2229" s="39" t="n">
        <v>3</v>
      </c>
      <c r="J2229" s="14"/>
    </row>
    <row r="2230" ht="22.5" customHeight="1">
      <c r="A2230" s="13" t="n">
        <f>WEEKNUM(B2230,2)</f>
        <v>37</v>
      </c>
      <c r="B2230" s="33" t="n">
        <v>46277</v>
      </c>
      <c r="C2230" s="52" t="n">
        <v>91533906</v>
      </c>
      <c r="D2230" s="63" t="s">
        <v>50</v>
      </c>
      <c r="E2230" s="13" t="s">
        <v>51</v>
      </c>
      <c r="F2230" s="52" t="s">
        <v>15</v>
      </c>
      <c r="G2230" s="35" t="n">
        <v>0</v>
      </c>
      <c r="H2230" s="39" t="n">
        <v>0</v>
      </c>
      <c r="I2230" s="39" t="n">
        <v>0</v>
      </c>
      <c r="J2230" s="14"/>
    </row>
    <row r="2231" ht="22.5" customHeight="1">
      <c r="A2231" s="13" t="n">
        <f>WEEKNUM(B2231,2)</f>
        <v>37</v>
      </c>
      <c r="B2231" s="33" t="n">
        <v>46277</v>
      </c>
      <c r="C2231" s="52" t="n">
        <v>91545519</v>
      </c>
      <c r="D2231" s="63" t="s">
        <v>52</v>
      </c>
      <c r="E2231" s="13" t="s">
        <v>46</v>
      </c>
      <c r="F2231" s="52" t="s">
        <v>15</v>
      </c>
      <c r="G2231" s="35" t="n">
        <v>0</v>
      </c>
      <c r="H2231" s="39" t="n">
        <v>0</v>
      </c>
      <c r="I2231" s="39" t="n">
        <v>0</v>
      </c>
      <c r="J2231" s="14"/>
    </row>
    <row r="2232" ht="22.5" customHeight="1">
      <c r="A2232" s="13" t="n">
        <f>WEEKNUM(B2232,2)</f>
        <v>37</v>
      </c>
      <c r="B2232" s="33" t="n">
        <v>46277</v>
      </c>
      <c r="C2232" s="52" t="n">
        <v>91551388</v>
      </c>
      <c r="D2232" s="63" t="s">
        <v>53</v>
      </c>
      <c r="E2232" s="13" t="s">
        <v>54</v>
      </c>
      <c r="F2232" s="52" t="s">
        <v>12</v>
      </c>
      <c r="G2232" s="35" t="n">
        <v>15</v>
      </c>
      <c r="H2232" s="39" t="n">
        <v>0.58</v>
      </c>
      <c r="I2232" s="39" t="n">
        <v>8.7041</v>
      </c>
      <c r="J2232" s="14"/>
    </row>
    <row r="2233" ht="22.5" customHeight="1">
      <c r="A2233" s="13" t="n">
        <f>WEEKNUM(B2233,2)</f>
        <v>37</v>
      </c>
      <c r="B2233" s="33" t="n">
        <v>46277</v>
      </c>
      <c r="C2233" s="52" t="n">
        <v>91550293</v>
      </c>
      <c r="D2233" s="63" t="s">
        <v>55</v>
      </c>
      <c r="E2233" s="13" t="s">
        <v>56</v>
      </c>
      <c r="F2233" s="52" t="s">
        <v>15</v>
      </c>
      <c r="G2233" s="35" t="n">
        <v>15</v>
      </c>
      <c r="H2233" s="39" t="n">
        <v>0.35</v>
      </c>
      <c r="I2233" s="39" t="n">
        <v>5.25</v>
      </c>
      <c r="J2233" s="14"/>
    </row>
    <row r="2234" ht="22.5" customHeight="1">
      <c r="A2234" s="13" t="n">
        <f>WEEKNUM(B2234,2)</f>
        <v>37</v>
      </c>
      <c r="B2234" s="33" t="n">
        <v>46277</v>
      </c>
      <c r="C2234" s="52" t="n">
        <v>91550294</v>
      </c>
      <c r="D2234" s="63" t="s">
        <v>96</v>
      </c>
      <c r="E2234" s="13" t="s">
        <v>54</v>
      </c>
      <c r="F2234" s="52" t="s">
        <v>15</v>
      </c>
      <c r="G2234" s="35" t="n">
        <v>0</v>
      </c>
      <c r="H2234" s="39" t="n">
        <v>0</v>
      </c>
      <c r="I2234" s="39" t="n">
        <v>0</v>
      </c>
      <c r="J2234" s="14"/>
    </row>
    <row r="2235" ht="22.5" customHeight="1">
      <c r="A2235" s="13" t="n">
        <f>WEEKNUM(B2235,2)</f>
        <v>37</v>
      </c>
      <c r="B2235" s="33" t="n">
        <v>46277</v>
      </c>
      <c r="C2235" s="52" t="n">
        <v>9333145</v>
      </c>
      <c r="D2235" s="63" t="s">
        <v>57</v>
      </c>
      <c r="E2235" s="13" t="s">
        <v>14</v>
      </c>
      <c r="F2235" s="52" t="s">
        <v>26</v>
      </c>
      <c r="G2235" s="35" t="n">
        <v>126</v>
      </c>
      <c r="H2235" s="39" t="n">
        <v>0.28</v>
      </c>
      <c r="I2235" s="39" t="n">
        <v>35.36</v>
      </c>
      <c r="J2235" s="14"/>
    </row>
    <row r="2236" ht="22.5" customHeight="1">
      <c r="A2236" s="13" t="n">
        <f>WEEKNUM(B2236,2)</f>
        <v>37</v>
      </c>
      <c r="B2236" s="33" t="n">
        <v>46277</v>
      </c>
      <c r="C2236" s="52" t="n">
        <v>91555309</v>
      </c>
      <c r="D2236" s="63" t="s">
        <v>52</v>
      </c>
      <c r="E2236" s="13" t="s">
        <v>36</v>
      </c>
      <c r="F2236" s="52" t="s">
        <v>15</v>
      </c>
      <c r="G2236" s="35" t="n">
        <v>0</v>
      </c>
      <c r="H2236" s="39" t="n">
        <v>0</v>
      </c>
      <c r="I2236" s="39" t="n">
        <v>0</v>
      </c>
      <c r="J2236" s="14"/>
    </row>
    <row r="2237" ht="22.5" customHeight="1">
      <c r="A2237" s="13" t="n">
        <f>WEEKNUM(B2237,2)</f>
        <v>37</v>
      </c>
      <c r="B2237" s="33" t="n">
        <v>46277</v>
      </c>
      <c r="C2237" s="52" t="n">
        <v>91554853</v>
      </c>
      <c r="D2237" s="63" t="s">
        <v>52</v>
      </c>
      <c r="E2237" s="13" t="s">
        <v>36</v>
      </c>
      <c r="F2237" s="52" t="s">
        <v>21</v>
      </c>
      <c r="G2237" s="35" t="n">
        <v>0</v>
      </c>
      <c r="H2237" s="39" t="n">
        <v>0</v>
      </c>
      <c r="I2237" s="39" t="n">
        <v>0</v>
      </c>
      <c r="J2237" s="14"/>
    </row>
    <row r="2238" ht="22.5" customHeight="1">
      <c r="A2238" s="13" t="n">
        <f>WEEKNUM(B2238,2)</f>
        <v>37</v>
      </c>
      <c r="B2238" s="33" t="n">
        <v>46277</v>
      </c>
      <c r="C2238" s="52" t="n">
        <v>91557347</v>
      </c>
      <c r="D2238" s="63" t="s">
        <v>58</v>
      </c>
      <c r="E2238" s="13" t="s">
        <v>14</v>
      </c>
      <c r="F2238" s="52" t="s">
        <v>15</v>
      </c>
      <c r="G2238" s="35" t="n">
        <v>13</v>
      </c>
      <c r="H2238" s="39" t="n">
        <v>0.8</v>
      </c>
      <c r="I2238" s="39" t="n">
        <v>10.4</v>
      </c>
      <c r="J2238" s="14"/>
    </row>
    <row r="2239" ht="22.5" customHeight="1">
      <c r="A2239" s="13" t="n">
        <f>WEEKNUM(B2239,2)</f>
        <v>37</v>
      </c>
      <c r="B2239" s="33" t="n">
        <v>46277</v>
      </c>
      <c r="C2239" s="52" t="n">
        <v>12115625</v>
      </c>
      <c r="D2239" s="63" t="s">
        <v>59</v>
      </c>
      <c r="E2239" s="13" t="s">
        <v>14</v>
      </c>
      <c r="F2239" s="52" t="s">
        <v>15</v>
      </c>
      <c r="G2239" s="35" t="n">
        <v>1</v>
      </c>
      <c r="H2239" s="39" t="n">
        <v>0.3</v>
      </c>
      <c r="I2239" s="39" t="n">
        <v>0.3</v>
      </c>
      <c r="J2239" s="14"/>
    </row>
    <row r="2240" ht="22.5" customHeight="1">
      <c r="A2240" s="13" t="n">
        <f>WEEKNUM(B2240,2)</f>
        <v>37</v>
      </c>
      <c r="B2240" s="33" t="n">
        <v>46277</v>
      </c>
      <c r="C2240" s="52" t="n">
        <v>91564897</v>
      </c>
      <c r="D2240" s="63" t="s">
        <v>93</v>
      </c>
      <c r="E2240" s="13" t="s">
        <v>56</v>
      </c>
      <c r="F2240" s="52" t="s">
        <v>15</v>
      </c>
      <c r="G2240" s="35" t="n">
        <v>0</v>
      </c>
      <c r="H2240" s="39" t="n">
        <v>0</v>
      </c>
      <c r="I2240" s="39" t="n">
        <v>0</v>
      </c>
      <c r="J2240" s="14"/>
    </row>
    <row r="2241" ht="22.5" customHeight="1">
      <c r="A2241" s="13" t="n">
        <f>WEEKNUM(B2241,2)</f>
        <v>37</v>
      </c>
      <c r="B2241" s="33" t="n">
        <v>46277</v>
      </c>
      <c r="C2241" s="52" t="n">
        <v>91564896</v>
      </c>
      <c r="D2241" s="63" t="s">
        <v>60</v>
      </c>
      <c r="E2241" s="13" t="s">
        <v>14</v>
      </c>
      <c r="F2241" s="52" t="s">
        <v>15</v>
      </c>
      <c r="G2241" s="35" t="n">
        <v>48</v>
      </c>
      <c r="H2241" s="39" t="n">
        <v>0.35</v>
      </c>
      <c r="I2241" s="39" t="n">
        <v>16.8</v>
      </c>
      <c r="J2241" s="14"/>
    </row>
    <row r="2242" ht="22.5" customHeight="1">
      <c r="A2242" s="13" t="n">
        <f>WEEKNUM(B2242,2)</f>
        <v>37</v>
      </c>
      <c r="B2242" s="33" t="n">
        <v>46277</v>
      </c>
      <c r="C2242" s="52" t="n">
        <v>91399439</v>
      </c>
      <c r="D2242" s="63" t="s">
        <v>69</v>
      </c>
      <c r="E2242" s="13" t="s">
        <v>42</v>
      </c>
      <c r="F2242" s="52" t="s">
        <v>15</v>
      </c>
      <c r="G2242" s="77" t="n">
        <v>23</v>
      </c>
      <c r="H2242" s="60" t="n">
        <v>0.1</v>
      </c>
      <c r="I2242" s="60" t="n">
        <v>2.3</v>
      </c>
      <c r="J2242" s="14"/>
    </row>
    <row r="2243" ht="22.5" customHeight="1">
      <c r="A2243" s="13" t="n">
        <f>WEEKNUM(B2243,2)</f>
        <v>37</v>
      </c>
      <c r="B2243" s="33" t="n">
        <v>46277</v>
      </c>
      <c r="C2243" s="52" t="n">
        <v>91399437</v>
      </c>
      <c r="D2243" s="63" t="s">
        <v>70</v>
      </c>
      <c r="E2243" s="39" t="s">
        <v>71</v>
      </c>
      <c r="F2243" s="52" t="s">
        <v>15</v>
      </c>
      <c r="G2243" s="57" t="n">
        <v>50</v>
      </c>
      <c r="H2243" s="39" t="n">
        <v>0.15</v>
      </c>
      <c r="I2243" s="39" t="n">
        <v>7.5</v>
      </c>
      <c r="J2243" s="66"/>
    </row>
    <row r="2244" ht="22.5" customHeight="1">
      <c r="A2244" s="13" t="n">
        <f>WEEKNUM(B2244,2)</f>
        <v>37</v>
      </c>
      <c r="B2244" s="33" t="n">
        <v>46277</v>
      </c>
      <c r="C2244" s="52" t="n">
        <v>5556054</v>
      </c>
      <c r="D2244" s="63" t="s">
        <v>72</v>
      </c>
      <c r="E2244" s="13" t="s">
        <v>36</v>
      </c>
      <c r="F2244" s="52" t="s">
        <v>15</v>
      </c>
      <c r="G2244" s="57" t="n">
        <v>3</v>
      </c>
      <c r="H2244" s="39" t="n">
        <v>1.108</v>
      </c>
      <c r="I2244" s="39" t="n">
        <v>3.324</v>
      </c>
      <c r="J2244" s="14"/>
    </row>
    <row r="2245" ht="22.5" customHeight="1">
      <c r="A2245" s="13" t="n">
        <f>WEEKNUM(B2245,2)</f>
        <v>37</v>
      </c>
      <c r="B2245" s="33" t="n">
        <v>46277</v>
      </c>
      <c r="C2245" s="52" t="n">
        <v>8628042</v>
      </c>
      <c r="D2245" s="63" t="s">
        <v>28</v>
      </c>
      <c r="E2245" s="13" t="s">
        <v>14</v>
      </c>
      <c r="F2245" s="52" t="s">
        <v>26</v>
      </c>
      <c r="G2245" s="57" t="n">
        <v>666</v>
      </c>
      <c r="H2245" s="39" t="n">
        <v>0.5</v>
      </c>
      <c r="I2245" s="39" t="n">
        <v>332.94</v>
      </c>
      <c r="J2245" s="14"/>
    </row>
    <row r="2246" ht="22.5" customHeight="1">
      <c r="A2246" s="13" t="n">
        <f>WEEKNUM(B2246,2)</f>
        <v>37</v>
      </c>
      <c r="B2246" s="33" t="n">
        <v>46277</v>
      </c>
      <c r="C2246" s="52" t="n">
        <v>9297014</v>
      </c>
      <c r="D2246" s="63" t="s">
        <v>13</v>
      </c>
      <c r="E2246" s="13" t="s">
        <v>14</v>
      </c>
      <c r="F2246" s="52" t="s">
        <v>26</v>
      </c>
      <c r="G2246" s="57" t="n">
        <v>243</v>
      </c>
      <c r="H2246" s="39" t="n">
        <v>0.16</v>
      </c>
      <c r="I2246" s="39" t="n">
        <v>40.03</v>
      </c>
      <c r="J2246" s="14"/>
    </row>
    <row r="2247" ht="22.5" customHeight="1">
      <c r="A2247" s="13" t="n">
        <f>WEEKNUM(B2247,2)</f>
        <v>37</v>
      </c>
      <c r="B2247" s="33" t="n">
        <v>46277</v>
      </c>
      <c r="C2247" s="52" t="n">
        <v>7815836</v>
      </c>
      <c r="D2247" s="63" t="s">
        <v>73</v>
      </c>
      <c r="E2247" s="13" t="s">
        <v>36</v>
      </c>
      <c r="F2247" s="52" t="s">
        <v>15</v>
      </c>
      <c r="G2247" s="57" t="n">
        <v>3376</v>
      </c>
      <c r="H2247" s="39" t="n">
        <v>0.098</v>
      </c>
      <c r="I2247" s="39" t="n">
        <v>330.305</v>
      </c>
      <c r="J2247" s="14"/>
    </row>
    <row r="2248" ht="22.5" customHeight="1">
      <c r="A2248" s="13" t="n">
        <f>WEEKNUM(B2248,2)</f>
        <v>37</v>
      </c>
      <c r="B2248" s="33" t="n">
        <v>46277</v>
      </c>
      <c r="C2248" s="52" t="n">
        <v>8312006</v>
      </c>
      <c r="D2248" s="63" t="s">
        <v>92</v>
      </c>
      <c r="E2248" s="13" t="s">
        <v>14</v>
      </c>
      <c r="F2248" s="52" t="s">
        <v>15</v>
      </c>
      <c r="G2248" s="57" t="n">
        <v>20</v>
      </c>
      <c r="H2248" s="39" t="n">
        <v>0.12</v>
      </c>
      <c r="I2248" s="39" t="n">
        <v>2.4</v>
      </c>
      <c r="J2248" s="14"/>
    </row>
    <row r="2249" ht="22.5" customHeight="1">
      <c r="A2249" s="13" t="n">
        <f>WEEKNUM(B2249,2)</f>
        <v>37</v>
      </c>
      <c r="B2249" s="33" t="n">
        <v>46277</v>
      </c>
      <c r="C2249" s="52" t="n">
        <v>91467820</v>
      </c>
      <c r="D2249" s="63" t="s">
        <v>74</v>
      </c>
      <c r="E2249" s="13" t="s">
        <v>36</v>
      </c>
      <c r="F2249" s="52" t="s">
        <v>15</v>
      </c>
      <c r="G2249" s="57" t="n">
        <v>200</v>
      </c>
      <c r="H2249" s="39" t="n">
        <v>0.1</v>
      </c>
      <c r="I2249" s="39" t="n">
        <v>20</v>
      </c>
      <c r="J2249" s="14"/>
    </row>
    <row r="2250" ht="22.5" customHeight="1">
      <c r="A2250" s="13" t="n">
        <f>WEEKNUM(B2250,2)</f>
        <v>37</v>
      </c>
      <c r="B2250" s="33" t="n">
        <v>46277</v>
      </c>
      <c r="C2250" s="52" t="n">
        <v>91467821</v>
      </c>
      <c r="D2250" s="63" t="s">
        <v>74</v>
      </c>
      <c r="E2250" s="13" t="s">
        <v>17</v>
      </c>
      <c r="F2250" s="52" t="s">
        <v>15</v>
      </c>
      <c r="G2250" s="57" t="n">
        <v>100</v>
      </c>
      <c r="H2250" s="39" t="n">
        <v>0.17</v>
      </c>
      <c r="I2250" s="39" t="n">
        <v>17</v>
      </c>
      <c r="J2250" s="14"/>
    </row>
    <row r="2251" ht="22.5" customHeight="1">
      <c r="A2251" s="13" t="n">
        <f>WEEKNUM(B2251,2)</f>
        <v>37</v>
      </c>
      <c r="B2251" s="33" t="n">
        <v>46277</v>
      </c>
      <c r="C2251" s="52" t="n">
        <v>10295313</v>
      </c>
      <c r="D2251" s="63" t="s">
        <v>92</v>
      </c>
      <c r="E2251" s="13" t="s">
        <v>14</v>
      </c>
      <c r="F2251" s="52" t="s">
        <v>15</v>
      </c>
      <c r="G2251" s="57" t="n">
        <v>0</v>
      </c>
      <c r="H2251" s="39" t="n">
        <v>0</v>
      </c>
      <c r="I2251" s="39" t="n">
        <v>0</v>
      </c>
      <c r="J2251" s="14"/>
    </row>
    <row r="2252" ht="22.5" customHeight="1">
      <c r="A2252" s="13" t="n">
        <f>WEEKNUM(B2252,2)</f>
        <v>37</v>
      </c>
      <c r="B2252" s="33" t="n">
        <v>46277</v>
      </c>
      <c r="C2252" s="52" t="n">
        <v>91496145</v>
      </c>
      <c r="D2252" s="63" t="s">
        <v>74</v>
      </c>
      <c r="E2252" s="39" t="s">
        <v>71</v>
      </c>
      <c r="F2252" s="52" t="s">
        <v>15</v>
      </c>
      <c r="G2252" s="57" t="n">
        <v>50</v>
      </c>
      <c r="H2252" s="39" t="n">
        <v>0.15</v>
      </c>
      <c r="I2252" s="39" t="n">
        <v>7.5</v>
      </c>
      <c r="J2252" s="14"/>
    </row>
    <row r="2253" ht="22.5" customHeight="1">
      <c r="A2253" s="13" t="n">
        <f>WEEKNUM(B2253,2)</f>
        <v>37</v>
      </c>
      <c r="B2253" s="33" t="n">
        <v>46277</v>
      </c>
      <c r="C2253" s="52" t="n">
        <v>91496146</v>
      </c>
      <c r="D2253" s="63" t="s">
        <v>74</v>
      </c>
      <c r="E2253" s="13" t="s">
        <v>46</v>
      </c>
      <c r="F2253" s="52" t="s">
        <v>15</v>
      </c>
      <c r="G2253" s="57" t="n">
        <v>199</v>
      </c>
      <c r="H2253" s="39" t="n">
        <v>0.14</v>
      </c>
      <c r="I2253" s="39" t="n">
        <v>27.86</v>
      </c>
      <c r="J2253" s="14"/>
    </row>
    <row r="2254" ht="22.5" customHeight="1">
      <c r="A2254" s="13" t="n">
        <f>WEEKNUM(B2254,2)</f>
        <v>37</v>
      </c>
      <c r="B2254" s="33" t="n">
        <v>46277</v>
      </c>
      <c r="C2254" s="52" t="n">
        <v>91496147</v>
      </c>
      <c r="D2254" s="63" t="s">
        <v>74</v>
      </c>
      <c r="E2254" s="13" t="s">
        <v>11</v>
      </c>
      <c r="F2254" s="52" t="s">
        <v>15</v>
      </c>
      <c r="G2254" s="57" t="n">
        <v>144</v>
      </c>
      <c r="H2254" s="39" t="n">
        <v>0.13</v>
      </c>
      <c r="I2254" s="39" t="n">
        <v>18.72</v>
      </c>
      <c r="J2254" s="14"/>
    </row>
    <row r="2255" ht="22.5" customHeight="1">
      <c r="A2255" s="13" t="n">
        <f>WEEKNUM(B2255,2)</f>
        <v>37</v>
      </c>
      <c r="B2255" s="33" t="n">
        <v>46277</v>
      </c>
      <c r="C2255" s="52" t="n">
        <v>91496148</v>
      </c>
      <c r="D2255" s="63" t="s">
        <v>74</v>
      </c>
      <c r="E2255" s="13" t="s">
        <v>14</v>
      </c>
      <c r="F2255" s="52" t="s">
        <v>15</v>
      </c>
      <c r="G2255" s="57" t="n">
        <v>160</v>
      </c>
      <c r="H2255" s="39" t="n">
        <v>0.15</v>
      </c>
      <c r="I2255" s="39" t="n">
        <v>24</v>
      </c>
      <c r="J2255" s="14"/>
    </row>
    <row r="2256" ht="22.5" customHeight="1">
      <c r="A2256" s="13" t="n">
        <f>WEEKNUM(B2256,2)</f>
        <v>37</v>
      </c>
      <c r="B2256" s="33" t="n">
        <v>46277</v>
      </c>
      <c r="C2256" s="52" t="n">
        <v>10765365</v>
      </c>
      <c r="D2256" s="63" t="s">
        <v>75</v>
      </c>
      <c r="E2256" s="39" t="s">
        <v>71</v>
      </c>
      <c r="F2256" s="52" t="s">
        <v>15</v>
      </c>
      <c r="G2256" s="57" t="n">
        <v>91</v>
      </c>
      <c r="H2256" s="39" t="n">
        <v>0.182</v>
      </c>
      <c r="I2256" s="39" t="n">
        <v>16.54</v>
      </c>
      <c r="J2256" s="14"/>
    </row>
    <row r="2257" ht="22.5" customHeight="1">
      <c r="A2257" s="13" t="n">
        <f>WEEKNUM(B2257,2)</f>
        <v>37</v>
      </c>
      <c r="B2257" s="33" t="n">
        <v>46277</v>
      </c>
      <c r="C2257" s="52" t="n">
        <v>11079953</v>
      </c>
      <c r="D2257" s="63" t="s">
        <v>72</v>
      </c>
      <c r="E2257" s="13" t="s">
        <v>36</v>
      </c>
      <c r="F2257" s="52" t="s">
        <v>15</v>
      </c>
      <c r="G2257" s="57" t="n">
        <v>0</v>
      </c>
      <c r="H2257" s="39" t="n">
        <v>0</v>
      </c>
      <c r="I2257" s="39" t="n">
        <v>0</v>
      </c>
      <c r="J2257" s="14"/>
    </row>
    <row r="2258" ht="22.5" customHeight="1">
      <c r="A2258" s="13" t="n">
        <f>WEEKNUM(B2258,2)</f>
        <v>37</v>
      </c>
      <c r="B2258" s="33" t="n">
        <v>46277</v>
      </c>
      <c r="C2258" s="52" t="n">
        <v>11690181</v>
      </c>
      <c r="D2258" s="63" t="s">
        <v>76</v>
      </c>
      <c r="E2258" s="13" t="s">
        <v>14</v>
      </c>
      <c r="F2258" s="52" t="s">
        <v>15</v>
      </c>
      <c r="G2258" s="57" t="n">
        <v>500</v>
      </c>
      <c r="H2258" s="39" t="n">
        <v>0.42</v>
      </c>
      <c r="I2258" s="39" t="n">
        <v>210</v>
      </c>
      <c r="J2258" s="14"/>
    </row>
    <row r="2259" ht="22.5" customHeight="1">
      <c r="A2259" s="13" t="n">
        <f>WEEKNUM(B2259,2)</f>
        <v>37</v>
      </c>
      <c r="B2259" s="33" t="n">
        <v>46277</v>
      </c>
      <c r="C2259" s="52" t="n">
        <v>11836152</v>
      </c>
      <c r="D2259" s="63" t="s">
        <v>73</v>
      </c>
      <c r="E2259" s="39" t="s">
        <v>36</v>
      </c>
      <c r="F2259" s="52" t="s">
        <v>15</v>
      </c>
      <c r="G2259" s="57" t="n">
        <v>1</v>
      </c>
      <c r="H2259" s="39" t="n">
        <v>0.09</v>
      </c>
      <c r="I2259" s="39" t="n">
        <v>0.09</v>
      </c>
      <c r="J2259" s="14"/>
    </row>
    <row r="2260" ht="22.5" customHeight="1">
      <c r="A2260" s="13" t="n">
        <f>WEEKNUM(B2260,2)</f>
        <v>37</v>
      </c>
      <c r="B2260" s="33" t="n">
        <v>46277</v>
      </c>
      <c r="C2260" s="52" t="n">
        <v>11862336</v>
      </c>
      <c r="D2260" s="63" t="s">
        <v>69</v>
      </c>
      <c r="E2260" s="39" t="s">
        <v>42</v>
      </c>
      <c r="F2260" s="52" t="s">
        <v>15</v>
      </c>
      <c r="G2260" s="57" t="n">
        <v>0</v>
      </c>
      <c r="H2260" s="39" t="n">
        <v>0</v>
      </c>
      <c r="I2260" s="39" t="n">
        <v>0</v>
      </c>
      <c r="J2260" s="14"/>
    </row>
    <row r="2261" ht="22.5" customHeight="1">
      <c r="A2261" s="13" t="n">
        <f>WEEKNUM(B2261,2)</f>
        <v>37</v>
      </c>
      <c r="B2261" s="33" t="n">
        <v>46277</v>
      </c>
      <c r="C2261" s="52" t="n">
        <v>11924259</v>
      </c>
      <c r="D2261" s="63" t="s">
        <v>77</v>
      </c>
      <c r="E2261" s="39" t="s">
        <v>36</v>
      </c>
      <c r="F2261" s="52" t="s">
        <v>15</v>
      </c>
      <c r="G2261" s="57" t="n">
        <v>100</v>
      </c>
      <c r="H2261" s="39" t="n">
        <v>0.12</v>
      </c>
      <c r="I2261" s="39" t="n">
        <v>12</v>
      </c>
      <c r="J2261" s="14"/>
    </row>
    <row r="2262" ht="22.5" customHeight="1">
      <c r="A2262" s="13" t="n">
        <f>WEEKNUM(B2262,2)</f>
        <v>37</v>
      </c>
      <c r="B2262" s="33" t="n">
        <v>46277</v>
      </c>
      <c r="C2262" s="52" t="n">
        <v>11924419</v>
      </c>
      <c r="D2262" s="63" t="s">
        <v>77</v>
      </c>
      <c r="E2262" s="39" t="s">
        <v>36</v>
      </c>
      <c r="F2262" s="56" t="s">
        <v>26</v>
      </c>
      <c r="G2262" s="57" t="n">
        <v>57</v>
      </c>
      <c r="H2262" s="39" t="n">
        <v>0.16</v>
      </c>
      <c r="I2262" s="39" t="n">
        <v>9.17</v>
      </c>
      <c r="J2262" s="14"/>
    </row>
    <row r="2263" ht="22.5" customHeight="1">
      <c r="A2263" s="13" t="n">
        <f>WEEKNUM(B2263,2)</f>
        <v>37</v>
      </c>
      <c r="B2263" s="33" t="n">
        <v>46277</v>
      </c>
      <c r="C2263" s="52" t="n">
        <v>12038500</v>
      </c>
      <c r="D2263" s="63" t="s">
        <v>76</v>
      </c>
      <c r="E2263" s="13" t="s">
        <v>14</v>
      </c>
      <c r="F2263" s="52" t="s">
        <v>15</v>
      </c>
      <c r="G2263" s="57" t="n">
        <v>4</v>
      </c>
      <c r="H2263" s="39" t="n">
        <v>0.4</v>
      </c>
      <c r="I2263" s="39" t="n">
        <v>1.6</v>
      </c>
      <c r="J2263" s="14"/>
    </row>
    <row r="2264" ht="22.5" customHeight="1">
      <c r="A2264" s="13" t="n">
        <f>WEEKNUM(B2264,2)</f>
        <v>37</v>
      </c>
      <c r="B2264" s="33" t="n">
        <v>46277</v>
      </c>
      <c r="C2264" s="52" t="n">
        <v>6395488</v>
      </c>
      <c r="D2264" s="63" t="s">
        <v>39</v>
      </c>
      <c r="E2264" s="13" t="s">
        <v>14</v>
      </c>
      <c r="F2264" s="52" t="s">
        <v>15</v>
      </c>
      <c r="G2264" s="74" t="n">
        <v>200</v>
      </c>
      <c r="H2264" s="60" t="n">
        <v>0.3</v>
      </c>
      <c r="I2264" s="60" t="n">
        <v>60</v>
      </c>
      <c r="J2264" s="14"/>
    </row>
    <row r="2265" ht="22.5" customHeight="1">
      <c r="A2265" s="13" t="n">
        <f>WEEKNUM(B2265,2)</f>
        <v>37</v>
      </c>
      <c r="B2265" s="33" t="n">
        <v>46277</v>
      </c>
      <c r="C2265" s="52" t="n">
        <v>8291713</v>
      </c>
      <c r="D2265" s="62" t="s">
        <v>40</v>
      </c>
      <c r="E2265" s="31" t="s">
        <v>14</v>
      </c>
      <c r="F2265" s="84" t="s">
        <v>15</v>
      </c>
      <c r="G2265" s="35" t="n">
        <v>1500</v>
      </c>
      <c r="H2265" s="39" t="n">
        <v>0.135</v>
      </c>
      <c r="I2265" s="39" t="n">
        <v>202.565</v>
      </c>
      <c r="J2265" s="14"/>
    </row>
    <row r="2266" ht="22.5" customHeight="1">
      <c r="A2266" s="13" t="n">
        <f>WEEKNUM(B2266,2)</f>
        <v>37</v>
      </c>
      <c r="B2266" s="33" t="n">
        <v>46277</v>
      </c>
      <c r="C2266" s="52" t="n">
        <v>8566541</v>
      </c>
      <c r="D2266" s="62" t="s">
        <v>79</v>
      </c>
      <c r="E2266" s="56" t="s">
        <v>14</v>
      </c>
      <c r="F2266" s="56" t="s">
        <v>26</v>
      </c>
      <c r="G2266" s="58" t="n">
        <v>267</v>
      </c>
      <c r="H2266" s="39" t="n">
        <v>0.09</v>
      </c>
      <c r="I2266" s="39" t="n">
        <v>24.49</v>
      </c>
      <c r="J2266" s="66"/>
    </row>
    <row r="2267" ht="22.5" customHeight="1">
      <c r="A2267" s="13" t="n">
        <f>WEEKNUM(B2267,2)</f>
        <v>37</v>
      </c>
      <c r="B2267" s="33" t="n">
        <v>46277</v>
      </c>
      <c r="C2267" s="52" t="n">
        <v>8566084</v>
      </c>
      <c r="D2267" s="62" t="s">
        <v>80</v>
      </c>
      <c r="E2267" s="56" t="s">
        <v>42</v>
      </c>
      <c r="F2267" s="52" t="s">
        <v>15</v>
      </c>
      <c r="G2267" s="58" t="n">
        <v>100</v>
      </c>
      <c r="H2267" s="39" t="n">
        <v>0.12</v>
      </c>
      <c r="I2267" s="39" t="n">
        <v>12</v>
      </c>
      <c r="J2267" s="14"/>
    </row>
    <row r="2268" ht="22.5" customHeight="1">
      <c r="A2268" s="13" t="n">
        <f>WEEKNUM(B2268,2)</f>
        <v>37</v>
      </c>
      <c r="B2268" s="33" t="n">
        <v>46277</v>
      </c>
      <c r="C2268" s="52" t="n">
        <v>2937658</v>
      </c>
      <c r="D2268" s="62" t="s">
        <v>81</v>
      </c>
      <c r="E2268" s="56" t="s">
        <v>14</v>
      </c>
      <c r="F2268" s="52" t="s">
        <v>15</v>
      </c>
      <c r="G2268" s="58" t="n">
        <v>100</v>
      </c>
      <c r="H2268" s="39" t="n">
        <v>0.123</v>
      </c>
      <c r="I2268" s="39" t="n">
        <v>12.3</v>
      </c>
      <c r="J2268" s="14"/>
    </row>
    <row r="2269" ht="22.5" customHeight="1">
      <c r="A2269" s="13" t="n">
        <f>WEEKNUM(B2269,2)</f>
        <v>37</v>
      </c>
      <c r="B2269" s="33" t="n">
        <v>46277</v>
      </c>
      <c r="C2269" s="52" t="n">
        <v>6706444</v>
      </c>
      <c r="D2269" s="62" t="s">
        <v>82</v>
      </c>
      <c r="E2269" s="52" t="s">
        <v>83</v>
      </c>
      <c r="F2269" s="56" t="s">
        <v>12</v>
      </c>
      <c r="G2269" s="58" t="n">
        <v>18</v>
      </c>
      <c r="H2269" s="39" t="n">
        <v>0.76</v>
      </c>
      <c r="I2269" s="39" t="n">
        <v>13.6829</v>
      </c>
      <c r="J2269" s="14"/>
    </row>
    <row r="2270" ht="22.5" customHeight="1">
      <c r="A2270" s="13" t="n">
        <f>WEEKNUM(B2270,2)</f>
        <v>37</v>
      </c>
      <c r="B2270" s="33" t="n">
        <v>46277</v>
      </c>
      <c r="C2270" s="52" t="n">
        <v>5963354</v>
      </c>
      <c r="D2270" s="63" t="s">
        <v>82</v>
      </c>
      <c r="E2270" s="52" t="s">
        <v>83</v>
      </c>
      <c r="F2270" s="52" t="s">
        <v>15</v>
      </c>
      <c r="G2270" s="58" t="n">
        <v>357</v>
      </c>
      <c r="H2270" s="39" t="n">
        <v>0.598</v>
      </c>
      <c r="I2270" s="39" t="n">
        <v>213.504</v>
      </c>
      <c r="J2270" s="64"/>
    </row>
    <row r="2271" ht="22.5" customHeight="1">
      <c r="A2271" s="13" t="n">
        <f>WEEKNUM(B2271,2)</f>
        <v>37</v>
      </c>
      <c r="B2271" s="33" t="n">
        <v>46277</v>
      </c>
      <c r="C2271" s="52" t="n">
        <v>9686529</v>
      </c>
      <c r="D2271" s="62" t="s">
        <v>82</v>
      </c>
      <c r="E2271" s="56" t="s">
        <v>84</v>
      </c>
      <c r="F2271" s="52" t="s">
        <v>15</v>
      </c>
      <c r="G2271" s="58" t="n">
        <v>49</v>
      </c>
      <c r="H2271" s="39" t="n">
        <v>0.5</v>
      </c>
      <c r="I2271" s="39" t="n">
        <v>24.5</v>
      </c>
      <c r="J2271" s="14"/>
    </row>
    <row r="2272" ht="22.5" customHeight="1">
      <c r="A2272" s="13" t="n">
        <f>WEEKNUM(B2272,2)</f>
        <v>37</v>
      </c>
      <c r="B2272" s="33" t="n">
        <v>46277</v>
      </c>
      <c r="C2272" s="52" t="n">
        <v>5963400</v>
      </c>
      <c r="D2272" s="62" t="s">
        <v>82</v>
      </c>
      <c r="E2272" s="56" t="s">
        <v>85</v>
      </c>
      <c r="F2272" s="52" t="s">
        <v>15</v>
      </c>
      <c r="G2272" s="58" t="n">
        <v>100</v>
      </c>
      <c r="H2272" s="39" t="n">
        <v>0.2</v>
      </c>
      <c r="I2272" s="39" t="n">
        <v>20</v>
      </c>
      <c r="J2272" s="14"/>
    </row>
    <row r="2273" ht="22.5" customHeight="1">
      <c r="A2273" s="38" t="n">
        <f>WEEKNUM(B2273,2)</f>
        <v>37</v>
      </c>
      <c r="B2273" s="33" t="n">
        <v>46277</v>
      </c>
      <c r="C2273" s="65" t="n">
        <v>10080665</v>
      </c>
      <c r="D2273" s="68" t="s">
        <v>82</v>
      </c>
      <c r="E2273" s="56" t="s">
        <v>86</v>
      </c>
      <c r="F2273" s="52" t="s">
        <v>15</v>
      </c>
      <c r="G2273" s="58" t="n">
        <v>10</v>
      </c>
      <c r="H2273" s="39" t="n">
        <v>0.38</v>
      </c>
      <c r="I2273" s="39" t="n">
        <v>3.8</v>
      </c>
      <c r="J2273" s="14"/>
    </row>
    <row r="2274" ht="22.5" customHeight="1">
      <c r="A2274" s="13" t="n">
        <f>WEEKNUM(B2274,2)</f>
        <v>37</v>
      </c>
      <c r="B2274" s="33" t="n">
        <v>46277</v>
      </c>
      <c r="C2274" s="13" t="n">
        <v>91520433</v>
      </c>
      <c r="D2274" s="62" t="s">
        <v>74</v>
      </c>
      <c r="E2274" s="56" t="s">
        <v>14</v>
      </c>
      <c r="F2274" s="52" t="s">
        <v>15</v>
      </c>
      <c r="G2274" s="58" t="n">
        <v>0</v>
      </c>
      <c r="H2274" s="39" t="n">
        <v>0</v>
      </c>
      <c r="I2274" s="39" t="n">
        <v>0</v>
      </c>
      <c r="J2274" s="14"/>
    </row>
    <row r="2275" ht="22.5" customHeight="1">
      <c r="A2275" s="13" t="n">
        <f>WEEKNUM(B2275,2)</f>
        <v>37</v>
      </c>
      <c r="B2275" s="33" t="n">
        <v>46277</v>
      </c>
      <c r="C2275" s="52" t="n">
        <v>5623760</v>
      </c>
      <c r="D2275" s="62" t="s">
        <v>89</v>
      </c>
      <c r="E2275" s="56" t="s">
        <v>14</v>
      </c>
      <c r="F2275" s="52" t="s">
        <v>15</v>
      </c>
      <c r="G2275" s="58" t="n">
        <v>50</v>
      </c>
      <c r="H2275" s="39" t="n">
        <v>0.15</v>
      </c>
      <c r="I2275" s="39" t="n">
        <v>7.5</v>
      </c>
      <c r="J2275" s="14"/>
    </row>
    <row r="2276" ht="22.5" customHeight="1">
      <c r="A2276" s="13" t="n">
        <f>WEEKNUM(B2276,2)</f>
        <v>37</v>
      </c>
      <c r="B2276" s="33" t="n">
        <v>46277</v>
      </c>
      <c r="C2276" s="52" t="n">
        <v>11078827</v>
      </c>
      <c r="D2276" s="62" t="s">
        <v>82</v>
      </c>
      <c r="E2276" s="56" t="s">
        <v>85</v>
      </c>
      <c r="F2276" s="52" t="s">
        <v>15</v>
      </c>
      <c r="G2276" s="58" t="n">
        <v>2</v>
      </c>
      <c r="H2276" s="39" t="n">
        <v>0.3</v>
      </c>
      <c r="I2276" s="39" t="n">
        <v>0.6</v>
      </c>
      <c r="J2276" s="14"/>
    </row>
    <row r="2277" ht="22.5" customHeight="1">
      <c r="A2277" s="13" t="n">
        <f>WEEKNUM(B2277,2)</f>
        <v>37</v>
      </c>
      <c r="B2277" s="33" t="n">
        <v>46277</v>
      </c>
      <c r="C2277" s="52" t="n">
        <v>11078981</v>
      </c>
      <c r="D2277" s="62" t="s">
        <v>82</v>
      </c>
      <c r="E2277" s="52" t="s">
        <v>83</v>
      </c>
      <c r="F2277" s="52" t="s">
        <v>15</v>
      </c>
      <c r="G2277" s="58" t="n">
        <v>0</v>
      </c>
      <c r="H2277" s="39" t="n">
        <v>0</v>
      </c>
      <c r="I2277" s="39" t="n">
        <v>0</v>
      </c>
      <c r="J2277" s="14"/>
    </row>
    <row r="2278" ht="22.5" customHeight="1">
      <c r="A2278" s="13" t="n">
        <f>WEEKNUM(B2278,2)</f>
        <v>37</v>
      </c>
      <c r="B2278" s="33" t="n">
        <v>46277</v>
      </c>
      <c r="C2278" s="52" t="n">
        <v>11080833</v>
      </c>
      <c r="D2278" s="62" t="s">
        <v>82</v>
      </c>
      <c r="E2278" s="56" t="s">
        <v>84</v>
      </c>
      <c r="F2278" s="52" t="s">
        <v>15</v>
      </c>
      <c r="G2278" s="58" t="n">
        <v>0</v>
      </c>
      <c r="H2278" s="39" t="n">
        <v>0</v>
      </c>
      <c r="I2278" s="39" t="n">
        <v>0</v>
      </c>
      <c r="J2278" s="14"/>
    </row>
    <row r="2279" ht="22.5" customHeight="1">
      <c r="A2279" s="13" t="n">
        <f>WEEKNUM(B2279,2)</f>
        <v>37</v>
      </c>
      <c r="B2279" s="33" t="n">
        <v>46277</v>
      </c>
      <c r="C2279" s="52" t="n">
        <v>11081056</v>
      </c>
      <c r="D2279" s="62" t="s">
        <v>82</v>
      </c>
      <c r="E2279" s="56" t="s">
        <v>86</v>
      </c>
      <c r="F2279" s="52" t="s">
        <v>15</v>
      </c>
      <c r="G2279" s="58" t="n">
        <v>0</v>
      </c>
      <c r="H2279" s="39" t="n">
        <v>0</v>
      </c>
      <c r="I2279" s="39" t="n">
        <v>0</v>
      </c>
      <c r="J2279" s="14"/>
    </row>
    <row r="2280" ht="22.5" customHeight="1">
      <c r="A2280" s="13" t="n">
        <f>WEEKNUM(B2280,2)</f>
        <v>37</v>
      </c>
      <c r="B2280" s="33" t="n">
        <v>46277</v>
      </c>
      <c r="C2280" s="52" t="n">
        <v>11078963</v>
      </c>
      <c r="D2280" s="62" t="s">
        <v>81</v>
      </c>
      <c r="E2280" s="56" t="s">
        <v>14</v>
      </c>
      <c r="F2280" s="52" t="s">
        <v>15</v>
      </c>
      <c r="G2280" s="58" t="n">
        <v>37</v>
      </c>
      <c r="H2280" s="39" t="n">
        <v>0.4</v>
      </c>
      <c r="I2280" s="39" t="n">
        <v>14.8</v>
      </c>
      <c r="J2280" s="14"/>
    </row>
    <row r="2281" ht="22.5" customHeight="1">
      <c r="A2281" s="13" t="n">
        <f>WEEKNUM(B2281,2)</f>
        <v>37</v>
      </c>
      <c r="B2281" s="33" t="n">
        <v>46277</v>
      </c>
      <c r="C2281" s="52" t="n">
        <v>91538300</v>
      </c>
      <c r="D2281" s="62" t="s">
        <v>74</v>
      </c>
      <c r="E2281" s="56" t="s">
        <v>36</v>
      </c>
      <c r="F2281" s="52" t="s">
        <v>15</v>
      </c>
      <c r="G2281" s="58" t="n">
        <v>6</v>
      </c>
      <c r="H2281" s="39" t="n">
        <v>0.14</v>
      </c>
      <c r="I2281" s="39" t="n">
        <v>0.84</v>
      </c>
      <c r="J2281" s="14"/>
    </row>
    <row r="2282" ht="22.5" customHeight="1">
      <c r="A2282" s="13" t="n">
        <f>WEEKNUM(B2282,2)</f>
        <v>37</v>
      </c>
      <c r="B2282" s="33" t="n">
        <v>46277</v>
      </c>
      <c r="C2282" s="52" t="n">
        <v>91538301</v>
      </c>
      <c r="D2282" s="62" t="s">
        <v>74</v>
      </c>
      <c r="E2282" s="56" t="s">
        <v>14</v>
      </c>
      <c r="F2282" s="52" t="s">
        <v>15</v>
      </c>
      <c r="G2282" s="58" t="n">
        <v>3</v>
      </c>
      <c r="H2282" s="39" t="n">
        <v>0.22</v>
      </c>
      <c r="I2282" s="39" t="n">
        <v>0.66</v>
      </c>
      <c r="J2282" s="14"/>
    </row>
    <row r="2283" ht="22.5" customHeight="1">
      <c r="A2283" s="13" t="n">
        <f>WEEKNUM(B2283,2)</f>
        <v>37</v>
      </c>
      <c r="B2283" s="33" t="n">
        <v>46277</v>
      </c>
      <c r="C2283" s="65" t="n">
        <v>91538306</v>
      </c>
      <c r="D2283" s="68" t="s">
        <v>74</v>
      </c>
      <c r="E2283" s="56" t="s">
        <v>71</v>
      </c>
      <c r="F2283" s="52" t="s">
        <v>15</v>
      </c>
      <c r="G2283" s="58" t="n">
        <v>1</v>
      </c>
      <c r="H2283" s="39" t="n">
        <v>0.18</v>
      </c>
      <c r="I2283" s="39" t="n">
        <v>0.18</v>
      </c>
      <c r="J2283" s="14"/>
    </row>
    <row r="2284" ht="22.5" customHeight="1">
      <c r="A2284" s="13" t="n">
        <f>WEEKNUM(B2284,2)</f>
        <v>37</v>
      </c>
      <c r="B2284" s="33" t="n">
        <v>46277</v>
      </c>
      <c r="C2284" s="13" t="n">
        <v>91538307</v>
      </c>
      <c r="D2284" s="62" t="s">
        <v>74</v>
      </c>
      <c r="E2284" s="52" t="s">
        <v>17</v>
      </c>
      <c r="F2284" s="52" t="s">
        <v>15</v>
      </c>
      <c r="G2284" s="58" t="n">
        <v>0</v>
      </c>
      <c r="H2284" s="39" t="n">
        <v>0</v>
      </c>
      <c r="I2284" s="39" t="n">
        <v>0</v>
      </c>
      <c r="J2284" s="14"/>
    </row>
    <row r="2285" ht="22.5" customHeight="1">
      <c r="A2285" s="13" t="n">
        <f>WEEKNUM(B2285,2)</f>
        <v>37</v>
      </c>
      <c r="B2285" s="33" t="n">
        <v>46277</v>
      </c>
      <c r="C2285" s="13" t="n">
        <v>91538308</v>
      </c>
      <c r="D2285" s="62" t="s">
        <v>74</v>
      </c>
      <c r="E2285" s="52" t="s">
        <v>11</v>
      </c>
      <c r="F2285" s="52" t="s">
        <v>15</v>
      </c>
      <c r="G2285" s="58" t="n">
        <v>0</v>
      </c>
      <c r="H2285" s="39" t="n">
        <v>0</v>
      </c>
      <c r="I2285" s="39" t="n">
        <v>0</v>
      </c>
      <c r="J2285" s="14"/>
    </row>
    <row r="2286" ht="22.5" customHeight="1">
      <c r="A2286" s="13" t="n">
        <f>WEEKNUM(B2286,2)</f>
        <v>37</v>
      </c>
      <c r="B2286" s="33" t="n">
        <v>46277</v>
      </c>
      <c r="C2286" s="52" t="n">
        <v>91538309</v>
      </c>
      <c r="D2286" s="62" t="s">
        <v>74</v>
      </c>
      <c r="E2286" s="56" t="s">
        <v>46</v>
      </c>
      <c r="F2286" s="52" t="s">
        <v>15</v>
      </c>
      <c r="G2286" s="58" t="n">
        <v>2</v>
      </c>
      <c r="H2286" s="39" t="n">
        <v>0.18</v>
      </c>
      <c r="I2286" s="39" t="n">
        <v>0.36</v>
      </c>
      <c r="J2286" s="14"/>
    </row>
    <row r="2287" ht="22.5" customHeight="1">
      <c r="A2287" s="13" t="n">
        <f>WEEKNUM(B2287,2)</f>
        <v>37</v>
      </c>
      <c r="B2287" s="33" t="n">
        <v>46277</v>
      </c>
      <c r="C2287" s="52" t="n">
        <v>11511535</v>
      </c>
      <c r="D2287" s="62" t="s">
        <v>81</v>
      </c>
      <c r="E2287" s="56" t="s">
        <v>14</v>
      </c>
      <c r="F2287" s="56" t="s">
        <v>26</v>
      </c>
      <c r="G2287" s="58" t="n">
        <v>213</v>
      </c>
      <c r="H2287" s="39" t="n">
        <v>0.28</v>
      </c>
      <c r="I2287" s="39" t="n">
        <v>59.02</v>
      </c>
      <c r="J2287" s="14"/>
    </row>
    <row r="2288" ht="22.5" customHeight="1">
      <c r="A2288" s="13" t="n">
        <f>WEEKNUM(B2288,2)</f>
        <v>37</v>
      </c>
      <c r="B2288" s="33" t="n">
        <v>46277</v>
      </c>
      <c r="C2288" s="52" t="n">
        <v>11792342</v>
      </c>
      <c r="D2288" s="62" t="s">
        <v>87</v>
      </c>
      <c r="E2288" s="56" t="s">
        <v>42</v>
      </c>
      <c r="F2288" s="52" t="s">
        <v>15</v>
      </c>
      <c r="G2288" s="58" t="n">
        <v>2</v>
      </c>
      <c r="H2288" s="39" t="n">
        <v>0.2</v>
      </c>
      <c r="I2288" s="39" t="n">
        <v>0.4</v>
      </c>
      <c r="J2288" s="14"/>
    </row>
    <row r="2289" ht="22.5" customHeight="1">
      <c r="A2289" s="13" t="n">
        <f>WEEKNUM(B2289,2)</f>
        <v>37</v>
      </c>
      <c r="B2289" s="33" t="n">
        <v>46277</v>
      </c>
      <c r="C2289" s="52" t="n">
        <v>5365722</v>
      </c>
      <c r="D2289" s="62" t="s">
        <v>67</v>
      </c>
      <c r="E2289" s="56" t="s">
        <v>65</v>
      </c>
      <c r="F2289" s="56" t="s">
        <v>12</v>
      </c>
      <c r="G2289" s="58" t="n">
        <v>23</v>
      </c>
      <c r="H2289" s="39" t="n">
        <v>0.334</v>
      </c>
      <c r="I2289" s="39" t="n">
        <v>7.6716</v>
      </c>
      <c r="J2289" s="14"/>
    </row>
    <row r="2290" ht="22.5" customHeight="1">
      <c r="A2290" s="13" t="n">
        <f>WEEKNUM(B2290,2)</f>
        <v>37</v>
      </c>
      <c r="B2290" s="33" t="n">
        <v>46277</v>
      </c>
      <c r="C2290" s="52" t="n">
        <v>11924654</v>
      </c>
      <c r="D2290" s="62" t="s">
        <v>67</v>
      </c>
      <c r="E2290" s="56" t="s">
        <v>65</v>
      </c>
      <c r="F2290" s="56" t="s">
        <v>12</v>
      </c>
      <c r="G2290" s="58" t="n">
        <v>0</v>
      </c>
      <c r="H2290" s="39" t="n">
        <v>0</v>
      </c>
      <c r="I2290" s="39" t="n">
        <v>0.0678</v>
      </c>
      <c r="J2290" s="14"/>
    </row>
    <row r="2291" ht="22.5" customHeight="1">
      <c r="A2291" s="13" t="n">
        <f>WEEKNUM(B2291,2)</f>
        <v>37</v>
      </c>
      <c r="B2291" s="33" t="n">
        <v>46277</v>
      </c>
      <c r="C2291" s="52" t="n">
        <v>12011132</v>
      </c>
      <c r="D2291" s="62" t="s">
        <v>88</v>
      </c>
      <c r="E2291" s="56" t="s">
        <v>14</v>
      </c>
      <c r="F2291" s="52" t="s">
        <v>15</v>
      </c>
      <c r="G2291" s="58" t="n">
        <v>100</v>
      </c>
      <c r="H2291" s="39" t="n">
        <v>0.2</v>
      </c>
      <c r="I2291" s="39" t="n">
        <v>20</v>
      </c>
      <c r="J2291" s="14"/>
    </row>
    <row r="2292" ht="22.5" customHeight="1">
      <c r="A2292" s="13" t="n">
        <f>WEEKNUM(B2292,2)</f>
        <v>37</v>
      </c>
      <c r="B2292" s="33" t="n">
        <v>46277</v>
      </c>
      <c r="C2292" s="52" t="n">
        <v>12039225</v>
      </c>
      <c r="D2292" s="62" t="s">
        <v>90</v>
      </c>
      <c r="E2292" s="56" t="s">
        <v>36</v>
      </c>
      <c r="F2292" s="52" t="s">
        <v>15</v>
      </c>
      <c r="G2292" s="58" t="n">
        <v>38</v>
      </c>
      <c r="H2292" s="39" t="n">
        <v>0.2</v>
      </c>
      <c r="I2292" s="39" t="n">
        <v>7.6</v>
      </c>
      <c r="J2292" s="14"/>
    </row>
    <row r="2293" ht="22.5" customHeight="1">
      <c r="A2293" s="13" t="n">
        <f>WEEKNUM(B2293,2)</f>
        <v>37</v>
      </c>
      <c r="B2293" s="33" t="n">
        <v>46277</v>
      </c>
      <c r="C2293" s="52" t="n">
        <v>12072287</v>
      </c>
      <c r="D2293" s="62" t="s">
        <v>81</v>
      </c>
      <c r="E2293" s="56" t="s">
        <v>14</v>
      </c>
      <c r="F2293" s="52" t="s">
        <v>15</v>
      </c>
      <c r="G2293" s="58" t="n">
        <v>52</v>
      </c>
      <c r="H2293" s="39" t="n">
        <v>0.042</v>
      </c>
      <c r="I2293" s="39" t="n">
        <v>2.201</v>
      </c>
      <c r="J2293" s="14"/>
    </row>
    <row r="2294" ht="22.5" customHeight="1">
      <c r="A2294" s="13"/>
      <c r="B2294" s="33"/>
      <c r="C2294" s="52"/>
      <c r="D2294" s="62"/>
      <c r="E2294" s="56"/>
      <c r="F2294" s="39"/>
      <c r="G2294" s="61"/>
      <c r="H2294" s="60"/>
      <c r="I2294" s="60"/>
      <c r="J2294" s="14"/>
    </row>
    <row r="2295" ht="22.5" customHeight="1">
      <c r="A2295" s="13" t="n">
        <f>WEEKNUM(B2295,2)</f>
        <v>37</v>
      </c>
      <c r="B2295" s="33" t="n">
        <v>46276</v>
      </c>
      <c r="C2295" s="52" t="n">
        <v>10813123</v>
      </c>
      <c r="D2295" s="62" t="s">
        <v>10</v>
      </c>
      <c r="E2295" s="56" t="s">
        <v>11</v>
      </c>
      <c r="F2295" s="39" t="s">
        <v>12</v>
      </c>
      <c r="G2295" s="13" t="n">
        <v>86</v>
      </c>
      <c r="H2295" s="39" t="n">
        <v>0.4052</v>
      </c>
      <c r="I2295" s="39" t="n">
        <v>34.8479</v>
      </c>
      <c r="J2295" s="14"/>
    </row>
    <row r="2296" ht="22.5" customHeight="1">
      <c r="A2296" s="13" t="n">
        <f>WEEKNUM(B2296,2)</f>
        <v>37</v>
      </c>
      <c r="B2296" s="33" t="n">
        <v>46276</v>
      </c>
      <c r="C2296" s="52" t="n">
        <v>1745925</v>
      </c>
      <c r="D2296" s="62" t="s">
        <v>13</v>
      </c>
      <c r="E2296" s="56" t="s">
        <v>14</v>
      </c>
      <c r="F2296" s="39" t="s">
        <v>15</v>
      </c>
      <c r="G2296" s="35" t="n">
        <v>360</v>
      </c>
      <c r="H2296" s="39" t="n">
        <v>0.15</v>
      </c>
      <c r="I2296" s="39" t="n">
        <v>54</v>
      </c>
      <c r="J2296" s="14"/>
    </row>
    <row r="2297" ht="22.5" customHeight="1">
      <c r="A2297" s="13" t="n">
        <f>WEEKNUM(B2297,2)</f>
        <v>37</v>
      </c>
      <c r="B2297" s="33" t="n">
        <v>46276</v>
      </c>
      <c r="C2297" s="52" t="n">
        <v>6951600</v>
      </c>
      <c r="D2297" s="62" t="s">
        <v>16</v>
      </c>
      <c r="E2297" s="56" t="s">
        <v>17</v>
      </c>
      <c r="F2297" s="39" t="s">
        <v>15</v>
      </c>
      <c r="G2297" s="35" t="n">
        <v>100</v>
      </c>
      <c r="H2297" s="39" t="n">
        <v>0.174</v>
      </c>
      <c r="I2297" s="39" t="n">
        <v>17.374</v>
      </c>
      <c r="J2297" s="14"/>
    </row>
    <row r="2298" ht="22.5" customHeight="1">
      <c r="A2298" s="13" t="n">
        <f>WEEKNUM(B2298,2)</f>
        <v>37</v>
      </c>
      <c r="B2298" s="33" t="n">
        <v>46276</v>
      </c>
      <c r="C2298" s="52" t="n">
        <v>6951594</v>
      </c>
      <c r="D2298" s="62" t="s">
        <v>16</v>
      </c>
      <c r="E2298" s="56" t="s">
        <v>18</v>
      </c>
      <c r="F2298" s="39" t="s">
        <v>15</v>
      </c>
      <c r="G2298" s="35" t="n">
        <v>270</v>
      </c>
      <c r="H2298" s="39" t="n">
        <v>0.7</v>
      </c>
      <c r="I2298" s="39" t="n">
        <v>189</v>
      </c>
      <c r="J2298" s="14"/>
    </row>
    <row r="2299" ht="22.5" customHeight="1">
      <c r="A2299" s="13" t="n">
        <f>WEEKNUM(B2299,2)</f>
        <v>37</v>
      </c>
      <c r="B2299" s="33" t="n">
        <v>46276</v>
      </c>
      <c r="C2299" s="52" t="n">
        <v>2732727</v>
      </c>
      <c r="D2299" s="62" t="s">
        <v>10</v>
      </c>
      <c r="E2299" s="56" t="s">
        <v>19</v>
      </c>
      <c r="F2299" s="39" t="s">
        <v>15</v>
      </c>
      <c r="G2299" s="35" t="n">
        <v>502</v>
      </c>
      <c r="H2299" s="39" t="n">
        <v>0.25</v>
      </c>
      <c r="I2299" s="39" t="n">
        <v>125.5</v>
      </c>
      <c r="J2299" s="14"/>
    </row>
    <row r="2300" ht="22.5" customHeight="1">
      <c r="A2300" s="13" t="n">
        <f>WEEKNUM(B2300,2)</f>
        <v>37</v>
      </c>
      <c r="B2300" s="33" t="n">
        <v>46276</v>
      </c>
      <c r="C2300" s="52" t="n">
        <v>5619156</v>
      </c>
      <c r="D2300" s="62" t="s">
        <v>10</v>
      </c>
      <c r="E2300" s="56" t="s">
        <v>19</v>
      </c>
      <c r="F2300" s="39" t="s">
        <v>12</v>
      </c>
      <c r="G2300" s="35" t="n">
        <v>5</v>
      </c>
      <c r="H2300" s="39" t="n">
        <v>0.539</v>
      </c>
      <c r="I2300" s="39" t="n">
        <v>2.6966</v>
      </c>
      <c r="J2300" s="14"/>
    </row>
    <row r="2301" ht="22.5" customHeight="1">
      <c r="A2301" s="13" t="n">
        <f>WEEKNUM(B2301,2)</f>
        <v>37</v>
      </c>
      <c r="B2301" s="33" t="n">
        <v>46276</v>
      </c>
      <c r="C2301" s="52" t="n">
        <v>6425889</v>
      </c>
      <c r="D2301" s="62" t="s">
        <v>10</v>
      </c>
      <c r="E2301" s="56" t="s">
        <v>20</v>
      </c>
      <c r="F2301" s="39" t="s">
        <v>15</v>
      </c>
      <c r="G2301" s="35" t="n">
        <v>146</v>
      </c>
      <c r="H2301" s="39" t="n">
        <v>0.254</v>
      </c>
      <c r="I2301" s="39" t="n">
        <v>37.05</v>
      </c>
      <c r="J2301" s="14"/>
    </row>
    <row r="2302" ht="22.5" customHeight="1">
      <c r="A2302" s="13" t="n">
        <f>WEEKNUM(B2302,2)</f>
        <v>37</v>
      </c>
      <c r="B2302" s="33" t="n">
        <v>46276</v>
      </c>
      <c r="C2302" s="52" t="n">
        <v>6439005</v>
      </c>
      <c r="D2302" s="62" t="s">
        <v>10</v>
      </c>
      <c r="E2302" s="56" t="s">
        <v>20</v>
      </c>
      <c r="F2302" s="39" t="s">
        <v>21</v>
      </c>
      <c r="G2302" s="35" t="n">
        <v>86</v>
      </c>
      <c r="H2302" s="39" t="n">
        <v>0.25</v>
      </c>
      <c r="I2302" s="39" t="n">
        <v>21.5</v>
      </c>
      <c r="J2302" s="14"/>
    </row>
    <row r="2303" ht="22.5" customHeight="1">
      <c r="A2303" s="13" t="n">
        <f>WEEKNUM(B2303,2)</f>
        <v>37</v>
      </c>
      <c r="B2303" s="33" t="n">
        <v>46276</v>
      </c>
      <c r="C2303" s="52" t="n">
        <v>7203110</v>
      </c>
      <c r="D2303" s="62" t="s">
        <v>22</v>
      </c>
      <c r="E2303" s="56" t="s">
        <v>23</v>
      </c>
      <c r="F2303" s="39" t="s">
        <v>15</v>
      </c>
      <c r="G2303" s="35" t="n">
        <v>4</v>
      </c>
      <c r="H2303" s="39" t="n">
        <v>0.2</v>
      </c>
      <c r="I2303" s="39" t="n">
        <v>0.8</v>
      </c>
      <c r="J2303" s="14"/>
    </row>
    <row r="2304" ht="22.5" customHeight="1">
      <c r="A2304" s="13" t="n">
        <f>WEEKNUM(B2304,2)</f>
        <v>37</v>
      </c>
      <c r="B2304" s="33" t="n">
        <v>46276</v>
      </c>
      <c r="C2304" s="52" t="n">
        <v>7202934</v>
      </c>
      <c r="D2304" s="62" t="s">
        <v>22</v>
      </c>
      <c r="E2304" s="56" t="s">
        <v>24</v>
      </c>
      <c r="F2304" s="39" t="s">
        <v>15</v>
      </c>
      <c r="G2304" s="35" t="n">
        <v>97</v>
      </c>
      <c r="H2304" s="39" t="n">
        <v>0.35</v>
      </c>
      <c r="I2304" s="39" t="n">
        <v>33.95</v>
      </c>
      <c r="J2304" s="14"/>
    </row>
    <row r="2305" ht="22.5" customHeight="1">
      <c r="A2305" s="13" t="n">
        <f>WEEKNUM(B2305,2)</f>
        <v>37</v>
      </c>
      <c r="B2305" s="33" t="n">
        <v>46276</v>
      </c>
      <c r="C2305" s="52" t="n">
        <v>5847496</v>
      </c>
      <c r="D2305" s="62" t="s">
        <v>10</v>
      </c>
      <c r="E2305" s="56" t="s">
        <v>25</v>
      </c>
      <c r="F2305" s="39" t="s">
        <v>12</v>
      </c>
      <c r="G2305" s="35" t="n">
        <v>0</v>
      </c>
      <c r="H2305" s="39" t="n">
        <v>0</v>
      </c>
      <c r="I2305" s="39" t="n">
        <v>1.0741</v>
      </c>
      <c r="J2305" s="14"/>
    </row>
    <row r="2306" ht="22.5" customHeight="1">
      <c r="A2306" s="13" t="n">
        <f>WEEKNUM(B2306,2)</f>
        <v>37</v>
      </c>
      <c r="B2306" s="33" t="n">
        <v>46276</v>
      </c>
      <c r="C2306" s="52" t="n">
        <v>7572369</v>
      </c>
      <c r="D2306" s="62" t="s">
        <v>10</v>
      </c>
      <c r="E2306" s="56" t="s">
        <v>25</v>
      </c>
      <c r="F2306" s="39" t="s">
        <v>15</v>
      </c>
      <c r="G2306" s="35" t="n">
        <v>109</v>
      </c>
      <c r="H2306" s="39" t="n">
        <v>0.307</v>
      </c>
      <c r="I2306" s="39" t="n">
        <v>33.45</v>
      </c>
      <c r="J2306" s="14"/>
    </row>
    <row r="2307" ht="22.5" customHeight="1">
      <c r="A2307" s="13" t="n">
        <f>WEEKNUM(B2307,2)</f>
        <v>37</v>
      </c>
      <c r="B2307" s="33" t="n">
        <v>46276</v>
      </c>
      <c r="C2307" s="52" t="n">
        <v>8460883</v>
      </c>
      <c r="D2307" s="62" t="s">
        <v>16</v>
      </c>
      <c r="E2307" s="56" t="s">
        <v>11</v>
      </c>
      <c r="F2307" s="39" t="s">
        <v>15</v>
      </c>
      <c r="G2307" s="35" t="n">
        <v>1196</v>
      </c>
      <c r="H2307" s="39" t="n">
        <v>0.14</v>
      </c>
      <c r="I2307" s="39" t="n">
        <v>168.028</v>
      </c>
      <c r="J2307" s="14"/>
    </row>
    <row r="2308" ht="22.5" customHeight="1">
      <c r="A2308" s="13" t="n">
        <f>WEEKNUM(B2308,2)</f>
        <v>37</v>
      </c>
      <c r="B2308" s="33" t="n">
        <v>46276</v>
      </c>
      <c r="C2308" s="52" t="n">
        <v>8531973</v>
      </c>
      <c r="D2308" s="62" t="s">
        <v>16</v>
      </c>
      <c r="E2308" s="56" t="s">
        <v>18</v>
      </c>
      <c r="F2308" s="13" t="s">
        <v>26</v>
      </c>
      <c r="G2308" s="35" t="n">
        <v>8</v>
      </c>
      <c r="H2308" s="39" t="n">
        <v>0.67</v>
      </c>
      <c r="I2308" s="39" t="n">
        <v>5.38</v>
      </c>
      <c r="J2308" s="14"/>
    </row>
    <row r="2309" ht="22.5" customHeight="1">
      <c r="A2309" s="13" t="n">
        <f>WEEKNUM(B2309,2)</f>
        <v>37</v>
      </c>
      <c r="B2309" s="33" t="n">
        <v>46276</v>
      </c>
      <c r="C2309" s="52" t="n">
        <v>8156506</v>
      </c>
      <c r="D2309" s="62" t="s">
        <v>27</v>
      </c>
      <c r="E2309" s="56" t="s">
        <v>14</v>
      </c>
      <c r="F2309" s="39" t="s">
        <v>15</v>
      </c>
      <c r="G2309" s="35" t="n">
        <v>804</v>
      </c>
      <c r="H2309" s="39" t="n">
        <v>0.1</v>
      </c>
      <c r="I2309" s="39" t="n">
        <v>80.4</v>
      </c>
      <c r="J2309" s="14"/>
    </row>
    <row r="2310" ht="22.5" customHeight="1">
      <c r="A2310" s="13" t="n">
        <f>WEEKNUM(B2310,2)</f>
        <v>37</v>
      </c>
      <c r="B2310" s="33" t="n">
        <v>46276</v>
      </c>
      <c r="C2310" s="52" t="n">
        <v>8819666</v>
      </c>
      <c r="D2310" s="62" t="s">
        <v>27</v>
      </c>
      <c r="E2310" s="56" t="s">
        <v>14</v>
      </c>
      <c r="F2310" s="39" t="s">
        <v>12</v>
      </c>
      <c r="G2310" s="35" t="n">
        <v>198</v>
      </c>
      <c r="H2310" s="39" t="n">
        <v>0.101</v>
      </c>
      <c r="I2310" s="39" t="n">
        <v>20.0039</v>
      </c>
      <c r="J2310" s="14"/>
    </row>
    <row r="2311" ht="22.5" customHeight="1">
      <c r="A2311" s="13" t="n">
        <f>WEEKNUM(B2311,2)</f>
        <v>37</v>
      </c>
      <c r="B2311" s="33" t="n">
        <v>46276</v>
      </c>
      <c r="C2311" s="52" t="n">
        <v>91410799</v>
      </c>
      <c r="D2311" s="62" t="s">
        <v>31</v>
      </c>
      <c r="E2311" s="52" t="s">
        <v>42</v>
      </c>
      <c r="F2311" s="13" t="s">
        <v>15</v>
      </c>
      <c r="G2311" s="35" t="n">
        <v>500</v>
      </c>
      <c r="H2311" s="39" t="n">
        <v>0.02</v>
      </c>
      <c r="I2311" s="39" t="n">
        <v>10</v>
      </c>
      <c r="J2311" s="14"/>
    </row>
    <row r="2312" ht="22.5" customHeight="1">
      <c r="A2312" s="13" t="n">
        <f>WEEKNUM(B2312,2)</f>
        <v>37</v>
      </c>
      <c r="B2312" s="33" t="n">
        <v>46276</v>
      </c>
      <c r="C2312" s="52" t="n">
        <v>7872826</v>
      </c>
      <c r="D2312" s="62" t="s">
        <v>28</v>
      </c>
      <c r="E2312" s="56" t="s">
        <v>14</v>
      </c>
      <c r="F2312" s="39" t="s">
        <v>15</v>
      </c>
      <c r="G2312" s="35" t="n">
        <v>131</v>
      </c>
      <c r="H2312" s="39" t="n">
        <v>0.488</v>
      </c>
      <c r="I2312" s="39" t="n">
        <v>63.888</v>
      </c>
      <c r="J2312" s="14"/>
    </row>
    <row r="2313" ht="22.5" customHeight="1">
      <c r="A2313" s="13" t="n">
        <f>WEEKNUM(B2313,2)</f>
        <v>37</v>
      </c>
      <c r="B2313" s="33" t="n">
        <v>46276</v>
      </c>
      <c r="C2313" s="52" t="n">
        <v>9311355</v>
      </c>
      <c r="D2313" s="62" t="s">
        <v>29</v>
      </c>
      <c r="E2313" s="56" t="s">
        <v>14</v>
      </c>
      <c r="F2313" s="39" t="s">
        <v>15</v>
      </c>
      <c r="G2313" s="35" t="n">
        <v>20</v>
      </c>
      <c r="H2313" s="39" t="n">
        <v>0.15</v>
      </c>
      <c r="I2313" s="39" t="n">
        <v>3</v>
      </c>
      <c r="J2313" s="14"/>
    </row>
    <row r="2314" ht="22.5" customHeight="1">
      <c r="A2314" s="13" t="n">
        <f>WEEKNUM(B2314,2)</f>
        <v>37</v>
      </c>
      <c r="B2314" s="33" t="n">
        <v>46276</v>
      </c>
      <c r="C2314" s="52" t="n">
        <v>10210818</v>
      </c>
      <c r="D2314" s="62" t="s">
        <v>27</v>
      </c>
      <c r="E2314" s="56" t="s">
        <v>14</v>
      </c>
      <c r="F2314" s="13" t="s">
        <v>26</v>
      </c>
      <c r="G2314" s="35" t="n">
        <v>67</v>
      </c>
      <c r="H2314" s="39" t="n">
        <v>0.2</v>
      </c>
      <c r="I2314" s="39" t="n">
        <v>13.3</v>
      </c>
      <c r="J2314" s="64"/>
    </row>
    <row r="2315" ht="22.5" customHeight="1">
      <c r="A2315" s="13" t="n">
        <f>WEEKNUM(B2315,2)</f>
        <v>37</v>
      </c>
      <c r="B2315" s="33" t="n">
        <v>46276</v>
      </c>
      <c r="C2315" s="52" t="n">
        <v>10501490</v>
      </c>
      <c r="D2315" s="62" t="s">
        <v>13</v>
      </c>
      <c r="E2315" s="56" t="s">
        <v>14</v>
      </c>
      <c r="F2315" s="39" t="s">
        <v>15</v>
      </c>
      <c r="G2315" s="35" t="n">
        <v>7</v>
      </c>
      <c r="H2315" s="39" t="n">
        <v>0.13</v>
      </c>
      <c r="I2315" s="39" t="n">
        <v>0.91</v>
      </c>
      <c r="J2315" s="14"/>
    </row>
    <row r="2316" ht="22.5" customHeight="1">
      <c r="A2316" s="13" t="n">
        <f>WEEKNUM(B2316,2)</f>
        <v>37</v>
      </c>
      <c r="B2316" s="33" t="n">
        <v>46276</v>
      </c>
      <c r="C2316" s="52" t="n">
        <v>10912510</v>
      </c>
      <c r="D2316" s="62" t="s">
        <v>10</v>
      </c>
      <c r="E2316" s="67" t="s">
        <v>11</v>
      </c>
      <c r="F2316" s="39" t="s">
        <v>30</v>
      </c>
      <c r="G2316" s="35" t="n">
        <v>372</v>
      </c>
      <c r="H2316" s="39" t="n">
        <v>0.21</v>
      </c>
      <c r="I2316" s="39" t="n">
        <v>79.88</v>
      </c>
      <c r="J2316" s="64" t="n">
        <v>79.883</v>
      </c>
    </row>
    <row r="2317" ht="22.5" customHeight="1">
      <c r="A2317" s="13" t="n">
        <f>WEEKNUM(B2317,2)</f>
        <v>37</v>
      </c>
      <c r="B2317" s="33" t="n">
        <v>46276</v>
      </c>
      <c r="C2317" s="52" t="n">
        <v>11080098</v>
      </c>
      <c r="D2317" s="62" t="s">
        <v>22</v>
      </c>
      <c r="E2317" s="56" t="s">
        <v>24</v>
      </c>
      <c r="F2317" s="39" t="s">
        <v>15</v>
      </c>
      <c r="G2317" s="35" t="n">
        <v>1</v>
      </c>
      <c r="H2317" s="39" t="n">
        <v>0.6</v>
      </c>
      <c r="I2317" s="39" t="n">
        <v>0.6</v>
      </c>
      <c r="J2317" s="14"/>
    </row>
    <row r="2318" ht="22.5" customHeight="1">
      <c r="A2318" s="13" t="n">
        <f>WEEKNUM(B2318,2)</f>
        <v>37</v>
      </c>
      <c r="B2318" s="33" t="n">
        <v>46276</v>
      </c>
      <c r="C2318" s="52" t="n">
        <v>91540124</v>
      </c>
      <c r="D2318" s="62" t="s">
        <v>93</v>
      </c>
      <c r="E2318" s="56" t="s">
        <v>54</v>
      </c>
      <c r="F2318" s="39" t="s">
        <v>12</v>
      </c>
      <c r="G2318" s="35" t="n">
        <v>9</v>
      </c>
      <c r="H2318" s="39" t="n">
        <v>0.724</v>
      </c>
      <c r="I2318" s="39" t="n">
        <v>6.513</v>
      </c>
      <c r="J2318" s="14"/>
    </row>
    <row r="2319" ht="22.5" customHeight="1">
      <c r="A2319" s="13" t="n">
        <f>WEEKNUM(B2319,2)</f>
        <v>37</v>
      </c>
      <c r="B2319" s="33" t="n">
        <v>46276</v>
      </c>
      <c r="C2319" s="52" t="n">
        <v>91548042</v>
      </c>
      <c r="D2319" s="62" t="s">
        <v>13</v>
      </c>
      <c r="E2319" s="56" t="s">
        <v>14</v>
      </c>
      <c r="F2319" s="39" t="s">
        <v>12</v>
      </c>
      <c r="G2319" s="35" t="n">
        <v>2</v>
      </c>
      <c r="H2319" s="39" t="n">
        <v>0.042</v>
      </c>
      <c r="I2319" s="39" t="n">
        <v>0.0846</v>
      </c>
      <c r="J2319" s="14"/>
    </row>
    <row r="2320" ht="22.5" customHeight="1">
      <c r="A2320" s="13" t="n">
        <f>WEEKNUM(B2320,2)</f>
        <v>37</v>
      </c>
      <c r="B2320" s="33" t="n">
        <v>46276</v>
      </c>
      <c r="C2320" s="52" t="n">
        <v>91548043</v>
      </c>
      <c r="D2320" s="62" t="s">
        <v>31</v>
      </c>
      <c r="E2320" s="56" t="s">
        <v>32</v>
      </c>
      <c r="F2320" s="39" t="s">
        <v>15</v>
      </c>
      <c r="G2320" s="35" t="n">
        <v>209</v>
      </c>
      <c r="H2320" s="39" t="n">
        <v>0.1</v>
      </c>
      <c r="I2320" s="39" t="n">
        <v>20.9</v>
      </c>
      <c r="J2320" s="14"/>
    </row>
    <row r="2321" ht="22.5" customHeight="1">
      <c r="A2321" s="13" t="n">
        <f>WEEKNUM(B2321,2)</f>
        <v>37</v>
      </c>
      <c r="B2321" s="33" t="n">
        <v>46276</v>
      </c>
      <c r="C2321" s="52" t="n">
        <v>11715627</v>
      </c>
      <c r="D2321" s="62" t="s">
        <v>29</v>
      </c>
      <c r="E2321" s="56" t="s">
        <v>14</v>
      </c>
      <c r="F2321" s="39" t="s">
        <v>15</v>
      </c>
      <c r="G2321" s="35" t="n">
        <v>0</v>
      </c>
      <c r="H2321" s="39" t="n">
        <v>0</v>
      </c>
      <c r="I2321" s="39" t="n">
        <v>0</v>
      </c>
      <c r="J2321" s="14"/>
    </row>
    <row r="2322" ht="22.5" customHeight="1">
      <c r="A2322" s="13" t="n">
        <f>WEEKNUM(B2322,2)</f>
        <v>37</v>
      </c>
      <c r="B2322" s="33" t="n">
        <v>46276</v>
      </c>
      <c r="C2322" s="52" t="n">
        <v>11715655</v>
      </c>
      <c r="D2322" s="62" t="s">
        <v>16</v>
      </c>
      <c r="E2322" s="56" t="s">
        <v>11</v>
      </c>
      <c r="F2322" s="39" t="s">
        <v>15</v>
      </c>
      <c r="G2322" s="35" t="n">
        <v>0</v>
      </c>
      <c r="H2322" s="39" t="n">
        <v>0</v>
      </c>
      <c r="I2322" s="39" t="n">
        <v>0</v>
      </c>
      <c r="J2322" s="14"/>
    </row>
    <row r="2323" ht="22.5" customHeight="1">
      <c r="A2323" s="13" t="n">
        <f>WEEKNUM(B2323,2)</f>
        <v>37</v>
      </c>
      <c r="B2323" s="33" t="n">
        <v>46276</v>
      </c>
      <c r="C2323" s="52" t="n">
        <v>11715811</v>
      </c>
      <c r="D2323" s="62" t="s">
        <v>16</v>
      </c>
      <c r="E2323" s="52" t="s">
        <v>17</v>
      </c>
      <c r="F2323" s="13" t="s">
        <v>15</v>
      </c>
      <c r="G2323" s="35" t="n">
        <v>0</v>
      </c>
      <c r="H2323" s="39" t="n">
        <v>0</v>
      </c>
      <c r="I2323" s="39" t="n">
        <v>0</v>
      </c>
      <c r="J2323" s="14"/>
    </row>
    <row r="2324" ht="22.5" customHeight="1">
      <c r="A2324" s="13" t="n">
        <f>WEEKNUM(B2324,2)</f>
        <v>37</v>
      </c>
      <c r="B2324" s="33" t="n">
        <v>46276</v>
      </c>
      <c r="C2324" s="52" t="n">
        <v>11729927</v>
      </c>
      <c r="D2324" s="62" t="s">
        <v>10</v>
      </c>
      <c r="E2324" s="52" t="s">
        <v>20</v>
      </c>
      <c r="F2324" s="13" t="s">
        <v>15</v>
      </c>
      <c r="G2324" s="35" t="n">
        <v>0</v>
      </c>
      <c r="H2324" s="39" t="n">
        <v>0</v>
      </c>
      <c r="I2324" s="39" t="n">
        <v>0</v>
      </c>
      <c r="J2324" s="14"/>
    </row>
    <row r="2325" ht="22.5" customHeight="1">
      <c r="A2325" s="13" t="n">
        <f>WEEKNUM(B2325,2)</f>
        <v>37</v>
      </c>
      <c r="B2325" s="33" t="n">
        <v>46276</v>
      </c>
      <c r="C2325" s="52" t="n">
        <v>11729820</v>
      </c>
      <c r="D2325" s="62" t="s">
        <v>10</v>
      </c>
      <c r="E2325" s="52" t="s">
        <v>25</v>
      </c>
      <c r="F2325" s="13" t="s">
        <v>15</v>
      </c>
      <c r="G2325" s="35" t="n">
        <v>0</v>
      </c>
      <c r="H2325" s="39" t="n">
        <v>0</v>
      </c>
      <c r="I2325" s="39" t="n">
        <v>0</v>
      </c>
      <c r="J2325" s="14"/>
    </row>
    <row r="2326" ht="22.5" customHeight="1">
      <c r="A2326" s="13" t="n">
        <f>WEEKNUM(B2326,2)</f>
        <v>37</v>
      </c>
      <c r="B2326" s="33" t="n">
        <v>46276</v>
      </c>
      <c r="C2326" s="52" t="n">
        <v>11729830</v>
      </c>
      <c r="D2326" s="62" t="s">
        <v>10</v>
      </c>
      <c r="E2326" s="52" t="s">
        <v>11</v>
      </c>
      <c r="F2326" s="13" t="s">
        <v>12</v>
      </c>
      <c r="G2326" s="35" t="n">
        <v>0</v>
      </c>
      <c r="H2326" s="39" t="n">
        <v>0</v>
      </c>
      <c r="I2326" s="39" t="n">
        <v>0.0016</v>
      </c>
      <c r="J2326" s="70"/>
    </row>
    <row r="2327" ht="22.5" customHeight="1">
      <c r="A2327" s="13" t="n">
        <f>WEEKNUM(B2327,2)</f>
        <v>37</v>
      </c>
      <c r="B2327" s="33" t="n">
        <v>46276</v>
      </c>
      <c r="C2327" s="52" t="n">
        <v>11892329</v>
      </c>
      <c r="D2327" s="62" t="s">
        <v>10</v>
      </c>
      <c r="E2327" s="52" t="s">
        <v>11</v>
      </c>
      <c r="F2327" s="13" t="s">
        <v>15</v>
      </c>
      <c r="G2327" s="35" t="n">
        <v>421</v>
      </c>
      <c r="H2327" s="39" t="n">
        <v>0.22</v>
      </c>
      <c r="I2327" s="39" t="n">
        <v>92.47</v>
      </c>
      <c r="J2327" s="14"/>
    </row>
    <row r="2328" ht="22.5" customHeight="1">
      <c r="A2328" s="13" t="n">
        <f>WEEKNUM(B2328,2)</f>
        <v>37</v>
      </c>
      <c r="B2328" s="33" t="n">
        <v>46276</v>
      </c>
      <c r="C2328" s="52" t="n">
        <v>91557161</v>
      </c>
      <c r="D2328" s="62" t="s">
        <v>95</v>
      </c>
      <c r="E2328" s="56" t="s">
        <v>14</v>
      </c>
      <c r="F2328" s="13" t="s">
        <v>12</v>
      </c>
      <c r="G2328" s="35" t="n">
        <v>0</v>
      </c>
      <c r="H2328" s="39" t="n">
        <v>0</v>
      </c>
      <c r="I2328" s="39" t="n">
        <v>0</v>
      </c>
      <c r="J2328" s="14"/>
    </row>
    <row r="2329" ht="22.5" customHeight="1">
      <c r="A2329" s="13" t="n">
        <f>WEEKNUM(B2329,2)</f>
        <v>37</v>
      </c>
      <c r="B2329" s="33" t="n">
        <v>46276</v>
      </c>
      <c r="C2329" s="52" t="n">
        <v>91557162</v>
      </c>
      <c r="D2329" s="62" t="s">
        <v>94</v>
      </c>
      <c r="E2329" s="56" t="s">
        <v>14</v>
      </c>
      <c r="F2329" s="13" t="s">
        <v>12</v>
      </c>
      <c r="G2329" s="35" t="n">
        <v>0</v>
      </c>
      <c r="H2329" s="39" t="n">
        <v>0</v>
      </c>
      <c r="I2329" s="39" t="n">
        <v>0</v>
      </c>
      <c r="J2329" s="14"/>
    </row>
    <row r="2330" ht="22.5" customHeight="1">
      <c r="A2330" s="13" t="n">
        <f>WEEKNUM(B2330,2)</f>
        <v>37</v>
      </c>
      <c r="B2330" s="33" t="n">
        <v>46276</v>
      </c>
      <c r="C2330" s="52" t="n">
        <v>91560708</v>
      </c>
      <c r="D2330" s="62" t="s">
        <v>31</v>
      </c>
      <c r="E2330" s="56" t="s">
        <v>32</v>
      </c>
      <c r="F2330" s="39" t="s">
        <v>15</v>
      </c>
      <c r="G2330" s="35" t="n">
        <v>33</v>
      </c>
      <c r="H2330" s="39" t="n">
        <v>0.09</v>
      </c>
      <c r="I2330" s="39" t="n">
        <v>2.97</v>
      </c>
      <c r="J2330" s="14"/>
    </row>
    <row r="2331" ht="22.5" customHeight="1">
      <c r="A2331" s="13" t="n">
        <f>WEEKNUM(B2331,2)</f>
        <v>37</v>
      </c>
      <c r="B2331" s="33" t="n">
        <v>46276</v>
      </c>
      <c r="C2331" s="52" t="n">
        <v>91560709</v>
      </c>
      <c r="D2331" s="62" t="s">
        <v>31</v>
      </c>
      <c r="E2331" s="56" t="s">
        <v>33</v>
      </c>
      <c r="F2331" s="39" t="s">
        <v>15</v>
      </c>
      <c r="G2331" s="35" t="n">
        <v>495</v>
      </c>
      <c r="H2331" s="39" t="n">
        <v>0.06</v>
      </c>
      <c r="I2331" s="39" t="n">
        <v>29.7</v>
      </c>
      <c r="J2331" s="14"/>
    </row>
    <row r="2332" ht="22.5" customHeight="1">
      <c r="A2332" s="13" t="n">
        <f>WEEKNUM(B2332,2)</f>
        <v>37</v>
      </c>
      <c r="B2332" s="33" t="n">
        <v>46276</v>
      </c>
      <c r="C2332" s="52" t="n">
        <v>12064281</v>
      </c>
      <c r="D2332" s="62" t="s">
        <v>16</v>
      </c>
      <c r="E2332" s="56" t="s">
        <v>18</v>
      </c>
      <c r="F2332" s="39" t="s">
        <v>15</v>
      </c>
      <c r="G2332" s="35" t="n">
        <v>0</v>
      </c>
      <c r="H2332" s="39" t="n">
        <v>0</v>
      </c>
      <c r="I2332" s="39" t="n">
        <v>0</v>
      </c>
      <c r="J2332" s="14"/>
    </row>
    <row r="2333" ht="22.5" customHeight="1">
      <c r="A2333" s="13" t="n">
        <f>WEEKNUM(B2333,2)</f>
        <v>37</v>
      </c>
      <c r="B2333" s="33" t="n">
        <v>46276</v>
      </c>
      <c r="C2333" s="52" t="n">
        <v>6061077</v>
      </c>
      <c r="D2333" s="62" t="s">
        <v>35</v>
      </c>
      <c r="E2333" s="56" t="s">
        <v>14</v>
      </c>
      <c r="F2333" s="39" t="s">
        <v>15</v>
      </c>
      <c r="G2333" s="35" t="n">
        <v>2</v>
      </c>
      <c r="H2333" s="39" t="n">
        <v>0.166</v>
      </c>
      <c r="I2333" s="39" t="n">
        <v>0.332</v>
      </c>
      <c r="J2333" s="14"/>
    </row>
    <row r="2334" ht="22.5" customHeight="1">
      <c r="A2334" s="13" t="n">
        <f>WEEKNUM(B2334,2)</f>
        <v>37</v>
      </c>
      <c r="B2334" s="33" t="n">
        <v>46276</v>
      </c>
      <c r="C2334" s="52" t="n">
        <v>6607117</v>
      </c>
      <c r="D2334" s="63" t="s">
        <v>35</v>
      </c>
      <c r="E2334" s="52" t="s">
        <v>14</v>
      </c>
      <c r="F2334" s="13" t="s">
        <v>15</v>
      </c>
      <c r="G2334" s="35" t="n">
        <v>115</v>
      </c>
      <c r="H2334" s="39" t="n">
        <v>0.723</v>
      </c>
      <c r="I2334" s="39" t="n">
        <v>83.137</v>
      </c>
      <c r="J2334" s="66"/>
    </row>
    <row r="2335" ht="22.5" customHeight="1">
      <c r="A2335" s="13" t="n">
        <f>WEEKNUM(B2335,2)</f>
        <v>37</v>
      </c>
      <c r="B2335" s="33" t="n">
        <v>46276</v>
      </c>
      <c r="C2335" s="52" t="n">
        <v>5497580</v>
      </c>
      <c r="D2335" s="63" t="s">
        <v>31</v>
      </c>
      <c r="E2335" s="52" t="s">
        <v>17</v>
      </c>
      <c r="F2335" s="13" t="s">
        <v>15</v>
      </c>
      <c r="G2335" s="35" t="n">
        <v>1349</v>
      </c>
      <c r="H2335" s="39" t="n">
        <v>0.253</v>
      </c>
      <c r="I2335" s="39" t="n">
        <v>341.752</v>
      </c>
      <c r="J2335" s="66"/>
    </row>
    <row r="2336" ht="22.5" customHeight="1">
      <c r="A2336" s="13" t="n">
        <f>WEEKNUM(B2336,2)</f>
        <v>37</v>
      </c>
      <c r="B2336" s="33" t="n">
        <v>46276</v>
      </c>
      <c r="C2336" s="52" t="n">
        <v>91407542</v>
      </c>
      <c r="D2336" s="63" t="s">
        <v>31</v>
      </c>
      <c r="E2336" s="52" t="s">
        <v>36</v>
      </c>
      <c r="F2336" s="13" t="s">
        <v>15</v>
      </c>
      <c r="G2336" s="35" t="n">
        <v>600</v>
      </c>
      <c r="H2336" s="39" t="n">
        <v>0.02</v>
      </c>
      <c r="I2336" s="39" t="n">
        <v>12.256</v>
      </c>
      <c r="J2336" s="14"/>
    </row>
    <row r="2337" ht="22.5" customHeight="1">
      <c r="A2337" s="13" t="n">
        <f>WEEKNUM(B2337,2)</f>
        <v>37</v>
      </c>
      <c r="B2337" s="33" t="n">
        <v>46276</v>
      </c>
      <c r="C2337" s="52" t="n">
        <v>8998645</v>
      </c>
      <c r="D2337" s="63" t="s">
        <v>31</v>
      </c>
      <c r="E2337" s="52" t="s">
        <v>17</v>
      </c>
      <c r="F2337" s="13" t="s">
        <v>15</v>
      </c>
      <c r="G2337" s="57" t="n">
        <v>17</v>
      </c>
      <c r="H2337" s="39" t="n">
        <v>0.701</v>
      </c>
      <c r="I2337" s="39" t="n">
        <v>11.913</v>
      </c>
      <c r="J2337" s="14"/>
    </row>
    <row r="2338" ht="22.5" customHeight="1">
      <c r="A2338" s="13" t="n">
        <f>WEEKNUM(B2338,2)</f>
        <v>37</v>
      </c>
      <c r="B2338" s="33" t="n">
        <v>46276</v>
      </c>
      <c r="C2338" s="52" t="n">
        <v>4383473</v>
      </c>
      <c r="D2338" s="63" t="s">
        <v>35</v>
      </c>
      <c r="E2338" s="52" t="s">
        <v>14</v>
      </c>
      <c r="F2338" s="60" t="s">
        <v>15</v>
      </c>
      <c r="G2338" s="59" t="n">
        <v>150</v>
      </c>
      <c r="H2338" s="60" t="n">
        <v>0.194</v>
      </c>
      <c r="I2338" s="60" t="n">
        <v>29.034</v>
      </c>
      <c r="J2338" s="14"/>
    </row>
    <row r="2339" ht="22.5" customHeight="1">
      <c r="A2339" s="13" t="n">
        <f>WEEKNUM(B2339,2)</f>
        <v>37</v>
      </c>
      <c r="B2339" s="33" t="n">
        <v>46276</v>
      </c>
      <c r="C2339" s="52" t="n">
        <v>8094753</v>
      </c>
      <c r="D2339" s="63" t="s">
        <v>35</v>
      </c>
      <c r="E2339" s="52" t="s">
        <v>14</v>
      </c>
      <c r="F2339" s="13" t="s">
        <v>26</v>
      </c>
      <c r="G2339" s="35" t="n">
        <v>368</v>
      </c>
      <c r="H2339" s="39" t="n">
        <v>0.31</v>
      </c>
      <c r="I2339" s="39" t="n">
        <v>112.3</v>
      </c>
      <c r="J2339" s="14"/>
    </row>
    <row r="2340" ht="22.5" customHeight="1">
      <c r="A2340" s="13" t="n">
        <f>WEEKNUM(B2340,2)</f>
        <v>37</v>
      </c>
      <c r="B2340" s="33" t="n">
        <v>46276</v>
      </c>
      <c r="C2340" s="52" t="n">
        <v>9415350</v>
      </c>
      <c r="D2340" s="63" t="s">
        <v>37</v>
      </c>
      <c r="E2340" s="52" t="s">
        <v>14</v>
      </c>
      <c r="F2340" s="13" t="s">
        <v>26</v>
      </c>
      <c r="G2340" s="35" t="n">
        <v>36</v>
      </c>
      <c r="H2340" s="39" t="n">
        <v>0.15</v>
      </c>
      <c r="I2340" s="39" t="n">
        <v>5.28</v>
      </c>
      <c r="J2340" s="14"/>
    </row>
    <row r="2341" ht="22.5" customHeight="1">
      <c r="A2341" s="13" t="n">
        <f>WEEKNUM(B2341,2)</f>
        <v>37</v>
      </c>
      <c r="B2341" s="33" t="n">
        <v>46276</v>
      </c>
      <c r="C2341" s="52" t="n">
        <v>2783561</v>
      </c>
      <c r="D2341" s="63" t="s">
        <v>38</v>
      </c>
      <c r="E2341" s="52" t="s">
        <v>14</v>
      </c>
      <c r="F2341" s="39" t="s">
        <v>15</v>
      </c>
      <c r="G2341" s="57" t="n">
        <v>434</v>
      </c>
      <c r="H2341" s="39" t="n">
        <v>0.102</v>
      </c>
      <c r="I2341" s="39" t="n">
        <v>44.115</v>
      </c>
      <c r="J2341" s="14"/>
    </row>
    <row r="2342" ht="22.5" customHeight="1">
      <c r="A2342" s="13" t="n">
        <f>WEEKNUM(B2342,2)</f>
        <v>37</v>
      </c>
      <c r="B2342" s="33" t="n">
        <v>46276</v>
      </c>
      <c r="C2342" s="52" t="n">
        <v>10599157</v>
      </c>
      <c r="D2342" s="63" t="s">
        <v>39</v>
      </c>
      <c r="E2342" s="52" t="s">
        <v>14</v>
      </c>
      <c r="F2342" s="39" t="s">
        <v>15</v>
      </c>
      <c r="G2342" s="57" t="n">
        <v>102</v>
      </c>
      <c r="H2342" s="39" t="n">
        <v>0.31</v>
      </c>
      <c r="I2342" s="39" t="n">
        <v>31.6</v>
      </c>
      <c r="J2342" s="14"/>
    </row>
    <row r="2343" ht="22.5" customHeight="1">
      <c r="A2343" s="13" t="n">
        <f>WEEKNUM(B2343,2)</f>
        <v>37</v>
      </c>
      <c r="B2343" s="33" t="n">
        <v>46276</v>
      </c>
      <c r="C2343" s="52" t="n">
        <v>10599681</v>
      </c>
      <c r="D2343" s="63" t="s">
        <v>40</v>
      </c>
      <c r="E2343" s="52" t="s">
        <v>14</v>
      </c>
      <c r="F2343" s="39" t="s">
        <v>15</v>
      </c>
      <c r="G2343" s="57" t="n">
        <v>316</v>
      </c>
      <c r="H2343" s="39" t="n">
        <v>0.13</v>
      </c>
      <c r="I2343" s="39" t="n">
        <v>41.08</v>
      </c>
      <c r="J2343" s="14"/>
    </row>
    <row r="2344" ht="22.5" customHeight="1">
      <c r="A2344" s="13" t="n">
        <f>WEEKNUM(B2344,2)</f>
        <v>37</v>
      </c>
      <c r="B2344" s="33" t="n">
        <v>46276</v>
      </c>
      <c r="C2344" s="52" t="n">
        <v>6060965</v>
      </c>
      <c r="D2344" s="63" t="s">
        <v>35</v>
      </c>
      <c r="E2344" s="52" t="s">
        <v>14</v>
      </c>
      <c r="F2344" s="39" t="s">
        <v>15</v>
      </c>
      <c r="G2344" s="58" t="n">
        <v>100</v>
      </c>
      <c r="H2344" s="39" t="n">
        <v>0.317</v>
      </c>
      <c r="I2344" s="39" t="n">
        <v>31.72</v>
      </c>
      <c r="J2344" s="14"/>
    </row>
    <row r="2345" ht="22.5" customHeight="1">
      <c r="A2345" s="13" t="n">
        <f>WEEKNUM(B2345,2)</f>
        <v>37</v>
      </c>
      <c r="B2345" s="33" t="n">
        <v>46276</v>
      </c>
      <c r="C2345" s="52" t="n">
        <v>10842514</v>
      </c>
      <c r="D2345" s="63" t="s">
        <v>41</v>
      </c>
      <c r="E2345" s="52" t="s">
        <v>14</v>
      </c>
      <c r="F2345" s="13" t="s">
        <v>26</v>
      </c>
      <c r="G2345" s="35" t="n">
        <v>0</v>
      </c>
      <c r="H2345" s="39" t="n">
        <v>0</v>
      </c>
      <c r="I2345" s="39" t="n">
        <v>0.1</v>
      </c>
      <c r="J2345" s="14"/>
    </row>
    <row r="2346" ht="22.5" customHeight="1">
      <c r="A2346" s="13" t="n">
        <f>WEEKNUM(B2346,2)</f>
        <v>37</v>
      </c>
      <c r="B2346" s="33" t="n">
        <v>46276</v>
      </c>
      <c r="C2346" s="52" t="n">
        <v>10815258</v>
      </c>
      <c r="D2346" s="63" t="s">
        <v>41</v>
      </c>
      <c r="E2346" s="52" t="s">
        <v>14</v>
      </c>
      <c r="F2346" s="39" t="s">
        <v>15</v>
      </c>
      <c r="G2346" s="35" t="n">
        <v>3</v>
      </c>
      <c r="H2346" s="39" t="n">
        <v>0.21</v>
      </c>
      <c r="I2346" s="39" t="n">
        <v>0.63</v>
      </c>
      <c r="J2346" s="14"/>
    </row>
    <row r="2347" ht="22.5" customHeight="1">
      <c r="A2347" s="13" t="n">
        <f>WEEKNUM(B2347,2)</f>
        <v>37</v>
      </c>
      <c r="B2347" s="33" t="n">
        <v>46276</v>
      </c>
      <c r="C2347" s="52" t="n">
        <v>91535229</v>
      </c>
      <c r="D2347" s="63" t="s">
        <v>31</v>
      </c>
      <c r="E2347" s="52" t="s">
        <v>36</v>
      </c>
      <c r="F2347" s="39" t="s">
        <v>15</v>
      </c>
      <c r="G2347" s="35" t="n">
        <v>22</v>
      </c>
      <c r="H2347" s="39" t="n">
        <v>0.04</v>
      </c>
      <c r="I2347" s="39" t="n">
        <v>0.88</v>
      </c>
      <c r="J2347" s="14"/>
    </row>
    <row r="2348" ht="22.5" customHeight="1">
      <c r="A2348" s="13" t="n">
        <f>WEEKNUM(B2348,2)</f>
        <v>37</v>
      </c>
      <c r="B2348" s="33" t="n">
        <v>46276</v>
      </c>
      <c r="C2348" s="52" t="n">
        <v>91535331</v>
      </c>
      <c r="D2348" s="63" t="s">
        <v>31</v>
      </c>
      <c r="E2348" s="52" t="s">
        <v>42</v>
      </c>
      <c r="F2348" s="39" t="s">
        <v>15</v>
      </c>
      <c r="G2348" s="58" t="n">
        <v>19</v>
      </c>
      <c r="H2348" s="39" t="n">
        <v>0.04</v>
      </c>
      <c r="I2348" s="39" t="n">
        <v>0.76</v>
      </c>
      <c r="J2348" s="14"/>
    </row>
    <row r="2349" ht="22.5" customHeight="1">
      <c r="A2349" s="13" t="n">
        <f>WEEKNUM(B2349,2)</f>
        <v>37</v>
      </c>
      <c r="B2349" s="33" t="n">
        <v>46276</v>
      </c>
      <c r="C2349" s="52" t="n">
        <v>11324493</v>
      </c>
      <c r="D2349" s="63" t="s">
        <v>31</v>
      </c>
      <c r="E2349" s="52" t="s">
        <v>17</v>
      </c>
      <c r="F2349" s="13" t="s">
        <v>15</v>
      </c>
      <c r="G2349" s="35" t="n">
        <v>4</v>
      </c>
      <c r="H2349" s="39" t="n">
        <v>0.3</v>
      </c>
      <c r="I2349" s="39" t="n">
        <v>1.2</v>
      </c>
      <c r="J2349" s="14"/>
    </row>
    <row r="2350" ht="22.5" customHeight="1">
      <c r="A2350" s="13" t="n">
        <f>WEEKNUM(B2350,2)</f>
        <v>37</v>
      </c>
      <c r="B2350" s="33" t="n">
        <v>46276</v>
      </c>
      <c r="C2350" s="52" t="n">
        <v>10298628</v>
      </c>
      <c r="D2350" s="63" t="s">
        <v>43</v>
      </c>
      <c r="E2350" s="52" t="s">
        <v>14</v>
      </c>
      <c r="F2350" s="13" t="s">
        <v>26</v>
      </c>
      <c r="G2350" s="58" t="n">
        <v>80</v>
      </c>
      <c r="H2350" s="39" t="n">
        <v>0.29</v>
      </c>
      <c r="I2350" s="39" t="n">
        <v>23.1</v>
      </c>
      <c r="J2350" s="14"/>
    </row>
    <row r="2351" ht="22.5" customHeight="1">
      <c r="A2351" s="13" t="n">
        <f>WEEKNUM(B2351,2)</f>
        <v>37</v>
      </c>
      <c r="B2351" s="33" t="n">
        <v>46276</v>
      </c>
      <c r="C2351" s="52" t="n">
        <v>11655595</v>
      </c>
      <c r="D2351" s="63" t="s">
        <v>44</v>
      </c>
      <c r="E2351" s="52" t="s">
        <v>14</v>
      </c>
      <c r="F2351" s="13" t="s">
        <v>26</v>
      </c>
      <c r="G2351" s="35" t="n">
        <v>0</v>
      </c>
      <c r="H2351" s="39" t="n">
        <v>0</v>
      </c>
      <c r="I2351" s="39" t="n">
        <v>0.07</v>
      </c>
      <c r="J2351" s="14"/>
    </row>
    <row r="2352" ht="22.5" customHeight="1">
      <c r="A2352" s="13" t="n">
        <f>WEEKNUM(B2352,2)</f>
        <v>37</v>
      </c>
      <c r="B2352" s="33" t="n">
        <v>46276</v>
      </c>
      <c r="C2352" s="52" t="n">
        <v>11655596</v>
      </c>
      <c r="D2352" s="63" t="s">
        <v>44</v>
      </c>
      <c r="E2352" s="52" t="s">
        <v>14</v>
      </c>
      <c r="F2352" s="13" t="s">
        <v>12</v>
      </c>
      <c r="G2352" s="35" t="n">
        <v>0</v>
      </c>
      <c r="H2352" s="39" t="n">
        <v>0</v>
      </c>
      <c r="I2352" s="39" t="n">
        <v>0.0019</v>
      </c>
      <c r="J2352" s="14"/>
    </row>
    <row r="2353" ht="22.5" customHeight="1">
      <c r="A2353" s="13" t="n">
        <f>WEEKNUM(B2353,2)</f>
        <v>37</v>
      </c>
      <c r="B2353" s="33" t="n">
        <v>46276</v>
      </c>
      <c r="C2353" s="52" t="n">
        <v>11690183</v>
      </c>
      <c r="D2353" s="63" t="s">
        <v>38</v>
      </c>
      <c r="E2353" s="52" t="s">
        <v>14</v>
      </c>
      <c r="F2353" s="13" t="s">
        <v>15</v>
      </c>
      <c r="G2353" s="58" t="n">
        <v>51</v>
      </c>
      <c r="H2353" s="39" t="n">
        <v>0.2</v>
      </c>
      <c r="I2353" s="39" t="n">
        <v>10.2</v>
      </c>
      <c r="J2353" s="14"/>
    </row>
    <row r="2354" ht="22.5" customHeight="1">
      <c r="A2354" s="13" t="n">
        <f>WEEKNUM(B2354,2)</f>
        <v>37</v>
      </c>
      <c r="B2354" s="33" t="n">
        <v>46276</v>
      </c>
      <c r="C2354" s="52" t="n">
        <v>11763482</v>
      </c>
      <c r="D2354" s="63" t="s">
        <v>44</v>
      </c>
      <c r="E2354" s="65" t="s">
        <v>14</v>
      </c>
      <c r="F2354" s="38" t="s">
        <v>12</v>
      </c>
      <c r="G2354" s="72" t="n">
        <v>0</v>
      </c>
      <c r="H2354" s="73" t="n">
        <v>0</v>
      </c>
      <c r="I2354" s="73" t="n">
        <v>0.1888</v>
      </c>
      <c r="J2354" s="70"/>
    </row>
    <row r="2355" ht="22.5" customHeight="1">
      <c r="A2355" s="13" t="n">
        <f>WEEKNUM(B2355,2)</f>
        <v>37</v>
      </c>
      <c r="B2355" s="33" t="n">
        <v>46276</v>
      </c>
      <c r="C2355" s="52" t="n">
        <v>5464039</v>
      </c>
      <c r="D2355" s="63" t="s">
        <v>31</v>
      </c>
      <c r="E2355" s="13" t="s">
        <v>46</v>
      </c>
      <c r="F2355" s="13" t="s">
        <v>15</v>
      </c>
      <c r="G2355" s="35" t="n">
        <v>1500</v>
      </c>
      <c r="H2355" s="39" t="n">
        <v>0.296</v>
      </c>
      <c r="I2355" s="39" t="n">
        <v>443.891</v>
      </c>
      <c r="J2355" s="14"/>
    </row>
    <row r="2356" ht="22.5" customHeight="1">
      <c r="A2356" s="13" t="n">
        <f>WEEKNUM(B2356,2)</f>
        <v>37</v>
      </c>
      <c r="B2356" s="33" t="n">
        <v>46276</v>
      </c>
      <c r="C2356" s="52" t="n">
        <v>8057746</v>
      </c>
      <c r="D2356" s="63" t="s">
        <v>31</v>
      </c>
      <c r="E2356" s="13" t="s">
        <v>46</v>
      </c>
      <c r="F2356" s="13" t="s">
        <v>15</v>
      </c>
      <c r="G2356" s="35" t="n">
        <v>0</v>
      </c>
      <c r="H2356" s="39" t="n">
        <v>0</v>
      </c>
      <c r="I2356" s="39" t="n">
        <v>0</v>
      </c>
      <c r="J2356" s="14"/>
    </row>
    <row r="2357" ht="22.5" customHeight="1">
      <c r="A2357" s="13" t="n">
        <f>WEEKNUM(B2357,2)</f>
        <v>37</v>
      </c>
      <c r="B2357" s="33" t="n">
        <v>46276</v>
      </c>
      <c r="C2357" s="52" t="n">
        <v>91399821</v>
      </c>
      <c r="D2357" s="62" t="s">
        <v>40</v>
      </c>
      <c r="E2357" s="13" t="s">
        <v>14</v>
      </c>
      <c r="F2357" s="13" t="s">
        <v>26</v>
      </c>
      <c r="G2357" s="35" t="n">
        <v>494</v>
      </c>
      <c r="H2357" s="39" t="n">
        <v>0.1</v>
      </c>
      <c r="I2357" s="39" t="n">
        <v>49.28</v>
      </c>
      <c r="J2357" s="14"/>
    </row>
    <row r="2358" ht="22.5" customHeight="1">
      <c r="A2358" s="13" t="n">
        <f>WEEKNUM(B2358,2)</f>
        <v>37</v>
      </c>
      <c r="B2358" s="33" t="n">
        <v>46276</v>
      </c>
      <c r="C2358" s="52" t="n">
        <v>8670368</v>
      </c>
      <c r="D2358" s="62" t="s">
        <v>16</v>
      </c>
      <c r="E2358" s="13" t="s">
        <v>11</v>
      </c>
      <c r="F2358" s="13" t="s">
        <v>30</v>
      </c>
      <c r="G2358" s="35" t="n">
        <v>4</v>
      </c>
      <c r="H2358" s="39" t="n">
        <v>0.17</v>
      </c>
      <c r="I2358" s="39" t="n">
        <v>0.68</v>
      </c>
      <c r="J2358" s="64" t="n">
        <v>0</v>
      </c>
    </row>
    <row r="2359" ht="22.5" customHeight="1">
      <c r="A2359" s="13" t="n">
        <f>WEEKNUM(B2359,2)</f>
        <v>37</v>
      </c>
      <c r="B2359" s="33" t="n">
        <v>46276</v>
      </c>
      <c r="C2359" s="52" t="n">
        <v>10514860</v>
      </c>
      <c r="D2359" s="63" t="s">
        <v>44</v>
      </c>
      <c r="E2359" s="13" t="s">
        <v>14</v>
      </c>
      <c r="F2359" s="13" t="s">
        <v>15</v>
      </c>
      <c r="G2359" s="35" t="n">
        <v>108</v>
      </c>
      <c r="H2359" s="39" t="n">
        <v>0.7</v>
      </c>
      <c r="I2359" s="39" t="n">
        <v>75.6</v>
      </c>
      <c r="J2359" s="14"/>
    </row>
    <row r="2360" ht="22.5" customHeight="1">
      <c r="A2360" s="13" t="n">
        <f>WEEKNUM(B2360,2)</f>
        <v>37</v>
      </c>
      <c r="B2360" s="33" t="n">
        <v>46276</v>
      </c>
      <c r="C2360" s="52" t="n">
        <v>91532857</v>
      </c>
      <c r="D2360" s="63" t="s">
        <v>47</v>
      </c>
      <c r="E2360" s="13" t="s">
        <v>14</v>
      </c>
      <c r="F2360" s="13" t="s">
        <v>12</v>
      </c>
      <c r="G2360" s="35" t="n">
        <v>71</v>
      </c>
      <c r="H2360" s="39" t="n">
        <v>0.175</v>
      </c>
      <c r="I2360" s="39" t="n">
        <v>12.4574</v>
      </c>
      <c r="J2360" s="14"/>
    </row>
    <row r="2361" ht="22.5" customHeight="1">
      <c r="A2361" s="13" t="n">
        <f>WEEKNUM(B2361,2)</f>
        <v>37</v>
      </c>
      <c r="B2361" s="33" t="n">
        <v>46276</v>
      </c>
      <c r="C2361" s="52" t="n">
        <v>91534913</v>
      </c>
      <c r="D2361" s="63" t="s">
        <v>48</v>
      </c>
      <c r="E2361" s="13" t="s">
        <v>49</v>
      </c>
      <c r="F2361" s="13" t="s">
        <v>15</v>
      </c>
      <c r="G2361" s="35" t="n">
        <v>0</v>
      </c>
      <c r="H2361" s="39" t="n">
        <v>0</v>
      </c>
      <c r="I2361" s="39" t="n">
        <v>0</v>
      </c>
      <c r="J2361" s="14"/>
    </row>
    <row r="2362" ht="22.5" customHeight="1">
      <c r="A2362" s="13" t="n">
        <f>WEEKNUM(B2362,2)</f>
        <v>37</v>
      </c>
      <c r="B2362" s="33" t="n">
        <v>46276</v>
      </c>
      <c r="C2362" s="52" t="n">
        <v>91533906</v>
      </c>
      <c r="D2362" s="63" t="s">
        <v>50</v>
      </c>
      <c r="E2362" s="13" t="s">
        <v>51</v>
      </c>
      <c r="F2362" s="13" t="s">
        <v>15</v>
      </c>
      <c r="G2362" s="35" t="n">
        <v>0</v>
      </c>
      <c r="H2362" s="39" t="n">
        <v>0</v>
      </c>
      <c r="I2362" s="39" t="n">
        <v>0</v>
      </c>
      <c r="J2362" s="14"/>
    </row>
    <row r="2363" ht="22.5" customHeight="1">
      <c r="A2363" s="13" t="n">
        <f>WEEKNUM(B2363,2)</f>
        <v>37</v>
      </c>
      <c r="B2363" s="33" t="n">
        <v>46276</v>
      </c>
      <c r="C2363" s="52" t="n">
        <v>91545519</v>
      </c>
      <c r="D2363" s="63" t="s">
        <v>52</v>
      </c>
      <c r="E2363" s="13" t="s">
        <v>46</v>
      </c>
      <c r="F2363" s="13" t="s">
        <v>15</v>
      </c>
      <c r="G2363" s="35" t="n">
        <v>0</v>
      </c>
      <c r="H2363" s="39" t="n">
        <v>0</v>
      </c>
      <c r="I2363" s="39" t="n">
        <v>0</v>
      </c>
      <c r="J2363" s="14"/>
    </row>
    <row r="2364" ht="22.5" customHeight="1">
      <c r="A2364" s="13" t="n">
        <f>WEEKNUM(B2364,2)</f>
        <v>37</v>
      </c>
      <c r="B2364" s="33" t="n">
        <v>46276</v>
      </c>
      <c r="C2364" s="52" t="n">
        <v>91551388</v>
      </c>
      <c r="D2364" s="63" t="s">
        <v>53</v>
      </c>
      <c r="E2364" s="13" t="s">
        <v>54</v>
      </c>
      <c r="F2364" s="13" t="s">
        <v>12</v>
      </c>
      <c r="G2364" s="35" t="n">
        <v>20</v>
      </c>
      <c r="H2364" s="39" t="n">
        <v>1.104</v>
      </c>
      <c r="I2364" s="39" t="n">
        <v>22.0898</v>
      </c>
      <c r="J2364" s="14"/>
    </row>
    <row r="2365" ht="22.5" customHeight="1">
      <c r="A2365" s="13" t="n">
        <f>WEEKNUM(B2365,2)</f>
        <v>37</v>
      </c>
      <c r="B2365" s="33" t="n">
        <v>46276</v>
      </c>
      <c r="C2365" s="52" t="n">
        <v>91550293</v>
      </c>
      <c r="D2365" s="63" t="s">
        <v>55</v>
      </c>
      <c r="E2365" s="13" t="s">
        <v>56</v>
      </c>
      <c r="F2365" s="13" t="s">
        <v>15</v>
      </c>
      <c r="G2365" s="35" t="n">
        <v>26</v>
      </c>
      <c r="H2365" s="39" t="n">
        <v>0.35</v>
      </c>
      <c r="I2365" s="39" t="n">
        <v>9.1</v>
      </c>
      <c r="J2365" s="14"/>
    </row>
    <row r="2366" ht="22.5" customHeight="1">
      <c r="A2366" s="13" t="n">
        <f>WEEKNUM(B2366,2)</f>
        <v>37</v>
      </c>
      <c r="B2366" s="33" t="n">
        <v>46276</v>
      </c>
      <c r="C2366" s="52" t="n">
        <v>91550294</v>
      </c>
      <c r="D2366" s="63" t="s">
        <v>96</v>
      </c>
      <c r="E2366" s="13" t="s">
        <v>54</v>
      </c>
      <c r="F2366" s="13" t="s">
        <v>15</v>
      </c>
      <c r="G2366" s="35" t="n">
        <v>0</v>
      </c>
      <c r="H2366" s="39" t="n">
        <v>0</v>
      </c>
      <c r="I2366" s="39" t="n">
        <v>0</v>
      </c>
      <c r="J2366" s="14"/>
    </row>
    <row r="2367" ht="22.5" customHeight="1">
      <c r="A2367" s="13" t="n">
        <f>WEEKNUM(B2367,2)</f>
        <v>37</v>
      </c>
      <c r="B2367" s="33" t="n">
        <v>46276</v>
      </c>
      <c r="C2367" s="52" t="n">
        <v>9333145</v>
      </c>
      <c r="D2367" s="63" t="s">
        <v>57</v>
      </c>
      <c r="E2367" s="13" t="s">
        <v>14</v>
      </c>
      <c r="F2367" s="13" t="s">
        <v>26</v>
      </c>
      <c r="G2367" s="35" t="n">
        <v>161</v>
      </c>
      <c r="H2367" s="39" t="n">
        <v>0.41</v>
      </c>
      <c r="I2367" s="39" t="n">
        <v>65.44</v>
      </c>
      <c r="J2367" s="14"/>
    </row>
    <row r="2368" ht="22.5" customHeight="1">
      <c r="A2368" s="13" t="n">
        <f>WEEKNUM(B2368,2)</f>
        <v>37</v>
      </c>
      <c r="B2368" s="33" t="n">
        <v>46276</v>
      </c>
      <c r="C2368" s="52" t="n">
        <v>91555309</v>
      </c>
      <c r="D2368" s="63" t="s">
        <v>52</v>
      </c>
      <c r="E2368" s="13" t="s">
        <v>36</v>
      </c>
      <c r="F2368" s="13" t="s">
        <v>15</v>
      </c>
      <c r="G2368" s="35" t="n">
        <v>0</v>
      </c>
      <c r="H2368" s="39" t="n">
        <v>0</v>
      </c>
      <c r="I2368" s="39" t="n">
        <v>0</v>
      </c>
      <c r="J2368" s="14"/>
    </row>
    <row r="2369" ht="22.5" customHeight="1">
      <c r="A2369" s="13" t="n">
        <f>WEEKNUM(B2369,2)</f>
        <v>37</v>
      </c>
      <c r="B2369" s="33" t="n">
        <v>46276</v>
      </c>
      <c r="C2369" s="52" t="n">
        <v>91554853</v>
      </c>
      <c r="D2369" s="63" t="s">
        <v>52</v>
      </c>
      <c r="E2369" s="13" t="s">
        <v>36</v>
      </c>
      <c r="F2369" s="13" t="s">
        <v>21</v>
      </c>
      <c r="G2369" s="35" t="n">
        <v>2</v>
      </c>
      <c r="H2369" s="39" t="n">
        <v>0.3</v>
      </c>
      <c r="I2369" s="39" t="n">
        <v>0.6</v>
      </c>
      <c r="J2369" s="14"/>
    </row>
    <row r="2370" ht="22.5" customHeight="1">
      <c r="A2370" s="13" t="n">
        <f>WEEKNUM(B2370,2)</f>
        <v>37</v>
      </c>
      <c r="B2370" s="33" t="n">
        <v>46276</v>
      </c>
      <c r="C2370" s="52" t="n">
        <v>91557347</v>
      </c>
      <c r="D2370" s="63" t="s">
        <v>58</v>
      </c>
      <c r="E2370" s="13" t="s">
        <v>14</v>
      </c>
      <c r="F2370" s="13" t="s">
        <v>15</v>
      </c>
      <c r="G2370" s="35" t="n">
        <v>5</v>
      </c>
      <c r="H2370" s="39" t="n">
        <v>0.8</v>
      </c>
      <c r="I2370" s="39" t="n">
        <v>4</v>
      </c>
      <c r="J2370" s="14"/>
    </row>
    <row r="2371" ht="22.5" customHeight="1">
      <c r="A2371" s="13" t="n">
        <f>WEEKNUM(B2371,2)</f>
        <v>37</v>
      </c>
      <c r="B2371" s="33" t="n">
        <v>46276</v>
      </c>
      <c r="C2371" s="52" t="n">
        <v>12115625</v>
      </c>
      <c r="D2371" s="63" t="s">
        <v>59</v>
      </c>
      <c r="E2371" s="13" t="s">
        <v>14</v>
      </c>
      <c r="F2371" s="13" t="s">
        <v>15</v>
      </c>
      <c r="G2371" s="35" t="n">
        <v>2</v>
      </c>
      <c r="H2371" s="39" t="n">
        <v>0.15</v>
      </c>
      <c r="I2371" s="39" t="n">
        <v>0.3</v>
      </c>
      <c r="J2371" s="14"/>
    </row>
    <row r="2372" ht="22.5" customHeight="1">
      <c r="A2372" s="13" t="n">
        <f>WEEKNUM(B2372,2)</f>
        <v>37</v>
      </c>
      <c r="B2372" s="33" t="n">
        <v>46276</v>
      </c>
      <c r="C2372" s="52" t="n">
        <v>91564897</v>
      </c>
      <c r="D2372" s="63" t="s">
        <v>93</v>
      </c>
      <c r="E2372" s="13" t="s">
        <v>56</v>
      </c>
      <c r="F2372" s="13" t="s">
        <v>15</v>
      </c>
      <c r="G2372" s="35" t="n">
        <v>1</v>
      </c>
      <c r="H2372" s="39" t="n">
        <v>0</v>
      </c>
      <c r="I2372" s="39" t="n">
        <v>0</v>
      </c>
      <c r="J2372" s="14"/>
    </row>
    <row r="2373" ht="22.5" customHeight="1">
      <c r="A2373" s="13" t="n">
        <f>WEEKNUM(B2373,2)</f>
        <v>37</v>
      </c>
      <c r="B2373" s="33" t="n">
        <v>46276</v>
      </c>
      <c r="C2373" s="52" t="n">
        <v>91564896</v>
      </c>
      <c r="D2373" s="63" t="s">
        <v>60</v>
      </c>
      <c r="E2373" s="13" t="s">
        <v>14</v>
      </c>
      <c r="F2373" s="13" t="s">
        <v>15</v>
      </c>
      <c r="G2373" s="35" t="n">
        <v>9</v>
      </c>
      <c r="H2373" s="39" t="n">
        <v>0.311</v>
      </c>
      <c r="I2373" s="39" t="n">
        <v>2.8</v>
      </c>
      <c r="J2373" s="14"/>
    </row>
    <row r="2374" ht="22.5" customHeight="1">
      <c r="A2374" s="13" t="n">
        <f>WEEKNUM(B2374,2)</f>
        <v>37</v>
      </c>
      <c r="B2374" s="33" t="n">
        <v>46276</v>
      </c>
      <c r="C2374" s="52" t="n">
        <v>91399439</v>
      </c>
      <c r="D2374" s="63" t="s">
        <v>69</v>
      </c>
      <c r="E2374" s="13" t="s">
        <v>42</v>
      </c>
      <c r="F2374" s="13" t="s">
        <v>15</v>
      </c>
      <c r="G2374" s="13" t="n">
        <v>25</v>
      </c>
      <c r="H2374" s="39" t="n">
        <v>0.1</v>
      </c>
      <c r="I2374" s="39" t="n">
        <v>2.5</v>
      </c>
      <c r="J2374" s="14"/>
    </row>
    <row r="2375" ht="22.5" customHeight="1">
      <c r="A2375" s="13" t="n">
        <f>WEEKNUM(B2375,2)</f>
        <v>37</v>
      </c>
      <c r="B2375" s="33" t="n">
        <v>46276</v>
      </c>
      <c r="C2375" s="52" t="n">
        <v>91399437</v>
      </c>
      <c r="D2375" s="63" t="s">
        <v>70</v>
      </c>
      <c r="E2375" s="39" t="s">
        <v>71</v>
      </c>
      <c r="F2375" s="13" t="s">
        <v>15</v>
      </c>
      <c r="G2375" s="35" t="n">
        <v>50</v>
      </c>
      <c r="H2375" s="39" t="n">
        <v>0.15</v>
      </c>
      <c r="I2375" s="39" t="n">
        <v>7.5</v>
      </c>
      <c r="J2375" s="66"/>
    </row>
    <row r="2376" ht="22.5" customHeight="1">
      <c r="A2376" s="13" t="n">
        <f>WEEKNUM(B2376,2)</f>
        <v>37</v>
      </c>
      <c r="B2376" s="33" t="n">
        <v>46276</v>
      </c>
      <c r="C2376" s="52" t="n">
        <v>5556054</v>
      </c>
      <c r="D2376" s="63" t="s">
        <v>72</v>
      </c>
      <c r="E2376" s="13" t="s">
        <v>36</v>
      </c>
      <c r="F2376" s="13" t="s">
        <v>15</v>
      </c>
      <c r="G2376" s="57" t="n">
        <v>3</v>
      </c>
      <c r="H2376" s="39" t="n">
        <v>0.75</v>
      </c>
      <c r="I2376" s="39" t="n">
        <v>2.25</v>
      </c>
      <c r="J2376" s="14"/>
    </row>
    <row r="2377" ht="22.5" customHeight="1">
      <c r="A2377" s="13" t="n">
        <f>WEEKNUM(B2377,2)</f>
        <v>37</v>
      </c>
      <c r="B2377" s="33" t="n">
        <v>46276</v>
      </c>
      <c r="C2377" s="52" t="n">
        <v>8628042</v>
      </c>
      <c r="D2377" s="63" t="s">
        <v>28</v>
      </c>
      <c r="E2377" s="13" t="s">
        <v>14</v>
      </c>
      <c r="F2377" s="13" t="s">
        <v>26</v>
      </c>
      <c r="G2377" s="13" t="n">
        <v>661</v>
      </c>
      <c r="H2377" s="39" t="n">
        <v>0.59</v>
      </c>
      <c r="I2377" s="39" t="n">
        <v>392.4</v>
      </c>
      <c r="J2377" s="14"/>
    </row>
    <row r="2378" ht="22.5" customHeight="1">
      <c r="A2378" s="13" t="n">
        <f>WEEKNUM(B2378,2)</f>
        <v>37</v>
      </c>
      <c r="B2378" s="33" t="n">
        <v>46276</v>
      </c>
      <c r="C2378" s="52" t="n">
        <v>9297014</v>
      </c>
      <c r="D2378" s="63" t="s">
        <v>13</v>
      </c>
      <c r="E2378" s="13" t="s">
        <v>14</v>
      </c>
      <c r="F2378" s="13" t="s">
        <v>26</v>
      </c>
      <c r="G2378" s="13" t="n">
        <v>134</v>
      </c>
      <c r="H2378" s="39" t="n">
        <v>0.31</v>
      </c>
      <c r="I2378" s="39" t="n">
        <v>41.49</v>
      </c>
      <c r="J2378" s="14"/>
    </row>
    <row r="2379" ht="22.5" customHeight="1">
      <c r="A2379" s="13" t="n">
        <f>WEEKNUM(B2379,2)</f>
        <v>37</v>
      </c>
      <c r="B2379" s="33" t="n">
        <v>46276</v>
      </c>
      <c r="C2379" s="52" t="n">
        <v>7815836</v>
      </c>
      <c r="D2379" s="63" t="s">
        <v>73</v>
      </c>
      <c r="E2379" s="13" t="s">
        <v>36</v>
      </c>
      <c r="F2379" s="13" t="s">
        <v>15</v>
      </c>
      <c r="G2379" s="57" t="n">
        <v>3048</v>
      </c>
      <c r="H2379" s="39" t="n">
        <v>0.098</v>
      </c>
      <c r="I2379" s="39" t="n">
        <v>298.13</v>
      </c>
      <c r="J2379" s="14"/>
    </row>
    <row r="2380" ht="22.5" customHeight="1">
      <c r="A2380" s="13" t="n">
        <f>WEEKNUM(B2380,2)</f>
        <v>37</v>
      </c>
      <c r="B2380" s="33" t="n">
        <v>46276</v>
      </c>
      <c r="C2380" s="52" t="n">
        <v>8312006</v>
      </c>
      <c r="D2380" s="63" t="s">
        <v>92</v>
      </c>
      <c r="E2380" s="13" t="s">
        <v>14</v>
      </c>
      <c r="F2380" s="13" t="s">
        <v>15</v>
      </c>
      <c r="G2380" s="57" t="n">
        <v>50</v>
      </c>
      <c r="H2380" s="39" t="n">
        <v>0.12</v>
      </c>
      <c r="I2380" s="39" t="n">
        <v>6</v>
      </c>
      <c r="J2380" s="14"/>
    </row>
    <row r="2381" ht="22.5" customHeight="1">
      <c r="A2381" s="13" t="n">
        <f>WEEKNUM(B2381,2)</f>
        <v>37</v>
      </c>
      <c r="B2381" s="33" t="n">
        <v>46276</v>
      </c>
      <c r="C2381" s="52" t="n">
        <v>91467820</v>
      </c>
      <c r="D2381" s="63" t="s">
        <v>74</v>
      </c>
      <c r="E2381" s="13" t="s">
        <v>36</v>
      </c>
      <c r="F2381" s="13" t="s">
        <v>15</v>
      </c>
      <c r="G2381" s="57" t="n">
        <v>200</v>
      </c>
      <c r="H2381" s="39" t="n">
        <v>0.1</v>
      </c>
      <c r="I2381" s="39" t="n">
        <v>20</v>
      </c>
      <c r="J2381" s="14"/>
    </row>
    <row r="2382" ht="22.5" customHeight="1">
      <c r="A2382" s="13" t="n">
        <f>WEEKNUM(B2382,2)</f>
        <v>37</v>
      </c>
      <c r="B2382" s="33" t="n">
        <v>46276</v>
      </c>
      <c r="C2382" s="52" t="n">
        <v>91467821</v>
      </c>
      <c r="D2382" s="63" t="s">
        <v>74</v>
      </c>
      <c r="E2382" s="13" t="s">
        <v>17</v>
      </c>
      <c r="F2382" s="13" t="s">
        <v>15</v>
      </c>
      <c r="G2382" s="57" t="n">
        <v>100</v>
      </c>
      <c r="H2382" s="39" t="n">
        <v>0.17</v>
      </c>
      <c r="I2382" s="39" t="n">
        <v>17</v>
      </c>
      <c r="J2382" s="14"/>
    </row>
    <row r="2383" ht="22.5" customHeight="1">
      <c r="A2383" s="13" t="n">
        <f>WEEKNUM(B2383,2)</f>
        <v>37</v>
      </c>
      <c r="B2383" s="33" t="n">
        <v>46276</v>
      </c>
      <c r="C2383" s="52" t="n">
        <v>10295313</v>
      </c>
      <c r="D2383" s="63" t="s">
        <v>92</v>
      </c>
      <c r="E2383" s="13" t="s">
        <v>14</v>
      </c>
      <c r="F2383" s="13" t="s">
        <v>15</v>
      </c>
      <c r="G2383" s="57" t="n">
        <v>0</v>
      </c>
      <c r="H2383" s="39" t="n">
        <v>0</v>
      </c>
      <c r="I2383" s="39" t="n">
        <v>0</v>
      </c>
      <c r="J2383" s="14"/>
    </row>
    <row r="2384" ht="22.5" customHeight="1">
      <c r="A2384" s="13" t="n">
        <f>WEEKNUM(B2384,2)</f>
        <v>37</v>
      </c>
      <c r="B2384" s="33" t="n">
        <v>46276</v>
      </c>
      <c r="C2384" s="52" t="n">
        <v>91496145</v>
      </c>
      <c r="D2384" s="63" t="s">
        <v>74</v>
      </c>
      <c r="E2384" s="39" t="s">
        <v>71</v>
      </c>
      <c r="F2384" s="13" t="s">
        <v>15</v>
      </c>
      <c r="G2384" s="57" t="n">
        <v>50</v>
      </c>
      <c r="H2384" s="39" t="n">
        <v>0.15</v>
      </c>
      <c r="I2384" s="39" t="n">
        <v>7.5</v>
      </c>
      <c r="J2384" s="14"/>
    </row>
    <row r="2385" ht="22.5" customHeight="1">
      <c r="A2385" s="13" t="n">
        <f>WEEKNUM(B2385,2)</f>
        <v>37</v>
      </c>
      <c r="B2385" s="33" t="n">
        <v>46276</v>
      </c>
      <c r="C2385" s="52" t="n">
        <v>91496146</v>
      </c>
      <c r="D2385" s="63" t="s">
        <v>74</v>
      </c>
      <c r="E2385" s="13" t="s">
        <v>46</v>
      </c>
      <c r="F2385" s="13" t="s">
        <v>15</v>
      </c>
      <c r="G2385" s="57" t="n">
        <v>133</v>
      </c>
      <c r="H2385" s="39" t="n">
        <v>0.14</v>
      </c>
      <c r="I2385" s="39" t="n">
        <v>18.62</v>
      </c>
      <c r="J2385" s="14"/>
    </row>
    <row r="2386" ht="22.5" customHeight="1">
      <c r="A2386" s="13" t="n">
        <f>WEEKNUM(B2386,2)</f>
        <v>37</v>
      </c>
      <c r="B2386" s="33" t="n">
        <v>46276</v>
      </c>
      <c r="C2386" s="52" t="n">
        <v>91496147</v>
      </c>
      <c r="D2386" s="63" t="s">
        <v>74</v>
      </c>
      <c r="E2386" s="13" t="s">
        <v>11</v>
      </c>
      <c r="F2386" s="13" t="s">
        <v>15</v>
      </c>
      <c r="G2386" s="57" t="n">
        <v>144</v>
      </c>
      <c r="H2386" s="39" t="n">
        <v>0.13</v>
      </c>
      <c r="I2386" s="39" t="n">
        <v>18.72</v>
      </c>
      <c r="J2386" s="14"/>
    </row>
    <row r="2387" ht="22.5" customHeight="1">
      <c r="A2387" s="13" t="n">
        <f>WEEKNUM(B2387,2)</f>
        <v>37</v>
      </c>
      <c r="B2387" s="33" t="n">
        <v>46276</v>
      </c>
      <c r="C2387" s="52" t="n">
        <v>91496148</v>
      </c>
      <c r="D2387" s="63" t="s">
        <v>74</v>
      </c>
      <c r="E2387" s="13" t="s">
        <v>14</v>
      </c>
      <c r="F2387" s="13" t="s">
        <v>15</v>
      </c>
      <c r="G2387" s="57" t="n">
        <v>160</v>
      </c>
      <c r="H2387" s="39" t="n">
        <v>0.15</v>
      </c>
      <c r="I2387" s="39" t="n">
        <v>24</v>
      </c>
      <c r="J2387" s="14"/>
    </row>
    <row r="2388" ht="22.5" customHeight="1">
      <c r="A2388" s="13" t="n">
        <f>WEEKNUM(B2388,2)</f>
        <v>37</v>
      </c>
      <c r="B2388" s="33" t="n">
        <v>46276</v>
      </c>
      <c r="C2388" s="52" t="n">
        <v>10765365</v>
      </c>
      <c r="D2388" s="63" t="s">
        <v>75</v>
      </c>
      <c r="E2388" s="39" t="s">
        <v>71</v>
      </c>
      <c r="F2388" s="13" t="s">
        <v>15</v>
      </c>
      <c r="G2388" s="57" t="n">
        <v>100</v>
      </c>
      <c r="H2388" s="39" t="n">
        <v>0.181</v>
      </c>
      <c r="I2388" s="39" t="n">
        <v>18.07</v>
      </c>
      <c r="J2388" s="14"/>
    </row>
    <row r="2389" ht="22.5" customHeight="1">
      <c r="A2389" s="13" t="n">
        <f>WEEKNUM(B2389,2)</f>
        <v>37</v>
      </c>
      <c r="B2389" s="33" t="n">
        <v>46276</v>
      </c>
      <c r="C2389" s="52" t="n">
        <v>11079953</v>
      </c>
      <c r="D2389" s="63" t="s">
        <v>72</v>
      </c>
      <c r="E2389" s="13" t="s">
        <v>36</v>
      </c>
      <c r="F2389" s="13" t="s">
        <v>15</v>
      </c>
      <c r="G2389" s="57" t="n">
        <v>0</v>
      </c>
      <c r="H2389" s="39" t="n">
        <v>0</v>
      </c>
      <c r="I2389" s="39" t="n">
        <v>0</v>
      </c>
      <c r="J2389" s="14"/>
    </row>
    <row r="2390" ht="22.5" customHeight="1">
      <c r="A2390" s="13" t="n">
        <f>WEEKNUM(B2390,2)</f>
        <v>37</v>
      </c>
      <c r="B2390" s="33" t="n">
        <v>46276</v>
      </c>
      <c r="C2390" s="52" t="n">
        <v>9535696</v>
      </c>
      <c r="D2390" s="63" t="s">
        <v>97</v>
      </c>
      <c r="E2390" s="39" t="s">
        <v>36</v>
      </c>
      <c r="F2390" s="13" t="s">
        <v>15</v>
      </c>
      <c r="G2390" s="57" t="n">
        <v>0</v>
      </c>
      <c r="H2390" s="39" t="n">
        <v>0</v>
      </c>
      <c r="I2390" s="39" t="n">
        <v>0</v>
      </c>
      <c r="J2390" s="14"/>
    </row>
    <row r="2391" ht="22.5" customHeight="1">
      <c r="A2391" s="13" t="n">
        <f>WEEKNUM(B2391,2)</f>
        <v>37</v>
      </c>
      <c r="B2391" s="33" t="n">
        <v>46276</v>
      </c>
      <c r="C2391" s="52" t="n">
        <v>11690181</v>
      </c>
      <c r="D2391" s="63" t="s">
        <v>76</v>
      </c>
      <c r="E2391" s="13" t="s">
        <v>14</v>
      </c>
      <c r="F2391" s="13" t="s">
        <v>15</v>
      </c>
      <c r="G2391" s="57" t="n">
        <v>500</v>
      </c>
      <c r="H2391" s="39" t="n">
        <v>0.42</v>
      </c>
      <c r="I2391" s="39" t="n">
        <v>210</v>
      </c>
      <c r="J2391" s="14"/>
    </row>
    <row r="2392" ht="22.5" customHeight="1">
      <c r="A2392" s="13" t="n">
        <f>WEEKNUM(B2392,2)</f>
        <v>37</v>
      </c>
      <c r="B2392" s="33" t="n">
        <v>46276</v>
      </c>
      <c r="C2392" s="52" t="n">
        <v>11836152</v>
      </c>
      <c r="D2392" s="63" t="s">
        <v>73</v>
      </c>
      <c r="E2392" s="39" t="s">
        <v>36</v>
      </c>
      <c r="F2392" s="13" t="s">
        <v>15</v>
      </c>
      <c r="G2392" s="57" t="n">
        <v>2</v>
      </c>
      <c r="H2392" s="39" t="n">
        <v>0.09</v>
      </c>
      <c r="I2392" s="39" t="n">
        <v>0.18</v>
      </c>
      <c r="J2392" s="14"/>
    </row>
    <row r="2393" ht="22.5" customHeight="1">
      <c r="A2393" s="13" t="n">
        <f>WEEKNUM(B2393,2)</f>
        <v>37</v>
      </c>
      <c r="B2393" s="33" t="n">
        <v>46276</v>
      </c>
      <c r="C2393" s="52" t="n">
        <v>11862336</v>
      </c>
      <c r="D2393" s="63" t="s">
        <v>69</v>
      </c>
      <c r="E2393" s="39" t="s">
        <v>42</v>
      </c>
      <c r="F2393" s="13" t="s">
        <v>15</v>
      </c>
      <c r="G2393" s="57" t="n">
        <v>0</v>
      </c>
      <c r="H2393" s="39" t="n">
        <v>0</v>
      </c>
      <c r="I2393" s="39" t="n">
        <v>0</v>
      </c>
      <c r="J2393" s="14"/>
    </row>
    <row r="2394" ht="22.5" customHeight="1">
      <c r="A2394" s="13" t="n">
        <f>WEEKNUM(B2394,2)</f>
        <v>37</v>
      </c>
      <c r="B2394" s="33" t="n">
        <v>46276</v>
      </c>
      <c r="C2394" s="52" t="n">
        <v>11924259</v>
      </c>
      <c r="D2394" s="63" t="s">
        <v>77</v>
      </c>
      <c r="E2394" s="39" t="s">
        <v>36</v>
      </c>
      <c r="F2394" s="13" t="s">
        <v>15</v>
      </c>
      <c r="G2394" s="57" t="n">
        <v>100</v>
      </c>
      <c r="H2394" s="39" t="n">
        <v>0.12</v>
      </c>
      <c r="I2394" s="39" t="n">
        <v>12</v>
      </c>
      <c r="J2394" s="14"/>
    </row>
    <row r="2395" ht="22.5" customHeight="1">
      <c r="A2395" s="13" t="n">
        <f>WEEKNUM(B2395,2)</f>
        <v>37</v>
      </c>
      <c r="B2395" s="33" t="n">
        <v>46276</v>
      </c>
      <c r="C2395" s="52" t="n">
        <v>11924419</v>
      </c>
      <c r="D2395" s="63" t="s">
        <v>77</v>
      </c>
      <c r="E2395" s="39" t="s">
        <v>36</v>
      </c>
      <c r="F2395" s="39" t="s">
        <v>26</v>
      </c>
      <c r="G2395" s="57" t="n">
        <v>71</v>
      </c>
      <c r="H2395" s="39" t="n">
        <v>0.14</v>
      </c>
      <c r="I2395" s="39" t="n">
        <v>9.85</v>
      </c>
      <c r="J2395" s="14"/>
    </row>
    <row r="2396" ht="22.5" customHeight="1">
      <c r="A2396" s="13" t="n">
        <f>WEEKNUM(B2396,2)</f>
        <v>37</v>
      </c>
      <c r="B2396" s="33" t="n">
        <v>46276</v>
      </c>
      <c r="C2396" s="52" t="n">
        <v>12038500</v>
      </c>
      <c r="D2396" s="63" t="s">
        <v>76</v>
      </c>
      <c r="E2396" s="13" t="s">
        <v>14</v>
      </c>
      <c r="F2396" s="13" t="s">
        <v>15</v>
      </c>
      <c r="G2396" s="57" t="n">
        <v>0</v>
      </c>
      <c r="H2396" s="39" t="n">
        <v>0</v>
      </c>
      <c r="I2396" s="39" t="n">
        <v>0</v>
      </c>
      <c r="J2396" s="14"/>
    </row>
    <row r="2397" ht="22.5" customHeight="1">
      <c r="A2397" s="13" t="n">
        <f>WEEKNUM(B2397,2)</f>
        <v>37</v>
      </c>
      <c r="B2397" s="33" t="n">
        <v>46276</v>
      </c>
      <c r="C2397" s="52" t="n">
        <v>6395488</v>
      </c>
      <c r="D2397" s="63" t="s">
        <v>39</v>
      </c>
      <c r="E2397" s="13" t="s">
        <v>14</v>
      </c>
      <c r="F2397" s="13" t="s">
        <v>15</v>
      </c>
      <c r="G2397" s="13" t="n">
        <v>200</v>
      </c>
      <c r="H2397" s="39" t="n">
        <v>0.3</v>
      </c>
      <c r="I2397" s="39" t="n">
        <v>60</v>
      </c>
      <c r="J2397" s="14"/>
    </row>
    <row r="2398" ht="22.5" customHeight="1">
      <c r="A2398" s="13" t="n">
        <f>WEEKNUM(B2398,2)</f>
        <v>37</v>
      </c>
      <c r="B2398" s="33" t="n">
        <v>46276</v>
      </c>
      <c r="C2398" s="52" t="n">
        <v>8291713</v>
      </c>
      <c r="D2398" s="62" t="s">
        <v>40</v>
      </c>
      <c r="E2398" s="31" t="s">
        <v>14</v>
      </c>
      <c r="F2398" s="61" t="s">
        <v>15</v>
      </c>
      <c r="G2398" s="59" t="n">
        <v>1500</v>
      </c>
      <c r="H2398" s="60" t="n">
        <v>0.135</v>
      </c>
      <c r="I2398" s="60" t="n">
        <v>202.635</v>
      </c>
      <c r="J2398" s="14"/>
    </row>
    <row r="2399" ht="22.5" customHeight="1">
      <c r="A2399" s="13" t="n">
        <f>WEEKNUM(B2399,2)</f>
        <v>37</v>
      </c>
      <c r="B2399" s="33" t="n">
        <v>46276</v>
      </c>
      <c r="C2399" s="52" t="n">
        <v>8566541</v>
      </c>
      <c r="D2399" s="62" t="s">
        <v>79</v>
      </c>
      <c r="E2399" s="56" t="s">
        <v>14</v>
      </c>
      <c r="F2399" s="39" t="s">
        <v>26</v>
      </c>
      <c r="G2399" s="35" t="n">
        <v>327</v>
      </c>
      <c r="H2399" s="39" t="n">
        <v>0.17</v>
      </c>
      <c r="I2399" s="39" t="n">
        <v>55.42</v>
      </c>
      <c r="J2399" s="66"/>
    </row>
    <row r="2400" ht="22.5" customHeight="1">
      <c r="A2400" s="13" t="n">
        <f>WEEKNUM(B2400,2)</f>
        <v>37</v>
      </c>
      <c r="B2400" s="33" t="n">
        <v>46276</v>
      </c>
      <c r="C2400" s="52" t="n">
        <v>8566084</v>
      </c>
      <c r="D2400" s="62" t="s">
        <v>80</v>
      </c>
      <c r="E2400" s="56" t="s">
        <v>42</v>
      </c>
      <c r="F2400" s="13" t="s">
        <v>15</v>
      </c>
      <c r="G2400" s="58" t="n">
        <v>100</v>
      </c>
      <c r="H2400" s="39" t="n">
        <v>0.12</v>
      </c>
      <c r="I2400" s="39" t="n">
        <v>12</v>
      </c>
      <c r="J2400" s="14"/>
    </row>
    <row r="2401" ht="22.5" customHeight="1">
      <c r="A2401" s="13" t="n">
        <f>WEEKNUM(B2401,2)</f>
        <v>37</v>
      </c>
      <c r="B2401" s="33" t="n">
        <v>46276</v>
      </c>
      <c r="C2401" s="52" t="n">
        <v>2937658</v>
      </c>
      <c r="D2401" s="68" t="s">
        <v>81</v>
      </c>
      <c r="E2401" s="67" t="s">
        <v>14</v>
      </c>
      <c r="F2401" s="38" t="s">
        <v>15</v>
      </c>
      <c r="G2401" s="82" t="n">
        <v>100</v>
      </c>
      <c r="H2401" s="73" t="n">
        <v>0.123</v>
      </c>
      <c r="I2401" s="73" t="n">
        <v>12.3</v>
      </c>
      <c r="J2401" s="14"/>
    </row>
    <row r="2402" ht="22.5" customHeight="1">
      <c r="A2402" s="13" t="n">
        <f>WEEKNUM(B2402,2)</f>
        <v>37</v>
      </c>
      <c r="B2402" s="33" t="n">
        <v>46276</v>
      </c>
      <c r="C2402" s="52" t="n">
        <v>6706444</v>
      </c>
      <c r="D2402" s="69" t="s">
        <v>82</v>
      </c>
      <c r="E2402" s="13" t="s">
        <v>83</v>
      </c>
      <c r="F2402" s="39" t="s">
        <v>12</v>
      </c>
      <c r="G2402" s="58" t="n">
        <v>15</v>
      </c>
      <c r="H2402" s="39" t="n">
        <v>0.791</v>
      </c>
      <c r="I2402" s="39" t="n">
        <v>11.8711</v>
      </c>
      <c r="J2402" s="14"/>
    </row>
    <row r="2403" ht="22.5" customHeight="1">
      <c r="A2403" s="13" t="n">
        <f>WEEKNUM(B2403,2)</f>
        <v>37</v>
      </c>
      <c r="B2403" s="33" t="n">
        <v>46276</v>
      </c>
      <c r="C2403" s="52" t="n">
        <v>5963354</v>
      </c>
      <c r="D2403" s="63" t="s">
        <v>82</v>
      </c>
      <c r="E2403" s="52" t="s">
        <v>83</v>
      </c>
      <c r="F2403" s="13" t="s">
        <v>15</v>
      </c>
      <c r="G2403" s="58" t="n">
        <v>324</v>
      </c>
      <c r="H2403" s="39" t="n">
        <v>0.594</v>
      </c>
      <c r="I2403" s="39" t="n">
        <v>192.576</v>
      </c>
      <c r="J2403" s="64"/>
    </row>
    <row r="2404" ht="22.5" customHeight="1">
      <c r="A2404" s="13" t="n">
        <f>WEEKNUM(B2404,2)</f>
        <v>37</v>
      </c>
      <c r="B2404" s="33" t="n">
        <v>46276</v>
      </c>
      <c r="C2404" s="52" t="n">
        <v>9686529</v>
      </c>
      <c r="D2404" s="62" t="s">
        <v>82</v>
      </c>
      <c r="E2404" s="56" t="s">
        <v>84</v>
      </c>
      <c r="F2404" s="13" t="s">
        <v>15</v>
      </c>
      <c r="G2404" s="58" t="n">
        <v>38</v>
      </c>
      <c r="H2404" s="39" t="n">
        <v>0.5</v>
      </c>
      <c r="I2404" s="39" t="n">
        <v>19</v>
      </c>
      <c r="J2404" s="14"/>
    </row>
    <row r="2405" ht="22.5" customHeight="1">
      <c r="A2405" s="13" t="n">
        <f>WEEKNUM(B2405,2)</f>
        <v>37</v>
      </c>
      <c r="B2405" s="33" t="n">
        <v>46276</v>
      </c>
      <c r="C2405" s="52" t="n">
        <v>5963400</v>
      </c>
      <c r="D2405" s="62" t="s">
        <v>82</v>
      </c>
      <c r="E2405" s="56" t="s">
        <v>85</v>
      </c>
      <c r="F2405" s="13" t="s">
        <v>15</v>
      </c>
      <c r="G2405" s="58" t="n">
        <v>100</v>
      </c>
      <c r="H2405" s="39" t="n">
        <v>0.211</v>
      </c>
      <c r="I2405" s="39" t="n">
        <v>21.06</v>
      </c>
      <c r="J2405" s="14"/>
    </row>
    <row r="2406" ht="22.5" customHeight="1">
      <c r="A2406" s="38" t="n">
        <f>WEEKNUM(B2406,2)</f>
        <v>37</v>
      </c>
      <c r="B2406" s="33" t="n">
        <v>46276</v>
      </c>
      <c r="C2406" s="65" t="n">
        <v>10080665</v>
      </c>
      <c r="D2406" s="68" t="s">
        <v>82</v>
      </c>
      <c r="E2406" s="56" t="s">
        <v>86</v>
      </c>
      <c r="F2406" s="13" t="s">
        <v>15</v>
      </c>
      <c r="G2406" s="58" t="n">
        <v>16</v>
      </c>
      <c r="H2406" s="39" t="n">
        <v>0.38</v>
      </c>
      <c r="I2406" s="39" t="n">
        <v>6.08</v>
      </c>
      <c r="J2406" s="14"/>
    </row>
    <row r="2407" ht="22.5" customHeight="1">
      <c r="A2407" s="13" t="n">
        <f>WEEKNUM(B2407,2)</f>
        <v>37</v>
      </c>
      <c r="B2407" s="33" t="n">
        <v>46276</v>
      </c>
      <c r="C2407" s="13" t="n">
        <v>91520433</v>
      </c>
      <c r="D2407" s="62" t="s">
        <v>74</v>
      </c>
      <c r="E2407" s="56" t="s">
        <v>14</v>
      </c>
      <c r="F2407" s="13" t="s">
        <v>15</v>
      </c>
      <c r="G2407" s="58" t="n">
        <v>0</v>
      </c>
      <c r="H2407" s="39" t="n">
        <v>0</v>
      </c>
      <c r="I2407" s="39" t="n">
        <v>0</v>
      </c>
      <c r="J2407" s="14"/>
    </row>
    <row r="2408" ht="22.5" customHeight="1">
      <c r="A2408" s="13" t="n">
        <f>WEEKNUM(B2408,2)</f>
        <v>37</v>
      </c>
      <c r="B2408" s="33" t="n">
        <v>46276</v>
      </c>
      <c r="C2408" s="52" t="n">
        <v>5623760</v>
      </c>
      <c r="D2408" s="62" t="s">
        <v>89</v>
      </c>
      <c r="E2408" s="56" t="s">
        <v>14</v>
      </c>
      <c r="F2408" s="13" t="s">
        <v>15</v>
      </c>
      <c r="G2408" s="35" t="n">
        <v>50</v>
      </c>
      <c r="H2408" s="39" t="n">
        <v>0.15</v>
      </c>
      <c r="I2408" s="39" t="n">
        <v>7.5</v>
      </c>
      <c r="J2408" s="14"/>
    </row>
    <row r="2409" ht="22.5" customHeight="1">
      <c r="A2409" s="13" t="n">
        <f>WEEKNUM(B2409,2)</f>
        <v>37</v>
      </c>
      <c r="B2409" s="33" t="n">
        <v>46276</v>
      </c>
      <c r="C2409" s="52" t="n">
        <v>11078827</v>
      </c>
      <c r="D2409" s="62" t="s">
        <v>82</v>
      </c>
      <c r="E2409" s="56" t="s">
        <v>85</v>
      </c>
      <c r="F2409" s="13" t="s">
        <v>15</v>
      </c>
      <c r="G2409" s="58" t="n">
        <v>0</v>
      </c>
      <c r="H2409" s="39" t="n">
        <v>0</v>
      </c>
      <c r="I2409" s="39" t="n">
        <v>0</v>
      </c>
      <c r="J2409" s="14"/>
    </row>
    <row r="2410" ht="22.5" customHeight="1">
      <c r="A2410" s="13" t="n">
        <f>WEEKNUM(B2410,2)</f>
        <v>37</v>
      </c>
      <c r="B2410" s="33" t="n">
        <v>46276</v>
      </c>
      <c r="C2410" s="52" t="n">
        <v>11078981</v>
      </c>
      <c r="D2410" s="62" t="s">
        <v>82</v>
      </c>
      <c r="E2410" s="52" t="s">
        <v>83</v>
      </c>
      <c r="F2410" s="13" t="s">
        <v>15</v>
      </c>
      <c r="G2410" s="58" t="n">
        <v>0</v>
      </c>
      <c r="H2410" s="39" t="n">
        <v>0</v>
      </c>
      <c r="I2410" s="39" t="n">
        <v>0</v>
      </c>
      <c r="J2410" s="14"/>
    </row>
    <row r="2411" ht="22.5" customHeight="1">
      <c r="A2411" s="13" t="n">
        <f>WEEKNUM(B2411,2)</f>
        <v>37</v>
      </c>
      <c r="B2411" s="33" t="n">
        <v>46276</v>
      </c>
      <c r="C2411" s="52" t="n">
        <v>11080833</v>
      </c>
      <c r="D2411" s="62" t="s">
        <v>82</v>
      </c>
      <c r="E2411" s="56" t="s">
        <v>84</v>
      </c>
      <c r="F2411" s="13" t="s">
        <v>15</v>
      </c>
      <c r="G2411" s="58" t="n">
        <v>0</v>
      </c>
      <c r="H2411" s="39" t="n">
        <v>0</v>
      </c>
      <c r="I2411" s="39" t="n">
        <v>0</v>
      </c>
      <c r="J2411" s="14"/>
    </row>
    <row r="2412" ht="22.5" customHeight="1">
      <c r="A2412" s="13" t="n">
        <f>WEEKNUM(B2412,2)</f>
        <v>37</v>
      </c>
      <c r="B2412" s="33" t="n">
        <v>46276</v>
      </c>
      <c r="C2412" s="52" t="n">
        <v>11081056</v>
      </c>
      <c r="D2412" s="62" t="s">
        <v>82</v>
      </c>
      <c r="E2412" s="56" t="s">
        <v>86</v>
      </c>
      <c r="F2412" s="13" t="s">
        <v>15</v>
      </c>
      <c r="G2412" s="58" t="n">
        <v>0</v>
      </c>
      <c r="H2412" s="39" t="n">
        <v>0</v>
      </c>
      <c r="I2412" s="39" t="n">
        <v>0</v>
      </c>
      <c r="J2412" s="14"/>
    </row>
    <row r="2413" ht="22.5" customHeight="1">
      <c r="A2413" s="13" t="n">
        <f>WEEKNUM(B2413,2)</f>
        <v>37</v>
      </c>
      <c r="B2413" s="33" t="n">
        <v>46276</v>
      </c>
      <c r="C2413" s="52" t="n">
        <v>11078963</v>
      </c>
      <c r="D2413" s="62" t="s">
        <v>81</v>
      </c>
      <c r="E2413" s="56" t="s">
        <v>14</v>
      </c>
      <c r="F2413" s="13" t="s">
        <v>15</v>
      </c>
      <c r="G2413" s="58" t="n">
        <v>23</v>
      </c>
      <c r="H2413" s="39" t="n">
        <v>0.4</v>
      </c>
      <c r="I2413" s="39" t="n">
        <v>9.2</v>
      </c>
      <c r="J2413" s="14"/>
    </row>
    <row r="2414" ht="22.5" customHeight="1">
      <c r="A2414" s="13" t="n">
        <f>WEEKNUM(B2414,2)</f>
        <v>37</v>
      </c>
      <c r="B2414" s="33" t="n">
        <v>46276</v>
      </c>
      <c r="C2414" s="52" t="n">
        <v>91538300</v>
      </c>
      <c r="D2414" s="62" t="s">
        <v>74</v>
      </c>
      <c r="E2414" s="56" t="s">
        <v>36</v>
      </c>
      <c r="F2414" s="13" t="s">
        <v>15</v>
      </c>
      <c r="G2414" s="58" t="n">
        <v>3</v>
      </c>
      <c r="H2414" s="39" t="n">
        <v>0.14</v>
      </c>
      <c r="I2414" s="39" t="n">
        <v>0.42</v>
      </c>
      <c r="J2414" s="14"/>
    </row>
    <row r="2415" ht="22.5" customHeight="1">
      <c r="A2415" s="13" t="n">
        <f>WEEKNUM(B2415,2)</f>
        <v>37</v>
      </c>
      <c r="B2415" s="33" t="n">
        <v>46276</v>
      </c>
      <c r="C2415" s="52" t="n">
        <v>91538301</v>
      </c>
      <c r="D2415" s="62" t="s">
        <v>74</v>
      </c>
      <c r="E2415" s="56" t="s">
        <v>14</v>
      </c>
      <c r="F2415" s="13" t="s">
        <v>15</v>
      </c>
      <c r="G2415" s="58" t="n">
        <v>1</v>
      </c>
      <c r="H2415" s="39" t="n">
        <v>0.22</v>
      </c>
      <c r="I2415" s="39" t="n">
        <v>0.22</v>
      </c>
      <c r="J2415" s="14"/>
    </row>
    <row r="2416" ht="22.5" customHeight="1">
      <c r="A2416" s="13" t="n">
        <f>WEEKNUM(B2416,2)</f>
        <v>37</v>
      </c>
      <c r="B2416" s="33" t="n">
        <v>46276</v>
      </c>
      <c r="C2416" s="65" t="n">
        <v>91538306</v>
      </c>
      <c r="D2416" s="68" t="s">
        <v>74</v>
      </c>
      <c r="E2416" s="56" t="s">
        <v>71</v>
      </c>
      <c r="F2416" s="13" t="s">
        <v>15</v>
      </c>
      <c r="G2416" s="58" t="n">
        <v>0</v>
      </c>
      <c r="H2416" s="39" t="n">
        <v>0</v>
      </c>
      <c r="I2416" s="39" t="n">
        <v>0</v>
      </c>
      <c r="J2416" s="14"/>
    </row>
    <row r="2417" ht="22.5" customHeight="1">
      <c r="A2417" s="13" t="n">
        <f>WEEKNUM(B2417,2)</f>
        <v>37</v>
      </c>
      <c r="B2417" s="33" t="n">
        <v>46276</v>
      </c>
      <c r="C2417" s="13" t="n">
        <v>91538307</v>
      </c>
      <c r="D2417" s="62" t="s">
        <v>74</v>
      </c>
      <c r="E2417" s="52" t="s">
        <v>17</v>
      </c>
      <c r="F2417" s="13" t="s">
        <v>15</v>
      </c>
      <c r="G2417" s="58" t="n">
        <v>0</v>
      </c>
      <c r="H2417" s="39" t="n">
        <v>0</v>
      </c>
      <c r="I2417" s="39" t="n">
        <v>0</v>
      </c>
      <c r="J2417" s="14"/>
    </row>
    <row r="2418" ht="22.5" customHeight="1">
      <c r="A2418" s="13" t="n">
        <f>WEEKNUM(B2418,2)</f>
        <v>37</v>
      </c>
      <c r="B2418" s="33" t="n">
        <v>46276</v>
      </c>
      <c r="C2418" s="13" t="n">
        <v>91538308</v>
      </c>
      <c r="D2418" s="62" t="s">
        <v>74</v>
      </c>
      <c r="E2418" s="52" t="s">
        <v>11</v>
      </c>
      <c r="F2418" s="13" t="s">
        <v>15</v>
      </c>
      <c r="G2418" s="58" t="n">
        <v>0</v>
      </c>
      <c r="H2418" s="39" t="n">
        <v>0</v>
      </c>
      <c r="I2418" s="39" t="n">
        <v>0</v>
      </c>
      <c r="J2418" s="14"/>
    </row>
    <row r="2419" ht="22.5" customHeight="1">
      <c r="A2419" s="13" t="n">
        <f>WEEKNUM(B2419,2)</f>
        <v>37</v>
      </c>
      <c r="B2419" s="33" t="n">
        <v>46276</v>
      </c>
      <c r="C2419" s="52" t="n">
        <v>91538309</v>
      </c>
      <c r="D2419" s="62" t="s">
        <v>74</v>
      </c>
      <c r="E2419" s="56" t="s">
        <v>46</v>
      </c>
      <c r="F2419" s="13" t="s">
        <v>15</v>
      </c>
      <c r="G2419" s="58" t="n">
        <v>2</v>
      </c>
      <c r="H2419" s="39" t="n">
        <v>0.18</v>
      </c>
      <c r="I2419" s="39" t="n">
        <v>0.36</v>
      </c>
      <c r="J2419" s="14"/>
    </row>
    <row r="2420" ht="22.5" customHeight="1">
      <c r="A2420" s="13" t="n">
        <f>WEEKNUM(B2420,2)</f>
        <v>37</v>
      </c>
      <c r="B2420" s="33" t="n">
        <v>46276</v>
      </c>
      <c r="C2420" s="52" t="n">
        <v>11511535</v>
      </c>
      <c r="D2420" s="62" t="s">
        <v>81</v>
      </c>
      <c r="E2420" s="56" t="s">
        <v>14</v>
      </c>
      <c r="F2420" s="39" t="s">
        <v>26</v>
      </c>
      <c r="G2420" s="58" t="n">
        <v>201</v>
      </c>
      <c r="H2420" s="39" t="n">
        <v>0.3</v>
      </c>
      <c r="I2420" s="39" t="n">
        <v>60.28</v>
      </c>
      <c r="J2420" s="14"/>
    </row>
    <row r="2421" ht="22.5" customHeight="1">
      <c r="A2421" s="13" t="n">
        <f>WEEKNUM(B2421,2)</f>
        <v>37</v>
      </c>
      <c r="B2421" s="33" t="n">
        <v>46276</v>
      </c>
      <c r="C2421" s="52" t="n">
        <v>11792342</v>
      </c>
      <c r="D2421" s="62" t="s">
        <v>87</v>
      </c>
      <c r="E2421" s="56" t="s">
        <v>42</v>
      </c>
      <c r="F2421" s="13" t="s">
        <v>15</v>
      </c>
      <c r="G2421" s="58" t="n">
        <v>1</v>
      </c>
      <c r="H2421" s="39" t="n">
        <v>0.2</v>
      </c>
      <c r="I2421" s="39" t="n">
        <v>0.2</v>
      </c>
      <c r="J2421" s="14"/>
    </row>
    <row r="2422" ht="22.5" customHeight="1">
      <c r="A2422" s="13" t="n">
        <f>WEEKNUM(B2422,2)</f>
        <v>37</v>
      </c>
      <c r="B2422" s="33" t="n">
        <v>46276</v>
      </c>
      <c r="C2422" s="52" t="n">
        <v>5365722</v>
      </c>
      <c r="D2422" s="62" t="s">
        <v>67</v>
      </c>
      <c r="E2422" s="56" t="s">
        <v>65</v>
      </c>
      <c r="F2422" s="39" t="s">
        <v>12</v>
      </c>
      <c r="G2422" s="58" t="n">
        <v>19</v>
      </c>
      <c r="H2422" s="39" t="n">
        <v>0.323</v>
      </c>
      <c r="I2422" s="39" t="n">
        <v>6.1287</v>
      </c>
      <c r="J2422" s="14"/>
    </row>
    <row r="2423" ht="22.5" customHeight="1">
      <c r="A2423" s="13" t="n">
        <f>WEEKNUM(B2423,2)</f>
        <v>37</v>
      </c>
      <c r="B2423" s="33" t="n">
        <v>46276</v>
      </c>
      <c r="C2423" s="52" t="n">
        <v>11924654</v>
      </c>
      <c r="D2423" s="62" t="s">
        <v>67</v>
      </c>
      <c r="E2423" s="56" t="s">
        <v>65</v>
      </c>
      <c r="F2423" s="39" t="s">
        <v>12</v>
      </c>
      <c r="G2423" s="58" t="n">
        <v>0</v>
      </c>
      <c r="H2423" s="39" t="n">
        <v>0</v>
      </c>
      <c r="I2423" s="39" t="n">
        <v>0.1095</v>
      </c>
      <c r="J2423" s="14"/>
    </row>
    <row r="2424" ht="22.5" customHeight="1">
      <c r="A2424" s="13" t="n">
        <f>WEEKNUM(B2424,2)</f>
        <v>37</v>
      </c>
      <c r="B2424" s="33" t="n">
        <v>46276</v>
      </c>
      <c r="C2424" s="52" t="n">
        <v>12011132</v>
      </c>
      <c r="D2424" s="62" t="s">
        <v>88</v>
      </c>
      <c r="E2424" s="56" t="s">
        <v>14</v>
      </c>
      <c r="F2424" s="13" t="s">
        <v>15</v>
      </c>
      <c r="G2424" s="58" t="n">
        <v>100</v>
      </c>
      <c r="H2424" s="39" t="n">
        <v>0.2</v>
      </c>
      <c r="I2424" s="39" t="n">
        <v>20</v>
      </c>
      <c r="J2424" s="14"/>
    </row>
    <row r="2425" ht="22.5" customHeight="1">
      <c r="A2425" s="13" t="n">
        <f>WEEKNUM(B2425,2)</f>
        <v>37</v>
      </c>
      <c r="B2425" s="33" t="n">
        <v>46276</v>
      </c>
      <c r="C2425" s="52" t="n">
        <v>12039225</v>
      </c>
      <c r="D2425" s="62" t="s">
        <v>90</v>
      </c>
      <c r="E2425" s="56" t="s">
        <v>36</v>
      </c>
      <c r="F2425" s="13" t="s">
        <v>15</v>
      </c>
      <c r="G2425" s="58" t="n">
        <v>38</v>
      </c>
      <c r="H2425" s="39" t="n">
        <v>0.2</v>
      </c>
      <c r="I2425" s="39" t="n">
        <v>7.6</v>
      </c>
      <c r="J2425" s="14"/>
    </row>
    <row r="2426" ht="22.5" customHeight="1">
      <c r="A2426" s="13" t="n">
        <f>WEEKNUM(B2426,2)</f>
        <v>37</v>
      </c>
      <c r="B2426" s="33" t="n">
        <v>46276</v>
      </c>
      <c r="C2426" s="52" t="n">
        <v>12072287</v>
      </c>
      <c r="D2426" s="62" t="s">
        <v>81</v>
      </c>
      <c r="E2426" s="56" t="s">
        <v>14</v>
      </c>
      <c r="F2426" s="13" t="s">
        <v>15</v>
      </c>
      <c r="G2426" s="58" t="n">
        <v>39</v>
      </c>
      <c r="H2426" s="39" t="n">
        <v>0.025</v>
      </c>
      <c r="I2426" s="39" t="n">
        <v>0.963</v>
      </c>
      <c r="J2426" s="14"/>
    </row>
    <row r="2427" ht="22.5" customHeight="1">
      <c r="A2427" s="13"/>
      <c r="B2427" s="33"/>
      <c r="C2427" s="52"/>
      <c r="D2427" s="62"/>
      <c r="E2427" s="56"/>
      <c r="F2427" s="39"/>
      <c r="G2427" s="13"/>
      <c r="H2427" s="39"/>
      <c r="I2427" s="39"/>
      <c r="J2427" s="14"/>
    </row>
    <row r="2428" ht="22.5" customHeight="1">
      <c r="A2428" s="13" t="n">
        <f>WEEKNUM(B2428,2)</f>
        <v>37</v>
      </c>
      <c r="B2428" s="33" t="n">
        <v>46275</v>
      </c>
      <c r="C2428" s="52" t="n">
        <v>10813123</v>
      </c>
      <c r="D2428" s="62" t="s">
        <v>10</v>
      </c>
      <c r="E2428" s="56" t="s">
        <v>11</v>
      </c>
      <c r="F2428" s="39" t="s">
        <v>12</v>
      </c>
      <c r="G2428" s="13" t="n">
        <v>107</v>
      </c>
      <c r="H2428" s="39" t="n">
        <v>0.4574</v>
      </c>
      <c r="I2428" s="39" t="n">
        <v>48.9456</v>
      </c>
      <c r="J2428" s="14"/>
    </row>
    <row r="2429" ht="22.5" customHeight="1">
      <c r="A2429" s="13" t="n">
        <f>WEEKNUM(B2429,2)</f>
        <v>37</v>
      </c>
      <c r="B2429" s="33" t="n">
        <v>46275</v>
      </c>
      <c r="C2429" s="52" t="n">
        <v>1745925</v>
      </c>
      <c r="D2429" s="62" t="s">
        <v>13</v>
      </c>
      <c r="E2429" s="56" t="s">
        <v>14</v>
      </c>
      <c r="F2429" s="39" t="s">
        <v>15</v>
      </c>
      <c r="G2429" s="35" t="n">
        <v>340</v>
      </c>
      <c r="H2429" s="39" t="n">
        <v>0.15</v>
      </c>
      <c r="I2429" s="39" t="n">
        <v>51</v>
      </c>
      <c r="J2429" s="14"/>
    </row>
    <row r="2430" ht="22.5" customHeight="1">
      <c r="A2430" s="13" t="n">
        <f>WEEKNUM(B2430,2)</f>
        <v>37</v>
      </c>
      <c r="B2430" s="33" t="n">
        <v>46275</v>
      </c>
      <c r="C2430" s="52" t="n">
        <v>6951600</v>
      </c>
      <c r="D2430" s="62" t="s">
        <v>16</v>
      </c>
      <c r="E2430" s="56" t="s">
        <v>17</v>
      </c>
      <c r="F2430" s="39" t="s">
        <v>15</v>
      </c>
      <c r="G2430" s="35" t="n">
        <v>99</v>
      </c>
      <c r="H2430" s="39" t="n">
        <v>0.175</v>
      </c>
      <c r="I2430" s="39" t="n">
        <v>17.34</v>
      </c>
      <c r="J2430" s="14"/>
    </row>
    <row r="2431" ht="22.5" customHeight="1">
      <c r="A2431" s="13" t="n">
        <f>WEEKNUM(B2431,2)</f>
        <v>37</v>
      </c>
      <c r="B2431" s="33" t="n">
        <v>46275</v>
      </c>
      <c r="C2431" s="52" t="n">
        <v>6951594</v>
      </c>
      <c r="D2431" s="62" t="s">
        <v>16</v>
      </c>
      <c r="E2431" s="56" t="s">
        <v>18</v>
      </c>
      <c r="F2431" s="39" t="s">
        <v>15</v>
      </c>
      <c r="G2431" s="35" t="n">
        <v>267</v>
      </c>
      <c r="H2431" s="39" t="n">
        <v>0.7</v>
      </c>
      <c r="I2431" s="39" t="n">
        <v>186.9</v>
      </c>
      <c r="J2431" s="14"/>
    </row>
    <row r="2432" ht="22.5" customHeight="1">
      <c r="A2432" s="13" t="n">
        <f>WEEKNUM(B2432,2)</f>
        <v>37</v>
      </c>
      <c r="B2432" s="33" t="n">
        <v>46275</v>
      </c>
      <c r="C2432" s="52" t="n">
        <v>2732727</v>
      </c>
      <c r="D2432" s="62" t="s">
        <v>10</v>
      </c>
      <c r="E2432" s="56" t="s">
        <v>19</v>
      </c>
      <c r="F2432" s="39" t="s">
        <v>15</v>
      </c>
      <c r="G2432" s="35" t="n">
        <v>448</v>
      </c>
      <c r="H2432" s="39" t="n">
        <v>0.25</v>
      </c>
      <c r="I2432" s="39" t="n">
        <v>112.025</v>
      </c>
      <c r="J2432" s="14"/>
    </row>
    <row r="2433" ht="22.5" customHeight="1">
      <c r="A2433" s="13" t="n">
        <f>WEEKNUM(B2433,2)</f>
        <v>37</v>
      </c>
      <c r="B2433" s="33" t="n">
        <v>46275</v>
      </c>
      <c r="C2433" s="52" t="n">
        <v>5619156</v>
      </c>
      <c r="D2433" s="62" t="s">
        <v>10</v>
      </c>
      <c r="E2433" s="56" t="s">
        <v>19</v>
      </c>
      <c r="F2433" s="39" t="s">
        <v>12</v>
      </c>
      <c r="G2433" s="35" t="n">
        <v>4</v>
      </c>
      <c r="H2433" s="39" t="n">
        <v>0.53</v>
      </c>
      <c r="I2433" s="39" t="n">
        <v>2.1184</v>
      </c>
      <c r="J2433" s="14"/>
    </row>
    <row r="2434" ht="22.5" customHeight="1">
      <c r="A2434" s="13" t="n">
        <f>WEEKNUM(B2434,2)</f>
        <v>37</v>
      </c>
      <c r="B2434" s="33" t="n">
        <v>46275</v>
      </c>
      <c r="C2434" s="52" t="n">
        <v>6425889</v>
      </c>
      <c r="D2434" s="62" t="s">
        <v>10</v>
      </c>
      <c r="E2434" s="56" t="s">
        <v>20</v>
      </c>
      <c r="F2434" s="39" t="s">
        <v>15</v>
      </c>
      <c r="G2434" s="35" t="n">
        <v>135</v>
      </c>
      <c r="H2434" s="39" t="n">
        <v>0.252</v>
      </c>
      <c r="I2434" s="39" t="n">
        <v>33.975</v>
      </c>
      <c r="J2434" s="14"/>
    </row>
    <row r="2435" ht="22.5" customHeight="1">
      <c r="A2435" s="13" t="n">
        <f>WEEKNUM(B2435,2)</f>
        <v>37</v>
      </c>
      <c r="B2435" s="33" t="n">
        <v>46275</v>
      </c>
      <c r="C2435" s="52" t="n">
        <v>6439005</v>
      </c>
      <c r="D2435" s="62" t="s">
        <v>10</v>
      </c>
      <c r="E2435" s="56" t="s">
        <v>20</v>
      </c>
      <c r="F2435" s="39" t="s">
        <v>21</v>
      </c>
      <c r="G2435" s="35" t="n">
        <v>82</v>
      </c>
      <c r="H2435" s="39" t="n">
        <v>0.25</v>
      </c>
      <c r="I2435" s="39" t="n">
        <v>20.5</v>
      </c>
      <c r="J2435" s="14"/>
    </row>
    <row r="2436" ht="22.5" customHeight="1">
      <c r="A2436" s="13" t="n">
        <f>WEEKNUM(B2436,2)</f>
        <v>37</v>
      </c>
      <c r="B2436" s="33" t="n">
        <v>46275</v>
      </c>
      <c r="C2436" s="52" t="n">
        <v>7203110</v>
      </c>
      <c r="D2436" s="62" t="s">
        <v>22</v>
      </c>
      <c r="E2436" s="56" t="s">
        <v>23</v>
      </c>
      <c r="F2436" s="39" t="s">
        <v>15</v>
      </c>
      <c r="G2436" s="35" t="n">
        <v>2</v>
      </c>
      <c r="H2436" s="39" t="n">
        <v>0.2</v>
      </c>
      <c r="I2436" s="39" t="n">
        <v>0.4</v>
      </c>
      <c r="J2436" s="14"/>
    </row>
    <row r="2437" ht="22.5" customHeight="1">
      <c r="A2437" s="13" t="n">
        <f>WEEKNUM(B2437,2)</f>
        <v>37</v>
      </c>
      <c r="B2437" s="33" t="n">
        <v>46275</v>
      </c>
      <c r="C2437" s="52" t="n">
        <v>7202934</v>
      </c>
      <c r="D2437" s="62" t="s">
        <v>22</v>
      </c>
      <c r="E2437" s="56" t="s">
        <v>24</v>
      </c>
      <c r="F2437" s="39" t="s">
        <v>15</v>
      </c>
      <c r="G2437" s="35" t="n">
        <v>87</v>
      </c>
      <c r="H2437" s="39" t="n">
        <v>0.35</v>
      </c>
      <c r="I2437" s="39" t="n">
        <v>30.45</v>
      </c>
      <c r="J2437" s="14"/>
    </row>
    <row r="2438" ht="22.5" customHeight="1">
      <c r="A2438" s="13" t="n">
        <f>WEEKNUM(B2438,2)</f>
        <v>37</v>
      </c>
      <c r="B2438" s="33" t="n">
        <v>46275</v>
      </c>
      <c r="C2438" s="52" t="n">
        <v>5847496</v>
      </c>
      <c r="D2438" s="62" t="s">
        <v>10</v>
      </c>
      <c r="E2438" s="56" t="s">
        <v>25</v>
      </c>
      <c r="F2438" s="39" t="s">
        <v>12</v>
      </c>
      <c r="G2438" s="35" t="n">
        <v>0</v>
      </c>
      <c r="H2438" s="39" t="n">
        <v>0</v>
      </c>
      <c r="I2438" s="39" t="n">
        <v>0.7113</v>
      </c>
      <c r="J2438" s="14"/>
    </row>
    <row r="2439" ht="22.5" customHeight="1">
      <c r="A2439" s="13" t="n">
        <f>WEEKNUM(B2439,2)</f>
        <v>37</v>
      </c>
      <c r="B2439" s="33" t="n">
        <v>46275</v>
      </c>
      <c r="C2439" s="52" t="n">
        <v>7572369</v>
      </c>
      <c r="D2439" s="62" t="s">
        <v>10</v>
      </c>
      <c r="E2439" s="56" t="s">
        <v>25</v>
      </c>
      <c r="F2439" s="39" t="s">
        <v>15</v>
      </c>
      <c r="G2439" s="35" t="n">
        <v>56</v>
      </c>
      <c r="H2439" s="39" t="n">
        <v>0.306</v>
      </c>
      <c r="I2439" s="39" t="n">
        <v>17.13</v>
      </c>
      <c r="J2439" s="14"/>
    </row>
    <row r="2440" ht="22.5" customHeight="1">
      <c r="A2440" s="13" t="n">
        <f>WEEKNUM(B2440,2)</f>
        <v>37</v>
      </c>
      <c r="B2440" s="33" t="n">
        <v>46275</v>
      </c>
      <c r="C2440" s="52" t="n">
        <v>8460883</v>
      </c>
      <c r="D2440" s="62" t="s">
        <v>16</v>
      </c>
      <c r="E2440" s="56" t="s">
        <v>11</v>
      </c>
      <c r="F2440" s="39" t="s">
        <v>15</v>
      </c>
      <c r="G2440" s="35" t="n">
        <v>1153</v>
      </c>
      <c r="H2440" s="39" t="n">
        <v>0.141</v>
      </c>
      <c r="I2440" s="39" t="n">
        <v>162.414</v>
      </c>
      <c r="J2440" s="14"/>
    </row>
    <row r="2441" ht="22.5" customHeight="1">
      <c r="A2441" s="13" t="n">
        <f>WEEKNUM(B2441,2)</f>
        <v>37</v>
      </c>
      <c r="B2441" s="33" t="n">
        <v>46275</v>
      </c>
      <c r="C2441" s="52" t="n">
        <v>8531973</v>
      </c>
      <c r="D2441" s="62" t="s">
        <v>16</v>
      </c>
      <c r="E2441" s="56" t="s">
        <v>18</v>
      </c>
      <c r="F2441" s="13" t="s">
        <v>26</v>
      </c>
      <c r="G2441" s="35" t="n">
        <v>1</v>
      </c>
      <c r="H2441" s="39" t="n">
        <v>0.31</v>
      </c>
      <c r="I2441" s="39" t="n">
        <v>0.31</v>
      </c>
      <c r="J2441" s="14"/>
    </row>
    <row r="2442" ht="22.5" customHeight="1">
      <c r="A2442" s="13" t="n">
        <f>WEEKNUM(B2442,2)</f>
        <v>37</v>
      </c>
      <c r="B2442" s="33" t="n">
        <v>46275</v>
      </c>
      <c r="C2442" s="52" t="n">
        <v>8156506</v>
      </c>
      <c r="D2442" s="62" t="s">
        <v>27</v>
      </c>
      <c r="E2442" s="56" t="s">
        <v>14</v>
      </c>
      <c r="F2442" s="39" t="s">
        <v>15</v>
      </c>
      <c r="G2442" s="35" t="n">
        <v>805</v>
      </c>
      <c r="H2442" s="39" t="n">
        <v>0.1</v>
      </c>
      <c r="I2442" s="39" t="n">
        <v>80.5</v>
      </c>
      <c r="J2442" s="14"/>
    </row>
    <row r="2443" ht="22.5" customHeight="1">
      <c r="A2443" s="13" t="n">
        <f>WEEKNUM(B2443,2)</f>
        <v>37</v>
      </c>
      <c r="B2443" s="33" t="n">
        <v>46275</v>
      </c>
      <c r="C2443" s="52" t="n">
        <v>8819666</v>
      </c>
      <c r="D2443" s="62" t="s">
        <v>27</v>
      </c>
      <c r="E2443" s="56" t="s">
        <v>14</v>
      </c>
      <c r="F2443" s="39" t="s">
        <v>12</v>
      </c>
      <c r="G2443" s="35" t="n">
        <v>181</v>
      </c>
      <c r="H2443" s="39" t="n">
        <v>0.11</v>
      </c>
      <c r="I2443" s="39" t="n">
        <v>19.8399</v>
      </c>
      <c r="J2443" s="14"/>
    </row>
    <row r="2444" ht="22.5" customHeight="1">
      <c r="A2444" s="13" t="n">
        <f>WEEKNUM(B2444,2)</f>
        <v>37</v>
      </c>
      <c r="B2444" s="33" t="n">
        <v>46275</v>
      </c>
      <c r="C2444" s="52" t="n">
        <v>91410799</v>
      </c>
      <c r="D2444" s="62" t="s">
        <v>31</v>
      </c>
      <c r="E2444" s="52" t="s">
        <v>42</v>
      </c>
      <c r="F2444" s="13" t="s">
        <v>15</v>
      </c>
      <c r="G2444" s="35" t="n">
        <v>500</v>
      </c>
      <c r="H2444" s="39" t="n">
        <v>0.02</v>
      </c>
      <c r="I2444" s="39" t="n">
        <v>10</v>
      </c>
      <c r="J2444" s="14"/>
    </row>
    <row r="2445" ht="22.5" customHeight="1">
      <c r="A2445" s="13" t="n">
        <f>WEEKNUM(B2445,2)</f>
        <v>37</v>
      </c>
      <c r="B2445" s="33" t="n">
        <v>46275</v>
      </c>
      <c r="C2445" s="52" t="n">
        <v>7872826</v>
      </c>
      <c r="D2445" s="62" t="s">
        <v>28</v>
      </c>
      <c r="E2445" s="56" t="s">
        <v>14</v>
      </c>
      <c r="F2445" s="39" t="s">
        <v>15</v>
      </c>
      <c r="G2445" s="35" t="n">
        <v>92</v>
      </c>
      <c r="H2445" s="39" t="n">
        <v>0.485</v>
      </c>
      <c r="I2445" s="39" t="n">
        <v>44.64</v>
      </c>
      <c r="J2445" s="14"/>
    </row>
    <row r="2446" ht="22.5" customHeight="1">
      <c r="A2446" s="13" t="n">
        <f>WEEKNUM(B2446,2)</f>
        <v>37</v>
      </c>
      <c r="B2446" s="33" t="n">
        <v>46275</v>
      </c>
      <c r="C2446" s="52" t="n">
        <v>9311355</v>
      </c>
      <c r="D2446" s="62" t="s">
        <v>29</v>
      </c>
      <c r="E2446" s="56" t="s">
        <v>14</v>
      </c>
      <c r="F2446" s="39" t="s">
        <v>15</v>
      </c>
      <c r="G2446" s="35" t="n">
        <v>20</v>
      </c>
      <c r="H2446" s="39" t="n">
        <v>0.15</v>
      </c>
      <c r="I2446" s="39" t="n">
        <v>3</v>
      </c>
      <c r="J2446" s="14"/>
    </row>
    <row r="2447" ht="22.5" customHeight="1">
      <c r="A2447" s="13" t="n">
        <f>WEEKNUM(B2447,2)</f>
        <v>37</v>
      </c>
      <c r="B2447" s="33" t="n">
        <v>46275</v>
      </c>
      <c r="C2447" s="52" t="n">
        <v>10210818</v>
      </c>
      <c r="D2447" s="62" t="s">
        <v>27</v>
      </c>
      <c r="E2447" s="56" t="s">
        <v>14</v>
      </c>
      <c r="F2447" s="13" t="s">
        <v>26</v>
      </c>
      <c r="G2447" s="35" t="n">
        <v>90</v>
      </c>
      <c r="H2447" s="39" t="n">
        <v>0.15</v>
      </c>
      <c r="I2447" s="39" t="n">
        <v>13.9</v>
      </c>
      <c r="J2447" s="64"/>
    </row>
    <row r="2448" ht="22.5" customHeight="1">
      <c r="A2448" s="13" t="n">
        <f>WEEKNUM(B2448,2)</f>
        <v>37</v>
      </c>
      <c r="B2448" s="33" t="n">
        <v>46275</v>
      </c>
      <c r="C2448" s="52" t="n">
        <v>10501490</v>
      </c>
      <c r="D2448" s="62" t="s">
        <v>13</v>
      </c>
      <c r="E2448" s="56" t="s">
        <v>14</v>
      </c>
      <c r="F2448" s="39" t="s">
        <v>15</v>
      </c>
      <c r="G2448" s="35" t="n">
        <v>8</v>
      </c>
      <c r="H2448" s="39" t="n">
        <v>0.13</v>
      </c>
      <c r="I2448" s="39" t="n">
        <v>1.04</v>
      </c>
      <c r="J2448" s="14"/>
    </row>
    <row r="2449" ht="22.5" customHeight="1">
      <c r="A2449" s="13" t="n">
        <f>WEEKNUM(B2449,2)</f>
        <v>37</v>
      </c>
      <c r="B2449" s="33" t="n">
        <v>46275</v>
      </c>
      <c r="C2449" s="52" t="n">
        <v>10912510</v>
      </c>
      <c r="D2449" s="62" t="s">
        <v>10</v>
      </c>
      <c r="E2449" s="67" t="s">
        <v>11</v>
      </c>
      <c r="F2449" s="39" t="s">
        <v>30</v>
      </c>
      <c r="G2449" s="35" t="n">
        <v>420</v>
      </c>
      <c r="H2449" s="39" t="n">
        <v>0.23</v>
      </c>
      <c r="I2449" s="39" t="n">
        <v>97.9</v>
      </c>
      <c r="J2449" s="64" t="n">
        <v>97.899</v>
      </c>
    </row>
    <row r="2450" ht="22.5" customHeight="1">
      <c r="A2450" s="13" t="n">
        <f>WEEKNUM(B2450,2)</f>
        <v>37</v>
      </c>
      <c r="B2450" s="33" t="n">
        <v>46275</v>
      </c>
      <c r="C2450" s="52" t="n">
        <v>11080098</v>
      </c>
      <c r="D2450" s="62" t="s">
        <v>22</v>
      </c>
      <c r="E2450" s="56" t="s">
        <v>24</v>
      </c>
      <c r="F2450" s="39" t="s">
        <v>15</v>
      </c>
      <c r="G2450" s="35" t="n">
        <v>1</v>
      </c>
      <c r="H2450" s="39" t="n">
        <v>0.6</v>
      </c>
      <c r="I2450" s="39" t="n">
        <v>0.6</v>
      </c>
      <c r="J2450" s="14"/>
    </row>
    <row r="2451" ht="22.5" customHeight="1">
      <c r="A2451" s="13" t="n">
        <f>WEEKNUM(B2451,2)</f>
        <v>37</v>
      </c>
      <c r="B2451" s="33" t="n">
        <v>46275</v>
      </c>
      <c r="C2451" s="52" t="n">
        <v>91540124</v>
      </c>
      <c r="D2451" s="62" t="s">
        <v>93</v>
      </c>
      <c r="E2451" s="56" t="s">
        <v>54</v>
      </c>
      <c r="F2451" s="39" t="s">
        <v>12</v>
      </c>
      <c r="G2451" s="72" t="n">
        <v>7</v>
      </c>
      <c r="H2451" s="73" t="n">
        <v>0.887</v>
      </c>
      <c r="I2451" s="73" t="n">
        <v>6.2056</v>
      </c>
      <c r="J2451" s="14"/>
    </row>
    <row r="2452" ht="22.5" customHeight="1">
      <c r="A2452" s="13" t="n">
        <f>WEEKNUM(B2452,2)</f>
        <v>37</v>
      </c>
      <c r="B2452" s="33" t="n">
        <v>46275</v>
      </c>
      <c r="C2452" s="52" t="n">
        <v>91548042</v>
      </c>
      <c r="D2452" s="62" t="s">
        <v>13</v>
      </c>
      <c r="E2452" s="56" t="s">
        <v>14</v>
      </c>
      <c r="F2452" s="56" t="s">
        <v>12</v>
      </c>
      <c r="G2452" s="35" t="n">
        <v>1</v>
      </c>
      <c r="H2452" s="39" t="n">
        <v>0.0776</v>
      </c>
      <c r="I2452" s="39" t="n">
        <v>0.0776</v>
      </c>
      <c r="J2452" s="14"/>
    </row>
    <row r="2453" ht="22.5" customHeight="1">
      <c r="A2453" s="13" t="n">
        <f>WEEKNUM(B2453,2)</f>
        <v>37</v>
      </c>
      <c r="B2453" s="33" t="n">
        <v>46275</v>
      </c>
      <c r="C2453" s="52" t="n">
        <v>91548043</v>
      </c>
      <c r="D2453" s="62" t="s">
        <v>31</v>
      </c>
      <c r="E2453" s="56" t="s">
        <v>32</v>
      </c>
      <c r="F2453" s="39" t="s">
        <v>15</v>
      </c>
      <c r="G2453" s="59" t="n">
        <v>211</v>
      </c>
      <c r="H2453" s="60" t="n">
        <v>0.1</v>
      </c>
      <c r="I2453" s="60" t="n">
        <v>21.1</v>
      </c>
      <c r="J2453" s="14"/>
    </row>
    <row r="2454" ht="22.5" customHeight="1">
      <c r="A2454" s="13" t="n">
        <f>WEEKNUM(B2454,2)</f>
        <v>37</v>
      </c>
      <c r="B2454" s="33" t="n">
        <v>46275</v>
      </c>
      <c r="C2454" s="52" t="n">
        <v>11715627</v>
      </c>
      <c r="D2454" s="62" t="s">
        <v>29</v>
      </c>
      <c r="E2454" s="56" t="s">
        <v>14</v>
      </c>
      <c r="F2454" s="39" t="s">
        <v>15</v>
      </c>
      <c r="G2454" s="35" t="n">
        <v>1</v>
      </c>
      <c r="H2454" s="39" t="n">
        <v>0.4</v>
      </c>
      <c r="I2454" s="39" t="n">
        <v>0.4</v>
      </c>
      <c r="J2454" s="14"/>
    </row>
    <row r="2455" ht="22.5" customHeight="1">
      <c r="A2455" s="13" t="n">
        <f>WEEKNUM(B2455,2)</f>
        <v>37</v>
      </c>
      <c r="B2455" s="33" t="n">
        <v>46275</v>
      </c>
      <c r="C2455" s="52" t="n">
        <v>11715655</v>
      </c>
      <c r="D2455" s="62" t="s">
        <v>16</v>
      </c>
      <c r="E2455" s="56" t="s">
        <v>11</v>
      </c>
      <c r="F2455" s="39" t="s">
        <v>15</v>
      </c>
      <c r="G2455" s="35" t="n">
        <v>1</v>
      </c>
      <c r="H2455" s="39" t="n">
        <v>0.15</v>
      </c>
      <c r="I2455" s="39" t="n">
        <v>0.15</v>
      </c>
      <c r="J2455" s="14"/>
    </row>
    <row r="2456" ht="22.5" customHeight="1">
      <c r="A2456" s="13" t="n">
        <f>WEEKNUM(B2456,2)</f>
        <v>37</v>
      </c>
      <c r="B2456" s="33" t="n">
        <v>46275</v>
      </c>
      <c r="C2456" s="52" t="n">
        <v>11715811</v>
      </c>
      <c r="D2456" s="62" t="s">
        <v>16</v>
      </c>
      <c r="E2456" s="52" t="s">
        <v>17</v>
      </c>
      <c r="F2456" s="13" t="s">
        <v>15</v>
      </c>
      <c r="G2456" s="35" t="n">
        <v>0</v>
      </c>
      <c r="H2456" s="39" t="n">
        <v>0</v>
      </c>
      <c r="I2456" s="39" t="n">
        <v>0</v>
      </c>
      <c r="J2456" s="14"/>
    </row>
    <row r="2457" ht="22.5" customHeight="1">
      <c r="A2457" s="13" t="n">
        <f>WEEKNUM(B2457,2)</f>
        <v>37</v>
      </c>
      <c r="B2457" s="33" t="n">
        <v>46275</v>
      </c>
      <c r="C2457" s="52" t="n">
        <v>11729927</v>
      </c>
      <c r="D2457" s="62" t="s">
        <v>10</v>
      </c>
      <c r="E2457" s="52" t="s">
        <v>20</v>
      </c>
      <c r="F2457" s="13" t="s">
        <v>15</v>
      </c>
      <c r="G2457" s="35" t="n">
        <v>0</v>
      </c>
      <c r="H2457" s="39" t="n">
        <v>0</v>
      </c>
      <c r="I2457" s="39" t="n">
        <v>0</v>
      </c>
      <c r="J2457" s="14"/>
    </row>
    <row r="2458" ht="22.5" customHeight="1">
      <c r="A2458" s="13" t="n">
        <f>WEEKNUM(B2458,2)</f>
        <v>37</v>
      </c>
      <c r="B2458" s="33" t="n">
        <v>46275</v>
      </c>
      <c r="C2458" s="52" t="n">
        <v>11729820</v>
      </c>
      <c r="D2458" s="62" t="s">
        <v>10</v>
      </c>
      <c r="E2458" s="52" t="s">
        <v>25</v>
      </c>
      <c r="F2458" s="13" t="s">
        <v>15</v>
      </c>
      <c r="G2458" s="72" t="n">
        <v>0</v>
      </c>
      <c r="H2458" s="73" t="n">
        <v>0</v>
      </c>
      <c r="I2458" s="73" t="n">
        <v>0</v>
      </c>
      <c r="J2458" s="14"/>
    </row>
    <row r="2459" ht="22.5" customHeight="1">
      <c r="A2459" s="13" t="n">
        <f>WEEKNUM(B2459,2)</f>
        <v>37</v>
      </c>
      <c r="B2459" s="33" t="n">
        <v>46275</v>
      </c>
      <c r="C2459" s="52" t="n">
        <v>11729830</v>
      </c>
      <c r="D2459" s="62" t="s">
        <v>10</v>
      </c>
      <c r="E2459" s="52" t="s">
        <v>11</v>
      </c>
      <c r="F2459" s="52" t="s">
        <v>12</v>
      </c>
      <c r="G2459" s="35" t="n">
        <v>0</v>
      </c>
      <c r="H2459" s="39" t="n">
        <v>0</v>
      </c>
      <c r="I2459" s="39" t="n">
        <v>0.013</v>
      </c>
      <c r="J2459" s="70"/>
    </row>
    <row r="2460" ht="22.5" customHeight="1">
      <c r="A2460" s="13" t="n">
        <f>WEEKNUM(B2460,2)</f>
        <v>37</v>
      </c>
      <c r="B2460" s="33" t="n">
        <v>46275</v>
      </c>
      <c r="C2460" s="52" t="n">
        <v>11892329</v>
      </c>
      <c r="D2460" s="62" t="s">
        <v>10</v>
      </c>
      <c r="E2460" s="52" t="s">
        <v>11</v>
      </c>
      <c r="F2460" s="13" t="s">
        <v>15</v>
      </c>
      <c r="G2460" s="59" t="n">
        <v>451</v>
      </c>
      <c r="H2460" s="60" t="n">
        <v>0.217</v>
      </c>
      <c r="I2460" s="60" t="n">
        <v>98.01</v>
      </c>
      <c r="J2460" s="14"/>
    </row>
    <row r="2461" ht="22.5" customHeight="1">
      <c r="A2461" s="13" t="n">
        <f>WEEKNUM(B2461,2)</f>
        <v>37</v>
      </c>
      <c r="B2461" s="33" t="n">
        <v>46275</v>
      </c>
      <c r="C2461" s="52" t="n">
        <v>91557161</v>
      </c>
      <c r="D2461" s="62" t="s">
        <v>95</v>
      </c>
      <c r="E2461" s="56" t="s">
        <v>14</v>
      </c>
      <c r="F2461" s="13" t="s">
        <v>12</v>
      </c>
      <c r="G2461" s="35" t="n">
        <v>0</v>
      </c>
      <c r="H2461" s="39" t="n">
        <v>0</v>
      </c>
      <c r="I2461" s="39" t="n">
        <v>0.0234</v>
      </c>
      <c r="J2461" s="14"/>
    </row>
    <row r="2462" ht="22.5" customHeight="1">
      <c r="A2462" s="13" t="n">
        <f>WEEKNUM(B2462,2)</f>
        <v>37</v>
      </c>
      <c r="B2462" s="33" t="n">
        <v>46275</v>
      </c>
      <c r="C2462" s="52" t="n">
        <v>91557162</v>
      </c>
      <c r="D2462" s="62" t="s">
        <v>94</v>
      </c>
      <c r="E2462" s="56" t="s">
        <v>14</v>
      </c>
      <c r="F2462" s="13" t="s">
        <v>12</v>
      </c>
      <c r="G2462" s="35" t="n">
        <v>0</v>
      </c>
      <c r="H2462" s="39" t="n">
        <v>0</v>
      </c>
      <c r="I2462" s="39" t="n">
        <v>0.0234</v>
      </c>
      <c r="J2462" s="14"/>
    </row>
    <row r="2463" ht="22.5" customHeight="1">
      <c r="A2463" s="13" t="n">
        <f>WEEKNUM(B2463,2)</f>
        <v>37</v>
      </c>
      <c r="B2463" s="33" t="n">
        <v>46275</v>
      </c>
      <c r="C2463" s="52" t="n">
        <v>91560708</v>
      </c>
      <c r="D2463" s="62" t="s">
        <v>31</v>
      </c>
      <c r="E2463" s="56" t="s">
        <v>32</v>
      </c>
      <c r="F2463" s="39" t="s">
        <v>15</v>
      </c>
      <c r="G2463" s="35" t="n">
        <v>47</v>
      </c>
      <c r="H2463" s="39" t="n">
        <v>0.09</v>
      </c>
      <c r="I2463" s="39" t="n">
        <v>4.23</v>
      </c>
      <c r="J2463" s="14"/>
    </row>
    <row r="2464" ht="22.5" customHeight="1">
      <c r="A2464" s="13" t="n">
        <f>WEEKNUM(B2464,2)</f>
        <v>37</v>
      </c>
      <c r="B2464" s="33" t="n">
        <v>46275</v>
      </c>
      <c r="C2464" s="52" t="n">
        <v>91560709</v>
      </c>
      <c r="D2464" s="62" t="s">
        <v>31</v>
      </c>
      <c r="E2464" s="56" t="s">
        <v>33</v>
      </c>
      <c r="F2464" s="39" t="s">
        <v>15</v>
      </c>
      <c r="G2464" s="35" t="n">
        <v>499</v>
      </c>
      <c r="H2464" s="39" t="n">
        <v>0.06</v>
      </c>
      <c r="I2464" s="39" t="n">
        <v>29.94</v>
      </c>
      <c r="J2464" s="14"/>
    </row>
    <row r="2465" ht="22.5" customHeight="1">
      <c r="A2465" s="13" t="n">
        <f>WEEKNUM(B2465,2)</f>
        <v>37</v>
      </c>
      <c r="B2465" s="33" t="n">
        <v>46275</v>
      </c>
      <c r="C2465" s="52" t="n">
        <v>6061077</v>
      </c>
      <c r="D2465" s="62" t="s">
        <v>35</v>
      </c>
      <c r="E2465" s="56" t="s">
        <v>14</v>
      </c>
      <c r="F2465" s="39" t="s">
        <v>15</v>
      </c>
      <c r="G2465" s="35" t="n">
        <v>2</v>
      </c>
      <c r="H2465" s="39" t="n">
        <v>0.343</v>
      </c>
      <c r="I2465" s="39" t="n">
        <v>0.686</v>
      </c>
      <c r="J2465" s="14"/>
    </row>
    <row r="2466" ht="22.5" customHeight="1">
      <c r="A2466" s="13" t="n">
        <f>WEEKNUM(B2466,2)</f>
        <v>37</v>
      </c>
      <c r="B2466" s="33" t="n">
        <v>46275</v>
      </c>
      <c r="C2466" s="52" t="n">
        <v>6607117</v>
      </c>
      <c r="D2466" s="63" t="s">
        <v>35</v>
      </c>
      <c r="E2466" s="52" t="s">
        <v>14</v>
      </c>
      <c r="F2466" s="13" t="s">
        <v>15</v>
      </c>
      <c r="G2466" s="35" t="n">
        <v>209</v>
      </c>
      <c r="H2466" s="39" t="n">
        <v>0.619</v>
      </c>
      <c r="I2466" s="39" t="n">
        <v>129.364</v>
      </c>
      <c r="J2466" s="66"/>
    </row>
    <row r="2467" ht="22.5" customHeight="1">
      <c r="A2467" s="13" t="n">
        <f>WEEKNUM(B2467,2)</f>
        <v>37</v>
      </c>
      <c r="B2467" s="33" t="n">
        <v>46275</v>
      </c>
      <c r="C2467" s="52" t="n">
        <v>5497580</v>
      </c>
      <c r="D2467" s="63" t="s">
        <v>31</v>
      </c>
      <c r="E2467" s="52" t="s">
        <v>17</v>
      </c>
      <c r="F2467" s="13" t="s">
        <v>15</v>
      </c>
      <c r="G2467" s="35" t="n">
        <v>1356</v>
      </c>
      <c r="H2467" s="39" t="n">
        <v>0.251</v>
      </c>
      <c r="I2467" s="39" t="n">
        <v>340.771</v>
      </c>
      <c r="J2467" s="66"/>
    </row>
    <row r="2468" ht="22.5" customHeight="1">
      <c r="A2468" s="13" t="n">
        <f>WEEKNUM(B2468,2)</f>
        <v>37</v>
      </c>
      <c r="B2468" s="33" t="n">
        <v>46275</v>
      </c>
      <c r="C2468" s="52" t="n">
        <v>91407542</v>
      </c>
      <c r="D2468" s="63" t="s">
        <v>31</v>
      </c>
      <c r="E2468" s="52" t="s">
        <v>36</v>
      </c>
      <c r="F2468" s="13" t="s">
        <v>15</v>
      </c>
      <c r="G2468" s="35" t="n">
        <v>599</v>
      </c>
      <c r="H2468" s="39" t="n">
        <v>0.02</v>
      </c>
      <c r="I2468" s="39" t="n">
        <v>12.164</v>
      </c>
      <c r="J2468" s="14"/>
    </row>
    <row r="2469" ht="22.5" customHeight="1">
      <c r="A2469" s="13" t="n">
        <f>WEEKNUM(B2469,2)</f>
        <v>37</v>
      </c>
      <c r="B2469" s="33" t="n">
        <v>46275</v>
      </c>
      <c r="C2469" s="52" t="n">
        <v>8998645</v>
      </c>
      <c r="D2469" s="63" t="s">
        <v>31</v>
      </c>
      <c r="E2469" s="52" t="s">
        <v>17</v>
      </c>
      <c r="F2469" s="61" t="s">
        <v>15</v>
      </c>
      <c r="G2469" s="77" t="n">
        <v>13</v>
      </c>
      <c r="H2469" s="60" t="n">
        <v>0.72</v>
      </c>
      <c r="I2469" s="60" t="n">
        <v>9.366</v>
      </c>
      <c r="J2469" s="14"/>
    </row>
    <row r="2470" ht="22.5" customHeight="1">
      <c r="A2470" s="13" t="n">
        <f>WEEKNUM(B2470,2)</f>
        <v>37</v>
      </c>
      <c r="B2470" s="33" t="n">
        <v>46275</v>
      </c>
      <c r="C2470" s="52" t="n">
        <v>4383473</v>
      </c>
      <c r="D2470" s="63" t="s">
        <v>35</v>
      </c>
      <c r="E2470" s="52" t="s">
        <v>14</v>
      </c>
      <c r="F2470" s="39" t="s">
        <v>15</v>
      </c>
      <c r="G2470" s="35" t="n">
        <v>150</v>
      </c>
      <c r="H2470" s="39" t="n">
        <v>0.198</v>
      </c>
      <c r="I2470" s="39" t="n">
        <v>29.628</v>
      </c>
      <c r="J2470" s="14"/>
    </row>
    <row r="2471" ht="22.5" customHeight="1">
      <c r="A2471" s="13" t="n">
        <f>WEEKNUM(B2471,2)</f>
        <v>37</v>
      </c>
      <c r="B2471" s="33" t="n">
        <v>46275</v>
      </c>
      <c r="C2471" s="52" t="n">
        <v>8094753</v>
      </c>
      <c r="D2471" s="63" t="s">
        <v>35</v>
      </c>
      <c r="E2471" s="52" t="s">
        <v>14</v>
      </c>
      <c r="F2471" s="13" t="s">
        <v>26</v>
      </c>
      <c r="G2471" s="35" t="n">
        <v>381</v>
      </c>
      <c r="H2471" s="39" t="n">
        <v>0.45</v>
      </c>
      <c r="I2471" s="39" t="n">
        <v>172.86</v>
      </c>
      <c r="J2471" s="14"/>
    </row>
    <row r="2472" ht="22.5" customHeight="1">
      <c r="A2472" s="13" t="n">
        <f>WEEKNUM(B2472,2)</f>
        <v>37</v>
      </c>
      <c r="B2472" s="33" t="n">
        <v>46275</v>
      </c>
      <c r="C2472" s="52" t="n">
        <v>9415350</v>
      </c>
      <c r="D2472" s="63" t="s">
        <v>37</v>
      </c>
      <c r="E2472" s="52" t="s">
        <v>14</v>
      </c>
      <c r="F2472" s="13" t="s">
        <v>26</v>
      </c>
      <c r="G2472" s="35" t="n">
        <v>42</v>
      </c>
      <c r="H2472" s="39" t="n">
        <v>0.21</v>
      </c>
      <c r="I2472" s="39" t="n">
        <v>8.86</v>
      </c>
      <c r="J2472" s="14"/>
    </row>
    <row r="2473" ht="22.5" customHeight="1">
      <c r="A2473" s="13" t="n">
        <f>WEEKNUM(B2473,2)</f>
        <v>37</v>
      </c>
      <c r="B2473" s="33" t="n">
        <v>46275</v>
      </c>
      <c r="C2473" s="52" t="n">
        <v>2783561</v>
      </c>
      <c r="D2473" s="63" t="s">
        <v>38</v>
      </c>
      <c r="E2473" s="52" t="s">
        <v>14</v>
      </c>
      <c r="F2473" s="39" t="s">
        <v>15</v>
      </c>
      <c r="G2473" s="57" t="n">
        <v>393</v>
      </c>
      <c r="H2473" s="39" t="n">
        <v>0.103</v>
      </c>
      <c r="I2473" s="39" t="n">
        <v>40.375</v>
      </c>
      <c r="J2473" s="14"/>
    </row>
    <row r="2474" ht="22.5" customHeight="1">
      <c r="A2474" s="13" t="n">
        <f>WEEKNUM(B2474,2)</f>
        <v>37</v>
      </c>
      <c r="B2474" s="33" t="n">
        <v>46275</v>
      </c>
      <c r="C2474" s="52" t="n">
        <v>10599157</v>
      </c>
      <c r="D2474" s="63" t="s">
        <v>39</v>
      </c>
      <c r="E2474" s="52" t="s">
        <v>14</v>
      </c>
      <c r="F2474" s="39" t="s">
        <v>15</v>
      </c>
      <c r="G2474" s="57" t="n">
        <v>103</v>
      </c>
      <c r="H2474" s="39" t="n">
        <v>0.314</v>
      </c>
      <c r="I2474" s="39" t="n">
        <v>32.3</v>
      </c>
      <c r="J2474" s="14"/>
    </row>
    <row r="2475" ht="22.5" customHeight="1">
      <c r="A2475" s="13" t="n">
        <f>WEEKNUM(B2475,2)</f>
        <v>37</v>
      </c>
      <c r="B2475" s="33" t="n">
        <v>46275</v>
      </c>
      <c r="C2475" s="52" t="n">
        <v>10599681</v>
      </c>
      <c r="D2475" s="63" t="s">
        <v>40</v>
      </c>
      <c r="E2475" s="52" t="s">
        <v>14</v>
      </c>
      <c r="F2475" s="39" t="s">
        <v>15</v>
      </c>
      <c r="G2475" s="57" t="n">
        <v>279</v>
      </c>
      <c r="H2475" s="39" t="n">
        <v>0.13</v>
      </c>
      <c r="I2475" s="39" t="n">
        <v>36.27</v>
      </c>
      <c r="J2475" s="14"/>
    </row>
    <row r="2476" ht="22.5" customHeight="1">
      <c r="A2476" s="13" t="n">
        <f>WEEKNUM(B2476,2)</f>
        <v>37</v>
      </c>
      <c r="B2476" s="33" t="n">
        <v>46275</v>
      </c>
      <c r="C2476" s="52" t="n">
        <v>6060965</v>
      </c>
      <c r="D2476" s="63" t="s">
        <v>35</v>
      </c>
      <c r="E2476" s="52" t="s">
        <v>14</v>
      </c>
      <c r="F2476" s="39" t="s">
        <v>15</v>
      </c>
      <c r="G2476" s="58" t="n">
        <v>80</v>
      </c>
      <c r="H2476" s="39" t="n">
        <v>0.313</v>
      </c>
      <c r="I2476" s="39" t="n">
        <v>25</v>
      </c>
      <c r="J2476" s="14"/>
    </row>
    <row r="2477" ht="22.5" customHeight="1">
      <c r="A2477" s="13" t="n">
        <f>WEEKNUM(B2477,2)</f>
        <v>37</v>
      </c>
      <c r="B2477" s="33" t="n">
        <v>46275</v>
      </c>
      <c r="C2477" s="52" t="n">
        <v>10842514</v>
      </c>
      <c r="D2477" s="63" t="s">
        <v>41</v>
      </c>
      <c r="E2477" s="52" t="s">
        <v>14</v>
      </c>
      <c r="F2477" s="13" t="s">
        <v>26</v>
      </c>
      <c r="G2477" s="35" t="n">
        <v>0</v>
      </c>
      <c r="H2477" s="39" t="n">
        <v>0</v>
      </c>
      <c r="I2477" s="39" t="n">
        <v>0.05</v>
      </c>
      <c r="J2477" s="14"/>
    </row>
    <row r="2478" ht="22.5" customHeight="1">
      <c r="A2478" s="13" t="n">
        <f>WEEKNUM(B2478,2)</f>
        <v>37</v>
      </c>
      <c r="B2478" s="33" t="n">
        <v>46275</v>
      </c>
      <c r="C2478" s="52" t="n">
        <v>10815258</v>
      </c>
      <c r="D2478" s="63" t="s">
        <v>41</v>
      </c>
      <c r="E2478" s="52" t="s">
        <v>14</v>
      </c>
      <c r="F2478" s="39" t="s">
        <v>15</v>
      </c>
      <c r="G2478" s="35" t="n">
        <v>3</v>
      </c>
      <c r="H2478" s="39" t="n">
        <v>0.21</v>
      </c>
      <c r="I2478" s="39" t="n">
        <v>0.63</v>
      </c>
      <c r="J2478" s="14"/>
    </row>
    <row r="2479" ht="22.5" customHeight="1">
      <c r="A2479" s="13" t="n">
        <f>WEEKNUM(B2479,2)</f>
        <v>37</v>
      </c>
      <c r="B2479" s="33" t="n">
        <v>46275</v>
      </c>
      <c r="C2479" s="52" t="n">
        <v>91535229</v>
      </c>
      <c r="D2479" s="63" t="s">
        <v>31</v>
      </c>
      <c r="E2479" s="52" t="s">
        <v>36</v>
      </c>
      <c r="F2479" s="39" t="s">
        <v>15</v>
      </c>
      <c r="G2479" s="35" t="n">
        <v>12</v>
      </c>
      <c r="H2479" s="39" t="n">
        <v>0.04</v>
      </c>
      <c r="I2479" s="39" t="n">
        <v>0.48</v>
      </c>
      <c r="J2479" s="14"/>
    </row>
    <row r="2480" ht="22.5" customHeight="1">
      <c r="A2480" s="13" t="n">
        <f>WEEKNUM(B2480,2)</f>
        <v>37</v>
      </c>
      <c r="B2480" s="33" t="n">
        <v>46275</v>
      </c>
      <c r="C2480" s="52" t="n">
        <v>91535331</v>
      </c>
      <c r="D2480" s="63" t="s">
        <v>31</v>
      </c>
      <c r="E2480" s="52" t="s">
        <v>42</v>
      </c>
      <c r="F2480" s="39" t="s">
        <v>15</v>
      </c>
      <c r="G2480" s="58" t="n">
        <v>17</v>
      </c>
      <c r="H2480" s="39" t="n">
        <v>0.04</v>
      </c>
      <c r="I2480" s="39" t="n">
        <v>0.68</v>
      </c>
      <c r="J2480" s="14"/>
    </row>
    <row r="2481" ht="22.5" customHeight="1">
      <c r="A2481" s="13" t="n">
        <f>WEEKNUM(B2481,2)</f>
        <v>37</v>
      </c>
      <c r="B2481" s="33" t="n">
        <v>46275</v>
      </c>
      <c r="C2481" s="52" t="n">
        <v>11324493</v>
      </c>
      <c r="D2481" s="63" t="s">
        <v>31</v>
      </c>
      <c r="E2481" s="52" t="s">
        <v>17</v>
      </c>
      <c r="F2481" s="13" t="s">
        <v>15</v>
      </c>
      <c r="G2481" s="35" t="n">
        <v>3</v>
      </c>
      <c r="H2481" s="39" t="n">
        <v>0.3</v>
      </c>
      <c r="I2481" s="39" t="n">
        <v>0.9</v>
      </c>
      <c r="J2481" s="14"/>
    </row>
    <row r="2482" ht="22.5" customHeight="1">
      <c r="A2482" s="13" t="n">
        <f>WEEKNUM(B2482,2)</f>
        <v>37</v>
      </c>
      <c r="B2482" s="33" t="n">
        <v>46275</v>
      </c>
      <c r="C2482" s="52" t="n">
        <v>10298628</v>
      </c>
      <c r="D2482" s="63" t="s">
        <v>43</v>
      </c>
      <c r="E2482" s="52" t="s">
        <v>14</v>
      </c>
      <c r="F2482" s="13" t="s">
        <v>26</v>
      </c>
      <c r="G2482" s="58" t="n">
        <v>82</v>
      </c>
      <c r="H2482" s="39" t="n">
        <v>0.28</v>
      </c>
      <c r="I2482" s="39" t="n">
        <v>22.73</v>
      </c>
      <c r="J2482" s="14"/>
    </row>
    <row r="2483" ht="22.5" customHeight="1">
      <c r="A2483" s="13" t="n">
        <f>WEEKNUM(B2483,2)</f>
        <v>37</v>
      </c>
      <c r="B2483" s="33" t="n">
        <v>46275</v>
      </c>
      <c r="C2483" s="52" t="n">
        <v>11655595</v>
      </c>
      <c r="D2483" s="63" t="s">
        <v>44</v>
      </c>
      <c r="E2483" s="52" t="s">
        <v>14</v>
      </c>
      <c r="F2483" s="13" t="s">
        <v>26</v>
      </c>
      <c r="G2483" s="35" t="n">
        <v>0</v>
      </c>
      <c r="H2483" s="39" t="n">
        <v>0</v>
      </c>
      <c r="I2483" s="39" t="n">
        <v>0.06</v>
      </c>
      <c r="J2483" s="14"/>
    </row>
    <row r="2484" ht="22.5" customHeight="1">
      <c r="A2484" s="13" t="n">
        <f>WEEKNUM(B2484,2)</f>
        <v>37</v>
      </c>
      <c r="B2484" s="33" t="n">
        <v>46275</v>
      </c>
      <c r="C2484" s="52" t="n">
        <v>11655596</v>
      </c>
      <c r="D2484" s="63" t="s">
        <v>44</v>
      </c>
      <c r="E2484" s="52" t="s">
        <v>14</v>
      </c>
      <c r="F2484" s="13" t="s">
        <v>12</v>
      </c>
      <c r="G2484" s="35" t="n">
        <v>0</v>
      </c>
      <c r="H2484" s="39" t="n">
        <v>0</v>
      </c>
      <c r="I2484" s="39" t="n">
        <v>0.0002</v>
      </c>
      <c r="J2484" s="14"/>
    </row>
    <row r="2485" ht="22.5" customHeight="1">
      <c r="A2485" s="13" t="n">
        <f>WEEKNUM(B2485,2)</f>
        <v>37</v>
      </c>
      <c r="B2485" s="33" t="n">
        <v>46275</v>
      </c>
      <c r="C2485" s="52" t="n">
        <v>11690183</v>
      </c>
      <c r="D2485" s="63" t="s">
        <v>38</v>
      </c>
      <c r="E2485" s="52" t="s">
        <v>14</v>
      </c>
      <c r="F2485" s="13" t="s">
        <v>15</v>
      </c>
      <c r="G2485" s="58" t="n">
        <v>49</v>
      </c>
      <c r="H2485" s="39" t="n">
        <v>0.2</v>
      </c>
      <c r="I2485" s="39" t="n">
        <v>9.8</v>
      </c>
      <c r="J2485" s="14"/>
    </row>
    <row r="2486" ht="22.5" customHeight="1">
      <c r="A2486" s="13" t="n">
        <f>WEEKNUM(B2486,2)</f>
        <v>37</v>
      </c>
      <c r="B2486" s="33" t="n">
        <v>46275</v>
      </c>
      <c r="C2486" s="52" t="n">
        <v>11763482</v>
      </c>
      <c r="D2486" s="63" t="s">
        <v>44</v>
      </c>
      <c r="E2486" s="52" t="s">
        <v>14</v>
      </c>
      <c r="F2486" s="13" t="s">
        <v>12</v>
      </c>
      <c r="G2486" s="35" t="n">
        <v>0</v>
      </c>
      <c r="H2486" s="39" t="n">
        <v>0</v>
      </c>
      <c r="I2486" s="39" t="n">
        <v>0.3273</v>
      </c>
      <c r="J2486" s="70"/>
    </row>
    <row r="2487" ht="22.5" customHeight="1">
      <c r="A2487" s="13" t="n">
        <f>WEEKNUM(B2487,2)</f>
        <v>37</v>
      </c>
      <c r="B2487" s="33" t="n">
        <v>46275</v>
      </c>
      <c r="C2487" s="52" t="n">
        <v>5464039</v>
      </c>
      <c r="D2487" s="63" t="s">
        <v>31</v>
      </c>
      <c r="E2487" s="52" t="s">
        <v>46</v>
      </c>
      <c r="F2487" s="13" t="s">
        <v>15</v>
      </c>
      <c r="G2487" s="35" t="n">
        <v>1481</v>
      </c>
      <c r="H2487" s="39" t="n">
        <v>0.295</v>
      </c>
      <c r="I2487" s="39" t="n">
        <v>437.453</v>
      </c>
      <c r="J2487" s="14"/>
    </row>
    <row r="2488" ht="22.5" customHeight="1">
      <c r="A2488" s="13" t="n">
        <f>WEEKNUM(B2488,2)</f>
        <v>37</v>
      </c>
      <c r="B2488" s="33" t="n">
        <v>46275</v>
      </c>
      <c r="C2488" s="52" t="n">
        <v>8057746</v>
      </c>
      <c r="D2488" s="63" t="s">
        <v>31</v>
      </c>
      <c r="E2488" s="52" t="s">
        <v>46</v>
      </c>
      <c r="F2488" s="13" t="s">
        <v>15</v>
      </c>
      <c r="G2488" s="35" t="n">
        <v>0</v>
      </c>
      <c r="H2488" s="39" t="n">
        <v>0</v>
      </c>
      <c r="I2488" s="39" t="n">
        <v>0</v>
      </c>
      <c r="J2488" s="14"/>
    </row>
    <row r="2489" ht="22.5" customHeight="1">
      <c r="A2489" s="13" t="n">
        <f>WEEKNUM(B2489,2)</f>
        <v>37</v>
      </c>
      <c r="B2489" s="33" t="n">
        <v>46275</v>
      </c>
      <c r="C2489" s="52" t="n">
        <v>91399821</v>
      </c>
      <c r="D2489" s="62" t="s">
        <v>40</v>
      </c>
      <c r="E2489" s="52" t="s">
        <v>14</v>
      </c>
      <c r="F2489" s="61" t="s">
        <v>26</v>
      </c>
      <c r="G2489" s="59" t="n">
        <v>442</v>
      </c>
      <c r="H2489" s="60" t="n">
        <v>0.05</v>
      </c>
      <c r="I2489" s="60" t="n">
        <v>23.46</v>
      </c>
      <c r="J2489" s="13"/>
    </row>
    <row r="2490" ht="22.5" customHeight="1">
      <c r="A2490" s="13" t="n">
        <f>WEEKNUM(B2490,2)</f>
        <v>37</v>
      </c>
      <c r="B2490" s="33" t="n">
        <v>46275</v>
      </c>
      <c r="C2490" s="52" t="n">
        <v>8670368</v>
      </c>
      <c r="D2490" s="62" t="s">
        <v>16</v>
      </c>
      <c r="E2490" s="52" t="s">
        <v>11</v>
      </c>
      <c r="F2490" s="13" t="s">
        <v>30</v>
      </c>
      <c r="G2490" s="35" t="n">
        <v>5</v>
      </c>
      <c r="H2490" s="39" t="n">
        <v>0.32</v>
      </c>
      <c r="I2490" s="39" t="n">
        <v>1.58</v>
      </c>
      <c r="J2490" s="39" t="n">
        <v>0</v>
      </c>
    </row>
    <row r="2491" ht="22.5" customHeight="1">
      <c r="A2491" s="13" t="n">
        <f>WEEKNUM(B2491,2)</f>
        <v>37</v>
      </c>
      <c r="B2491" s="33" t="n">
        <v>46275</v>
      </c>
      <c r="C2491" s="52" t="n">
        <v>10514860</v>
      </c>
      <c r="D2491" s="63" t="s">
        <v>44</v>
      </c>
      <c r="E2491" s="52" t="s">
        <v>14</v>
      </c>
      <c r="F2491" s="13" t="s">
        <v>15</v>
      </c>
      <c r="G2491" s="35" t="n">
        <v>114</v>
      </c>
      <c r="H2491" s="39" t="n">
        <v>0.7</v>
      </c>
      <c r="I2491" s="39" t="n">
        <v>79.8</v>
      </c>
      <c r="J2491" s="13"/>
    </row>
    <row r="2492" ht="22.5" customHeight="1">
      <c r="A2492" s="13" t="n">
        <f>WEEKNUM(B2492,2)</f>
        <v>37</v>
      </c>
      <c r="B2492" s="33" t="n">
        <v>46275</v>
      </c>
      <c r="C2492" s="52" t="n">
        <v>91532857</v>
      </c>
      <c r="D2492" s="63" t="s">
        <v>47</v>
      </c>
      <c r="E2492" s="52" t="s">
        <v>14</v>
      </c>
      <c r="F2492" s="13" t="s">
        <v>12</v>
      </c>
      <c r="G2492" s="35" t="n">
        <v>57</v>
      </c>
      <c r="H2492" s="39" t="n">
        <v>0.165</v>
      </c>
      <c r="I2492" s="39" t="n">
        <v>9.4232</v>
      </c>
      <c r="J2492" s="13"/>
    </row>
    <row r="2493" ht="22.5" customHeight="1">
      <c r="A2493" s="13" t="n">
        <f>WEEKNUM(B2493,2)</f>
        <v>37</v>
      </c>
      <c r="B2493" s="33" t="n">
        <v>46275</v>
      </c>
      <c r="C2493" s="52" t="n">
        <v>91534913</v>
      </c>
      <c r="D2493" s="63" t="s">
        <v>48</v>
      </c>
      <c r="E2493" s="52" t="s">
        <v>49</v>
      </c>
      <c r="F2493" s="13" t="s">
        <v>15</v>
      </c>
      <c r="G2493" s="35" t="n">
        <v>0</v>
      </c>
      <c r="H2493" s="39" t="n">
        <v>0</v>
      </c>
      <c r="I2493" s="39" t="n">
        <v>0</v>
      </c>
      <c r="J2493" s="13"/>
    </row>
    <row r="2494" ht="22.5" customHeight="1">
      <c r="A2494" s="13" t="n">
        <f>WEEKNUM(B2494,2)</f>
        <v>37</v>
      </c>
      <c r="B2494" s="33" t="n">
        <v>46275</v>
      </c>
      <c r="C2494" s="52" t="n">
        <v>91538336</v>
      </c>
      <c r="D2494" s="63" t="s">
        <v>98</v>
      </c>
      <c r="E2494" s="52" t="s">
        <v>32</v>
      </c>
      <c r="F2494" s="13" t="s">
        <v>15</v>
      </c>
      <c r="G2494" s="35" t="n">
        <v>0</v>
      </c>
      <c r="H2494" s="39" t="n">
        <v>0</v>
      </c>
      <c r="I2494" s="39" t="n">
        <v>0</v>
      </c>
      <c r="J2494" s="13"/>
    </row>
    <row r="2495" ht="22.5" customHeight="1">
      <c r="A2495" s="13" t="n">
        <f>WEEKNUM(B2495,2)</f>
        <v>37</v>
      </c>
      <c r="B2495" s="33" t="n">
        <v>46275</v>
      </c>
      <c r="C2495" s="52" t="n">
        <v>91533906</v>
      </c>
      <c r="D2495" s="63" t="s">
        <v>50</v>
      </c>
      <c r="E2495" s="52" t="s">
        <v>51</v>
      </c>
      <c r="F2495" s="13" t="s">
        <v>15</v>
      </c>
      <c r="G2495" s="35" t="n">
        <v>0</v>
      </c>
      <c r="H2495" s="39" t="n">
        <v>0</v>
      </c>
      <c r="I2495" s="39" t="n">
        <v>0</v>
      </c>
      <c r="J2495" s="13"/>
    </row>
    <row r="2496" ht="22.5" customHeight="1">
      <c r="A2496" s="13" t="n">
        <f>WEEKNUM(B2496,2)</f>
        <v>37</v>
      </c>
      <c r="B2496" s="33" t="n">
        <v>46275</v>
      </c>
      <c r="C2496" s="52" t="n">
        <v>91538334</v>
      </c>
      <c r="D2496" s="63" t="s">
        <v>98</v>
      </c>
      <c r="E2496" s="52" t="s">
        <v>18</v>
      </c>
      <c r="F2496" s="13" t="s">
        <v>15</v>
      </c>
      <c r="G2496" s="35" t="n">
        <v>12</v>
      </c>
      <c r="H2496" s="39" t="n">
        <v>0.8</v>
      </c>
      <c r="I2496" s="39" t="n">
        <v>9.6</v>
      </c>
      <c r="J2496" s="13"/>
    </row>
    <row r="2497" ht="22.5" customHeight="1">
      <c r="A2497" s="13" t="n">
        <f>WEEKNUM(B2497,2)</f>
        <v>37</v>
      </c>
      <c r="B2497" s="33" t="n">
        <v>46275</v>
      </c>
      <c r="C2497" s="52" t="n">
        <v>91545519</v>
      </c>
      <c r="D2497" s="63" t="s">
        <v>52</v>
      </c>
      <c r="E2497" s="52" t="s">
        <v>46</v>
      </c>
      <c r="F2497" s="13" t="s">
        <v>15</v>
      </c>
      <c r="G2497" s="35" t="n">
        <v>1</v>
      </c>
      <c r="H2497" s="39" t="n">
        <v>0.2</v>
      </c>
      <c r="I2497" s="39" t="n">
        <v>0.2</v>
      </c>
      <c r="J2497" s="13"/>
    </row>
    <row r="2498" ht="22.5" customHeight="1">
      <c r="A2498" s="13" t="n">
        <f>WEEKNUM(B2498,2)</f>
        <v>37</v>
      </c>
      <c r="B2498" s="33" t="n">
        <v>46275</v>
      </c>
      <c r="C2498" s="52" t="n">
        <v>91551388</v>
      </c>
      <c r="D2498" s="63" t="s">
        <v>53</v>
      </c>
      <c r="E2498" s="52" t="s">
        <v>54</v>
      </c>
      <c r="F2498" s="13" t="s">
        <v>12</v>
      </c>
      <c r="G2498" s="35" t="n">
        <v>44</v>
      </c>
      <c r="H2498" s="39" t="n">
        <v>0.674</v>
      </c>
      <c r="I2498" s="39" t="n">
        <v>29.6702</v>
      </c>
      <c r="J2498" s="13"/>
    </row>
    <row r="2499" ht="22.5" customHeight="1">
      <c r="A2499" s="13" t="n">
        <f>WEEKNUM(B2499,2)</f>
        <v>37</v>
      </c>
      <c r="B2499" s="33" t="n">
        <v>46275</v>
      </c>
      <c r="C2499" s="52" t="n">
        <v>91550293</v>
      </c>
      <c r="D2499" s="63" t="s">
        <v>55</v>
      </c>
      <c r="E2499" s="52" t="s">
        <v>56</v>
      </c>
      <c r="F2499" s="13" t="s">
        <v>15</v>
      </c>
      <c r="G2499" s="35" t="n">
        <v>18</v>
      </c>
      <c r="H2499" s="39" t="n">
        <v>0.35</v>
      </c>
      <c r="I2499" s="39" t="n">
        <v>6.3</v>
      </c>
      <c r="J2499" s="13"/>
    </row>
    <row r="2500" ht="22.5" customHeight="1">
      <c r="A2500" s="13" t="n">
        <f>WEEKNUM(B2500,2)</f>
        <v>37</v>
      </c>
      <c r="B2500" s="33" t="n">
        <v>46275</v>
      </c>
      <c r="C2500" s="52" t="n">
        <v>91550294</v>
      </c>
      <c r="D2500" s="63" t="s">
        <v>96</v>
      </c>
      <c r="E2500" s="52" t="s">
        <v>54</v>
      </c>
      <c r="F2500" s="13" t="s">
        <v>15</v>
      </c>
      <c r="G2500" s="35" t="n">
        <v>0</v>
      </c>
      <c r="H2500" s="39" t="n">
        <v>0</v>
      </c>
      <c r="I2500" s="39" t="n">
        <v>0</v>
      </c>
      <c r="J2500" s="13"/>
    </row>
    <row r="2501" ht="22.5" customHeight="1">
      <c r="A2501" s="13" t="n">
        <f>WEEKNUM(B2501,2)</f>
        <v>37</v>
      </c>
      <c r="B2501" s="33" t="n">
        <v>46275</v>
      </c>
      <c r="C2501" s="52" t="n">
        <v>9333145</v>
      </c>
      <c r="D2501" s="63" t="s">
        <v>57</v>
      </c>
      <c r="E2501" s="52" t="s">
        <v>14</v>
      </c>
      <c r="F2501" s="13" t="s">
        <v>26</v>
      </c>
      <c r="G2501" s="35" t="n">
        <v>146</v>
      </c>
      <c r="H2501" s="39" t="n">
        <v>0.37</v>
      </c>
      <c r="I2501" s="39" t="n">
        <v>53.74</v>
      </c>
      <c r="J2501" s="13"/>
    </row>
    <row r="2502" ht="22.5" customHeight="1">
      <c r="A2502" s="13" t="n">
        <f>WEEKNUM(B2502,2)</f>
        <v>37</v>
      </c>
      <c r="B2502" s="33" t="n">
        <v>46275</v>
      </c>
      <c r="C2502" s="52" t="n">
        <v>91555309</v>
      </c>
      <c r="D2502" s="63" t="s">
        <v>52</v>
      </c>
      <c r="E2502" s="52" t="s">
        <v>36</v>
      </c>
      <c r="F2502" s="13" t="s">
        <v>15</v>
      </c>
      <c r="G2502" s="35" t="n">
        <v>0</v>
      </c>
      <c r="H2502" s="39" t="n">
        <v>0</v>
      </c>
      <c r="I2502" s="39" t="n">
        <v>0</v>
      </c>
      <c r="J2502" s="13"/>
    </row>
    <row r="2503" ht="22.5" customHeight="1">
      <c r="A2503" s="13" t="n">
        <f>WEEKNUM(B2503,2)</f>
        <v>37</v>
      </c>
      <c r="B2503" s="33" t="n">
        <v>46275</v>
      </c>
      <c r="C2503" s="52" t="n">
        <v>91554853</v>
      </c>
      <c r="D2503" s="63" t="s">
        <v>52</v>
      </c>
      <c r="E2503" s="52" t="s">
        <v>36</v>
      </c>
      <c r="F2503" s="13" t="s">
        <v>21</v>
      </c>
      <c r="G2503" s="35" t="n">
        <v>6</v>
      </c>
      <c r="H2503" s="39" t="n">
        <v>0.3</v>
      </c>
      <c r="I2503" s="39" t="n">
        <v>1.8</v>
      </c>
      <c r="J2503" s="13"/>
    </row>
    <row r="2504" ht="22.5" customHeight="1">
      <c r="A2504" s="13" t="n">
        <f>WEEKNUM(B2504,2)</f>
        <v>37</v>
      </c>
      <c r="B2504" s="33" t="n">
        <v>46275</v>
      </c>
      <c r="C2504" s="52" t="n">
        <v>91557347</v>
      </c>
      <c r="D2504" s="63" t="s">
        <v>58</v>
      </c>
      <c r="E2504" s="52" t="s">
        <v>14</v>
      </c>
      <c r="F2504" s="13" t="s">
        <v>15</v>
      </c>
      <c r="G2504" s="35" t="n">
        <v>5</v>
      </c>
      <c r="H2504" s="39" t="n">
        <v>0.8</v>
      </c>
      <c r="I2504" s="39" t="n">
        <v>4</v>
      </c>
      <c r="J2504" s="13"/>
    </row>
    <row r="2505" ht="22.5" customHeight="1">
      <c r="A2505" s="13" t="n">
        <f>WEEKNUM(B2505,2)</f>
        <v>37</v>
      </c>
      <c r="B2505" s="33" t="n">
        <v>46275</v>
      </c>
      <c r="C2505" s="52" t="n">
        <v>91399439</v>
      </c>
      <c r="D2505" s="63" t="s">
        <v>69</v>
      </c>
      <c r="E2505" s="52" t="s">
        <v>42</v>
      </c>
      <c r="F2505" s="13" t="s">
        <v>15</v>
      </c>
      <c r="G2505" s="13" t="n">
        <v>31</v>
      </c>
      <c r="H2505" s="39" t="n">
        <v>0.1</v>
      </c>
      <c r="I2505" s="39" t="n">
        <v>3.1</v>
      </c>
      <c r="J2505" s="13"/>
    </row>
    <row r="2506" ht="22.5" customHeight="1">
      <c r="A2506" s="13" t="n">
        <f>WEEKNUM(B2506,2)</f>
        <v>37</v>
      </c>
      <c r="B2506" s="33" t="n">
        <v>46275</v>
      </c>
      <c r="C2506" s="52" t="n">
        <v>91399437</v>
      </c>
      <c r="D2506" s="63" t="s">
        <v>70</v>
      </c>
      <c r="E2506" s="56" t="s">
        <v>71</v>
      </c>
      <c r="F2506" s="61" t="s">
        <v>15</v>
      </c>
      <c r="G2506" s="59" t="n">
        <v>50</v>
      </c>
      <c r="H2506" s="60" t="n">
        <v>0.15</v>
      </c>
      <c r="I2506" s="60" t="n">
        <v>7.5</v>
      </c>
      <c r="J2506" s="66"/>
    </row>
    <row r="2507" ht="22.5" customHeight="1">
      <c r="A2507" s="13" t="n">
        <f>WEEKNUM(B2507,2)</f>
        <v>37</v>
      </c>
      <c r="B2507" s="33" t="n">
        <v>46275</v>
      </c>
      <c r="C2507" s="52" t="n">
        <v>5556054</v>
      </c>
      <c r="D2507" s="63" t="s">
        <v>72</v>
      </c>
      <c r="E2507" s="52" t="s">
        <v>36</v>
      </c>
      <c r="F2507" s="13" t="s">
        <v>15</v>
      </c>
      <c r="G2507" s="57" t="n">
        <v>3</v>
      </c>
      <c r="H2507" s="39" t="n">
        <v>0.714</v>
      </c>
      <c r="I2507" s="39" t="n">
        <v>2.142</v>
      </c>
      <c r="J2507" s="14"/>
    </row>
    <row r="2508" ht="22.5" customHeight="1">
      <c r="A2508" s="13" t="n">
        <f>WEEKNUM(B2508,2)</f>
        <v>37</v>
      </c>
      <c r="B2508" s="33" t="n">
        <v>46275</v>
      </c>
      <c r="C2508" s="52" t="n">
        <v>8628042</v>
      </c>
      <c r="D2508" s="63" t="s">
        <v>28</v>
      </c>
      <c r="E2508" s="52" t="s">
        <v>14</v>
      </c>
      <c r="F2508" s="13" t="s">
        <v>26</v>
      </c>
      <c r="G2508" s="13" t="n">
        <v>659</v>
      </c>
      <c r="H2508" s="39" t="n">
        <v>0.33</v>
      </c>
      <c r="I2508" s="39" t="n">
        <v>217.24</v>
      </c>
      <c r="J2508" s="14"/>
    </row>
    <row r="2509" ht="22.5" customHeight="1">
      <c r="A2509" s="13" t="n">
        <f>WEEKNUM(B2509,2)</f>
        <v>37</v>
      </c>
      <c r="B2509" s="33" t="n">
        <v>46275</v>
      </c>
      <c r="C2509" s="52" t="n">
        <v>9297014</v>
      </c>
      <c r="D2509" s="63" t="s">
        <v>13</v>
      </c>
      <c r="E2509" s="52" t="s">
        <v>14</v>
      </c>
      <c r="F2509" s="13" t="s">
        <v>26</v>
      </c>
      <c r="G2509" s="13" t="n">
        <v>179</v>
      </c>
      <c r="H2509" s="39" t="n">
        <v>0.31</v>
      </c>
      <c r="I2509" s="39" t="n">
        <v>55.16</v>
      </c>
      <c r="J2509" s="14"/>
    </row>
    <row r="2510" ht="22.5" customHeight="1">
      <c r="A2510" s="13" t="n">
        <f>WEEKNUM(B2510,2)</f>
        <v>37</v>
      </c>
      <c r="B2510" s="33" t="n">
        <v>46275</v>
      </c>
      <c r="C2510" s="52" t="n">
        <v>7815836</v>
      </c>
      <c r="D2510" s="63" t="s">
        <v>73</v>
      </c>
      <c r="E2510" s="52" t="s">
        <v>36</v>
      </c>
      <c r="F2510" s="13" t="s">
        <v>15</v>
      </c>
      <c r="G2510" s="57" t="n">
        <v>2518</v>
      </c>
      <c r="H2510" s="39" t="n">
        <v>0.097</v>
      </c>
      <c r="I2510" s="39" t="n">
        <v>243.985</v>
      </c>
      <c r="J2510" s="14"/>
    </row>
    <row r="2511" ht="22.5" customHeight="1">
      <c r="A2511" s="13" t="n">
        <f>WEEKNUM(B2511,2)</f>
        <v>37</v>
      </c>
      <c r="B2511" s="33" t="n">
        <v>46275</v>
      </c>
      <c r="C2511" s="52" t="n">
        <v>8312006</v>
      </c>
      <c r="D2511" s="63" t="s">
        <v>92</v>
      </c>
      <c r="E2511" s="52" t="s">
        <v>14</v>
      </c>
      <c r="F2511" s="13" t="s">
        <v>15</v>
      </c>
      <c r="G2511" s="57" t="n">
        <v>46</v>
      </c>
      <c r="H2511" s="39" t="n">
        <v>0.12</v>
      </c>
      <c r="I2511" s="39" t="n">
        <v>5.52</v>
      </c>
      <c r="J2511" s="14"/>
    </row>
    <row r="2512" ht="22.5" customHeight="1">
      <c r="A2512" s="13" t="n">
        <f>WEEKNUM(B2512,2)</f>
        <v>37</v>
      </c>
      <c r="B2512" s="33" t="n">
        <v>46275</v>
      </c>
      <c r="C2512" s="52" t="n">
        <v>91467820</v>
      </c>
      <c r="D2512" s="63" t="s">
        <v>74</v>
      </c>
      <c r="E2512" s="52" t="s">
        <v>36</v>
      </c>
      <c r="F2512" s="13" t="s">
        <v>15</v>
      </c>
      <c r="G2512" s="57" t="n">
        <v>200</v>
      </c>
      <c r="H2512" s="39" t="n">
        <v>0.1</v>
      </c>
      <c r="I2512" s="39" t="n">
        <v>20</v>
      </c>
      <c r="J2512" s="14"/>
    </row>
    <row r="2513" ht="22.5" customHeight="1">
      <c r="A2513" s="13" t="n">
        <f>WEEKNUM(B2513,2)</f>
        <v>37</v>
      </c>
      <c r="B2513" s="33" t="n">
        <v>46275</v>
      </c>
      <c r="C2513" s="52" t="n">
        <v>91467821</v>
      </c>
      <c r="D2513" s="63" t="s">
        <v>74</v>
      </c>
      <c r="E2513" s="52" t="s">
        <v>17</v>
      </c>
      <c r="F2513" s="13" t="s">
        <v>15</v>
      </c>
      <c r="G2513" s="57" t="n">
        <v>100</v>
      </c>
      <c r="H2513" s="39" t="n">
        <v>0.17</v>
      </c>
      <c r="I2513" s="39" t="n">
        <v>17</v>
      </c>
      <c r="J2513" s="14"/>
    </row>
    <row r="2514" ht="22.5" customHeight="1">
      <c r="A2514" s="13" t="n">
        <f>WEEKNUM(B2514,2)</f>
        <v>37</v>
      </c>
      <c r="B2514" s="33" t="n">
        <v>46275</v>
      </c>
      <c r="C2514" s="52" t="n">
        <v>10295313</v>
      </c>
      <c r="D2514" s="63" t="s">
        <v>92</v>
      </c>
      <c r="E2514" s="52" t="s">
        <v>14</v>
      </c>
      <c r="F2514" s="13" t="s">
        <v>15</v>
      </c>
      <c r="G2514" s="57" t="n">
        <v>0</v>
      </c>
      <c r="H2514" s="39" t="n">
        <v>0</v>
      </c>
      <c r="I2514" s="39" t="n">
        <v>0</v>
      </c>
      <c r="J2514" s="14"/>
    </row>
    <row r="2515" ht="22.5" customHeight="1">
      <c r="A2515" s="13" t="n">
        <f>WEEKNUM(B2515,2)</f>
        <v>37</v>
      </c>
      <c r="B2515" s="33" t="n">
        <v>46275</v>
      </c>
      <c r="C2515" s="52" t="n">
        <v>91496145</v>
      </c>
      <c r="D2515" s="63" t="s">
        <v>74</v>
      </c>
      <c r="E2515" s="56" t="s">
        <v>71</v>
      </c>
      <c r="F2515" s="13" t="s">
        <v>15</v>
      </c>
      <c r="G2515" s="57" t="n">
        <v>50</v>
      </c>
      <c r="H2515" s="39" t="n">
        <v>0.15</v>
      </c>
      <c r="I2515" s="39" t="n">
        <v>7.5</v>
      </c>
      <c r="J2515" s="14"/>
    </row>
    <row r="2516" ht="22.5" customHeight="1">
      <c r="A2516" s="13" t="n">
        <f>WEEKNUM(B2516,2)</f>
        <v>37</v>
      </c>
      <c r="B2516" s="33" t="n">
        <v>46275</v>
      </c>
      <c r="C2516" s="52" t="n">
        <v>91496146</v>
      </c>
      <c r="D2516" s="63" t="s">
        <v>74</v>
      </c>
      <c r="E2516" s="52" t="s">
        <v>46</v>
      </c>
      <c r="F2516" s="13" t="s">
        <v>15</v>
      </c>
      <c r="G2516" s="57" t="n">
        <v>200</v>
      </c>
      <c r="H2516" s="39" t="n">
        <v>0.14</v>
      </c>
      <c r="I2516" s="39" t="n">
        <v>28</v>
      </c>
      <c r="J2516" s="14"/>
    </row>
    <row r="2517" ht="22.5" customHeight="1">
      <c r="A2517" s="13" t="n">
        <f>WEEKNUM(B2517,2)</f>
        <v>37</v>
      </c>
      <c r="B2517" s="33" t="n">
        <v>46275</v>
      </c>
      <c r="C2517" s="52" t="n">
        <v>91496147</v>
      </c>
      <c r="D2517" s="63" t="s">
        <v>74</v>
      </c>
      <c r="E2517" s="52" t="s">
        <v>11</v>
      </c>
      <c r="F2517" s="13" t="s">
        <v>15</v>
      </c>
      <c r="G2517" s="57" t="n">
        <v>135</v>
      </c>
      <c r="H2517" s="39" t="n">
        <v>0.13</v>
      </c>
      <c r="I2517" s="39" t="n">
        <v>17.55</v>
      </c>
      <c r="J2517" s="14"/>
    </row>
    <row r="2518" ht="22.5" customHeight="1">
      <c r="A2518" s="13" t="n">
        <f>WEEKNUM(B2518,2)</f>
        <v>37</v>
      </c>
      <c r="B2518" s="33" t="n">
        <v>46275</v>
      </c>
      <c r="C2518" s="52" t="n">
        <v>91496148</v>
      </c>
      <c r="D2518" s="63" t="s">
        <v>74</v>
      </c>
      <c r="E2518" s="52" t="s">
        <v>14</v>
      </c>
      <c r="F2518" s="13" t="s">
        <v>15</v>
      </c>
      <c r="G2518" s="57" t="n">
        <v>160</v>
      </c>
      <c r="H2518" s="39" t="n">
        <v>0.15</v>
      </c>
      <c r="I2518" s="39" t="n">
        <v>24</v>
      </c>
      <c r="J2518" s="14"/>
    </row>
    <row r="2519" ht="22.5" customHeight="1">
      <c r="A2519" s="13" t="n">
        <f>WEEKNUM(B2519,2)</f>
        <v>37</v>
      </c>
      <c r="B2519" s="33" t="n">
        <v>46275</v>
      </c>
      <c r="C2519" s="52" t="n">
        <v>10765365</v>
      </c>
      <c r="D2519" s="63" t="s">
        <v>75</v>
      </c>
      <c r="E2519" s="56" t="s">
        <v>71</v>
      </c>
      <c r="F2519" s="13" t="s">
        <v>15</v>
      </c>
      <c r="G2519" s="57" t="n">
        <v>100</v>
      </c>
      <c r="H2519" s="39" t="n">
        <v>0.18</v>
      </c>
      <c r="I2519" s="39" t="n">
        <v>18.04</v>
      </c>
      <c r="J2519" s="14"/>
    </row>
    <row r="2520" ht="22.5" customHeight="1">
      <c r="A2520" s="13" t="n">
        <f>WEEKNUM(B2520,2)</f>
        <v>37</v>
      </c>
      <c r="B2520" s="33" t="n">
        <v>46275</v>
      </c>
      <c r="C2520" s="52" t="n">
        <v>11079953</v>
      </c>
      <c r="D2520" s="63" t="s">
        <v>72</v>
      </c>
      <c r="E2520" s="52" t="s">
        <v>36</v>
      </c>
      <c r="F2520" s="13" t="s">
        <v>15</v>
      </c>
      <c r="G2520" s="57" t="n">
        <v>0</v>
      </c>
      <c r="H2520" s="39" t="n">
        <v>0</v>
      </c>
      <c r="I2520" s="39" t="n">
        <v>0</v>
      </c>
      <c r="J2520" s="14"/>
    </row>
    <row r="2521" ht="22.5" customHeight="1">
      <c r="A2521" s="13" t="n">
        <f>WEEKNUM(B2521,2)</f>
        <v>37</v>
      </c>
      <c r="B2521" s="33" t="n">
        <v>46275</v>
      </c>
      <c r="C2521" s="52" t="n">
        <v>9535696</v>
      </c>
      <c r="D2521" s="63" t="s">
        <v>97</v>
      </c>
      <c r="E2521" s="56" t="s">
        <v>36</v>
      </c>
      <c r="F2521" s="13" t="s">
        <v>15</v>
      </c>
      <c r="G2521" s="57" t="n">
        <v>0</v>
      </c>
      <c r="H2521" s="39" t="n">
        <v>0</v>
      </c>
      <c r="I2521" s="39" t="n">
        <v>0</v>
      </c>
      <c r="J2521" s="14"/>
    </row>
    <row r="2522" ht="22.5" customHeight="1">
      <c r="A2522" s="13" t="n">
        <f>WEEKNUM(B2522,2)</f>
        <v>37</v>
      </c>
      <c r="B2522" s="33" t="n">
        <v>46275</v>
      </c>
      <c r="C2522" s="52" t="n">
        <v>11690181</v>
      </c>
      <c r="D2522" s="63" t="s">
        <v>76</v>
      </c>
      <c r="E2522" s="52" t="s">
        <v>14</v>
      </c>
      <c r="F2522" s="13" t="s">
        <v>15</v>
      </c>
      <c r="G2522" s="57" t="n">
        <v>500</v>
      </c>
      <c r="H2522" s="39" t="n">
        <v>0.42</v>
      </c>
      <c r="I2522" s="39" t="n">
        <v>210.02</v>
      </c>
      <c r="J2522" s="14"/>
    </row>
    <row r="2523" ht="22.5" customHeight="1">
      <c r="A2523" s="13" t="n">
        <f>WEEKNUM(B2523,2)</f>
        <v>37</v>
      </c>
      <c r="B2523" s="33" t="n">
        <v>46275</v>
      </c>
      <c r="C2523" s="52" t="n">
        <v>11836152</v>
      </c>
      <c r="D2523" s="63" t="s">
        <v>73</v>
      </c>
      <c r="E2523" s="56" t="s">
        <v>36</v>
      </c>
      <c r="F2523" s="13" t="s">
        <v>15</v>
      </c>
      <c r="G2523" s="57" t="n">
        <v>2</v>
      </c>
      <c r="H2523" s="39" t="n">
        <v>0.09</v>
      </c>
      <c r="I2523" s="39" t="n">
        <v>0.18</v>
      </c>
      <c r="J2523" s="14"/>
    </row>
    <row r="2524" ht="22.5" customHeight="1">
      <c r="A2524" s="13" t="n">
        <f>WEEKNUM(B2524,2)</f>
        <v>37</v>
      </c>
      <c r="B2524" s="33" t="n">
        <v>46275</v>
      </c>
      <c r="C2524" s="52" t="n">
        <v>11862336</v>
      </c>
      <c r="D2524" s="63" t="s">
        <v>69</v>
      </c>
      <c r="E2524" s="75" t="s">
        <v>42</v>
      </c>
      <c r="F2524" s="13" t="s">
        <v>15</v>
      </c>
      <c r="G2524" s="57" t="n">
        <v>0</v>
      </c>
      <c r="H2524" s="39" t="n">
        <v>0</v>
      </c>
      <c r="I2524" s="39" t="n">
        <v>0</v>
      </c>
      <c r="J2524" s="14"/>
    </row>
    <row r="2525" ht="22.5" customHeight="1">
      <c r="A2525" s="13" t="n">
        <f>WEEKNUM(B2525,2)</f>
        <v>37</v>
      </c>
      <c r="B2525" s="33" t="n">
        <v>46275</v>
      </c>
      <c r="C2525" s="52" t="n">
        <v>11924259</v>
      </c>
      <c r="D2525" s="63" t="s">
        <v>77</v>
      </c>
      <c r="E2525" s="56" t="s">
        <v>36</v>
      </c>
      <c r="F2525" s="13" t="s">
        <v>15</v>
      </c>
      <c r="G2525" s="57" t="n">
        <v>100</v>
      </c>
      <c r="H2525" s="39" t="n">
        <v>0.12</v>
      </c>
      <c r="I2525" s="39" t="n">
        <v>12</v>
      </c>
      <c r="J2525" s="14"/>
    </row>
    <row r="2526" ht="22.5" customHeight="1">
      <c r="A2526" s="13" t="n">
        <f>WEEKNUM(B2526,2)</f>
        <v>37</v>
      </c>
      <c r="B2526" s="33" t="n">
        <v>46275</v>
      </c>
      <c r="C2526" s="52" t="n">
        <v>11924419</v>
      </c>
      <c r="D2526" s="63" t="s">
        <v>77</v>
      </c>
      <c r="E2526" s="56" t="s">
        <v>36</v>
      </c>
      <c r="F2526" s="39" t="s">
        <v>26</v>
      </c>
      <c r="G2526" s="57" t="n">
        <v>70</v>
      </c>
      <c r="H2526" s="39" t="n">
        <v>0.14</v>
      </c>
      <c r="I2526" s="39" t="n">
        <v>10</v>
      </c>
      <c r="J2526" s="14"/>
    </row>
    <row r="2527" ht="22.5" customHeight="1">
      <c r="A2527" s="13" t="n">
        <f>WEEKNUM(B2527,2)</f>
        <v>37</v>
      </c>
      <c r="B2527" s="33" t="n">
        <v>46275</v>
      </c>
      <c r="C2527" s="52" t="n">
        <v>12038500</v>
      </c>
      <c r="D2527" s="63" t="s">
        <v>76</v>
      </c>
      <c r="E2527" s="52" t="s">
        <v>14</v>
      </c>
      <c r="F2527" s="13" t="s">
        <v>15</v>
      </c>
      <c r="G2527" s="57" t="n">
        <v>0</v>
      </c>
      <c r="H2527" s="39" t="n">
        <v>0</v>
      </c>
      <c r="I2527" s="39" t="n">
        <v>0</v>
      </c>
      <c r="J2527" s="14"/>
    </row>
    <row r="2528" ht="22.5" customHeight="1">
      <c r="A2528" s="13" t="n">
        <f>WEEKNUM(B2528,2)</f>
        <v>37</v>
      </c>
      <c r="B2528" s="33" t="n">
        <v>46275</v>
      </c>
      <c r="C2528" s="52" t="n">
        <v>6395488</v>
      </c>
      <c r="D2528" s="63" t="s">
        <v>39</v>
      </c>
      <c r="E2528" s="52" t="s">
        <v>14</v>
      </c>
      <c r="F2528" s="13" t="s">
        <v>15</v>
      </c>
      <c r="G2528" s="13" t="n">
        <v>200</v>
      </c>
      <c r="H2528" s="39" t="n">
        <v>0.3</v>
      </c>
      <c r="I2528" s="39" t="n">
        <v>60</v>
      </c>
      <c r="J2528" s="14"/>
    </row>
    <row r="2529" ht="22.5" customHeight="1">
      <c r="A2529" s="13" t="n">
        <f>WEEKNUM(B2529,2)</f>
        <v>37</v>
      </c>
      <c r="B2529" s="33" t="n">
        <v>46275</v>
      </c>
      <c r="C2529" s="52" t="n">
        <v>8291713</v>
      </c>
      <c r="D2529" s="62" t="s">
        <v>40</v>
      </c>
      <c r="E2529" s="56" t="s">
        <v>14</v>
      </c>
      <c r="F2529" s="61" t="s">
        <v>15</v>
      </c>
      <c r="G2529" s="59" t="n">
        <v>1500</v>
      </c>
      <c r="H2529" s="60" t="n">
        <v>0.135</v>
      </c>
      <c r="I2529" s="60" t="n">
        <v>202.665</v>
      </c>
      <c r="J2529" s="14"/>
    </row>
    <row r="2530" ht="22.5" customHeight="1">
      <c r="A2530" s="13" t="n">
        <f>WEEKNUM(B2530,2)</f>
        <v>37</v>
      </c>
      <c r="B2530" s="33" t="n">
        <v>46275</v>
      </c>
      <c r="C2530" s="52" t="n">
        <v>8566541</v>
      </c>
      <c r="D2530" s="62" t="s">
        <v>79</v>
      </c>
      <c r="E2530" s="56" t="s">
        <v>14</v>
      </c>
      <c r="F2530" s="39" t="s">
        <v>26</v>
      </c>
      <c r="G2530" s="35" t="n">
        <v>307</v>
      </c>
      <c r="H2530" s="39" t="n">
        <v>0.19</v>
      </c>
      <c r="I2530" s="39" t="n">
        <v>59.14</v>
      </c>
      <c r="J2530" s="66"/>
    </row>
    <row r="2531" ht="22.5" customHeight="1">
      <c r="A2531" s="13" t="n">
        <f>WEEKNUM(B2531,2)</f>
        <v>37</v>
      </c>
      <c r="B2531" s="33" t="n">
        <v>46275</v>
      </c>
      <c r="C2531" s="52" t="n">
        <v>8566084</v>
      </c>
      <c r="D2531" s="62" t="s">
        <v>80</v>
      </c>
      <c r="E2531" s="56" t="s">
        <v>42</v>
      </c>
      <c r="F2531" s="13" t="s">
        <v>15</v>
      </c>
      <c r="G2531" s="58" t="n">
        <v>100</v>
      </c>
      <c r="H2531" s="39" t="n">
        <v>0.12</v>
      </c>
      <c r="I2531" s="39" t="n">
        <v>12</v>
      </c>
      <c r="J2531" s="14"/>
    </row>
    <row r="2532" ht="22.5" customHeight="1">
      <c r="A2532" s="13" t="n">
        <f>WEEKNUM(B2532,2)</f>
        <v>37</v>
      </c>
      <c r="B2532" s="33" t="n">
        <v>46275</v>
      </c>
      <c r="C2532" s="52" t="n">
        <v>2937658</v>
      </c>
      <c r="D2532" s="62" t="s">
        <v>81</v>
      </c>
      <c r="E2532" s="56" t="s">
        <v>14</v>
      </c>
      <c r="F2532" s="13" t="s">
        <v>15</v>
      </c>
      <c r="G2532" s="58" t="n">
        <v>100</v>
      </c>
      <c r="H2532" s="39" t="n">
        <v>0.123</v>
      </c>
      <c r="I2532" s="39" t="n">
        <v>12.3</v>
      </c>
      <c r="J2532" s="14"/>
    </row>
    <row r="2533" ht="22.5" customHeight="1">
      <c r="A2533" s="13" t="n">
        <f>WEEKNUM(B2533,2)</f>
        <v>37</v>
      </c>
      <c r="B2533" s="33" t="n">
        <v>46275</v>
      </c>
      <c r="C2533" s="52" t="n">
        <v>6706444</v>
      </c>
      <c r="D2533" s="69" t="s">
        <v>82</v>
      </c>
      <c r="E2533" s="13" t="s">
        <v>83</v>
      </c>
      <c r="F2533" s="39" t="s">
        <v>12</v>
      </c>
      <c r="G2533" s="58" t="n">
        <v>10</v>
      </c>
      <c r="H2533" s="39" t="n">
        <v>0.97</v>
      </c>
      <c r="I2533" s="39" t="n">
        <v>9.7029</v>
      </c>
      <c r="J2533" s="14"/>
    </row>
    <row r="2534" ht="22.5" customHeight="1">
      <c r="A2534" s="13" t="n">
        <f>WEEKNUM(B2534,2)</f>
        <v>37</v>
      </c>
      <c r="B2534" s="33" t="n">
        <v>46275</v>
      </c>
      <c r="C2534" s="52" t="n">
        <v>5963354</v>
      </c>
      <c r="D2534" s="63" t="s">
        <v>82</v>
      </c>
      <c r="E2534" s="52" t="s">
        <v>83</v>
      </c>
      <c r="F2534" s="13" t="s">
        <v>15</v>
      </c>
      <c r="G2534" s="58" t="n">
        <v>315</v>
      </c>
      <c r="H2534" s="39" t="n">
        <v>0.598</v>
      </c>
      <c r="I2534" s="39" t="n">
        <v>188.292</v>
      </c>
      <c r="J2534" s="64"/>
    </row>
    <row r="2535" ht="22.5" customHeight="1">
      <c r="A2535" s="13" t="n">
        <f>WEEKNUM(B2535,2)</f>
        <v>37</v>
      </c>
      <c r="B2535" s="33" t="n">
        <v>46275</v>
      </c>
      <c r="C2535" s="52" t="n">
        <v>9686529</v>
      </c>
      <c r="D2535" s="62" t="s">
        <v>82</v>
      </c>
      <c r="E2535" s="56" t="s">
        <v>84</v>
      </c>
      <c r="F2535" s="13" t="s">
        <v>15</v>
      </c>
      <c r="G2535" s="58" t="n">
        <v>34</v>
      </c>
      <c r="H2535" s="39" t="n">
        <v>0.5</v>
      </c>
      <c r="I2535" s="39" t="n">
        <v>17</v>
      </c>
      <c r="J2535" s="14"/>
    </row>
    <row r="2536" ht="22.5" customHeight="1">
      <c r="A2536" s="13" t="n">
        <f>WEEKNUM(B2536,2)</f>
        <v>37</v>
      </c>
      <c r="B2536" s="33" t="n">
        <v>46275</v>
      </c>
      <c r="C2536" s="52" t="n">
        <v>5963400</v>
      </c>
      <c r="D2536" s="62" t="s">
        <v>82</v>
      </c>
      <c r="E2536" s="56" t="s">
        <v>85</v>
      </c>
      <c r="F2536" s="13" t="s">
        <v>15</v>
      </c>
      <c r="G2536" s="58" t="n">
        <v>100</v>
      </c>
      <c r="H2536" s="39" t="n">
        <v>0.217</v>
      </c>
      <c r="I2536" s="39" t="n">
        <v>21.65</v>
      </c>
      <c r="J2536" s="14"/>
    </row>
    <row r="2537" ht="22.5" customHeight="1">
      <c r="A2537" s="38" t="n">
        <f>WEEKNUM(B2537,2)</f>
        <v>37</v>
      </c>
      <c r="B2537" s="33" t="n">
        <v>46275</v>
      </c>
      <c r="C2537" s="65" t="n">
        <v>10080665</v>
      </c>
      <c r="D2537" s="68" t="s">
        <v>82</v>
      </c>
      <c r="E2537" s="56" t="s">
        <v>86</v>
      </c>
      <c r="F2537" s="13" t="s">
        <v>15</v>
      </c>
      <c r="G2537" s="58" t="n">
        <v>5</v>
      </c>
      <c r="H2537" s="39" t="n">
        <v>0.38</v>
      </c>
      <c r="I2537" s="39" t="n">
        <v>1.9</v>
      </c>
      <c r="J2537" s="14"/>
    </row>
    <row r="2538" ht="22.5" customHeight="1">
      <c r="A2538" s="13" t="n">
        <f>WEEKNUM(B2538,2)</f>
        <v>37</v>
      </c>
      <c r="B2538" s="33" t="n">
        <v>46275</v>
      </c>
      <c r="C2538" s="13" t="n">
        <v>91520433</v>
      </c>
      <c r="D2538" s="62" t="s">
        <v>74</v>
      </c>
      <c r="E2538" s="56" t="s">
        <v>14</v>
      </c>
      <c r="F2538" s="13" t="s">
        <v>15</v>
      </c>
      <c r="G2538" s="58" t="n">
        <v>0</v>
      </c>
      <c r="H2538" s="39" t="n">
        <v>0</v>
      </c>
      <c r="I2538" s="39" t="n">
        <v>0</v>
      </c>
      <c r="J2538" s="14"/>
    </row>
    <row r="2539" ht="22.5" customHeight="1">
      <c r="A2539" s="13" t="n">
        <f>WEEKNUM(B2539,2)</f>
        <v>37</v>
      </c>
      <c r="B2539" s="33" t="n">
        <v>46275</v>
      </c>
      <c r="C2539" s="52" t="n">
        <v>5623760</v>
      </c>
      <c r="D2539" s="62" t="s">
        <v>89</v>
      </c>
      <c r="E2539" s="56" t="s">
        <v>14</v>
      </c>
      <c r="F2539" s="13" t="s">
        <v>15</v>
      </c>
      <c r="G2539" s="35" t="n">
        <v>50</v>
      </c>
      <c r="H2539" s="39" t="n">
        <v>0.15</v>
      </c>
      <c r="I2539" s="39" t="n">
        <v>7.5</v>
      </c>
      <c r="J2539" s="14"/>
    </row>
    <row r="2540" ht="22.5" customHeight="1">
      <c r="A2540" s="13" t="n">
        <f>WEEKNUM(B2540,2)</f>
        <v>37</v>
      </c>
      <c r="B2540" s="33" t="n">
        <v>46275</v>
      </c>
      <c r="C2540" s="52" t="n">
        <v>11078827</v>
      </c>
      <c r="D2540" s="62" t="s">
        <v>82</v>
      </c>
      <c r="E2540" s="56" t="s">
        <v>85</v>
      </c>
      <c r="F2540" s="13" t="s">
        <v>15</v>
      </c>
      <c r="G2540" s="58" t="n">
        <v>0</v>
      </c>
      <c r="H2540" s="39" t="n">
        <v>0</v>
      </c>
      <c r="I2540" s="39" t="n">
        <v>0</v>
      </c>
      <c r="J2540" s="14"/>
    </row>
    <row r="2541" ht="22.5" customHeight="1">
      <c r="A2541" s="13" t="n">
        <f>WEEKNUM(B2541,2)</f>
        <v>37</v>
      </c>
      <c r="B2541" s="33" t="n">
        <v>46275</v>
      </c>
      <c r="C2541" s="52" t="n">
        <v>11078981</v>
      </c>
      <c r="D2541" s="62" t="s">
        <v>82</v>
      </c>
      <c r="E2541" s="52" t="s">
        <v>83</v>
      </c>
      <c r="F2541" s="13" t="s">
        <v>15</v>
      </c>
      <c r="G2541" s="58" t="n">
        <v>0</v>
      </c>
      <c r="H2541" s="39" t="n">
        <v>0</v>
      </c>
      <c r="I2541" s="39" t="n">
        <v>0</v>
      </c>
      <c r="J2541" s="14"/>
    </row>
    <row r="2542" ht="22.5" customHeight="1">
      <c r="A2542" s="13" t="n">
        <f>WEEKNUM(B2542,2)</f>
        <v>37</v>
      </c>
      <c r="B2542" s="33" t="n">
        <v>46275</v>
      </c>
      <c r="C2542" s="52" t="n">
        <v>11080833</v>
      </c>
      <c r="D2542" s="62" t="s">
        <v>82</v>
      </c>
      <c r="E2542" s="56" t="s">
        <v>84</v>
      </c>
      <c r="F2542" s="13" t="s">
        <v>15</v>
      </c>
      <c r="G2542" s="58" t="n">
        <v>0</v>
      </c>
      <c r="H2542" s="39" t="n">
        <v>0</v>
      </c>
      <c r="I2542" s="39" t="n">
        <v>0</v>
      </c>
      <c r="J2542" s="14"/>
    </row>
    <row r="2543" ht="22.5" customHeight="1">
      <c r="A2543" s="13" t="n">
        <f>WEEKNUM(B2543,2)</f>
        <v>37</v>
      </c>
      <c r="B2543" s="33" t="n">
        <v>46275</v>
      </c>
      <c r="C2543" s="52" t="n">
        <v>11081056</v>
      </c>
      <c r="D2543" s="62" t="s">
        <v>82</v>
      </c>
      <c r="E2543" s="56" t="s">
        <v>86</v>
      </c>
      <c r="F2543" s="13" t="s">
        <v>15</v>
      </c>
      <c r="G2543" s="58" t="n">
        <v>0</v>
      </c>
      <c r="H2543" s="39" t="n">
        <v>0</v>
      </c>
      <c r="I2543" s="39" t="n">
        <v>0</v>
      </c>
      <c r="J2543" s="14"/>
    </row>
    <row r="2544" ht="22.5" customHeight="1">
      <c r="A2544" s="13" t="n">
        <f>WEEKNUM(B2544,2)</f>
        <v>37</v>
      </c>
      <c r="B2544" s="33" t="n">
        <v>46275</v>
      </c>
      <c r="C2544" s="52" t="n">
        <v>11078963</v>
      </c>
      <c r="D2544" s="62" t="s">
        <v>81</v>
      </c>
      <c r="E2544" s="56" t="s">
        <v>14</v>
      </c>
      <c r="F2544" s="13" t="s">
        <v>15</v>
      </c>
      <c r="G2544" s="58" t="n">
        <v>16</v>
      </c>
      <c r="H2544" s="39" t="n">
        <v>0.4</v>
      </c>
      <c r="I2544" s="39" t="n">
        <v>6.4</v>
      </c>
      <c r="J2544" s="14"/>
    </row>
    <row r="2545" ht="22.5" customHeight="1">
      <c r="A2545" s="13" t="n">
        <f>WEEKNUM(B2545,2)</f>
        <v>37</v>
      </c>
      <c r="B2545" s="33" t="n">
        <v>46275</v>
      </c>
      <c r="C2545" s="52" t="n">
        <v>91538300</v>
      </c>
      <c r="D2545" s="62" t="s">
        <v>74</v>
      </c>
      <c r="E2545" s="56" t="s">
        <v>36</v>
      </c>
      <c r="F2545" s="13" t="s">
        <v>15</v>
      </c>
      <c r="G2545" s="58" t="n">
        <v>4</v>
      </c>
      <c r="H2545" s="39" t="n">
        <v>0.14</v>
      </c>
      <c r="I2545" s="39" t="n">
        <v>0.56</v>
      </c>
      <c r="J2545" s="14"/>
    </row>
    <row r="2546" ht="22.5" customHeight="1">
      <c r="A2546" s="13" t="n">
        <f>WEEKNUM(B2546,2)</f>
        <v>37</v>
      </c>
      <c r="B2546" s="33" t="n">
        <v>46275</v>
      </c>
      <c r="C2546" s="52" t="n">
        <v>91538301</v>
      </c>
      <c r="D2546" s="62" t="s">
        <v>74</v>
      </c>
      <c r="E2546" s="56" t="s">
        <v>14</v>
      </c>
      <c r="F2546" s="13" t="s">
        <v>15</v>
      </c>
      <c r="G2546" s="58" t="n">
        <v>1</v>
      </c>
      <c r="H2546" s="39" t="n">
        <v>0.22</v>
      </c>
      <c r="I2546" s="39" t="n">
        <v>0.22</v>
      </c>
      <c r="J2546" s="14"/>
    </row>
    <row r="2547" ht="22.5" customHeight="1">
      <c r="A2547" s="13" t="n">
        <f>WEEKNUM(B2547,2)</f>
        <v>37</v>
      </c>
      <c r="B2547" s="33" t="n">
        <v>46275</v>
      </c>
      <c r="C2547" s="65" t="n">
        <v>91538306</v>
      </c>
      <c r="D2547" s="68" t="s">
        <v>74</v>
      </c>
      <c r="E2547" s="56" t="s">
        <v>71</v>
      </c>
      <c r="F2547" s="13" t="s">
        <v>15</v>
      </c>
      <c r="G2547" s="58" t="n">
        <v>4</v>
      </c>
      <c r="H2547" s="39" t="n">
        <v>0.18</v>
      </c>
      <c r="I2547" s="39" t="n">
        <v>0.72</v>
      </c>
      <c r="J2547" s="14"/>
    </row>
    <row r="2548" ht="22.5" customHeight="1">
      <c r="A2548" s="13" t="n">
        <f>WEEKNUM(B2548,2)</f>
        <v>37</v>
      </c>
      <c r="B2548" s="33" t="n">
        <v>46275</v>
      </c>
      <c r="C2548" s="13" t="n">
        <v>91538307</v>
      </c>
      <c r="D2548" s="62" t="s">
        <v>74</v>
      </c>
      <c r="E2548" s="52" t="s">
        <v>17</v>
      </c>
      <c r="F2548" s="13" t="s">
        <v>15</v>
      </c>
      <c r="G2548" s="58" t="n">
        <v>0</v>
      </c>
      <c r="H2548" s="39" t="n">
        <v>0</v>
      </c>
      <c r="I2548" s="39" t="n">
        <v>0</v>
      </c>
      <c r="J2548" s="14"/>
    </row>
    <row r="2549" ht="22.5" customHeight="1">
      <c r="A2549" s="13" t="n">
        <f>WEEKNUM(B2549,2)</f>
        <v>37</v>
      </c>
      <c r="B2549" s="33" t="n">
        <v>46275</v>
      </c>
      <c r="C2549" s="13" t="n">
        <v>91538308</v>
      </c>
      <c r="D2549" s="62" t="s">
        <v>74</v>
      </c>
      <c r="E2549" s="52" t="s">
        <v>11</v>
      </c>
      <c r="F2549" s="13" t="s">
        <v>15</v>
      </c>
      <c r="G2549" s="58" t="n">
        <v>0</v>
      </c>
      <c r="H2549" s="39" t="n">
        <v>0</v>
      </c>
      <c r="I2549" s="39" t="n">
        <v>0</v>
      </c>
      <c r="J2549" s="14"/>
    </row>
    <row r="2550" ht="22.5" customHeight="1">
      <c r="A2550" s="13" t="n">
        <f>WEEKNUM(B2550,2)</f>
        <v>37</v>
      </c>
      <c r="B2550" s="33" t="n">
        <v>46275</v>
      </c>
      <c r="C2550" s="52" t="n">
        <v>91538309</v>
      </c>
      <c r="D2550" s="62" t="s">
        <v>74</v>
      </c>
      <c r="E2550" s="56" t="s">
        <v>46</v>
      </c>
      <c r="F2550" s="13" t="s">
        <v>15</v>
      </c>
      <c r="G2550" s="58" t="n">
        <v>3</v>
      </c>
      <c r="H2550" s="39" t="n">
        <v>0.18</v>
      </c>
      <c r="I2550" s="39" t="n">
        <v>0.54</v>
      </c>
      <c r="J2550" s="14"/>
    </row>
    <row r="2551" ht="22.5" customHeight="1">
      <c r="A2551" s="13" t="n">
        <f>WEEKNUM(B2551,2)</f>
        <v>37</v>
      </c>
      <c r="B2551" s="33" t="n">
        <v>46275</v>
      </c>
      <c r="C2551" s="52" t="n">
        <v>11511535</v>
      </c>
      <c r="D2551" s="62" t="s">
        <v>81</v>
      </c>
      <c r="E2551" s="56" t="s">
        <v>14</v>
      </c>
      <c r="F2551" s="39" t="s">
        <v>26</v>
      </c>
      <c r="G2551" s="58" t="n">
        <v>192</v>
      </c>
      <c r="H2551" s="39" t="n">
        <v>0.31</v>
      </c>
      <c r="I2551" s="39" t="n">
        <v>60.36</v>
      </c>
      <c r="J2551" s="14"/>
    </row>
    <row r="2552" ht="22.5" customHeight="1">
      <c r="A2552" s="13" t="n">
        <f>WEEKNUM(B2552,2)</f>
        <v>37</v>
      </c>
      <c r="B2552" s="33" t="n">
        <v>46275</v>
      </c>
      <c r="C2552" s="52" t="n">
        <v>11792342</v>
      </c>
      <c r="D2552" s="62" t="s">
        <v>87</v>
      </c>
      <c r="E2552" s="56" t="s">
        <v>42</v>
      </c>
      <c r="F2552" s="13" t="s">
        <v>15</v>
      </c>
      <c r="G2552" s="58" t="n">
        <v>1</v>
      </c>
      <c r="H2552" s="39" t="n">
        <v>0.2</v>
      </c>
      <c r="I2552" s="39" t="n">
        <v>0.2</v>
      </c>
      <c r="J2552" s="14"/>
    </row>
    <row r="2553" ht="22.5" customHeight="1">
      <c r="A2553" s="13" t="n">
        <f>WEEKNUM(B2553,2)</f>
        <v>37</v>
      </c>
      <c r="B2553" s="33" t="n">
        <v>46275</v>
      </c>
      <c r="C2553" s="52" t="n">
        <v>5365722</v>
      </c>
      <c r="D2553" s="62" t="s">
        <v>67</v>
      </c>
      <c r="E2553" s="56" t="s">
        <v>65</v>
      </c>
      <c r="F2553" s="39" t="s">
        <v>12</v>
      </c>
      <c r="G2553" s="58" t="n">
        <v>24</v>
      </c>
      <c r="H2553" s="39" t="n">
        <v>0.313</v>
      </c>
      <c r="I2553" s="39" t="n">
        <v>7.5208</v>
      </c>
      <c r="J2553" s="14"/>
    </row>
    <row r="2554" ht="22.5" customHeight="1">
      <c r="A2554" s="13" t="n">
        <f>WEEKNUM(B2554,2)</f>
        <v>37</v>
      </c>
      <c r="B2554" s="33" t="n">
        <v>46275</v>
      </c>
      <c r="C2554" s="52" t="n">
        <v>11924654</v>
      </c>
      <c r="D2554" s="62" t="s">
        <v>67</v>
      </c>
      <c r="E2554" s="56" t="s">
        <v>65</v>
      </c>
      <c r="F2554" s="39" t="s">
        <v>12</v>
      </c>
      <c r="G2554" s="58" t="n">
        <v>0</v>
      </c>
      <c r="H2554" s="39" t="n">
        <v>0</v>
      </c>
      <c r="I2554" s="39" t="n">
        <v>0.0824</v>
      </c>
      <c r="J2554" s="14"/>
    </row>
    <row r="2555" ht="22.5" customHeight="1">
      <c r="A2555" s="13" t="n">
        <f>WEEKNUM(B2555,2)</f>
        <v>37</v>
      </c>
      <c r="B2555" s="33" t="n">
        <v>46275</v>
      </c>
      <c r="C2555" s="52" t="n">
        <v>12011132</v>
      </c>
      <c r="D2555" s="62" t="s">
        <v>88</v>
      </c>
      <c r="E2555" s="56" t="s">
        <v>14</v>
      </c>
      <c r="F2555" s="13" t="s">
        <v>15</v>
      </c>
      <c r="G2555" s="58" t="n">
        <v>100</v>
      </c>
      <c r="H2555" s="39" t="n">
        <v>0.2</v>
      </c>
      <c r="I2555" s="39" t="n">
        <v>20</v>
      </c>
      <c r="J2555" s="14"/>
    </row>
    <row r="2556" ht="22.5" customHeight="1">
      <c r="A2556" s="13" t="n">
        <f>WEEKNUM(B2556,2)</f>
        <v>37</v>
      </c>
      <c r="B2556" s="33" t="n">
        <v>46275</v>
      </c>
      <c r="C2556" s="52" t="n">
        <v>12039225</v>
      </c>
      <c r="D2556" s="62" t="s">
        <v>90</v>
      </c>
      <c r="E2556" s="56" t="s">
        <v>36</v>
      </c>
      <c r="F2556" s="13" t="s">
        <v>15</v>
      </c>
      <c r="G2556" s="58" t="n">
        <v>29</v>
      </c>
      <c r="H2556" s="39" t="n">
        <v>0.2</v>
      </c>
      <c r="I2556" s="39" t="n">
        <v>5.8</v>
      </c>
      <c r="J2556" s="14"/>
    </row>
    <row r="2557" ht="22.5" customHeight="1">
      <c r="A2557" s="13" t="n">
        <f>WEEKNUM(B2557,2)</f>
        <v>37</v>
      </c>
      <c r="B2557" s="33" t="n">
        <v>46275</v>
      </c>
      <c r="C2557" s="52" t="n">
        <v>12072287</v>
      </c>
      <c r="D2557" s="62" t="s">
        <v>81</v>
      </c>
      <c r="E2557" s="56" t="s">
        <v>14</v>
      </c>
      <c r="F2557" s="13" t="s">
        <v>15</v>
      </c>
      <c r="G2557" s="58" t="n">
        <v>37</v>
      </c>
      <c r="H2557" s="39" t="n">
        <v>0.009</v>
      </c>
      <c r="I2557" s="39" t="n">
        <v>0.347</v>
      </c>
      <c r="J2557" s="14"/>
    </row>
    <row r="2558" ht="22.5" customHeight="1">
      <c r="A2558" s="13"/>
      <c r="B2558" s="33"/>
      <c r="C2558" s="52"/>
      <c r="D2558" s="62"/>
      <c r="E2558" s="56"/>
      <c r="F2558" s="39"/>
      <c r="G2558" s="13"/>
      <c r="H2558" s="39"/>
      <c r="I2558" s="39"/>
      <c r="J2558" s="14"/>
    </row>
    <row r="2559" ht="22.5" customHeight="1">
      <c r="A2559" s="13" t="n">
        <f>WEEKNUM(B2559,2)</f>
        <v>37</v>
      </c>
      <c r="B2559" s="33" t="n">
        <v>46274</v>
      </c>
      <c r="C2559" s="52" t="n">
        <v>10813123</v>
      </c>
      <c r="D2559" s="62" t="s">
        <v>10</v>
      </c>
      <c r="E2559" s="56" t="s">
        <v>11</v>
      </c>
      <c r="F2559" s="39" t="s">
        <v>12</v>
      </c>
      <c r="G2559" s="13" t="n">
        <v>119</v>
      </c>
      <c r="H2559" s="39" t="n">
        <v>0.33</v>
      </c>
      <c r="I2559" s="39" t="n">
        <v>39.2368</v>
      </c>
      <c r="J2559" s="14"/>
    </row>
    <row r="2560" ht="22.5" customHeight="1">
      <c r="A2560" s="13" t="n">
        <f>WEEKNUM(B2560,2)</f>
        <v>37</v>
      </c>
      <c r="B2560" s="33" t="n">
        <v>46274</v>
      </c>
      <c r="C2560" s="52" t="n">
        <v>1745925</v>
      </c>
      <c r="D2560" s="62" t="s">
        <v>13</v>
      </c>
      <c r="E2560" s="56" t="s">
        <v>14</v>
      </c>
      <c r="F2560" s="60" t="s">
        <v>15</v>
      </c>
      <c r="G2560" s="59" t="n">
        <v>500</v>
      </c>
      <c r="H2560" s="60" t="n">
        <v>0.15</v>
      </c>
      <c r="I2560" s="60" t="n">
        <v>75</v>
      </c>
      <c r="J2560" s="14"/>
    </row>
    <row r="2561" ht="22.5" customHeight="1">
      <c r="A2561" s="13" t="n">
        <f>WEEKNUM(B2561,2)</f>
        <v>37</v>
      </c>
      <c r="B2561" s="33" t="n">
        <v>46274</v>
      </c>
      <c r="C2561" s="52" t="n">
        <v>6951600</v>
      </c>
      <c r="D2561" s="62" t="s">
        <v>16</v>
      </c>
      <c r="E2561" s="56" t="s">
        <v>17</v>
      </c>
      <c r="F2561" s="39" t="s">
        <v>15</v>
      </c>
      <c r="G2561" s="35" t="n">
        <v>94</v>
      </c>
      <c r="H2561" s="39" t="n">
        <v>0.172</v>
      </c>
      <c r="I2561" s="39" t="n">
        <v>16.184</v>
      </c>
      <c r="J2561" s="14"/>
    </row>
    <row r="2562" ht="22.5" customHeight="1">
      <c r="A2562" s="13" t="n">
        <f>WEEKNUM(B2562,2)</f>
        <v>37</v>
      </c>
      <c r="B2562" s="33" t="n">
        <v>46274</v>
      </c>
      <c r="C2562" s="52" t="n">
        <v>6951594</v>
      </c>
      <c r="D2562" s="62" t="s">
        <v>16</v>
      </c>
      <c r="E2562" s="56" t="s">
        <v>18</v>
      </c>
      <c r="F2562" s="39" t="s">
        <v>15</v>
      </c>
      <c r="G2562" s="35" t="n">
        <v>213</v>
      </c>
      <c r="H2562" s="39" t="n">
        <v>0.7</v>
      </c>
      <c r="I2562" s="39" t="n">
        <v>149.1</v>
      </c>
      <c r="J2562" s="14"/>
    </row>
    <row r="2563" ht="22.5" customHeight="1">
      <c r="A2563" s="13" t="n">
        <f>WEEKNUM(B2563,2)</f>
        <v>37</v>
      </c>
      <c r="B2563" s="33" t="n">
        <v>46274</v>
      </c>
      <c r="C2563" s="52" t="n">
        <v>2732727</v>
      </c>
      <c r="D2563" s="62" t="s">
        <v>10</v>
      </c>
      <c r="E2563" s="56" t="s">
        <v>19</v>
      </c>
      <c r="F2563" s="39" t="s">
        <v>15</v>
      </c>
      <c r="G2563" s="35" t="n">
        <v>467</v>
      </c>
      <c r="H2563" s="39" t="n">
        <v>0.25</v>
      </c>
      <c r="I2563" s="39" t="n">
        <v>116.775</v>
      </c>
      <c r="J2563" s="14"/>
    </row>
    <row r="2564" ht="22.5" customHeight="1">
      <c r="A2564" s="13" t="n">
        <f>WEEKNUM(B2564,2)</f>
        <v>37</v>
      </c>
      <c r="B2564" s="33" t="n">
        <v>46274</v>
      </c>
      <c r="C2564" s="52" t="n">
        <v>5619156</v>
      </c>
      <c r="D2564" s="62" t="s">
        <v>10</v>
      </c>
      <c r="E2564" s="56" t="s">
        <v>19</v>
      </c>
      <c r="F2564" s="39" t="s">
        <v>12</v>
      </c>
      <c r="G2564" s="35" t="n">
        <v>5</v>
      </c>
      <c r="H2564" s="39" t="n">
        <v>0.587</v>
      </c>
      <c r="I2564" s="39" t="n">
        <v>2.9355</v>
      </c>
      <c r="J2564" s="14"/>
    </row>
    <row r="2565" ht="22.5" customHeight="1">
      <c r="A2565" s="13" t="n">
        <f>WEEKNUM(B2565,2)</f>
        <v>37</v>
      </c>
      <c r="B2565" s="33" t="n">
        <v>46274</v>
      </c>
      <c r="C2565" s="52" t="n">
        <v>6425889</v>
      </c>
      <c r="D2565" s="62" t="s">
        <v>10</v>
      </c>
      <c r="E2565" s="56" t="s">
        <v>20</v>
      </c>
      <c r="F2565" s="39" t="s">
        <v>15</v>
      </c>
      <c r="G2565" s="35" t="n">
        <v>113</v>
      </c>
      <c r="H2565" s="39" t="n">
        <v>0.251</v>
      </c>
      <c r="I2565" s="39" t="n">
        <v>28.375</v>
      </c>
      <c r="J2565" s="14"/>
    </row>
    <row r="2566" ht="22.5" customHeight="1">
      <c r="A2566" s="13" t="n">
        <f>WEEKNUM(B2566,2)</f>
        <v>37</v>
      </c>
      <c r="B2566" s="33" t="n">
        <v>46274</v>
      </c>
      <c r="C2566" s="52" t="n">
        <v>6439005</v>
      </c>
      <c r="D2566" s="62" t="s">
        <v>10</v>
      </c>
      <c r="E2566" s="56" t="s">
        <v>20</v>
      </c>
      <c r="F2566" s="39" t="s">
        <v>21</v>
      </c>
      <c r="G2566" s="35" t="n">
        <v>84</v>
      </c>
      <c r="H2566" s="39" t="n">
        <v>0.25</v>
      </c>
      <c r="I2566" s="39" t="n">
        <v>21</v>
      </c>
      <c r="J2566" s="14"/>
    </row>
    <row r="2567" ht="22.5" customHeight="1">
      <c r="A2567" s="13" t="n">
        <f>WEEKNUM(B2567,2)</f>
        <v>37</v>
      </c>
      <c r="B2567" s="33" t="n">
        <v>46274</v>
      </c>
      <c r="C2567" s="52" t="n">
        <v>7203110</v>
      </c>
      <c r="D2567" s="62" t="s">
        <v>22</v>
      </c>
      <c r="E2567" s="56" t="s">
        <v>23</v>
      </c>
      <c r="F2567" s="39" t="s">
        <v>15</v>
      </c>
      <c r="G2567" s="35" t="n">
        <v>4</v>
      </c>
      <c r="H2567" s="39" t="n">
        <v>0.2</v>
      </c>
      <c r="I2567" s="39" t="n">
        <v>0.8</v>
      </c>
      <c r="J2567" s="14"/>
    </row>
    <row r="2568" ht="22.5" customHeight="1">
      <c r="A2568" s="13" t="n">
        <f>WEEKNUM(B2568,2)</f>
        <v>37</v>
      </c>
      <c r="B2568" s="33" t="n">
        <v>46274</v>
      </c>
      <c r="C2568" s="52" t="n">
        <v>7202934</v>
      </c>
      <c r="D2568" s="62" t="s">
        <v>22</v>
      </c>
      <c r="E2568" s="56" t="s">
        <v>24</v>
      </c>
      <c r="F2568" s="39" t="s">
        <v>15</v>
      </c>
      <c r="G2568" s="35" t="n">
        <v>64</v>
      </c>
      <c r="H2568" s="39" t="n">
        <v>0.35</v>
      </c>
      <c r="I2568" s="39" t="n">
        <v>22.41</v>
      </c>
      <c r="J2568" s="14"/>
    </row>
    <row r="2569" ht="22.5" customHeight="1">
      <c r="A2569" s="13" t="n">
        <f>WEEKNUM(B2569,2)</f>
        <v>37</v>
      </c>
      <c r="B2569" s="33" t="n">
        <v>46274</v>
      </c>
      <c r="C2569" s="52" t="n">
        <v>5847496</v>
      </c>
      <c r="D2569" s="62" t="s">
        <v>10</v>
      </c>
      <c r="E2569" s="56" t="s">
        <v>25</v>
      </c>
      <c r="F2569" s="39" t="s">
        <v>12</v>
      </c>
      <c r="G2569" s="35" t="n">
        <v>2</v>
      </c>
      <c r="H2569" s="39" t="n">
        <v>0.66</v>
      </c>
      <c r="I2569" s="39" t="n">
        <v>1.3208</v>
      </c>
      <c r="J2569" s="14"/>
    </row>
    <row r="2570" ht="22.5" customHeight="1">
      <c r="A2570" s="13" t="n">
        <f>WEEKNUM(B2570,2)</f>
        <v>37</v>
      </c>
      <c r="B2570" s="33" t="n">
        <v>46274</v>
      </c>
      <c r="C2570" s="52" t="n">
        <v>7572369</v>
      </c>
      <c r="D2570" s="62" t="s">
        <v>10</v>
      </c>
      <c r="E2570" s="56" t="s">
        <v>25</v>
      </c>
      <c r="F2570" s="39" t="s">
        <v>15</v>
      </c>
      <c r="G2570" s="35" t="n">
        <v>65</v>
      </c>
      <c r="H2570" s="39" t="n">
        <v>0.302</v>
      </c>
      <c r="I2570" s="39" t="n">
        <v>19.65</v>
      </c>
      <c r="J2570" s="14"/>
    </row>
    <row r="2571" ht="22.5" customHeight="1">
      <c r="A2571" s="13" t="n">
        <f>WEEKNUM(B2571,2)</f>
        <v>37</v>
      </c>
      <c r="B2571" s="33" t="n">
        <v>46274</v>
      </c>
      <c r="C2571" s="52" t="n">
        <v>8460883</v>
      </c>
      <c r="D2571" s="62" t="s">
        <v>16</v>
      </c>
      <c r="E2571" s="56" t="s">
        <v>11</v>
      </c>
      <c r="F2571" s="39" t="s">
        <v>15</v>
      </c>
      <c r="G2571" s="72" t="n">
        <v>1083</v>
      </c>
      <c r="H2571" s="73" t="n">
        <v>0.141</v>
      </c>
      <c r="I2571" s="73" t="n">
        <v>152.67</v>
      </c>
      <c r="J2571" s="14"/>
    </row>
    <row r="2572" ht="22.5" customHeight="1">
      <c r="A2572" s="13" t="n">
        <f>WEEKNUM(B2572,2)</f>
        <v>37</v>
      </c>
      <c r="B2572" s="33" t="n">
        <v>46274</v>
      </c>
      <c r="C2572" s="52" t="n">
        <v>8531973</v>
      </c>
      <c r="D2572" s="62" t="s">
        <v>16</v>
      </c>
      <c r="E2572" s="56" t="s">
        <v>18</v>
      </c>
      <c r="F2572" s="52" t="s">
        <v>26</v>
      </c>
      <c r="G2572" s="35" t="n">
        <v>3</v>
      </c>
      <c r="H2572" s="39" t="n">
        <v>0.24</v>
      </c>
      <c r="I2572" s="39" t="n">
        <v>0.73</v>
      </c>
      <c r="J2572" s="14"/>
    </row>
    <row r="2573" ht="22.5" customHeight="1">
      <c r="A2573" s="13" t="n">
        <f>WEEKNUM(B2573,2)</f>
        <v>37</v>
      </c>
      <c r="B2573" s="33" t="n">
        <v>46274</v>
      </c>
      <c r="C2573" s="52" t="n">
        <v>8156506</v>
      </c>
      <c r="D2573" s="62" t="s">
        <v>27</v>
      </c>
      <c r="E2573" s="56" t="s">
        <v>14</v>
      </c>
      <c r="F2573" s="39" t="s">
        <v>15</v>
      </c>
      <c r="G2573" s="59" t="n">
        <v>854</v>
      </c>
      <c r="H2573" s="60" t="n">
        <v>0.1</v>
      </c>
      <c r="I2573" s="60" t="n">
        <v>85.4</v>
      </c>
      <c r="J2573" s="14"/>
    </row>
    <row r="2574" ht="22.5" customHeight="1">
      <c r="A2574" s="13" t="n">
        <f>WEEKNUM(B2574,2)</f>
        <v>37</v>
      </c>
      <c r="B2574" s="33" t="n">
        <v>46274</v>
      </c>
      <c r="C2574" s="52" t="n">
        <v>8819666</v>
      </c>
      <c r="D2574" s="62" t="s">
        <v>27</v>
      </c>
      <c r="E2574" s="56" t="s">
        <v>14</v>
      </c>
      <c r="F2574" s="39" t="s">
        <v>12</v>
      </c>
      <c r="G2574" s="35" t="n">
        <v>198</v>
      </c>
      <c r="H2574" s="39" t="n">
        <v>0.1</v>
      </c>
      <c r="I2574" s="39" t="n">
        <v>19.8943</v>
      </c>
      <c r="J2574" s="14"/>
    </row>
    <row r="2575" ht="22.5" customHeight="1">
      <c r="A2575" s="13" t="n">
        <f>WEEKNUM(B2575,2)</f>
        <v>37</v>
      </c>
      <c r="B2575" s="33" t="n">
        <v>46274</v>
      </c>
      <c r="C2575" s="52" t="n">
        <v>91410799</v>
      </c>
      <c r="D2575" s="62" t="s">
        <v>31</v>
      </c>
      <c r="E2575" s="52" t="s">
        <v>42</v>
      </c>
      <c r="F2575" s="13" t="s">
        <v>15</v>
      </c>
      <c r="G2575" s="35" t="n">
        <v>500</v>
      </c>
      <c r="H2575" s="39" t="n">
        <v>0.02</v>
      </c>
      <c r="I2575" s="39" t="n">
        <v>10</v>
      </c>
      <c r="J2575" s="14"/>
    </row>
    <row r="2576" ht="22.5" customHeight="1">
      <c r="A2576" s="13" t="n">
        <f>WEEKNUM(B2576,2)</f>
        <v>37</v>
      </c>
      <c r="B2576" s="33" t="n">
        <v>46274</v>
      </c>
      <c r="C2576" s="52" t="n">
        <v>7872826</v>
      </c>
      <c r="D2576" s="62" t="s">
        <v>28</v>
      </c>
      <c r="E2576" s="56" t="s">
        <v>14</v>
      </c>
      <c r="F2576" s="39" t="s">
        <v>15</v>
      </c>
      <c r="G2576" s="35" t="n">
        <v>131</v>
      </c>
      <c r="H2576" s="39" t="n">
        <v>0.49</v>
      </c>
      <c r="I2576" s="39" t="n">
        <v>64.248</v>
      </c>
      <c r="J2576" s="14"/>
    </row>
    <row r="2577" ht="22.5" customHeight="1">
      <c r="A2577" s="13" t="n">
        <f>WEEKNUM(B2577,2)</f>
        <v>37</v>
      </c>
      <c r="B2577" s="33" t="n">
        <v>46274</v>
      </c>
      <c r="C2577" s="52" t="n">
        <v>9311355</v>
      </c>
      <c r="D2577" s="62" t="s">
        <v>29</v>
      </c>
      <c r="E2577" s="56" t="s">
        <v>14</v>
      </c>
      <c r="F2577" s="39" t="s">
        <v>15</v>
      </c>
      <c r="G2577" s="35" t="n">
        <v>20</v>
      </c>
      <c r="H2577" s="39" t="n">
        <v>0.15</v>
      </c>
      <c r="I2577" s="39" t="n">
        <v>3</v>
      </c>
      <c r="J2577" s="14"/>
    </row>
    <row r="2578" ht="22.5" customHeight="1">
      <c r="A2578" s="13" t="n">
        <f>WEEKNUM(B2578,2)</f>
        <v>37</v>
      </c>
      <c r="B2578" s="33" t="n">
        <v>46274</v>
      </c>
      <c r="C2578" s="52" t="n">
        <v>10210818</v>
      </c>
      <c r="D2578" s="62" t="s">
        <v>27</v>
      </c>
      <c r="E2578" s="56" t="s">
        <v>14</v>
      </c>
      <c r="F2578" s="13" t="s">
        <v>26</v>
      </c>
      <c r="G2578" s="35" t="n">
        <v>56</v>
      </c>
      <c r="H2578" s="39" t="n">
        <v>0.16</v>
      </c>
      <c r="I2578" s="39" t="n">
        <v>8.83</v>
      </c>
      <c r="J2578" s="64"/>
    </row>
    <row r="2579" ht="22.5" customHeight="1">
      <c r="A2579" s="13" t="n">
        <f>WEEKNUM(B2579,2)</f>
        <v>37</v>
      </c>
      <c r="B2579" s="33" t="n">
        <v>46274</v>
      </c>
      <c r="C2579" s="52" t="n">
        <v>10501490</v>
      </c>
      <c r="D2579" s="62" t="s">
        <v>13</v>
      </c>
      <c r="E2579" s="56" t="s">
        <v>14</v>
      </c>
      <c r="F2579" s="39" t="s">
        <v>15</v>
      </c>
      <c r="G2579" s="35" t="n">
        <v>12</v>
      </c>
      <c r="H2579" s="39" t="n">
        <v>0.13</v>
      </c>
      <c r="I2579" s="39" t="n">
        <v>1.56</v>
      </c>
      <c r="J2579" s="14"/>
    </row>
    <row r="2580" ht="22.5" customHeight="1">
      <c r="A2580" s="13" t="n">
        <f>WEEKNUM(B2580,2)</f>
        <v>37</v>
      </c>
      <c r="B2580" s="33" t="n">
        <v>46274</v>
      </c>
      <c r="C2580" s="52" t="n">
        <v>10912510</v>
      </c>
      <c r="D2580" s="62" t="s">
        <v>10</v>
      </c>
      <c r="E2580" s="67" t="s">
        <v>11</v>
      </c>
      <c r="F2580" s="39" t="s">
        <v>30</v>
      </c>
      <c r="G2580" s="35" t="n">
        <v>511</v>
      </c>
      <c r="H2580" s="39" t="n">
        <v>0.23</v>
      </c>
      <c r="I2580" s="39" t="n">
        <v>117.04</v>
      </c>
      <c r="J2580" s="64" t="n">
        <v>117.044</v>
      </c>
    </row>
    <row r="2581" ht="22.5" customHeight="1">
      <c r="A2581" s="13" t="n">
        <f>WEEKNUM(B2581,2)</f>
        <v>37</v>
      </c>
      <c r="B2581" s="33" t="n">
        <v>46274</v>
      </c>
      <c r="C2581" s="52" t="n">
        <v>11080098</v>
      </c>
      <c r="D2581" s="62" t="s">
        <v>22</v>
      </c>
      <c r="E2581" s="56" t="s">
        <v>24</v>
      </c>
      <c r="F2581" s="39" t="s">
        <v>15</v>
      </c>
      <c r="G2581" s="35" t="n">
        <v>0</v>
      </c>
      <c r="H2581" s="39" t="n">
        <v>0</v>
      </c>
      <c r="I2581" s="39" t="n">
        <v>0</v>
      </c>
      <c r="J2581" s="14"/>
    </row>
    <row r="2582" ht="22.5" customHeight="1">
      <c r="A2582" s="13" t="n">
        <f>WEEKNUM(B2582,2)</f>
        <v>37</v>
      </c>
      <c r="B2582" s="33" t="n">
        <v>46274</v>
      </c>
      <c r="C2582" s="52" t="n">
        <v>91540124</v>
      </c>
      <c r="D2582" s="62" t="s">
        <v>93</v>
      </c>
      <c r="E2582" s="56" t="s">
        <v>54</v>
      </c>
      <c r="F2582" s="39" t="s">
        <v>12</v>
      </c>
      <c r="G2582" s="35" t="n">
        <v>18</v>
      </c>
      <c r="H2582" s="39" t="n">
        <v>0.862</v>
      </c>
      <c r="I2582" s="39" t="n">
        <v>15.5079</v>
      </c>
      <c r="J2582" s="14"/>
    </row>
    <row r="2583" ht="22.5" customHeight="1">
      <c r="A2583" s="13" t="n">
        <f>WEEKNUM(B2583,2)</f>
        <v>37</v>
      </c>
      <c r="B2583" s="33" t="n">
        <v>46274</v>
      </c>
      <c r="C2583" s="52" t="n">
        <v>91548042</v>
      </c>
      <c r="D2583" s="62" t="s">
        <v>13</v>
      </c>
      <c r="E2583" s="56" t="s">
        <v>14</v>
      </c>
      <c r="F2583" s="39" t="s">
        <v>12</v>
      </c>
      <c r="G2583" s="35" t="n">
        <v>0</v>
      </c>
      <c r="H2583" s="39" t="n">
        <v>0</v>
      </c>
      <c r="I2583" s="39" t="n">
        <v>0.147</v>
      </c>
      <c r="J2583" s="14"/>
    </row>
    <row r="2584" ht="22.5" customHeight="1">
      <c r="A2584" s="13" t="n">
        <f>WEEKNUM(B2584,2)</f>
        <v>37</v>
      </c>
      <c r="B2584" s="33" t="n">
        <v>46274</v>
      </c>
      <c r="C2584" s="52" t="n">
        <v>91548043</v>
      </c>
      <c r="D2584" s="62" t="s">
        <v>31</v>
      </c>
      <c r="E2584" s="56" t="s">
        <v>32</v>
      </c>
      <c r="F2584" s="39" t="s">
        <v>15</v>
      </c>
      <c r="G2584" s="35" t="n">
        <v>211</v>
      </c>
      <c r="H2584" s="39" t="n">
        <v>0.1</v>
      </c>
      <c r="I2584" s="39" t="n">
        <v>21.1</v>
      </c>
      <c r="J2584" s="14"/>
    </row>
    <row r="2585" ht="22.5" customHeight="1">
      <c r="A2585" s="13" t="n">
        <f>WEEKNUM(B2585,2)</f>
        <v>37</v>
      </c>
      <c r="B2585" s="33" t="n">
        <v>46274</v>
      </c>
      <c r="C2585" s="52" t="n">
        <v>11715627</v>
      </c>
      <c r="D2585" s="62" t="s">
        <v>29</v>
      </c>
      <c r="E2585" s="56" t="s">
        <v>14</v>
      </c>
      <c r="F2585" s="73" t="s">
        <v>15</v>
      </c>
      <c r="G2585" s="72" t="n">
        <v>1</v>
      </c>
      <c r="H2585" s="73" t="n">
        <v>0.4</v>
      </c>
      <c r="I2585" s="73" t="n">
        <v>0.4</v>
      </c>
      <c r="J2585" s="14"/>
    </row>
    <row r="2586" ht="22.5" customHeight="1">
      <c r="A2586" s="13" t="n">
        <f>WEEKNUM(B2586,2)</f>
        <v>37</v>
      </c>
      <c r="B2586" s="33" t="n">
        <v>46274</v>
      </c>
      <c r="C2586" s="52" t="n">
        <v>11715655</v>
      </c>
      <c r="D2586" s="62" t="s">
        <v>16</v>
      </c>
      <c r="E2586" s="56" t="s">
        <v>11</v>
      </c>
      <c r="F2586" s="39" t="s">
        <v>15</v>
      </c>
      <c r="G2586" s="35" t="n">
        <v>0</v>
      </c>
      <c r="H2586" s="39" t="n">
        <v>0</v>
      </c>
      <c r="I2586" s="39" t="n">
        <v>0</v>
      </c>
      <c r="J2586" s="14"/>
    </row>
    <row r="2587" ht="22.5" customHeight="1">
      <c r="A2587" s="13" t="n">
        <f>WEEKNUM(B2587,2)</f>
        <v>37</v>
      </c>
      <c r="B2587" s="33" t="n">
        <v>46274</v>
      </c>
      <c r="C2587" s="52" t="n">
        <v>11715811</v>
      </c>
      <c r="D2587" s="62" t="s">
        <v>16</v>
      </c>
      <c r="E2587" s="52" t="s">
        <v>17</v>
      </c>
      <c r="F2587" s="13" t="s">
        <v>15</v>
      </c>
      <c r="G2587" s="35" t="n">
        <v>0</v>
      </c>
      <c r="H2587" s="39" t="n">
        <v>0</v>
      </c>
      <c r="I2587" s="39" t="n">
        <v>0</v>
      </c>
      <c r="J2587" s="14"/>
    </row>
    <row r="2588" ht="22.5" customHeight="1">
      <c r="A2588" s="13" t="n">
        <f>WEEKNUM(B2588,2)</f>
        <v>37</v>
      </c>
      <c r="B2588" s="33" t="n">
        <v>46274</v>
      </c>
      <c r="C2588" s="52" t="n">
        <v>11729927</v>
      </c>
      <c r="D2588" s="62" t="s">
        <v>10</v>
      </c>
      <c r="E2588" s="52" t="s">
        <v>20</v>
      </c>
      <c r="F2588" s="13" t="s">
        <v>15</v>
      </c>
      <c r="G2588" s="35" t="n">
        <v>0</v>
      </c>
      <c r="H2588" s="39" t="n">
        <v>0</v>
      </c>
      <c r="I2588" s="39" t="n">
        <v>0</v>
      </c>
      <c r="J2588" s="14"/>
    </row>
    <row r="2589" ht="22.5" customHeight="1">
      <c r="A2589" s="13" t="n">
        <f>WEEKNUM(B2589,2)</f>
        <v>37</v>
      </c>
      <c r="B2589" s="33" t="n">
        <v>46274</v>
      </c>
      <c r="C2589" s="52" t="n">
        <v>11729820</v>
      </c>
      <c r="D2589" s="62" t="s">
        <v>10</v>
      </c>
      <c r="E2589" s="52" t="s">
        <v>25</v>
      </c>
      <c r="F2589" s="13" t="s">
        <v>15</v>
      </c>
      <c r="G2589" s="35" t="n">
        <v>0</v>
      </c>
      <c r="H2589" s="39" t="n">
        <v>0</v>
      </c>
      <c r="I2589" s="39" t="n">
        <v>0</v>
      </c>
      <c r="J2589" s="14"/>
    </row>
    <row r="2590" ht="22.5" customHeight="1">
      <c r="A2590" s="13" t="n">
        <f>WEEKNUM(B2590,2)</f>
        <v>37</v>
      </c>
      <c r="B2590" s="33" t="n">
        <v>46274</v>
      </c>
      <c r="C2590" s="52" t="n">
        <v>11729830</v>
      </c>
      <c r="D2590" s="62" t="s">
        <v>10</v>
      </c>
      <c r="E2590" s="52" t="s">
        <v>11</v>
      </c>
      <c r="F2590" s="13" t="s">
        <v>12</v>
      </c>
      <c r="G2590" s="35" t="n">
        <v>0</v>
      </c>
      <c r="H2590" s="39" t="n">
        <v>0</v>
      </c>
      <c r="I2590" s="39" t="n">
        <v>0</v>
      </c>
      <c r="J2590" s="70"/>
    </row>
    <row r="2591" ht="22.5" customHeight="1">
      <c r="A2591" s="13" t="n">
        <f>WEEKNUM(B2591,2)</f>
        <v>37</v>
      </c>
      <c r="B2591" s="33" t="n">
        <v>46274</v>
      </c>
      <c r="C2591" s="52" t="n">
        <v>11892329</v>
      </c>
      <c r="D2591" s="62" t="s">
        <v>10</v>
      </c>
      <c r="E2591" s="52" t="s">
        <v>11</v>
      </c>
      <c r="F2591" s="13" t="s">
        <v>15</v>
      </c>
      <c r="G2591" s="35" t="n">
        <v>395</v>
      </c>
      <c r="H2591" s="39" t="n">
        <v>0.201</v>
      </c>
      <c r="I2591" s="39" t="n">
        <v>79.55</v>
      </c>
      <c r="J2591" s="14"/>
    </row>
    <row r="2592" ht="22.5" customHeight="1">
      <c r="A2592" s="13" t="n">
        <f>WEEKNUM(B2592,2)</f>
        <v>37</v>
      </c>
      <c r="B2592" s="33" t="n">
        <v>46274</v>
      </c>
      <c r="C2592" s="52" t="n">
        <v>91557161</v>
      </c>
      <c r="D2592" s="62" t="s">
        <v>95</v>
      </c>
      <c r="E2592" s="56" t="s">
        <v>14</v>
      </c>
      <c r="F2592" s="13" t="s">
        <v>12</v>
      </c>
      <c r="G2592" s="35" t="n">
        <v>0</v>
      </c>
      <c r="H2592" s="39" t="n">
        <v>0</v>
      </c>
      <c r="I2592" s="39" t="n">
        <v>0.0234</v>
      </c>
      <c r="J2592" s="14"/>
    </row>
    <row r="2593" ht="22.5" customHeight="1">
      <c r="A2593" s="13" t="n">
        <f>WEEKNUM(B2593,2)</f>
        <v>37</v>
      </c>
      <c r="B2593" s="33" t="n">
        <v>46274</v>
      </c>
      <c r="C2593" s="52" t="n">
        <v>91557162</v>
      </c>
      <c r="D2593" s="62" t="s">
        <v>94</v>
      </c>
      <c r="E2593" s="56" t="s">
        <v>14</v>
      </c>
      <c r="F2593" s="61" t="s">
        <v>12</v>
      </c>
      <c r="G2593" s="59" t="n">
        <v>0</v>
      </c>
      <c r="H2593" s="60" t="n">
        <v>0</v>
      </c>
      <c r="I2593" s="60" t="n">
        <v>0</v>
      </c>
      <c r="J2593" s="14"/>
    </row>
    <row r="2594" ht="22.5" customHeight="1">
      <c r="A2594" s="13" t="n">
        <f>WEEKNUM(B2594,2)</f>
        <v>37</v>
      </c>
      <c r="B2594" s="33" t="n">
        <v>46274</v>
      </c>
      <c r="C2594" s="52" t="n">
        <v>91560708</v>
      </c>
      <c r="D2594" s="62" t="s">
        <v>31</v>
      </c>
      <c r="E2594" s="56" t="s">
        <v>32</v>
      </c>
      <c r="F2594" s="39" t="s">
        <v>15</v>
      </c>
      <c r="G2594" s="35" t="n">
        <v>29</v>
      </c>
      <c r="H2594" s="39" t="n">
        <v>0.09</v>
      </c>
      <c r="I2594" s="39" t="n">
        <v>2.61</v>
      </c>
      <c r="J2594" s="14"/>
    </row>
    <row r="2595" ht="22.5" customHeight="1">
      <c r="A2595" s="13" t="n">
        <f>WEEKNUM(B2595,2)</f>
        <v>37</v>
      </c>
      <c r="B2595" s="33" t="n">
        <v>46274</v>
      </c>
      <c r="C2595" s="52" t="n">
        <v>91560709</v>
      </c>
      <c r="D2595" s="62" t="s">
        <v>31</v>
      </c>
      <c r="E2595" s="56" t="s">
        <v>33</v>
      </c>
      <c r="F2595" s="60" t="s">
        <v>15</v>
      </c>
      <c r="G2595" s="59" t="n">
        <v>500</v>
      </c>
      <c r="H2595" s="60" t="n">
        <v>0.06</v>
      </c>
      <c r="I2595" s="60" t="n">
        <v>30</v>
      </c>
      <c r="J2595" s="13"/>
    </row>
    <row r="2596" ht="22.5" customHeight="1">
      <c r="A2596" s="13" t="n">
        <f>WEEKNUM(B2596,2)</f>
        <v>37</v>
      </c>
      <c r="B2596" s="33" t="n">
        <v>46274</v>
      </c>
      <c r="C2596" s="52" t="n">
        <v>6061077</v>
      </c>
      <c r="D2596" s="62" t="s">
        <v>35</v>
      </c>
      <c r="E2596" s="56" t="s">
        <v>14</v>
      </c>
      <c r="F2596" s="39" t="s">
        <v>15</v>
      </c>
      <c r="G2596" s="35" t="n">
        <v>2</v>
      </c>
      <c r="H2596" s="39" t="n">
        <v>0.349</v>
      </c>
      <c r="I2596" s="39" t="n">
        <v>0.699</v>
      </c>
      <c r="J2596" s="13"/>
    </row>
    <row r="2597" ht="22.5" customHeight="1">
      <c r="A2597" s="13" t="n">
        <f>WEEKNUM(B2597,2)</f>
        <v>37</v>
      </c>
      <c r="B2597" s="33" t="n">
        <v>46274</v>
      </c>
      <c r="C2597" s="52" t="n">
        <v>6607117</v>
      </c>
      <c r="D2597" s="63" t="s">
        <v>35</v>
      </c>
      <c r="E2597" s="52" t="s">
        <v>14</v>
      </c>
      <c r="F2597" s="61" t="s">
        <v>15</v>
      </c>
      <c r="G2597" s="59" t="n">
        <v>296</v>
      </c>
      <c r="H2597" s="60" t="n">
        <v>0.658</v>
      </c>
      <c r="I2597" s="60" t="n">
        <v>194.738</v>
      </c>
      <c r="J2597" s="66"/>
    </row>
    <row r="2598" ht="22.5" customHeight="1">
      <c r="A2598" s="13" t="n">
        <f>WEEKNUM(B2598,2)</f>
        <v>37</v>
      </c>
      <c r="B2598" s="33" t="n">
        <v>46274</v>
      </c>
      <c r="C2598" s="52" t="n">
        <v>5497580</v>
      </c>
      <c r="D2598" s="63" t="s">
        <v>31</v>
      </c>
      <c r="E2598" s="52" t="s">
        <v>17</v>
      </c>
      <c r="F2598" s="13" t="s">
        <v>15</v>
      </c>
      <c r="G2598" s="35" t="n">
        <v>1359</v>
      </c>
      <c r="H2598" s="39" t="n">
        <v>0.251</v>
      </c>
      <c r="I2598" s="39" t="n">
        <v>341.292</v>
      </c>
      <c r="J2598" s="66"/>
    </row>
    <row r="2599" ht="22.5" customHeight="1">
      <c r="A2599" s="13" t="n">
        <f>WEEKNUM(B2599,2)</f>
        <v>37</v>
      </c>
      <c r="B2599" s="33" t="n">
        <v>46274</v>
      </c>
      <c r="C2599" s="52" t="n">
        <v>91407542</v>
      </c>
      <c r="D2599" s="63" t="s">
        <v>31</v>
      </c>
      <c r="E2599" s="52" t="s">
        <v>36</v>
      </c>
      <c r="F2599" s="13" t="s">
        <v>15</v>
      </c>
      <c r="G2599" s="35" t="n">
        <v>598</v>
      </c>
      <c r="H2599" s="39" t="n">
        <v>0.02</v>
      </c>
      <c r="I2599" s="39" t="n">
        <v>12.096</v>
      </c>
      <c r="J2599" s="14"/>
    </row>
    <row r="2600" ht="22.5" customHeight="1">
      <c r="A2600" s="13" t="n">
        <f>WEEKNUM(B2600,2)</f>
        <v>37</v>
      </c>
      <c r="B2600" s="33" t="n">
        <v>46274</v>
      </c>
      <c r="C2600" s="52" t="n">
        <v>8998645</v>
      </c>
      <c r="D2600" s="63" t="s">
        <v>31</v>
      </c>
      <c r="E2600" s="52" t="s">
        <v>17</v>
      </c>
      <c r="F2600" s="13" t="s">
        <v>15</v>
      </c>
      <c r="G2600" s="57" t="n">
        <v>18</v>
      </c>
      <c r="H2600" s="39" t="n">
        <v>0.246</v>
      </c>
      <c r="I2600" s="39" t="n">
        <v>4.428</v>
      </c>
      <c r="J2600" s="14"/>
    </row>
    <row r="2601" ht="22.5" customHeight="1">
      <c r="A2601" s="13" t="n">
        <f>WEEKNUM(B2601,2)</f>
        <v>37</v>
      </c>
      <c r="B2601" s="33" t="n">
        <v>46274</v>
      </c>
      <c r="C2601" s="52" t="n">
        <v>4383473</v>
      </c>
      <c r="D2601" s="63" t="s">
        <v>35</v>
      </c>
      <c r="E2601" s="52" t="s">
        <v>14</v>
      </c>
      <c r="F2601" s="39" t="s">
        <v>15</v>
      </c>
      <c r="G2601" s="35" t="n">
        <v>150</v>
      </c>
      <c r="H2601" s="39" t="n">
        <v>0.189</v>
      </c>
      <c r="I2601" s="39" t="n">
        <v>28.296</v>
      </c>
      <c r="J2601" s="14"/>
    </row>
    <row r="2602" ht="22.5" customHeight="1">
      <c r="A2602" s="13" t="n">
        <f>WEEKNUM(B2602,2)</f>
        <v>37</v>
      </c>
      <c r="B2602" s="33" t="n">
        <v>46274</v>
      </c>
      <c r="C2602" s="52" t="n">
        <v>8094753</v>
      </c>
      <c r="D2602" s="63" t="s">
        <v>35</v>
      </c>
      <c r="E2602" s="52" t="s">
        <v>14</v>
      </c>
      <c r="F2602" s="13" t="s">
        <v>26</v>
      </c>
      <c r="G2602" s="35" t="n">
        <v>275</v>
      </c>
      <c r="H2602" s="39" t="n">
        <v>0.22</v>
      </c>
      <c r="I2602" s="39" t="n">
        <v>60.79</v>
      </c>
      <c r="J2602" s="14"/>
    </row>
    <row r="2603" ht="22.5" customHeight="1">
      <c r="A2603" s="13" t="n">
        <f>WEEKNUM(B2603,2)</f>
        <v>37</v>
      </c>
      <c r="B2603" s="33" t="n">
        <v>46274</v>
      </c>
      <c r="C2603" s="52" t="n">
        <v>9415350</v>
      </c>
      <c r="D2603" s="63" t="s">
        <v>37</v>
      </c>
      <c r="E2603" s="52" t="s">
        <v>14</v>
      </c>
      <c r="F2603" s="13" t="s">
        <v>26</v>
      </c>
      <c r="G2603" s="35" t="n">
        <v>43</v>
      </c>
      <c r="H2603" s="39" t="n">
        <v>0.13</v>
      </c>
      <c r="I2603" s="39" t="n">
        <v>5.52</v>
      </c>
      <c r="J2603" s="14"/>
    </row>
    <row r="2604" ht="22.5" customHeight="1">
      <c r="A2604" s="13" t="n">
        <f>WEEKNUM(B2604,2)</f>
        <v>37</v>
      </c>
      <c r="B2604" s="33" t="n">
        <v>46274</v>
      </c>
      <c r="C2604" s="52" t="n">
        <v>2783561</v>
      </c>
      <c r="D2604" s="63" t="s">
        <v>38</v>
      </c>
      <c r="E2604" s="52" t="s">
        <v>14</v>
      </c>
      <c r="F2604" s="39" t="s">
        <v>15</v>
      </c>
      <c r="G2604" s="57" t="n">
        <v>428</v>
      </c>
      <c r="H2604" s="39" t="n">
        <v>0.1</v>
      </c>
      <c r="I2604" s="39" t="n">
        <v>42.71</v>
      </c>
      <c r="J2604" s="14"/>
    </row>
    <row r="2605" ht="22.5" customHeight="1">
      <c r="A2605" s="13" t="n">
        <f>WEEKNUM(B2605,2)</f>
        <v>37</v>
      </c>
      <c r="B2605" s="33" t="n">
        <v>46274</v>
      </c>
      <c r="C2605" s="52" t="n">
        <v>10599157</v>
      </c>
      <c r="D2605" s="63" t="s">
        <v>39</v>
      </c>
      <c r="E2605" s="52" t="s">
        <v>14</v>
      </c>
      <c r="F2605" s="39" t="s">
        <v>15</v>
      </c>
      <c r="G2605" s="57" t="n">
        <v>102</v>
      </c>
      <c r="H2605" s="39" t="n">
        <v>0.314</v>
      </c>
      <c r="I2605" s="39" t="n">
        <v>32.05</v>
      </c>
      <c r="J2605" s="14"/>
    </row>
    <row r="2606" ht="22.5" customHeight="1">
      <c r="A2606" s="13" t="n">
        <f>WEEKNUM(B2606,2)</f>
        <v>37</v>
      </c>
      <c r="B2606" s="33" t="n">
        <v>46274</v>
      </c>
      <c r="C2606" s="52" t="n">
        <v>10599681</v>
      </c>
      <c r="D2606" s="63" t="s">
        <v>40</v>
      </c>
      <c r="E2606" s="52" t="s">
        <v>14</v>
      </c>
      <c r="F2606" s="39" t="s">
        <v>15</v>
      </c>
      <c r="G2606" s="57" t="n">
        <v>334</v>
      </c>
      <c r="H2606" s="39" t="n">
        <v>0.13</v>
      </c>
      <c r="I2606" s="39" t="n">
        <v>43.42</v>
      </c>
      <c r="J2606" s="14"/>
    </row>
    <row r="2607" ht="22.5" customHeight="1">
      <c r="A2607" s="13" t="n">
        <f>WEEKNUM(B2607,2)</f>
        <v>37</v>
      </c>
      <c r="B2607" s="33" t="n">
        <v>46274</v>
      </c>
      <c r="C2607" s="52" t="n">
        <v>6060965</v>
      </c>
      <c r="D2607" s="63" t="s">
        <v>35</v>
      </c>
      <c r="E2607" s="52" t="s">
        <v>14</v>
      </c>
      <c r="F2607" s="39" t="s">
        <v>15</v>
      </c>
      <c r="G2607" s="58" t="n">
        <v>100</v>
      </c>
      <c r="H2607" s="39" t="n">
        <v>0.316</v>
      </c>
      <c r="I2607" s="39" t="n">
        <v>31.61</v>
      </c>
      <c r="J2607" s="14"/>
    </row>
    <row r="2608" ht="22.5" customHeight="1">
      <c r="A2608" s="13" t="n">
        <f>WEEKNUM(B2608,2)</f>
        <v>37</v>
      </c>
      <c r="B2608" s="33" t="n">
        <v>46274</v>
      </c>
      <c r="C2608" s="52" t="n">
        <v>10842514</v>
      </c>
      <c r="D2608" s="63" t="s">
        <v>41</v>
      </c>
      <c r="E2608" s="52" t="s">
        <v>14</v>
      </c>
      <c r="F2608" s="13" t="s">
        <v>26</v>
      </c>
      <c r="G2608" s="35" t="n">
        <v>1</v>
      </c>
      <c r="H2608" s="39" t="n">
        <v>0.1</v>
      </c>
      <c r="I2608" s="39" t="n">
        <v>0.1</v>
      </c>
      <c r="J2608" s="14"/>
    </row>
    <row r="2609" ht="22.5" customHeight="1">
      <c r="A2609" s="13" t="n">
        <f>WEEKNUM(B2609,2)</f>
        <v>37</v>
      </c>
      <c r="B2609" s="33" t="n">
        <v>46274</v>
      </c>
      <c r="C2609" s="52" t="n">
        <v>10815258</v>
      </c>
      <c r="D2609" s="63" t="s">
        <v>41</v>
      </c>
      <c r="E2609" s="52" t="s">
        <v>14</v>
      </c>
      <c r="F2609" s="39" t="s">
        <v>15</v>
      </c>
      <c r="G2609" s="35" t="n">
        <v>1</v>
      </c>
      <c r="H2609" s="39" t="n">
        <v>0.203</v>
      </c>
      <c r="I2609" s="39" t="n">
        <v>0.203</v>
      </c>
      <c r="J2609" s="14"/>
    </row>
    <row r="2610" ht="22.5" customHeight="1">
      <c r="A2610" s="13" t="n">
        <f>WEEKNUM(B2610,2)</f>
        <v>37</v>
      </c>
      <c r="B2610" s="33" t="n">
        <v>46274</v>
      </c>
      <c r="C2610" s="52" t="n">
        <v>91535229</v>
      </c>
      <c r="D2610" s="63" t="s">
        <v>31</v>
      </c>
      <c r="E2610" s="52" t="s">
        <v>36</v>
      </c>
      <c r="F2610" s="39" t="s">
        <v>15</v>
      </c>
      <c r="G2610" s="35" t="n">
        <v>7</v>
      </c>
      <c r="H2610" s="39" t="n">
        <v>0.04</v>
      </c>
      <c r="I2610" s="39" t="n">
        <v>0.28</v>
      </c>
      <c r="J2610" s="14"/>
    </row>
    <row r="2611" ht="22.5" customHeight="1">
      <c r="A2611" s="13" t="n">
        <f>WEEKNUM(B2611,2)</f>
        <v>37</v>
      </c>
      <c r="B2611" s="33" t="n">
        <v>46274</v>
      </c>
      <c r="C2611" s="52" t="n">
        <v>91535331</v>
      </c>
      <c r="D2611" s="63" t="s">
        <v>31</v>
      </c>
      <c r="E2611" s="52" t="s">
        <v>42</v>
      </c>
      <c r="F2611" s="39" t="s">
        <v>15</v>
      </c>
      <c r="G2611" s="58" t="n">
        <v>24</v>
      </c>
      <c r="H2611" s="39" t="n">
        <v>0.04</v>
      </c>
      <c r="I2611" s="39" t="n">
        <v>0.96</v>
      </c>
      <c r="J2611" s="14"/>
    </row>
    <row r="2612" ht="22.5" customHeight="1">
      <c r="A2612" s="13" t="n">
        <f>WEEKNUM(B2612,2)</f>
        <v>37</v>
      </c>
      <c r="B2612" s="33" t="n">
        <v>46274</v>
      </c>
      <c r="C2612" s="52" t="n">
        <v>11324493</v>
      </c>
      <c r="D2612" s="63" t="s">
        <v>31</v>
      </c>
      <c r="E2612" s="52" t="s">
        <v>17</v>
      </c>
      <c r="F2612" s="13" t="s">
        <v>15</v>
      </c>
      <c r="G2612" s="35" t="n">
        <v>5</v>
      </c>
      <c r="H2612" s="39" t="n">
        <v>0.3</v>
      </c>
      <c r="I2612" s="39" t="n">
        <v>1.5</v>
      </c>
      <c r="J2612" s="14"/>
    </row>
    <row r="2613" ht="22.5" customHeight="1">
      <c r="A2613" s="13" t="n">
        <f>WEEKNUM(B2613,2)</f>
        <v>37</v>
      </c>
      <c r="B2613" s="33" t="n">
        <v>46274</v>
      </c>
      <c r="C2613" s="52" t="n">
        <v>10298628</v>
      </c>
      <c r="D2613" s="63" t="s">
        <v>43</v>
      </c>
      <c r="E2613" s="52" t="s">
        <v>14</v>
      </c>
      <c r="F2613" s="13" t="s">
        <v>26</v>
      </c>
      <c r="G2613" s="58" t="n">
        <v>92</v>
      </c>
      <c r="H2613" s="39" t="n">
        <v>0.38</v>
      </c>
      <c r="I2613" s="39" t="n">
        <v>34.53</v>
      </c>
      <c r="J2613" s="14"/>
    </row>
    <row r="2614" ht="22.5" customHeight="1">
      <c r="A2614" s="13" t="n">
        <f>WEEKNUM(B2614,2)</f>
        <v>37</v>
      </c>
      <c r="B2614" s="33" t="n">
        <v>46274</v>
      </c>
      <c r="C2614" s="52" t="n">
        <v>11655595</v>
      </c>
      <c r="D2614" s="63" t="s">
        <v>44</v>
      </c>
      <c r="E2614" s="52" t="s">
        <v>14</v>
      </c>
      <c r="F2614" s="13" t="s">
        <v>26</v>
      </c>
      <c r="G2614" s="35" t="n">
        <v>0</v>
      </c>
      <c r="H2614" s="39" t="n">
        <v>0</v>
      </c>
      <c r="I2614" s="39" t="n">
        <v>0.4</v>
      </c>
      <c r="J2614" s="14"/>
    </row>
    <row r="2615" ht="22.5" customHeight="1">
      <c r="A2615" s="13" t="n">
        <f>WEEKNUM(B2615,2)</f>
        <v>37</v>
      </c>
      <c r="B2615" s="33" t="n">
        <v>46274</v>
      </c>
      <c r="C2615" s="52" t="n">
        <v>11655596</v>
      </c>
      <c r="D2615" s="63" t="s">
        <v>44</v>
      </c>
      <c r="E2615" s="52" t="s">
        <v>14</v>
      </c>
      <c r="F2615" s="13" t="s">
        <v>12</v>
      </c>
      <c r="G2615" s="35" t="n">
        <v>0</v>
      </c>
      <c r="H2615" s="39" t="n">
        <v>0</v>
      </c>
      <c r="I2615" s="39" t="n">
        <v>0.0074</v>
      </c>
      <c r="J2615" s="14"/>
    </row>
    <row r="2616" ht="22.5" customHeight="1">
      <c r="A2616" s="13" t="n">
        <f>WEEKNUM(B2616,2)</f>
        <v>37</v>
      </c>
      <c r="B2616" s="33" t="n">
        <v>46274</v>
      </c>
      <c r="C2616" s="52" t="n">
        <v>11690183</v>
      </c>
      <c r="D2616" s="63" t="s">
        <v>38</v>
      </c>
      <c r="E2616" s="52" t="s">
        <v>14</v>
      </c>
      <c r="F2616" s="13" t="s">
        <v>15</v>
      </c>
      <c r="G2616" s="58" t="n">
        <v>72</v>
      </c>
      <c r="H2616" s="39" t="n">
        <v>0.2</v>
      </c>
      <c r="I2616" s="39" t="n">
        <v>14.4</v>
      </c>
      <c r="J2616" s="14"/>
    </row>
    <row r="2617" ht="22.5" customHeight="1">
      <c r="A2617" s="13" t="n">
        <f>WEEKNUM(B2617,2)</f>
        <v>37</v>
      </c>
      <c r="B2617" s="33" t="n">
        <v>46274</v>
      </c>
      <c r="C2617" s="52" t="n">
        <v>11763482</v>
      </c>
      <c r="D2617" s="63" t="s">
        <v>44</v>
      </c>
      <c r="E2617" s="52" t="s">
        <v>14</v>
      </c>
      <c r="F2617" s="13" t="s">
        <v>12</v>
      </c>
      <c r="G2617" s="35" t="n">
        <v>0</v>
      </c>
      <c r="H2617" s="39" t="n">
        <v>0</v>
      </c>
      <c r="I2617" s="39" t="n">
        <v>0.3417</v>
      </c>
      <c r="J2617" s="14"/>
    </row>
    <row r="2618" ht="22.5" customHeight="1">
      <c r="A2618" s="13" t="n">
        <f>WEEKNUM(B2618,2)</f>
        <v>37</v>
      </c>
      <c r="B2618" s="33" t="n">
        <v>46274</v>
      </c>
      <c r="C2618" s="52" t="n">
        <v>5464039</v>
      </c>
      <c r="D2618" s="63" t="s">
        <v>31</v>
      </c>
      <c r="E2618" s="52" t="s">
        <v>46</v>
      </c>
      <c r="F2618" s="13" t="s">
        <v>15</v>
      </c>
      <c r="G2618" s="35" t="n">
        <v>1366</v>
      </c>
      <c r="H2618" s="39" t="n">
        <v>0.298</v>
      </c>
      <c r="I2618" s="39" t="n">
        <v>406.477</v>
      </c>
      <c r="J2618" s="14"/>
    </row>
    <row r="2619" ht="22.5" customHeight="1">
      <c r="A2619" s="13" t="n">
        <f>WEEKNUM(B2619,2)</f>
        <v>37</v>
      </c>
      <c r="B2619" s="33" t="n">
        <v>46274</v>
      </c>
      <c r="C2619" s="52" t="n">
        <v>8057746</v>
      </c>
      <c r="D2619" s="63" t="s">
        <v>31</v>
      </c>
      <c r="E2619" s="52" t="s">
        <v>46</v>
      </c>
      <c r="F2619" s="13" t="s">
        <v>15</v>
      </c>
      <c r="G2619" s="35" t="n">
        <v>0</v>
      </c>
      <c r="H2619" s="39" t="n">
        <v>0</v>
      </c>
      <c r="I2619" s="39" t="n">
        <v>0</v>
      </c>
      <c r="J2619" s="66"/>
    </row>
    <row r="2620" ht="22.5" customHeight="1">
      <c r="A2620" s="13" t="n">
        <f>WEEKNUM(B2620,2)</f>
        <v>37</v>
      </c>
      <c r="B2620" s="33" t="n">
        <v>46274</v>
      </c>
      <c r="C2620" s="52" t="n">
        <v>91399821</v>
      </c>
      <c r="D2620" s="62" t="s">
        <v>40</v>
      </c>
      <c r="E2620" s="52" t="s">
        <v>14</v>
      </c>
      <c r="F2620" s="61" t="s">
        <v>26</v>
      </c>
      <c r="G2620" s="59" t="n">
        <v>497</v>
      </c>
      <c r="H2620" s="60" t="n">
        <v>0.11</v>
      </c>
      <c r="I2620" s="60" t="n">
        <v>54.62</v>
      </c>
      <c r="J2620" s="14"/>
    </row>
    <row r="2621" ht="22.5" customHeight="1">
      <c r="A2621" s="13" t="n">
        <f>WEEKNUM(B2621,2)</f>
        <v>37</v>
      </c>
      <c r="B2621" s="33" t="n">
        <v>46274</v>
      </c>
      <c r="C2621" s="52" t="n">
        <v>8670368</v>
      </c>
      <c r="D2621" s="62" t="s">
        <v>16</v>
      </c>
      <c r="E2621" s="52" t="s">
        <v>11</v>
      </c>
      <c r="F2621" s="13" t="s">
        <v>30</v>
      </c>
      <c r="G2621" s="35" t="n">
        <v>4</v>
      </c>
      <c r="H2621" s="39" t="n">
        <v>0.13</v>
      </c>
      <c r="I2621" s="39" t="n">
        <v>0.54</v>
      </c>
      <c r="J2621" s="64" t="n">
        <v>0</v>
      </c>
    </row>
    <row r="2622" ht="22.5" customHeight="1">
      <c r="A2622" s="13" t="n">
        <f>WEEKNUM(B2622,2)</f>
        <v>37</v>
      </c>
      <c r="B2622" s="33" t="n">
        <v>46274</v>
      </c>
      <c r="C2622" s="52" t="n">
        <v>10514860</v>
      </c>
      <c r="D2622" s="63" t="s">
        <v>44</v>
      </c>
      <c r="E2622" s="52" t="s">
        <v>14</v>
      </c>
      <c r="F2622" s="13" t="s">
        <v>15</v>
      </c>
      <c r="G2622" s="35" t="n">
        <v>184</v>
      </c>
      <c r="H2622" s="39" t="n">
        <v>0.7</v>
      </c>
      <c r="I2622" s="39" t="n">
        <v>128.8</v>
      </c>
      <c r="J2622" s="14"/>
    </row>
    <row r="2623" ht="22.5" customHeight="1">
      <c r="A2623" s="13" t="n">
        <f>WEEKNUM(B2623,2)</f>
        <v>37</v>
      </c>
      <c r="B2623" s="33" t="n">
        <v>46274</v>
      </c>
      <c r="C2623" s="52" t="n">
        <v>91532857</v>
      </c>
      <c r="D2623" s="63" t="s">
        <v>47</v>
      </c>
      <c r="E2623" s="52" t="s">
        <v>14</v>
      </c>
      <c r="F2623" s="13" t="s">
        <v>12</v>
      </c>
      <c r="G2623" s="35" t="n">
        <v>54</v>
      </c>
      <c r="H2623" s="39" t="n">
        <v>0.175</v>
      </c>
      <c r="I2623" s="39" t="n">
        <v>9.4545</v>
      </c>
      <c r="J2623" s="14"/>
    </row>
    <row r="2624" ht="22.5" customHeight="1">
      <c r="A2624" s="13" t="n">
        <f>WEEKNUM(B2624,2)</f>
        <v>37</v>
      </c>
      <c r="B2624" s="33" t="n">
        <v>46274</v>
      </c>
      <c r="C2624" s="52" t="n">
        <v>91534913</v>
      </c>
      <c r="D2624" s="63" t="s">
        <v>48</v>
      </c>
      <c r="E2624" s="52" t="s">
        <v>49</v>
      </c>
      <c r="F2624" s="13" t="s">
        <v>15</v>
      </c>
      <c r="G2624" s="35" t="n">
        <v>0</v>
      </c>
      <c r="H2624" s="39" t="n">
        <v>0</v>
      </c>
      <c r="I2624" s="39" t="n">
        <v>0</v>
      </c>
      <c r="J2624" s="14"/>
    </row>
    <row r="2625" ht="22.5" customHeight="1">
      <c r="A2625" s="13" t="n">
        <f>WEEKNUM(B2625,2)</f>
        <v>37</v>
      </c>
      <c r="B2625" s="33" t="n">
        <v>46274</v>
      </c>
      <c r="C2625" s="52" t="n">
        <v>91538336</v>
      </c>
      <c r="D2625" s="63" t="s">
        <v>98</v>
      </c>
      <c r="E2625" s="52" t="s">
        <v>32</v>
      </c>
      <c r="F2625" s="13" t="s">
        <v>15</v>
      </c>
      <c r="G2625" s="35" t="n">
        <v>3</v>
      </c>
      <c r="H2625" s="39" t="n">
        <v>0.8</v>
      </c>
      <c r="I2625" s="39" t="n">
        <v>2.4</v>
      </c>
      <c r="J2625" s="14"/>
    </row>
    <row r="2626" ht="22.5" customHeight="1">
      <c r="A2626" s="13" t="n">
        <f>WEEKNUM(B2626,2)</f>
        <v>37</v>
      </c>
      <c r="B2626" s="33" t="n">
        <v>46274</v>
      </c>
      <c r="C2626" s="52" t="n">
        <v>91533906</v>
      </c>
      <c r="D2626" s="63" t="s">
        <v>50</v>
      </c>
      <c r="E2626" s="52" t="s">
        <v>51</v>
      </c>
      <c r="F2626" s="13" t="s">
        <v>15</v>
      </c>
      <c r="G2626" s="35" t="n">
        <v>0</v>
      </c>
      <c r="H2626" s="39" t="n">
        <v>0</v>
      </c>
      <c r="I2626" s="39" t="n">
        <v>0</v>
      </c>
      <c r="J2626" s="14"/>
    </row>
    <row r="2627" ht="22.5" customHeight="1">
      <c r="A2627" s="13" t="n">
        <f>WEEKNUM(B2627,2)</f>
        <v>37</v>
      </c>
      <c r="B2627" s="33" t="n">
        <v>46274</v>
      </c>
      <c r="C2627" s="52" t="n">
        <v>91538334</v>
      </c>
      <c r="D2627" s="63" t="s">
        <v>98</v>
      </c>
      <c r="E2627" s="52" t="s">
        <v>18</v>
      </c>
      <c r="F2627" s="13" t="s">
        <v>15</v>
      </c>
      <c r="G2627" s="35" t="n">
        <v>81</v>
      </c>
      <c r="H2627" s="39" t="n">
        <v>0.8</v>
      </c>
      <c r="I2627" s="39" t="n">
        <v>64.8</v>
      </c>
      <c r="J2627" s="14"/>
    </row>
    <row r="2628" ht="22.5" customHeight="1">
      <c r="A2628" s="13" t="n">
        <f>WEEKNUM(B2628,2)</f>
        <v>37</v>
      </c>
      <c r="B2628" s="33" t="n">
        <v>46274</v>
      </c>
      <c r="C2628" s="52" t="n">
        <v>91545519</v>
      </c>
      <c r="D2628" s="63" t="s">
        <v>52</v>
      </c>
      <c r="E2628" s="52" t="s">
        <v>46</v>
      </c>
      <c r="F2628" s="13" t="s">
        <v>15</v>
      </c>
      <c r="G2628" s="35" t="n">
        <v>37</v>
      </c>
      <c r="H2628" s="39" t="n">
        <v>0.2</v>
      </c>
      <c r="I2628" s="39" t="n">
        <v>7.4</v>
      </c>
      <c r="J2628" s="14"/>
    </row>
    <row r="2629" ht="22.5" customHeight="1">
      <c r="A2629" s="13" t="n">
        <f>WEEKNUM(B2629,2)</f>
        <v>37</v>
      </c>
      <c r="B2629" s="33" t="n">
        <v>46274</v>
      </c>
      <c r="C2629" s="52" t="n">
        <v>91551388</v>
      </c>
      <c r="D2629" s="63" t="s">
        <v>53</v>
      </c>
      <c r="E2629" s="52" t="s">
        <v>54</v>
      </c>
      <c r="F2629" s="13" t="s">
        <v>12</v>
      </c>
      <c r="G2629" s="35" t="n">
        <v>43</v>
      </c>
      <c r="H2629" s="39" t="n">
        <v>0.805</v>
      </c>
      <c r="I2629" s="39" t="n">
        <v>34.5982</v>
      </c>
      <c r="J2629" s="14"/>
    </row>
    <row r="2630" ht="22.5" customHeight="1">
      <c r="A2630" s="13" t="n">
        <f>WEEKNUM(B2630,2)</f>
        <v>37</v>
      </c>
      <c r="B2630" s="33" t="n">
        <v>46274</v>
      </c>
      <c r="C2630" s="52" t="n">
        <v>91550293</v>
      </c>
      <c r="D2630" s="63" t="s">
        <v>55</v>
      </c>
      <c r="E2630" s="52" t="s">
        <v>56</v>
      </c>
      <c r="F2630" s="13" t="s">
        <v>15</v>
      </c>
      <c r="G2630" s="35" t="n">
        <v>32</v>
      </c>
      <c r="H2630" s="39" t="n">
        <v>0.35</v>
      </c>
      <c r="I2630" s="39" t="n">
        <v>11.2</v>
      </c>
      <c r="J2630" s="14"/>
    </row>
    <row r="2631" ht="22.5" customHeight="1">
      <c r="A2631" s="13" t="n">
        <f>WEEKNUM(B2631,2)</f>
        <v>37</v>
      </c>
      <c r="B2631" s="33" t="n">
        <v>46274</v>
      </c>
      <c r="C2631" s="52" t="n">
        <v>91550294</v>
      </c>
      <c r="D2631" s="63" t="s">
        <v>96</v>
      </c>
      <c r="E2631" s="52" t="s">
        <v>54</v>
      </c>
      <c r="F2631" s="13" t="s">
        <v>15</v>
      </c>
      <c r="G2631" s="35" t="n">
        <v>0</v>
      </c>
      <c r="H2631" s="39" t="n">
        <v>0</v>
      </c>
      <c r="I2631" s="39" t="n">
        <v>0</v>
      </c>
      <c r="J2631" s="14"/>
    </row>
    <row r="2632" ht="22.5" customHeight="1">
      <c r="A2632" s="13" t="n">
        <f>WEEKNUM(B2632,2)</f>
        <v>37</v>
      </c>
      <c r="B2632" s="33" t="n">
        <v>46274</v>
      </c>
      <c r="C2632" s="52" t="n">
        <v>9333145</v>
      </c>
      <c r="D2632" s="63" t="s">
        <v>57</v>
      </c>
      <c r="E2632" s="52" t="s">
        <v>14</v>
      </c>
      <c r="F2632" s="13" t="s">
        <v>26</v>
      </c>
      <c r="G2632" s="35" t="n">
        <v>126</v>
      </c>
      <c r="H2632" s="39" t="n">
        <v>0.19</v>
      </c>
      <c r="I2632" s="39" t="n">
        <v>23.79</v>
      </c>
      <c r="J2632" s="14"/>
    </row>
    <row r="2633" ht="22.5" customHeight="1">
      <c r="A2633" s="13" t="n">
        <f>WEEKNUM(B2633,2)</f>
        <v>37</v>
      </c>
      <c r="B2633" s="33" t="n">
        <v>46274</v>
      </c>
      <c r="C2633" s="52" t="n">
        <v>91555309</v>
      </c>
      <c r="D2633" s="63" t="s">
        <v>52</v>
      </c>
      <c r="E2633" s="52" t="s">
        <v>36</v>
      </c>
      <c r="F2633" s="13" t="s">
        <v>15</v>
      </c>
      <c r="G2633" s="35" t="n">
        <v>1</v>
      </c>
      <c r="H2633" s="39" t="n">
        <v>0.2</v>
      </c>
      <c r="I2633" s="39" t="n">
        <v>0.2</v>
      </c>
      <c r="J2633" s="14"/>
    </row>
    <row r="2634" ht="22.5" customHeight="1">
      <c r="A2634" s="13" t="n">
        <f>WEEKNUM(B2634,2)</f>
        <v>37</v>
      </c>
      <c r="B2634" s="33" t="n">
        <v>46274</v>
      </c>
      <c r="C2634" s="52" t="n">
        <v>91554853</v>
      </c>
      <c r="D2634" s="63" t="s">
        <v>52</v>
      </c>
      <c r="E2634" s="52" t="s">
        <v>36</v>
      </c>
      <c r="F2634" s="13" t="s">
        <v>21</v>
      </c>
      <c r="G2634" s="57" t="n">
        <v>1</v>
      </c>
      <c r="H2634" s="39" t="n">
        <v>0.3</v>
      </c>
      <c r="I2634" s="39" t="n">
        <v>0.3</v>
      </c>
      <c r="J2634" s="14"/>
    </row>
    <row r="2635" ht="22.5" customHeight="1">
      <c r="A2635" s="13" t="n">
        <f>WEEKNUM(B2635,2)</f>
        <v>37</v>
      </c>
      <c r="B2635" s="33" t="n">
        <v>46274</v>
      </c>
      <c r="C2635" s="52" t="n">
        <v>91557347</v>
      </c>
      <c r="D2635" s="63" t="s">
        <v>58</v>
      </c>
      <c r="E2635" s="52" t="s">
        <v>14</v>
      </c>
      <c r="F2635" s="13" t="s">
        <v>15</v>
      </c>
      <c r="G2635" s="35" t="n">
        <v>5</v>
      </c>
      <c r="H2635" s="39" t="n">
        <v>0.8</v>
      </c>
      <c r="I2635" s="39" t="n">
        <v>4</v>
      </c>
      <c r="J2635" s="14"/>
    </row>
    <row r="2636" ht="22.5" customHeight="1">
      <c r="A2636" s="13" t="n">
        <f>WEEKNUM(B2636,2)</f>
        <v>37</v>
      </c>
      <c r="B2636" s="33" t="n">
        <v>46274</v>
      </c>
      <c r="C2636" s="52" t="n">
        <v>9298539</v>
      </c>
      <c r="D2636" s="63" t="s">
        <v>57</v>
      </c>
      <c r="E2636" s="52" t="s">
        <v>14</v>
      </c>
      <c r="F2636" s="13" t="s">
        <v>15</v>
      </c>
      <c r="G2636" s="35" t="n">
        <v>0</v>
      </c>
      <c r="H2636" s="39" t="n">
        <v>0</v>
      </c>
      <c r="I2636" s="39" t="n">
        <v>0</v>
      </c>
      <c r="J2636" s="14"/>
    </row>
    <row r="2637" ht="22.5" customHeight="1">
      <c r="A2637" s="13" t="n">
        <f>WEEKNUM(B2637,2)</f>
        <v>37</v>
      </c>
      <c r="B2637" s="33" t="n">
        <v>46274</v>
      </c>
      <c r="C2637" s="52" t="n">
        <v>91399439</v>
      </c>
      <c r="D2637" s="63" t="s">
        <v>69</v>
      </c>
      <c r="E2637" s="52" t="s">
        <v>42</v>
      </c>
      <c r="F2637" s="13" t="s">
        <v>15</v>
      </c>
      <c r="G2637" s="13" t="n">
        <v>32</v>
      </c>
      <c r="H2637" s="39" t="n">
        <v>0.1</v>
      </c>
      <c r="I2637" s="39" t="n">
        <v>3.2</v>
      </c>
      <c r="J2637" s="14"/>
    </row>
    <row r="2638" ht="22.5" customHeight="1">
      <c r="A2638" s="13" t="n">
        <f>WEEKNUM(B2638,2)</f>
        <v>37</v>
      </c>
      <c r="B2638" s="33" t="n">
        <v>46274</v>
      </c>
      <c r="C2638" s="52" t="n">
        <v>91399437</v>
      </c>
      <c r="D2638" s="63" t="s">
        <v>70</v>
      </c>
      <c r="E2638" s="56" t="s">
        <v>71</v>
      </c>
      <c r="F2638" s="61" t="s">
        <v>15</v>
      </c>
      <c r="G2638" s="59" t="n">
        <v>50</v>
      </c>
      <c r="H2638" s="60" t="n">
        <v>0.15</v>
      </c>
      <c r="I2638" s="60" t="n">
        <v>7.5</v>
      </c>
      <c r="J2638" s="14"/>
    </row>
    <row r="2639" ht="22.5" customHeight="1">
      <c r="A2639" s="13" t="n">
        <f>WEEKNUM(B2639,2)</f>
        <v>37</v>
      </c>
      <c r="B2639" s="33" t="n">
        <v>46274</v>
      </c>
      <c r="C2639" s="52" t="n">
        <v>5556054</v>
      </c>
      <c r="D2639" s="63" t="s">
        <v>72</v>
      </c>
      <c r="E2639" s="52" t="s">
        <v>36</v>
      </c>
      <c r="F2639" s="13" t="s">
        <v>15</v>
      </c>
      <c r="G2639" s="57" t="n">
        <v>2</v>
      </c>
      <c r="H2639" s="39" t="n">
        <v>0.75</v>
      </c>
      <c r="I2639" s="39" t="n">
        <v>1.5</v>
      </c>
      <c r="J2639" s="14"/>
    </row>
    <row r="2640" ht="22.5" customHeight="1">
      <c r="A2640" s="13" t="n">
        <f>WEEKNUM(B2640,2)</f>
        <v>37</v>
      </c>
      <c r="B2640" s="33" t="n">
        <v>46274</v>
      </c>
      <c r="C2640" s="52" t="n">
        <v>8628042</v>
      </c>
      <c r="D2640" s="63" t="s">
        <v>28</v>
      </c>
      <c r="E2640" s="52" t="s">
        <v>14</v>
      </c>
      <c r="F2640" s="13" t="s">
        <v>26</v>
      </c>
      <c r="G2640" s="13" t="n">
        <v>598</v>
      </c>
      <c r="H2640" s="39" t="n">
        <v>0.42</v>
      </c>
      <c r="I2640" s="39" t="n">
        <v>253.33</v>
      </c>
      <c r="J2640" s="14"/>
    </row>
    <row r="2641" ht="22.5" customHeight="1">
      <c r="A2641" s="13" t="n">
        <f>WEEKNUM(B2641,2)</f>
        <v>37</v>
      </c>
      <c r="B2641" s="33" t="n">
        <v>46274</v>
      </c>
      <c r="C2641" s="52" t="n">
        <v>9297014</v>
      </c>
      <c r="D2641" s="63" t="s">
        <v>13</v>
      </c>
      <c r="E2641" s="52" t="s">
        <v>14</v>
      </c>
      <c r="F2641" s="13" t="s">
        <v>26</v>
      </c>
      <c r="G2641" s="13" t="n">
        <v>206</v>
      </c>
      <c r="H2641" s="39" t="n">
        <v>0.27</v>
      </c>
      <c r="I2641" s="39" t="n">
        <v>55.55</v>
      </c>
      <c r="J2641" s="14"/>
    </row>
    <row r="2642" ht="22.5" customHeight="1">
      <c r="A2642" s="13" t="n">
        <f>WEEKNUM(B2642,2)</f>
        <v>37</v>
      </c>
      <c r="B2642" s="33" t="n">
        <v>46274</v>
      </c>
      <c r="C2642" s="52" t="n">
        <v>7815836</v>
      </c>
      <c r="D2642" s="63" t="s">
        <v>73</v>
      </c>
      <c r="E2642" s="52" t="s">
        <v>36</v>
      </c>
      <c r="F2642" s="13" t="s">
        <v>15</v>
      </c>
      <c r="G2642" s="57" t="n">
        <v>2003</v>
      </c>
      <c r="H2642" s="39" t="n">
        <v>0.095</v>
      </c>
      <c r="I2642" s="39" t="n">
        <v>189.985</v>
      </c>
      <c r="J2642" s="14"/>
    </row>
    <row r="2643" ht="22.5" customHeight="1">
      <c r="A2643" s="13" t="n">
        <f>WEEKNUM(B2643,2)</f>
        <v>37</v>
      </c>
      <c r="B2643" s="33" t="n">
        <v>46274</v>
      </c>
      <c r="C2643" s="52" t="n">
        <v>8312006</v>
      </c>
      <c r="D2643" s="63" t="s">
        <v>92</v>
      </c>
      <c r="E2643" s="52" t="s">
        <v>14</v>
      </c>
      <c r="F2643" s="13" t="s">
        <v>15</v>
      </c>
      <c r="G2643" s="57" t="n">
        <v>37</v>
      </c>
      <c r="H2643" s="39" t="n">
        <v>0.12</v>
      </c>
      <c r="I2643" s="39" t="n">
        <v>4.44</v>
      </c>
      <c r="J2643" s="14"/>
    </row>
    <row r="2644" ht="22.5" customHeight="1">
      <c r="A2644" s="13" t="n">
        <f>WEEKNUM(B2644,2)</f>
        <v>37</v>
      </c>
      <c r="B2644" s="33" t="n">
        <v>46274</v>
      </c>
      <c r="C2644" s="52" t="n">
        <v>91467820</v>
      </c>
      <c r="D2644" s="63" t="s">
        <v>74</v>
      </c>
      <c r="E2644" s="52" t="s">
        <v>36</v>
      </c>
      <c r="F2644" s="13" t="s">
        <v>15</v>
      </c>
      <c r="G2644" s="57" t="n">
        <v>200</v>
      </c>
      <c r="H2644" s="39" t="n">
        <v>0.1</v>
      </c>
      <c r="I2644" s="39" t="n">
        <v>20</v>
      </c>
      <c r="J2644" s="14"/>
    </row>
    <row r="2645" ht="22.5" customHeight="1">
      <c r="A2645" s="13" t="n">
        <f>WEEKNUM(B2645,2)</f>
        <v>37</v>
      </c>
      <c r="B2645" s="33" t="n">
        <v>46274</v>
      </c>
      <c r="C2645" s="52" t="n">
        <v>91467821</v>
      </c>
      <c r="D2645" s="63" t="s">
        <v>74</v>
      </c>
      <c r="E2645" s="52" t="s">
        <v>17</v>
      </c>
      <c r="F2645" s="13" t="s">
        <v>15</v>
      </c>
      <c r="G2645" s="57" t="n">
        <v>100</v>
      </c>
      <c r="H2645" s="39" t="n">
        <v>0.17</v>
      </c>
      <c r="I2645" s="39" t="n">
        <v>17</v>
      </c>
      <c r="J2645" s="14"/>
    </row>
    <row r="2646" ht="22.5" customHeight="1">
      <c r="A2646" s="13" t="n">
        <f>WEEKNUM(B2646,2)</f>
        <v>37</v>
      </c>
      <c r="B2646" s="33" t="n">
        <v>46274</v>
      </c>
      <c r="C2646" s="52" t="n">
        <v>10295313</v>
      </c>
      <c r="D2646" s="63" t="s">
        <v>92</v>
      </c>
      <c r="E2646" s="52" t="s">
        <v>14</v>
      </c>
      <c r="F2646" s="13" t="s">
        <v>15</v>
      </c>
      <c r="G2646" s="57" t="n">
        <v>0</v>
      </c>
      <c r="H2646" s="39" t="n">
        <v>0</v>
      </c>
      <c r="I2646" s="39" t="n">
        <v>0</v>
      </c>
      <c r="J2646" s="14"/>
    </row>
    <row r="2647" ht="22.5" customHeight="1">
      <c r="A2647" s="13" t="n">
        <f>WEEKNUM(B2647,2)</f>
        <v>37</v>
      </c>
      <c r="B2647" s="33" t="n">
        <v>46274</v>
      </c>
      <c r="C2647" s="52" t="n">
        <v>91496145</v>
      </c>
      <c r="D2647" s="63" t="s">
        <v>74</v>
      </c>
      <c r="E2647" s="56" t="s">
        <v>71</v>
      </c>
      <c r="F2647" s="13" t="s">
        <v>15</v>
      </c>
      <c r="G2647" s="57" t="n">
        <v>50</v>
      </c>
      <c r="H2647" s="39" t="n">
        <v>0.15</v>
      </c>
      <c r="I2647" s="39" t="n">
        <v>7.5</v>
      </c>
      <c r="J2647" s="14"/>
    </row>
    <row r="2648" ht="22.5" customHeight="1">
      <c r="A2648" s="13" t="n">
        <f>WEEKNUM(B2648,2)</f>
        <v>37</v>
      </c>
      <c r="B2648" s="33" t="n">
        <v>46274</v>
      </c>
      <c r="C2648" s="52" t="n">
        <v>91496146</v>
      </c>
      <c r="D2648" s="63" t="s">
        <v>74</v>
      </c>
      <c r="E2648" s="52" t="s">
        <v>46</v>
      </c>
      <c r="F2648" s="13" t="s">
        <v>15</v>
      </c>
      <c r="G2648" s="57" t="n">
        <v>193</v>
      </c>
      <c r="H2648" s="39" t="n">
        <v>0.14</v>
      </c>
      <c r="I2648" s="39" t="n">
        <v>27.02</v>
      </c>
      <c r="J2648" s="14"/>
    </row>
    <row r="2649" ht="22.5" customHeight="1">
      <c r="A2649" s="13" t="n">
        <f>WEEKNUM(B2649,2)</f>
        <v>37</v>
      </c>
      <c r="B2649" s="33" t="n">
        <v>46274</v>
      </c>
      <c r="C2649" s="52" t="n">
        <v>91496147</v>
      </c>
      <c r="D2649" s="63" t="s">
        <v>74</v>
      </c>
      <c r="E2649" s="52" t="s">
        <v>11</v>
      </c>
      <c r="F2649" s="13" t="s">
        <v>15</v>
      </c>
      <c r="G2649" s="57" t="n">
        <v>131</v>
      </c>
      <c r="H2649" s="39" t="n">
        <v>0.13</v>
      </c>
      <c r="I2649" s="39" t="n">
        <v>17.03</v>
      </c>
      <c r="J2649" s="14"/>
    </row>
    <row r="2650" ht="22.5" customHeight="1">
      <c r="A2650" s="13" t="n">
        <f>WEEKNUM(B2650,2)</f>
        <v>37</v>
      </c>
      <c r="B2650" s="33" t="n">
        <v>46274</v>
      </c>
      <c r="C2650" s="52" t="n">
        <v>91496148</v>
      </c>
      <c r="D2650" s="63" t="s">
        <v>74</v>
      </c>
      <c r="E2650" s="52" t="s">
        <v>14</v>
      </c>
      <c r="F2650" s="13" t="s">
        <v>15</v>
      </c>
      <c r="G2650" s="57" t="n">
        <v>160</v>
      </c>
      <c r="H2650" s="39" t="n">
        <v>0.15</v>
      </c>
      <c r="I2650" s="39" t="n">
        <v>24</v>
      </c>
      <c r="J2650" s="14"/>
    </row>
    <row r="2651" ht="22.5" customHeight="1">
      <c r="A2651" s="13" t="n">
        <f>WEEKNUM(B2651,2)</f>
        <v>37</v>
      </c>
      <c r="B2651" s="33" t="n">
        <v>46274</v>
      </c>
      <c r="C2651" s="52" t="n">
        <v>10765365</v>
      </c>
      <c r="D2651" s="63" t="s">
        <v>75</v>
      </c>
      <c r="E2651" s="56" t="s">
        <v>71</v>
      </c>
      <c r="F2651" s="13" t="s">
        <v>15</v>
      </c>
      <c r="G2651" s="57" t="n">
        <v>100</v>
      </c>
      <c r="H2651" s="39" t="n">
        <v>0.18</v>
      </c>
      <c r="I2651" s="39" t="n">
        <v>18.01</v>
      </c>
      <c r="J2651" s="14"/>
    </row>
    <row r="2652" ht="22.5" customHeight="1">
      <c r="A2652" s="13" t="n">
        <f>WEEKNUM(B2652,2)</f>
        <v>37</v>
      </c>
      <c r="B2652" s="33" t="n">
        <v>46274</v>
      </c>
      <c r="C2652" s="52" t="n">
        <v>11079953</v>
      </c>
      <c r="D2652" s="63" t="s">
        <v>72</v>
      </c>
      <c r="E2652" s="52" t="s">
        <v>36</v>
      </c>
      <c r="F2652" s="13" t="s">
        <v>15</v>
      </c>
      <c r="G2652" s="57" t="n">
        <v>0</v>
      </c>
      <c r="H2652" s="39" t="n">
        <v>0</v>
      </c>
      <c r="I2652" s="39" t="n">
        <v>0</v>
      </c>
      <c r="J2652" s="14"/>
    </row>
    <row r="2653" ht="22.5" customHeight="1">
      <c r="A2653" s="13" t="n">
        <f>WEEKNUM(B2653,2)</f>
        <v>37</v>
      </c>
      <c r="B2653" s="33" t="n">
        <v>46274</v>
      </c>
      <c r="C2653" s="52" t="n">
        <v>9535696</v>
      </c>
      <c r="D2653" s="63" t="s">
        <v>97</v>
      </c>
      <c r="E2653" s="56" t="s">
        <v>36</v>
      </c>
      <c r="F2653" s="13" t="s">
        <v>15</v>
      </c>
      <c r="G2653" s="57" t="n">
        <v>0</v>
      </c>
      <c r="H2653" s="39" t="n">
        <v>0</v>
      </c>
      <c r="I2653" s="39" t="n">
        <v>0</v>
      </c>
      <c r="J2653" s="14"/>
    </row>
    <row r="2654" ht="22.5" customHeight="1">
      <c r="A2654" s="13" t="n">
        <f>WEEKNUM(B2654,2)</f>
        <v>37</v>
      </c>
      <c r="B2654" s="33" t="n">
        <v>46274</v>
      </c>
      <c r="C2654" s="52" t="n">
        <v>11690181</v>
      </c>
      <c r="D2654" s="63" t="s">
        <v>76</v>
      </c>
      <c r="E2654" s="52" t="s">
        <v>14</v>
      </c>
      <c r="F2654" s="13" t="s">
        <v>15</v>
      </c>
      <c r="G2654" s="57" t="n">
        <v>500</v>
      </c>
      <c r="H2654" s="39" t="n">
        <v>0.42</v>
      </c>
      <c r="I2654" s="39" t="n">
        <v>210</v>
      </c>
      <c r="J2654" s="14"/>
    </row>
    <row r="2655" ht="22.5" customHeight="1">
      <c r="A2655" s="13" t="n">
        <f>WEEKNUM(B2655,2)</f>
        <v>37</v>
      </c>
      <c r="B2655" s="33" t="n">
        <v>46274</v>
      </c>
      <c r="C2655" s="52" t="n">
        <v>11836152</v>
      </c>
      <c r="D2655" s="63" t="s">
        <v>73</v>
      </c>
      <c r="E2655" s="56" t="s">
        <v>36</v>
      </c>
      <c r="F2655" s="13" t="s">
        <v>15</v>
      </c>
      <c r="G2655" s="57" t="n">
        <v>2</v>
      </c>
      <c r="H2655" s="39" t="n">
        <v>0.09</v>
      </c>
      <c r="I2655" s="39" t="n">
        <v>0.18</v>
      </c>
      <c r="J2655" s="14"/>
    </row>
    <row r="2656" ht="22.5" customHeight="1">
      <c r="A2656" s="13" t="n">
        <f>WEEKNUM(B2656,2)</f>
        <v>37</v>
      </c>
      <c r="B2656" s="33" t="n">
        <v>46274</v>
      </c>
      <c r="C2656" s="52" t="n">
        <v>11862336</v>
      </c>
      <c r="D2656" s="63" t="s">
        <v>69</v>
      </c>
      <c r="E2656" s="75" t="s">
        <v>42</v>
      </c>
      <c r="F2656" s="13" t="s">
        <v>15</v>
      </c>
      <c r="G2656" s="57" t="n">
        <v>1</v>
      </c>
      <c r="H2656" s="39" t="n">
        <v>0.1</v>
      </c>
      <c r="I2656" s="39" t="n">
        <v>0.1</v>
      </c>
      <c r="J2656" s="14"/>
    </row>
    <row r="2657" ht="22.5" customHeight="1">
      <c r="A2657" s="13" t="n">
        <f>WEEKNUM(B2657,2)</f>
        <v>37</v>
      </c>
      <c r="B2657" s="33" t="n">
        <v>46274</v>
      </c>
      <c r="C2657" s="52" t="n">
        <v>11924259</v>
      </c>
      <c r="D2657" s="63" t="s">
        <v>77</v>
      </c>
      <c r="E2657" s="56" t="s">
        <v>36</v>
      </c>
      <c r="F2657" s="13" t="s">
        <v>15</v>
      </c>
      <c r="G2657" s="57" t="n">
        <v>113</v>
      </c>
      <c r="H2657" s="39" t="n">
        <v>0.12</v>
      </c>
      <c r="I2657" s="39" t="n">
        <v>13.56</v>
      </c>
      <c r="J2657" s="14"/>
    </row>
    <row r="2658" ht="22.5" customHeight="1">
      <c r="A2658" s="13" t="n">
        <f>WEEKNUM(B2658,2)</f>
        <v>37</v>
      </c>
      <c r="B2658" s="33" t="n">
        <v>46274</v>
      </c>
      <c r="C2658" s="52" t="n">
        <v>11924419</v>
      </c>
      <c r="D2658" s="63" t="s">
        <v>77</v>
      </c>
      <c r="E2658" s="56" t="s">
        <v>36</v>
      </c>
      <c r="F2658" s="39" t="s">
        <v>26</v>
      </c>
      <c r="G2658" s="57" t="n">
        <v>90</v>
      </c>
      <c r="H2658" s="39" t="n">
        <v>0.11</v>
      </c>
      <c r="I2658" s="39" t="n">
        <v>10.03</v>
      </c>
      <c r="J2658" s="14"/>
    </row>
    <row r="2659" ht="22.5" customHeight="1">
      <c r="A2659" s="13" t="n">
        <f>WEEKNUM(B2659,2)</f>
        <v>37</v>
      </c>
      <c r="B2659" s="33" t="n">
        <v>46274</v>
      </c>
      <c r="C2659" s="52" t="n">
        <v>12038500</v>
      </c>
      <c r="D2659" s="63" t="s">
        <v>76</v>
      </c>
      <c r="E2659" s="52" t="s">
        <v>14</v>
      </c>
      <c r="F2659" s="13" t="s">
        <v>15</v>
      </c>
      <c r="G2659" s="57" t="n">
        <v>3</v>
      </c>
      <c r="H2659" s="39" t="n">
        <v>0.267</v>
      </c>
      <c r="I2659" s="39" t="n">
        <v>0.8</v>
      </c>
      <c r="J2659" s="14"/>
    </row>
    <row r="2660" ht="22.5" customHeight="1">
      <c r="A2660" s="13" t="n">
        <f>WEEKNUM(B2660,2)</f>
        <v>37</v>
      </c>
      <c r="B2660" s="33" t="n">
        <v>46274</v>
      </c>
      <c r="C2660" s="52" t="n">
        <v>6395488</v>
      </c>
      <c r="D2660" s="63" t="s">
        <v>39</v>
      </c>
      <c r="E2660" s="52" t="s">
        <v>14</v>
      </c>
      <c r="F2660" s="13" t="s">
        <v>15</v>
      </c>
      <c r="G2660" s="13" t="n">
        <v>200</v>
      </c>
      <c r="H2660" s="39" t="n">
        <v>0.3</v>
      </c>
      <c r="I2660" s="39" t="n">
        <v>60</v>
      </c>
      <c r="J2660" s="14"/>
    </row>
    <row r="2661" ht="22.5" customHeight="1">
      <c r="A2661" s="13" t="n">
        <f>WEEKNUM(B2661,2)</f>
        <v>37</v>
      </c>
      <c r="B2661" s="33" t="n">
        <v>46274</v>
      </c>
      <c r="C2661" s="52" t="n">
        <v>8291713</v>
      </c>
      <c r="D2661" s="62" t="s">
        <v>40</v>
      </c>
      <c r="E2661" s="56" t="s">
        <v>14</v>
      </c>
      <c r="F2661" s="13" t="s">
        <v>15</v>
      </c>
      <c r="G2661" s="35" t="n">
        <v>1500</v>
      </c>
      <c r="H2661" s="39" t="n">
        <v>0.135</v>
      </c>
      <c r="I2661" s="39" t="n">
        <v>202.78</v>
      </c>
      <c r="J2661" s="14"/>
    </row>
    <row r="2662" ht="22.5" customHeight="1">
      <c r="A2662" s="13" t="n">
        <f>WEEKNUM(B2662,2)</f>
        <v>37</v>
      </c>
      <c r="B2662" s="33" t="n">
        <v>46274</v>
      </c>
      <c r="C2662" s="52" t="n">
        <v>8566541</v>
      </c>
      <c r="D2662" s="62" t="s">
        <v>79</v>
      </c>
      <c r="E2662" s="56" t="s">
        <v>14</v>
      </c>
      <c r="F2662" s="39" t="s">
        <v>26</v>
      </c>
      <c r="G2662" s="35" t="n">
        <v>349</v>
      </c>
      <c r="H2662" s="39" t="n">
        <v>0.14</v>
      </c>
      <c r="I2662" s="39" t="n">
        <v>50.35</v>
      </c>
      <c r="J2662" s="66"/>
    </row>
    <row r="2663" ht="22.5" customHeight="1">
      <c r="A2663" s="13" t="n">
        <f>WEEKNUM(B2663,2)</f>
        <v>37</v>
      </c>
      <c r="B2663" s="33" t="n">
        <v>46274</v>
      </c>
      <c r="C2663" s="52" t="n">
        <v>8566084</v>
      </c>
      <c r="D2663" s="62" t="s">
        <v>80</v>
      </c>
      <c r="E2663" s="56" t="s">
        <v>42</v>
      </c>
      <c r="F2663" s="13" t="s">
        <v>15</v>
      </c>
      <c r="G2663" s="58" t="n">
        <v>100</v>
      </c>
      <c r="H2663" s="39" t="n">
        <v>0.12</v>
      </c>
      <c r="I2663" s="39" t="n">
        <v>12</v>
      </c>
      <c r="J2663" s="14"/>
    </row>
    <row r="2664" ht="22.5" customHeight="1">
      <c r="A2664" s="13" t="n">
        <f>WEEKNUM(B2664,2)</f>
        <v>37</v>
      </c>
      <c r="B2664" s="33" t="n">
        <v>46274</v>
      </c>
      <c r="C2664" s="52" t="n">
        <v>2937658</v>
      </c>
      <c r="D2664" s="62" t="s">
        <v>81</v>
      </c>
      <c r="E2664" s="56" t="s">
        <v>14</v>
      </c>
      <c r="F2664" s="13" t="s">
        <v>15</v>
      </c>
      <c r="G2664" s="58" t="n">
        <v>100</v>
      </c>
      <c r="H2664" s="39" t="n">
        <v>0.123</v>
      </c>
      <c r="I2664" s="39" t="n">
        <v>12.3</v>
      </c>
      <c r="J2664" s="14"/>
    </row>
    <row r="2665" ht="22.5" customHeight="1">
      <c r="A2665" s="13" t="n">
        <f>WEEKNUM(B2665,2)</f>
        <v>37</v>
      </c>
      <c r="B2665" s="33" t="n">
        <v>46274</v>
      </c>
      <c r="C2665" s="52" t="n">
        <v>6706444</v>
      </c>
      <c r="D2665" s="69" t="s">
        <v>82</v>
      </c>
      <c r="E2665" s="13" t="s">
        <v>83</v>
      </c>
      <c r="F2665" s="39" t="s">
        <v>12</v>
      </c>
      <c r="G2665" s="58" t="n">
        <v>15</v>
      </c>
      <c r="H2665" s="39" t="n">
        <v>0.985</v>
      </c>
      <c r="I2665" s="39" t="n">
        <v>14.7767</v>
      </c>
      <c r="J2665" s="14"/>
    </row>
    <row r="2666" ht="22.5" customHeight="1">
      <c r="A2666" s="13" t="n">
        <f>WEEKNUM(B2666,2)</f>
        <v>37</v>
      </c>
      <c r="B2666" s="33" t="n">
        <v>46274</v>
      </c>
      <c r="C2666" s="52" t="n">
        <v>5963354</v>
      </c>
      <c r="D2666" s="63" t="s">
        <v>82</v>
      </c>
      <c r="E2666" s="52" t="s">
        <v>83</v>
      </c>
      <c r="F2666" s="13" t="s">
        <v>15</v>
      </c>
      <c r="G2666" s="58" t="n">
        <v>299</v>
      </c>
      <c r="H2666" s="39" t="n">
        <v>0.594</v>
      </c>
      <c r="I2666" s="39" t="n">
        <v>177.464</v>
      </c>
      <c r="J2666" s="64"/>
    </row>
    <row r="2667" ht="22.5" customHeight="1">
      <c r="A2667" s="13" t="n">
        <f>WEEKNUM(B2667,2)</f>
        <v>37</v>
      </c>
      <c r="B2667" s="33" t="n">
        <v>46274</v>
      </c>
      <c r="C2667" s="52" t="n">
        <v>9686529</v>
      </c>
      <c r="D2667" s="62" t="s">
        <v>82</v>
      </c>
      <c r="E2667" s="56" t="s">
        <v>84</v>
      </c>
      <c r="F2667" s="13" t="s">
        <v>15</v>
      </c>
      <c r="G2667" s="58" t="n">
        <v>41</v>
      </c>
      <c r="H2667" s="39" t="n">
        <v>0.5</v>
      </c>
      <c r="I2667" s="39" t="n">
        <v>20.5</v>
      </c>
      <c r="J2667" s="14"/>
    </row>
    <row r="2668" ht="22.5" customHeight="1">
      <c r="A2668" s="13" t="n">
        <f>WEEKNUM(B2668,2)</f>
        <v>37</v>
      </c>
      <c r="B2668" s="33" t="n">
        <v>46274</v>
      </c>
      <c r="C2668" s="52" t="n">
        <v>5963400</v>
      </c>
      <c r="D2668" s="62" t="s">
        <v>82</v>
      </c>
      <c r="E2668" s="56" t="s">
        <v>85</v>
      </c>
      <c r="F2668" s="13" t="s">
        <v>15</v>
      </c>
      <c r="G2668" s="58" t="n">
        <v>100</v>
      </c>
      <c r="H2668" s="39" t="n">
        <v>0.22</v>
      </c>
      <c r="I2668" s="39" t="n">
        <v>22</v>
      </c>
      <c r="J2668" s="14"/>
    </row>
    <row r="2669" ht="22.5" customHeight="1">
      <c r="A2669" s="38" t="n">
        <f>WEEKNUM(B2669,2)</f>
        <v>37</v>
      </c>
      <c r="B2669" s="33" t="n">
        <v>46274</v>
      </c>
      <c r="C2669" s="65" t="n">
        <v>10080665</v>
      </c>
      <c r="D2669" s="68" t="s">
        <v>82</v>
      </c>
      <c r="E2669" s="56" t="s">
        <v>86</v>
      </c>
      <c r="F2669" s="13" t="s">
        <v>15</v>
      </c>
      <c r="G2669" s="58" t="n">
        <v>6</v>
      </c>
      <c r="H2669" s="39" t="n">
        <v>0.38</v>
      </c>
      <c r="I2669" s="39" t="n">
        <v>2.28</v>
      </c>
      <c r="J2669" s="14"/>
    </row>
    <row r="2670" ht="22.5" customHeight="1">
      <c r="A2670" s="13" t="n">
        <f>WEEKNUM(B2670,2)</f>
        <v>37</v>
      </c>
      <c r="B2670" s="33" t="n">
        <v>46274</v>
      </c>
      <c r="C2670" s="13" t="n">
        <v>91520433</v>
      </c>
      <c r="D2670" s="62" t="s">
        <v>74</v>
      </c>
      <c r="E2670" s="56" t="s">
        <v>14</v>
      </c>
      <c r="F2670" s="13" t="s">
        <v>15</v>
      </c>
      <c r="G2670" s="58" t="n">
        <v>0</v>
      </c>
      <c r="H2670" s="39" t="n">
        <v>0</v>
      </c>
      <c r="I2670" s="39" t="n">
        <v>0</v>
      </c>
      <c r="J2670" s="14"/>
    </row>
    <row r="2671" ht="22.5" customHeight="1">
      <c r="A2671" s="13" t="n">
        <f>WEEKNUM(B2671,2)</f>
        <v>37</v>
      </c>
      <c r="B2671" s="33" t="n">
        <v>46274</v>
      </c>
      <c r="C2671" s="52" t="n">
        <v>5623760</v>
      </c>
      <c r="D2671" s="62" t="s">
        <v>89</v>
      </c>
      <c r="E2671" s="56" t="s">
        <v>14</v>
      </c>
      <c r="F2671" s="13" t="s">
        <v>15</v>
      </c>
      <c r="G2671" s="35" t="n">
        <v>50</v>
      </c>
      <c r="H2671" s="39" t="n">
        <v>0.15</v>
      </c>
      <c r="I2671" s="39" t="n">
        <v>7.5</v>
      </c>
      <c r="J2671" s="14"/>
    </row>
    <row r="2672" ht="22.5" customHeight="1">
      <c r="A2672" s="13" t="n">
        <f>WEEKNUM(B2672,2)</f>
        <v>37</v>
      </c>
      <c r="B2672" s="33" t="n">
        <v>46274</v>
      </c>
      <c r="C2672" s="52" t="n">
        <v>11078827</v>
      </c>
      <c r="D2672" s="62" t="s">
        <v>82</v>
      </c>
      <c r="E2672" s="56" t="s">
        <v>85</v>
      </c>
      <c r="F2672" s="13" t="s">
        <v>15</v>
      </c>
      <c r="G2672" s="58" t="n">
        <v>1</v>
      </c>
      <c r="H2672" s="39" t="n">
        <v>0.3</v>
      </c>
      <c r="I2672" s="39" t="n">
        <v>0.3</v>
      </c>
      <c r="J2672" s="14"/>
    </row>
    <row r="2673" ht="22.5" customHeight="1">
      <c r="A2673" s="13" t="n">
        <f>WEEKNUM(B2673,2)</f>
        <v>37</v>
      </c>
      <c r="B2673" s="33" t="n">
        <v>46274</v>
      </c>
      <c r="C2673" s="52" t="n">
        <v>11078981</v>
      </c>
      <c r="D2673" s="62" t="s">
        <v>82</v>
      </c>
      <c r="E2673" s="52" t="s">
        <v>83</v>
      </c>
      <c r="F2673" s="13" t="s">
        <v>15</v>
      </c>
      <c r="G2673" s="58" t="n">
        <v>0</v>
      </c>
      <c r="H2673" s="39" t="n">
        <v>0</v>
      </c>
      <c r="I2673" s="39" t="n">
        <v>0</v>
      </c>
      <c r="J2673" s="14"/>
    </row>
    <row r="2674" ht="22.5" customHeight="1">
      <c r="A2674" s="13" t="n">
        <f>WEEKNUM(B2674,2)</f>
        <v>37</v>
      </c>
      <c r="B2674" s="33" t="n">
        <v>46274</v>
      </c>
      <c r="C2674" s="52" t="n">
        <v>11080833</v>
      </c>
      <c r="D2674" s="62" t="s">
        <v>82</v>
      </c>
      <c r="E2674" s="56" t="s">
        <v>84</v>
      </c>
      <c r="F2674" s="13" t="s">
        <v>15</v>
      </c>
      <c r="G2674" s="58" t="n">
        <v>0</v>
      </c>
      <c r="H2674" s="39" t="n">
        <v>0</v>
      </c>
      <c r="I2674" s="39" t="n">
        <v>0</v>
      </c>
      <c r="J2674" s="14"/>
    </row>
    <row r="2675" ht="22.5" customHeight="1">
      <c r="A2675" s="13" t="n">
        <f>WEEKNUM(B2675,2)</f>
        <v>37</v>
      </c>
      <c r="B2675" s="33" t="n">
        <v>46274</v>
      </c>
      <c r="C2675" s="52" t="n">
        <v>11081056</v>
      </c>
      <c r="D2675" s="62" t="s">
        <v>82</v>
      </c>
      <c r="E2675" s="56" t="s">
        <v>86</v>
      </c>
      <c r="F2675" s="13" t="s">
        <v>15</v>
      </c>
      <c r="G2675" s="58" t="n">
        <v>0</v>
      </c>
      <c r="H2675" s="39" t="n">
        <v>0</v>
      </c>
      <c r="I2675" s="39" t="n">
        <v>0</v>
      </c>
      <c r="J2675" s="14"/>
    </row>
    <row r="2676" ht="22.5" customHeight="1">
      <c r="A2676" s="13" t="n">
        <f>WEEKNUM(B2676,2)</f>
        <v>37</v>
      </c>
      <c r="B2676" s="33" t="n">
        <v>46274</v>
      </c>
      <c r="C2676" s="52" t="n">
        <v>11078963</v>
      </c>
      <c r="D2676" s="62" t="s">
        <v>81</v>
      </c>
      <c r="E2676" s="56" t="s">
        <v>14</v>
      </c>
      <c r="F2676" s="13" t="s">
        <v>15</v>
      </c>
      <c r="G2676" s="58" t="n">
        <v>22</v>
      </c>
      <c r="H2676" s="39" t="n">
        <v>0.4</v>
      </c>
      <c r="I2676" s="39" t="n">
        <v>8.8</v>
      </c>
      <c r="J2676" s="14"/>
    </row>
    <row r="2677" ht="22.5" customHeight="1">
      <c r="A2677" s="13" t="n">
        <f>WEEKNUM(B2677,2)</f>
        <v>37</v>
      </c>
      <c r="B2677" s="33" t="n">
        <v>46274</v>
      </c>
      <c r="C2677" s="52" t="n">
        <v>91538300</v>
      </c>
      <c r="D2677" s="62" t="s">
        <v>74</v>
      </c>
      <c r="E2677" s="56" t="s">
        <v>36</v>
      </c>
      <c r="F2677" s="13" t="s">
        <v>15</v>
      </c>
      <c r="G2677" s="58" t="n">
        <v>4</v>
      </c>
      <c r="H2677" s="39" t="n">
        <v>0.14</v>
      </c>
      <c r="I2677" s="39" t="n">
        <v>0.56</v>
      </c>
      <c r="J2677" s="14"/>
    </row>
    <row r="2678" ht="22.5" customHeight="1">
      <c r="A2678" s="13" t="n">
        <f>WEEKNUM(B2678,2)</f>
        <v>37</v>
      </c>
      <c r="B2678" s="33" t="n">
        <v>46274</v>
      </c>
      <c r="C2678" s="52" t="n">
        <v>91538301</v>
      </c>
      <c r="D2678" s="62" t="s">
        <v>74</v>
      </c>
      <c r="E2678" s="56" t="s">
        <v>14</v>
      </c>
      <c r="F2678" s="13" t="s">
        <v>15</v>
      </c>
      <c r="G2678" s="58" t="n">
        <v>1</v>
      </c>
      <c r="H2678" s="39" t="n">
        <v>0.22</v>
      </c>
      <c r="I2678" s="39" t="n">
        <v>0.22</v>
      </c>
      <c r="J2678" s="14"/>
    </row>
    <row r="2679" ht="22.5" customHeight="1">
      <c r="A2679" s="13" t="n">
        <f>WEEKNUM(B2679,2)</f>
        <v>37</v>
      </c>
      <c r="B2679" s="33" t="n">
        <v>46274</v>
      </c>
      <c r="C2679" s="65" t="n">
        <v>91538306</v>
      </c>
      <c r="D2679" s="68" t="s">
        <v>74</v>
      </c>
      <c r="E2679" s="56" t="s">
        <v>71</v>
      </c>
      <c r="F2679" s="13" t="s">
        <v>15</v>
      </c>
      <c r="G2679" s="58" t="n">
        <v>3</v>
      </c>
      <c r="H2679" s="39" t="n">
        <v>0.18</v>
      </c>
      <c r="I2679" s="39" t="n">
        <v>0.54</v>
      </c>
      <c r="J2679" s="14"/>
    </row>
    <row r="2680" ht="22.5" customHeight="1">
      <c r="A2680" s="13" t="n">
        <f>WEEKNUM(B2680,2)</f>
        <v>37</v>
      </c>
      <c r="B2680" s="33" t="n">
        <v>46274</v>
      </c>
      <c r="C2680" s="13" t="n">
        <v>91538307</v>
      </c>
      <c r="D2680" s="62" t="s">
        <v>74</v>
      </c>
      <c r="E2680" s="52" t="s">
        <v>17</v>
      </c>
      <c r="F2680" s="13" t="s">
        <v>15</v>
      </c>
      <c r="G2680" s="58" t="n">
        <v>0</v>
      </c>
      <c r="H2680" s="39" t="n">
        <v>0</v>
      </c>
      <c r="I2680" s="39" t="n">
        <v>0</v>
      </c>
      <c r="J2680" s="14"/>
    </row>
    <row r="2681" ht="22.5" customHeight="1">
      <c r="A2681" s="13" t="n">
        <f>WEEKNUM(B2681,2)</f>
        <v>37</v>
      </c>
      <c r="B2681" s="33" t="n">
        <v>46274</v>
      </c>
      <c r="C2681" s="13" t="n">
        <v>91538308</v>
      </c>
      <c r="D2681" s="62" t="s">
        <v>74</v>
      </c>
      <c r="E2681" s="52" t="s">
        <v>11</v>
      </c>
      <c r="F2681" s="13" t="s">
        <v>15</v>
      </c>
      <c r="G2681" s="58" t="n">
        <v>0</v>
      </c>
      <c r="H2681" s="39" t="n">
        <v>0</v>
      </c>
      <c r="I2681" s="39" t="n">
        <v>0</v>
      </c>
      <c r="J2681" s="14"/>
    </row>
    <row r="2682" ht="22.5" customHeight="1">
      <c r="A2682" s="13" t="n">
        <f>WEEKNUM(B2682,2)</f>
        <v>37</v>
      </c>
      <c r="B2682" s="33" t="n">
        <v>46274</v>
      </c>
      <c r="C2682" s="52" t="n">
        <v>91538309</v>
      </c>
      <c r="D2682" s="62" t="s">
        <v>74</v>
      </c>
      <c r="E2682" s="56" t="s">
        <v>46</v>
      </c>
      <c r="F2682" s="13" t="s">
        <v>15</v>
      </c>
      <c r="G2682" s="58" t="n">
        <v>1</v>
      </c>
      <c r="H2682" s="39" t="n">
        <v>0.18</v>
      </c>
      <c r="I2682" s="39" t="n">
        <v>0.18</v>
      </c>
      <c r="J2682" s="14"/>
    </row>
    <row r="2683" ht="22.5" customHeight="1">
      <c r="A2683" s="13" t="n">
        <f>WEEKNUM(B2683,2)</f>
        <v>37</v>
      </c>
      <c r="B2683" s="33" t="n">
        <v>46274</v>
      </c>
      <c r="C2683" s="52" t="n">
        <v>11511535</v>
      </c>
      <c r="D2683" s="62" t="s">
        <v>81</v>
      </c>
      <c r="E2683" s="56" t="s">
        <v>14</v>
      </c>
      <c r="F2683" s="39" t="s">
        <v>26</v>
      </c>
      <c r="G2683" s="58" t="n">
        <v>189</v>
      </c>
      <c r="H2683" s="39" t="n">
        <v>0.28</v>
      </c>
      <c r="I2683" s="39" t="n">
        <v>52.89</v>
      </c>
      <c r="J2683" s="14"/>
    </row>
    <row r="2684" ht="22.5" customHeight="1">
      <c r="A2684" s="13" t="n">
        <f>WEEKNUM(B2684,2)</f>
        <v>37</v>
      </c>
      <c r="B2684" s="33" t="n">
        <v>46274</v>
      </c>
      <c r="C2684" s="52" t="n">
        <v>11792342</v>
      </c>
      <c r="D2684" s="62" t="s">
        <v>87</v>
      </c>
      <c r="E2684" s="56" t="s">
        <v>42</v>
      </c>
      <c r="F2684" s="13" t="s">
        <v>15</v>
      </c>
      <c r="G2684" s="58" t="n">
        <v>4</v>
      </c>
      <c r="H2684" s="39" t="n">
        <v>0.2</v>
      </c>
      <c r="I2684" s="39" t="n">
        <v>0.8</v>
      </c>
      <c r="J2684" s="14"/>
    </row>
    <row r="2685" ht="22.5" customHeight="1">
      <c r="A2685" s="13" t="n">
        <f>WEEKNUM(B2685,2)</f>
        <v>37</v>
      </c>
      <c r="B2685" s="33" t="n">
        <v>46274</v>
      </c>
      <c r="C2685" s="52" t="n">
        <v>5365722</v>
      </c>
      <c r="D2685" s="62" t="s">
        <v>67</v>
      </c>
      <c r="E2685" s="56" t="s">
        <v>65</v>
      </c>
      <c r="F2685" s="39" t="s">
        <v>12</v>
      </c>
      <c r="G2685" s="58" t="n">
        <v>27</v>
      </c>
      <c r="H2685" s="39" t="n">
        <v>0.317</v>
      </c>
      <c r="I2685" s="39" t="n">
        <v>8.5698</v>
      </c>
      <c r="J2685" s="14"/>
    </row>
    <row r="2686" ht="22.5" customHeight="1">
      <c r="A2686" s="13" t="n">
        <f>WEEKNUM(B2686,2)</f>
        <v>37</v>
      </c>
      <c r="B2686" s="33" t="n">
        <v>46274</v>
      </c>
      <c r="C2686" s="52" t="n">
        <v>11924654</v>
      </c>
      <c r="D2686" s="62" t="s">
        <v>67</v>
      </c>
      <c r="E2686" s="56" t="s">
        <v>65</v>
      </c>
      <c r="F2686" s="39" t="s">
        <v>12</v>
      </c>
      <c r="G2686" s="58" t="n">
        <v>0</v>
      </c>
      <c r="H2686" s="39" t="n">
        <v>0</v>
      </c>
      <c r="I2686" s="39" t="n">
        <v>0.3318</v>
      </c>
      <c r="J2686" s="14"/>
    </row>
    <row r="2687" ht="22.5" customHeight="1">
      <c r="A2687" s="13" t="n">
        <f>WEEKNUM(B2687,2)</f>
        <v>37</v>
      </c>
      <c r="B2687" s="33" t="n">
        <v>46274</v>
      </c>
      <c r="C2687" s="52" t="n">
        <v>12011132</v>
      </c>
      <c r="D2687" s="62" t="s">
        <v>88</v>
      </c>
      <c r="E2687" s="56" t="s">
        <v>14</v>
      </c>
      <c r="F2687" s="13" t="s">
        <v>15</v>
      </c>
      <c r="G2687" s="58" t="n">
        <v>100</v>
      </c>
      <c r="H2687" s="39" t="n">
        <v>0.2</v>
      </c>
      <c r="I2687" s="39" t="n">
        <v>20</v>
      </c>
      <c r="J2687" s="14"/>
    </row>
    <row r="2688" ht="22.5" customHeight="1">
      <c r="A2688" s="13" t="n">
        <f>WEEKNUM(B2688,2)</f>
        <v>37</v>
      </c>
      <c r="B2688" s="33" t="n">
        <v>46274</v>
      </c>
      <c r="C2688" s="52" t="n">
        <v>12039225</v>
      </c>
      <c r="D2688" s="62" t="s">
        <v>90</v>
      </c>
      <c r="E2688" s="56" t="s">
        <v>36</v>
      </c>
      <c r="F2688" s="13" t="s">
        <v>15</v>
      </c>
      <c r="G2688" s="58" t="n">
        <v>8</v>
      </c>
      <c r="H2688" s="39" t="n">
        <v>0.175</v>
      </c>
      <c r="I2688" s="39" t="n">
        <v>1.4</v>
      </c>
      <c r="J2688" s="14"/>
    </row>
    <row r="2689" ht="22.5" customHeight="1">
      <c r="A2689" s="13" t="n">
        <f>WEEKNUM(B2689,2)</f>
        <v>37</v>
      </c>
      <c r="B2689" s="33" t="n">
        <v>46274</v>
      </c>
      <c r="C2689" s="52" t="n">
        <v>12072287</v>
      </c>
      <c r="D2689" s="62" t="s">
        <v>81</v>
      </c>
      <c r="E2689" s="56" t="s">
        <v>14</v>
      </c>
      <c r="F2689" s="13" t="s">
        <v>15</v>
      </c>
      <c r="G2689" s="58" t="n">
        <v>41</v>
      </c>
      <c r="H2689" s="39" t="n">
        <v>0.004</v>
      </c>
      <c r="I2689" s="39" t="n">
        <v>0.171</v>
      </c>
      <c r="J2689" s="14"/>
    </row>
    <row r="2690" ht="22.5" customHeight="1">
      <c r="A2690" s="13"/>
      <c r="B2690" s="33"/>
      <c r="C2690" s="52"/>
      <c r="D2690" s="62"/>
      <c r="E2690" s="56"/>
      <c r="F2690" s="39"/>
      <c r="G2690" s="13"/>
      <c r="H2690" s="39"/>
      <c r="I2690" s="39"/>
      <c r="J2690" s="14"/>
    </row>
    <row r="2691" ht="22.5" customHeight="1">
      <c r="A2691" s="13" t="n">
        <f>WEEKNUM(B2691,2)</f>
        <v>37</v>
      </c>
      <c r="B2691" s="33" t="n">
        <v>46273</v>
      </c>
      <c r="C2691" s="52" t="n">
        <v>10813123</v>
      </c>
      <c r="D2691" s="62" t="s">
        <v>10</v>
      </c>
      <c r="E2691" s="56" t="s">
        <v>11</v>
      </c>
      <c r="F2691" s="39" t="s">
        <v>12</v>
      </c>
      <c r="G2691" s="13" t="n">
        <v>118</v>
      </c>
      <c r="H2691" s="39" t="n">
        <v>0.482</v>
      </c>
      <c r="I2691" s="39" t="n">
        <v>56.874</v>
      </c>
      <c r="J2691" s="14"/>
    </row>
    <row r="2692" ht="22.5" customHeight="1">
      <c r="A2692" s="13" t="n">
        <f>WEEKNUM(B2692,2)</f>
        <v>37</v>
      </c>
      <c r="B2692" s="33" t="n">
        <v>46273</v>
      </c>
      <c r="C2692" s="52" t="n">
        <v>1745925</v>
      </c>
      <c r="D2692" s="62" t="s">
        <v>13</v>
      </c>
      <c r="E2692" s="56" t="s">
        <v>14</v>
      </c>
      <c r="F2692" s="60" t="s">
        <v>15</v>
      </c>
      <c r="G2692" s="59" t="n">
        <v>500</v>
      </c>
      <c r="H2692" s="60" t="n">
        <v>0.15</v>
      </c>
      <c r="I2692" s="60" t="n">
        <v>75</v>
      </c>
      <c r="J2692" s="13"/>
    </row>
    <row r="2693" ht="22.5" customHeight="1">
      <c r="A2693" s="13" t="n">
        <f>WEEKNUM(B2693,2)</f>
        <v>37</v>
      </c>
      <c r="B2693" s="33" t="n">
        <v>46273</v>
      </c>
      <c r="C2693" s="52" t="n">
        <v>6951600</v>
      </c>
      <c r="D2693" s="62" t="s">
        <v>16</v>
      </c>
      <c r="E2693" s="56" t="s">
        <v>17</v>
      </c>
      <c r="F2693" s="39" t="s">
        <v>15</v>
      </c>
      <c r="G2693" s="35" t="n">
        <v>90</v>
      </c>
      <c r="H2693" s="39" t="n">
        <v>0.174</v>
      </c>
      <c r="I2693" s="39" t="n">
        <v>15.674</v>
      </c>
      <c r="J2693" s="13"/>
    </row>
    <row r="2694" ht="22.5" customHeight="1">
      <c r="A2694" s="13" t="n">
        <f>WEEKNUM(B2694,2)</f>
        <v>37</v>
      </c>
      <c r="B2694" s="33" t="n">
        <v>46273</v>
      </c>
      <c r="C2694" s="52" t="n">
        <v>6951594</v>
      </c>
      <c r="D2694" s="62" t="s">
        <v>16</v>
      </c>
      <c r="E2694" s="56" t="s">
        <v>18</v>
      </c>
      <c r="F2694" s="39" t="s">
        <v>15</v>
      </c>
      <c r="G2694" s="35" t="n">
        <v>199</v>
      </c>
      <c r="H2694" s="39" t="n">
        <v>0.7</v>
      </c>
      <c r="I2694" s="39" t="n">
        <v>139.3</v>
      </c>
      <c r="J2694" s="13"/>
    </row>
    <row r="2695" ht="22.5" customHeight="1">
      <c r="A2695" s="13" t="n">
        <f>WEEKNUM(B2695,2)</f>
        <v>37</v>
      </c>
      <c r="B2695" s="33" t="n">
        <v>46273</v>
      </c>
      <c r="C2695" s="52" t="n">
        <v>2732727</v>
      </c>
      <c r="D2695" s="62" t="s">
        <v>10</v>
      </c>
      <c r="E2695" s="56" t="s">
        <v>19</v>
      </c>
      <c r="F2695" s="39" t="s">
        <v>15</v>
      </c>
      <c r="G2695" s="35" t="n">
        <v>531</v>
      </c>
      <c r="H2695" s="39" t="n">
        <v>0.25</v>
      </c>
      <c r="I2695" s="39" t="n">
        <v>132.75</v>
      </c>
      <c r="J2695" s="13"/>
    </row>
    <row r="2696" ht="22.5" customHeight="1">
      <c r="A2696" s="13" t="n">
        <f>WEEKNUM(B2696,2)</f>
        <v>37</v>
      </c>
      <c r="B2696" s="33" t="n">
        <v>46273</v>
      </c>
      <c r="C2696" s="52" t="n">
        <v>5619156</v>
      </c>
      <c r="D2696" s="62" t="s">
        <v>10</v>
      </c>
      <c r="E2696" s="56" t="s">
        <v>19</v>
      </c>
      <c r="F2696" s="39" t="s">
        <v>12</v>
      </c>
      <c r="G2696" s="35" t="n">
        <v>11</v>
      </c>
      <c r="H2696" s="39" t="n">
        <v>0.274</v>
      </c>
      <c r="I2696" s="39" t="n">
        <v>3.0192</v>
      </c>
      <c r="J2696" s="13"/>
    </row>
    <row r="2697" ht="22.5" customHeight="1">
      <c r="A2697" s="13" t="n">
        <f>WEEKNUM(B2697,2)</f>
        <v>37</v>
      </c>
      <c r="B2697" s="33" t="n">
        <v>46273</v>
      </c>
      <c r="C2697" s="52" t="n">
        <v>6425889</v>
      </c>
      <c r="D2697" s="62" t="s">
        <v>10</v>
      </c>
      <c r="E2697" s="56" t="s">
        <v>20</v>
      </c>
      <c r="F2697" s="39" t="s">
        <v>15</v>
      </c>
      <c r="G2697" s="35" t="n">
        <v>140</v>
      </c>
      <c r="H2697" s="39" t="n">
        <v>0.253</v>
      </c>
      <c r="I2697" s="39" t="n">
        <v>35.35</v>
      </c>
      <c r="J2697" s="13"/>
    </row>
    <row r="2698" ht="22.5" customHeight="1">
      <c r="A2698" s="13" t="n">
        <f>WEEKNUM(B2698,2)</f>
        <v>37</v>
      </c>
      <c r="B2698" s="33" t="n">
        <v>46273</v>
      </c>
      <c r="C2698" s="52" t="n">
        <v>6439005</v>
      </c>
      <c r="D2698" s="62" t="s">
        <v>10</v>
      </c>
      <c r="E2698" s="56" t="s">
        <v>20</v>
      </c>
      <c r="F2698" s="39" t="s">
        <v>21</v>
      </c>
      <c r="G2698" s="35" t="n">
        <v>107</v>
      </c>
      <c r="H2698" s="39" t="n">
        <v>0.25</v>
      </c>
      <c r="I2698" s="39" t="n">
        <v>26.75</v>
      </c>
      <c r="J2698" s="13"/>
    </row>
    <row r="2699" ht="22.5" customHeight="1">
      <c r="A2699" s="13" t="n">
        <f>WEEKNUM(B2699,2)</f>
        <v>37</v>
      </c>
      <c r="B2699" s="33" t="n">
        <v>46273</v>
      </c>
      <c r="C2699" s="52" t="n">
        <v>7203110</v>
      </c>
      <c r="D2699" s="62" t="s">
        <v>22</v>
      </c>
      <c r="E2699" s="56" t="s">
        <v>23</v>
      </c>
      <c r="F2699" s="39" t="s">
        <v>15</v>
      </c>
      <c r="G2699" s="35" t="n">
        <v>1</v>
      </c>
      <c r="H2699" s="39" t="n">
        <v>0.2</v>
      </c>
      <c r="I2699" s="39" t="n">
        <v>0.2</v>
      </c>
      <c r="J2699" s="13"/>
    </row>
    <row r="2700" ht="22.5" customHeight="1">
      <c r="A2700" s="13" t="n">
        <f>WEEKNUM(B2700,2)</f>
        <v>37</v>
      </c>
      <c r="B2700" s="33" t="n">
        <v>46273</v>
      </c>
      <c r="C2700" s="52" t="n">
        <v>7202934</v>
      </c>
      <c r="D2700" s="62" t="s">
        <v>22</v>
      </c>
      <c r="E2700" s="56" t="s">
        <v>24</v>
      </c>
      <c r="F2700" s="39" t="s">
        <v>15</v>
      </c>
      <c r="G2700" s="35" t="n">
        <v>43</v>
      </c>
      <c r="H2700" s="39" t="n">
        <v>0.35</v>
      </c>
      <c r="I2700" s="39" t="n">
        <v>15.07</v>
      </c>
      <c r="J2700" s="13"/>
    </row>
    <row r="2701" ht="22.5" customHeight="1">
      <c r="A2701" s="13" t="n">
        <f>WEEKNUM(B2701,2)</f>
        <v>37</v>
      </c>
      <c r="B2701" s="33" t="n">
        <v>46273</v>
      </c>
      <c r="C2701" s="52" t="n">
        <v>5847496</v>
      </c>
      <c r="D2701" s="62" t="s">
        <v>10</v>
      </c>
      <c r="E2701" s="56" t="s">
        <v>25</v>
      </c>
      <c r="F2701" s="39" t="s">
        <v>12</v>
      </c>
      <c r="G2701" s="35" t="n">
        <v>10</v>
      </c>
      <c r="H2701" s="39" t="n">
        <v>0.533</v>
      </c>
      <c r="I2701" s="39" t="n">
        <v>5.3324</v>
      </c>
      <c r="J2701" s="13"/>
    </row>
    <row r="2702" ht="22.5" customHeight="1">
      <c r="A2702" s="13" t="n">
        <f>WEEKNUM(B2702,2)</f>
        <v>37</v>
      </c>
      <c r="B2702" s="33" t="n">
        <v>46273</v>
      </c>
      <c r="C2702" s="52" t="n">
        <v>7572369</v>
      </c>
      <c r="D2702" s="62" t="s">
        <v>10</v>
      </c>
      <c r="E2702" s="56" t="s">
        <v>25</v>
      </c>
      <c r="F2702" s="39" t="s">
        <v>15</v>
      </c>
      <c r="G2702" s="35" t="n">
        <v>100</v>
      </c>
      <c r="H2702" s="39" t="n">
        <v>0.307</v>
      </c>
      <c r="I2702" s="39" t="n">
        <v>30.69</v>
      </c>
      <c r="J2702" s="13"/>
    </row>
    <row r="2703" ht="22.5" customHeight="1">
      <c r="A2703" s="13" t="n">
        <f>WEEKNUM(B2703,2)</f>
        <v>37</v>
      </c>
      <c r="B2703" s="33" t="n">
        <v>46273</v>
      </c>
      <c r="C2703" s="52" t="n">
        <v>8460883</v>
      </c>
      <c r="D2703" s="62" t="s">
        <v>16</v>
      </c>
      <c r="E2703" s="56" t="s">
        <v>11</v>
      </c>
      <c r="F2703" s="39" t="s">
        <v>15</v>
      </c>
      <c r="G2703" s="35" t="n">
        <v>1205</v>
      </c>
      <c r="H2703" s="39" t="n">
        <v>0.141</v>
      </c>
      <c r="I2703" s="39" t="n">
        <v>169.316</v>
      </c>
      <c r="J2703" s="13"/>
    </row>
    <row r="2704" ht="22.5" customHeight="1">
      <c r="A2704" s="13" t="n">
        <f>WEEKNUM(B2704,2)</f>
        <v>37</v>
      </c>
      <c r="B2704" s="33" t="n">
        <v>46273</v>
      </c>
      <c r="C2704" s="52" t="n">
        <v>8531973</v>
      </c>
      <c r="D2704" s="62" t="s">
        <v>16</v>
      </c>
      <c r="E2704" s="56" t="s">
        <v>18</v>
      </c>
      <c r="F2704" s="13" t="s">
        <v>26</v>
      </c>
      <c r="G2704" s="35" t="n">
        <v>0</v>
      </c>
      <c r="H2704" s="39" t="n">
        <v>0</v>
      </c>
      <c r="I2704" s="39" t="n">
        <v>0.15</v>
      </c>
      <c r="J2704" s="13"/>
    </row>
    <row r="2705" ht="22.5" customHeight="1">
      <c r="A2705" s="13" t="n">
        <f>WEEKNUM(B2705,2)</f>
        <v>37</v>
      </c>
      <c r="B2705" s="33" t="n">
        <v>46273</v>
      </c>
      <c r="C2705" s="52" t="n">
        <v>8156506</v>
      </c>
      <c r="D2705" s="62" t="s">
        <v>27</v>
      </c>
      <c r="E2705" s="56" t="s">
        <v>14</v>
      </c>
      <c r="F2705" s="39" t="s">
        <v>15</v>
      </c>
      <c r="G2705" s="35" t="n">
        <v>936</v>
      </c>
      <c r="H2705" s="39" t="n">
        <v>0.1</v>
      </c>
      <c r="I2705" s="39" t="n">
        <v>93.6</v>
      </c>
      <c r="J2705" s="13"/>
    </row>
    <row r="2706" ht="22.5" customHeight="1">
      <c r="A2706" s="13" t="n">
        <f>WEEKNUM(B2706,2)</f>
        <v>37</v>
      </c>
      <c r="B2706" s="33" t="n">
        <v>46273</v>
      </c>
      <c r="C2706" s="52" t="n">
        <v>8819666</v>
      </c>
      <c r="D2706" s="62" t="s">
        <v>27</v>
      </c>
      <c r="E2706" s="56" t="s">
        <v>14</v>
      </c>
      <c r="F2706" s="39" t="s">
        <v>12</v>
      </c>
      <c r="G2706" s="35" t="n">
        <v>189</v>
      </c>
      <c r="H2706" s="39" t="n">
        <v>0.105</v>
      </c>
      <c r="I2706" s="39" t="n">
        <v>19.9066</v>
      </c>
      <c r="J2706" s="13"/>
    </row>
    <row r="2707" ht="22.5" customHeight="1">
      <c r="A2707" s="13" t="n">
        <f>WEEKNUM(B2707,2)</f>
        <v>37</v>
      </c>
      <c r="B2707" s="33" t="n">
        <v>46273</v>
      </c>
      <c r="C2707" s="52" t="n">
        <v>91410799</v>
      </c>
      <c r="D2707" s="62" t="s">
        <v>31</v>
      </c>
      <c r="E2707" s="52" t="s">
        <v>42</v>
      </c>
      <c r="F2707" s="13" t="s">
        <v>15</v>
      </c>
      <c r="G2707" s="35" t="n">
        <v>500</v>
      </c>
      <c r="H2707" s="39" t="n">
        <v>0.02</v>
      </c>
      <c r="I2707" s="39" t="n">
        <v>10</v>
      </c>
      <c r="J2707" s="13"/>
    </row>
    <row r="2708" ht="22.5" customHeight="1">
      <c r="A2708" s="13" t="n">
        <f>WEEKNUM(B2708,2)</f>
        <v>37</v>
      </c>
      <c r="B2708" s="33" t="n">
        <v>46273</v>
      </c>
      <c r="C2708" s="52" t="n">
        <v>7872826</v>
      </c>
      <c r="D2708" s="62" t="s">
        <v>28</v>
      </c>
      <c r="E2708" s="56" t="s">
        <v>14</v>
      </c>
      <c r="F2708" s="39" t="s">
        <v>15</v>
      </c>
      <c r="G2708" s="35" t="n">
        <v>136</v>
      </c>
      <c r="H2708" s="39" t="n">
        <v>0.484</v>
      </c>
      <c r="I2708" s="39" t="n">
        <v>65.88</v>
      </c>
      <c r="J2708" s="13"/>
    </row>
    <row r="2709" ht="22.5" customHeight="1">
      <c r="A2709" s="13" t="n">
        <f>WEEKNUM(B2709,2)</f>
        <v>37</v>
      </c>
      <c r="B2709" s="33" t="n">
        <v>46273</v>
      </c>
      <c r="C2709" s="52" t="n">
        <v>9311355</v>
      </c>
      <c r="D2709" s="62" t="s">
        <v>29</v>
      </c>
      <c r="E2709" s="56" t="s">
        <v>14</v>
      </c>
      <c r="F2709" s="39" t="s">
        <v>15</v>
      </c>
      <c r="G2709" s="35" t="n">
        <v>20</v>
      </c>
      <c r="H2709" s="39" t="n">
        <v>0.15</v>
      </c>
      <c r="I2709" s="39" t="n">
        <v>3</v>
      </c>
      <c r="J2709" s="13"/>
    </row>
    <row r="2710" ht="22.5" customHeight="1">
      <c r="A2710" s="13" t="n">
        <f>WEEKNUM(B2710,2)</f>
        <v>37</v>
      </c>
      <c r="B2710" s="33" t="n">
        <v>46273</v>
      </c>
      <c r="C2710" s="52" t="n">
        <v>10210818</v>
      </c>
      <c r="D2710" s="62" t="s">
        <v>27</v>
      </c>
      <c r="E2710" s="56" t="s">
        <v>14</v>
      </c>
      <c r="F2710" s="13" t="s">
        <v>26</v>
      </c>
      <c r="G2710" s="35" t="n">
        <v>48</v>
      </c>
      <c r="H2710" s="39" t="n">
        <v>0.15</v>
      </c>
      <c r="I2710" s="39" t="n">
        <v>7.36</v>
      </c>
      <c r="J2710" s="39"/>
    </row>
    <row r="2711" ht="22.5" customHeight="1">
      <c r="A2711" s="13" t="n">
        <f>WEEKNUM(B2711,2)</f>
        <v>37</v>
      </c>
      <c r="B2711" s="33" t="n">
        <v>46273</v>
      </c>
      <c r="C2711" s="52" t="n">
        <v>10501490</v>
      </c>
      <c r="D2711" s="62" t="s">
        <v>13</v>
      </c>
      <c r="E2711" s="56" t="s">
        <v>14</v>
      </c>
      <c r="F2711" s="39" t="s">
        <v>15</v>
      </c>
      <c r="G2711" s="35" t="n">
        <v>14</v>
      </c>
      <c r="H2711" s="39" t="n">
        <v>0.13</v>
      </c>
      <c r="I2711" s="39" t="n">
        <v>1.82</v>
      </c>
      <c r="J2711" s="13"/>
    </row>
    <row r="2712" ht="22.5" customHeight="1">
      <c r="A2712" s="13" t="n">
        <f>WEEKNUM(B2712,2)</f>
        <v>37</v>
      </c>
      <c r="B2712" s="33" t="n">
        <v>46273</v>
      </c>
      <c r="C2712" s="52" t="n">
        <v>10912510</v>
      </c>
      <c r="D2712" s="62" t="s">
        <v>10</v>
      </c>
      <c r="E2712" s="67" t="s">
        <v>11</v>
      </c>
      <c r="F2712" s="39" t="s">
        <v>30</v>
      </c>
      <c r="G2712" s="35" t="n">
        <v>701</v>
      </c>
      <c r="H2712" s="39" t="n">
        <v>0.22</v>
      </c>
      <c r="I2712" s="39" t="n">
        <v>154.91</v>
      </c>
      <c r="J2712" s="39" t="n">
        <v>154.906</v>
      </c>
    </row>
    <row r="2713" ht="22.5" customHeight="1">
      <c r="A2713" s="13" t="n">
        <f>WEEKNUM(B2713,2)</f>
        <v>37</v>
      </c>
      <c r="B2713" s="33" t="n">
        <v>46273</v>
      </c>
      <c r="C2713" s="52" t="n">
        <v>11080098</v>
      </c>
      <c r="D2713" s="62" t="s">
        <v>22</v>
      </c>
      <c r="E2713" s="56" t="s">
        <v>24</v>
      </c>
      <c r="F2713" s="39" t="s">
        <v>15</v>
      </c>
      <c r="G2713" s="35" t="n">
        <v>0</v>
      </c>
      <c r="H2713" s="39" t="n">
        <v>0</v>
      </c>
      <c r="I2713" s="39" t="n">
        <v>0</v>
      </c>
      <c r="J2713" s="13"/>
    </row>
    <row r="2714" ht="22.5" customHeight="1">
      <c r="A2714" s="13" t="n">
        <f>WEEKNUM(B2714,2)</f>
        <v>37</v>
      </c>
      <c r="B2714" s="33" t="n">
        <v>46273</v>
      </c>
      <c r="C2714" s="52" t="n">
        <v>91540124</v>
      </c>
      <c r="D2714" s="62" t="s">
        <v>93</v>
      </c>
      <c r="E2714" s="56" t="s">
        <v>54</v>
      </c>
      <c r="F2714" s="39" t="s">
        <v>12</v>
      </c>
      <c r="G2714" s="35" t="n">
        <v>18</v>
      </c>
      <c r="H2714" s="39" t="n">
        <v>0.634</v>
      </c>
      <c r="I2714" s="39" t="n">
        <v>11.4099</v>
      </c>
      <c r="J2714" s="13"/>
    </row>
    <row r="2715" ht="22.5" customHeight="1">
      <c r="A2715" s="13" t="n">
        <f>WEEKNUM(B2715,2)</f>
        <v>37</v>
      </c>
      <c r="B2715" s="33" t="n">
        <v>46273</v>
      </c>
      <c r="C2715" s="52" t="n">
        <v>91548042</v>
      </c>
      <c r="D2715" s="62" t="s">
        <v>13</v>
      </c>
      <c r="E2715" s="56" t="s">
        <v>14</v>
      </c>
      <c r="F2715" s="39" t="s">
        <v>12</v>
      </c>
      <c r="G2715" s="35" t="n">
        <v>0</v>
      </c>
      <c r="H2715" s="39" t="n">
        <v>0</v>
      </c>
      <c r="I2715" s="39" t="n">
        <v>0.0637</v>
      </c>
      <c r="J2715" s="13"/>
    </row>
    <row r="2716" ht="22.5" customHeight="1">
      <c r="A2716" s="13" t="n">
        <f>WEEKNUM(B2716,2)</f>
        <v>37</v>
      </c>
      <c r="B2716" s="33" t="n">
        <v>46273</v>
      </c>
      <c r="C2716" s="52" t="n">
        <v>91548043</v>
      </c>
      <c r="D2716" s="62" t="s">
        <v>31</v>
      </c>
      <c r="E2716" s="56" t="s">
        <v>32</v>
      </c>
      <c r="F2716" s="39" t="s">
        <v>15</v>
      </c>
      <c r="G2716" s="35" t="n">
        <v>298</v>
      </c>
      <c r="H2716" s="39" t="n">
        <v>0.1</v>
      </c>
      <c r="I2716" s="39" t="n">
        <v>29.8</v>
      </c>
      <c r="J2716" s="13"/>
    </row>
    <row r="2717" ht="22.5" customHeight="1">
      <c r="A2717" s="13" t="n">
        <f>WEEKNUM(B2717,2)</f>
        <v>37</v>
      </c>
      <c r="B2717" s="33" t="n">
        <v>46273</v>
      </c>
      <c r="C2717" s="52" t="n">
        <v>11715627</v>
      </c>
      <c r="D2717" s="62" t="s">
        <v>29</v>
      </c>
      <c r="E2717" s="56" t="s">
        <v>14</v>
      </c>
      <c r="F2717" s="39" t="s">
        <v>15</v>
      </c>
      <c r="G2717" s="35" t="n">
        <v>0</v>
      </c>
      <c r="H2717" s="39" t="n">
        <v>0</v>
      </c>
      <c r="I2717" s="39" t="n">
        <v>0</v>
      </c>
      <c r="J2717" s="13"/>
    </row>
    <row r="2718" ht="22.5" customHeight="1">
      <c r="A2718" s="13" t="n">
        <f>WEEKNUM(B2718,2)</f>
        <v>37</v>
      </c>
      <c r="B2718" s="33" t="n">
        <v>46273</v>
      </c>
      <c r="C2718" s="52" t="n">
        <v>11715655</v>
      </c>
      <c r="D2718" s="62" t="s">
        <v>16</v>
      </c>
      <c r="E2718" s="56" t="s">
        <v>11</v>
      </c>
      <c r="F2718" s="39" t="s">
        <v>15</v>
      </c>
      <c r="G2718" s="35" t="n">
        <v>0</v>
      </c>
      <c r="H2718" s="39" t="n">
        <v>0</v>
      </c>
      <c r="I2718" s="39" t="n">
        <v>0</v>
      </c>
      <c r="J2718" s="13"/>
    </row>
    <row r="2719" ht="22.5" customHeight="1">
      <c r="A2719" s="13" t="n">
        <f>WEEKNUM(B2719,2)</f>
        <v>37</v>
      </c>
      <c r="B2719" s="33" t="n">
        <v>46273</v>
      </c>
      <c r="C2719" s="52" t="n">
        <v>11715811</v>
      </c>
      <c r="D2719" s="62" t="s">
        <v>16</v>
      </c>
      <c r="E2719" s="52" t="s">
        <v>17</v>
      </c>
      <c r="F2719" s="13" t="s">
        <v>15</v>
      </c>
      <c r="G2719" s="35" t="n">
        <v>0</v>
      </c>
      <c r="H2719" s="39" t="n">
        <v>0</v>
      </c>
      <c r="I2719" s="39" t="n">
        <v>0</v>
      </c>
      <c r="J2719" s="13"/>
    </row>
    <row r="2720" ht="22.5" customHeight="1">
      <c r="A2720" s="13" t="n">
        <f>WEEKNUM(B2720,2)</f>
        <v>37</v>
      </c>
      <c r="B2720" s="33" t="n">
        <v>46273</v>
      </c>
      <c r="C2720" s="52" t="n">
        <v>11729927</v>
      </c>
      <c r="D2720" s="62" t="s">
        <v>10</v>
      </c>
      <c r="E2720" s="52" t="s">
        <v>20</v>
      </c>
      <c r="F2720" s="13" t="s">
        <v>15</v>
      </c>
      <c r="G2720" s="35" t="n">
        <v>1</v>
      </c>
      <c r="H2720" s="39" t="n">
        <v>0.25</v>
      </c>
      <c r="I2720" s="39" t="n">
        <v>0.25</v>
      </c>
      <c r="J2720" s="13"/>
    </row>
    <row r="2721" ht="22.5" customHeight="1">
      <c r="A2721" s="13" t="n">
        <f>WEEKNUM(B2721,2)</f>
        <v>37</v>
      </c>
      <c r="B2721" s="33" t="n">
        <v>46273</v>
      </c>
      <c r="C2721" s="52" t="n">
        <v>11729820</v>
      </c>
      <c r="D2721" s="62" t="s">
        <v>10</v>
      </c>
      <c r="E2721" s="52" t="s">
        <v>25</v>
      </c>
      <c r="F2721" s="13" t="s">
        <v>15</v>
      </c>
      <c r="G2721" s="35" t="n">
        <v>0</v>
      </c>
      <c r="H2721" s="39" t="n">
        <v>0</v>
      </c>
      <c r="I2721" s="39" t="n">
        <v>0</v>
      </c>
      <c r="J2721" s="13"/>
    </row>
    <row r="2722" ht="22.5" customHeight="1">
      <c r="A2722" s="13" t="n">
        <f>WEEKNUM(B2722,2)</f>
        <v>37</v>
      </c>
      <c r="B2722" s="33" t="n">
        <v>46273</v>
      </c>
      <c r="C2722" s="52" t="n">
        <v>11729830</v>
      </c>
      <c r="D2722" s="62" t="s">
        <v>10</v>
      </c>
      <c r="E2722" s="52" t="s">
        <v>11</v>
      </c>
      <c r="F2722" s="13" t="s">
        <v>12</v>
      </c>
      <c r="G2722" s="35" t="n">
        <v>0</v>
      </c>
      <c r="H2722" s="39" t="n">
        <v>0</v>
      </c>
      <c r="I2722" s="39" t="n">
        <v>0.0401</v>
      </c>
      <c r="J2722" s="13"/>
    </row>
    <row r="2723" ht="22.5" customHeight="1">
      <c r="A2723" s="13" t="n">
        <f>WEEKNUM(B2723,2)</f>
        <v>37</v>
      </c>
      <c r="B2723" s="33" t="n">
        <v>46273</v>
      </c>
      <c r="C2723" s="52" t="n">
        <v>11892329</v>
      </c>
      <c r="D2723" s="62" t="s">
        <v>10</v>
      </c>
      <c r="E2723" s="52" t="s">
        <v>11</v>
      </c>
      <c r="F2723" s="13" t="s">
        <v>15</v>
      </c>
      <c r="G2723" s="35" t="n">
        <v>420</v>
      </c>
      <c r="H2723" s="39" t="n">
        <v>0.202</v>
      </c>
      <c r="I2723" s="39" t="n">
        <v>84.75</v>
      </c>
      <c r="J2723" s="13"/>
    </row>
    <row r="2724" ht="22.5" customHeight="1">
      <c r="A2724" s="13" t="n">
        <f>WEEKNUM(B2724,2)</f>
        <v>37</v>
      </c>
      <c r="B2724" s="33" t="n">
        <v>46273</v>
      </c>
      <c r="C2724" s="52" t="n">
        <v>91557161</v>
      </c>
      <c r="D2724" s="62" t="s">
        <v>95</v>
      </c>
      <c r="E2724" s="56" t="s">
        <v>14</v>
      </c>
      <c r="F2724" s="13" t="s">
        <v>12</v>
      </c>
      <c r="G2724" s="35" t="n">
        <v>0</v>
      </c>
      <c r="H2724" s="39" t="n">
        <v>0</v>
      </c>
      <c r="I2724" s="39" t="n">
        <v>0.0312</v>
      </c>
      <c r="J2724" s="13"/>
    </row>
    <row r="2725" ht="22.5" customHeight="1">
      <c r="A2725" s="13" t="n">
        <f>WEEKNUM(B2725,2)</f>
        <v>37</v>
      </c>
      <c r="B2725" s="33" t="n">
        <v>46273</v>
      </c>
      <c r="C2725" s="52" t="n">
        <v>91557333</v>
      </c>
      <c r="D2725" s="62" t="s">
        <v>99</v>
      </c>
      <c r="E2725" s="56" t="s">
        <v>14</v>
      </c>
      <c r="F2725" s="13" t="s">
        <v>12</v>
      </c>
      <c r="G2725" s="35" t="n">
        <v>0</v>
      </c>
      <c r="H2725" s="39" t="n">
        <v>0</v>
      </c>
      <c r="I2725" s="39" t="n">
        <v>0.0986</v>
      </c>
      <c r="J2725" s="13"/>
    </row>
    <row r="2726" ht="22.5" customHeight="1">
      <c r="A2726" s="13" t="n">
        <f>WEEKNUM(B2726,2)</f>
        <v>37</v>
      </c>
      <c r="B2726" s="33" t="n">
        <v>46273</v>
      </c>
      <c r="C2726" s="52" t="n">
        <v>91557162</v>
      </c>
      <c r="D2726" s="62" t="s">
        <v>94</v>
      </c>
      <c r="E2726" s="56" t="s">
        <v>14</v>
      </c>
      <c r="F2726" s="13" t="s">
        <v>12</v>
      </c>
      <c r="G2726" s="35" t="n">
        <v>0</v>
      </c>
      <c r="H2726" s="39" t="n">
        <v>0</v>
      </c>
      <c r="I2726" s="39" t="n">
        <v>0</v>
      </c>
      <c r="J2726" s="13"/>
    </row>
    <row r="2727" ht="22.5" customHeight="1">
      <c r="A2727" s="13" t="n">
        <f>WEEKNUM(B2727,2)</f>
        <v>37</v>
      </c>
      <c r="B2727" s="33" t="n">
        <v>46273</v>
      </c>
      <c r="C2727" s="52" t="n">
        <v>91560708</v>
      </c>
      <c r="D2727" s="62" t="s">
        <v>31</v>
      </c>
      <c r="E2727" s="56" t="s">
        <v>32</v>
      </c>
      <c r="F2727" s="39" t="s">
        <v>15</v>
      </c>
      <c r="G2727" s="35" t="n">
        <v>4</v>
      </c>
      <c r="H2727" s="39" t="n">
        <v>0.068</v>
      </c>
      <c r="I2727" s="39" t="n">
        <v>0.27</v>
      </c>
      <c r="J2727" s="13"/>
    </row>
    <row r="2728" ht="22.5" customHeight="1">
      <c r="A2728" s="13" t="n">
        <f>WEEKNUM(B2728,2)</f>
        <v>37</v>
      </c>
      <c r="B2728" s="33" t="n">
        <v>46273</v>
      </c>
      <c r="C2728" s="52" t="n">
        <v>91560709</v>
      </c>
      <c r="D2728" s="62" t="s">
        <v>31</v>
      </c>
      <c r="E2728" s="56" t="s">
        <v>33</v>
      </c>
      <c r="F2728" s="39" t="s">
        <v>15</v>
      </c>
      <c r="G2728" s="35" t="n">
        <v>42</v>
      </c>
      <c r="H2728" s="39" t="n">
        <v>0.059</v>
      </c>
      <c r="I2728" s="39" t="n">
        <v>2.46</v>
      </c>
      <c r="J2728" s="13"/>
    </row>
    <row r="2729" ht="22.5" customHeight="1">
      <c r="A2729" s="13" t="n">
        <f>WEEKNUM(B2729,2)</f>
        <v>37</v>
      </c>
      <c r="B2729" s="33" t="n">
        <v>46273</v>
      </c>
      <c r="C2729" s="52" t="n">
        <v>6061077</v>
      </c>
      <c r="D2729" s="62" t="s">
        <v>35</v>
      </c>
      <c r="E2729" s="56" t="s">
        <v>14</v>
      </c>
      <c r="F2729" s="39" t="s">
        <v>15</v>
      </c>
      <c r="G2729" s="35" t="n">
        <v>1</v>
      </c>
      <c r="H2729" s="39" t="n">
        <v>0.195</v>
      </c>
      <c r="I2729" s="39" t="n">
        <v>0.195</v>
      </c>
      <c r="J2729" s="13"/>
    </row>
    <row r="2730" ht="22.5" customHeight="1">
      <c r="A2730" s="13" t="n">
        <f>WEEKNUM(B2730,2)</f>
        <v>37</v>
      </c>
      <c r="B2730" s="33" t="n">
        <v>46273</v>
      </c>
      <c r="C2730" s="52" t="n">
        <v>6607117</v>
      </c>
      <c r="D2730" s="63" t="s">
        <v>35</v>
      </c>
      <c r="E2730" s="52" t="s">
        <v>14</v>
      </c>
      <c r="F2730" s="13" t="s">
        <v>15</v>
      </c>
      <c r="G2730" s="35" t="n">
        <v>212</v>
      </c>
      <c r="H2730" s="39" t="n">
        <v>0.563</v>
      </c>
      <c r="I2730" s="39" t="n">
        <v>119.389</v>
      </c>
      <c r="J2730" s="13"/>
    </row>
    <row r="2731" ht="22.5" customHeight="1">
      <c r="A2731" s="13" t="n">
        <f>WEEKNUM(B2731,2)</f>
        <v>37</v>
      </c>
      <c r="B2731" s="33" t="n">
        <v>46273</v>
      </c>
      <c r="C2731" s="52" t="n">
        <v>5497580</v>
      </c>
      <c r="D2731" s="63" t="s">
        <v>31</v>
      </c>
      <c r="E2731" s="52" t="s">
        <v>17</v>
      </c>
      <c r="F2731" s="61" t="s">
        <v>15</v>
      </c>
      <c r="G2731" s="59" t="n">
        <v>1356</v>
      </c>
      <c r="H2731" s="60" t="n">
        <v>0.253</v>
      </c>
      <c r="I2731" s="60" t="n">
        <v>342.497</v>
      </c>
      <c r="J2731" s="61"/>
    </row>
    <row r="2732" ht="22.5" customHeight="1">
      <c r="A2732" s="13" t="n">
        <f>WEEKNUM(B2732,2)</f>
        <v>37</v>
      </c>
      <c r="B2732" s="33" t="n">
        <v>46273</v>
      </c>
      <c r="C2732" s="52" t="n">
        <v>91407542</v>
      </c>
      <c r="D2732" s="63" t="s">
        <v>31</v>
      </c>
      <c r="E2732" s="52" t="s">
        <v>36</v>
      </c>
      <c r="F2732" s="13" t="s">
        <v>15</v>
      </c>
      <c r="G2732" s="35" t="n">
        <v>500</v>
      </c>
      <c r="H2732" s="39" t="n">
        <v>0.02</v>
      </c>
      <c r="I2732" s="39" t="n">
        <v>10.13</v>
      </c>
      <c r="J2732" s="13"/>
    </row>
    <row r="2733" ht="22.5" customHeight="1">
      <c r="A2733" s="13" t="n">
        <f>WEEKNUM(B2733,2)</f>
        <v>37</v>
      </c>
      <c r="B2733" s="33" t="n">
        <v>46273</v>
      </c>
      <c r="C2733" s="52" t="n">
        <v>8998645</v>
      </c>
      <c r="D2733" s="63" t="s">
        <v>31</v>
      </c>
      <c r="E2733" s="52" t="s">
        <v>17</v>
      </c>
      <c r="F2733" s="13" t="s">
        <v>15</v>
      </c>
      <c r="G2733" s="57" t="n">
        <v>17</v>
      </c>
      <c r="H2733" s="39" t="n">
        <v>0.334</v>
      </c>
      <c r="I2733" s="39" t="n">
        <v>5.675</v>
      </c>
      <c r="J2733" s="13"/>
    </row>
    <row r="2734" ht="22.5" customHeight="1">
      <c r="A2734" s="13" t="n">
        <f>WEEKNUM(B2734,2)</f>
        <v>37</v>
      </c>
      <c r="B2734" s="33" t="n">
        <v>46273</v>
      </c>
      <c r="C2734" s="52" t="n">
        <v>4383473</v>
      </c>
      <c r="D2734" s="63" t="s">
        <v>35</v>
      </c>
      <c r="E2734" s="52" t="s">
        <v>14</v>
      </c>
      <c r="F2734" s="39" t="s">
        <v>15</v>
      </c>
      <c r="G2734" s="35" t="n">
        <v>150</v>
      </c>
      <c r="H2734" s="39" t="n">
        <v>0.184</v>
      </c>
      <c r="I2734" s="39" t="n">
        <v>27.63</v>
      </c>
      <c r="J2734" s="13"/>
    </row>
    <row r="2735" ht="22.5" customHeight="1">
      <c r="A2735" s="13" t="n">
        <f>WEEKNUM(B2735,2)</f>
        <v>37</v>
      </c>
      <c r="B2735" s="33" t="n">
        <v>46273</v>
      </c>
      <c r="C2735" s="52" t="n">
        <v>8094753</v>
      </c>
      <c r="D2735" s="63" t="s">
        <v>35</v>
      </c>
      <c r="E2735" s="52" t="s">
        <v>14</v>
      </c>
      <c r="F2735" s="13" t="s">
        <v>26</v>
      </c>
      <c r="G2735" s="35" t="n">
        <v>189</v>
      </c>
      <c r="H2735" s="39" t="n">
        <v>0.28</v>
      </c>
      <c r="I2735" s="39" t="n">
        <v>52.03</v>
      </c>
      <c r="J2735" s="13"/>
    </row>
    <row r="2736" ht="22.5" customHeight="1">
      <c r="A2736" s="13" t="n">
        <f>WEEKNUM(B2736,2)</f>
        <v>37</v>
      </c>
      <c r="B2736" s="33" t="n">
        <v>46273</v>
      </c>
      <c r="C2736" s="52" t="n">
        <v>9415350</v>
      </c>
      <c r="D2736" s="63" t="s">
        <v>37</v>
      </c>
      <c r="E2736" s="52" t="s">
        <v>14</v>
      </c>
      <c r="F2736" s="13" t="s">
        <v>26</v>
      </c>
      <c r="G2736" s="35" t="n">
        <v>48</v>
      </c>
      <c r="H2736" s="39" t="n">
        <v>0.14</v>
      </c>
      <c r="I2736" s="39" t="n">
        <v>6.68</v>
      </c>
      <c r="J2736" s="13"/>
    </row>
    <row r="2737" ht="22.5" customHeight="1">
      <c r="A2737" s="13" t="n">
        <f>WEEKNUM(B2737,2)</f>
        <v>37</v>
      </c>
      <c r="B2737" s="33" t="n">
        <v>46273</v>
      </c>
      <c r="C2737" s="52" t="n">
        <v>2783561</v>
      </c>
      <c r="D2737" s="63" t="s">
        <v>38</v>
      </c>
      <c r="E2737" s="52" t="s">
        <v>14</v>
      </c>
      <c r="F2737" s="39" t="s">
        <v>15</v>
      </c>
      <c r="G2737" s="57" t="n">
        <v>442</v>
      </c>
      <c r="H2737" s="39" t="n">
        <v>0.101</v>
      </c>
      <c r="I2737" s="39" t="n">
        <v>44.47</v>
      </c>
      <c r="J2737" s="13"/>
    </row>
    <row r="2738" ht="22.5" customHeight="1">
      <c r="A2738" s="13" t="n">
        <f>WEEKNUM(B2738,2)</f>
        <v>37</v>
      </c>
      <c r="B2738" s="33" t="n">
        <v>46273</v>
      </c>
      <c r="C2738" s="52" t="n">
        <v>10599157</v>
      </c>
      <c r="D2738" s="63" t="s">
        <v>39</v>
      </c>
      <c r="E2738" s="52" t="s">
        <v>14</v>
      </c>
      <c r="F2738" s="39" t="s">
        <v>15</v>
      </c>
      <c r="G2738" s="57" t="n">
        <v>101</v>
      </c>
      <c r="H2738" s="39" t="n">
        <v>0.312</v>
      </c>
      <c r="I2738" s="39" t="n">
        <v>31.55</v>
      </c>
      <c r="J2738" s="13"/>
    </row>
    <row r="2739" ht="22.5" customHeight="1">
      <c r="A2739" s="13" t="n">
        <f>WEEKNUM(B2739,2)</f>
        <v>37</v>
      </c>
      <c r="B2739" s="33" t="n">
        <v>46273</v>
      </c>
      <c r="C2739" s="52" t="n">
        <v>10599681</v>
      </c>
      <c r="D2739" s="63" t="s">
        <v>40</v>
      </c>
      <c r="E2739" s="52" t="s">
        <v>14</v>
      </c>
      <c r="F2739" s="39" t="s">
        <v>15</v>
      </c>
      <c r="G2739" s="57" t="n">
        <v>345</v>
      </c>
      <c r="H2739" s="39" t="n">
        <v>0.13</v>
      </c>
      <c r="I2739" s="39" t="n">
        <v>44.85</v>
      </c>
      <c r="J2739" s="13"/>
    </row>
    <row r="2740" ht="22.5" customHeight="1">
      <c r="A2740" s="13" t="n">
        <f>WEEKNUM(B2740,2)</f>
        <v>37</v>
      </c>
      <c r="B2740" s="33" t="n">
        <v>46273</v>
      </c>
      <c r="C2740" s="52" t="n">
        <v>6060965</v>
      </c>
      <c r="D2740" s="63" t="s">
        <v>35</v>
      </c>
      <c r="E2740" s="52" t="s">
        <v>14</v>
      </c>
      <c r="F2740" s="39" t="s">
        <v>15</v>
      </c>
      <c r="G2740" s="58" t="n">
        <v>100</v>
      </c>
      <c r="H2740" s="39" t="n">
        <v>0.314</v>
      </c>
      <c r="I2740" s="39" t="n">
        <v>31.38</v>
      </c>
      <c r="J2740" s="13"/>
    </row>
    <row r="2741" ht="22.5" customHeight="1">
      <c r="A2741" s="13" t="n">
        <f>WEEKNUM(B2741,2)</f>
        <v>37</v>
      </c>
      <c r="B2741" s="33" t="n">
        <v>46273</v>
      </c>
      <c r="C2741" s="52" t="n">
        <v>10842514</v>
      </c>
      <c r="D2741" s="63" t="s">
        <v>41</v>
      </c>
      <c r="E2741" s="52" t="s">
        <v>14</v>
      </c>
      <c r="F2741" s="13" t="s">
        <v>26</v>
      </c>
      <c r="G2741" s="35" t="n">
        <v>3</v>
      </c>
      <c r="H2741" s="39" t="n">
        <v>0.23</v>
      </c>
      <c r="I2741" s="39" t="n">
        <v>0.69</v>
      </c>
      <c r="J2741" s="13"/>
    </row>
    <row r="2742" ht="22.5" customHeight="1">
      <c r="A2742" s="13" t="n">
        <f>WEEKNUM(B2742,2)</f>
        <v>37</v>
      </c>
      <c r="B2742" s="33" t="n">
        <v>46273</v>
      </c>
      <c r="C2742" s="52" t="n">
        <v>10815258</v>
      </c>
      <c r="D2742" s="63" t="s">
        <v>41</v>
      </c>
      <c r="E2742" s="52" t="s">
        <v>14</v>
      </c>
      <c r="F2742" s="39" t="s">
        <v>15</v>
      </c>
      <c r="G2742" s="35" t="n">
        <v>1</v>
      </c>
      <c r="H2742" s="39" t="n">
        <v>0.203</v>
      </c>
      <c r="I2742" s="39" t="n">
        <v>0.203</v>
      </c>
      <c r="J2742" s="13"/>
    </row>
    <row r="2743" ht="22.5" customHeight="1">
      <c r="A2743" s="13" t="n">
        <f>WEEKNUM(B2743,2)</f>
        <v>37</v>
      </c>
      <c r="B2743" s="33" t="n">
        <v>46273</v>
      </c>
      <c r="C2743" s="52" t="n">
        <v>91535229</v>
      </c>
      <c r="D2743" s="63" t="s">
        <v>31</v>
      </c>
      <c r="E2743" s="52" t="s">
        <v>36</v>
      </c>
      <c r="F2743" s="39" t="s">
        <v>15</v>
      </c>
      <c r="G2743" s="35" t="n">
        <v>18</v>
      </c>
      <c r="H2743" s="39" t="n">
        <v>0.04</v>
      </c>
      <c r="I2743" s="39" t="n">
        <v>0.72</v>
      </c>
      <c r="J2743" s="13"/>
    </row>
    <row r="2744" ht="22.5" customHeight="1">
      <c r="A2744" s="13" t="n">
        <f>WEEKNUM(B2744,2)</f>
        <v>37</v>
      </c>
      <c r="B2744" s="33" t="n">
        <v>46273</v>
      </c>
      <c r="C2744" s="52" t="n">
        <v>91535331</v>
      </c>
      <c r="D2744" s="63" t="s">
        <v>31</v>
      </c>
      <c r="E2744" s="52" t="s">
        <v>42</v>
      </c>
      <c r="F2744" s="39" t="s">
        <v>15</v>
      </c>
      <c r="G2744" s="58" t="n">
        <v>17</v>
      </c>
      <c r="H2744" s="39" t="n">
        <v>0.04</v>
      </c>
      <c r="I2744" s="39" t="n">
        <v>0.68</v>
      </c>
      <c r="J2744" s="13"/>
    </row>
    <row r="2745" ht="22.5" customHeight="1">
      <c r="A2745" s="13" t="n">
        <f>WEEKNUM(B2745,2)</f>
        <v>37</v>
      </c>
      <c r="B2745" s="33" t="n">
        <v>46273</v>
      </c>
      <c r="C2745" s="52" t="n">
        <v>11324493</v>
      </c>
      <c r="D2745" s="63" t="s">
        <v>31</v>
      </c>
      <c r="E2745" s="52" t="s">
        <v>17</v>
      </c>
      <c r="F2745" s="13" t="s">
        <v>15</v>
      </c>
      <c r="G2745" s="35" t="n">
        <v>3</v>
      </c>
      <c r="H2745" s="39" t="n">
        <v>0.3</v>
      </c>
      <c r="I2745" s="39" t="n">
        <v>0.9</v>
      </c>
      <c r="J2745" s="13"/>
    </row>
    <row r="2746" ht="22.5" customHeight="1">
      <c r="A2746" s="13" t="n">
        <f>WEEKNUM(B2746,2)</f>
        <v>37</v>
      </c>
      <c r="B2746" s="33" t="n">
        <v>46273</v>
      </c>
      <c r="C2746" s="52" t="n">
        <v>10298628</v>
      </c>
      <c r="D2746" s="63" t="s">
        <v>43</v>
      </c>
      <c r="E2746" s="52" t="s">
        <v>14</v>
      </c>
      <c r="F2746" s="13" t="s">
        <v>26</v>
      </c>
      <c r="G2746" s="58" t="n">
        <v>92</v>
      </c>
      <c r="H2746" s="39" t="n">
        <v>0.44</v>
      </c>
      <c r="I2746" s="39" t="n">
        <v>40.27</v>
      </c>
      <c r="J2746" s="13"/>
    </row>
    <row r="2747" ht="22.5" customHeight="1">
      <c r="A2747" s="13" t="n">
        <f>WEEKNUM(B2747,2)</f>
        <v>37</v>
      </c>
      <c r="B2747" s="33" t="n">
        <v>46273</v>
      </c>
      <c r="C2747" s="52" t="n">
        <v>11655595</v>
      </c>
      <c r="D2747" s="63" t="s">
        <v>44</v>
      </c>
      <c r="E2747" s="52" t="s">
        <v>14</v>
      </c>
      <c r="F2747" s="13" t="s">
        <v>26</v>
      </c>
      <c r="G2747" s="35" t="n">
        <v>0</v>
      </c>
      <c r="H2747" s="39" t="n">
        <v>0</v>
      </c>
      <c r="I2747" s="39" t="n">
        <v>0.14</v>
      </c>
      <c r="J2747" s="13"/>
    </row>
    <row r="2748" ht="22.5" customHeight="1">
      <c r="A2748" s="13" t="n">
        <f>WEEKNUM(B2748,2)</f>
        <v>37</v>
      </c>
      <c r="B2748" s="33" t="n">
        <v>46273</v>
      </c>
      <c r="C2748" s="52" t="n">
        <v>11655596</v>
      </c>
      <c r="D2748" s="63" t="s">
        <v>44</v>
      </c>
      <c r="E2748" s="52" t="s">
        <v>14</v>
      </c>
      <c r="F2748" s="13" t="s">
        <v>12</v>
      </c>
      <c r="G2748" s="35" t="n">
        <v>0</v>
      </c>
      <c r="H2748" s="39" t="n">
        <v>0</v>
      </c>
      <c r="I2748" s="39" t="n">
        <v>0.002</v>
      </c>
      <c r="J2748" s="13"/>
    </row>
    <row r="2749" ht="22.5" customHeight="1">
      <c r="A2749" s="13" t="n">
        <f>WEEKNUM(B2749,2)</f>
        <v>37</v>
      </c>
      <c r="B2749" s="33" t="n">
        <v>46273</v>
      </c>
      <c r="C2749" s="52" t="n">
        <v>11690183</v>
      </c>
      <c r="D2749" s="63" t="s">
        <v>38</v>
      </c>
      <c r="E2749" s="52" t="s">
        <v>14</v>
      </c>
      <c r="F2749" s="13" t="s">
        <v>15</v>
      </c>
      <c r="G2749" s="58" t="n">
        <v>58</v>
      </c>
      <c r="H2749" s="39" t="n">
        <v>0.2</v>
      </c>
      <c r="I2749" s="39" t="n">
        <v>11.6</v>
      </c>
      <c r="J2749" s="13"/>
    </row>
    <row r="2750" ht="22.5" customHeight="1">
      <c r="A2750" s="13" t="n">
        <f>WEEKNUM(B2750,2)</f>
        <v>37</v>
      </c>
      <c r="B2750" s="33" t="n">
        <v>46273</v>
      </c>
      <c r="C2750" s="52" t="n">
        <v>11763482</v>
      </c>
      <c r="D2750" s="63" t="s">
        <v>44</v>
      </c>
      <c r="E2750" s="52" t="s">
        <v>14</v>
      </c>
      <c r="F2750" s="13" t="s">
        <v>12</v>
      </c>
      <c r="G2750" s="35" t="n">
        <v>0</v>
      </c>
      <c r="H2750" s="39" t="n">
        <v>0</v>
      </c>
      <c r="I2750" s="39" t="n">
        <v>0.1534</v>
      </c>
      <c r="J2750" s="13"/>
    </row>
    <row r="2751" ht="22.5" customHeight="1">
      <c r="A2751" s="13" t="n">
        <f>WEEKNUM(B2751,2)</f>
        <v>37</v>
      </c>
      <c r="B2751" s="33" t="n">
        <v>46273</v>
      </c>
      <c r="C2751" s="52" t="n">
        <v>5464039</v>
      </c>
      <c r="D2751" s="63" t="s">
        <v>31</v>
      </c>
      <c r="E2751" s="52" t="s">
        <v>46</v>
      </c>
      <c r="F2751" s="13" t="s">
        <v>15</v>
      </c>
      <c r="G2751" s="35" t="n">
        <v>1320</v>
      </c>
      <c r="H2751" s="39" t="n">
        <v>0.297</v>
      </c>
      <c r="I2751" s="39" t="n">
        <v>391.952</v>
      </c>
      <c r="J2751" s="13"/>
    </row>
    <row r="2752" ht="22.5" customHeight="1">
      <c r="A2752" s="13" t="n">
        <f>WEEKNUM(B2752,2)</f>
        <v>37</v>
      </c>
      <c r="B2752" s="33" t="n">
        <v>46273</v>
      </c>
      <c r="C2752" s="52" t="n">
        <v>8057746</v>
      </c>
      <c r="D2752" s="63" t="s">
        <v>31</v>
      </c>
      <c r="E2752" s="52" t="s">
        <v>46</v>
      </c>
      <c r="F2752" s="61" t="s">
        <v>15</v>
      </c>
      <c r="G2752" s="59" t="n">
        <v>0</v>
      </c>
      <c r="H2752" s="60" t="n">
        <v>0</v>
      </c>
      <c r="I2752" s="60" t="n">
        <v>0</v>
      </c>
      <c r="J2752" s="66"/>
    </row>
    <row r="2753" ht="22.5" customHeight="1">
      <c r="A2753" s="13" t="n">
        <f>WEEKNUM(B2753,2)</f>
        <v>37</v>
      </c>
      <c r="B2753" s="33" t="n">
        <v>46273</v>
      </c>
      <c r="C2753" s="52" t="n">
        <v>91399821</v>
      </c>
      <c r="D2753" s="62" t="s">
        <v>40</v>
      </c>
      <c r="E2753" s="52" t="s">
        <v>14</v>
      </c>
      <c r="F2753" s="13" t="s">
        <v>26</v>
      </c>
      <c r="G2753" s="35" t="n">
        <v>89</v>
      </c>
      <c r="H2753" s="39" t="n">
        <v>0.39</v>
      </c>
      <c r="I2753" s="39" t="n">
        <v>34.44</v>
      </c>
      <c r="J2753" s="14"/>
    </row>
    <row r="2754" ht="22.5" customHeight="1">
      <c r="A2754" s="13" t="n">
        <f>WEEKNUM(B2754,2)</f>
        <v>37</v>
      </c>
      <c r="B2754" s="33" t="n">
        <v>46273</v>
      </c>
      <c r="C2754" s="52" t="n">
        <v>8670368</v>
      </c>
      <c r="D2754" s="62" t="s">
        <v>16</v>
      </c>
      <c r="E2754" s="52" t="s">
        <v>11</v>
      </c>
      <c r="F2754" s="13" t="s">
        <v>30</v>
      </c>
      <c r="G2754" s="35" t="n">
        <v>4</v>
      </c>
      <c r="H2754" s="39" t="n">
        <v>0.3</v>
      </c>
      <c r="I2754" s="39" t="n">
        <v>0.98</v>
      </c>
      <c r="J2754" s="64" t="n">
        <v>0</v>
      </c>
    </row>
    <row r="2755" ht="22.5" customHeight="1">
      <c r="A2755" s="13" t="n">
        <f>WEEKNUM(B2755,2)</f>
        <v>37</v>
      </c>
      <c r="B2755" s="33" t="n">
        <v>46273</v>
      </c>
      <c r="C2755" s="52" t="n">
        <v>10514860</v>
      </c>
      <c r="D2755" s="63" t="s">
        <v>44</v>
      </c>
      <c r="E2755" s="52" t="s">
        <v>14</v>
      </c>
      <c r="F2755" s="13" t="s">
        <v>15</v>
      </c>
      <c r="G2755" s="35" t="n">
        <v>200</v>
      </c>
      <c r="H2755" s="39" t="n">
        <v>0.7</v>
      </c>
      <c r="I2755" s="39" t="n">
        <v>140</v>
      </c>
      <c r="J2755" s="14"/>
    </row>
    <row r="2756" ht="22.5" customHeight="1">
      <c r="A2756" s="13" t="n">
        <f>WEEKNUM(B2756,2)</f>
        <v>37</v>
      </c>
      <c r="B2756" s="33" t="n">
        <v>46273</v>
      </c>
      <c r="C2756" s="52" t="n">
        <v>91532857</v>
      </c>
      <c r="D2756" s="63" t="s">
        <v>47</v>
      </c>
      <c r="E2756" s="52" t="s">
        <v>14</v>
      </c>
      <c r="F2756" s="13" t="s">
        <v>12</v>
      </c>
      <c r="G2756" s="35" t="n">
        <v>100</v>
      </c>
      <c r="H2756" s="39" t="n">
        <v>0.254</v>
      </c>
      <c r="I2756" s="39" t="n">
        <v>25.3521</v>
      </c>
      <c r="J2756" s="14"/>
    </row>
    <row r="2757" ht="22.5" customHeight="1">
      <c r="A2757" s="13" t="n">
        <f>WEEKNUM(B2757,2)</f>
        <v>37</v>
      </c>
      <c r="B2757" s="33" t="n">
        <v>46273</v>
      </c>
      <c r="C2757" s="52" t="n">
        <v>91534913</v>
      </c>
      <c r="D2757" s="63" t="s">
        <v>48</v>
      </c>
      <c r="E2757" s="52" t="s">
        <v>49</v>
      </c>
      <c r="F2757" s="13" t="s">
        <v>15</v>
      </c>
      <c r="G2757" s="35" t="n">
        <v>0</v>
      </c>
      <c r="H2757" s="39" t="n">
        <v>0</v>
      </c>
      <c r="I2757" s="39" t="n">
        <v>0</v>
      </c>
      <c r="J2757" s="14"/>
    </row>
    <row r="2758" ht="22.5" customHeight="1">
      <c r="A2758" s="13" t="n">
        <f>WEEKNUM(B2758,2)</f>
        <v>37</v>
      </c>
      <c r="B2758" s="33" t="n">
        <v>46273</v>
      </c>
      <c r="C2758" s="52" t="n">
        <v>91538336</v>
      </c>
      <c r="D2758" s="63" t="s">
        <v>98</v>
      </c>
      <c r="E2758" s="52" t="s">
        <v>32</v>
      </c>
      <c r="F2758" s="13" t="s">
        <v>15</v>
      </c>
      <c r="G2758" s="35" t="n">
        <v>5</v>
      </c>
      <c r="H2758" s="39" t="n">
        <v>0.8</v>
      </c>
      <c r="I2758" s="39" t="n">
        <v>4</v>
      </c>
      <c r="J2758" s="14"/>
    </row>
    <row r="2759" ht="22.5" customHeight="1">
      <c r="A2759" s="13" t="n">
        <f>WEEKNUM(B2759,2)</f>
        <v>37</v>
      </c>
      <c r="B2759" s="33" t="n">
        <v>46273</v>
      </c>
      <c r="C2759" s="52" t="n">
        <v>91533906</v>
      </c>
      <c r="D2759" s="63" t="s">
        <v>50</v>
      </c>
      <c r="E2759" s="52" t="s">
        <v>51</v>
      </c>
      <c r="F2759" s="13" t="s">
        <v>15</v>
      </c>
      <c r="G2759" s="35" t="n">
        <v>0</v>
      </c>
      <c r="H2759" s="39" t="n">
        <v>0</v>
      </c>
      <c r="I2759" s="39" t="n">
        <v>0</v>
      </c>
      <c r="J2759" s="14"/>
    </row>
    <row r="2760" ht="22.5" customHeight="1">
      <c r="A2760" s="13" t="n">
        <f>WEEKNUM(B2760,2)</f>
        <v>37</v>
      </c>
      <c r="B2760" s="33" t="n">
        <v>46273</v>
      </c>
      <c r="C2760" s="52" t="n">
        <v>91538334</v>
      </c>
      <c r="D2760" s="63" t="s">
        <v>98</v>
      </c>
      <c r="E2760" s="52" t="s">
        <v>18</v>
      </c>
      <c r="F2760" s="13" t="s">
        <v>15</v>
      </c>
      <c r="G2760" s="35" t="n">
        <v>66</v>
      </c>
      <c r="H2760" s="39" t="n">
        <v>0.8</v>
      </c>
      <c r="I2760" s="39" t="n">
        <v>52.8</v>
      </c>
      <c r="J2760" s="14"/>
    </row>
    <row r="2761" ht="22.5" customHeight="1">
      <c r="A2761" s="13" t="n">
        <f>WEEKNUM(B2761,2)</f>
        <v>37</v>
      </c>
      <c r="B2761" s="33" t="n">
        <v>46273</v>
      </c>
      <c r="C2761" s="52" t="n">
        <v>91545519</v>
      </c>
      <c r="D2761" s="63" t="s">
        <v>52</v>
      </c>
      <c r="E2761" s="52" t="s">
        <v>46</v>
      </c>
      <c r="F2761" s="13" t="s">
        <v>15</v>
      </c>
      <c r="G2761" s="35" t="n">
        <v>50</v>
      </c>
      <c r="H2761" s="39" t="n">
        <v>0.2</v>
      </c>
      <c r="I2761" s="39" t="n">
        <v>10</v>
      </c>
      <c r="J2761" s="14"/>
    </row>
    <row r="2762" ht="22.5" customHeight="1">
      <c r="A2762" s="13" t="n">
        <f>WEEKNUM(B2762,2)</f>
        <v>37</v>
      </c>
      <c r="B2762" s="33" t="n">
        <v>46273</v>
      </c>
      <c r="C2762" s="52" t="n">
        <v>91551388</v>
      </c>
      <c r="D2762" s="63" t="s">
        <v>53</v>
      </c>
      <c r="E2762" s="52" t="s">
        <v>54</v>
      </c>
      <c r="F2762" s="13" t="s">
        <v>12</v>
      </c>
      <c r="G2762" s="35" t="n">
        <v>40</v>
      </c>
      <c r="H2762" s="39" t="n">
        <v>0.877</v>
      </c>
      <c r="I2762" s="39" t="n">
        <v>35.0917</v>
      </c>
      <c r="J2762" s="14"/>
    </row>
    <row r="2763" ht="22.5" customHeight="1">
      <c r="A2763" s="13" t="n">
        <f>WEEKNUM(B2763,2)</f>
        <v>37</v>
      </c>
      <c r="B2763" s="33" t="n">
        <v>46273</v>
      </c>
      <c r="C2763" s="52" t="n">
        <v>91550293</v>
      </c>
      <c r="D2763" s="63" t="s">
        <v>55</v>
      </c>
      <c r="E2763" s="52" t="s">
        <v>56</v>
      </c>
      <c r="F2763" s="13" t="s">
        <v>15</v>
      </c>
      <c r="G2763" s="35" t="n">
        <v>35</v>
      </c>
      <c r="H2763" s="39" t="n">
        <v>0.35</v>
      </c>
      <c r="I2763" s="39" t="n">
        <v>12.25</v>
      </c>
      <c r="J2763" s="14"/>
    </row>
    <row r="2764" ht="22.5" customHeight="1">
      <c r="A2764" s="13" t="n">
        <f>WEEKNUM(B2764,2)</f>
        <v>37</v>
      </c>
      <c r="B2764" s="33" t="n">
        <v>46273</v>
      </c>
      <c r="C2764" s="52" t="n">
        <v>91550294</v>
      </c>
      <c r="D2764" s="63" t="s">
        <v>96</v>
      </c>
      <c r="E2764" s="52" t="s">
        <v>54</v>
      </c>
      <c r="F2764" s="13" t="s">
        <v>15</v>
      </c>
      <c r="G2764" s="35" t="n">
        <v>0</v>
      </c>
      <c r="H2764" s="39" t="n">
        <v>0</v>
      </c>
      <c r="I2764" s="39" t="n">
        <v>0</v>
      </c>
      <c r="J2764" s="14"/>
    </row>
    <row r="2765" ht="22.5" customHeight="1">
      <c r="A2765" s="13" t="n">
        <f>WEEKNUM(B2765,2)</f>
        <v>37</v>
      </c>
      <c r="B2765" s="33" t="n">
        <v>46273</v>
      </c>
      <c r="C2765" s="52" t="n">
        <v>9333145</v>
      </c>
      <c r="D2765" s="63" t="s">
        <v>57</v>
      </c>
      <c r="E2765" s="52" t="s">
        <v>14</v>
      </c>
      <c r="F2765" s="13" t="s">
        <v>26</v>
      </c>
      <c r="G2765" s="35" t="n">
        <v>182</v>
      </c>
      <c r="H2765" s="39" t="n">
        <v>0.31</v>
      </c>
      <c r="I2765" s="39" t="n">
        <v>55.74</v>
      </c>
      <c r="J2765" s="14"/>
    </row>
    <row r="2766" ht="22.5" customHeight="1">
      <c r="A2766" s="13" t="n">
        <f>WEEKNUM(B2766,2)</f>
        <v>37</v>
      </c>
      <c r="B2766" s="33" t="n">
        <v>46273</v>
      </c>
      <c r="C2766" s="52" t="n">
        <v>91555309</v>
      </c>
      <c r="D2766" s="63" t="s">
        <v>52</v>
      </c>
      <c r="E2766" s="52" t="s">
        <v>36</v>
      </c>
      <c r="F2766" s="13" t="s">
        <v>15</v>
      </c>
      <c r="G2766" s="35" t="n">
        <v>0</v>
      </c>
      <c r="H2766" s="39" t="n">
        <v>0</v>
      </c>
      <c r="I2766" s="39" t="n">
        <v>0</v>
      </c>
      <c r="J2766" s="14"/>
    </row>
    <row r="2767" ht="22.5" customHeight="1">
      <c r="A2767" s="13" t="n">
        <f>WEEKNUM(B2767,2)</f>
        <v>37</v>
      </c>
      <c r="B2767" s="33" t="n">
        <v>46273</v>
      </c>
      <c r="C2767" s="52" t="n">
        <v>91554853</v>
      </c>
      <c r="D2767" s="63" t="s">
        <v>52</v>
      </c>
      <c r="E2767" s="52" t="s">
        <v>36</v>
      </c>
      <c r="F2767" s="13" t="s">
        <v>21</v>
      </c>
      <c r="G2767" s="57" t="n">
        <v>1</v>
      </c>
      <c r="H2767" s="39" t="n">
        <v>0.3</v>
      </c>
      <c r="I2767" s="39" t="n">
        <v>0.3</v>
      </c>
      <c r="J2767" s="14"/>
    </row>
    <row r="2768" ht="22.5" customHeight="1">
      <c r="A2768" s="13" t="n">
        <f>WEEKNUM(B2768,2)</f>
        <v>37</v>
      </c>
      <c r="B2768" s="33" t="n">
        <v>46273</v>
      </c>
      <c r="C2768" s="52" t="n">
        <v>91557347</v>
      </c>
      <c r="D2768" s="63" t="s">
        <v>58</v>
      </c>
      <c r="E2768" s="52" t="s">
        <v>14</v>
      </c>
      <c r="F2768" s="13" t="s">
        <v>15</v>
      </c>
      <c r="G2768" s="35" t="n">
        <v>8</v>
      </c>
      <c r="H2768" s="39" t="n">
        <v>0.8</v>
      </c>
      <c r="I2768" s="39" t="n">
        <v>6.4</v>
      </c>
      <c r="J2768" s="14"/>
    </row>
    <row r="2769" ht="22.5" customHeight="1">
      <c r="A2769" s="13" t="n">
        <f>WEEKNUM(B2769,2)</f>
        <v>37</v>
      </c>
      <c r="B2769" s="33" t="n">
        <v>46273</v>
      </c>
      <c r="C2769" s="52" t="n">
        <v>9298539</v>
      </c>
      <c r="D2769" s="63" t="s">
        <v>57</v>
      </c>
      <c r="E2769" s="52" t="s">
        <v>14</v>
      </c>
      <c r="F2769" s="13" t="s">
        <v>15</v>
      </c>
      <c r="G2769" s="35" t="n">
        <v>50</v>
      </c>
      <c r="H2769" s="39" t="n">
        <v>0.3</v>
      </c>
      <c r="I2769" s="39" t="n">
        <v>15</v>
      </c>
      <c r="J2769" s="14"/>
    </row>
    <row r="2770" ht="22.5" customHeight="1">
      <c r="A2770" s="13" t="n">
        <f>WEEKNUM(B2770,2)</f>
        <v>37</v>
      </c>
      <c r="B2770" s="33" t="n">
        <v>46273</v>
      </c>
      <c r="C2770" s="52" t="n">
        <v>91399439</v>
      </c>
      <c r="D2770" s="63" t="s">
        <v>69</v>
      </c>
      <c r="E2770" s="52" t="s">
        <v>42</v>
      </c>
      <c r="F2770" s="13" t="s">
        <v>15</v>
      </c>
      <c r="G2770" s="13" t="n">
        <v>41</v>
      </c>
      <c r="H2770" s="39" t="n">
        <v>0.1</v>
      </c>
      <c r="I2770" s="39" t="n">
        <v>4.1</v>
      </c>
      <c r="J2770" s="14"/>
    </row>
    <row r="2771" ht="22.5" customHeight="1">
      <c r="A2771" s="13" t="n">
        <f>WEEKNUM(B2771,2)</f>
        <v>37</v>
      </c>
      <c r="B2771" s="33" t="n">
        <v>46273</v>
      </c>
      <c r="C2771" s="52" t="n">
        <v>91399437</v>
      </c>
      <c r="D2771" s="63" t="s">
        <v>70</v>
      </c>
      <c r="E2771" s="56" t="s">
        <v>71</v>
      </c>
      <c r="F2771" s="13" t="s">
        <v>15</v>
      </c>
      <c r="G2771" s="35" t="n">
        <v>50</v>
      </c>
      <c r="H2771" s="39" t="n">
        <v>0.15</v>
      </c>
      <c r="I2771" s="39" t="n">
        <v>7.5</v>
      </c>
      <c r="J2771" s="14"/>
    </row>
    <row r="2772" ht="22.5" customHeight="1">
      <c r="A2772" s="13" t="n">
        <f>WEEKNUM(B2772,2)</f>
        <v>37</v>
      </c>
      <c r="B2772" s="33" t="n">
        <v>46273</v>
      </c>
      <c r="C2772" s="52" t="n">
        <v>5556054</v>
      </c>
      <c r="D2772" s="63" t="s">
        <v>72</v>
      </c>
      <c r="E2772" s="52" t="s">
        <v>36</v>
      </c>
      <c r="F2772" s="13" t="s">
        <v>15</v>
      </c>
      <c r="G2772" s="57" t="n">
        <v>0</v>
      </c>
      <c r="H2772" s="39" t="n">
        <v>0</v>
      </c>
      <c r="I2772" s="39" t="n">
        <v>0</v>
      </c>
      <c r="J2772" s="14"/>
    </row>
    <row r="2773" ht="22.5" customHeight="1">
      <c r="A2773" s="13" t="n">
        <f>WEEKNUM(B2773,2)</f>
        <v>37</v>
      </c>
      <c r="B2773" s="33" t="n">
        <v>46273</v>
      </c>
      <c r="C2773" s="52" t="n">
        <v>8628042</v>
      </c>
      <c r="D2773" s="63" t="s">
        <v>28</v>
      </c>
      <c r="E2773" s="52" t="s">
        <v>14</v>
      </c>
      <c r="F2773" s="61" t="s">
        <v>26</v>
      </c>
      <c r="G2773" s="61" t="n">
        <v>480</v>
      </c>
      <c r="H2773" s="60" t="n">
        <v>0.69</v>
      </c>
      <c r="I2773" s="60" t="n">
        <v>329.05</v>
      </c>
      <c r="J2773" s="14"/>
    </row>
    <row r="2774" ht="22.5" customHeight="1">
      <c r="A2774" s="13" t="n">
        <f>WEEKNUM(B2774,2)</f>
        <v>37</v>
      </c>
      <c r="B2774" s="33" t="n">
        <v>46273</v>
      </c>
      <c r="C2774" s="52" t="n">
        <v>9297014</v>
      </c>
      <c r="D2774" s="63" t="s">
        <v>13</v>
      </c>
      <c r="E2774" s="52" t="s">
        <v>14</v>
      </c>
      <c r="F2774" s="13" t="s">
        <v>26</v>
      </c>
      <c r="G2774" s="13" t="n">
        <v>271</v>
      </c>
      <c r="H2774" s="39" t="n">
        <v>0.28</v>
      </c>
      <c r="I2774" s="39" t="n">
        <v>75.05</v>
      </c>
      <c r="J2774" s="14"/>
    </row>
    <row r="2775" ht="22.5" customHeight="1">
      <c r="A2775" s="13" t="n">
        <f>WEEKNUM(B2775,2)</f>
        <v>37</v>
      </c>
      <c r="B2775" s="33" t="n">
        <v>46273</v>
      </c>
      <c r="C2775" s="52" t="n">
        <v>7815836</v>
      </c>
      <c r="D2775" s="63" t="s">
        <v>73</v>
      </c>
      <c r="E2775" s="52" t="s">
        <v>36</v>
      </c>
      <c r="F2775" s="13" t="s">
        <v>15</v>
      </c>
      <c r="G2775" s="57" t="n">
        <v>2055</v>
      </c>
      <c r="H2775" s="39" t="n">
        <v>0.093</v>
      </c>
      <c r="I2775" s="39" t="n">
        <v>192.075</v>
      </c>
      <c r="J2775" s="14"/>
    </row>
    <row r="2776" ht="22.5" customHeight="1">
      <c r="A2776" s="13" t="n">
        <f>WEEKNUM(B2776,2)</f>
        <v>37</v>
      </c>
      <c r="B2776" s="33" t="n">
        <v>46273</v>
      </c>
      <c r="C2776" s="52" t="n">
        <v>8312006</v>
      </c>
      <c r="D2776" s="63" t="s">
        <v>92</v>
      </c>
      <c r="E2776" s="52" t="s">
        <v>14</v>
      </c>
      <c r="F2776" s="13" t="s">
        <v>15</v>
      </c>
      <c r="G2776" s="57" t="n">
        <v>30</v>
      </c>
      <c r="H2776" s="39" t="n">
        <v>0.12</v>
      </c>
      <c r="I2776" s="39" t="n">
        <v>3.6</v>
      </c>
      <c r="J2776" s="14"/>
    </row>
    <row r="2777" ht="22.5" customHeight="1">
      <c r="A2777" s="13" t="n">
        <f>WEEKNUM(B2777,2)</f>
        <v>37</v>
      </c>
      <c r="B2777" s="33" t="n">
        <v>46273</v>
      </c>
      <c r="C2777" s="52" t="n">
        <v>91467820</v>
      </c>
      <c r="D2777" s="63" t="s">
        <v>74</v>
      </c>
      <c r="E2777" s="52" t="s">
        <v>36</v>
      </c>
      <c r="F2777" s="13" t="s">
        <v>15</v>
      </c>
      <c r="G2777" s="57" t="n">
        <v>200</v>
      </c>
      <c r="H2777" s="39" t="n">
        <v>0.1</v>
      </c>
      <c r="I2777" s="39" t="n">
        <v>20</v>
      </c>
      <c r="J2777" s="14"/>
    </row>
    <row r="2778" ht="22.5" customHeight="1">
      <c r="A2778" s="13" t="n">
        <f>WEEKNUM(B2778,2)</f>
        <v>37</v>
      </c>
      <c r="B2778" s="33" t="n">
        <v>46273</v>
      </c>
      <c r="C2778" s="52" t="n">
        <v>91467821</v>
      </c>
      <c r="D2778" s="63" t="s">
        <v>74</v>
      </c>
      <c r="E2778" s="52" t="s">
        <v>17</v>
      </c>
      <c r="F2778" s="13" t="s">
        <v>15</v>
      </c>
      <c r="G2778" s="57" t="n">
        <v>100</v>
      </c>
      <c r="H2778" s="39" t="n">
        <v>0.17</v>
      </c>
      <c r="I2778" s="39" t="n">
        <v>17</v>
      </c>
      <c r="J2778" s="14"/>
    </row>
    <row r="2779" ht="22.5" customHeight="1">
      <c r="A2779" s="13" t="n">
        <f>WEEKNUM(B2779,2)</f>
        <v>37</v>
      </c>
      <c r="B2779" s="33" t="n">
        <v>46273</v>
      </c>
      <c r="C2779" s="52" t="n">
        <v>10295313</v>
      </c>
      <c r="D2779" s="63" t="s">
        <v>92</v>
      </c>
      <c r="E2779" s="52" t="s">
        <v>14</v>
      </c>
      <c r="F2779" s="13" t="s">
        <v>15</v>
      </c>
      <c r="G2779" s="57" t="n">
        <v>0</v>
      </c>
      <c r="H2779" s="39" t="n">
        <v>0</v>
      </c>
      <c r="I2779" s="39" t="n">
        <v>0</v>
      </c>
      <c r="J2779" s="14"/>
    </row>
    <row r="2780" ht="22.5" customHeight="1">
      <c r="A2780" s="13" t="n">
        <f>WEEKNUM(B2780,2)</f>
        <v>37</v>
      </c>
      <c r="B2780" s="33" t="n">
        <v>46273</v>
      </c>
      <c r="C2780" s="52" t="n">
        <v>91496145</v>
      </c>
      <c r="D2780" s="63" t="s">
        <v>74</v>
      </c>
      <c r="E2780" s="56" t="s">
        <v>71</v>
      </c>
      <c r="F2780" s="13" t="s">
        <v>15</v>
      </c>
      <c r="G2780" s="57" t="n">
        <v>50</v>
      </c>
      <c r="H2780" s="39" t="n">
        <v>0.15</v>
      </c>
      <c r="I2780" s="39" t="n">
        <v>7.5</v>
      </c>
      <c r="J2780" s="14"/>
    </row>
    <row r="2781" ht="22.5" customHeight="1">
      <c r="A2781" s="13" t="n">
        <f>WEEKNUM(B2781,2)</f>
        <v>37</v>
      </c>
      <c r="B2781" s="33" t="n">
        <v>46273</v>
      </c>
      <c r="C2781" s="52" t="n">
        <v>91496146</v>
      </c>
      <c r="D2781" s="63" t="s">
        <v>74</v>
      </c>
      <c r="E2781" s="52" t="s">
        <v>46</v>
      </c>
      <c r="F2781" s="13" t="s">
        <v>15</v>
      </c>
      <c r="G2781" s="57" t="n">
        <v>165</v>
      </c>
      <c r="H2781" s="39" t="n">
        <v>0.14</v>
      </c>
      <c r="I2781" s="39" t="n">
        <v>23.1</v>
      </c>
      <c r="J2781" s="14"/>
    </row>
    <row r="2782" ht="22.5" customHeight="1">
      <c r="A2782" s="13" t="n">
        <f>WEEKNUM(B2782,2)</f>
        <v>37</v>
      </c>
      <c r="B2782" s="33" t="n">
        <v>46273</v>
      </c>
      <c r="C2782" s="52" t="n">
        <v>91496147</v>
      </c>
      <c r="D2782" s="63" t="s">
        <v>74</v>
      </c>
      <c r="E2782" s="52" t="s">
        <v>11</v>
      </c>
      <c r="F2782" s="13" t="s">
        <v>15</v>
      </c>
      <c r="G2782" s="57" t="n">
        <v>132</v>
      </c>
      <c r="H2782" s="39" t="n">
        <v>0.13</v>
      </c>
      <c r="I2782" s="39" t="n">
        <v>17.16</v>
      </c>
      <c r="J2782" s="14"/>
    </row>
    <row r="2783" ht="22.5" customHeight="1">
      <c r="A2783" s="13" t="n">
        <f>WEEKNUM(B2783,2)</f>
        <v>37</v>
      </c>
      <c r="B2783" s="33" t="n">
        <v>46273</v>
      </c>
      <c r="C2783" s="52" t="n">
        <v>91496148</v>
      </c>
      <c r="D2783" s="63" t="s">
        <v>74</v>
      </c>
      <c r="E2783" s="52" t="s">
        <v>14</v>
      </c>
      <c r="F2783" s="13" t="s">
        <v>15</v>
      </c>
      <c r="G2783" s="57" t="n">
        <v>160</v>
      </c>
      <c r="H2783" s="39" t="n">
        <v>0.15</v>
      </c>
      <c r="I2783" s="39" t="n">
        <v>24</v>
      </c>
      <c r="J2783" s="14"/>
    </row>
    <row r="2784" ht="22.5" customHeight="1">
      <c r="A2784" s="13" t="n">
        <f>WEEKNUM(B2784,2)</f>
        <v>37</v>
      </c>
      <c r="B2784" s="33" t="n">
        <v>46273</v>
      </c>
      <c r="C2784" s="52" t="n">
        <v>10765365</v>
      </c>
      <c r="D2784" s="63" t="s">
        <v>75</v>
      </c>
      <c r="E2784" s="56" t="s">
        <v>71</v>
      </c>
      <c r="F2784" s="13" t="s">
        <v>15</v>
      </c>
      <c r="G2784" s="57" t="n">
        <v>100</v>
      </c>
      <c r="H2784" s="39" t="n">
        <v>0.181</v>
      </c>
      <c r="I2784" s="39" t="n">
        <v>18.08</v>
      </c>
      <c r="J2784" s="14"/>
    </row>
    <row r="2785" ht="22.5" customHeight="1">
      <c r="A2785" s="13" t="n">
        <f>WEEKNUM(B2785,2)</f>
        <v>37</v>
      </c>
      <c r="B2785" s="33" t="n">
        <v>46273</v>
      </c>
      <c r="C2785" s="52" t="n">
        <v>11079953</v>
      </c>
      <c r="D2785" s="63" t="s">
        <v>72</v>
      </c>
      <c r="E2785" s="52" t="s">
        <v>36</v>
      </c>
      <c r="F2785" s="13" t="s">
        <v>15</v>
      </c>
      <c r="G2785" s="57" t="n">
        <v>0</v>
      </c>
      <c r="H2785" s="39" t="n">
        <v>0</v>
      </c>
      <c r="I2785" s="39" t="n">
        <v>0</v>
      </c>
      <c r="J2785" s="14"/>
    </row>
    <row r="2786" ht="22.5" customHeight="1">
      <c r="A2786" s="13" t="n">
        <f>WEEKNUM(B2786,2)</f>
        <v>37</v>
      </c>
      <c r="B2786" s="33" t="n">
        <v>46273</v>
      </c>
      <c r="C2786" s="52" t="n">
        <v>9535696</v>
      </c>
      <c r="D2786" s="63" t="s">
        <v>97</v>
      </c>
      <c r="E2786" s="56" t="s">
        <v>36</v>
      </c>
      <c r="F2786" s="13" t="s">
        <v>15</v>
      </c>
      <c r="G2786" s="57" t="n">
        <v>1</v>
      </c>
      <c r="H2786" s="39" t="n">
        <v>0.2</v>
      </c>
      <c r="I2786" s="39" t="n">
        <v>0.2</v>
      </c>
      <c r="J2786" s="14"/>
    </row>
    <row r="2787" ht="22.5" customHeight="1">
      <c r="A2787" s="13" t="n">
        <f>WEEKNUM(B2787,2)</f>
        <v>37</v>
      </c>
      <c r="B2787" s="33" t="n">
        <v>46273</v>
      </c>
      <c r="C2787" s="52" t="n">
        <v>11690181</v>
      </c>
      <c r="D2787" s="63" t="s">
        <v>76</v>
      </c>
      <c r="E2787" s="52" t="s">
        <v>14</v>
      </c>
      <c r="F2787" s="13" t="s">
        <v>15</v>
      </c>
      <c r="G2787" s="57" t="n">
        <v>400</v>
      </c>
      <c r="H2787" s="39" t="n">
        <v>0.42</v>
      </c>
      <c r="I2787" s="39" t="n">
        <v>168</v>
      </c>
      <c r="J2787" s="14"/>
    </row>
    <row r="2788" ht="22.5" customHeight="1">
      <c r="A2788" s="13" t="n">
        <f>WEEKNUM(B2788,2)</f>
        <v>37</v>
      </c>
      <c r="B2788" s="33" t="n">
        <v>46273</v>
      </c>
      <c r="C2788" s="52" t="n">
        <v>11836152</v>
      </c>
      <c r="D2788" s="63" t="s">
        <v>73</v>
      </c>
      <c r="E2788" s="56" t="s">
        <v>36</v>
      </c>
      <c r="F2788" s="13" t="s">
        <v>15</v>
      </c>
      <c r="G2788" s="57" t="n">
        <v>4</v>
      </c>
      <c r="H2788" s="39" t="n">
        <v>0.09</v>
      </c>
      <c r="I2788" s="39" t="n">
        <v>0.36</v>
      </c>
      <c r="J2788" s="14"/>
    </row>
    <row r="2789" ht="22.5" customHeight="1">
      <c r="A2789" s="13" t="n">
        <f>WEEKNUM(B2789,2)</f>
        <v>37</v>
      </c>
      <c r="B2789" s="33" t="n">
        <v>46273</v>
      </c>
      <c r="C2789" s="52" t="n">
        <v>11862336</v>
      </c>
      <c r="D2789" s="63" t="s">
        <v>69</v>
      </c>
      <c r="E2789" s="75" t="s">
        <v>42</v>
      </c>
      <c r="F2789" s="13" t="s">
        <v>15</v>
      </c>
      <c r="G2789" s="57" t="n">
        <v>1</v>
      </c>
      <c r="H2789" s="39" t="n">
        <v>0.1</v>
      </c>
      <c r="I2789" s="39" t="n">
        <v>0.1</v>
      </c>
      <c r="J2789" s="14"/>
    </row>
    <row r="2790" ht="22.5" customHeight="1">
      <c r="A2790" s="13" t="n">
        <f>WEEKNUM(B2790,2)</f>
        <v>37</v>
      </c>
      <c r="B2790" s="33" t="n">
        <v>46273</v>
      </c>
      <c r="C2790" s="52" t="n">
        <v>11924259</v>
      </c>
      <c r="D2790" s="63" t="s">
        <v>77</v>
      </c>
      <c r="E2790" s="56" t="s">
        <v>36</v>
      </c>
      <c r="F2790" s="13" t="s">
        <v>15</v>
      </c>
      <c r="G2790" s="57" t="n">
        <v>93</v>
      </c>
      <c r="H2790" s="39" t="n">
        <v>0.12</v>
      </c>
      <c r="I2790" s="39" t="n">
        <v>11.16</v>
      </c>
      <c r="J2790" s="14"/>
    </row>
    <row r="2791" ht="22.5" customHeight="1">
      <c r="A2791" s="13" t="n">
        <f>WEEKNUM(B2791,2)</f>
        <v>37</v>
      </c>
      <c r="B2791" s="33" t="n">
        <v>46273</v>
      </c>
      <c r="C2791" s="52" t="n">
        <v>11924419</v>
      </c>
      <c r="D2791" s="63" t="s">
        <v>77</v>
      </c>
      <c r="E2791" s="56" t="s">
        <v>36</v>
      </c>
      <c r="F2791" s="39" t="s">
        <v>26</v>
      </c>
      <c r="G2791" s="57" t="n">
        <v>100</v>
      </c>
      <c r="H2791" s="39" t="n">
        <v>0.12</v>
      </c>
      <c r="I2791" s="39" t="n">
        <v>12.27</v>
      </c>
      <c r="J2791" s="14"/>
    </row>
    <row r="2792" ht="22.5" customHeight="1">
      <c r="A2792" s="13" t="n">
        <f>WEEKNUM(B2792,2)</f>
        <v>37</v>
      </c>
      <c r="B2792" s="33" t="n">
        <v>46273</v>
      </c>
      <c r="C2792" s="52" t="n">
        <v>6395488</v>
      </c>
      <c r="D2792" s="63" t="s">
        <v>39</v>
      </c>
      <c r="E2792" s="52" t="s">
        <v>14</v>
      </c>
      <c r="F2792" s="13" t="s">
        <v>15</v>
      </c>
      <c r="G2792" s="13" t="n">
        <v>200</v>
      </c>
      <c r="H2792" s="39" t="n">
        <v>0.3</v>
      </c>
      <c r="I2792" s="39" t="n">
        <v>60</v>
      </c>
      <c r="J2792" s="14"/>
    </row>
    <row r="2793" ht="22.5" customHeight="1">
      <c r="A2793" s="13" t="n">
        <f>WEEKNUM(B2793,2)</f>
        <v>37</v>
      </c>
      <c r="B2793" s="33" t="n">
        <v>46273</v>
      </c>
      <c r="C2793" s="52" t="n">
        <v>8291713</v>
      </c>
      <c r="D2793" s="62" t="s">
        <v>40</v>
      </c>
      <c r="E2793" s="56" t="s">
        <v>14</v>
      </c>
      <c r="F2793" s="61" t="s">
        <v>15</v>
      </c>
      <c r="G2793" s="59" t="n">
        <v>1500</v>
      </c>
      <c r="H2793" s="60" t="n">
        <v>0.135</v>
      </c>
      <c r="I2793" s="60" t="n">
        <v>203.01</v>
      </c>
      <c r="J2793" s="14"/>
    </row>
    <row r="2794" ht="22.5" customHeight="1">
      <c r="A2794" s="13" t="n">
        <f>WEEKNUM(B2794,2)</f>
        <v>37</v>
      </c>
      <c r="B2794" s="33" t="n">
        <v>46273</v>
      </c>
      <c r="C2794" s="52" t="n">
        <v>8566541</v>
      </c>
      <c r="D2794" s="62" t="s">
        <v>79</v>
      </c>
      <c r="E2794" s="56" t="s">
        <v>14</v>
      </c>
      <c r="F2794" s="39" t="s">
        <v>26</v>
      </c>
      <c r="G2794" s="35" t="n">
        <v>345</v>
      </c>
      <c r="H2794" s="39" t="n">
        <v>0.15</v>
      </c>
      <c r="I2794" s="39" t="n">
        <v>50.5</v>
      </c>
      <c r="J2794" s="66"/>
    </row>
    <row r="2795" ht="22.5" customHeight="1">
      <c r="A2795" s="13" t="n">
        <f>WEEKNUM(B2795,2)</f>
        <v>37</v>
      </c>
      <c r="B2795" s="33" t="n">
        <v>46273</v>
      </c>
      <c r="C2795" s="52" t="n">
        <v>8566084</v>
      </c>
      <c r="D2795" s="62" t="s">
        <v>80</v>
      </c>
      <c r="E2795" s="56" t="s">
        <v>42</v>
      </c>
      <c r="F2795" s="13" t="s">
        <v>15</v>
      </c>
      <c r="G2795" s="58" t="n">
        <v>100</v>
      </c>
      <c r="H2795" s="39" t="n">
        <v>0.12</v>
      </c>
      <c r="I2795" s="39" t="n">
        <v>12</v>
      </c>
      <c r="J2795" s="14"/>
    </row>
    <row r="2796" ht="22.5" customHeight="1">
      <c r="A2796" s="13" t="n">
        <f>WEEKNUM(B2796,2)</f>
        <v>37</v>
      </c>
      <c r="B2796" s="33" t="n">
        <v>46273</v>
      </c>
      <c r="C2796" s="52" t="n">
        <v>2937658</v>
      </c>
      <c r="D2796" s="62" t="s">
        <v>81</v>
      </c>
      <c r="E2796" s="56" t="s">
        <v>14</v>
      </c>
      <c r="F2796" s="13" t="s">
        <v>15</v>
      </c>
      <c r="G2796" s="58" t="n">
        <v>100</v>
      </c>
      <c r="H2796" s="39" t="n">
        <v>0.123</v>
      </c>
      <c r="I2796" s="39" t="n">
        <v>12.3</v>
      </c>
      <c r="J2796" s="14"/>
    </row>
    <row r="2797" ht="22.5" customHeight="1">
      <c r="A2797" s="13" t="n">
        <f>WEEKNUM(B2797,2)</f>
        <v>37</v>
      </c>
      <c r="B2797" s="33" t="n">
        <v>46273</v>
      </c>
      <c r="C2797" s="52" t="n">
        <v>6706444</v>
      </c>
      <c r="D2797" s="69" t="s">
        <v>82</v>
      </c>
      <c r="E2797" s="13" t="s">
        <v>83</v>
      </c>
      <c r="F2797" s="39" t="s">
        <v>12</v>
      </c>
      <c r="G2797" s="58" t="n">
        <v>14</v>
      </c>
      <c r="H2797" s="39" t="n">
        <v>0.693</v>
      </c>
      <c r="I2797" s="39" t="n">
        <v>9.6999</v>
      </c>
      <c r="J2797" s="14"/>
    </row>
    <row r="2798" ht="22.5" customHeight="1">
      <c r="A2798" s="13" t="n">
        <f>WEEKNUM(B2798,2)</f>
        <v>37</v>
      </c>
      <c r="B2798" s="33" t="n">
        <v>46273</v>
      </c>
      <c r="C2798" s="52" t="n">
        <v>5963354</v>
      </c>
      <c r="D2798" s="63" t="s">
        <v>82</v>
      </c>
      <c r="E2798" s="52" t="s">
        <v>83</v>
      </c>
      <c r="F2798" s="13" t="s">
        <v>15</v>
      </c>
      <c r="G2798" s="58" t="n">
        <v>337</v>
      </c>
      <c r="H2798" s="39" t="n">
        <v>0.59</v>
      </c>
      <c r="I2798" s="39" t="n">
        <v>198.712</v>
      </c>
      <c r="J2798" s="64"/>
    </row>
    <row r="2799" ht="22.5" customHeight="1">
      <c r="A2799" s="13" t="n">
        <f>WEEKNUM(B2799,2)</f>
        <v>37</v>
      </c>
      <c r="B2799" s="33" t="n">
        <v>46273</v>
      </c>
      <c r="C2799" s="52" t="n">
        <v>9686529</v>
      </c>
      <c r="D2799" s="62" t="s">
        <v>82</v>
      </c>
      <c r="E2799" s="56" t="s">
        <v>84</v>
      </c>
      <c r="F2799" s="13" t="s">
        <v>15</v>
      </c>
      <c r="G2799" s="58" t="n">
        <v>41</v>
      </c>
      <c r="H2799" s="39" t="n">
        <v>0.5</v>
      </c>
      <c r="I2799" s="39" t="n">
        <v>20.5</v>
      </c>
      <c r="J2799" s="14"/>
    </row>
    <row r="2800" ht="22.5" customHeight="1">
      <c r="A2800" s="13" t="n">
        <f>WEEKNUM(B2800,2)</f>
        <v>37</v>
      </c>
      <c r="B2800" s="33" t="n">
        <v>46273</v>
      </c>
      <c r="C2800" s="52" t="n">
        <v>5963400</v>
      </c>
      <c r="D2800" s="62" t="s">
        <v>82</v>
      </c>
      <c r="E2800" s="56" t="s">
        <v>85</v>
      </c>
      <c r="F2800" s="13" t="s">
        <v>15</v>
      </c>
      <c r="G2800" s="58" t="n">
        <v>100</v>
      </c>
      <c r="H2800" s="39" t="n">
        <v>0.258</v>
      </c>
      <c r="I2800" s="39" t="n">
        <v>25.79</v>
      </c>
      <c r="J2800" s="14"/>
    </row>
    <row r="2801" ht="22.5" customHeight="1">
      <c r="A2801" s="38" t="n">
        <f>WEEKNUM(B2801,2)</f>
        <v>37</v>
      </c>
      <c r="B2801" s="33" t="n">
        <v>46273</v>
      </c>
      <c r="C2801" s="65" t="n">
        <v>10080665</v>
      </c>
      <c r="D2801" s="68" t="s">
        <v>82</v>
      </c>
      <c r="E2801" s="56" t="s">
        <v>86</v>
      </c>
      <c r="F2801" s="13" t="s">
        <v>15</v>
      </c>
      <c r="G2801" s="58" t="n">
        <v>8</v>
      </c>
      <c r="H2801" s="39" t="n">
        <v>0.38</v>
      </c>
      <c r="I2801" s="39" t="n">
        <v>3.04</v>
      </c>
      <c r="J2801" s="14"/>
    </row>
    <row r="2802" ht="22.5" customHeight="1">
      <c r="A2802" s="13" t="n">
        <f>WEEKNUM(B2802,2)</f>
        <v>37</v>
      </c>
      <c r="B2802" s="33" t="n">
        <v>46273</v>
      </c>
      <c r="C2802" s="13" t="n">
        <v>91520433</v>
      </c>
      <c r="D2802" s="62" t="s">
        <v>74</v>
      </c>
      <c r="E2802" s="56" t="s">
        <v>14</v>
      </c>
      <c r="F2802" s="13" t="s">
        <v>15</v>
      </c>
      <c r="G2802" s="58" t="n">
        <v>0</v>
      </c>
      <c r="H2802" s="39" t="n">
        <v>0</v>
      </c>
      <c r="I2802" s="39" t="n">
        <v>0</v>
      </c>
      <c r="J2802" s="14"/>
    </row>
    <row r="2803" ht="22.5" customHeight="1">
      <c r="A2803" s="13" t="n">
        <f>WEEKNUM(B2803,2)</f>
        <v>37</v>
      </c>
      <c r="B2803" s="33" t="n">
        <v>46273</v>
      </c>
      <c r="C2803" s="52" t="n">
        <v>5623760</v>
      </c>
      <c r="D2803" s="62" t="s">
        <v>89</v>
      </c>
      <c r="E2803" s="56" t="s">
        <v>14</v>
      </c>
      <c r="F2803" s="13" t="s">
        <v>15</v>
      </c>
      <c r="G2803" s="35" t="n">
        <v>50</v>
      </c>
      <c r="H2803" s="39" t="n">
        <v>0.15</v>
      </c>
      <c r="I2803" s="39" t="n">
        <v>7.5</v>
      </c>
      <c r="J2803" s="14"/>
    </row>
    <row r="2804" ht="22.5" customHeight="1">
      <c r="A2804" s="13" t="n">
        <f>WEEKNUM(B2804,2)</f>
        <v>37</v>
      </c>
      <c r="B2804" s="33" t="n">
        <v>46273</v>
      </c>
      <c r="C2804" s="52" t="n">
        <v>11078827</v>
      </c>
      <c r="D2804" s="62" t="s">
        <v>82</v>
      </c>
      <c r="E2804" s="56" t="s">
        <v>85</v>
      </c>
      <c r="F2804" s="13" t="s">
        <v>15</v>
      </c>
      <c r="G2804" s="58" t="n">
        <v>0</v>
      </c>
      <c r="H2804" s="39" t="n">
        <v>0</v>
      </c>
      <c r="I2804" s="39" t="n">
        <v>0</v>
      </c>
      <c r="J2804" s="14"/>
    </row>
    <row r="2805" ht="22.5" customHeight="1">
      <c r="A2805" s="13" t="n">
        <f>WEEKNUM(B2805,2)</f>
        <v>37</v>
      </c>
      <c r="B2805" s="33" t="n">
        <v>46273</v>
      </c>
      <c r="C2805" s="52" t="n">
        <v>11078981</v>
      </c>
      <c r="D2805" s="62" t="s">
        <v>82</v>
      </c>
      <c r="E2805" s="52" t="s">
        <v>83</v>
      </c>
      <c r="F2805" s="13" t="s">
        <v>15</v>
      </c>
      <c r="G2805" s="58" t="n">
        <v>0</v>
      </c>
      <c r="H2805" s="39" t="n">
        <v>0</v>
      </c>
      <c r="I2805" s="39" t="n">
        <v>0</v>
      </c>
      <c r="J2805" s="14"/>
    </row>
    <row r="2806" ht="22.5" customHeight="1">
      <c r="A2806" s="13" t="n">
        <f>WEEKNUM(B2806,2)</f>
        <v>37</v>
      </c>
      <c r="B2806" s="33" t="n">
        <v>46273</v>
      </c>
      <c r="C2806" s="52" t="n">
        <v>11080833</v>
      </c>
      <c r="D2806" s="62" t="s">
        <v>82</v>
      </c>
      <c r="E2806" s="56" t="s">
        <v>84</v>
      </c>
      <c r="F2806" s="13" t="s">
        <v>15</v>
      </c>
      <c r="G2806" s="58" t="n">
        <v>0</v>
      </c>
      <c r="H2806" s="39" t="n">
        <v>0</v>
      </c>
      <c r="I2806" s="39" t="n">
        <v>0</v>
      </c>
      <c r="J2806" s="14"/>
    </row>
    <row r="2807" ht="22.5" customHeight="1">
      <c r="A2807" s="13" t="n">
        <f>WEEKNUM(B2807,2)</f>
        <v>37</v>
      </c>
      <c r="B2807" s="33" t="n">
        <v>46273</v>
      </c>
      <c r="C2807" s="52" t="n">
        <v>11081056</v>
      </c>
      <c r="D2807" s="62" t="s">
        <v>82</v>
      </c>
      <c r="E2807" s="56" t="s">
        <v>86</v>
      </c>
      <c r="F2807" s="13" t="s">
        <v>15</v>
      </c>
      <c r="G2807" s="58" t="n">
        <v>0</v>
      </c>
      <c r="H2807" s="39" t="n">
        <v>0</v>
      </c>
      <c r="I2807" s="39" t="n">
        <v>0</v>
      </c>
      <c r="J2807" s="14"/>
    </row>
    <row r="2808" ht="22.5" customHeight="1">
      <c r="A2808" s="13" t="n">
        <f>WEEKNUM(B2808,2)</f>
        <v>37</v>
      </c>
      <c r="B2808" s="33" t="n">
        <v>46273</v>
      </c>
      <c r="C2808" s="52" t="n">
        <v>11078963</v>
      </c>
      <c r="D2808" s="62" t="s">
        <v>81</v>
      </c>
      <c r="E2808" s="56" t="s">
        <v>14</v>
      </c>
      <c r="F2808" s="13" t="s">
        <v>15</v>
      </c>
      <c r="G2808" s="58" t="n">
        <v>26</v>
      </c>
      <c r="H2808" s="39" t="n">
        <v>0.4</v>
      </c>
      <c r="I2808" s="39" t="n">
        <v>10.4</v>
      </c>
      <c r="J2808" s="14"/>
    </row>
    <row r="2809" ht="22.5" customHeight="1">
      <c r="A2809" s="13" t="n">
        <f>WEEKNUM(B2809,2)</f>
        <v>37</v>
      </c>
      <c r="B2809" s="33" t="n">
        <v>46273</v>
      </c>
      <c r="C2809" s="52" t="n">
        <v>91538300</v>
      </c>
      <c r="D2809" s="62" t="s">
        <v>74</v>
      </c>
      <c r="E2809" s="56" t="s">
        <v>36</v>
      </c>
      <c r="F2809" s="13" t="s">
        <v>15</v>
      </c>
      <c r="G2809" s="58" t="n">
        <v>4</v>
      </c>
      <c r="H2809" s="39" t="n">
        <v>0.14</v>
      </c>
      <c r="I2809" s="39" t="n">
        <v>0.56</v>
      </c>
      <c r="J2809" s="14"/>
    </row>
    <row r="2810" ht="22.5" customHeight="1">
      <c r="A2810" s="13" t="n">
        <f>WEEKNUM(B2810,2)</f>
        <v>37</v>
      </c>
      <c r="B2810" s="33" t="n">
        <v>46273</v>
      </c>
      <c r="C2810" s="52" t="n">
        <v>91538301</v>
      </c>
      <c r="D2810" s="62" t="s">
        <v>74</v>
      </c>
      <c r="E2810" s="56" t="s">
        <v>14</v>
      </c>
      <c r="F2810" s="13" t="s">
        <v>15</v>
      </c>
      <c r="G2810" s="58" t="n">
        <v>6</v>
      </c>
      <c r="H2810" s="39" t="n">
        <v>0.22</v>
      </c>
      <c r="I2810" s="39" t="n">
        <v>1.32</v>
      </c>
      <c r="J2810" s="14"/>
    </row>
    <row r="2811" ht="22.5" customHeight="1">
      <c r="A2811" s="13" t="n">
        <f>WEEKNUM(B2811,2)</f>
        <v>37</v>
      </c>
      <c r="B2811" s="33" t="n">
        <v>46273</v>
      </c>
      <c r="C2811" s="65" t="n">
        <v>91538306</v>
      </c>
      <c r="D2811" s="68" t="s">
        <v>74</v>
      </c>
      <c r="E2811" s="56" t="s">
        <v>71</v>
      </c>
      <c r="F2811" s="13" t="s">
        <v>15</v>
      </c>
      <c r="G2811" s="58" t="n">
        <v>0</v>
      </c>
      <c r="H2811" s="39" t="n">
        <v>0</v>
      </c>
      <c r="I2811" s="39" t="n">
        <v>0</v>
      </c>
      <c r="J2811" s="14"/>
    </row>
    <row r="2812" ht="22.5" customHeight="1">
      <c r="A2812" s="13" t="n">
        <f>WEEKNUM(B2812,2)</f>
        <v>37</v>
      </c>
      <c r="B2812" s="33" t="n">
        <v>46273</v>
      </c>
      <c r="C2812" s="13" t="n">
        <v>91538307</v>
      </c>
      <c r="D2812" s="62" t="s">
        <v>74</v>
      </c>
      <c r="E2812" s="52" t="s">
        <v>17</v>
      </c>
      <c r="F2812" s="13" t="s">
        <v>15</v>
      </c>
      <c r="G2812" s="58" t="n">
        <v>0</v>
      </c>
      <c r="H2812" s="39" t="n">
        <v>0</v>
      </c>
      <c r="I2812" s="39" t="n">
        <v>0</v>
      </c>
      <c r="J2812" s="14"/>
    </row>
    <row r="2813" ht="22.5" customHeight="1">
      <c r="A2813" s="13" t="n">
        <f>WEEKNUM(B2813,2)</f>
        <v>37</v>
      </c>
      <c r="B2813" s="33" t="n">
        <v>46273</v>
      </c>
      <c r="C2813" s="13" t="n">
        <v>91538308</v>
      </c>
      <c r="D2813" s="62" t="s">
        <v>74</v>
      </c>
      <c r="E2813" s="52" t="s">
        <v>11</v>
      </c>
      <c r="F2813" s="13" t="s">
        <v>15</v>
      </c>
      <c r="G2813" s="58" t="n">
        <v>0</v>
      </c>
      <c r="H2813" s="39" t="n">
        <v>0</v>
      </c>
      <c r="I2813" s="39" t="n">
        <v>0</v>
      </c>
      <c r="J2813" s="14"/>
    </row>
    <row r="2814" ht="22.5" customHeight="1">
      <c r="A2814" s="13" t="n">
        <f>WEEKNUM(B2814,2)</f>
        <v>37</v>
      </c>
      <c r="B2814" s="33" t="n">
        <v>46273</v>
      </c>
      <c r="C2814" s="52" t="n">
        <v>91538309</v>
      </c>
      <c r="D2814" s="62" t="s">
        <v>74</v>
      </c>
      <c r="E2814" s="56" t="s">
        <v>46</v>
      </c>
      <c r="F2814" s="13" t="s">
        <v>15</v>
      </c>
      <c r="G2814" s="58" t="n">
        <v>0</v>
      </c>
      <c r="H2814" s="39" t="n">
        <v>0</v>
      </c>
      <c r="I2814" s="39" t="n">
        <v>0</v>
      </c>
      <c r="J2814" s="14"/>
    </row>
    <row r="2815" ht="22.5" customHeight="1">
      <c r="A2815" s="13" t="n">
        <f>WEEKNUM(B2815,2)</f>
        <v>37</v>
      </c>
      <c r="B2815" s="33" t="n">
        <v>46273</v>
      </c>
      <c r="C2815" s="52" t="n">
        <v>11511535</v>
      </c>
      <c r="D2815" s="62" t="s">
        <v>81</v>
      </c>
      <c r="E2815" s="56" t="s">
        <v>14</v>
      </c>
      <c r="F2815" s="39" t="s">
        <v>26</v>
      </c>
      <c r="G2815" s="58" t="n">
        <v>177</v>
      </c>
      <c r="H2815" s="39" t="n">
        <v>0.26</v>
      </c>
      <c r="I2815" s="39" t="n">
        <v>46.16</v>
      </c>
      <c r="J2815" s="14"/>
    </row>
    <row r="2816" ht="22.5" customHeight="1">
      <c r="A2816" s="13" t="n">
        <f>WEEKNUM(B2816,2)</f>
        <v>37</v>
      </c>
      <c r="B2816" s="33" t="n">
        <v>46273</v>
      </c>
      <c r="C2816" s="52" t="n">
        <v>11792342</v>
      </c>
      <c r="D2816" s="62" t="s">
        <v>87</v>
      </c>
      <c r="E2816" s="56" t="s">
        <v>42</v>
      </c>
      <c r="F2816" s="13" t="s">
        <v>15</v>
      </c>
      <c r="G2816" s="58" t="n">
        <v>4</v>
      </c>
      <c r="H2816" s="39" t="n">
        <v>0.2</v>
      </c>
      <c r="I2816" s="39" t="n">
        <v>0.8</v>
      </c>
      <c r="J2816" s="14"/>
    </row>
    <row r="2817" ht="22.5" customHeight="1">
      <c r="A2817" s="13" t="n">
        <f>WEEKNUM(B2817,2)</f>
        <v>37</v>
      </c>
      <c r="B2817" s="33" t="n">
        <v>46273</v>
      </c>
      <c r="C2817" s="52" t="n">
        <v>5365722</v>
      </c>
      <c r="D2817" s="62" t="s">
        <v>67</v>
      </c>
      <c r="E2817" s="56" t="s">
        <v>65</v>
      </c>
      <c r="F2817" s="39" t="s">
        <v>12</v>
      </c>
      <c r="G2817" s="58" t="n">
        <v>27</v>
      </c>
      <c r="H2817" s="39" t="n">
        <v>0.332</v>
      </c>
      <c r="I2817" s="39" t="n">
        <v>8.9724</v>
      </c>
      <c r="J2817" s="14"/>
    </row>
    <row r="2818" ht="22.5" customHeight="1">
      <c r="A2818" s="13" t="n">
        <f>WEEKNUM(B2818,2)</f>
        <v>37</v>
      </c>
      <c r="B2818" s="33" t="n">
        <v>46273</v>
      </c>
      <c r="C2818" s="52" t="n">
        <v>11924654</v>
      </c>
      <c r="D2818" s="62" t="s">
        <v>67</v>
      </c>
      <c r="E2818" s="56" t="s">
        <v>65</v>
      </c>
      <c r="F2818" s="39" t="s">
        <v>12</v>
      </c>
      <c r="G2818" s="58" t="n">
        <v>0</v>
      </c>
      <c r="H2818" s="39" t="n">
        <v>0</v>
      </c>
      <c r="I2818" s="39" t="n">
        <v>0.125</v>
      </c>
      <c r="J2818" s="14"/>
    </row>
    <row r="2819" ht="22.5" customHeight="1">
      <c r="A2819" s="13" t="n">
        <f>WEEKNUM(B2819,2)</f>
        <v>37</v>
      </c>
      <c r="B2819" s="33" t="n">
        <v>46273</v>
      </c>
      <c r="C2819" s="52" t="n">
        <v>12011132</v>
      </c>
      <c r="D2819" s="62" t="s">
        <v>88</v>
      </c>
      <c r="E2819" s="56" t="s">
        <v>14</v>
      </c>
      <c r="F2819" s="13" t="s">
        <v>15</v>
      </c>
      <c r="G2819" s="58" t="n">
        <v>101</v>
      </c>
      <c r="H2819" s="39" t="n">
        <v>0.198</v>
      </c>
      <c r="I2819" s="39" t="n">
        <v>20</v>
      </c>
      <c r="J2819" s="14"/>
    </row>
    <row r="2820" ht="22.5" customHeight="1">
      <c r="A2820" s="13"/>
      <c r="B2820" s="33"/>
      <c r="C2820" s="52"/>
      <c r="D2820" s="62"/>
      <c r="E2820" s="56"/>
      <c r="F2820" s="60"/>
      <c r="G2820" s="61"/>
      <c r="H2820" s="60"/>
      <c r="I2820" s="60"/>
      <c r="J2820" s="14"/>
    </row>
    <row r="2821" ht="22.5" customHeight="1">
      <c r="A2821" s="13" t="n">
        <f>WEEKNUM(B2821,2)</f>
        <v>37</v>
      </c>
      <c r="B2821" s="33" t="n">
        <v>46272</v>
      </c>
      <c r="C2821" s="52" t="n">
        <v>10813123</v>
      </c>
      <c r="D2821" s="62" t="s">
        <v>10</v>
      </c>
      <c r="E2821" s="56" t="s">
        <v>11</v>
      </c>
      <c r="F2821" s="39" t="s">
        <v>12</v>
      </c>
      <c r="G2821" s="13" t="n">
        <v>107</v>
      </c>
      <c r="H2821" s="39" t="n">
        <v>0.382</v>
      </c>
      <c r="I2821" s="39" t="n">
        <v>40.841</v>
      </c>
      <c r="J2821" s="14"/>
    </row>
    <row r="2822" ht="22.5" customHeight="1">
      <c r="A2822" s="13" t="n">
        <f>WEEKNUM(B2822,2)</f>
        <v>37</v>
      </c>
      <c r="B2822" s="33" t="n">
        <v>46272</v>
      </c>
      <c r="C2822" s="52" t="n">
        <v>1745925</v>
      </c>
      <c r="D2822" s="62" t="s">
        <v>13</v>
      </c>
      <c r="E2822" s="56" t="s">
        <v>14</v>
      </c>
      <c r="F2822" s="39" t="s">
        <v>15</v>
      </c>
      <c r="G2822" s="35" t="n">
        <v>448</v>
      </c>
      <c r="H2822" s="39" t="n">
        <v>0.15</v>
      </c>
      <c r="I2822" s="39" t="n">
        <v>67.2</v>
      </c>
      <c r="J2822" s="14"/>
    </row>
    <row r="2823" ht="22.5" customHeight="1">
      <c r="A2823" s="13" t="n">
        <f>WEEKNUM(B2823,2)</f>
        <v>37</v>
      </c>
      <c r="B2823" s="33" t="n">
        <v>46272</v>
      </c>
      <c r="C2823" s="52" t="n">
        <v>6951600</v>
      </c>
      <c r="D2823" s="62" t="s">
        <v>16</v>
      </c>
      <c r="E2823" s="56" t="s">
        <v>17</v>
      </c>
      <c r="F2823" s="39" t="s">
        <v>15</v>
      </c>
      <c r="G2823" s="35" t="n">
        <v>70</v>
      </c>
      <c r="H2823" s="39" t="n">
        <v>0.177</v>
      </c>
      <c r="I2823" s="39" t="n">
        <v>12.376</v>
      </c>
      <c r="J2823" s="14"/>
    </row>
    <row r="2824" ht="22.5" customHeight="1">
      <c r="A2824" s="13" t="n">
        <f>WEEKNUM(B2824,2)</f>
        <v>37</v>
      </c>
      <c r="B2824" s="33" t="n">
        <v>46272</v>
      </c>
      <c r="C2824" s="52" t="n">
        <v>6951594</v>
      </c>
      <c r="D2824" s="62" t="s">
        <v>16</v>
      </c>
      <c r="E2824" s="56" t="s">
        <v>18</v>
      </c>
      <c r="F2824" s="39" t="s">
        <v>15</v>
      </c>
      <c r="G2824" s="35" t="n">
        <v>192</v>
      </c>
      <c r="H2824" s="39" t="n">
        <v>0.7</v>
      </c>
      <c r="I2824" s="39" t="n">
        <v>134.4</v>
      </c>
      <c r="J2824" s="14"/>
    </row>
    <row r="2825" ht="22.5" customHeight="1">
      <c r="A2825" s="13" t="n">
        <f>WEEKNUM(B2825,2)</f>
        <v>37</v>
      </c>
      <c r="B2825" s="33" t="n">
        <v>46272</v>
      </c>
      <c r="C2825" s="52" t="n">
        <v>2732727</v>
      </c>
      <c r="D2825" s="62" t="s">
        <v>10</v>
      </c>
      <c r="E2825" s="56" t="s">
        <v>19</v>
      </c>
      <c r="F2825" s="39" t="s">
        <v>15</v>
      </c>
      <c r="G2825" s="35" t="n">
        <v>505</v>
      </c>
      <c r="H2825" s="39" t="n">
        <v>0.25</v>
      </c>
      <c r="I2825" s="39" t="n">
        <v>126.275</v>
      </c>
      <c r="J2825" s="14"/>
    </row>
    <row r="2826" ht="22.5" customHeight="1">
      <c r="A2826" s="13" t="n">
        <f>WEEKNUM(B2826,2)</f>
        <v>37</v>
      </c>
      <c r="B2826" s="33" t="n">
        <v>46272</v>
      </c>
      <c r="C2826" s="52" t="n">
        <v>5619156</v>
      </c>
      <c r="D2826" s="62" t="s">
        <v>10</v>
      </c>
      <c r="E2826" s="56" t="s">
        <v>19</v>
      </c>
      <c r="F2826" s="39" t="s">
        <v>12</v>
      </c>
      <c r="G2826" s="35" t="n">
        <v>9</v>
      </c>
      <c r="H2826" s="39" t="n">
        <v>0.417</v>
      </c>
      <c r="I2826" s="39" t="n">
        <v>3.7544</v>
      </c>
      <c r="J2826" s="14"/>
    </row>
    <row r="2827" ht="22.5" customHeight="1">
      <c r="A2827" s="13" t="n">
        <f>WEEKNUM(B2827,2)</f>
        <v>37</v>
      </c>
      <c r="B2827" s="33" t="n">
        <v>46272</v>
      </c>
      <c r="C2827" s="52" t="n">
        <v>6425889</v>
      </c>
      <c r="D2827" s="62" t="s">
        <v>10</v>
      </c>
      <c r="E2827" s="56" t="s">
        <v>20</v>
      </c>
      <c r="F2827" s="39" t="s">
        <v>15</v>
      </c>
      <c r="G2827" s="35" t="n">
        <v>124</v>
      </c>
      <c r="H2827" s="39" t="n">
        <v>0.252</v>
      </c>
      <c r="I2827" s="39" t="n">
        <v>31.275</v>
      </c>
      <c r="J2827" s="14"/>
    </row>
    <row r="2828" ht="22.5" customHeight="1">
      <c r="A2828" s="13" t="n">
        <f>WEEKNUM(B2828,2)</f>
        <v>37</v>
      </c>
      <c r="B2828" s="33" t="n">
        <v>46272</v>
      </c>
      <c r="C2828" s="52" t="n">
        <v>6439005</v>
      </c>
      <c r="D2828" s="62" t="s">
        <v>10</v>
      </c>
      <c r="E2828" s="56" t="s">
        <v>20</v>
      </c>
      <c r="F2828" s="39" t="s">
        <v>21</v>
      </c>
      <c r="G2828" s="35" t="n">
        <v>83</v>
      </c>
      <c r="H2828" s="39" t="n">
        <v>0.25</v>
      </c>
      <c r="I2828" s="39" t="n">
        <v>20.75</v>
      </c>
      <c r="J2828" s="14"/>
    </row>
    <row r="2829" ht="22.5" customHeight="1">
      <c r="A2829" s="13" t="n">
        <f>WEEKNUM(B2829,2)</f>
        <v>37</v>
      </c>
      <c r="B2829" s="33" t="n">
        <v>46272</v>
      </c>
      <c r="C2829" s="52" t="n">
        <v>7203110</v>
      </c>
      <c r="D2829" s="62" t="s">
        <v>22</v>
      </c>
      <c r="E2829" s="56" t="s">
        <v>23</v>
      </c>
      <c r="F2829" s="39" t="s">
        <v>15</v>
      </c>
      <c r="G2829" s="35" t="n">
        <v>8</v>
      </c>
      <c r="H2829" s="39" t="n">
        <v>0.2</v>
      </c>
      <c r="I2829" s="39" t="n">
        <v>1.6</v>
      </c>
      <c r="J2829" s="14"/>
    </row>
    <row r="2830" ht="22.5" customHeight="1">
      <c r="A2830" s="13" t="n">
        <f>WEEKNUM(B2830,2)</f>
        <v>37</v>
      </c>
      <c r="B2830" s="33" t="n">
        <v>46272</v>
      </c>
      <c r="C2830" s="52" t="n">
        <v>7202934</v>
      </c>
      <c r="D2830" s="62" t="s">
        <v>22</v>
      </c>
      <c r="E2830" s="56" t="s">
        <v>24</v>
      </c>
      <c r="F2830" s="39" t="s">
        <v>15</v>
      </c>
      <c r="G2830" s="35" t="n">
        <v>66</v>
      </c>
      <c r="H2830" s="39" t="n">
        <v>0.354</v>
      </c>
      <c r="I2830" s="39" t="n">
        <v>23.34</v>
      </c>
      <c r="J2830" s="14"/>
    </row>
    <row r="2831" ht="22.5" customHeight="1">
      <c r="A2831" s="13" t="n">
        <f>WEEKNUM(B2831,2)</f>
        <v>37</v>
      </c>
      <c r="B2831" s="33" t="n">
        <v>46272</v>
      </c>
      <c r="C2831" s="52" t="n">
        <v>5847496</v>
      </c>
      <c r="D2831" s="62" t="s">
        <v>10</v>
      </c>
      <c r="E2831" s="56" t="s">
        <v>25</v>
      </c>
      <c r="F2831" s="39" t="s">
        <v>12</v>
      </c>
      <c r="G2831" s="35" t="n">
        <v>4</v>
      </c>
      <c r="H2831" s="39" t="n">
        <v>0.752</v>
      </c>
      <c r="I2831" s="39" t="n">
        <v>3.0095</v>
      </c>
      <c r="J2831" s="14"/>
    </row>
    <row r="2832" ht="22.5" customHeight="1">
      <c r="A2832" s="13" t="n">
        <f>WEEKNUM(B2832,2)</f>
        <v>37</v>
      </c>
      <c r="B2832" s="33" t="n">
        <v>46272</v>
      </c>
      <c r="C2832" s="52" t="n">
        <v>7572369</v>
      </c>
      <c r="D2832" s="62" t="s">
        <v>10</v>
      </c>
      <c r="E2832" s="56" t="s">
        <v>25</v>
      </c>
      <c r="F2832" s="39" t="s">
        <v>15</v>
      </c>
      <c r="G2832" s="35" t="n">
        <v>74</v>
      </c>
      <c r="H2832" s="39" t="n">
        <v>0.305</v>
      </c>
      <c r="I2832" s="39" t="n">
        <v>22.56</v>
      </c>
      <c r="J2832" s="14"/>
    </row>
    <row r="2833" ht="22.5" customHeight="1">
      <c r="A2833" s="13" t="n">
        <f>WEEKNUM(B2833,2)</f>
        <v>37</v>
      </c>
      <c r="B2833" s="33" t="n">
        <v>46272</v>
      </c>
      <c r="C2833" s="52" t="n">
        <v>8460883</v>
      </c>
      <c r="D2833" s="62" t="s">
        <v>16</v>
      </c>
      <c r="E2833" s="56" t="s">
        <v>11</v>
      </c>
      <c r="F2833" s="39" t="s">
        <v>15</v>
      </c>
      <c r="G2833" s="35" t="n">
        <v>1179</v>
      </c>
      <c r="H2833" s="39" t="n">
        <v>0.14</v>
      </c>
      <c r="I2833" s="39" t="n">
        <v>164.948</v>
      </c>
      <c r="J2833" s="14"/>
    </row>
    <row r="2834" ht="22.5" customHeight="1">
      <c r="A2834" s="13" t="n">
        <f>WEEKNUM(B2834,2)</f>
        <v>37</v>
      </c>
      <c r="B2834" s="33" t="n">
        <v>46272</v>
      </c>
      <c r="C2834" s="52" t="n">
        <v>8531973</v>
      </c>
      <c r="D2834" s="62" t="s">
        <v>16</v>
      </c>
      <c r="E2834" s="56" t="s">
        <v>18</v>
      </c>
      <c r="F2834" s="13" t="s">
        <v>26</v>
      </c>
      <c r="G2834" s="35" t="n">
        <v>2</v>
      </c>
      <c r="H2834" s="39" t="n">
        <v>0.31</v>
      </c>
      <c r="I2834" s="39" t="n">
        <v>0.62</v>
      </c>
      <c r="J2834" s="14"/>
    </row>
    <row r="2835" ht="22.5" customHeight="1">
      <c r="A2835" s="13" t="n">
        <f>WEEKNUM(B2835,2)</f>
        <v>37</v>
      </c>
      <c r="B2835" s="33" t="n">
        <v>46272</v>
      </c>
      <c r="C2835" s="52" t="n">
        <v>8156506</v>
      </c>
      <c r="D2835" s="62" t="s">
        <v>27</v>
      </c>
      <c r="E2835" s="56" t="s">
        <v>14</v>
      </c>
      <c r="F2835" s="39" t="s">
        <v>15</v>
      </c>
      <c r="G2835" s="35" t="n">
        <v>992</v>
      </c>
      <c r="H2835" s="39" t="n">
        <v>0.1</v>
      </c>
      <c r="I2835" s="39" t="n">
        <v>99.2</v>
      </c>
      <c r="J2835" s="14"/>
    </row>
    <row r="2836" ht="22.5" customHeight="1">
      <c r="A2836" s="13" t="n">
        <f>WEEKNUM(B2836,2)</f>
        <v>37</v>
      </c>
      <c r="B2836" s="33" t="n">
        <v>46272</v>
      </c>
      <c r="C2836" s="52" t="n">
        <v>8819666</v>
      </c>
      <c r="D2836" s="62" t="s">
        <v>27</v>
      </c>
      <c r="E2836" s="56" t="s">
        <v>14</v>
      </c>
      <c r="F2836" s="39" t="s">
        <v>12</v>
      </c>
      <c r="G2836" s="35" t="n">
        <v>188</v>
      </c>
      <c r="H2836" s="39" t="n">
        <v>0.106</v>
      </c>
      <c r="I2836" s="39" t="n">
        <v>19.9509</v>
      </c>
      <c r="J2836" s="14"/>
    </row>
    <row r="2837" ht="22.5" customHeight="1">
      <c r="A2837" s="13" t="n">
        <f>WEEKNUM(B2837,2)</f>
        <v>37</v>
      </c>
      <c r="B2837" s="33" t="n">
        <v>46272</v>
      </c>
      <c r="C2837" s="52" t="n">
        <v>91410799</v>
      </c>
      <c r="D2837" s="62" t="s">
        <v>31</v>
      </c>
      <c r="E2837" s="52" t="s">
        <v>42</v>
      </c>
      <c r="F2837" s="13" t="s">
        <v>15</v>
      </c>
      <c r="G2837" s="35" t="n">
        <v>500</v>
      </c>
      <c r="H2837" s="39" t="n">
        <v>0.02</v>
      </c>
      <c r="I2837" s="39" t="n">
        <v>10</v>
      </c>
      <c r="J2837" s="14"/>
    </row>
    <row r="2838" ht="22.5" customHeight="1">
      <c r="A2838" s="13" t="n">
        <f>WEEKNUM(B2838,2)</f>
        <v>37</v>
      </c>
      <c r="B2838" s="33" t="n">
        <v>46272</v>
      </c>
      <c r="C2838" s="52" t="n">
        <v>7872826</v>
      </c>
      <c r="D2838" s="62" t="s">
        <v>28</v>
      </c>
      <c r="E2838" s="56" t="s">
        <v>14</v>
      </c>
      <c r="F2838" s="39" t="s">
        <v>15</v>
      </c>
      <c r="G2838" s="35" t="n">
        <v>47</v>
      </c>
      <c r="H2838" s="39" t="n">
        <v>0.483</v>
      </c>
      <c r="I2838" s="39" t="n">
        <v>22.722</v>
      </c>
      <c r="J2838" s="14"/>
    </row>
    <row r="2839" ht="22.5" customHeight="1">
      <c r="A2839" s="13" t="n">
        <f>WEEKNUM(B2839,2)</f>
        <v>37</v>
      </c>
      <c r="B2839" s="33" t="n">
        <v>46272</v>
      </c>
      <c r="C2839" s="52" t="n">
        <v>9311355</v>
      </c>
      <c r="D2839" s="62" t="s">
        <v>29</v>
      </c>
      <c r="E2839" s="56" t="s">
        <v>14</v>
      </c>
      <c r="F2839" s="39" t="s">
        <v>15</v>
      </c>
      <c r="G2839" s="35" t="n">
        <v>20</v>
      </c>
      <c r="H2839" s="39" t="n">
        <v>0.15</v>
      </c>
      <c r="I2839" s="39" t="n">
        <v>3</v>
      </c>
      <c r="J2839" s="14"/>
    </row>
    <row r="2840" ht="22.5" customHeight="1">
      <c r="A2840" s="13" t="n">
        <f>WEEKNUM(B2840,2)</f>
        <v>37</v>
      </c>
      <c r="B2840" s="33" t="n">
        <v>46272</v>
      </c>
      <c r="C2840" s="52" t="n">
        <v>10210818</v>
      </c>
      <c r="D2840" s="62" t="s">
        <v>27</v>
      </c>
      <c r="E2840" s="56" t="s">
        <v>14</v>
      </c>
      <c r="F2840" s="13" t="s">
        <v>26</v>
      </c>
      <c r="G2840" s="35" t="n">
        <v>57</v>
      </c>
      <c r="H2840" s="39" t="n">
        <v>0.11</v>
      </c>
      <c r="I2840" s="39" t="n">
        <v>6.12</v>
      </c>
      <c r="J2840" s="64"/>
    </row>
    <row r="2841" ht="22.5" customHeight="1">
      <c r="A2841" s="13" t="n">
        <f>WEEKNUM(B2841,2)</f>
        <v>37</v>
      </c>
      <c r="B2841" s="33" t="n">
        <v>46272</v>
      </c>
      <c r="C2841" s="52" t="n">
        <v>10501490</v>
      </c>
      <c r="D2841" s="62" t="s">
        <v>13</v>
      </c>
      <c r="E2841" s="56" t="s">
        <v>14</v>
      </c>
      <c r="F2841" s="39" t="s">
        <v>15</v>
      </c>
      <c r="G2841" s="35" t="n">
        <v>6</v>
      </c>
      <c r="H2841" s="39" t="n">
        <v>0.13</v>
      </c>
      <c r="I2841" s="39" t="n">
        <v>0.78</v>
      </c>
      <c r="J2841" s="14"/>
    </row>
    <row r="2842" ht="22.5" customHeight="1">
      <c r="A2842" s="13" t="n">
        <f>WEEKNUM(B2842,2)</f>
        <v>37</v>
      </c>
      <c r="B2842" s="33" t="n">
        <v>46272</v>
      </c>
      <c r="C2842" s="52" t="n">
        <v>10912510</v>
      </c>
      <c r="D2842" s="62" t="s">
        <v>10</v>
      </c>
      <c r="E2842" s="67" t="s">
        <v>11</v>
      </c>
      <c r="F2842" s="39" t="s">
        <v>30</v>
      </c>
      <c r="G2842" s="35" t="n">
        <v>666</v>
      </c>
      <c r="H2842" s="39" t="n">
        <v>0.23</v>
      </c>
      <c r="I2842" s="39" t="n">
        <v>151.68</v>
      </c>
      <c r="J2842" s="64" t="n">
        <v>151.679</v>
      </c>
    </row>
    <row r="2843" ht="22.5" customHeight="1">
      <c r="A2843" s="13" t="n">
        <f>WEEKNUM(B2843,2)</f>
        <v>37</v>
      </c>
      <c r="B2843" s="33" t="n">
        <v>46272</v>
      </c>
      <c r="C2843" s="52" t="n">
        <v>11080098</v>
      </c>
      <c r="D2843" s="62" t="s">
        <v>22</v>
      </c>
      <c r="E2843" s="56" t="s">
        <v>24</v>
      </c>
      <c r="F2843" s="39" t="s">
        <v>15</v>
      </c>
      <c r="G2843" s="35" t="n">
        <v>0</v>
      </c>
      <c r="H2843" s="39" t="n">
        <v>0</v>
      </c>
      <c r="I2843" s="39" t="n">
        <v>0</v>
      </c>
      <c r="J2843" s="14"/>
    </row>
    <row r="2844" ht="22.5" customHeight="1">
      <c r="A2844" s="13" t="n">
        <f>WEEKNUM(B2844,2)</f>
        <v>37</v>
      </c>
      <c r="B2844" s="33" t="n">
        <v>46272</v>
      </c>
      <c r="C2844" s="52" t="n">
        <v>91540124</v>
      </c>
      <c r="D2844" s="62" t="s">
        <v>93</v>
      </c>
      <c r="E2844" s="56" t="s">
        <v>54</v>
      </c>
      <c r="F2844" s="39" t="s">
        <v>12</v>
      </c>
      <c r="G2844" s="35" t="n">
        <v>21</v>
      </c>
      <c r="H2844" s="39" t="n">
        <v>0.663</v>
      </c>
      <c r="I2844" s="39" t="n">
        <v>13.9326</v>
      </c>
      <c r="J2844" s="14"/>
    </row>
    <row r="2845" ht="22.5" customHeight="1">
      <c r="A2845" s="13" t="n">
        <f>WEEKNUM(B2845,2)</f>
        <v>37</v>
      </c>
      <c r="B2845" s="33" t="n">
        <v>46272</v>
      </c>
      <c r="C2845" s="52" t="n">
        <v>91548042</v>
      </c>
      <c r="D2845" s="62" t="s">
        <v>13</v>
      </c>
      <c r="E2845" s="56" t="s">
        <v>14</v>
      </c>
      <c r="F2845" s="39" t="s">
        <v>12</v>
      </c>
      <c r="G2845" s="35" t="n">
        <v>0</v>
      </c>
      <c r="H2845" s="39" t="n">
        <v>0</v>
      </c>
      <c r="I2845" s="39" t="n">
        <v>0.0343</v>
      </c>
      <c r="J2845" s="14"/>
    </row>
    <row r="2846" ht="22.5" customHeight="1">
      <c r="A2846" s="13" t="n">
        <f>WEEKNUM(B2846,2)</f>
        <v>37</v>
      </c>
      <c r="B2846" s="33" t="n">
        <v>46272</v>
      </c>
      <c r="C2846" s="52" t="n">
        <v>91548043</v>
      </c>
      <c r="D2846" s="62" t="s">
        <v>31</v>
      </c>
      <c r="E2846" s="56" t="s">
        <v>32</v>
      </c>
      <c r="F2846" s="39" t="s">
        <v>15</v>
      </c>
      <c r="G2846" s="35" t="n">
        <v>201</v>
      </c>
      <c r="H2846" s="39" t="n">
        <v>0.1</v>
      </c>
      <c r="I2846" s="39" t="n">
        <v>20.1</v>
      </c>
      <c r="J2846" s="14"/>
    </row>
    <row r="2847" ht="22.5" customHeight="1">
      <c r="A2847" s="13" t="n">
        <f>WEEKNUM(B2847,2)</f>
        <v>37</v>
      </c>
      <c r="B2847" s="33" t="n">
        <v>46272</v>
      </c>
      <c r="C2847" s="52" t="n">
        <v>11715627</v>
      </c>
      <c r="D2847" s="62" t="s">
        <v>29</v>
      </c>
      <c r="E2847" s="56" t="s">
        <v>14</v>
      </c>
      <c r="F2847" s="39" t="s">
        <v>15</v>
      </c>
      <c r="G2847" s="35" t="n">
        <v>0</v>
      </c>
      <c r="H2847" s="39" t="n">
        <v>0</v>
      </c>
      <c r="I2847" s="39" t="n">
        <v>0</v>
      </c>
      <c r="J2847" s="14"/>
    </row>
    <row r="2848" ht="22.5" customHeight="1">
      <c r="A2848" s="13" t="n">
        <f>WEEKNUM(B2848,2)</f>
        <v>37</v>
      </c>
      <c r="B2848" s="33" t="n">
        <v>46272</v>
      </c>
      <c r="C2848" s="52" t="n">
        <v>11715655</v>
      </c>
      <c r="D2848" s="62" t="s">
        <v>16</v>
      </c>
      <c r="E2848" s="56" t="s">
        <v>11</v>
      </c>
      <c r="F2848" s="39" t="s">
        <v>15</v>
      </c>
      <c r="G2848" s="35" t="n">
        <v>0</v>
      </c>
      <c r="H2848" s="39" t="n">
        <v>0</v>
      </c>
      <c r="I2848" s="39" t="n">
        <v>0</v>
      </c>
      <c r="J2848" s="14"/>
    </row>
    <row r="2849" ht="22.5" customHeight="1">
      <c r="A2849" s="13" t="n">
        <f>WEEKNUM(B2849,2)</f>
        <v>37</v>
      </c>
      <c r="B2849" s="33" t="n">
        <v>46272</v>
      </c>
      <c r="C2849" s="52" t="n">
        <v>11715811</v>
      </c>
      <c r="D2849" s="62" t="s">
        <v>16</v>
      </c>
      <c r="E2849" s="52" t="s">
        <v>17</v>
      </c>
      <c r="F2849" s="13" t="s">
        <v>15</v>
      </c>
      <c r="G2849" s="35" t="n">
        <v>0</v>
      </c>
      <c r="H2849" s="39" t="n">
        <v>0</v>
      </c>
      <c r="I2849" s="39" t="n">
        <v>0</v>
      </c>
      <c r="J2849" s="14"/>
    </row>
    <row r="2850" ht="22.5" customHeight="1">
      <c r="A2850" s="13" t="n">
        <f>WEEKNUM(B2850,2)</f>
        <v>37</v>
      </c>
      <c r="B2850" s="33" t="n">
        <v>46272</v>
      </c>
      <c r="C2850" s="52" t="n">
        <v>11729927</v>
      </c>
      <c r="D2850" s="62" t="s">
        <v>10</v>
      </c>
      <c r="E2850" s="52" t="s">
        <v>20</v>
      </c>
      <c r="F2850" s="13" t="s">
        <v>15</v>
      </c>
      <c r="G2850" s="35" t="n">
        <v>0</v>
      </c>
      <c r="H2850" s="39" t="n">
        <v>0</v>
      </c>
      <c r="I2850" s="39" t="n">
        <v>0</v>
      </c>
      <c r="J2850" s="14"/>
    </row>
    <row r="2851" ht="22.5" customHeight="1">
      <c r="A2851" s="13" t="n">
        <f>WEEKNUM(B2851,2)</f>
        <v>37</v>
      </c>
      <c r="B2851" s="33" t="n">
        <v>46272</v>
      </c>
      <c r="C2851" s="52" t="n">
        <v>11729820</v>
      </c>
      <c r="D2851" s="62" t="s">
        <v>10</v>
      </c>
      <c r="E2851" s="52" t="s">
        <v>25</v>
      </c>
      <c r="F2851" s="13" t="s">
        <v>15</v>
      </c>
      <c r="G2851" s="35" t="n">
        <v>0</v>
      </c>
      <c r="H2851" s="39" t="n">
        <v>0</v>
      </c>
      <c r="I2851" s="39" t="n">
        <v>0</v>
      </c>
      <c r="J2851" s="66"/>
    </row>
    <row r="2852" ht="22.5" customHeight="1">
      <c r="A2852" s="13" t="n">
        <f>WEEKNUM(B2852,2)</f>
        <v>37</v>
      </c>
      <c r="B2852" s="33" t="n">
        <v>46272</v>
      </c>
      <c r="C2852" s="52" t="n">
        <v>11729830</v>
      </c>
      <c r="D2852" s="62" t="s">
        <v>10</v>
      </c>
      <c r="E2852" s="52" t="s">
        <v>11</v>
      </c>
      <c r="F2852" s="13" t="s">
        <v>12</v>
      </c>
      <c r="G2852" s="35" t="n">
        <v>0</v>
      </c>
      <c r="H2852" s="39" t="n">
        <v>0</v>
      </c>
      <c r="I2852" s="39" t="n">
        <v>0.0009</v>
      </c>
      <c r="J2852" s="14"/>
    </row>
    <row r="2853" ht="22.5" customHeight="1">
      <c r="A2853" s="13" t="n">
        <f>WEEKNUM(B2853,2)</f>
        <v>37</v>
      </c>
      <c r="B2853" s="33" t="n">
        <v>46272</v>
      </c>
      <c r="C2853" s="52" t="n">
        <v>11892329</v>
      </c>
      <c r="D2853" s="62" t="s">
        <v>10</v>
      </c>
      <c r="E2853" s="52" t="s">
        <v>11</v>
      </c>
      <c r="F2853" s="13" t="s">
        <v>15</v>
      </c>
      <c r="G2853" s="35" t="n">
        <v>501</v>
      </c>
      <c r="H2853" s="39" t="n">
        <v>0.25</v>
      </c>
      <c r="I2853" s="39" t="n">
        <v>125.25</v>
      </c>
      <c r="J2853" s="14"/>
    </row>
    <row r="2854" ht="22.5" customHeight="1">
      <c r="A2854" s="13" t="n">
        <f>WEEKNUM(B2854,2)</f>
        <v>37</v>
      </c>
      <c r="B2854" s="33" t="n">
        <v>46272</v>
      </c>
      <c r="C2854" s="52" t="n">
        <v>91557161</v>
      </c>
      <c r="D2854" s="62" t="s">
        <v>95</v>
      </c>
      <c r="E2854" s="56" t="s">
        <v>14</v>
      </c>
      <c r="F2854" s="13" t="s">
        <v>12</v>
      </c>
      <c r="G2854" s="35" t="n">
        <v>0</v>
      </c>
      <c r="H2854" s="39" t="n">
        <v>0</v>
      </c>
      <c r="I2854" s="39" t="n">
        <v>0.0017</v>
      </c>
      <c r="J2854" s="14"/>
    </row>
    <row r="2855" ht="22.5" customHeight="1">
      <c r="A2855" s="13" t="n">
        <f>WEEKNUM(B2855,2)</f>
        <v>37</v>
      </c>
      <c r="B2855" s="33" t="n">
        <v>46272</v>
      </c>
      <c r="C2855" s="52" t="n">
        <v>91557333</v>
      </c>
      <c r="D2855" s="62" t="s">
        <v>99</v>
      </c>
      <c r="E2855" s="56" t="s">
        <v>14</v>
      </c>
      <c r="F2855" s="13" t="s">
        <v>12</v>
      </c>
      <c r="G2855" s="35" t="n">
        <v>0</v>
      </c>
      <c r="H2855" s="39" t="n">
        <v>0</v>
      </c>
      <c r="I2855" s="39" t="n">
        <v>0.0373</v>
      </c>
      <c r="J2855" s="14"/>
    </row>
    <row r="2856" ht="22.5" customHeight="1">
      <c r="A2856" s="13" t="n">
        <f>WEEKNUM(B2856,2)</f>
        <v>37</v>
      </c>
      <c r="B2856" s="33" t="n">
        <v>46272</v>
      </c>
      <c r="C2856" s="52" t="n">
        <v>91557162</v>
      </c>
      <c r="D2856" s="62" t="s">
        <v>94</v>
      </c>
      <c r="E2856" s="56" t="s">
        <v>14</v>
      </c>
      <c r="F2856" s="13" t="s">
        <v>12</v>
      </c>
      <c r="G2856" s="35" t="n">
        <v>0</v>
      </c>
      <c r="H2856" s="39" t="n">
        <v>0</v>
      </c>
      <c r="I2856" s="39" t="n">
        <v>0.0004</v>
      </c>
      <c r="J2856" s="14"/>
    </row>
    <row r="2857" ht="22.5" customHeight="1">
      <c r="A2857" s="13" t="n">
        <f>WEEKNUM(B2857,2)</f>
        <v>37</v>
      </c>
      <c r="B2857" s="33" t="n">
        <v>46272</v>
      </c>
      <c r="C2857" s="52" t="n">
        <v>6061077</v>
      </c>
      <c r="D2857" s="62" t="s">
        <v>35</v>
      </c>
      <c r="E2857" s="56" t="s">
        <v>14</v>
      </c>
      <c r="F2857" s="39" t="s">
        <v>15</v>
      </c>
      <c r="G2857" s="35" t="n">
        <v>0</v>
      </c>
      <c r="H2857" s="39" t="n">
        <v>0</v>
      </c>
      <c r="I2857" s="39" t="n">
        <v>0</v>
      </c>
      <c r="J2857" s="14"/>
    </row>
    <row r="2858" ht="22.5" customHeight="1">
      <c r="A2858" s="13" t="n">
        <f>WEEKNUM(B2858,2)</f>
        <v>37</v>
      </c>
      <c r="B2858" s="33" t="n">
        <v>46272</v>
      </c>
      <c r="C2858" s="52" t="n">
        <v>6607117</v>
      </c>
      <c r="D2858" s="63" t="s">
        <v>35</v>
      </c>
      <c r="E2858" s="52" t="s">
        <v>14</v>
      </c>
      <c r="F2858" s="38" t="s">
        <v>15</v>
      </c>
      <c r="G2858" s="72" t="n">
        <v>205</v>
      </c>
      <c r="H2858" s="73" t="n">
        <v>0.586</v>
      </c>
      <c r="I2858" s="73" t="n">
        <v>120.141</v>
      </c>
      <c r="J2858" s="70"/>
    </row>
    <row r="2859" ht="22.5" customHeight="1">
      <c r="A2859" s="13" t="n">
        <f>WEEKNUM(B2859,2)</f>
        <v>37</v>
      </c>
      <c r="B2859" s="33" t="n">
        <v>46272</v>
      </c>
      <c r="C2859" s="52" t="n">
        <v>5497580</v>
      </c>
      <c r="D2859" s="63" t="s">
        <v>31</v>
      </c>
      <c r="E2859" s="52" t="s">
        <v>17</v>
      </c>
      <c r="F2859" s="13" t="s">
        <v>15</v>
      </c>
      <c r="G2859" s="35" t="n">
        <v>1363</v>
      </c>
      <c r="H2859" s="39" t="n">
        <v>0.254</v>
      </c>
      <c r="I2859" s="39" t="n">
        <v>346.278</v>
      </c>
      <c r="J2859" s="13"/>
    </row>
    <row r="2860" ht="22.5" customHeight="1">
      <c r="A2860" s="13" t="n">
        <f>WEEKNUM(B2860,2)</f>
        <v>37</v>
      </c>
      <c r="B2860" s="33" t="n">
        <v>46272</v>
      </c>
      <c r="C2860" s="52" t="n">
        <v>91407542</v>
      </c>
      <c r="D2860" s="63" t="s">
        <v>31</v>
      </c>
      <c r="E2860" s="52" t="s">
        <v>36</v>
      </c>
      <c r="F2860" s="13" t="s">
        <v>15</v>
      </c>
      <c r="G2860" s="35" t="n">
        <v>380</v>
      </c>
      <c r="H2860" s="39" t="n">
        <v>0.021</v>
      </c>
      <c r="I2860" s="39" t="n">
        <v>7.902</v>
      </c>
      <c r="J2860" s="13"/>
    </row>
    <row r="2861" ht="22.5" customHeight="1">
      <c r="A2861" s="13" t="n">
        <f>WEEKNUM(B2861,2)</f>
        <v>37</v>
      </c>
      <c r="B2861" s="33" t="n">
        <v>46272</v>
      </c>
      <c r="C2861" s="52" t="n">
        <v>8998645</v>
      </c>
      <c r="D2861" s="63" t="s">
        <v>31</v>
      </c>
      <c r="E2861" s="52" t="s">
        <v>17</v>
      </c>
      <c r="F2861" s="13" t="s">
        <v>15</v>
      </c>
      <c r="G2861" s="57" t="n">
        <v>12</v>
      </c>
      <c r="H2861" s="39" t="n">
        <v>0.351</v>
      </c>
      <c r="I2861" s="39" t="n">
        <v>4.206</v>
      </c>
      <c r="J2861" s="13"/>
    </row>
    <row r="2862" ht="22.5" customHeight="1">
      <c r="A2862" s="13" t="n">
        <f>WEEKNUM(B2862,2)</f>
        <v>37</v>
      </c>
      <c r="B2862" s="33" t="n">
        <v>46272</v>
      </c>
      <c r="C2862" s="52" t="n">
        <v>4383473</v>
      </c>
      <c r="D2862" s="63" t="s">
        <v>35</v>
      </c>
      <c r="E2862" s="52" t="s">
        <v>14</v>
      </c>
      <c r="F2862" s="39" t="s">
        <v>15</v>
      </c>
      <c r="G2862" s="35" t="n">
        <v>141</v>
      </c>
      <c r="H2862" s="39" t="n">
        <v>0.179</v>
      </c>
      <c r="I2862" s="39" t="n">
        <v>25.218</v>
      </c>
      <c r="J2862" s="13"/>
    </row>
    <row r="2863" ht="22.5" customHeight="1">
      <c r="A2863" s="13" t="n">
        <f>WEEKNUM(B2863,2)</f>
        <v>37</v>
      </c>
      <c r="B2863" s="33" t="n">
        <v>46272</v>
      </c>
      <c r="C2863" s="52" t="n">
        <v>8094753</v>
      </c>
      <c r="D2863" s="63" t="s">
        <v>35</v>
      </c>
      <c r="E2863" s="52" t="s">
        <v>14</v>
      </c>
      <c r="F2863" s="13" t="s">
        <v>26</v>
      </c>
      <c r="G2863" s="35" t="n">
        <v>194</v>
      </c>
      <c r="H2863" s="39" t="n">
        <v>0.2</v>
      </c>
      <c r="I2863" s="39" t="n">
        <v>38.43</v>
      </c>
      <c r="J2863" s="13"/>
    </row>
    <row r="2864" ht="22.5" customHeight="1">
      <c r="A2864" s="13" t="n">
        <f>WEEKNUM(B2864,2)</f>
        <v>37</v>
      </c>
      <c r="B2864" s="33" t="n">
        <v>46272</v>
      </c>
      <c r="C2864" s="52" t="n">
        <v>9415350</v>
      </c>
      <c r="D2864" s="63" t="s">
        <v>37</v>
      </c>
      <c r="E2864" s="52" t="s">
        <v>14</v>
      </c>
      <c r="F2864" s="13" t="s">
        <v>26</v>
      </c>
      <c r="G2864" s="35" t="n">
        <v>49</v>
      </c>
      <c r="H2864" s="39" t="n">
        <v>0.17</v>
      </c>
      <c r="I2864" s="39" t="n">
        <v>8.09</v>
      </c>
      <c r="J2864" s="13"/>
    </row>
    <row r="2865" ht="22.5" customHeight="1">
      <c r="A2865" s="13" t="n">
        <f>WEEKNUM(B2865,2)</f>
        <v>37</v>
      </c>
      <c r="B2865" s="33" t="n">
        <v>46272</v>
      </c>
      <c r="C2865" s="52" t="n">
        <v>2783561</v>
      </c>
      <c r="D2865" s="63" t="s">
        <v>38</v>
      </c>
      <c r="E2865" s="52" t="s">
        <v>14</v>
      </c>
      <c r="F2865" s="39" t="s">
        <v>15</v>
      </c>
      <c r="G2865" s="57" t="n">
        <v>455</v>
      </c>
      <c r="H2865" s="39" t="n">
        <v>0.102</v>
      </c>
      <c r="I2865" s="39" t="n">
        <v>46.605</v>
      </c>
      <c r="J2865" s="13"/>
    </row>
    <row r="2866" ht="22.5" customHeight="1">
      <c r="A2866" s="13" t="n">
        <f>WEEKNUM(B2866,2)</f>
        <v>37</v>
      </c>
      <c r="B2866" s="33" t="n">
        <v>46272</v>
      </c>
      <c r="C2866" s="52" t="n">
        <v>10599157</v>
      </c>
      <c r="D2866" s="63" t="s">
        <v>39</v>
      </c>
      <c r="E2866" s="52" t="s">
        <v>14</v>
      </c>
      <c r="F2866" s="39" t="s">
        <v>15</v>
      </c>
      <c r="G2866" s="57" t="n">
        <v>105</v>
      </c>
      <c r="H2866" s="39" t="n">
        <v>0.309</v>
      </c>
      <c r="I2866" s="39" t="n">
        <v>32.4</v>
      </c>
      <c r="J2866" s="13"/>
    </row>
    <row r="2867" ht="22.5" customHeight="1">
      <c r="A2867" s="13" t="n">
        <f>WEEKNUM(B2867,2)</f>
        <v>37</v>
      </c>
      <c r="B2867" s="33" t="n">
        <v>46272</v>
      </c>
      <c r="C2867" s="52" t="n">
        <v>10599681</v>
      </c>
      <c r="D2867" s="63" t="s">
        <v>40</v>
      </c>
      <c r="E2867" s="52" t="s">
        <v>14</v>
      </c>
      <c r="F2867" s="39" t="s">
        <v>15</v>
      </c>
      <c r="G2867" s="57" t="n">
        <v>400</v>
      </c>
      <c r="H2867" s="39" t="n">
        <v>0.13</v>
      </c>
      <c r="I2867" s="39" t="n">
        <v>52</v>
      </c>
      <c r="J2867" s="13"/>
    </row>
    <row r="2868" ht="22.5" customHeight="1">
      <c r="A2868" s="13" t="n">
        <f>WEEKNUM(B2868,2)</f>
        <v>37</v>
      </c>
      <c r="B2868" s="33" t="n">
        <v>46272</v>
      </c>
      <c r="C2868" s="52" t="n">
        <v>6060965</v>
      </c>
      <c r="D2868" s="63" t="s">
        <v>35</v>
      </c>
      <c r="E2868" s="52" t="s">
        <v>14</v>
      </c>
      <c r="F2868" s="39" t="s">
        <v>15</v>
      </c>
      <c r="G2868" s="58" t="n">
        <v>147</v>
      </c>
      <c r="H2868" s="39" t="n">
        <v>0.314</v>
      </c>
      <c r="I2868" s="39" t="n">
        <v>46.15</v>
      </c>
      <c r="J2868" s="13"/>
    </row>
    <row r="2869" ht="22.5" customHeight="1">
      <c r="A2869" s="13" t="n">
        <f>WEEKNUM(B2869,2)</f>
        <v>37</v>
      </c>
      <c r="B2869" s="33" t="n">
        <v>46272</v>
      </c>
      <c r="C2869" s="52" t="n">
        <v>10842514</v>
      </c>
      <c r="D2869" s="63" t="s">
        <v>41</v>
      </c>
      <c r="E2869" s="52" t="s">
        <v>14</v>
      </c>
      <c r="F2869" s="13" t="s">
        <v>26</v>
      </c>
      <c r="G2869" s="35" t="n">
        <v>1</v>
      </c>
      <c r="H2869" s="39" t="n">
        <v>0.05</v>
      </c>
      <c r="I2869" s="39" t="n">
        <v>0.05</v>
      </c>
      <c r="J2869" s="13"/>
    </row>
    <row r="2870" ht="22.5" customHeight="1">
      <c r="A2870" s="13" t="n">
        <f>WEEKNUM(B2870,2)</f>
        <v>37</v>
      </c>
      <c r="B2870" s="33" t="n">
        <v>46272</v>
      </c>
      <c r="C2870" s="52" t="n">
        <v>10815258</v>
      </c>
      <c r="D2870" s="63" t="s">
        <v>41</v>
      </c>
      <c r="E2870" s="52" t="s">
        <v>14</v>
      </c>
      <c r="F2870" s="39" t="s">
        <v>15</v>
      </c>
      <c r="G2870" s="35" t="n">
        <v>9</v>
      </c>
      <c r="H2870" s="39" t="n">
        <v>0.203</v>
      </c>
      <c r="I2870" s="39" t="n">
        <v>1.827</v>
      </c>
      <c r="J2870" s="13"/>
    </row>
    <row r="2871" ht="22.5" customHeight="1">
      <c r="A2871" s="13" t="n">
        <f>WEEKNUM(B2871,2)</f>
        <v>37</v>
      </c>
      <c r="B2871" s="33" t="n">
        <v>46272</v>
      </c>
      <c r="C2871" s="52" t="n">
        <v>91535229</v>
      </c>
      <c r="D2871" s="63" t="s">
        <v>31</v>
      </c>
      <c r="E2871" s="52" t="s">
        <v>36</v>
      </c>
      <c r="F2871" s="39" t="s">
        <v>15</v>
      </c>
      <c r="G2871" s="35" t="n">
        <v>9</v>
      </c>
      <c r="H2871" s="39" t="n">
        <v>0.04</v>
      </c>
      <c r="I2871" s="39" t="n">
        <v>0.36</v>
      </c>
      <c r="J2871" s="13"/>
    </row>
    <row r="2872" ht="22.5" customHeight="1">
      <c r="A2872" s="13" t="n">
        <f>WEEKNUM(B2872,2)</f>
        <v>37</v>
      </c>
      <c r="B2872" s="33" t="n">
        <v>46272</v>
      </c>
      <c r="C2872" s="52" t="n">
        <v>91535331</v>
      </c>
      <c r="D2872" s="63" t="s">
        <v>31</v>
      </c>
      <c r="E2872" s="52" t="s">
        <v>42</v>
      </c>
      <c r="F2872" s="39" t="s">
        <v>15</v>
      </c>
      <c r="G2872" s="58" t="n">
        <v>21</v>
      </c>
      <c r="H2872" s="39" t="n">
        <v>0.04</v>
      </c>
      <c r="I2872" s="39" t="n">
        <v>0.84</v>
      </c>
      <c r="J2872" s="13"/>
    </row>
    <row r="2873" ht="22.5" customHeight="1">
      <c r="A2873" s="13" t="n">
        <f>WEEKNUM(B2873,2)</f>
        <v>37</v>
      </c>
      <c r="B2873" s="33" t="n">
        <v>46272</v>
      </c>
      <c r="C2873" s="52" t="n">
        <v>11324493</v>
      </c>
      <c r="D2873" s="63" t="s">
        <v>31</v>
      </c>
      <c r="E2873" s="52" t="s">
        <v>17</v>
      </c>
      <c r="F2873" s="13" t="s">
        <v>15</v>
      </c>
      <c r="G2873" s="35" t="n">
        <v>2</v>
      </c>
      <c r="H2873" s="39" t="n">
        <v>0.3</v>
      </c>
      <c r="I2873" s="39" t="n">
        <v>0.6</v>
      </c>
      <c r="J2873" s="13"/>
    </row>
    <row r="2874" ht="22.5" customHeight="1">
      <c r="A2874" s="13" t="n">
        <f>WEEKNUM(B2874,2)</f>
        <v>37</v>
      </c>
      <c r="B2874" s="33" t="n">
        <v>46272</v>
      </c>
      <c r="C2874" s="52" t="n">
        <v>10298628</v>
      </c>
      <c r="D2874" s="63" t="s">
        <v>43</v>
      </c>
      <c r="E2874" s="52" t="s">
        <v>14</v>
      </c>
      <c r="F2874" s="13" t="s">
        <v>26</v>
      </c>
      <c r="G2874" s="58" t="n">
        <v>86</v>
      </c>
      <c r="H2874" s="39" t="n">
        <v>0.74</v>
      </c>
      <c r="I2874" s="39" t="n">
        <v>63.98</v>
      </c>
      <c r="J2874" s="13"/>
    </row>
    <row r="2875" ht="22.5" customHeight="1">
      <c r="A2875" s="13" t="n">
        <f>WEEKNUM(B2875,2)</f>
        <v>37</v>
      </c>
      <c r="B2875" s="33" t="n">
        <v>46272</v>
      </c>
      <c r="C2875" s="52" t="n">
        <v>11655595</v>
      </c>
      <c r="D2875" s="63" t="s">
        <v>44</v>
      </c>
      <c r="E2875" s="52" t="s">
        <v>14</v>
      </c>
      <c r="F2875" s="13" t="s">
        <v>26</v>
      </c>
      <c r="G2875" s="35" t="n">
        <v>0</v>
      </c>
      <c r="H2875" s="39" t="n">
        <v>0</v>
      </c>
      <c r="I2875" s="39" t="n">
        <v>0.32</v>
      </c>
      <c r="J2875" s="13"/>
    </row>
    <row r="2876" ht="22.5" customHeight="1">
      <c r="A2876" s="13" t="n">
        <f>WEEKNUM(B2876,2)</f>
        <v>37</v>
      </c>
      <c r="B2876" s="33" t="n">
        <v>46272</v>
      </c>
      <c r="C2876" s="52" t="n">
        <v>11655596</v>
      </c>
      <c r="D2876" s="63" t="s">
        <v>44</v>
      </c>
      <c r="E2876" s="52" t="s">
        <v>14</v>
      </c>
      <c r="F2876" s="13" t="s">
        <v>12</v>
      </c>
      <c r="G2876" s="35" t="n">
        <v>0</v>
      </c>
      <c r="H2876" s="39" t="n">
        <v>0</v>
      </c>
      <c r="I2876" s="39" t="n">
        <v>0</v>
      </c>
      <c r="J2876" s="13"/>
    </row>
    <row r="2877" ht="22.5" customHeight="1">
      <c r="A2877" s="13" t="n">
        <f>WEEKNUM(B2877,2)</f>
        <v>37</v>
      </c>
      <c r="B2877" s="33" t="n">
        <v>46272</v>
      </c>
      <c r="C2877" s="52" t="n">
        <v>11690183</v>
      </c>
      <c r="D2877" s="63" t="s">
        <v>38</v>
      </c>
      <c r="E2877" s="52" t="s">
        <v>14</v>
      </c>
      <c r="F2877" s="13" t="s">
        <v>15</v>
      </c>
      <c r="G2877" s="58" t="n">
        <v>45</v>
      </c>
      <c r="H2877" s="39" t="n">
        <v>0.2</v>
      </c>
      <c r="I2877" s="39" t="n">
        <v>9</v>
      </c>
      <c r="J2877" s="13"/>
    </row>
    <row r="2878" ht="22.5" customHeight="1">
      <c r="A2878" s="13" t="n">
        <f>WEEKNUM(B2878,2)</f>
        <v>37</v>
      </c>
      <c r="B2878" s="33" t="n">
        <v>46272</v>
      </c>
      <c r="C2878" s="52" t="n">
        <v>11763482</v>
      </c>
      <c r="D2878" s="63" t="s">
        <v>44</v>
      </c>
      <c r="E2878" s="52" t="s">
        <v>14</v>
      </c>
      <c r="F2878" s="13" t="s">
        <v>12</v>
      </c>
      <c r="G2878" s="35" t="n">
        <v>0</v>
      </c>
      <c r="H2878" s="39" t="n">
        <v>0</v>
      </c>
      <c r="I2878" s="39" t="n">
        <v>0.1779</v>
      </c>
      <c r="J2878" s="13"/>
    </row>
    <row r="2879" ht="22.5" customHeight="1">
      <c r="A2879" s="13" t="n">
        <f>WEEKNUM(B2879,2)</f>
        <v>37</v>
      </c>
      <c r="B2879" s="33" t="n">
        <v>46272</v>
      </c>
      <c r="C2879" s="52" t="n">
        <v>5464039</v>
      </c>
      <c r="D2879" s="63" t="s">
        <v>31</v>
      </c>
      <c r="E2879" s="52" t="s">
        <v>46</v>
      </c>
      <c r="F2879" s="13" t="s">
        <v>15</v>
      </c>
      <c r="G2879" s="35" t="n">
        <v>1337</v>
      </c>
      <c r="H2879" s="39" t="n">
        <v>0.298</v>
      </c>
      <c r="I2879" s="39" t="n">
        <v>397.969</v>
      </c>
      <c r="J2879" s="13"/>
    </row>
    <row r="2880" ht="22.5" customHeight="1">
      <c r="A2880" s="13" t="n">
        <f>WEEKNUM(B2880,2)</f>
        <v>37</v>
      </c>
      <c r="B2880" s="33" t="n">
        <v>46272</v>
      </c>
      <c r="C2880" s="52" t="n">
        <v>8057746</v>
      </c>
      <c r="D2880" s="63" t="s">
        <v>31</v>
      </c>
      <c r="E2880" s="52" t="s">
        <v>46</v>
      </c>
      <c r="F2880" s="13" t="s">
        <v>15</v>
      </c>
      <c r="G2880" s="35" t="n">
        <v>0</v>
      </c>
      <c r="H2880" s="39" t="n">
        <v>0</v>
      </c>
      <c r="I2880" s="39" t="n">
        <v>0</v>
      </c>
      <c r="J2880" s="13"/>
    </row>
    <row r="2881" ht="22.5" customHeight="1">
      <c r="A2881" s="13" t="n">
        <f>WEEKNUM(B2881,2)</f>
        <v>37</v>
      </c>
      <c r="B2881" s="33" t="n">
        <v>46272</v>
      </c>
      <c r="C2881" s="52" t="n">
        <v>91399821</v>
      </c>
      <c r="D2881" s="62" t="s">
        <v>40</v>
      </c>
      <c r="E2881" s="52" t="s">
        <v>14</v>
      </c>
      <c r="F2881" s="13" t="s">
        <v>26</v>
      </c>
      <c r="G2881" s="35" t="n">
        <v>492</v>
      </c>
      <c r="H2881" s="39" t="n">
        <v>0.05</v>
      </c>
      <c r="I2881" s="39" t="n">
        <v>24.1</v>
      </c>
      <c r="J2881" s="13"/>
    </row>
    <row r="2882" ht="22.5" customHeight="1">
      <c r="A2882" s="13" t="n">
        <f>WEEKNUM(B2882,2)</f>
        <v>37</v>
      </c>
      <c r="B2882" s="33" t="n">
        <v>46272</v>
      </c>
      <c r="C2882" s="52" t="n">
        <v>8670368</v>
      </c>
      <c r="D2882" s="62" t="s">
        <v>16</v>
      </c>
      <c r="E2882" s="52" t="s">
        <v>11</v>
      </c>
      <c r="F2882" s="13" t="s">
        <v>30</v>
      </c>
      <c r="G2882" s="35" t="n">
        <v>0</v>
      </c>
      <c r="H2882" s="39" t="n">
        <v>0</v>
      </c>
      <c r="I2882" s="39" t="n">
        <v>0.44</v>
      </c>
      <c r="J2882" s="39" t="n">
        <v>0</v>
      </c>
    </row>
    <row r="2883" ht="22.5" customHeight="1">
      <c r="A2883" s="13" t="n">
        <f>WEEKNUM(B2883,2)</f>
        <v>37</v>
      </c>
      <c r="B2883" s="33" t="n">
        <v>46272</v>
      </c>
      <c r="C2883" s="52" t="n">
        <v>10514860</v>
      </c>
      <c r="D2883" s="63" t="s">
        <v>44</v>
      </c>
      <c r="E2883" s="52" t="s">
        <v>14</v>
      </c>
      <c r="F2883" s="13" t="s">
        <v>15</v>
      </c>
      <c r="G2883" s="35" t="n">
        <v>167</v>
      </c>
      <c r="H2883" s="39" t="n">
        <v>0.7</v>
      </c>
      <c r="I2883" s="39" t="n">
        <v>116.9</v>
      </c>
      <c r="J2883" s="13"/>
    </row>
    <row r="2884" ht="22.5" customHeight="1">
      <c r="A2884" s="13" t="n">
        <f>WEEKNUM(B2884,2)</f>
        <v>37</v>
      </c>
      <c r="B2884" s="33" t="n">
        <v>46272</v>
      </c>
      <c r="C2884" s="52" t="n">
        <v>91532857</v>
      </c>
      <c r="D2884" s="63" t="s">
        <v>47</v>
      </c>
      <c r="E2884" s="52" t="s">
        <v>14</v>
      </c>
      <c r="F2884" s="13" t="s">
        <v>12</v>
      </c>
      <c r="G2884" s="35" t="n">
        <v>78</v>
      </c>
      <c r="H2884" s="39" t="n">
        <v>0.156</v>
      </c>
      <c r="I2884" s="39" t="n">
        <v>12.1729</v>
      </c>
      <c r="J2884" s="13"/>
    </row>
    <row r="2885" ht="22.5" customHeight="1">
      <c r="A2885" s="13" t="n">
        <f>WEEKNUM(B2885,2)</f>
        <v>37</v>
      </c>
      <c r="B2885" s="33" t="n">
        <v>46272</v>
      </c>
      <c r="C2885" s="52" t="n">
        <v>91534913</v>
      </c>
      <c r="D2885" s="63" t="s">
        <v>48</v>
      </c>
      <c r="E2885" s="52" t="s">
        <v>49</v>
      </c>
      <c r="F2885" s="13" t="s">
        <v>15</v>
      </c>
      <c r="G2885" s="35" t="n">
        <v>9</v>
      </c>
      <c r="H2885" s="39" t="n">
        <v>1</v>
      </c>
      <c r="I2885" s="39" t="n">
        <v>9</v>
      </c>
      <c r="J2885" s="13"/>
    </row>
    <row r="2886" ht="22.5" customHeight="1">
      <c r="A2886" s="13" t="n">
        <f>WEEKNUM(B2886,2)</f>
        <v>37</v>
      </c>
      <c r="B2886" s="33" t="n">
        <v>46272</v>
      </c>
      <c r="C2886" s="52" t="n">
        <v>91538336</v>
      </c>
      <c r="D2886" s="63" t="s">
        <v>98</v>
      </c>
      <c r="E2886" s="52" t="s">
        <v>32</v>
      </c>
      <c r="F2886" s="13" t="s">
        <v>15</v>
      </c>
      <c r="G2886" s="35" t="n">
        <v>1</v>
      </c>
      <c r="H2886" s="39" t="n">
        <v>0.8</v>
      </c>
      <c r="I2886" s="39" t="n">
        <v>0.8</v>
      </c>
      <c r="J2886" s="13"/>
    </row>
    <row r="2887" ht="22.5" customHeight="1">
      <c r="A2887" s="13" t="n">
        <f>WEEKNUM(B2887,2)</f>
        <v>37</v>
      </c>
      <c r="B2887" s="33" t="n">
        <v>46272</v>
      </c>
      <c r="C2887" s="52" t="n">
        <v>91533906</v>
      </c>
      <c r="D2887" s="63" t="s">
        <v>50</v>
      </c>
      <c r="E2887" s="52" t="s">
        <v>51</v>
      </c>
      <c r="F2887" s="13" t="s">
        <v>15</v>
      </c>
      <c r="G2887" s="35" t="n">
        <v>7</v>
      </c>
      <c r="H2887" s="39" t="n">
        <v>1</v>
      </c>
      <c r="I2887" s="39" t="n">
        <v>7</v>
      </c>
      <c r="J2887" s="13"/>
    </row>
    <row r="2888" ht="22.5" customHeight="1">
      <c r="A2888" s="13" t="n">
        <f>WEEKNUM(B2888,2)</f>
        <v>37</v>
      </c>
      <c r="B2888" s="33" t="n">
        <v>46272</v>
      </c>
      <c r="C2888" s="52" t="n">
        <v>91538334</v>
      </c>
      <c r="D2888" s="63" t="s">
        <v>98</v>
      </c>
      <c r="E2888" s="52" t="s">
        <v>18</v>
      </c>
      <c r="F2888" s="13" t="s">
        <v>15</v>
      </c>
      <c r="G2888" s="35" t="n">
        <v>54</v>
      </c>
      <c r="H2888" s="39" t="n">
        <v>0.8</v>
      </c>
      <c r="I2888" s="39" t="n">
        <v>43.2</v>
      </c>
      <c r="J2888" s="13"/>
    </row>
    <row r="2889" ht="22.5" customHeight="1">
      <c r="A2889" s="13" t="n">
        <f>WEEKNUM(B2889,2)</f>
        <v>37</v>
      </c>
      <c r="B2889" s="33" t="n">
        <v>46272</v>
      </c>
      <c r="C2889" s="52" t="n">
        <v>91545519</v>
      </c>
      <c r="D2889" s="63" t="s">
        <v>52</v>
      </c>
      <c r="E2889" s="52" t="s">
        <v>46</v>
      </c>
      <c r="F2889" s="13" t="s">
        <v>15</v>
      </c>
      <c r="G2889" s="35" t="n">
        <v>50</v>
      </c>
      <c r="H2889" s="39" t="n">
        <v>0.2</v>
      </c>
      <c r="I2889" s="39" t="n">
        <v>10</v>
      </c>
      <c r="J2889" s="13"/>
    </row>
    <row r="2890" ht="22.5" customHeight="1">
      <c r="A2890" s="13" t="n">
        <f>WEEKNUM(B2890,2)</f>
        <v>37</v>
      </c>
      <c r="B2890" s="33" t="n">
        <v>46272</v>
      </c>
      <c r="C2890" s="52" t="n">
        <v>91551388</v>
      </c>
      <c r="D2890" s="63" t="s">
        <v>53</v>
      </c>
      <c r="E2890" s="52" t="s">
        <v>54</v>
      </c>
      <c r="F2890" s="13" t="s">
        <v>12</v>
      </c>
      <c r="G2890" s="35" t="n">
        <v>41</v>
      </c>
      <c r="H2890" s="39" t="n">
        <v>0.703</v>
      </c>
      <c r="I2890" s="39" t="n">
        <v>28.8302</v>
      </c>
      <c r="J2890" s="13"/>
    </row>
    <row r="2891" ht="22.5" customHeight="1">
      <c r="A2891" s="13" t="n">
        <f>WEEKNUM(B2891,2)</f>
        <v>37</v>
      </c>
      <c r="B2891" s="33" t="n">
        <v>46272</v>
      </c>
      <c r="C2891" s="52" t="n">
        <v>91550293</v>
      </c>
      <c r="D2891" s="63" t="s">
        <v>55</v>
      </c>
      <c r="E2891" s="52" t="s">
        <v>56</v>
      </c>
      <c r="F2891" s="13" t="s">
        <v>15</v>
      </c>
      <c r="G2891" s="35" t="n">
        <v>56</v>
      </c>
      <c r="H2891" s="39" t="n">
        <v>0.35</v>
      </c>
      <c r="I2891" s="39" t="n">
        <v>19.6</v>
      </c>
      <c r="J2891" s="13"/>
    </row>
    <row r="2892" ht="22.5" customHeight="1">
      <c r="A2892" s="13" t="n">
        <f>WEEKNUM(B2892,2)</f>
        <v>37</v>
      </c>
      <c r="B2892" s="33" t="n">
        <v>46272</v>
      </c>
      <c r="C2892" s="52" t="n">
        <v>91550294</v>
      </c>
      <c r="D2892" s="63" t="s">
        <v>96</v>
      </c>
      <c r="E2892" s="52" t="s">
        <v>54</v>
      </c>
      <c r="F2892" s="13" t="s">
        <v>15</v>
      </c>
      <c r="G2892" s="35" t="n">
        <v>1</v>
      </c>
      <c r="H2892" s="39" t="n">
        <v>0.8</v>
      </c>
      <c r="I2892" s="39" t="n">
        <v>0.8</v>
      </c>
      <c r="J2892" s="13"/>
    </row>
    <row r="2893" ht="22.5" customHeight="1">
      <c r="A2893" s="13" t="n">
        <f>WEEKNUM(B2893,2)</f>
        <v>37</v>
      </c>
      <c r="B2893" s="33" t="n">
        <v>46272</v>
      </c>
      <c r="C2893" s="52" t="n">
        <v>9333145</v>
      </c>
      <c r="D2893" s="63" t="s">
        <v>57</v>
      </c>
      <c r="E2893" s="52" t="s">
        <v>14</v>
      </c>
      <c r="F2893" s="13" t="s">
        <v>26</v>
      </c>
      <c r="G2893" s="35" t="n">
        <v>181</v>
      </c>
      <c r="H2893" s="39" t="n">
        <v>0.37</v>
      </c>
      <c r="I2893" s="39" t="n">
        <v>66.89</v>
      </c>
      <c r="J2893" s="13"/>
    </row>
    <row r="2894" ht="22.5" customHeight="1">
      <c r="A2894" s="13" t="n">
        <f>WEEKNUM(B2894,2)</f>
        <v>37</v>
      </c>
      <c r="B2894" s="33" t="n">
        <v>46272</v>
      </c>
      <c r="C2894" s="52" t="n">
        <v>91555309</v>
      </c>
      <c r="D2894" s="63" t="s">
        <v>52</v>
      </c>
      <c r="E2894" s="52" t="s">
        <v>36</v>
      </c>
      <c r="F2894" s="13" t="s">
        <v>15</v>
      </c>
      <c r="G2894" s="35" t="n">
        <v>0</v>
      </c>
      <c r="H2894" s="39" t="n">
        <v>0</v>
      </c>
      <c r="I2894" s="39" t="n">
        <v>0</v>
      </c>
      <c r="J2894" s="13"/>
    </row>
    <row r="2895" ht="22.5" customHeight="1">
      <c r="A2895" s="13" t="n">
        <f>WEEKNUM(B2895,2)</f>
        <v>37</v>
      </c>
      <c r="B2895" s="33" t="n">
        <v>46272</v>
      </c>
      <c r="C2895" s="52" t="n">
        <v>91554853</v>
      </c>
      <c r="D2895" s="63" t="s">
        <v>52</v>
      </c>
      <c r="E2895" s="52" t="s">
        <v>36</v>
      </c>
      <c r="F2895" s="13" t="s">
        <v>21</v>
      </c>
      <c r="G2895" s="57" t="n">
        <v>2</v>
      </c>
      <c r="H2895" s="39" t="n">
        <v>0.3</v>
      </c>
      <c r="I2895" s="39" t="n">
        <v>0.6</v>
      </c>
      <c r="J2895" s="13"/>
    </row>
    <row r="2896" ht="22.5" customHeight="1">
      <c r="A2896" s="13" t="n">
        <f>WEEKNUM(B2896,2)</f>
        <v>37</v>
      </c>
      <c r="B2896" s="33" t="n">
        <v>46272</v>
      </c>
      <c r="C2896" s="52" t="n">
        <v>91557347</v>
      </c>
      <c r="D2896" s="63" t="s">
        <v>58</v>
      </c>
      <c r="E2896" s="52" t="s">
        <v>14</v>
      </c>
      <c r="F2896" s="13" t="s">
        <v>15</v>
      </c>
      <c r="G2896" s="35" t="n">
        <v>2</v>
      </c>
      <c r="H2896" s="39" t="n">
        <v>0.8</v>
      </c>
      <c r="I2896" s="39" t="n">
        <v>1.6</v>
      </c>
      <c r="J2896" s="13"/>
    </row>
    <row r="2897" ht="22.5" customHeight="1">
      <c r="A2897" s="13" t="n">
        <f>WEEKNUM(B2897,2)</f>
        <v>37</v>
      </c>
      <c r="B2897" s="33" t="n">
        <v>46272</v>
      </c>
      <c r="C2897" s="52" t="n">
        <v>91557160</v>
      </c>
      <c r="D2897" s="63" t="s">
        <v>100</v>
      </c>
      <c r="E2897" s="52" t="s">
        <v>11</v>
      </c>
      <c r="F2897" s="13" t="s">
        <v>15</v>
      </c>
      <c r="G2897" s="35" t="n">
        <v>0</v>
      </c>
      <c r="H2897" s="39" t="n">
        <v>0</v>
      </c>
      <c r="I2897" s="39" t="n">
        <v>0</v>
      </c>
      <c r="J2897" s="13"/>
    </row>
    <row r="2898" ht="22.5" customHeight="1">
      <c r="A2898" s="13" t="n">
        <f>WEEKNUM(B2898,2)</f>
        <v>37</v>
      </c>
      <c r="B2898" s="33" t="n">
        <v>46272</v>
      </c>
      <c r="C2898" s="52" t="n">
        <v>9298539</v>
      </c>
      <c r="D2898" s="63" t="s">
        <v>57</v>
      </c>
      <c r="E2898" s="52" t="s">
        <v>14</v>
      </c>
      <c r="F2898" s="13" t="s">
        <v>15</v>
      </c>
      <c r="G2898" s="35" t="n">
        <v>50</v>
      </c>
      <c r="H2898" s="39" t="n">
        <v>0.378</v>
      </c>
      <c r="I2898" s="39" t="n">
        <v>18.92</v>
      </c>
      <c r="J2898" s="13"/>
    </row>
    <row r="2899" ht="22.5" customHeight="1">
      <c r="A2899" s="13" t="n">
        <f>WEEKNUM(B2899,2)</f>
        <v>37</v>
      </c>
      <c r="B2899" s="33" t="n">
        <v>46272</v>
      </c>
      <c r="C2899" s="52" t="n">
        <v>91399439</v>
      </c>
      <c r="D2899" s="63" t="s">
        <v>69</v>
      </c>
      <c r="E2899" s="52" t="s">
        <v>42</v>
      </c>
      <c r="F2899" s="13" t="s">
        <v>15</v>
      </c>
      <c r="G2899" s="13" t="n">
        <v>44</v>
      </c>
      <c r="H2899" s="39" t="n">
        <v>0.1</v>
      </c>
      <c r="I2899" s="39" t="n">
        <v>4.4</v>
      </c>
      <c r="J2899" s="13"/>
    </row>
    <row r="2900" ht="22.5" customHeight="1">
      <c r="A2900" s="13" t="n">
        <f>WEEKNUM(B2900,2)</f>
        <v>37</v>
      </c>
      <c r="B2900" s="33" t="n">
        <v>46272</v>
      </c>
      <c r="C2900" s="52" t="n">
        <v>91399437</v>
      </c>
      <c r="D2900" s="63" t="s">
        <v>70</v>
      </c>
      <c r="E2900" s="56" t="s">
        <v>71</v>
      </c>
      <c r="F2900" s="13" t="s">
        <v>15</v>
      </c>
      <c r="G2900" s="35" t="n">
        <v>50</v>
      </c>
      <c r="H2900" s="39" t="n">
        <v>0.15</v>
      </c>
      <c r="I2900" s="39" t="n">
        <v>7.5</v>
      </c>
      <c r="J2900" s="13"/>
    </row>
    <row r="2901" ht="22.5" customHeight="1">
      <c r="A2901" s="13" t="n">
        <f>WEEKNUM(B2901,2)</f>
        <v>37</v>
      </c>
      <c r="B2901" s="33" t="n">
        <v>46272</v>
      </c>
      <c r="C2901" s="52" t="n">
        <v>5556054</v>
      </c>
      <c r="D2901" s="63" t="s">
        <v>72</v>
      </c>
      <c r="E2901" s="52" t="s">
        <v>36</v>
      </c>
      <c r="F2901" s="13" t="s">
        <v>15</v>
      </c>
      <c r="G2901" s="57" t="n">
        <v>2</v>
      </c>
      <c r="H2901" s="39" t="n">
        <v>0.75</v>
      </c>
      <c r="I2901" s="39" t="n">
        <v>1.5</v>
      </c>
      <c r="J2901" s="13"/>
    </row>
    <row r="2902" ht="22.5" customHeight="1">
      <c r="A2902" s="13" t="n">
        <f>WEEKNUM(B2902,2)</f>
        <v>37</v>
      </c>
      <c r="B2902" s="33" t="n">
        <v>46272</v>
      </c>
      <c r="C2902" s="52" t="n">
        <v>8628042</v>
      </c>
      <c r="D2902" s="63" t="s">
        <v>28</v>
      </c>
      <c r="E2902" s="52" t="s">
        <v>14</v>
      </c>
      <c r="F2902" s="13" t="s">
        <v>26</v>
      </c>
      <c r="G2902" s="13" t="n">
        <v>560</v>
      </c>
      <c r="H2902" s="39" t="n">
        <v>0.62</v>
      </c>
      <c r="I2902" s="39" t="n">
        <v>345.56</v>
      </c>
      <c r="J2902" s="13"/>
    </row>
    <row r="2903" ht="22.5" customHeight="1">
      <c r="A2903" s="13" t="n">
        <f>WEEKNUM(B2903,2)</f>
        <v>37</v>
      </c>
      <c r="B2903" s="33" t="n">
        <v>46272</v>
      </c>
      <c r="C2903" s="52" t="n">
        <v>9297014</v>
      </c>
      <c r="D2903" s="63" t="s">
        <v>13</v>
      </c>
      <c r="E2903" s="52" t="s">
        <v>14</v>
      </c>
      <c r="F2903" s="13" t="s">
        <v>26</v>
      </c>
      <c r="G2903" s="13" t="n">
        <v>296</v>
      </c>
      <c r="H2903" s="39" t="n">
        <v>0.34</v>
      </c>
      <c r="I2903" s="39" t="n">
        <v>100.15</v>
      </c>
      <c r="J2903" s="13"/>
    </row>
    <row r="2904" ht="22.5" customHeight="1">
      <c r="A2904" s="13" t="n">
        <f>WEEKNUM(B2904,2)</f>
        <v>37</v>
      </c>
      <c r="B2904" s="33" t="n">
        <v>46272</v>
      </c>
      <c r="C2904" s="52" t="n">
        <v>7815836</v>
      </c>
      <c r="D2904" s="63" t="s">
        <v>73</v>
      </c>
      <c r="E2904" s="52" t="s">
        <v>36</v>
      </c>
      <c r="F2904" s="13" t="s">
        <v>15</v>
      </c>
      <c r="G2904" s="57" t="n">
        <v>2469</v>
      </c>
      <c r="H2904" s="39" t="n">
        <v>0.097</v>
      </c>
      <c r="I2904" s="39" t="n">
        <v>240.53</v>
      </c>
      <c r="J2904" s="13"/>
    </row>
    <row r="2905" ht="22.5" customHeight="1">
      <c r="A2905" s="13" t="n">
        <f>WEEKNUM(B2905,2)</f>
        <v>37</v>
      </c>
      <c r="B2905" s="33" t="n">
        <v>46272</v>
      </c>
      <c r="C2905" s="52" t="n">
        <v>9751142</v>
      </c>
      <c r="D2905" s="63" t="s">
        <v>101</v>
      </c>
      <c r="E2905" s="52" t="s">
        <v>11</v>
      </c>
      <c r="F2905" s="39" t="s">
        <v>30</v>
      </c>
      <c r="G2905" s="57" t="n">
        <v>1</v>
      </c>
      <c r="H2905" s="39" t="n">
        <v>0.7</v>
      </c>
      <c r="I2905" s="39" t="n">
        <v>0.7</v>
      </c>
      <c r="J2905" s="39" t="n">
        <v>0.701</v>
      </c>
    </row>
    <row r="2906" ht="22.5" customHeight="1">
      <c r="A2906" s="13" t="n">
        <f>WEEKNUM(B2906,2)</f>
        <v>37</v>
      </c>
      <c r="B2906" s="33" t="n">
        <v>46272</v>
      </c>
      <c r="C2906" s="52" t="n">
        <v>8312006</v>
      </c>
      <c r="D2906" s="63" t="s">
        <v>92</v>
      </c>
      <c r="E2906" s="52" t="s">
        <v>14</v>
      </c>
      <c r="F2906" s="13" t="s">
        <v>15</v>
      </c>
      <c r="G2906" s="57" t="n">
        <v>26</v>
      </c>
      <c r="H2906" s="39" t="n">
        <v>0.12</v>
      </c>
      <c r="I2906" s="39" t="n">
        <v>3.12</v>
      </c>
      <c r="J2906" s="13"/>
    </row>
    <row r="2907" ht="22.5" customHeight="1">
      <c r="A2907" s="13" t="n">
        <f>WEEKNUM(B2907,2)</f>
        <v>37</v>
      </c>
      <c r="B2907" s="33" t="n">
        <v>46272</v>
      </c>
      <c r="C2907" s="52" t="n">
        <v>91467820</v>
      </c>
      <c r="D2907" s="63" t="s">
        <v>74</v>
      </c>
      <c r="E2907" s="52" t="s">
        <v>36</v>
      </c>
      <c r="F2907" s="13" t="s">
        <v>15</v>
      </c>
      <c r="G2907" s="57" t="n">
        <v>200</v>
      </c>
      <c r="H2907" s="39" t="n">
        <v>0.1</v>
      </c>
      <c r="I2907" s="39" t="n">
        <v>20</v>
      </c>
      <c r="J2907" s="13"/>
    </row>
    <row r="2908" ht="22.5" customHeight="1">
      <c r="A2908" s="13" t="n">
        <f>WEEKNUM(B2908,2)</f>
        <v>37</v>
      </c>
      <c r="B2908" s="33" t="n">
        <v>46272</v>
      </c>
      <c r="C2908" s="52" t="n">
        <v>91467821</v>
      </c>
      <c r="D2908" s="63" t="s">
        <v>74</v>
      </c>
      <c r="E2908" s="52" t="s">
        <v>17</v>
      </c>
      <c r="F2908" s="13" t="s">
        <v>15</v>
      </c>
      <c r="G2908" s="57" t="n">
        <v>100</v>
      </c>
      <c r="H2908" s="39" t="n">
        <v>0.17</v>
      </c>
      <c r="I2908" s="39" t="n">
        <v>17</v>
      </c>
      <c r="J2908" s="13"/>
    </row>
    <row r="2909" ht="22.5" customHeight="1">
      <c r="A2909" s="13" t="n">
        <f>WEEKNUM(B2909,2)</f>
        <v>37</v>
      </c>
      <c r="B2909" s="33" t="n">
        <v>46272</v>
      </c>
      <c r="C2909" s="52" t="n">
        <v>10295313</v>
      </c>
      <c r="D2909" s="63" t="s">
        <v>92</v>
      </c>
      <c r="E2909" s="52" t="s">
        <v>14</v>
      </c>
      <c r="F2909" s="13" t="s">
        <v>15</v>
      </c>
      <c r="G2909" s="57" t="n">
        <v>0</v>
      </c>
      <c r="H2909" s="39" t="n">
        <v>0</v>
      </c>
      <c r="I2909" s="39" t="n">
        <v>0</v>
      </c>
      <c r="J2909" s="13"/>
    </row>
    <row r="2910" ht="22.5" customHeight="1">
      <c r="A2910" s="13" t="n">
        <f>WEEKNUM(B2910,2)</f>
        <v>37</v>
      </c>
      <c r="B2910" s="33" t="n">
        <v>46272</v>
      </c>
      <c r="C2910" s="52" t="n">
        <v>91496145</v>
      </c>
      <c r="D2910" s="63" t="s">
        <v>74</v>
      </c>
      <c r="E2910" s="56" t="s">
        <v>71</v>
      </c>
      <c r="F2910" s="13" t="s">
        <v>15</v>
      </c>
      <c r="G2910" s="57" t="n">
        <v>50</v>
      </c>
      <c r="H2910" s="39" t="n">
        <v>0.15</v>
      </c>
      <c r="I2910" s="39" t="n">
        <v>7.5</v>
      </c>
      <c r="J2910" s="13"/>
    </row>
    <row r="2911" ht="22.5" customHeight="1">
      <c r="A2911" s="13" t="n">
        <f>WEEKNUM(B2911,2)</f>
        <v>37</v>
      </c>
      <c r="B2911" s="33" t="n">
        <v>46272</v>
      </c>
      <c r="C2911" s="52" t="n">
        <v>91496146</v>
      </c>
      <c r="D2911" s="63" t="s">
        <v>74</v>
      </c>
      <c r="E2911" s="52" t="s">
        <v>46</v>
      </c>
      <c r="F2911" s="13" t="s">
        <v>15</v>
      </c>
      <c r="G2911" s="57" t="n">
        <v>158</v>
      </c>
      <c r="H2911" s="39" t="n">
        <v>0.14</v>
      </c>
      <c r="I2911" s="39" t="n">
        <v>22.12</v>
      </c>
      <c r="J2911" s="13"/>
    </row>
    <row r="2912" ht="22.5" customHeight="1">
      <c r="A2912" s="13" t="n">
        <f>WEEKNUM(B2912,2)</f>
        <v>37</v>
      </c>
      <c r="B2912" s="33" t="n">
        <v>46272</v>
      </c>
      <c r="C2912" s="52" t="n">
        <v>91496147</v>
      </c>
      <c r="D2912" s="63" t="s">
        <v>74</v>
      </c>
      <c r="E2912" s="52" t="s">
        <v>11</v>
      </c>
      <c r="F2912" s="13" t="s">
        <v>15</v>
      </c>
      <c r="G2912" s="57" t="n">
        <v>132</v>
      </c>
      <c r="H2912" s="39" t="n">
        <v>0.13</v>
      </c>
      <c r="I2912" s="39" t="n">
        <v>17.16</v>
      </c>
      <c r="J2912" s="13"/>
    </row>
    <row r="2913" ht="22.5" customHeight="1">
      <c r="A2913" s="13" t="n">
        <f>WEEKNUM(B2913,2)</f>
        <v>37</v>
      </c>
      <c r="B2913" s="33" t="n">
        <v>46272</v>
      </c>
      <c r="C2913" s="52" t="n">
        <v>91496148</v>
      </c>
      <c r="D2913" s="63" t="s">
        <v>74</v>
      </c>
      <c r="E2913" s="52" t="s">
        <v>14</v>
      </c>
      <c r="F2913" s="13" t="s">
        <v>15</v>
      </c>
      <c r="G2913" s="57" t="n">
        <v>160</v>
      </c>
      <c r="H2913" s="39" t="n">
        <v>0.15</v>
      </c>
      <c r="I2913" s="39" t="n">
        <v>24</v>
      </c>
      <c r="J2913" s="13"/>
    </row>
    <row r="2914" ht="22.5" customHeight="1">
      <c r="A2914" s="13" t="n">
        <f>WEEKNUM(B2914,2)</f>
        <v>37</v>
      </c>
      <c r="B2914" s="33" t="n">
        <v>46272</v>
      </c>
      <c r="C2914" s="52" t="n">
        <v>10765365</v>
      </c>
      <c r="D2914" s="63" t="s">
        <v>75</v>
      </c>
      <c r="E2914" s="56" t="s">
        <v>71</v>
      </c>
      <c r="F2914" s="13" t="s">
        <v>15</v>
      </c>
      <c r="G2914" s="57" t="n">
        <v>74</v>
      </c>
      <c r="H2914" s="39" t="n">
        <v>0.181</v>
      </c>
      <c r="I2914" s="39" t="n">
        <v>13.38</v>
      </c>
      <c r="J2914" s="13"/>
    </row>
    <row r="2915" ht="22.5" customHeight="1">
      <c r="A2915" s="13" t="n">
        <f>WEEKNUM(B2915,2)</f>
        <v>37</v>
      </c>
      <c r="B2915" s="33" t="n">
        <v>46272</v>
      </c>
      <c r="C2915" s="52" t="n">
        <v>11079953</v>
      </c>
      <c r="D2915" s="63" t="s">
        <v>72</v>
      </c>
      <c r="E2915" s="52" t="s">
        <v>36</v>
      </c>
      <c r="F2915" s="13" t="s">
        <v>15</v>
      </c>
      <c r="G2915" s="57" t="n">
        <v>0</v>
      </c>
      <c r="H2915" s="39" t="n">
        <v>0</v>
      </c>
      <c r="I2915" s="39" t="n">
        <v>0</v>
      </c>
      <c r="J2915" s="13"/>
    </row>
    <row r="2916" ht="22.5" customHeight="1">
      <c r="A2916" s="13" t="n">
        <f>WEEKNUM(B2916,2)</f>
        <v>37</v>
      </c>
      <c r="B2916" s="33" t="n">
        <v>46272</v>
      </c>
      <c r="C2916" s="52" t="n">
        <v>11079265</v>
      </c>
      <c r="D2916" s="63" t="s">
        <v>101</v>
      </c>
      <c r="E2916" s="52" t="s">
        <v>11</v>
      </c>
      <c r="F2916" s="39" t="s">
        <v>30</v>
      </c>
      <c r="G2916" s="57" t="n">
        <v>0</v>
      </c>
      <c r="H2916" s="39" t="n">
        <v>0</v>
      </c>
      <c r="I2916" s="39" t="n">
        <v>0</v>
      </c>
      <c r="J2916" s="39" t="n">
        <v>0</v>
      </c>
    </row>
    <row r="2917" ht="22.5" customHeight="1">
      <c r="A2917" s="13" t="n">
        <f>WEEKNUM(B2917,2)</f>
        <v>37</v>
      </c>
      <c r="B2917" s="33" t="n">
        <v>46272</v>
      </c>
      <c r="C2917" s="52" t="n">
        <v>9535696</v>
      </c>
      <c r="D2917" s="63" t="s">
        <v>97</v>
      </c>
      <c r="E2917" s="56" t="s">
        <v>36</v>
      </c>
      <c r="F2917" s="13" t="s">
        <v>15</v>
      </c>
      <c r="G2917" s="57" t="n">
        <v>0</v>
      </c>
      <c r="H2917" s="39" t="n">
        <v>0</v>
      </c>
      <c r="I2917" s="39" t="n">
        <v>0</v>
      </c>
      <c r="J2917" s="13"/>
    </row>
    <row r="2918" ht="22.5" customHeight="1">
      <c r="A2918" s="13" t="n">
        <f>WEEKNUM(B2918,2)</f>
        <v>37</v>
      </c>
      <c r="B2918" s="33" t="n">
        <v>46272</v>
      </c>
      <c r="C2918" s="52" t="n">
        <v>11690181</v>
      </c>
      <c r="D2918" s="63" t="s">
        <v>76</v>
      </c>
      <c r="E2918" s="52" t="s">
        <v>14</v>
      </c>
      <c r="F2918" s="13" t="s">
        <v>15</v>
      </c>
      <c r="G2918" s="57" t="n">
        <v>500</v>
      </c>
      <c r="H2918" s="39" t="n">
        <v>0.42</v>
      </c>
      <c r="I2918" s="39" t="n">
        <v>210.07</v>
      </c>
      <c r="J2918" s="13"/>
    </row>
    <row r="2919" ht="22.5" customHeight="1">
      <c r="A2919" s="13" t="n">
        <f>WEEKNUM(B2919,2)</f>
        <v>37</v>
      </c>
      <c r="B2919" s="33" t="n">
        <v>46272</v>
      </c>
      <c r="C2919" s="52" t="n">
        <v>11836152</v>
      </c>
      <c r="D2919" s="63" t="s">
        <v>73</v>
      </c>
      <c r="E2919" s="56" t="s">
        <v>36</v>
      </c>
      <c r="F2919" s="13" t="s">
        <v>15</v>
      </c>
      <c r="G2919" s="57" t="n">
        <v>3</v>
      </c>
      <c r="H2919" s="39" t="n">
        <v>0.09</v>
      </c>
      <c r="I2919" s="39" t="n">
        <v>0.27</v>
      </c>
      <c r="J2919" s="13"/>
    </row>
    <row r="2920" ht="22.5" customHeight="1">
      <c r="A2920" s="13" t="n">
        <f>WEEKNUM(B2920,2)</f>
        <v>37</v>
      </c>
      <c r="B2920" s="33" t="n">
        <v>46272</v>
      </c>
      <c r="C2920" s="52" t="n">
        <v>11862336</v>
      </c>
      <c r="D2920" s="63" t="s">
        <v>69</v>
      </c>
      <c r="E2920" s="75" t="s">
        <v>42</v>
      </c>
      <c r="F2920" s="13" t="s">
        <v>15</v>
      </c>
      <c r="G2920" s="57" t="n">
        <v>1</v>
      </c>
      <c r="H2920" s="39" t="n">
        <v>0.1</v>
      </c>
      <c r="I2920" s="39" t="n">
        <v>0.1</v>
      </c>
      <c r="J2920" s="13"/>
    </row>
    <row r="2921" ht="22.5" customHeight="1">
      <c r="A2921" s="13" t="n">
        <f>WEEKNUM(B2921,2)</f>
        <v>37</v>
      </c>
      <c r="B2921" s="33" t="n">
        <v>46272</v>
      </c>
      <c r="C2921" s="52" t="n">
        <v>11924259</v>
      </c>
      <c r="D2921" s="63" t="s">
        <v>77</v>
      </c>
      <c r="E2921" s="56" t="s">
        <v>36</v>
      </c>
      <c r="F2921" s="13" t="s">
        <v>15</v>
      </c>
      <c r="G2921" s="57" t="n">
        <v>68</v>
      </c>
      <c r="H2921" s="39" t="n">
        <v>0.12</v>
      </c>
      <c r="I2921" s="39" t="n">
        <v>8.16</v>
      </c>
      <c r="J2921" s="13"/>
    </row>
    <row r="2922" ht="22.5" customHeight="1">
      <c r="A2922" s="13" t="n">
        <f>WEEKNUM(B2922,2)</f>
        <v>37</v>
      </c>
      <c r="B2922" s="33" t="n">
        <v>46272</v>
      </c>
      <c r="C2922" s="52" t="n">
        <v>11924419</v>
      </c>
      <c r="D2922" s="63" t="s">
        <v>77</v>
      </c>
      <c r="E2922" s="56" t="s">
        <v>36</v>
      </c>
      <c r="F2922" s="39" t="s">
        <v>26</v>
      </c>
      <c r="G2922" s="57" t="n">
        <v>35</v>
      </c>
      <c r="H2922" s="39" t="n">
        <v>0.11</v>
      </c>
      <c r="I2922" s="39" t="n">
        <v>3.7</v>
      </c>
      <c r="J2922" s="13"/>
    </row>
    <row r="2923" ht="22.5" customHeight="1">
      <c r="A2923" s="13" t="n">
        <f>WEEKNUM(B2923,2)</f>
        <v>37</v>
      </c>
      <c r="B2923" s="33" t="n">
        <v>46272</v>
      </c>
      <c r="C2923" s="52" t="n">
        <v>6395488</v>
      </c>
      <c r="D2923" s="63" t="s">
        <v>39</v>
      </c>
      <c r="E2923" s="52" t="s">
        <v>14</v>
      </c>
      <c r="F2923" s="13" t="s">
        <v>15</v>
      </c>
      <c r="G2923" s="13" t="n">
        <v>200</v>
      </c>
      <c r="H2923" s="39" t="n">
        <v>0.3</v>
      </c>
      <c r="I2923" s="39" t="n">
        <v>60</v>
      </c>
      <c r="J2923" s="13"/>
    </row>
    <row r="2924" ht="22.5" customHeight="1">
      <c r="A2924" s="13" t="n">
        <f>WEEKNUM(B2924,2)</f>
        <v>37</v>
      </c>
      <c r="B2924" s="33" t="n">
        <v>46272</v>
      </c>
      <c r="C2924" s="52" t="n">
        <v>8291713</v>
      </c>
      <c r="D2924" s="62" t="s">
        <v>40</v>
      </c>
      <c r="E2924" s="56" t="s">
        <v>14</v>
      </c>
      <c r="F2924" s="13" t="s">
        <v>15</v>
      </c>
      <c r="G2924" s="35" t="n">
        <v>1500</v>
      </c>
      <c r="H2924" s="39" t="n">
        <v>0.136</v>
      </c>
      <c r="I2924" s="39" t="n">
        <v>203.38</v>
      </c>
      <c r="J2924" s="13"/>
    </row>
    <row r="2925" ht="22.5" customHeight="1">
      <c r="A2925" s="13" t="n">
        <f>WEEKNUM(B2925,2)</f>
        <v>37</v>
      </c>
      <c r="B2925" s="33" t="n">
        <v>46272</v>
      </c>
      <c r="C2925" s="52" t="n">
        <v>8566541</v>
      </c>
      <c r="D2925" s="62" t="s">
        <v>79</v>
      </c>
      <c r="E2925" s="56" t="s">
        <v>14</v>
      </c>
      <c r="F2925" s="60" t="s">
        <v>26</v>
      </c>
      <c r="G2925" s="59" t="n">
        <v>337</v>
      </c>
      <c r="H2925" s="60" t="n">
        <v>0.16</v>
      </c>
      <c r="I2925" s="60" t="n">
        <v>54.95</v>
      </c>
      <c r="J2925" s="66"/>
    </row>
    <row r="2926" ht="22.5" customHeight="1">
      <c r="A2926" s="13" t="n">
        <f>WEEKNUM(B2926,2)</f>
        <v>37</v>
      </c>
      <c r="B2926" s="33" t="n">
        <v>46272</v>
      </c>
      <c r="C2926" s="52" t="n">
        <v>8566084</v>
      </c>
      <c r="D2926" s="62" t="s">
        <v>80</v>
      </c>
      <c r="E2926" s="56" t="s">
        <v>42</v>
      </c>
      <c r="F2926" s="13" t="s">
        <v>15</v>
      </c>
      <c r="G2926" s="58" t="n">
        <v>100</v>
      </c>
      <c r="H2926" s="39" t="n">
        <v>0.12</v>
      </c>
      <c r="I2926" s="39" t="n">
        <v>12</v>
      </c>
      <c r="J2926" s="14"/>
    </row>
    <row r="2927" ht="22.5" customHeight="1">
      <c r="A2927" s="13" t="n">
        <f>WEEKNUM(B2927,2)</f>
        <v>37</v>
      </c>
      <c r="B2927" s="33" t="n">
        <v>46272</v>
      </c>
      <c r="C2927" s="52" t="n">
        <v>2937658</v>
      </c>
      <c r="D2927" s="62" t="s">
        <v>81</v>
      </c>
      <c r="E2927" s="56" t="s">
        <v>14</v>
      </c>
      <c r="F2927" s="13" t="s">
        <v>15</v>
      </c>
      <c r="G2927" s="58" t="n">
        <v>100</v>
      </c>
      <c r="H2927" s="39" t="n">
        <v>0.123</v>
      </c>
      <c r="I2927" s="39" t="n">
        <v>12.3</v>
      </c>
      <c r="J2927" s="14"/>
    </row>
    <row r="2928" ht="22.5" customHeight="1">
      <c r="A2928" s="13" t="n">
        <f>WEEKNUM(B2928,2)</f>
        <v>37</v>
      </c>
      <c r="B2928" s="33" t="n">
        <v>46272</v>
      </c>
      <c r="C2928" s="52" t="n">
        <v>6706444</v>
      </c>
      <c r="D2928" s="69" t="s">
        <v>82</v>
      </c>
      <c r="E2928" s="13" t="s">
        <v>83</v>
      </c>
      <c r="F2928" s="39" t="s">
        <v>12</v>
      </c>
      <c r="G2928" s="58" t="n">
        <v>13</v>
      </c>
      <c r="H2928" s="39" t="n">
        <v>0.829</v>
      </c>
      <c r="I2928" s="39" t="n">
        <v>10.78</v>
      </c>
      <c r="J2928" s="14"/>
    </row>
    <row r="2929" ht="22.5" customHeight="1">
      <c r="A2929" s="13" t="n">
        <f>WEEKNUM(B2929,2)</f>
        <v>37</v>
      </c>
      <c r="B2929" s="33" t="n">
        <v>46272</v>
      </c>
      <c r="C2929" s="52" t="n">
        <v>5963354</v>
      </c>
      <c r="D2929" s="96" t="s">
        <v>82</v>
      </c>
      <c r="E2929" s="84" t="s">
        <v>83</v>
      </c>
      <c r="F2929" s="61" t="s">
        <v>15</v>
      </c>
      <c r="G2929" s="74" t="n">
        <v>245</v>
      </c>
      <c r="H2929" s="60" t="n">
        <v>0.585</v>
      </c>
      <c r="I2929" s="60" t="n">
        <v>143.396</v>
      </c>
      <c r="J2929" s="64"/>
    </row>
    <row r="2930" ht="22.5" customHeight="1">
      <c r="A2930" s="13" t="n">
        <f>WEEKNUM(B2930,2)</f>
        <v>37</v>
      </c>
      <c r="B2930" s="33" t="n">
        <v>46272</v>
      </c>
      <c r="C2930" s="52" t="n">
        <v>9686529</v>
      </c>
      <c r="D2930" s="62" t="s">
        <v>82</v>
      </c>
      <c r="E2930" s="56" t="s">
        <v>84</v>
      </c>
      <c r="F2930" s="13" t="s">
        <v>15</v>
      </c>
      <c r="G2930" s="58" t="n">
        <v>39</v>
      </c>
      <c r="H2930" s="39" t="n">
        <v>0.5</v>
      </c>
      <c r="I2930" s="39" t="n">
        <v>19.5</v>
      </c>
      <c r="J2930" s="14"/>
    </row>
    <row r="2931" ht="22.5" customHeight="1">
      <c r="A2931" s="13" t="n">
        <f>WEEKNUM(B2931,2)</f>
        <v>37</v>
      </c>
      <c r="B2931" s="33" t="n">
        <v>46272</v>
      </c>
      <c r="C2931" s="52" t="n">
        <v>5963400</v>
      </c>
      <c r="D2931" s="62" t="s">
        <v>82</v>
      </c>
      <c r="E2931" s="56" t="s">
        <v>85</v>
      </c>
      <c r="F2931" s="13" t="s">
        <v>15</v>
      </c>
      <c r="G2931" s="58" t="n">
        <v>100</v>
      </c>
      <c r="H2931" s="39" t="n">
        <v>0.325</v>
      </c>
      <c r="I2931" s="39" t="n">
        <v>32.49</v>
      </c>
      <c r="J2931" s="14"/>
    </row>
    <row r="2932" ht="22.5" customHeight="1">
      <c r="A2932" s="38" t="n">
        <f>WEEKNUM(B2932,2)</f>
        <v>37</v>
      </c>
      <c r="B2932" s="33" t="n">
        <v>46272</v>
      </c>
      <c r="C2932" s="65" t="n">
        <v>10080665</v>
      </c>
      <c r="D2932" s="68" t="s">
        <v>82</v>
      </c>
      <c r="E2932" s="56" t="s">
        <v>86</v>
      </c>
      <c r="F2932" s="13" t="s">
        <v>15</v>
      </c>
      <c r="G2932" s="58" t="n">
        <v>14</v>
      </c>
      <c r="H2932" s="39" t="n">
        <v>0.38</v>
      </c>
      <c r="I2932" s="39" t="n">
        <v>5.32</v>
      </c>
      <c r="J2932" s="14"/>
    </row>
    <row r="2933" ht="22.5" customHeight="1">
      <c r="A2933" s="13" t="n">
        <f>WEEKNUM(B2933,2)</f>
        <v>37</v>
      </c>
      <c r="B2933" s="33" t="n">
        <v>46272</v>
      </c>
      <c r="C2933" s="13" t="n">
        <v>91520433</v>
      </c>
      <c r="D2933" s="62" t="s">
        <v>74</v>
      </c>
      <c r="E2933" s="56" t="s">
        <v>14</v>
      </c>
      <c r="F2933" s="13" t="s">
        <v>15</v>
      </c>
      <c r="G2933" s="58" t="n">
        <v>2</v>
      </c>
      <c r="H2933" s="39" t="n">
        <v>0.16</v>
      </c>
      <c r="I2933" s="39" t="n">
        <v>0.32</v>
      </c>
      <c r="J2933" s="14"/>
    </row>
    <row r="2934" ht="22.5" customHeight="1">
      <c r="A2934" s="13" t="n">
        <f>WEEKNUM(B2934,2)</f>
        <v>37</v>
      </c>
      <c r="B2934" s="33" t="n">
        <v>46272</v>
      </c>
      <c r="C2934" s="52" t="n">
        <v>91528810</v>
      </c>
      <c r="D2934" s="62" t="s">
        <v>102</v>
      </c>
      <c r="E2934" s="56" t="s">
        <v>14</v>
      </c>
      <c r="F2934" s="13" t="s">
        <v>15</v>
      </c>
      <c r="G2934" s="58" t="n">
        <v>0</v>
      </c>
      <c r="H2934" s="39" t="n">
        <v>0</v>
      </c>
      <c r="I2934" s="39" t="n">
        <v>0</v>
      </c>
      <c r="J2934" s="14"/>
    </row>
    <row r="2935" ht="22.5" customHeight="1">
      <c r="A2935" s="13" t="n">
        <f>WEEKNUM(B2935,2)</f>
        <v>37</v>
      </c>
      <c r="B2935" s="33" t="n">
        <v>46272</v>
      </c>
      <c r="C2935" s="52" t="n">
        <v>5623760</v>
      </c>
      <c r="D2935" s="62" t="s">
        <v>89</v>
      </c>
      <c r="E2935" s="56" t="s">
        <v>14</v>
      </c>
      <c r="F2935" s="13" t="s">
        <v>15</v>
      </c>
      <c r="G2935" s="35" t="n">
        <v>50</v>
      </c>
      <c r="H2935" s="39" t="n">
        <v>0.15</v>
      </c>
      <c r="I2935" s="39" t="n">
        <v>7.5</v>
      </c>
      <c r="J2935" s="14"/>
    </row>
    <row r="2936" ht="22.5" customHeight="1">
      <c r="A2936" s="13" t="n">
        <f>WEEKNUM(B2936,2)</f>
        <v>37</v>
      </c>
      <c r="B2936" s="33" t="n">
        <v>46272</v>
      </c>
      <c r="C2936" s="52" t="n">
        <v>11078827</v>
      </c>
      <c r="D2936" s="62" t="s">
        <v>82</v>
      </c>
      <c r="E2936" s="56" t="s">
        <v>85</v>
      </c>
      <c r="F2936" s="13" t="s">
        <v>15</v>
      </c>
      <c r="G2936" s="58" t="n">
        <v>0</v>
      </c>
      <c r="H2936" s="39" t="n">
        <v>0</v>
      </c>
      <c r="I2936" s="39" t="n">
        <v>0</v>
      </c>
      <c r="J2936" s="14"/>
    </row>
    <row r="2937" ht="22.5" customHeight="1">
      <c r="A2937" s="13" t="n">
        <f>WEEKNUM(B2937,2)</f>
        <v>37</v>
      </c>
      <c r="B2937" s="33" t="n">
        <v>46272</v>
      </c>
      <c r="C2937" s="52" t="n">
        <v>11078981</v>
      </c>
      <c r="D2937" s="62" t="s">
        <v>82</v>
      </c>
      <c r="E2937" s="52" t="s">
        <v>83</v>
      </c>
      <c r="F2937" s="13" t="s">
        <v>15</v>
      </c>
      <c r="G2937" s="58" t="n">
        <v>0</v>
      </c>
      <c r="H2937" s="39" t="n">
        <v>0</v>
      </c>
      <c r="I2937" s="39" t="n">
        <v>0</v>
      </c>
      <c r="J2937" s="14"/>
    </row>
    <row r="2938" ht="22.5" customHeight="1">
      <c r="A2938" s="13" t="n">
        <f>WEEKNUM(B2938,2)</f>
        <v>37</v>
      </c>
      <c r="B2938" s="33" t="n">
        <v>46272</v>
      </c>
      <c r="C2938" s="52" t="n">
        <v>11080833</v>
      </c>
      <c r="D2938" s="62" t="s">
        <v>82</v>
      </c>
      <c r="E2938" s="56" t="s">
        <v>84</v>
      </c>
      <c r="F2938" s="13" t="s">
        <v>15</v>
      </c>
      <c r="G2938" s="58" t="n">
        <v>0</v>
      </c>
      <c r="H2938" s="39" t="n">
        <v>0</v>
      </c>
      <c r="I2938" s="39" t="n">
        <v>0</v>
      </c>
      <c r="J2938" s="14"/>
    </row>
    <row r="2939" ht="22.5" customHeight="1">
      <c r="A2939" s="13" t="n">
        <f>WEEKNUM(B2939,2)</f>
        <v>37</v>
      </c>
      <c r="B2939" s="33" t="n">
        <v>46272</v>
      </c>
      <c r="C2939" s="52" t="n">
        <v>11081056</v>
      </c>
      <c r="D2939" s="62" t="s">
        <v>82</v>
      </c>
      <c r="E2939" s="56" t="s">
        <v>86</v>
      </c>
      <c r="F2939" s="13" t="s">
        <v>15</v>
      </c>
      <c r="G2939" s="58" t="n">
        <v>0</v>
      </c>
      <c r="H2939" s="39" t="n">
        <v>0</v>
      </c>
      <c r="I2939" s="39" t="n">
        <v>0</v>
      </c>
      <c r="J2939" s="14"/>
    </row>
    <row r="2940" ht="22.5" customHeight="1">
      <c r="A2940" s="13" t="n">
        <f>WEEKNUM(B2940,2)</f>
        <v>37</v>
      </c>
      <c r="B2940" s="33" t="n">
        <v>46272</v>
      </c>
      <c r="C2940" s="52" t="n">
        <v>11078963</v>
      </c>
      <c r="D2940" s="62" t="s">
        <v>81</v>
      </c>
      <c r="E2940" s="56" t="s">
        <v>14</v>
      </c>
      <c r="F2940" s="13" t="s">
        <v>15</v>
      </c>
      <c r="G2940" s="58" t="n">
        <v>26</v>
      </c>
      <c r="H2940" s="39" t="n">
        <v>0.4</v>
      </c>
      <c r="I2940" s="39" t="n">
        <v>10.4</v>
      </c>
      <c r="J2940" s="14"/>
    </row>
    <row r="2941" ht="22.5" customHeight="1">
      <c r="A2941" s="13" t="n">
        <f>WEEKNUM(B2941,2)</f>
        <v>37</v>
      </c>
      <c r="B2941" s="33" t="n">
        <v>46272</v>
      </c>
      <c r="C2941" s="52" t="n">
        <v>91538300</v>
      </c>
      <c r="D2941" s="62" t="s">
        <v>74</v>
      </c>
      <c r="E2941" s="56" t="s">
        <v>36</v>
      </c>
      <c r="F2941" s="13" t="s">
        <v>15</v>
      </c>
      <c r="G2941" s="58" t="n">
        <v>6</v>
      </c>
      <c r="H2941" s="39" t="n">
        <v>0.14</v>
      </c>
      <c r="I2941" s="39" t="n">
        <v>0.84</v>
      </c>
      <c r="J2941" s="14"/>
    </row>
    <row r="2942" ht="22.5" customHeight="1">
      <c r="A2942" s="13" t="n">
        <f>WEEKNUM(B2942,2)</f>
        <v>37</v>
      </c>
      <c r="B2942" s="33" t="n">
        <v>46272</v>
      </c>
      <c r="C2942" s="52" t="n">
        <v>91538301</v>
      </c>
      <c r="D2942" s="62" t="s">
        <v>74</v>
      </c>
      <c r="E2942" s="56" t="s">
        <v>14</v>
      </c>
      <c r="F2942" s="13" t="s">
        <v>15</v>
      </c>
      <c r="G2942" s="58" t="n">
        <v>2</v>
      </c>
      <c r="H2942" s="39" t="n">
        <v>0.22</v>
      </c>
      <c r="I2942" s="39" t="n">
        <v>0.44</v>
      </c>
      <c r="J2942" s="14"/>
    </row>
    <row r="2943" ht="22.5" customHeight="1">
      <c r="A2943" s="13" t="n">
        <f>WEEKNUM(B2943,2)</f>
        <v>37</v>
      </c>
      <c r="B2943" s="33" t="n">
        <v>46272</v>
      </c>
      <c r="C2943" s="65" t="n">
        <v>91538306</v>
      </c>
      <c r="D2943" s="68" t="s">
        <v>74</v>
      </c>
      <c r="E2943" s="56" t="s">
        <v>71</v>
      </c>
      <c r="F2943" s="13" t="s">
        <v>15</v>
      </c>
      <c r="G2943" s="58" t="n">
        <v>1</v>
      </c>
      <c r="H2943" s="39" t="n">
        <v>0.18</v>
      </c>
      <c r="I2943" s="39" t="n">
        <v>0.18</v>
      </c>
      <c r="J2943" s="14"/>
    </row>
    <row r="2944" ht="22.5" customHeight="1">
      <c r="A2944" s="13" t="n">
        <f>WEEKNUM(B2944,2)</f>
        <v>37</v>
      </c>
      <c r="B2944" s="33" t="n">
        <v>46272</v>
      </c>
      <c r="C2944" s="13" t="n">
        <v>91538307</v>
      </c>
      <c r="D2944" s="62" t="s">
        <v>74</v>
      </c>
      <c r="E2944" s="52" t="s">
        <v>17</v>
      </c>
      <c r="F2944" s="13" t="s">
        <v>15</v>
      </c>
      <c r="G2944" s="58" t="n">
        <v>0</v>
      </c>
      <c r="H2944" s="39" t="n">
        <v>0</v>
      </c>
      <c r="I2944" s="39" t="n">
        <v>0</v>
      </c>
      <c r="J2944" s="14"/>
    </row>
    <row r="2945" ht="22.5" customHeight="1">
      <c r="A2945" s="13" t="n">
        <f>WEEKNUM(B2945,2)</f>
        <v>37</v>
      </c>
      <c r="B2945" s="33" t="n">
        <v>46272</v>
      </c>
      <c r="C2945" s="13" t="n">
        <v>91538308</v>
      </c>
      <c r="D2945" s="62" t="s">
        <v>74</v>
      </c>
      <c r="E2945" s="52" t="s">
        <v>11</v>
      </c>
      <c r="F2945" s="13" t="s">
        <v>15</v>
      </c>
      <c r="G2945" s="58" t="n">
        <v>0</v>
      </c>
      <c r="H2945" s="39" t="n">
        <v>0</v>
      </c>
      <c r="I2945" s="39" t="n">
        <v>0</v>
      </c>
      <c r="J2945" s="14"/>
    </row>
    <row r="2946" ht="22.5" customHeight="1">
      <c r="A2946" s="13" t="n">
        <f>WEEKNUM(B2946,2)</f>
        <v>37</v>
      </c>
      <c r="B2946" s="33" t="n">
        <v>46272</v>
      </c>
      <c r="C2946" s="52" t="n">
        <v>91538309</v>
      </c>
      <c r="D2946" s="62" t="s">
        <v>74</v>
      </c>
      <c r="E2946" s="56" t="s">
        <v>46</v>
      </c>
      <c r="F2946" s="13" t="s">
        <v>15</v>
      </c>
      <c r="G2946" s="58" t="n">
        <v>1</v>
      </c>
      <c r="H2946" s="39" t="n">
        <v>0.18</v>
      </c>
      <c r="I2946" s="39" t="n">
        <v>0.18</v>
      </c>
      <c r="J2946" s="14"/>
    </row>
    <row r="2947" ht="22.5" customHeight="1">
      <c r="A2947" s="13" t="n">
        <f>WEEKNUM(B2947,2)</f>
        <v>37</v>
      </c>
      <c r="B2947" s="33" t="n">
        <v>46272</v>
      </c>
      <c r="C2947" s="52" t="n">
        <v>11511535</v>
      </c>
      <c r="D2947" s="62" t="s">
        <v>81</v>
      </c>
      <c r="E2947" s="56" t="s">
        <v>14</v>
      </c>
      <c r="F2947" s="39" t="s">
        <v>26</v>
      </c>
      <c r="G2947" s="58" t="n">
        <v>144</v>
      </c>
      <c r="H2947" s="39" t="n">
        <v>0.41</v>
      </c>
      <c r="I2947" s="39" t="n">
        <v>59.49</v>
      </c>
      <c r="J2947" s="14"/>
    </row>
    <row r="2948" ht="22.5" customHeight="1">
      <c r="A2948" s="13" t="n">
        <f>WEEKNUM(B2948,2)</f>
        <v>37</v>
      </c>
      <c r="B2948" s="33" t="n">
        <v>46272</v>
      </c>
      <c r="C2948" s="52" t="n">
        <v>11792342</v>
      </c>
      <c r="D2948" s="62" t="s">
        <v>87</v>
      </c>
      <c r="E2948" s="56" t="s">
        <v>42</v>
      </c>
      <c r="F2948" s="13" t="s">
        <v>15</v>
      </c>
      <c r="G2948" s="58" t="n">
        <v>2</v>
      </c>
      <c r="H2948" s="39" t="n">
        <v>0.2</v>
      </c>
      <c r="I2948" s="39" t="n">
        <v>0.4</v>
      </c>
      <c r="J2948" s="14"/>
    </row>
    <row r="2949" ht="22.5" customHeight="1">
      <c r="A2949" s="13" t="n">
        <f>WEEKNUM(B2949,2)</f>
        <v>37</v>
      </c>
      <c r="B2949" s="33" t="n">
        <v>46272</v>
      </c>
      <c r="C2949" s="52" t="n">
        <v>5365722</v>
      </c>
      <c r="D2949" s="62" t="s">
        <v>67</v>
      </c>
      <c r="E2949" s="56" t="s">
        <v>65</v>
      </c>
      <c r="F2949" s="39" t="s">
        <v>12</v>
      </c>
      <c r="G2949" s="58" t="n">
        <v>23</v>
      </c>
      <c r="H2949" s="39" t="n">
        <v>0.34</v>
      </c>
      <c r="I2949" s="39" t="n">
        <v>7.8211</v>
      </c>
      <c r="J2949" s="14"/>
    </row>
    <row r="2950" ht="22.5" customHeight="1">
      <c r="A2950" s="13" t="n">
        <f>WEEKNUM(B2950,2)</f>
        <v>37</v>
      </c>
      <c r="B2950" s="33" t="n">
        <v>46272</v>
      </c>
      <c r="C2950" s="52" t="n">
        <v>11924654</v>
      </c>
      <c r="D2950" s="62" t="s">
        <v>67</v>
      </c>
      <c r="E2950" s="56" t="s">
        <v>65</v>
      </c>
      <c r="F2950" s="39" t="s">
        <v>12</v>
      </c>
      <c r="G2950" s="58" t="n">
        <v>0</v>
      </c>
      <c r="H2950" s="39" t="n">
        <v>0</v>
      </c>
      <c r="I2950" s="39" t="n">
        <v>0.1257</v>
      </c>
      <c r="J2950" s="14"/>
    </row>
    <row r="2951" ht="22.5" customHeight="1">
      <c r="A2951" s="13"/>
      <c r="B2951" s="33"/>
      <c r="C2951" s="52"/>
      <c r="D2951" s="62"/>
      <c r="E2951" s="56"/>
      <c r="F2951" s="39"/>
      <c r="G2951" s="13"/>
      <c r="H2951" s="39"/>
      <c r="I2951" s="39"/>
      <c r="J2951" s="14"/>
    </row>
    <row r="2952" ht="22.5" customHeight="1">
      <c r="A2952" s="13" t="n">
        <f>WEEKNUM(B2952,2)</f>
        <v>36</v>
      </c>
      <c r="B2952" s="33" t="n">
        <v>46271</v>
      </c>
      <c r="C2952" s="52" t="n">
        <v>10813123</v>
      </c>
      <c r="D2952" s="62" t="s">
        <v>10</v>
      </c>
      <c r="E2952" s="56" t="s">
        <v>11</v>
      </c>
      <c r="F2952" s="56" t="s">
        <v>12</v>
      </c>
      <c r="G2952" s="13" t="n">
        <v>208</v>
      </c>
      <c r="H2952" s="39" t="n">
        <v>0.351</v>
      </c>
      <c r="I2952" s="39" t="n">
        <v>73.0151</v>
      </c>
      <c r="J2952" s="14"/>
    </row>
    <row r="2953" ht="22.5" customHeight="1">
      <c r="A2953" s="13" t="n">
        <f>WEEKNUM(B2953,2)</f>
        <v>36</v>
      </c>
      <c r="B2953" s="33" t="n">
        <v>46271</v>
      </c>
      <c r="C2953" s="52" t="n">
        <v>1745925</v>
      </c>
      <c r="D2953" s="62" t="s">
        <v>13</v>
      </c>
      <c r="E2953" s="56" t="s">
        <v>14</v>
      </c>
      <c r="F2953" s="56" t="s">
        <v>15</v>
      </c>
      <c r="G2953" s="35" t="n">
        <v>500</v>
      </c>
      <c r="H2953" s="39" t="n">
        <v>0.15</v>
      </c>
      <c r="I2953" s="39" t="n">
        <v>75</v>
      </c>
      <c r="J2953" s="14"/>
    </row>
    <row r="2954" ht="22.5" customHeight="1">
      <c r="A2954" s="13" t="n">
        <f>WEEKNUM(B2954,2)</f>
        <v>36</v>
      </c>
      <c r="B2954" s="33" t="n">
        <v>46271</v>
      </c>
      <c r="C2954" s="52" t="n">
        <v>6951600</v>
      </c>
      <c r="D2954" s="62" t="s">
        <v>16</v>
      </c>
      <c r="E2954" s="56" t="s">
        <v>17</v>
      </c>
      <c r="F2954" s="56" t="s">
        <v>15</v>
      </c>
      <c r="G2954" s="35" t="n">
        <v>78</v>
      </c>
      <c r="H2954" s="39" t="n">
        <v>0.174</v>
      </c>
      <c r="I2954" s="39" t="n">
        <v>13.6</v>
      </c>
      <c r="J2954" s="14"/>
    </row>
    <row r="2955" ht="22.5" customHeight="1">
      <c r="A2955" s="13" t="n">
        <f>WEEKNUM(B2955,2)</f>
        <v>36</v>
      </c>
      <c r="B2955" s="33" t="n">
        <v>46271</v>
      </c>
      <c r="C2955" s="52" t="n">
        <v>6951594</v>
      </c>
      <c r="D2955" s="62" t="s">
        <v>16</v>
      </c>
      <c r="E2955" s="56" t="s">
        <v>18</v>
      </c>
      <c r="F2955" s="56" t="s">
        <v>15</v>
      </c>
      <c r="G2955" s="35" t="n">
        <v>187</v>
      </c>
      <c r="H2955" s="39" t="n">
        <v>0.7</v>
      </c>
      <c r="I2955" s="39" t="n">
        <v>130.9</v>
      </c>
      <c r="J2955" s="14"/>
    </row>
    <row r="2956" ht="22.5" customHeight="1">
      <c r="A2956" s="13" t="n">
        <f>WEEKNUM(B2956,2)</f>
        <v>36</v>
      </c>
      <c r="B2956" s="33" t="n">
        <v>46271</v>
      </c>
      <c r="C2956" s="52" t="n">
        <v>2732727</v>
      </c>
      <c r="D2956" s="62" t="s">
        <v>10</v>
      </c>
      <c r="E2956" s="56" t="s">
        <v>19</v>
      </c>
      <c r="F2956" s="56" t="s">
        <v>15</v>
      </c>
      <c r="G2956" s="35" t="n">
        <v>478</v>
      </c>
      <c r="H2956" s="39" t="n">
        <v>0.25</v>
      </c>
      <c r="I2956" s="39" t="n">
        <v>119.425</v>
      </c>
      <c r="J2956" s="14"/>
    </row>
    <row r="2957" ht="22.5" customHeight="1">
      <c r="A2957" s="13" t="n">
        <f>WEEKNUM(B2957,2)</f>
        <v>36</v>
      </c>
      <c r="B2957" s="33" t="n">
        <v>46271</v>
      </c>
      <c r="C2957" s="52" t="n">
        <v>5619156</v>
      </c>
      <c r="D2957" s="62" t="s">
        <v>10</v>
      </c>
      <c r="E2957" s="56" t="s">
        <v>19</v>
      </c>
      <c r="F2957" s="56" t="s">
        <v>12</v>
      </c>
      <c r="G2957" s="35" t="n">
        <v>9</v>
      </c>
      <c r="H2957" s="39" t="n">
        <v>0.413</v>
      </c>
      <c r="I2957" s="39" t="n">
        <v>3.7185</v>
      </c>
      <c r="J2957" s="14"/>
    </row>
    <row r="2958" ht="22.5" customHeight="1">
      <c r="A2958" s="13" t="n">
        <f>WEEKNUM(B2958,2)</f>
        <v>36</v>
      </c>
      <c r="B2958" s="33" t="n">
        <v>46271</v>
      </c>
      <c r="C2958" s="52" t="n">
        <v>6425889</v>
      </c>
      <c r="D2958" s="62" t="s">
        <v>10</v>
      </c>
      <c r="E2958" s="56" t="s">
        <v>20</v>
      </c>
      <c r="F2958" s="56" t="s">
        <v>15</v>
      </c>
      <c r="G2958" s="72" t="n">
        <v>180</v>
      </c>
      <c r="H2958" s="73" t="n">
        <v>0.252</v>
      </c>
      <c r="I2958" s="73" t="n">
        <v>45.375</v>
      </c>
      <c r="J2958" s="14"/>
    </row>
    <row r="2959" ht="22.5" customHeight="1">
      <c r="A2959" s="13" t="n">
        <f>WEEKNUM(B2959,2)</f>
        <v>36</v>
      </c>
      <c r="B2959" s="33" t="n">
        <v>46271</v>
      </c>
      <c r="C2959" s="52" t="n">
        <v>6439005</v>
      </c>
      <c r="D2959" s="62" t="s">
        <v>10</v>
      </c>
      <c r="E2959" s="56" t="s">
        <v>20</v>
      </c>
      <c r="F2959" s="56" t="s">
        <v>21</v>
      </c>
      <c r="G2959" s="35" t="n">
        <v>109</v>
      </c>
      <c r="H2959" s="39" t="n">
        <v>0.25</v>
      </c>
      <c r="I2959" s="39" t="n">
        <v>27.25</v>
      </c>
      <c r="J2959" s="14"/>
    </row>
    <row r="2960" ht="22.5" customHeight="1">
      <c r="A2960" s="13" t="n">
        <f>WEEKNUM(B2960,2)</f>
        <v>36</v>
      </c>
      <c r="B2960" s="33" t="n">
        <v>46271</v>
      </c>
      <c r="C2960" s="52" t="n">
        <v>7203110</v>
      </c>
      <c r="D2960" s="62" t="s">
        <v>22</v>
      </c>
      <c r="E2960" s="56" t="s">
        <v>23</v>
      </c>
      <c r="F2960" s="56" t="s">
        <v>15</v>
      </c>
      <c r="G2960" s="59" t="n">
        <v>7</v>
      </c>
      <c r="H2960" s="60" t="n">
        <v>0.2</v>
      </c>
      <c r="I2960" s="60" t="n">
        <v>1.4</v>
      </c>
      <c r="J2960" s="14"/>
    </row>
    <row r="2961" ht="22.5" customHeight="1">
      <c r="A2961" s="13" t="n">
        <f>WEEKNUM(B2961,2)</f>
        <v>36</v>
      </c>
      <c r="B2961" s="33" t="n">
        <v>46271</v>
      </c>
      <c r="C2961" s="52" t="n">
        <v>7202934</v>
      </c>
      <c r="D2961" s="62" t="s">
        <v>22</v>
      </c>
      <c r="E2961" s="56" t="s">
        <v>24</v>
      </c>
      <c r="F2961" s="56" t="s">
        <v>15</v>
      </c>
      <c r="G2961" s="35" t="n">
        <v>107</v>
      </c>
      <c r="H2961" s="39" t="n">
        <v>0.354</v>
      </c>
      <c r="I2961" s="39" t="n">
        <v>37.86</v>
      </c>
      <c r="J2961" s="14"/>
    </row>
    <row r="2962" ht="22.5" customHeight="1">
      <c r="A2962" s="13" t="n">
        <f>WEEKNUM(B2962,2)</f>
        <v>36</v>
      </c>
      <c r="B2962" s="33" t="n">
        <v>46271</v>
      </c>
      <c r="C2962" s="52" t="n">
        <v>5847496</v>
      </c>
      <c r="D2962" s="62" t="s">
        <v>10</v>
      </c>
      <c r="E2962" s="56" t="s">
        <v>25</v>
      </c>
      <c r="F2962" s="56" t="s">
        <v>12</v>
      </c>
      <c r="G2962" s="35" t="n">
        <v>1</v>
      </c>
      <c r="H2962" s="39" t="n">
        <v>1.9003</v>
      </c>
      <c r="I2962" s="39" t="n">
        <v>1.9003</v>
      </c>
      <c r="J2962" s="14"/>
    </row>
    <row r="2963" ht="22.5" customHeight="1">
      <c r="A2963" s="13" t="n">
        <f>WEEKNUM(B2963,2)</f>
        <v>36</v>
      </c>
      <c r="B2963" s="33" t="n">
        <v>46271</v>
      </c>
      <c r="C2963" s="52" t="n">
        <v>7572369</v>
      </c>
      <c r="D2963" s="62" t="s">
        <v>10</v>
      </c>
      <c r="E2963" s="56" t="s">
        <v>25</v>
      </c>
      <c r="F2963" s="56" t="s">
        <v>15</v>
      </c>
      <c r="G2963" s="35" t="n">
        <v>102</v>
      </c>
      <c r="H2963" s="39" t="n">
        <v>0.306</v>
      </c>
      <c r="I2963" s="39" t="n">
        <v>31.26</v>
      </c>
      <c r="J2963" s="14"/>
    </row>
    <row r="2964" ht="22.5" customHeight="1">
      <c r="A2964" s="13" t="n">
        <f>WEEKNUM(B2964,2)</f>
        <v>36</v>
      </c>
      <c r="B2964" s="33" t="n">
        <v>46271</v>
      </c>
      <c r="C2964" s="52" t="n">
        <v>8460883</v>
      </c>
      <c r="D2964" s="62" t="s">
        <v>16</v>
      </c>
      <c r="E2964" s="56" t="s">
        <v>11</v>
      </c>
      <c r="F2964" s="56" t="s">
        <v>15</v>
      </c>
      <c r="G2964" s="35" t="n">
        <v>1157</v>
      </c>
      <c r="H2964" s="39" t="n">
        <v>0.14</v>
      </c>
      <c r="I2964" s="39" t="n">
        <v>162.274</v>
      </c>
      <c r="J2964" s="14"/>
    </row>
    <row r="2965" ht="22.5" customHeight="1">
      <c r="A2965" s="13" t="n">
        <f>WEEKNUM(B2965,2)</f>
        <v>36</v>
      </c>
      <c r="B2965" s="33" t="n">
        <v>46271</v>
      </c>
      <c r="C2965" s="52" t="n">
        <v>8531973</v>
      </c>
      <c r="D2965" s="62" t="s">
        <v>16</v>
      </c>
      <c r="E2965" s="56" t="s">
        <v>18</v>
      </c>
      <c r="F2965" s="52" t="s">
        <v>26</v>
      </c>
      <c r="G2965" s="35" t="n">
        <v>5</v>
      </c>
      <c r="H2965" s="39" t="n">
        <v>0.44</v>
      </c>
      <c r="I2965" s="39" t="n">
        <v>2.18</v>
      </c>
      <c r="J2965" s="14"/>
    </row>
    <row r="2966" ht="22.5" customHeight="1">
      <c r="A2966" s="13" t="n">
        <f>WEEKNUM(B2966,2)</f>
        <v>36</v>
      </c>
      <c r="B2966" s="33" t="n">
        <v>46271</v>
      </c>
      <c r="C2966" s="52" t="n">
        <v>8156506</v>
      </c>
      <c r="D2966" s="62" t="s">
        <v>27</v>
      </c>
      <c r="E2966" s="56" t="s">
        <v>14</v>
      </c>
      <c r="F2966" s="56" t="s">
        <v>15</v>
      </c>
      <c r="G2966" s="35" t="n">
        <v>991</v>
      </c>
      <c r="H2966" s="39" t="n">
        <v>0.1</v>
      </c>
      <c r="I2966" s="39" t="n">
        <v>99.1</v>
      </c>
      <c r="J2966" s="14"/>
    </row>
    <row r="2967" ht="22.5" customHeight="1">
      <c r="A2967" s="13" t="n">
        <f>WEEKNUM(B2967,2)</f>
        <v>36</v>
      </c>
      <c r="B2967" s="33" t="n">
        <v>46271</v>
      </c>
      <c r="C2967" s="52" t="n">
        <v>8819666</v>
      </c>
      <c r="D2967" s="62" t="s">
        <v>27</v>
      </c>
      <c r="E2967" s="56" t="s">
        <v>14</v>
      </c>
      <c r="F2967" s="56" t="s">
        <v>12</v>
      </c>
      <c r="G2967" s="35" t="n">
        <v>199</v>
      </c>
      <c r="H2967" s="39" t="n">
        <v>0.1</v>
      </c>
      <c r="I2967" s="39" t="n">
        <v>19.8076</v>
      </c>
      <c r="J2967" s="14"/>
    </row>
    <row r="2968" ht="22.5" customHeight="1">
      <c r="A2968" s="13" t="n">
        <f>WEEKNUM(B2968,2)</f>
        <v>36</v>
      </c>
      <c r="B2968" s="33" t="n">
        <v>46271</v>
      </c>
      <c r="C2968" s="52" t="n">
        <v>91410799</v>
      </c>
      <c r="D2968" s="62" t="s">
        <v>31</v>
      </c>
      <c r="E2968" s="52" t="s">
        <v>42</v>
      </c>
      <c r="F2968" s="52" t="s">
        <v>15</v>
      </c>
      <c r="G2968" s="35" t="n">
        <v>311</v>
      </c>
      <c r="H2968" s="39" t="n">
        <v>0.02</v>
      </c>
      <c r="I2968" s="39" t="n">
        <v>6.22</v>
      </c>
      <c r="J2968" s="14"/>
    </row>
    <row r="2969" ht="22.5" customHeight="1">
      <c r="A2969" s="13" t="n">
        <f>WEEKNUM(B2969,2)</f>
        <v>36</v>
      </c>
      <c r="B2969" s="33" t="n">
        <v>46271</v>
      </c>
      <c r="C2969" s="52" t="n">
        <v>7872826</v>
      </c>
      <c r="D2969" s="62" t="s">
        <v>28</v>
      </c>
      <c r="E2969" s="56" t="s">
        <v>14</v>
      </c>
      <c r="F2969" s="56" t="s">
        <v>15</v>
      </c>
      <c r="G2969" s="35" t="n">
        <v>75</v>
      </c>
      <c r="H2969" s="39" t="n">
        <v>0.487</v>
      </c>
      <c r="I2969" s="39" t="n">
        <v>36.528</v>
      </c>
      <c r="J2969" s="14"/>
    </row>
    <row r="2970" ht="22.5" customHeight="1">
      <c r="A2970" s="13" t="n">
        <f>WEEKNUM(B2970,2)</f>
        <v>36</v>
      </c>
      <c r="B2970" s="33" t="n">
        <v>46271</v>
      </c>
      <c r="C2970" s="52" t="n">
        <v>9311355</v>
      </c>
      <c r="D2970" s="62" t="s">
        <v>29</v>
      </c>
      <c r="E2970" s="56" t="s">
        <v>14</v>
      </c>
      <c r="F2970" s="56" t="s">
        <v>15</v>
      </c>
      <c r="G2970" s="35" t="n">
        <v>20</v>
      </c>
      <c r="H2970" s="39" t="n">
        <v>0.15</v>
      </c>
      <c r="I2970" s="39" t="n">
        <v>3</v>
      </c>
      <c r="J2970" s="14"/>
    </row>
    <row r="2971" ht="22.5" customHeight="1">
      <c r="A2971" s="13" t="n">
        <f>WEEKNUM(B2971,2)</f>
        <v>36</v>
      </c>
      <c r="B2971" s="33" t="n">
        <v>46271</v>
      </c>
      <c r="C2971" s="52" t="n">
        <v>10210818</v>
      </c>
      <c r="D2971" s="62" t="s">
        <v>27</v>
      </c>
      <c r="E2971" s="56" t="s">
        <v>14</v>
      </c>
      <c r="F2971" s="52" t="s">
        <v>26</v>
      </c>
      <c r="G2971" s="35" t="n">
        <v>67</v>
      </c>
      <c r="H2971" s="39" t="n">
        <v>0.17</v>
      </c>
      <c r="I2971" s="39" t="n">
        <v>11.37</v>
      </c>
      <c r="J2971" s="64"/>
    </row>
    <row r="2972" ht="22.5" customHeight="1">
      <c r="A2972" s="13" t="n">
        <f>WEEKNUM(B2972,2)</f>
        <v>36</v>
      </c>
      <c r="B2972" s="33" t="n">
        <v>46271</v>
      </c>
      <c r="C2972" s="52" t="n">
        <v>10501490</v>
      </c>
      <c r="D2972" s="62" t="s">
        <v>13</v>
      </c>
      <c r="E2972" s="56" t="s">
        <v>14</v>
      </c>
      <c r="F2972" s="56" t="s">
        <v>15</v>
      </c>
      <c r="G2972" s="72" t="n">
        <v>7</v>
      </c>
      <c r="H2972" s="73" t="n">
        <v>0.13</v>
      </c>
      <c r="I2972" s="73" t="n">
        <v>0.91</v>
      </c>
      <c r="J2972" s="14"/>
    </row>
    <row r="2973" ht="22.5" customHeight="1">
      <c r="A2973" s="13" t="n">
        <f>WEEKNUM(B2973,2)</f>
        <v>36</v>
      </c>
      <c r="B2973" s="33" t="n">
        <v>46271</v>
      </c>
      <c r="C2973" s="52" t="n">
        <v>10912510</v>
      </c>
      <c r="D2973" s="62" t="s">
        <v>10</v>
      </c>
      <c r="E2973" s="67" t="s">
        <v>11</v>
      </c>
      <c r="F2973" s="56" t="s">
        <v>30</v>
      </c>
      <c r="G2973" s="35" t="n">
        <v>1179</v>
      </c>
      <c r="H2973" s="39" t="n">
        <v>0.23</v>
      </c>
      <c r="I2973" s="39" t="n">
        <v>267.2</v>
      </c>
      <c r="J2973" s="64" t="n">
        <v>267.196</v>
      </c>
    </row>
    <row r="2974" ht="22.5" customHeight="1">
      <c r="A2974" s="13" t="n">
        <f>WEEKNUM(B2974,2)</f>
        <v>36</v>
      </c>
      <c r="B2974" s="33" t="n">
        <v>46271</v>
      </c>
      <c r="C2974" s="52" t="n">
        <v>11080098</v>
      </c>
      <c r="D2974" s="62" t="s">
        <v>22</v>
      </c>
      <c r="E2974" s="56" t="s">
        <v>24</v>
      </c>
      <c r="F2974" s="56" t="s">
        <v>15</v>
      </c>
      <c r="G2974" s="59" t="n">
        <v>0</v>
      </c>
      <c r="H2974" s="60" t="n">
        <v>0</v>
      </c>
      <c r="I2974" s="60" t="n">
        <v>0</v>
      </c>
      <c r="J2974" s="14"/>
    </row>
    <row r="2975" ht="22.5" customHeight="1">
      <c r="A2975" s="13" t="n">
        <f>WEEKNUM(B2975,2)</f>
        <v>36</v>
      </c>
      <c r="B2975" s="33" t="n">
        <v>46271</v>
      </c>
      <c r="C2975" s="52" t="n">
        <v>91540124</v>
      </c>
      <c r="D2975" s="62" t="s">
        <v>93</v>
      </c>
      <c r="E2975" s="56" t="s">
        <v>54</v>
      </c>
      <c r="F2975" s="56" t="s">
        <v>12</v>
      </c>
      <c r="G2975" s="35" t="n">
        <v>25</v>
      </c>
      <c r="H2975" s="39" t="n">
        <v>0.651</v>
      </c>
      <c r="I2975" s="39" t="n">
        <v>16.2725</v>
      </c>
      <c r="J2975" s="14"/>
    </row>
    <row r="2976" ht="22.5" customHeight="1">
      <c r="A2976" s="13" t="n">
        <f>WEEKNUM(B2976,2)</f>
        <v>36</v>
      </c>
      <c r="B2976" s="33" t="n">
        <v>46271</v>
      </c>
      <c r="C2976" s="52" t="n">
        <v>91548042</v>
      </c>
      <c r="D2976" s="62" t="s">
        <v>13</v>
      </c>
      <c r="E2976" s="56" t="s">
        <v>14</v>
      </c>
      <c r="F2976" s="56" t="s">
        <v>12</v>
      </c>
      <c r="G2976" s="35" t="n">
        <v>1</v>
      </c>
      <c r="H2976" s="39" t="n">
        <v>0.0883</v>
      </c>
      <c r="I2976" s="39" t="n">
        <v>0.0883</v>
      </c>
      <c r="J2976" s="14"/>
    </row>
    <row r="2977" ht="22.5" customHeight="1">
      <c r="A2977" s="13" t="n">
        <f>WEEKNUM(B2977,2)</f>
        <v>36</v>
      </c>
      <c r="B2977" s="33" t="n">
        <v>46271</v>
      </c>
      <c r="C2977" s="52" t="n">
        <v>91548043</v>
      </c>
      <c r="D2977" s="62" t="s">
        <v>31</v>
      </c>
      <c r="E2977" s="56" t="s">
        <v>32</v>
      </c>
      <c r="F2977" s="56" t="s">
        <v>15</v>
      </c>
      <c r="G2977" s="35" t="n">
        <v>152</v>
      </c>
      <c r="H2977" s="39" t="n">
        <v>0.1</v>
      </c>
      <c r="I2977" s="39" t="n">
        <v>15.2</v>
      </c>
      <c r="J2977" s="14"/>
    </row>
    <row r="2978" ht="22.5" customHeight="1">
      <c r="A2978" s="13" t="n">
        <f>WEEKNUM(B2978,2)</f>
        <v>36</v>
      </c>
      <c r="B2978" s="33" t="n">
        <v>46271</v>
      </c>
      <c r="C2978" s="52" t="n">
        <v>11715627</v>
      </c>
      <c r="D2978" s="62" t="s">
        <v>29</v>
      </c>
      <c r="E2978" s="56" t="s">
        <v>14</v>
      </c>
      <c r="F2978" s="56" t="s">
        <v>15</v>
      </c>
      <c r="G2978" s="35" t="n">
        <v>0</v>
      </c>
      <c r="H2978" s="39" t="n">
        <v>0</v>
      </c>
      <c r="I2978" s="39" t="n">
        <v>0</v>
      </c>
      <c r="J2978" s="14"/>
    </row>
    <row r="2979" ht="22.5" customHeight="1">
      <c r="A2979" s="13" t="n">
        <f>WEEKNUM(B2979,2)</f>
        <v>36</v>
      </c>
      <c r="B2979" s="33" t="n">
        <v>46271</v>
      </c>
      <c r="C2979" s="52" t="n">
        <v>11715655</v>
      </c>
      <c r="D2979" s="62" t="s">
        <v>16</v>
      </c>
      <c r="E2979" s="56" t="s">
        <v>11</v>
      </c>
      <c r="F2979" s="56" t="s">
        <v>15</v>
      </c>
      <c r="G2979" s="35" t="n">
        <v>0</v>
      </c>
      <c r="H2979" s="39" t="n">
        <v>0</v>
      </c>
      <c r="I2979" s="39" t="n">
        <v>0</v>
      </c>
      <c r="J2979" s="14"/>
    </row>
    <row r="2980" ht="22.5" customHeight="1">
      <c r="A2980" s="13" t="n">
        <f>WEEKNUM(B2980,2)</f>
        <v>36</v>
      </c>
      <c r="B2980" s="33" t="n">
        <v>46271</v>
      </c>
      <c r="C2980" s="52" t="n">
        <v>11715811</v>
      </c>
      <c r="D2980" s="62" t="s">
        <v>16</v>
      </c>
      <c r="E2980" s="52" t="s">
        <v>17</v>
      </c>
      <c r="F2980" s="52" t="s">
        <v>15</v>
      </c>
      <c r="G2980" s="35" t="n">
        <v>0</v>
      </c>
      <c r="H2980" s="39" t="n">
        <v>0</v>
      </c>
      <c r="I2980" s="39" t="n">
        <v>0</v>
      </c>
      <c r="J2980" s="14"/>
    </row>
    <row r="2981" ht="22.5" customHeight="1">
      <c r="A2981" s="13" t="n">
        <f>WEEKNUM(B2981,2)</f>
        <v>36</v>
      </c>
      <c r="B2981" s="33" t="n">
        <v>46271</v>
      </c>
      <c r="C2981" s="52" t="n">
        <v>11729927</v>
      </c>
      <c r="D2981" s="62" t="s">
        <v>10</v>
      </c>
      <c r="E2981" s="52" t="s">
        <v>20</v>
      </c>
      <c r="F2981" s="52" t="s">
        <v>15</v>
      </c>
      <c r="G2981" s="35" t="n">
        <v>180</v>
      </c>
      <c r="H2981" s="39" t="n">
        <v>0.252</v>
      </c>
      <c r="I2981" s="39" t="n">
        <v>45.375</v>
      </c>
      <c r="J2981" s="14"/>
    </row>
    <row r="2982" ht="22.5" customHeight="1">
      <c r="A2982" s="13" t="n">
        <f>WEEKNUM(B2982,2)</f>
        <v>36</v>
      </c>
      <c r="B2982" s="33" t="n">
        <v>46271</v>
      </c>
      <c r="C2982" s="52" t="n">
        <v>11729820</v>
      </c>
      <c r="D2982" s="62" t="s">
        <v>10</v>
      </c>
      <c r="E2982" s="52" t="s">
        <v>25</v>
      </c>
      <c r="F2982" s="84" t="s">
        <v>15</v>
      </c>
      <c r="G2982" s="35" t="n">
        <v>0</v>
      </c>
      <c r="H2982" s="39" t="n">
        <v>0</v>
      </c>
      <c r="I2982" s="39" t="n">
        <v>0</v>
      </c>
      <c r="J2982" s="66"/>
    </row>
    <row r="2983" ht="22.5" customHeight="1">
      <c r="A2983" s="13" t="n">
        <f>WEEKNUM(B2983,2)</f>
        <v>36</v>
      </c>
      <c r="B2983" s="33" t="n">
        <v>46271</v>
      </c>
      <c r="C2983" s="52" t="n">
        <v>11729830</v>
      </c>
      <c r="D2983" s="62" t="s">
        <v>10</v>
      </c>
      <c r="E2983" s="52" t="s">
        <v>11</v>
      </c>
      <c r="F2983" s="52" t="s">
        <v>12</v>
      </c>
      <c r="G2983" s="35" t="n">
        <v>0</v>
      </c>
      <c r="H2983" s="39" t="n">
        <v>0</v>
      </c>
      <c r="I2983" s="39" t="n">
        <v>0.0015</v>
      </c>
      <c r="J2983" s="14"/>
    </row>
    <row r="2984" ht="22.5" customHeight="1">
      <c r="A2984" s="13" t="n">
        <f>WEEKNUM(B2984,2)</f>
        <v>36</v>
      </c>
      <c r="B2984" s="33" t="n">
        <v>46271</v>
      </c>
      <c r="C2984" s="52" t="n">
        <v>11892329</v>
      </c>
      <c r="D2984" s="62" t="s">
        <v>10</v>
      </c>
      <c r="E2984" s="52" t="s">
        <v>11</v>
      </c>
      <c r="F2984" s="52" t="s">
        <v>15</v>
      </c>
      <c r="G2984" s="35" t="n">
        <v>500</v>
      </c>
      <c r="H2984" s="39" t="n">
        <v>0.25</v>
      </c>
      <c r="I2984" s="39" t="n">
        <v>125</v>
      </c>
      <c r="J2984" s="14"/>
    </row>
    <row r="2985" ht="22.5" customHeight="1">
      <c r="A2985" s="13" t="n">
        <f>WEEKNUM(B2985,2)</f>
        <v>36</v>
      </c>
      <c r="B2985" s="33" t="n">
        <v>46271</v>
      </c>
      <c r="C2985" s="52" t="n">
        <v>91557161</v>
      </c>
      <c r="D2985" s="62" t="s">
        <v>95</v>
      </c>
      <c r="E2985" s="56" t="s">
        <v>14</v>
      </c>
      <c r="F2985" s="52" t="s">
        <v>12</v>
      </c>
      <c r="G2985" s="35" t="n">
        <v>0</v>
      </c>
      <c r="H2985" s="39" t="n">
        <v>0</v>
      </c>
      <c r="I2985" s="39" t="n">
        <v>0.0015</v>
      </c>
      <c r="J2985" s="14"/>
    </row>
    <row r="2986" ht="22.5" customHeight="1">
      <c r="A2986" s="13" t="n">
        <f>WEEKNUM(B2986,2)</f>
        <v>36</v>
      </c>
      <c r="B2986" s="33" t="n">
        <v>46271</v>
      </c>
      <c r="C2986" s="52" t="n">
        <v>91557333</v>
      </c>
      <c r="D2986" s="62" t="s">
        <v>99</v>
      </c>
      <c r="E2986" s="56" t="s">
        <v>14</v>
      </c>
      <c r="F2986" s="52" t="s">
        <v>12</v>
      </c>
      <c r="G2986" s="35" t="n">
        <v>0</v>
      </c>
      <c r="H2986" s="39" t="n">
        <v>0</v>
      </c>
      <c r="I2986" s="39" t="n">
        <v>0.1692</v>
      </c>
      <c r="J2986" s="14"/>
    </row>
    <row r="2987" ht="22.5" customHeight="1">
      <c r="A2987" s="13" t="n">
        <f>WEEKNUM(B2987,2)</f>
        <v>36</v>
      </c>
      <c r="B2987" s="33" t="n">
        <v>46271</v>
      </c>
      <c r="C2987" s="52" t="n">
        <v>91557162</v>
      </c>
      <c r="D2987" s="62" t="s">
        <v>94</v>
      </c>
      <c r="E2987" s="56" t="s">
        <v>14</v>
      </c>
      <c r="F2987" s="52" t="s">
        <v>12</v>
      </c>
      <c r="G2987" s="35" t="n">
        <v>0</v>
      </c>
      <c r="H2987" s="39" t="n">
        <v>0</v>
      </c>
      <c r="I2987" s="39" t="n">
        <v>0</v>
      </c>
      <c r="J2987" s="14"/>
    </row>
    <row r="2988" ht="22.5" customHeight="1">
      <c r="A2988" s="13" t="n">
        <f>WEEKNUM(B2988,2)</f>
        <v>36</v>
      </c>
      <c r="B2988" s="33" t="n">
        <v>46271</v>
      </c>
      <c r="C2988" s="52" t="n">
        <v>6061077</v>
      </c>
      <c r="D2988" s="62" t="s">
        <v>35</v>
      </c>
      <c r="E2988" s="56" t="s">
        <v>14</v>
      </c>
      <c r="F2988" s="56" t="s">
        <v>15</v>
      </c>
      <c r="G2988" s="59" t="n">
        <v>1</v>
      </c>
      <c r="H2988" s="60" t="n">
        <v>0.431</v>
      </c>
      <c r="I2988" s="60" t="n">
        <v>0.431</v>
      </c>
      <c r="J2988" s="14"/>
    </row>
    <row r="2989" ht="22.5" customHeight="1">
      <c r="A2989" s="13" t="n">
        <f>WEEKNUM(B2989,2)</f>
        <v>36</v>
      </c>
      <c r="B2989" s="33" t="n">
        <v>46271</v>
      </c>
      <c r="C2989" s="52" t="n">
        <v>6607117</v>
      </c>
      <c r="D2989" s="63" t="s">
        <v>35</v>
      </c>
      <c r="E2989" s="52" t="s">
        <v>14</v>
      </c>
      <c r="F2989" s="52" t="s">
        <v>15</v>
      </c>
      <c r="G2989" s="35" t="n">
        <v>270</v>
      </c>
      <c r="H2989" s="39" t="n">
        <v>0.485</v>
      </c>
      <c r="I2989" s="39" t="n">
        <v>130.937</v>
      </c>
      <c r="J2989" s="14"/>
    </row>
    <row r="2990" ht="22.5" customHeight="1">
      <c r="A2990" s="13" t="n">
        <f>WEEKNUM(B2990,2)</f>
        <v>36</v>
      </c>
      <c r="B2990" s="33" t="n">
        <v>46271</v>
      </c>
      <c r="C2990" s="52" t="n">
        <v>5497580</v>
      </c>
      <c r="D2990" s="63" t="s">
        <v>31</v>
      </c>
      <c r="E2990" s="52" t="s">
        <v>17</v>
      </c>
      <c r="F2990" s="52" t="s">
        <v>15</v>
      </c>
      <c r="G2990" s="35" t="n">
        <v>1337</v>
      </c>
      <c r="H2990" s="39" t="n">
        <v>0.254</v>
      </c>
      <c r="I2990" s="39" t="n">
        <v>339.046</v>
      </c>
      <c r="J2990" s="66"/>
    </row>
    <row r="2991" ht="22.5" customHeight="1">
      <c r="A2991" s="13" t="n">
        <f>WEEKNUM(B2991,2)</f>
        <v>36</v>
      </c>
      <c r="B2991" s="33" t="n">
        <v>46271</v>
      </c>
      <c r="C2991" s="52" t="n">
        <v>91407542</v>
      </c>
      <c r="D2991" s="63" t="s">
        <v>31</v>
      </c>
      <c r="E2991" s="52" t="s">
        <v>36</v>
      </c>
      <c r="F2991" s="52" t="s">
        <v>15</v>
      </c>
      <c r="G2991" s="35" t="n">
        <v>84</v>
      </c>
      <c r="H2991" s="39" t="n">
        <v>0.023</v>
      </c>
      <c r="I2991" s="39" t="n">
        <v>1.94</v>
      </c>
      <c r="J2991" s="14"/>
    </row>
    <row r="2992" ht="22.5" customHeight="1">
      <c r="A2992" s="13" t="n">
        <f>WEEKNUM(B2992,2)</f>
        <v>36</v>
      </c>
      <c r="B2992" s="33" t="n">
        <v>46271</v>
      </c>
      <c r="C2992" s="52" t="n">
        <v>8998645</v>
      </c>
      <c r="D2992" s="63" t="s">
        <v>31</v>
      </c>
      <c r="E2992" s="52" t="s">
        <v>17</v>
      </c>
      <c r="F2992" s="52" t="s">
        <v>15</v>
      </c>
      <c r="G2992" s="35" t="n">
        <v>17</v>
      </c>
      <c r="H2992" s="39" t="n">
        <v>0.176</v>
      </c>
      <c r="I2992" s="39" t="n">
        <v>2.987</v>
      </c>
      <c r="J2992" s="14"/>
    </row>
    <row r="2993" ht="22.5" customHeight="1">
      <c r="A2993" s="13" t="n">
        <f>WEEKNUM(B2993,2)</f>
        <v>36</v>
      </c>
      <c r="B2993" s="33" t="n">
        <v>46271</v>
      </c>
      <c r="C2993" s="52" t="n">
        <v>4383473</v>
      </c>
      <c r="D2993" s="63" t="s">
        <v>35</v>
      </c>
      <c r="E2993" s="52" t="s">
        <v>14</v>
      </c>
      <c r="F2993" s="56" t="s">
        <v>15</v>
      </c>
      <c r="G2993" s="35" t="n">
        <v>150</v>
      </c>
      <c r="H2993" s="39" t="n">
        <v>0.181</v>
      </c>
      <c r="I2993" s="39" t="n">
        <v>27.18</v>
      </c>
      <c r="J2993" s="66"/>
    </row>
    <row r="2994" ht="22.5" customHeight="1">
      <c r="A2994" s="13" t="n">
        <f>WEEKNUM(B2994,2)</f>
        <v>36</v>
      </c>
      <c r="B2994" s="33" t="n">
        <v>46271</v>
      </c>
      <c r="C2994" s="52" t="n">
        <v>8094753</v>
      </c>
      <c r="D2994" s="63" t="s">
        <v>35</v>
      </c>
      <c r="E2994" s="52" t="s">
        <v>14</v>
      </c>
      <c r="F2994" s="52" t="s">
        <v>26</v>
      </c>
      <c r="G2994" s="35" t="n">
        <v>194</v>
      </c>
      <c r="H2994" s="39" t="n">
        <v>0.27</v>
      </c>
      <c r="I2994" s="39" t="n">
        <v>53.01</v>
      </c>
      <c r="J2994" s="14"/>
    </row>
    <row r="2995" ht="22.5" customHeight="1">
      <c r="A2995" s="13" t="n">
        <f>WEEKNUM(B2995,2)</f>
        <v>36</v>
      </c>
      <c r="B2995" s="33" t="n">
        <v>46271</v>
      </c>
      <c r="C2995" s="52" t="n">
        <v>9415350</v>
      </c>
      <c r="D2995" s="63" t="s">
        <v>37</v>
      </c>
      <c r="E2995" s="52" t="s">
        <v>14</v>
      </c>
      <c r="F2995" s="52" t="s">
        <v>26</v>
      </c>
      <c r="G2995" s="35" t="n">
        <v>44</v>
      </c>
      <c r="H2995" s="39" t="n">
        <v>0.12</v>
      </c>
      <c r="I2995" s="39" t="n">
        <v>5.23</v>
      </c>
      <c r="J2995" s="14"/>
    </row>
    <row r="2996" ht="22.5" customHeight="1">
      <c r="A2996" s="13" t="n">
        <f>WEEKNUM(B2996,2)</f>
        <v>36</v>
      </c>
      <c r="B2996" s="33" t="n">
        <v>46271</v>
      </c>
      <c r="C2996" s="52" t="n">
        <v>2783561</v>
      </c>
      <c r="D2996" s="63" t="s">
        <v>38</v>
      </c>
      <c r="E2996" s="52" t="s">
        <v>14</v>
      </c>
      <c r="F2996" s="56" t="s">
        <v>15</v>
      </c>
      <c r="G2996" s="35" t="n">
        <v>452</v>
      </c>
      <c r="H2996" s="39" t="n">
        <v>0.101</v>
      </c>
      <c r="I2996" s="39" t="n">
        <v>45.67</v>
      </c>
      <c r="J2996" s="14"/>
    </row>
    <row r="2997" ht="22.5" customHeight="1">
      <c r="A2997" s="13" t="n">
        <f>WEEKNUM(B2997,2)</f>
        <v>36</v>
      </c>
      <c r="B2997" s="33" t="n">
        <v>46271</v>
      </c>
      <c r="C2997" s="52" t="n">
        <v>10599157</v>
      </c>
      <c r="D2997" s="63" t="s">
        <v>39</v>
      </c>
      <c r="E2997" s="52" t="s">
        <v>14</v>
      </c>
      <c r="F2997" s="56" t="s">
        <v>15</v>
      </c>
      <c r="G2997" s="35" t="n">
        <v>104</v>
      </c>
      <c r="H2997" s="39" t="n">
        <v>0.311</v>
      </c>
      <c r="I2997" s="39" t="n">
        <v>32.35</v>
      </c>
      <c r="J2997" s="14"/>
    </row>
    <row r="2998" ht="22.5" customHeight="1">
      <c r="A2998" s="13" t="n">
        <f>WEEKNUM(B2998,2)</f>
        <v>36</v>
      </c>
      <c r="B2998" s="33" t="n">
        <v>46271</v>
      </c>
      <c r="C2998" s="52" t="n">
        <v>10599681</v>
      </c>
      <c r="D2998" s="63" t="s">
        <v>40</v>
      </c>
      <c r="E2998" s="52" t="s">
        <v>14</v>
      </c>
      <c r="F2998" s="56" t="s">
        <v>15</v>
      </c>
      <c r="G2998" s="35" t="n">
        <v>400</v>
      </c>
      <c r="H2998" s="39" t="n">
        <v>0.13</v>
      </c>
      <c r="I2998" s="39" t="n">
        <v>52</v>
      </c>
      <c r="J2998" s="14"/>
    </row>
    <row r="2999" ht="22.5" customHeight="1">
      <c r="A2999" s="13" t="n">
        <f>WEEKNUM(B2999,2)</f>
        <v>36</v>
      </c>
      <c r="B2999" s="33" t="n">
        <v>46271</v>
      </c>
      <c r="C2999" s="52" t="n">
        <v>6060965</v>
      </c>
      <c r="D2999" s="63" t="s">
        <v>35</v>
      </c>
      <c r="E2999" s="52" t="s">
        <v>14</v>
      </c>
      <c r="F2999" s="56" t="s">
        <v>15</v>
      </c>
      <c r="G2999" s="35" t="n">
        <v>180</v>
      </c>
      <c r="H2999" s="39" t="n">
        <v>0.312</v>
      </c>
      <c r="I2999" s="39" t="n">
        <v>56.13</v>
      </c>
      <c r="J2999" s="14"/>
    </row>
    <row r="3000" ht="22.5" customHeight="1">
      <c r="A3000" s="13" t="n">
        <f>WEEKNUM(B3000,2)</f>
        <v>36</v>
      </c>
      <c r="B3000" s="33" t="n">
        <v>46271</v>
      </c>
      <c r="C3000" s="52" t="n">
        <v>10842514</v>
      </c>
      <c r="D3000" s="63" t="s">
        <v>41</v>
      </c>
      <c r="E3000" s="52" t="s">
        <v>14</v>
      </c>
      <c r="F3000" s="52" t="s">
        <v>26</v>
      </c>
      <c r="G3000" s="35" t="n">
        <v>0</v>
      </c>
      <c r="H3000" s="39" t="n">
        <v>0</v>
      </c>
      <c r="I3000" s="39" t="n">
        <v>0.13</v>
      </c>
      <c r="J3000" s="14"/>
    </row>
    <row r="3001" ht="22.5" customHeight="1">
      <c r="A3001" s="13" t="n">
        <f>WEEKNUM(B3001,2)</f>
        <v>36</v>
      </c>
      <c r="B3001" s="33" t="n">
        <v>46271</v>
      </c>
      <c r="C3001" s="52" t="n">
        <v>10815258</v>
      </c>
      <c r="D3001" s="63" t="s">
        <v>41</v>
      </c>
      <c r="E3001" s="52" t="s">
        <v>14</v>
      </c>
      <c r="F3001" s="56" t="s">
        <v>15</v>
      </c>
      <c r="G3001" s="35" t="n">
        <v>6</v>
      </c>
      <c r="H3001" s="39" t="n">
        <v>0.203</v>
      </c>
      <c r="I3001" s="39" t="n">
        <v>1.218</v>
      </c>
      <c r="J3001" s="14"/>
    </row>
    <row r="3002" ht="22.5" customHeight="1">
      <c r="A3002" s="13" t="n">
        <f>WEEKNUM(B3002,2)</f>
        <v>36</v>
      </c>
      <c r="B3002" s="33" t="n">
        <v>46271</v>
      </c>
      <c r="C3002" s="52" t="n">
        <v>91535229</v>
      </c>
      <c r="D3002" s="63" t="s">
        <v>31</v>
      </c>
      <c r="E3002" s="52" t="s">
        <v>36</v>
      </c>
      <c r="F3002" s="56" t="s">
        <v>15</v>
      </c>
      <c r="G3002" s="35" t="n">
        <v>4</v>
      </c>
      <c r="H3002" s="39" t="n">
        <v>0.04</v>
      </c>
      <c r="I3002" s="39" t="n">
        <v>0.16</v>
      </c>
      <c r="J3002" s="14"/>
    </row>
    <row r="3003" ht="22.5" customHeight="1">
      <c r="A3003" s="13" t="n">
        <f>WEEKNUM(B3003,2)</f>
        <v>36</v>
      </c>
      <c r="B3003" s="33" t="n">
        <v>46271</v>
      </c>
      <c r="C3003" s="52" t="n">
        <v>91535331</v>
      </c>
      <c r="D3003" s="63" t="s">
        <v>31</v>
      </c>
      <c r="E3003" s="52" t="s">
        <v>42</v>
      </c>
      <c r="F3003" s="56" t="s">
        <v>15</v>
      </c>
      <c r="G3003" s="35" t="n">
        <v>8</v>
      </c>
      <c r="H3003" s="39" t="n">
        <v>0.04</v>
      </c>
      <c r="I3003" s="39" t="n">
        <v>0.32</v>
      </c>
      <c r="J3003" s="14"/>
    </row>
    <row r="3004" ht="22.5" customHeight="1">
      <c r="A3004" s="13" t="n">
        <f>WEEKNUM(B3004,2)</f>
        <v>36</v>
      </c>
      <c r="B3004" s="33" t="n">
        <v>46271</v>
      </c>
      <c r="C3004" s="52" t="n">
        <v>11324493</v>
      </c>
      <c r="D3004" s="63" t="s">
        <v>31</v>
      </c>
      <c r="E3004" s="52" t="s">
        <v>17</v>
      </c>
      <c r="F3004" s="52" t="s">
        <v>15</v>
      </c>
      <c r="G3004" s="35" t="n">
        <v>2</v>
      </c>
      <c r="H3004" s="39" t="n">
        <v>0.3</v>
      </c>
      <c r="I3004" s="39" t="n">
        <v>0.6</v>
      </c>
      <c r="J3004" s="14"/>
    </row>
    <row r="3005" ht="22.5" customHeight="1">
      <c r="A3005" s="13" t="n">
        <f>WEEKNUM(B3005,2)</f>
        <v>36</v>
      </c>
      <c r="B3005" s="33" t="n">
        <v>46271</v>
      </c>
      <c r="C3005" s="52" t="n">
        <v>10298628</v>
      </c>
      <c r="D3005" s="63" t="s">
        <v>43</v>
      </c>
      <c r="E3005" s="52" t="s">
        <v>14</v>
      </c>
      <c r="F3005" s="65" t="s">
        <v>26</v>
      </c>
      <c r="G3005" s="35" t="n">
        <v>179</v>
      </c>
      <c r="H3005" s="39" t="n">
        <v>0.38</v>
      </c>
      <c r="I3005" s="39" t="n">
        <v>67.73</v>
      </c>
      <c r="J3005" s="14"/>
    </row>
    <row r="3006" ht="22.5" customHeight="1">
      <c r="A3006" s="13" t="n">
        <f>WEEKNUM(B3006,2)</f>
        <v>36</v>
      </c>
      <c r="B3006" s="33" t="n">
        <v>46271</v>
      </c>
      <c r="C3006" s="52" t="n">
        <v>11655595</v>
      </c>
      <c r="D3006" s="63" t="s">
        <v>44</v>
      </c>
      <c r="E3006" s="52" t="s">
        <v>14</v>
      </c>
      <c r="F3006" s="52" t="s">
        <v>26</v>
      </c>
      <c r="G3006" s="35" t="n">
        <v>0</v>
      </c>
      <c r="H3006" s="39" t="n">
        <v>0</v>
      </c>
      <c r="I3006" s="39" t="n">
        <v>0.67</v>
      </c>
      <c r="J3006" s="14"/>
    </row>
    <row r="3007" ht="22.5" customHeight="1">
      <c r="A3007" s="13" t="n">
        <f>WEEKNUM(B3007,2)</f>
        <v>36</v>
      </c>
      <c r="B3007" s="33" t="n">
        <v>46271</v>
      </c>
      <c r="C3007" s="52" t="n">
        <v>11655596</v>
      </c>
      <c r="D3007" s="63" t="s">
        <v>44</v>
      </c>
      <c r="E3007" s="52" t="s">
        <v>14</v>
      </c>
      <c r="F3007" s="52" t="s">
        <v>12</v>
      </c>
      <c r="G3007" s="35" t="n">
        <v>0</v>
      </c>
      <c r="H3007" s="39" t="n">
        <v>0</v>
      </c>
      <c r="I3007" s="39" t="n">
        <v>0.0106</v>
      </c>
      <c r="J3007" s="14"/>
    </row>
    <row r="3008" ht="22.5" customHeight="1">
      <c r="A3008" s="13" t="n">
        <f>WEEKNUM(B3008,2)</f>
        <v>36</v>
      </c>
      <c r="B3008" s="33" t="n">
        <v>46271</v>
      </c>
      <c r="C3008" s="52" t="n">
        <v>11690183</v>
      </c>
      <c r="D3008" s="63" t="s">
        <v>38</v>
      </c>
      <c r="E3008" s="52" t="s">
        <v>14</v>
      </c>
      <c r="F3008" s="52" t="s">
        <v>15</v>
      </c>
      <c r="G3008" s="35" t="n">
        <v>48</v>
      </c>
      <c r="H3008" s="39" t="n">
        <v>0.2</v>
      </c>
      <c r="I3008" s="39" t="n">
        <v>9.6</v>
      </c>
      <c r="J3008" s="14"/>
    </row>
    <row r="3009" ht="22.5" customHeight="1">
      <c r="A3009" s="13" t="n">
        <f>WEEKNUM(B3009,2)</f>
        <v>36</v>
      </c>
      <c r="B3009" s="33" t="n">
        <v>46271</v>
      </c>
      <c r="C3009" s="52" t="n">
        <v>11763482</v>
      </c>
      <c r="D3009" s="63" t="s">
        <v>44</v>
      </c>
      <c r="E3009" s="52" t="s">
        <v>14</v>
      </c>
      <c r="F3009" s="52" t="s">
        <v>12</v>
      </c>
      <c r="G3009" s="35" t="n">
        <v>0</v>
      </c>
      <c r="H3009" s="39" t="n">
        <v>0</v>
      </c>
      <c r="I3009" s="39" t="n">
        <v>0.3287</v>
      </c>
      <c r="J3009" s="14"/>
    </row>
    <row r="3010" ht="22.5" customHeight="1">
      <c r="A3010" s="13" t="n">
        <f>WEEKNUM(B3010,2)</f>
        <v>36</v>
      </c>
      <c r="B3010" s="33" t="n">
        <v>46271</v>
      </c>
      <c r="C3010" s="52" t="n">
        <v>5464039</v>
      </c>
      <c r="D3010" s="63" t="s">
        <v>31</v>
      </c>
      <c r="E3010" s="52" t="s">
        <v>46</v>
      </c>
      <c r="F3010" s="52" t="s">
        <v>15</v>
      </c>
      <c r="G3010" s="59" t="n">
        <v>922</v>
      </c>
      <c r="H3010" s="60" t="n">
        <v>0.296</v>
      </c>
      <c r="I3010" s="60" t="n">
        <v>272.52</v>
      </c>
      <c r="J3010" s="14"/>
    </row>
    <row r="3011" ht="22.5" customHeight="1">
      <c r="A3011" s="13" t="n">
        <f>WEEKNUM(B3011,2)</f>
        <v>36</v>
      </c>
      <c r="B3011" s="33" t="n">
        <v>46271</v>
      </c>
      <c r="C3011" s="52" t="n">
        <v>8057746</v>
      </c>
      <c r="D3011" s="63" t="s">
        <v>31</v>
      </c>
      <c r="E3011" s="52" t="s">
        <v>46</v>
      </c>
      <c r="F3011" s="84" t="s">
        <v>15</v>
      </c>
      <c r="G3011" s="35" t="n">
        <v>0</v>
      </c>
      <c r="H3011" s="39" t="n">
        <v>0</v>
      </c>
      <c r="I3011" s="39" t="n">
        <v>0</v>
      </c>
      <c r="J3011" s="14"/>
    </row>
    <row r="3012" ht="22.5" customHeight="1">
      <c r="A3012" s="13" t="n">
        <f>WEEKNUM(B3012,2)</f>
        <v>36</v>
      </c>
      <c r="B3012" s="33" t="n">
        <v>46271</v>
      </c>
      <c r="C3012" s="52" t="n">
        <v>91399821</v>
      </c>
      <c r="D3012" s="62" t="s">
        <v>40</v>
      </c>
      <c r="E3012" s="52" t="s">
        <v>14</v>
      </c>
      <c r="F3012" s="52" t="s">
        <v>26</v>
      </c>
      <c r="G3012" s="35" t="n">
        <v>497</v>
      </c>
      <c r="H3012" s="39" t="n">
        <v>0.06</v>
      </c>
      <c r="I3012" s="39" t="n">
        <v>29.86</v>
      </c>
      <c r="J3012" s="14"/>
    </row>
    <row r="3013" ht="22.5" customHeight="1">
      <c r="A3013" s="13" t="n">
        <f>WEEKNUM(B3013,2)</f>
        <v>36</v>
      </c>
      <c r="B3013" s="33" t="n">
        <v>46271</v>
      </c>
      <c r="C3013" s="52" t="n">
        <v>8670368</v>
      </c>
      <c r="D3013" s="62" t="s">
        <v>16</v>
      </c>
      <c r="E3013" s="52" t="s">
        <v>11</v>
      </c>
      <c r="F3013" s="52" t="s">
        <v>30</v>
      </c>
      <c r="G3013" s="35" t="n">
        <v>7</v>
      </c>
      <c r="H3013" s="39" t="n">
        <v>0.21</v>
      </c>
      <c r="I3013" s="39" t="n">
        <v>1.45</v>
      </c>
      <c r="J3013" s="64" t="n">
        <v>0</v>
      </c>
    </row>
    <row r="3014" ht="22.5" customHeight="1">
      <c r="A3014" s="13" t="n">
        <f>WEEKNUM(B3014,2)</f>
        <v>36</v>
      </c>
      <c r="B3014" s="33" t="n">
        <v>46271</v>
      </c>
      <c r="C3014" s="52" t="n">
        <v>10514860</v>
      </c>
      <c r="D3014" s="63" t="s">
        <v>44</v>
      </c>
      <c r="E3014" s="52" t="s">
        <v>14</v>
      </c>
      <c r="F3014" s="52" t="s">
        <v>15</v>
      </c>
      <c r="G3014" s="35" t="n">
        <v>150</v>
      </c>
      <c r="H3014" s="39" t="n">
        <v>0.7</v>
      </c>
      <c r="I3014" s="39" t="n">
        <v>105</v>
      </c>
      <c r="J3014" s="14"/>
    </row>
    <row r="3015" ht="22.5" customHeight="1">
      <c r="A3015" s="13" t="n">
        <f>WEEKNUM(B3015,2)</f>
        <v>36</v>
      </c>
      <c r="B3015" s="33" t="n">
        <v>46271</v>
      </c>
      <c r="C3015" s="52" t="n">
        <v>91532857</v>
      </c>
      <c r="D3015" s="63" t="s">
        <v>47</v>
      </c>
      <c r="E3015" s="52" t="s">
        <v>14</v>
      </c>
      <c r="F3015" s="52" t="s">
        <v>12</v>
      </c>
      <c r="G3015" s="35" t="n">
        <v>65</v>
      </c>
      <c r="H3015" s="39" t="n">
        <v>0.175</v>
      </c>
      <c r="I3015" s="39" t="n">
        <v>11.3444</v>
      </c>
      <c r="J3015" s="14"/>
    </row>
    <row r="3016" ht="22.5" customHeight="1">
      <c r="A3016" s="13" t="n">
        <f>WEEKNUM(B3016,2)</f>
        <v>36</v>
      </c>
      <c r="B3016" s="33" t="n">
        <v>46271</v>
      </c>
      <c r="C3016" s="52" t="n">
        <v>91534913</v>
      </c>
      <c r="D3016" s="63" t="s">
        <v>48</v>
      </c>
      <c r="E3016" s="52" t="s">
        <v>49</v>
      </c>
      <c r="F3016" s="52" t="s">
        <v>15</v>
      </c>
      <c r="G3016" s="35" t="n">
        <v>7</v>
      </c>
      <c r="H3016" s="39" t="n">
        <v>1</v>
      </c>
      <c r="I3016" s="39" t="n">
        <v>7</v>
      </c>
      <c r="J3016" s="14"/>
    </row>
    <row r="3017" ht="22.5" customHeight="1">
      <c r="A3017" s="13" t="n">
        <f>WEEKNUM(B3017,2)</f>
        <v>36</v>
      </c>
      <c r="B3017" s="33" t="n">
        <v>46271</v>
      </c>
      <c r="C3017" s="52" t="n">
        <v>91538336</v>
      </c>
      <c r="D3017" s="63" t="s">
        <v>98</v>
      </c>
      <c r="E3017" s="52" t="s">
        <v>32</v>
      </c>
      <c r="F3017" s="52" t="s">
        <v>15</v>
      </c>
      <c r="G3017" s="35" t="n">
        <v>3</v>
      </c>
      <c r="H3017" s="39" t="n">
        <v>0.8</v>
      </c>
      <c r="I3017" s="39" t="n">
        <v>2.4</v>
      </c>
      <c r="J3017" s="14"/>
    </row>
    <row r="3018" ht="22.5" customHeight="1">
      <c r="A3018" s="13" t="n">
        <f>WEEKNUM(B3018,2)</f>
        <v>36</v>
      </c>
      <c r="B3018" s="33" t="n">
        <v>46271</v>
      </c>
      <c r="C3018" s="52" t="n">
        <v>91533906</v>
      </c>
      <c r="D3018" s="63" t="s">
        <v>50</v>
      </c>
      <c r="E3018" s="52" t="s">
        <v>51</v>
      </c>
      <c r="F3018" s="52" t="s">
        <v>15</v>
      </c>
      <c r="G3018" s="35" t="n">
        <v>8</v>
      </c>
      <c r="H3018" s="39" t="n">
        <v>1</v>
      </c>
      <c r="I3018" s="39" t="n">
        <v>8</v>
      </c>
      <c r="J3018" s="14"/>
    </row>
    <row r="3019" ht="22.5" customHeight="1">
      <c r="A3019" s="13" t="n">
        <f>WEEKNUM(B3019,2)</f>
        <v>36</v>
      </c>
      <c r="B3019" s="33" t="n">
        <v>46271</v>
      </c>
      <c r="C3019" s="52" t="n">
        <v>91538334</v>
      </c>
      <c r="D3019" s="63" t="s">
        <v>98</v>
      </c>
      <c r="E3019" s="52" t="s">
        <v>18</v>
      </c>
      <c r="F3019" s="52" t="s">
        <v>15</v>
      </c>
      <c r="G3019" s="35" t="n">
        <v>63</v>
      </c>
      <c r="H3019" s="39" t="n">
        <v>0.8</v>
      </c>
      <c r="I3019" s="39" t="n">
        <v>50.4</v>
      </c>
      <c r="J3019" s="14"/>
    </row>
    <row r="3020" ht="22.5" customHeight="1">
      <c r="A3020" s="13" t="n">
        <f>WEEKNUM(B3020,2)</f>
        <v>36</v>
      </c>
      <c r="B3020" s="33" t="n">
        <v>46271</v>
      </c>
      <c r="C3020" s="52" t="n">
        <v>91545519</v>
      </c>
      <c r="D3020" s="63" t="s">
        <v>52</v>
      </c>
      <c r="E3020" s="52" t="s">
        <v>46</v>
      </c>
      <c r="F3020" s="52" t="s">
        <v>15</v>
      </c>
      <c r="G3020" s="35" t="n">
        <v>50</v>
      </c>
      <c r="H3020" s="39" t="n">
        <v>0.2</v>
      </c>
      <c r="I3020" s="39" t="n">
        <v>10</v>
      </c>
      <c r="J3020" s="14"/>
    </row>
    <row r="3021" ht="22.5" customHeight="1">
      <c r="A3021" s="13" t="n">
        <f>WEEKNUM(B3021,2)</f>
        <v>36</v>
      </c>
      <c r="B3021" s="33" t="n">
        <v>46271</v>
      </c>
      <c r="C3021" s="52" t="n">
        <v>91551388</v>
      </c>
      <c r="D3021" s="63" t="s">
        <v>53</v>
      </c>
      <c r="E3021" s="52" t="s">
        <v>54</v>
      </c>
      <c r="F3021" s="52" t="s">
        <v>12</v>
      </c>
      <c r="G3021" s="35" t="n">
        <v>65</v>
      </c>
      <c r="H3021" s="39" t="n">
        <v>0.175</v>
      </c>
      <c r="I3021" s="39" t="n">
        <v>11.3444</v>
      </c>
      <c r="J3021" s="14"/>
    </row>
    <row r="3022" ht="22.5" customHeight="1">
      <c r="A3022" s="13" t="n">
        <f>WEEKNUM(B3022,2)</f>
        <v>36</v>
      </c>
      <c r="B3022" s="33" t="n">
        <v>46271</v>
      </c>
      <c r="C3022" s="52" t="n">
        <v>91550293</v>
      </c>
      <c r="D3022" s="63" t="s">
        <v>55</v>
      </c>
      <c r="E3022" s="52" t="s">
        <v>56</v>
      </c>
      <c r="F3022" s="84" t="s">
        <v>15</v>
      </c>
      <c r="G3022" s="35" t="n">
        <v>40</v>
      </c>
      <c r="H3022" s="39" t="n">
        <v>0.35</v>
      </c>
      <c r="I3022" s="39" t="n">
        <v>14</v>
      </c>
      <c r="J3022" s="14"/>
    </row>
    <row r="3023" ht="22.5" customHeight="1">
      <c r="A3023" s="13" t="n">
        <f>WEEKNUM(B3023,2)</f>
        <v>36</v>
      </c>
      <c r="B3023" s="33" t="n">
        <v>46271</v>
      </c>
      <c r="C3023" s="52" t="n">
        <v>91550294</v>
      </c>
      <c r="D3023" s="63" t="s">
        <v>96</v>
      </c>
      <c r="E3023" s="52" t="s">
        <v>54</v>
      </c>
      <c r="F3023" s="52" t="s">
        <v>15</v>
      </c>
      <c r="G3023" s="35" t="n">
        <v>1</v>
      </c>
      <c r="H3023" s="39" t="n">
        <v>0.8</v>
      </c>
      <c r="I3023" s="39" t="n">
        <v>0.8</v>
      </c>
      <c r="J3023" s="14"/>
    </row>
    <row r="3024" ht="22.5" customHeight="1">
      <c r="A3024" s="13" t="n">
        <f>WEEKNUM(B3024,2)</f>
        <v>36</v>
      </c>
      <c r="B3024" s="33" t="n">
        <v>46271</v>
      </c>
      <c r="C3024" s="52" t="n">
        <v>9333145</v>
      </c>
      <c r="D3024" s="63" t="s">
        <v>57</v>
      </c>
      <c r="E3024" s="52" t="s">
        <v>14</v>
      </c>
      <c r="F3024" s="52" t="s">
        <v>26</v>
      </c>
      <c r="G3024" s="35" t="n">
        <v>171</v>
      </c>
      <c r="H3024" s="39" t="n">
        <v>0.5</v>
      </c>
      <c r="I3024" s="39" t="n">
        <v>86.2</v>
      </c>
      <c r="J3024" s="14"/>
    </row>
    <row r="3025" ht="22.5" customHeight="1">
      <c r="A3025" s="13" t="n">
        <f>WEEKNUM(B3025,2)</f>
        <v>36</v>
      </c>
      <c r="B3025" s="33" t="n">
        <v>46271</v>
      </c>
      <c r="C3025" s="52" t="n">
        <v>91555309</v>
      </c>
      <c r="D3025" s="63" t="s">
        <v>52</v>
      </c>
      <c r="E3025" s="52" t="s">
        <v>36</v>
      </c>
      <c r="F3025" s="52" t="s">
        <v>15</v>
      </c>
      <c r="G3025" s="35" t="n">
        <v>1</v>
      </c>
      <c r="H3025" s="39" t="n">
        <v>0.2</v>
      </c>
      <c r="I3025" s="39" t="n">
        <v>0.2</v>
      </c>
      <c r="J3025" s="14"/>
    </row>
    <row r="3026" ht="22.5" customHeight="1">
      <c r="A3026" s="13" t="n">
        <f>WEEKNUM(B3026,2)</f>
        <v>36</v>
      </c>
      <c r="B3026" s="33" t="n">
        <v>46271</v>
      </c>
      <c r="C3026" s="52" t="n">
        <v>91554853</v>
      </c>
      <c r="D3026" s="63" t="s">
        <v>52</v>
      </c>
      <c r="E3026" s="52" t="s">
        <v>36</v>
      </c>
      <c r="F3026" s="52" t="s">
        <v>21</v>
      </c>
      <c r="G3026" s="57" t="n">
        <v>2</v>
      </c>
      <c r="H3026" s="39" t="n">
        <v>0.3</v>
      </c>
      <c r="I3026" s="39" t="n">
        <v>0.6</v>
      </c>
      <c r="J3026" s="14"/>
    </row>
    <row r="3027" ht="22.5" customHeight="1">
      <c r="A3027" s="13" t="n">
        <f>WEEKNUM(B3027,2)</f>
        <v>36</v>
      </c>
      <c r="B3027" s="33" t="n">
        <v>46271</v>
      </c>
      <c r="C3027" s="52" t="n">
        <v>91557347</v>
      </c>
      <c r="D3027" s="63" t="s">
        <v>58</v>
      </c>
      <c r="E3027" s="52" t="s">
        <v>14</v>
      </c>
      <c r="F3027" s="52" t="s">
        <v>15</v>
      </c>
      <c r="G3027" s="35" t="n">
        <v>0</v>
      </c>
      <c r="H3027" s="39" t="n">
        <v>0</v>
      </c>
      <c r="I3027" s="39" t="n">
        <v>0</v>
      </c>
      <c r="J3027" s="14"/>
    </row>
    <row r="3028" ht="22.5" customHeight="1">
      <c r="A3028" s="13" t="n">
        <f>WEEKNUM(B3028,2)</f>
        <v>36</v>
      </c>
      <c r="B3028" s="33" t="n">
        <v>46271</v>
      </c>
      <c r="C3028" s="52" t="n">
        <v>91557160</v>
      </c>
      <c r="D3028" s="63" t="s">
        <v>100</v>
      </c>
      <c r="E3028" s="52" t="s">
        <v>11</v>
      </c>
      <c r="F3028" s="52" t="s">
        <v>15</v>
      </c>
      <c r="G3028" s="35" t="n">
        <v>0</v>
      </c>
      <c r="H3028" s="39" t="n">
        <v>0</v>
      </c>
      <c r="I3028" s="39" t="n">
        <v>0</v>
      </c>
      <c r="J3028" s="14"/>
    </row>
    <row r="3029" ht="22.5" customHeight="1">
      <c r="A3029" s="13" t="n">
        <f>WEEKNUM(B3029,2)</f>
        <v>36</v>
      </c>
      <c r="B3029" s="33" t="n">
        <v>46271</v>
      </c>
      <c r="C3029" s="52" t="n">
        <v>9298539</v>
      </c>
      <c r="D3029" s="63" t="s">
        <v>57</v>
      </c>
      <c r="E3029" s="52" t="s">
        <v>14</v>
      </c>
      <c r="F3029" s="52" t="s">
        <v>15</v>
      </c>
      <c r="G3029" s="35" t="n">
        <v>100</v>
      </c>
      <c r="H3029" s="39" t="n">
        <v>0.38</v>
      </c>
      <c r="I3029" s="39" t="n">
        <v>38</v>
      </c>
      <c r="J3029" s="14"/>
    </row>
    <row r="3030" ht="22.5" customHeight="1">
      <c r="A3030" s="13" t="n">
        <f>WEEKNUM(B3030,2)</f>
        <v>36</v>
      </c>
      <c r="B3030" s="33" t="n">
        <v>46271</v>
      </c>
      <c r="C3030" s="52" t="n">
        <v>91399439</v>
      </c>
      <c r="D3030" s="63" t="s">
        <v>69</v>
      </c>
      <c r="E3030" s="52" t="s">
        <v>42</v>
      </c>
      <c r="F3030" s="52" t="s">
        <v>15</v>
      </c>
      <c r="G3030" s="77" t="n">
        <v>32</v>
      </c>
      <c r="H3030" s="60" t="n">
        <v>0.1</v>
      </c>
      <c r="I3030" s="60" t="n">
        <v>3.2</v>
      </c>
      <c r="J3030" s="14"/>
    </row>
    <row r="3031" ht="22.5" customHeight="1">
      <c r="A3031" s="13" t="n">
        <f>WEEKNUM(B3031,2)</f>
        <v>36</v>
      </c>
      <c r="B3031" s="33" t="n">
        <v>46271</v>
      </c>
      <c r="C3031" s="52" t="n">
        <v>91399437</v>
      </c>
      <c r="D3031" s="63" t="s">
        <v>70</v>
      </c>
      <c r="E3031" s="56" t="s">
        <v>71</v>
      </c>
      <c r="F3031" s="52" t="s">
        <v>15</v>
      </c>
      <c r="G3031" s="57" t="n">
        <v>50</v>
      </c>
      <c r="H3031" s="39" t="n">
        <v>0.15</v>
      </c>
      <c r="I3031" s="39" t="n">
        <v>7.5</v>
      </c>
      <c r="J3031" s="14"/>
    </row>
    <row r="3032" ht="22.5" customHeight="1">
      <c r="A3032" s="13" t="n">
        <f>WEEKNUM(B3032,2)</f>
        <v>36</v>
      </c>
      <c r="B3032" s="33" t="n">
        <v>46271</v>
      </c>
      <c r="C3032" s="52" t="n">
        <v>5556054</v>
      </c>
      <c r="D3032" s="63" t="s">
        <v>72</v>
      </c>
      <c r="E3032" s="52" t="s">
        <v>36</v>
      </c>
      <c r="F3032" s="52" t="s">
        <v>15</v>
      </c>
      <c r="G3032" s="57" t="n">
        <v>2</v>
      </c>
      <c r="H3032" s="39" t="n">
        <v>2.066</v>
      </c>
      <c r="I3032" s="39" t="n">
        <v>4.132</v>
      </c>
      <c r="J3032" s="14"/>
    </row>
    <row r="3033" ht="22.5" customHeight="1">
      <c r="A3033" s="13" t="n">
        <f>WEEKNUM(B3033,2)</f>
        <v>36</v>
      </c>
      <c r="B3033" s="33" t="n">
        <v>46271</v>
      </c>
      <c r="C3033" s="52" t="n">
        <v>8628042</v>
      </c>
      <c r="D3033" s="63" t="s">
        <v>28</v>
      </c>
      <c r="E3033" s="52" t="s">
        <v>14</v>
      </c>
      <c r="F3033" s="52" t="s">
        <v>26</v>
      </c>
      <c r="G3033" s="57" t="n">
        <v>668</v>
      </c>
      <c r="H3033" s="39" t="n">
        <v>0.28</v>
      </c>
      <c r="I3033" s="39" t="n">
        <v>188.28</v>
      </c>
      <c r="J3033" s="14"/>
    </row>
    <row r="3034" ht="22.5" customHeight="1">
      <c r="A3034" s="13" t="n">
        <f>WEEKNUM(B3034,2)</f>
        <v>36</v>
      </c>
      <c r="B3034" s="33" t="n">
        <v>46271</v>
      </c>
      <c r="C3034" s="52" t="n">
        <v>9297014</v>
      </c>
      <c r="D3034" s="63" t="s">
        <v>13</v>
      </c>
      <c r="E3034" s="52" t="s">
        <v>14</v>
      </c>
      <c r="F3034" s="52" t="s">
        <v>26</v>
      </c>
      <c r="G3034" s="57" t="n">
        <v>84</v>
      </c>
      <c r="H3034" s="39" t="n">
        <v>0.07</v>
      </c>
      <c r="I3034" s="39" t="n">
        <v>5.91</v>
      </c>
      <c r="J3034" s="14"/>
    </row>
    <row r="3035" ht="22.5" customHeight="1">
      <c r="A3035" s="13" t="n">
        <f>WEEKNUM(B3035,2)</f>
        <v>36</v>
      </c>
      <c r="B3035" s="33" t="n">
        <v>46271</v>
      </c>
      <c r="C3035" s="52" t="n">
        <v>7815836</v>
      </c>
      <c r="D3035" s="63" t="s">
        <v>73</v>
      </c>
      <c r="E3035" s="52" t="s">
        <v>36</v>
      </c>
      <c r="F3035" s="84" t="s">
        <v>15</v>
      </c>
      <c r="G3035" s="57" t="n">
        <v>3527</v>
      </c>
      <c r="H3035" s="39" t="n">
        <v>0.106</v>
      </c>
      <c r="I3035" s="39" t="n">
        <v>372.32</v>
      </c>
      <c r="J3035" s="14"/>
    </row>
    <row r="3036" ht="22.5" customHeight="1">
      <c r="A3036" s="13" t="n">
        <f>WEEKNUM(B3036,2)</f>
        <v>36</v>
      </c>
      <c r="B3036" s="33" t="n">
        <v>46271</v>
      </c>
      <c r="C3036" s="52" t="n">
        <v>9751142</v>
      </c>
      <c r="D3036" s="63" t="s">
        <v>101</v>
      </c>
      <c r="E3036" s="52" t="s">
        <v>11</v>
      </c>
      <c r="F3036" s="56" t="s">
        <v>30</v>
      </c>
      <c r="G3036" s="57" t="n">
        <v>4</v>
      </c>
      <c r="H3036" s="39" t="n">
        <v>1.5</v>
      </c>
      <c r="I3036" s="39" t="n">
        <v>8.98</v>
      </c>
      <c r="J3036" s="64" t="n">
        <v>8.978</v>
      </c>
    </row>
    <row r="3037" ht="22.5" customHeight="1">
      <c r="A3037" s="13" t="n">
        <f>WEEKNUM(B3037,2)</f>
        <v>36</v>
      </c>
      <c r="B3037" s="33" t="n">
        <v>46271</v>
      </c>
      <c r="C3037" s="52" t="n">
        <v>8312006</v>
      </c>
      <c r="D3037" s="63" t="s">
        <v>92</v>
      </c>
      <c r="E3037" s="52" t="s">
        <v>14</v>
      </c>
      <c r="F3037" s="52" t="s">
        <v>15</v>
      </c>
      <c r="G3037" s="57" t="n">
        <v>37</v>
      </c>
      <c r="H3037" s="39" t="n">
        <v>0.12</v>
      </c>
      <c r="I3037" s="39" t="n">
        <v>4.44</v>
      </c>
      <c r="J3037" s="14"/>
    </row>
    <row r="3038" ht="22.5" customHeight="1">
      <c r="A3038" s="13" t="n">
        <f>WEEKNUM(B3038,2)</f>
        <v>36</v>
      </c>
      <c r="B3038" s="33" t="n">
        <v>46271</v>
      </c>
      <c r="C3038" s="52" t="n">
        <v>91467820</v>
      </c>
      <c r="D3038" s="63" t="s">
        <v>74</v>
      </c>
      <c r="E3038" s="52" t="s">
        <v>36</v>
      </c>
      <c r="F3038" s="52" t="s">
        <v>15</v>
      </c>
      <c r="G3038" s="57" t="n">
        <v>200</v>
      </c>
      <c r="H3038" s="39" t="n">
        <v>0.1</v>
      </c>
      <c r="I3038" s="39" t="n">
        <v>20</v>
      </c>
      <c r="J3038" s="14"/>
    </row>
    <row r="3039" ht="22.5" customHeight="1">
      <c r="A3039" s="13" t="n">
        <f>WEEKNUM(B3039,2)</f>
        <v>36</v>
      </c>
      <c r="B3039" s="33" t="n">
        <v>46271</v>
      </c>
      <c r="C3039" s="52" t="n">
        <v>91467821</v>
      </c>
      <c r="D3039" s="63" t="s">
        <v>74</v>
      </c>
      <c r="E3039" s="52" t="s">
        <v>17</v>
      </c>
      <c r="F3039" s="52" t="s">
        <v>15</v>
      </c>
      <c r="G3039" s="57" t="n">
        <v>100</v>
      </c>
      <c r="H3039" s="39" t="n">
        <v>0.17</v>
      </c>
      <c r="I3039" s="39" t="n">
        <v>17</v>
      </c>
      <c r="J3039" s="14"/>
    </row>
    <row r="3040" ht="22.5" customHeight="1">
      <c r="A3040" s="13" t="n">
        <f>WEEKNUM(B3040,2)</f>
        <v>36</v>
      </c>
      <c r="B3040" s="33" t="n">
        <v>46271</v>
      </c>
      <c r="C3040" s="52" t="n">
        <v>10295313</v>
      </c>
      <c r="D3040" s="63" t="s">
        <v>92</v>
      </c>
      <c r="E3040" s="52" t="s">
        <v>14</v>
      </c>
      <c r="F3040" s="52" t="s">
        <v>15</v>
      </c>
      <c r="G3040" s="57" t="n">
        <v>0</v>
      </c>
      <c r="H3040" s="39" t="n">
        <v>0</v>
      </c>
      <c r="I3040" s="39" t="n">
        <v>0</v>
      </c>
      <c r="J3040" s="14"/>
    </row>
    <row r="3041" ht="22.5" customHeight="1">
      <c r="A3041" s="13" t="n">
        <f>WEEKNUM(B3041,2)</f>
        <v>36</v>
      </c>
      <c r="B3041" s="33" t="n">
        <v>46271</v>
      </c>
      <c r="C3041" s="52" t="n">
        <v>91496145</v>
      </c>
      <c r="D3041" s="63" t="s">
        <v>74</v>
      </c>
      <c r="E3041" s="56" t="s">
        <v>71</v>
      </c>
      <c r="F3041" s="52" t="s">
        <v>15</v>
      </c>
      <c r="G3041" s="57" t="n">
        <v>50</v>
      </c>
      <c r="H3041" s="39" t="n">
        <v>0.15</v>
      </c>
      <c r="I3041" s="39" t="n">
        <v>7.5</v>
      </c>
      <c r="J3041" s="14"/>
    </row>
    <row r="3042" ht="22.5" customHeight="1">
      <c r="A3042" s="13" t="n">
        <f>WEEKNUM(B3042,2)</f>
        <v>36</v>
      </c>
      <c r="B3042" s="33" t="n">
        <v>46271</v>
      </c>
      <c r="C3042" s="52" t="n">
        <v>91496146</v>
      </c>
      <c r="D3042" s="63" t="s">
        <v>74</v>
      </c>
      <c r="E3042" s="52" t="s">
        <v>46</v>
      </c>
      <c r="F3042" s="52" t="s">
        <v>15</v>
      </c>
      <c r="G3042" s="57" t="n">
        <v>122</v>
      </c>
      <c r="H3042" s="39" t="n">
        <v>0.14</v>
      </c>
      <c r="I3042" s="39" t="n">
        <v>17.08</v>
      </c>
      <c r="J3042" s="14"/>
    </row>
    <row r="3043" ht="22.5" customHeight="1">
      <c r="A3043" s="13" t="n">
        <f>WEEKNUM(B3043,2)</f>
        <v>36</v>
      </c>
      <c r="B3043" s="33" t="n">
        <v>46271</v>
      </c>
      <c r="C3043" s="52" t="n">
        <v>91496147</v>
      </c>
      <c r="D3043" s="63" t="s">
        <v>74</v>
      </c>
      <c r="E3043" s="52" t="s">
        <v>11</v>
      </c>
      <c r="F3043" s="52" t="s">
        <v>15</v>
      </c>
      <c r="G3043" s="57" t="n">
        <v>136</v>
      </c>
      <c r="H3043" s="39" t="n">
        <v>0.13</v>
      </c>
      <c r="I3043" s="39" t="n">
        <v>17.68</v>
      </c>
      <c r="J3043" s="14"/>
    </row>
    <row r="3044" ht="22.5" customHeight="1">
      <c r="A3044" s="13" t="n">
        <f>WEEKNUM(B3044,2)</f>
        <v>36</v>
      </c>
      <c r="B3044" s="33" t="n">
        <v>46271</v>
      </c>
      <c r="C3044" s="52" t="n">
        <v>91496148</v>
      </c>
      <c r="D3044" s="63" t="s">
        <v>74</v>
      </c>
      <c r="E3044" s="52" t="s">
        <v>14</v>
      </c>
      <c r="F3044" s="52" t="s">
        <v>15</v>
      </c>
      <c r="G3044" s="57" t="n">
        <v>160</v>
      </c>
      <c r="H3044" s="39" t="n">
        <v>0.15</v>
      </c>
      <c r="I3044" s="39" t="n">
        <v>24</v>
      </c>
      <c r="J3044" s="14"/>
    </row>
    <row r="3045" ht="22.5" customHeight="1">
      <c r="A3045" s="13" t="n">
        <f>WEEKNUM(B3045,2)</f>
        <v>36</v>
      </c>
      <c r="B3045" s="33" t="n">
        <v>46271</v>
      </c>
      <c r="C3045" s="52" t="n">
        <v>10765365</v>
      </c>
      <c r="D3045" s="63" t="s">
        <v>75</v>
      </c>
      <c r="E3045" s="56" t="s">
        <v>71</v>
      </c>
      <c r="F3045" s="52" t="s">
        <v>15</v>
      </c>
      <c r="G3045" s="57" t="n">
        <v>61</v>
      </c>
      <c r="H3045" s="39" t="n">
        <v>0.183</v>
      </c>
      <c r="I3045" s="39" t="n">
        <v>11.18</v>
      </c>
      <c r="J3045" s="14"/>
    </row>
    <row r="3046" ht="22.5" customHeight="1">
      <c r="A3046" s="13" t="n">
        <f>WEEKNUM(B3046,2)</f>
        <v>36</v>
      </c>
      <c r="B3046" s="33" t="n">
        <v>46271</v>
      </c>
      <c r="C3046" s="52" t="n">
        <v>11079953</v>
      </c>
      <c r="D3046" s="63" t="s">
        <v>72</v>
      </c>
      <c r="E3046" s="52" t="s">
        <v>36</v>
      </c>
      <c r="F3046" s="52" t="s">
        <v>15</v>
      </c>
      <c r="G3046" s="57" t="n">
        <v>0</v>
      </c>
      <c r="H3046" s="39" t="n">
        <v>0</v>
      </c>
      <c r="I3046" s="39" t="n">
        <v>0</v>
      </c>
      <c r="J3046" s="14"/>
    </row>
    <row r="3047" ht="22.5" customHeight="1">
      <c r="A3047" s="13" t="n">
        <f>WEEKNUM(B3047,2)</f>
        <v>36</v>
      </c>
      <c r="B3047" s="33" t="n">
        <v>46271</v>
      </c>
      <c r="C3047" s="52" t="n">
        <v>11079265</v>
      </c>
      <c r="D3047" s="63" t="s">
        <v>101</v>
      </c>
      <c r="E3047" s="52" t="s">
        <v>11</v>
      </c>
      <c r="F3047" s="56" t="s">
        <v>30</v>
      </c>
      <c r="G3047" s="57" t="n">
        <v>0</v>
      </c>
      <c r="H3047" s="39" t="n">
        <v>0</v>
      </c>
      <c r="I3047" s="39" t="n">
        <v>0.02</v>
      </c>
      <c r="J3047" s="64" t="n">
        <v>0</v>
      </c>
    </row>
    <row r="3048" ht="22.5" customHeight="1">
      <c r="A3048" s="13" t="n">
        <f>WEEKNUM(B3048,2)</f>
        <v>36</v>
      </c>
      <c r="B3048" s="33" t="n">
        <v>46271</v>
      </c>
      <c r="C3048" s="52" t="n">
        <v>9535696</v>
      </c>
      <c r="D3048" s="63" t="s">
        <v>97</v>
      </c>
      <c r="E3048" s="56" t="s">
        <v>36</v>
      </c>
      <c r="F3048" s="52" t="s">
        <v>15</v>
      </c>
      <c r="G3048" s="57" t="n">
        <v>0</v>
      </c>
      <c r="H3048" s="39" t="n">
        <v>0</v>
      </c>
      <c r="I3048" s="39" t="n">
        <v>0</v>
      </c>
      <c r="J3048" s="14"/>
    </row>
    <row r="3049" ht="22.5" customHeight="1">
      <c r="A3049" s="13" t="n">
        <f>WEEKNUM(B3049,2)</f>
        <v>36</v>
      </c>
      <c r="B3049" s="33" t="n">
        <v>46271</v>
      </c>
      <c r="C3049" s="52" t="n">
        <v>11690181</v>
      </c>
      <c r="D3049" s="63" t="s">
        <v>76</v>
      </c>
      <c r="E3049" s="52" t="s">
        <v>14</v>
      </c>
      <c r="F3049" s="52" t="s">
        <v>15</v>
      </c>
      <c r="G3049" s="57" t="n">
        <v>500</v>
      </c>
      <c r="H3049" s="39" t="n">
        <v>0.42</v>
      </c>
      <c r="I3049" s="39" t="n">
        <v>210.1</v>
      </c>
      <c r="J3049" s="14"/>
    </row>
    <row r="3050" ht="22.5" customHeight="1">
      <c r="A3050" s="13" t="n">
        <f>WEEKNUM(B3050,2)</f>
        <v>36</v>
      </c>
      <c r="B3050" s="33" t="n">
        <v>46271</v>
      </c>
      <c r="C3050" s="52" t="n">
        <v>11836152</v>
      </c>
      <c r="D3050" s="63" t="s">
        <v>73</v>
      </c>
      <c r="E3050" s="56" t="s">
        <v>36</v>
      </c>
      <c r="F3050" s="52" t="s">
        <v>15</v>
      </c>
      <c r="G3050" s="57" t="n">
        <v>2</v>
      </c>
      <c r="H3050" s="39" t="n">
        <v>0.09</v>
      </c>
      <c r="I3050" s="39" t="n">
        <v>0.18</v>
      </c>
      <c r="J3050" s="70"/>
    </row>
    <row r="3051" ht="22.5" customHeight="1">
      <c r="A3051" s="13" t="n">
        <f>WEEKNUM(B3051,2)</f>
        <v>36</v>
      </c>
      <c r="B3051" s="33" t="n">
        <v>46271</v>
      </c>
      <c r="C3051" s="52" t="n">
        <v>11862336</v>
      </c>
      <c r="D3051" s="63" t="s">
        <v>69</v>
      </c>
      <c r="E3051" s="75" t="s">
        <v>42</v>
      </c>
      <c r="F3051" s="52" t="s">
        <v>15</v>
      </c>
      <c r="G3051" s="57" t="n">
        <v>1</v>
      </c>
      <c r="H3051" s="39" t="n">
        <v>0.1</v>
      </c>
      <c r="I3051" s="39" t="n">
        <v>0.1</v>
      </c>
      <c r="J3051" s="70"/>
    </row>
    <row r="3052" ht="22.5" customHeight="1">
      <c r="A3052" s="13" t="n">
        <f>WEEKNUM(B3052,2)</f>
        <v>36</v>
      </c>
      <c r="B3052" s="33" t="n">
        <v>46271</v>
      </c>
      <c r="C3052" s="52" t="n">
        <v>11924259</v>
      </c>
      <c r="D3052" s="63" t="s">
        <v>77</v>
      </c>
      <c r="E3052" s="56" t="s">
        <v>36</v>
      </c>
      <c r="F3052" s="52" t="s">
        <v>15</v>
      </c>
      <c r="G3052" s="57" t="n">
        <v>65</v>
      </c>
      <c r="H3052" s="39" t="n">
        <v>0.12</v>
      </c>
      <c r="I3052" s="39" t="n">
        <v>7.8</v>
      </c>
      <c r="J3052" s="70"/>
    </row>
    <row r="3053" ht="22.5" customHeight="1">
      <c r="A3053" s="13" t="n">
        <f>WEEKNUM(B3053,2)</f>
        <v>36</v>
      </c>
      <c r="B3053" s="33" t="n">
        <v>46271</v>
      </c>
      <c r="C3053" s="52" t="n">
        <v>11924419</v>
      </c>
      <c r="D3053" s="63" t="s">
        <v>77</v>
      </c>
      <c r="E3053" s="56" t="s">
        <v>36</v>
      </c>
      <c r="F3053" s="56" t="s">
        <v>26</v>
      </c>
      <c r="G3053" s="57" t="n">
        <v>21</v>
      </c>
      <c r="H3053" s="39" t="n">
        <v>0.14</v>
      </c>
      <c r="I3053" s="39" t="n">
        <v>3.01</v>
      </c>
      <c r="J3053" s="70"/>
    </row>
    <row r="3054" ht="22.5" customHeight="1">
      <c r="A3054" s="13" t="n">
        <f>WEEKNUM(B3054,2)</f>
        <v>36</v>
      </c>
      <c r="B3054" s="33" t="n">
        <v>46271</v>
      </c>
      <c r="C3054" s="52" t="n">
        <v>6395488</v>
      </c>
      <c r="D3054" s="63" t="s">
        <v>39</v>
      </c>
      <c r="E3054" s="52" t="s">
        <v>14</v>
      </c>
      <c r="F3054" s="52" t="s">
        <v>15</v>
      </c>
      <c r="G3054" s="74" t="n">
        <v>200</v>
      </c>
      <c r="H3054" s="60" t="n">
        <v>0.3</v>
      </c>
      <c r="I3054" s="60" t="n">
        <v>60</v>
      </c>
      <c r="J3054" s="14"/>
    </row>
    <row r="3055" ht="22.5" customHeight="1">
      <c r="A3055" s="13" t="n">
        <f>WEEKNUM(B3055,2)</f>
        <v>36</v>
      </c>
      <c r="B3055" s="33" t="n">
        <v>46271</v>
      </c>
      <c r="C3055" s="52" t="n">
        <v>8291713</v>
      </c>
      <c r="D3055" s="62" t="s">
        <v>40</v>
      </c>
      <c r="E3055" s="56" t="s">
        <v>14</v>
      </c>
      <c r="F3055" s="52" t="s">
        <v>15</v>
      </c>
      <c r="G3055" s="35" t="n">
        <v>1500</v>
      </c>
      <c r="H3055" s="39" t="n">
        <v>0.139</v>
      </c>
      <c r="I3055" s="39" t="n">
        <v>208.57</v>
      </c>
      <c r="J3055" s="14"/>
    </row>
    <row r="3056" ht="22.5" customHeight="1">
      <c r="A3056" s="13" t="n">
        <f>WEEKNUM(B3056,2)</f>
        <v>36</v>
      </c>
      <c r="B3056" s="33" t="n">
        <v>46271</v>
      </c>
      <c r="C3056" s="52" t="n">
        <v>8566541</v>
      </c>
      <c r="D3056" s="62" t="s">
        <v>79</v>
      </c>
      <c r="E3056" s="56" t="s">
        <v>14</v>
      </c>
      <c r="F3056" s="56" t="s">
        <v>26</v>
      </c>
      <c r="G3056" s="58" t="n">
        <v>325</v>
      </c>
      <c r="H3056" s="39" t="n">
        <v>0.18</v>
      </c>
      <c r="I3056" s="39" t="n">
        <v>59.59</v>
      </c>
      <c r="J3056" s="14"/>
    </row>
    <row r="3057" ht="22.5" customHeight="1">
      <c r="A3057" s="13" t="n">
        <f>WEEKNUM(B3057,2)</f>
        <v>36</v>
      </c>
      <c r="B3057" s="33" t="n">
        <v>46271</v>
      </c>
      <c r="C3057" s="52" t="n">
        <v>8566084</v>
      </c>
      <c r="D3057" s="62" t="s">
        <v>80</v>
      </c>
      <c r="E3057" s="56" t="s">
        <v>42</v>
      </c>
      <c r="F3057" s="52" t="s">
        <v>15</v>
      </c>
      <c r="G3057" s="58" t="n">
        <v>100</v>
      </c>
      <c r="H3057" s="39" t="n">
        <v>0.12</v>
      </c>
      <c r="I3057" s="39" t="n">
        <v>12</v>
      </c>
      <c r="J3057" s="14"/>
    </row>
    <row r="3058" ht="22.5" customHeight="1">
      <c r="A3058" s="13" t="n">
        <f>WEEKNUM(B3058,2)</f>
        <v>36</v>
      </c>
      <c r="B3058" s="33" t="n">
        <v>46271</v>
      </c>
      <c r="C3058" s="52" t="n">
        <v>2937658</v>
      </c>
      <c r="D3058" s="62" t="s">
        <v>81</v>
      </c>
      <c r="E3058" s="56" t="s">
        <v>14</v>
      </c>
      <c r="F3058" s="52" t="s">
        <v>15</v>
      </c>
      <c r="G3058" s="58" t="n">
        <v>100</v>
      </c>
      <c r="H3058" s="39" t="n">
        <v>0.123</v>
      </c>
      <c r="I3058" s="39" t="n">
        <v>12.331</v>
      </c>
      <c r="J3058" s="14"/>
    </row>
    <row r="3059" ht="22.5" customHeight="1">
      <c r="A3059" s="13" t="n">
        <f>WEEKNUM(B3059,2)</f>
        <v>36</v>
      </c>
      <c r="B3059" s="33" t="n">
        <v>46271</v>
      </c>
      <c r="C3059" s="52" t="n">
        <v>6706444</v>
      </c>
      <c r="D3059" s="62" t="s">
        <v>82</v>
      </c>
      <c r="E3059" s="13" t="s">
        <v>83</v>
      </c>
      <c r="F3059" s="56" t="s">
        <v>12</v>
      </c>
      <c r="G3059" s="58" t="n">
        <v>32</v>
      </c>
      <c r="H3059" s="39" t="n">
        <v>0.668</v>
      </c>
      <c r="I3059" s="39" t="n">
        <v>21.3664</v>
      </c>
      <c r="J3059" s="14"/>
    </row>
    <row r="3060" ht="22.5" customHeight="1">
      <c r="A3060" s="13" t="n">
        <f>WEEKNUM(B3060,2)</f>
        <v>36</v>
      </c>
      <c r="B3060" s="33" t="n">
        <v>46271</v>
      </c>
      <c r="C3060" s="52" t="n">
        <v>5963354</v>
      </c>
      <c r="D3060" s="63" t="s">
        <v>82</v>
      </c>
      <c r="E3060" s="13" t="s">
        <v>83</v>
      </c>
      <c r="F3060" s="52" t="s">
        <v>15</v>
      </c>
      <c r="G3060" s="58" t="n">
        <v>362</v>
      </c>
      <c r="H3060" s="39" t="n">
        <v>0.584</v>
      </c>
      <c r="I3060" s="39" t="n">
        <v>211.532</v>
      </c>
      <c r="J3060" s="64"/>
    </row>
    <row r="3061" ht="22.5" customHeight="1">
      <c r="A3061" s="13" t="n">
        <f>WEEKNUM(B3061,2)</f>
        <v>36</v>
      </c>
      <c r="B3061" s="33" t="n">
        <v>46271</v>
      </c>
      <c r="C3061" s="52" t="n">
        <v>9686529</v>
      </c>
      <c r="D3061" s="62" t="s">
        <v>82</v>
      </c>
      <c r="E3061" s="39" t="s">
        <v>84</v>
      </c>
      <c r="F3061" s="52" t="s">
        <v>15</v>
      </c>
      <c r="G3061" s="58" t="n">
        <v>34</v>
      </c>
      <c r="H3061" s="39" t="n">
        <v>0.5</v>
      </c>
      <c r="I3061" s="39" t="n">
        <v>17</v>
      </c>
      <c r="J3061" s="14"/>
    </row>
    <row r="3062" ht="22.5" customHeight="1">
      <c r="A3062" s="13" t="n">
        <f>WEEKNUM(B3062,2)</f>
        <v>36</v>
      </c>
      <c r="B3062" s="33" t="n">
        <v>46271</v>
      </c>
      <c r="C3062" s="52" t="n">
        <v>5963400</v>
      </c>
      <c r="D3062" s="62" t="s">
        <v>82</v>
      </c>
      <c r="E3062" s="39" t="s">
        <v>85</v>
      </c>
      <c r="F3062" s="52" t="s">
        <v>15</v>
      </c>
      <c r="G3062" s="58" t="n">
        <v>244</v>
      </c>
      <c r="H3062" s="39" t="n">
        <v>0.47</v>
      </c>
      <c r="I3062" s="39" t="n">
        <v>114.8</v>
      </c>
      <c r="J3062" s="14"/>
    </row>
    <row r="3063" ht="22.5" customHeight="1">
      <c r="A3063" s="38" t="n">
        <f>WEEKNUM(B3063,2)</f>
        <v>36</v>
      </c>
      <c r="B3063" s="33" t="n">
        <v>46271</v>
      </c>
      <c r="C3063" s="65" t="n">
        <v>10080665</v>
      </c>
      <c r="D3063" s="68" t="s">
        <v>82</v>
      </c>
      <c r="E3063" s="39" t="s">
        <v>86</v>
      </c>
      <c r="F3063" s="52" t="s">
        <v>15</v>
      </c>
      <c r="G3063" s="58" t="n">
        <v>9</v>
      </c>
      <c r="H3063" s="39" t="n">
        <v>0.38</v>
      </c>
      <c r="I3063" s="39" t="n">
        <v>3.42</v>
      </c>
      <c r="J3063" s="14"/>
    </row>
    <row r="3064" ht="22.5" customHeight="1">
      <c r="A3064" s="13" t="n">
        <f>WEEKNUM(B3064,2)</f>
        <v>36</v>
      </c>
      <c r="B3064" s="33" t="n">
        <v>46271</v>
      </c>
      <c r="C3064" s="13" t="n">
        <v>91520433</v>
      </c>
      <c r="D3064" s="62" t="s">
        <v>74</v>
      </c>
      <c r="E3064" s="39" t="s">
        <v>14</v>
      </c>
      <c r="F3064" s="52" t="s">
        <v>15</v>
      </c>
      <c r="G3064" s="58" t="n">
        <v>0</v>
      </c>
      <c r="H3064" s="39" t="n">
        <v>0</v>
      </c>
      <c r="I3064" s="39" t="n">
        <v>0</v>
      </c>
      <c r="J3064" s="14"/>
    </row>
    <row r="3065" ht="22.5" customHeight="1">
      <c r="A3065" s="13" t="n">
        <f>WEEKNUM(B3065,2)</f>
        <v>36</v>
      </c>
      <c r="B3065" s="33" t="n">
        <v>46271</v>
      </c>
      <c r="C3065" s="52" t="n">
        <v>91528810</v>
      </c>
      <c r="D3065" s="62" t="s">
        <v>102</v>
      </c>
      <c r="E3065" s="39" t="s">
        <v>14</v>
      </c>
      <c r="F3065" s="52" t="s">
        <v>15</v>
      </c>
      <c r="G3065" s="58" t="n">
        <v>0</v>
      </c>
      <c r="H3065" s="39" t="n">
        <v>0</v>
      </c>
      <c r="I3065" s="39" t="n">
        <v>0</v>
      </c>
      <c r="J3065" s="14"/>
    </row>
    <row r="3066" ht="22.5" customHeight="1">
      <c r="A3066" s="13" t="n">
        <f>WEEKNUM(B3066,2)</f>
        <v>36</v>
      </c>
      <c r="B3066" s="33" t="n">
        <v>46271</v>
      </c>
      <c r="C3066" s="52" t="n">
        <v>5623760</v>
      </c>
      <c r="D3066" s="62" t="s">
        <v>89</v>
      </c>
      <c r="E3066" s="39" t="s">
        <v>14</v>
      </c>
      <c r="F3066" s="52" t="s">
        <v>15</v>
      </c>
      <c r="G3066" s="58" t="n">
        <v>50</v>
      </c>
      <c r="H3066" s="39" t="n">
        <v>0.15</v>
      </c>
      <c r="I3066" s="39" t="n">
        <v>7.5</v>
      </c>
      <c r="J3066" s="14"/>
    </row>
    <row r="3067" ht="22.5" customHeight="1">
      <c r="A3067" s="13" t="n">
        <f>WEEKNUM(B3067,2)</f>
        <v>36</v>
      </c>
      <c r="B3067" s="33" t="n">
        <v>46271</v>
      </c>
      <c r="C3067" s="52" t="n">
        <v>11078827</v>
      </c>
      <c r="D3067" s="62" t="s">
        <v>82</v>
      </c>
      <c r="E3067" s="39" t="s">
        <v>85</v>
      </c>
      <c r="F3067" s="52" t="s">
        <v>15</v>
      </c>
      <c r="G3067" s="58" t="n">
        <v>1</v>
      </c>
      <c r="H3067" s="39" t="n">
        <v>0.3</v>
      </c>
      <c r="I3067" s="39" t="n">
        <v>0.3</v>
      </c>
      <c r="J3067" s="14"/>
    </row>
    <row r="3068" ht="22.5" customHeight="1">
      <c r="A3068" s="13" t="n">
        <f>WEEKNUM(B3068,2)</f>
        <v>36</v>
      </c>
      <c r="B3068" s="33" t="n">
        <v>46271</v>
      </c>
      <c r="C3068" s="52" t="n">
        <v>11078981</v>
      </c>
      <c r="D3068" s="62" t="s">
        <v>82</v>
      </c>
      <c r="E3068" s="13" t="s">
        <v>83</v>
      </c>
      <c r="F3068" s="52" t="s">
        <v>15</v>
      </c>
      <c r="G3068" s="58" t="n">
        <v>0</v>
      </c>
      <c r="H3068" s="39" t="n">
        <v>0</v>
      </c>
      <c r="I3068" s="39" t="n">
        <v>0</v>
      </c>
      <c r="J3068" s="14"/>
    </row>
    <row r="3069" ht="22.5" customHeight="1">
      <c r="A3069" s="13" t="n">
        <f>WEEKNUM(B3069,2)</f>
        <v>36</v>
      </c>
      <c r="B3069" s="33" t="n">
        <v>46271</v>
      </c>
      <c r="C3069" s="52" t="n">
        <v>11080833</v>
      </c>
      <c r="D3069" s="62" t="s">
        <v>82</v>
      </c>
      <c r="E3069" s="39" t="s">
        <v>84</v>
      </c>
      <c r="F3069" s="52" t="s">
        <v>15</v>
      </c>
      <c r="G3069" s="58" t="n">
        <v>0</v>
      </c>
      <c r="H3069" s="39" t="n">
        <v>0</v>
      </c>
      <c r="I3069" s="39" t="n">
        <v>0</v>
      </c>
      <c r="J3069" s="14"/>
    </row>
    <row r="3070" ht="22.5" customHeight="1">
      <c r="A3070" s="13" t="n">
        <f>WEEKNUM(B3070,2)</f>
        <v>36</v>
      </c>
      <c r="B3070" s="33" t="n">
        <v>46271</v>
      </c>
      <c r="C3070" s="52" t="n">
        <v>11081056</v>
      </c>
      <c r="D3070" s="62" t="s">
        <v>82</v>
      </c>
      <c r="E3070" s="39" t="s">
        <v>86</v>
      </c>
      <c r="F3070" s="52" t="s">
        <v>15</v>
      </c>
      <c r="G3070" s="58" t="n">
        <v>0</v>
      </c>
      <c r="H3070" s="39" t="n">
        <v>0</v>
      </c>
      <c r="I3070" s="39" t="n">
        <v>0</v>
      </c>
      <c r="J3070" s="14"/>
    </row>
    <row r="3071" ht="22.5" customHeight="1">
      <c r="A3071" s="13" t="n">
        <f>WEEKNUM(B3071,2)</f>
        <v>36</v>
      </c>
      <c r="B3071" s="33" t="n">
        <v>46271</v>
      </c>
      <c r="C3071" s="52" t="n">
        <v>11078963</v>
      </c>
      <c r="D3071" s="62" t="s">
        <v>81</v>
      </c>
      <c r="E3071" s="39" t="s">
        <v>14</v>
      </c>
      <c r="F3071" s="52" t="s">
        <v>15</v>
      </c>
      <c r="G3071" s="58" t="n">
        <v>31</v>
      </c>
      <c r="H3071" s="39" t="n">
        <v>0.4</v>
      </c>
      <c r="I3071" s="39" t="n">
        <v>12.4</v>
      </c>
      <c r="J3071" s="14"/>
    </row>
    <row r="3072" ht="22.5" customHeight="1">
      <c r="A3072" s="13" t="n">
        <f>WEEKNUM(B3072,2)</f>
        <v>36</v>
      </c>
      <c r="B3072" s="33" t="n">
        <v>46271</v>
      </c>
      <c r="C3072" s="52" t="n">
        <v>91538300</v>
      </c>
      <c r="D3072" s="62" t="s">
        <v>74</v>
      </c>
      <c r="E3072" s="39" t="s">
        <v>36</v>
      </c>
      <c r="F3072" s="52" t="s">
        <v>15</v>
      </c>
      <c r="G3072" s="58" t="n">
        <v>4</v>
      </c>
      <c r="H3072" s="39" t="n">
        <v>0.14</v>
      </c>
      <c r="I3072" s="39" t="n">
        <v>0.56</v>
      </c>
      <c r="J3072" s="14"/>
    </row>
    <row r="3073" ht="22.5" customHeight="1">
      <c r="A3073" s="13" t="n">
        <f>WEEKNUM(B3073,2)</f>
        <v>36</v>
      </c>
      <c r="B3073" s="33" t="n">
        <v>46271</v>
      </c>
      <c r="C3073" s="52" t="n">
        <v>91538301</v>
      </c>
      <c r="D3073" s="62" t="s">
        <v>74</v>
      </c>
      <c r="E3073" s="39" t="s">
        <v>14</v>
      </c>
      <c r="F3073" s="52" t="s">
        <v>15</v>
      </c>
      <c r="G3073" s="58" t="n">
        <v>6</v>
      </c>
      <c r="H3073" s="39" t="n">
        <v>0.22</v>
      </c>
      <c r="I3073" s="39" t="n">
        <v>1.32</v>
      </c>
      <c r="J3073" s="14"/>
    </row>
    <row r="3074" ht="22.5" customHeight="1">
      <c r="A3074" s="13" t="n">
        <f>WEEKNUM(B3074,2)</f>
        <v>36</v>
      </c>
      <c r="B3074" s="33" t="n">
        <v>46271</v>
      </c>
      <c r="C3074" s="65" t="n">
        <v>91538306</v>
      </c>
      <c r="D3074" s="68" t="s">
        <v>74</v>
      </c>
      <c r="E3074" s="39" t="s">
        <v>71</v>
      </c>
      <c r="F3074" s="52" t="s">
        <v>15</v>
      </c>
      <c r="G3074" s="58" t="n">
        <v>2</v>
      </c>
      <c r="H3074" s="39" t="n">
        <v>0.18</v>
      </c>
      <c r="I3074" s="39" t="n">
        <v>0.36</v>
      </c>
      <c r="J3074" s="14"/>
    </row>
    <row r="3075" ht="22.5" customHeight="1">
      <c r="A3075" s="13" t="n">
        <f>WEEKNUM(B3075,2)</f>
        <v>36</v>
      </c>
      <c r="B3075" s="33" t="n">
        <v>46271</v>
      </c>
      <c r="C3075" s="13" t="n">
        <v>91538307</v>
      </c>
      <c r="D3075" s="62" t="s">
        <v>74</v>
      </c>
      <c r="E3075" s="13" t="s">
        <v>17</v>
      </c>
      <c r="F3075" s="52" t="s">
        <v>15</v>
      </c>
      <c r="G3075" s="58" t="n">
        <v>0</v>
      </c>
      <c r="H3075" s="39" t="n">
        <v>0</v>
      </c>
      <c r="I3075" s="39" t="n">
        <v>0</v>
      </c>
      <c r="J3075" s="14"/>
    </row>
    <row r="3076" ht="22.5" customHeight="1">
      <c r="A3076" s="13" t="n">
        <f>WEEKNUM(B3076,2)</f>
        <v>36</v>
      </c>
      <c r="B3076" s="33" t="n">
        <v>46271</v>
      </c>
      <c r="C3076" s="13" t="n">
        <v>91538308</v>
      </c>
      <c r="D3076" s="62" t="s">
        <v>74</v>
      </c>
      <c r="E3076" s="13" t="s">
        <v>11</v>
      </c>
      <c r="F3076" s="52" t="s">
        <v>15</v>
      </c>
      <c r="G3076" s="58" t="n">
        <v>0</v>
      </c>
      <c r="H3076" s="39" t="n">
        <v>0</v>
      </c>
      <c r="I3076" s="39" t="n">
        <v>0</v>
      </c>
      <c r="J3076" s="14"/>
    </row>
    <row r="3077" ht="22.5" customHeight="1">
      <c r="A3077" s="13" t="n">
        <f>WEEKNUM(B3077,2)</f>
        <v>36</v>
      </c>
      <c r="B3077" s="33" t="n">
        <v>46271</v>
      </c>
      <c r="C3077" s="52" t="n">
        <v>91538309</v>
      </c>
      <c r="D3077" s="62" t="s">
        <v>74</v>
      </c>
      <c r="E3077" s="39" t="s">
        <v>46</v>
      </c>
      <c r="F3077" s="52" t="s">
        <v>15</v>
      </c>
      <c r="G3077" s="58" t="n">
        <v>2</v>
      </c>
      <c r="H3077" s="39" t="n">
        <v>0.18</v>
      </c>
      <c r="I3077" s="39" t="n">
        <v>0.36</v>
      </c>
      <c r="J3077" s="14"/>
    </row>
    <row r="3078" ht="22.5" customHeight="1">
      <c r="A3078" s="13" t="n">
        <f>WEEKNUM(B3078,2)</f>
        <v>36</v>
      </c>
      <c r="B3078" s="33" t="n">
        <v>46271</v>
      </c>
      <c r="C3078" s="52" t="n">
        <v>11511535</v>
      </c>
      <c r="D3078" s="62" t="s">
        <v>81</v>
      </c>
      <c r="E3078" s="39" t="s">
        <v>14</v>
      </c>
      <c r="F3078" s="56" t="s">
        <v>26</v>
      </c>
      <c r="G3078" s="58" t="n">
        <v>176</v>
      </c>
      <c r="H3078" s="39" t="n">
        <v>0.34</v>
      </c>
      <c r="I3078" s="39" t="n">
        <v>58.99</v>
      </c>
      <c r="J3078" s="14"/>
    </row>
    <row r="3079" ht="22.5" customHeight="1">
      <c r="A3079" s="13" t="n">
        <f>WEEKNUM(B3079,2)</f>
        <v>36</v>
      </c>
      <c r="B3079" s="33" t="n">
        <v>46271</v>
      </c>
      <c r="C3079" s="52" t="n">
        <v>11792342</v>
      </c>
      <c r="D3079" s="62" t="s">
        <v>87</v>
      </c>
      <c r="E3079" s="39" t="s">
        <v>42</v>
      </c>
      <c r="F3079" s="52" t="s">
        <v>15</v>
      </c>
      <c r="G3079" s="58" t="n">
        <v>1</v>
      </c>
      <c r="H3079" s="39" t="n">
        <v>0.2</v>
      </c>
      <c r="I3079" s="39" t="n">
        <v>0.2</v>
      </c>
      <c r="J3079" s="14"/>
    </row>
    <row r="3080" ht="22.5" customHeight="1">
      <c r="A3080" s="13" t="n">
        <f>WEEKNUM(B3080,2)</f>
        <v>36</v>
      </c>
      <c r="B3080" s="33" t="n">
        <v>46271</v>
      </c>
      <c r="C3080" s="52" t="n">
        <v>5365722</v>
      </c>
      <c r="D3080" s="62" t="s">
        <v>67</v>
      </c>
      <c r="E3080" s="39" t="s">
        <v>65</v>
      </c>
      <c r="F3080" s="56" t="s">
        <v>12</v>
      </c>
      <c r="G3080" s="58" t="n">
        <v>31</v>
      </c>
      <c r="H3080" s="39" t="n">
        <v>0.343</v>
      </c>
      <c r="I3080" s="39" t="n">
        <v>10.638</v>
      </c>
      <c r="J3080" s="14"/>
    </row>
    <row r="3081" ht="22.5" customHeight="1">
      <c r="A3081" s="13" t="n">
        <f>WEEKNUM(B3081,2)</f>
        <v>36</v>
      </c>
      <c r="B3081" s="33" t="n">
        <v>46271</v>
      </c>
      <c r="C3081" s="52" t="n">
        <v>11924654</v>
      </c>
      <c r="D3081" s="62" t="s">
        <v>67</v>
      </c>
      <c r="E3081" s="39" t="s">
        <v>65</v>
      </c>
      <c r="F3081" s="56" t="s">
        <v>12</v>
      </c>
      <c r="G3081" s="58" t="n">
        <v>0</v>
      </c>
      <c r="H3081" s="39" t="n">
        <v>0</v>
      </c>
      <c r="I3081" s="39" t="n">
        <v>0.1763</v>
      </c>
      <c r="J3081" s="14"/>
    </row>
    <row r="3082" ht="22.5" customHeight="1">
      <c r="A3082" s="13"/>
      <c r="B3082" s="33"/>
      <c r="C3082" s="52"/>
      <c r="D3082" s="62"/>
      <c r="E3082" s="56"/>
      <c r="F3082" s="39"/>
      <c r="G3082" s="61"/>
      <c r="H3082" s="60"/>
      <c r="I3082" s="60"/>
      <c r="J3082" s="13"/>
    </row>
    <row r="3083" ht="22.5" customHeight="1">
      <c r="A3083" s="13" t="n">
        <f>WEEKNUM(B3083,2)</f>
        <v>36</v>
      </c>
      <c r="B3083" s="33" t="n">
        <v>46270</v>
      </c>
      <c r="C3083" s="52" t="n">
        <v>10813123</v>
      </c>
      <c r="D3083" s="62" t="s">
        <v>10</v>
      </c>
      <c r="E3083" s="56" t="s">
        <v>11</v>
      </c>
      <c r="F3083" s="39" t="s">
        <v>12</v>
      </c>
      <c r="G3083" s="13" t="n">
        <v>241</v>
      </c>
      <c r="H3083" s="39" t="n">
        <v>0.329</v>
      </c>
      <c r="I3083" s="39" t="n">
        <v>79.2813</v>
      </c>
      <c r="J3083" s="13"/>
    </row>
    <row r="3084" ht="22.5" customHeight="1">
      <c r="A3084" s="13" t="n">
        <f>WEEKNUM(B3084,2)</f>
        <v>36</v>
      </c>
      <c r="B3084" s="33" t="n">
        <v>46270</v>
      </c>
      <c r="C3084" s="52" t="n">
        <v>1745925</v>
      </c>
      <c r="D3084" s="62" t="s">
        <v>13</v>
      </c>
      <c r="E3084" s="56" t="s">
        <v>14</v>
      </c>
      <c r="F3084" s="39" t="s">
        <v>15</v>
      </c>
      <c r="G3084" s="35" t="n">
        <v>500</v>
      </c>
      <c r="H3084" s="39" t="n">
        <v>0.15</v>
      </c>
      <c r="I3084" s="39" t="n">
        <v>75</v>
      </c>
      <c r="J3084" s="13"/>
    </row>
    <row r="3085" ht="22.5" customHeight="1">
      <c r="A3085" s="13" t="n">
        <f>WEEKNUM(B3085,2)</f>
        <v>36</v>
      </c>
      <c r="B3085" s="33" t="n">
        <v>46270</v>
      </c>
      <c r="C3085" s="52" t="n">
        <v>6951600</v>
      </c>
      <c r="D3085" s="62" t="s">
        <v>16</v>
      </c>
      <c r="E3085" s="56" t="s">
        <v>17</v>
      </c>
      <c r="F3085" s="39" t="s">
        <v>15</v>
      </c>
      <c r="G3085" s="35" t="n">
        <v>92</v>
      </c>
      <c r="H3085" s="39" t="n">
        <v>0.177</v>
      </c>
      <c r="I3085" s="39" t="n">
        <v>16.286</v>
      </c>
      <c r="J3085" s="13"/>
    </row>
    <row r="3086" ht="22.5" customHeight="1">
      <c r="A3086" s="13" t="n">
        <f>WEEKNUM(B3086,2)</f>
        <v>36</v>
      </c>
      <c r="B3086" s="33" t="n">
        <v>46270</v>
      </c>
      <c r="C3086" s="52" t="n">
        <v>6951594</v>
      </c>
      <c r="D3086" s="62" t="s">
        <v>16</v>
      </c>
      <c r="E3086" s="56" t="s">
        <v>18</v>
      </c>
      <c r="F3086" s="39" t="s">
        <v>15</v>
      </c>
      <c r="G3086" s="35" t="n">
        <v>214</v>
      </c>
      <c r="H3086" s="39" t="n">
        <v>0.7</v>
      </c>
      <c r="I3086" s="39" t="n">
        <v>149.8</v>
      </c>
      <c r="J3086" s="13"/>
    </row>
    <row r="3087" ht="22.5" customHeight="1">
      <c r="A3087" s="13" t="n">
        <f>WEEKNUM(B3087,2)</f>
        <v>36</v>
      </c>
      <c r="B3087" s="33" t="n">
        <v>46270</v>
      </c>
      <c r="C3087" s="52" t="n">
        <v>2732727</v>
      </c>
      <c r="D3087" s="62" t="s">
        <v>10</v>
      </c>
      <c r="E3087" s="56" t="s">
        <v>19</v>
      </c>
      <c r="F3087" s="39" t="s">
        <v>15</v>
      </c>
      <c r="G3087" s="35" t="n">
        <v>490</v>
      </c>
      <c r="H3087" s="39" t="n">
        <v>0.25</v>
      </c>
      <c r="I3087" s="39" t="n">
        <v>122.525</v>
      </c>
      <c r="J3087" s="13"/>
    </row>
    <row r="3088" ht="22.5" customHeight="1">
      <c r="A3088" s="13" t="n">
        <f>WEEKNUM(B3088,2)</f>
        <v>36</v>
      </c>
      <c r="B3088" s="33" t="n">
        <v>46270</v>
      </c>
      <c r="C3088" s="52" t="n">
        <v>5619156</v>
      </c>
      <c r="D3088" s="62" t="s">
        <v>10</v>
      </c>
      <c r="E3088" s="56" t="s">
        <v>19</v>
      </c>
      <c r="F3088" s="39" t="s">
        <v>12</v>
      </c>
      <c r="G3088" s="35" t="n">
        <v>10</v>
      </c>
      <c r="H3088" s="39" t="n">
        <v>0.458</v>
      </c>
      <c r="I3088" s="39" t="n">
        <v>4.5806</v>
      </c>
      <c r="J3088" s="13"/>
    </row>
    <row r="3089" ht="22.5" customHeight="1">
      <c r="A3089" s="13" t="n">
        <f>WEEKNUM(B3089,2)</f>
        <v>36</v>
      </c>
      <c r="B3089" s="33" t="n">
        <v>46270</v>
      </c>
      <c r="C3089" s="52" t="n">
        <v>6425889</v>
      </c>
      <c r="D3089" s="62" t="s">
        <v>10</v>
      </c>
      <c r="E3089" s="56" t="s">
        <v>20</v>
      </c>
      <c r="F3089" s="39" t="s">
        <v>15</v>
      </c>
      <c r="G3089" s="72" t="n">
        <v>172</v>
      </c>
      <c r="H3089" s="73" t="n">
        <v>0.252</v>
      </c>
      <c r="I3089" s="73" t="n">
        <v>43.425</v>
      </c>
      <c r="J3089" s="13"/>
    </row>
    <row r="3090" ht="22.5" customHeight="1">
      <c r="A3090" s="13" t="n">
        <f>WEEKNUM(B3090,2)</f>
        <v>36</v>
      </c>
      <c r="B3090" s="33" t="n">
        <v>46270</v>
      </c>
      <c r="C3090" s="52" t="n">
        <v>6439005</v>
      </c>
      <c r="D3090" s="62" t="s">
        <v>10</v>
      </c>
      <c r="E3090" s="56" t="s">
        <v>20</v>
      </c>
      <c r="F3090" s="56" t="s">
        <v>21</v>
      </c>
      <c r="G3090" s="35" t="n">
        <v>83</v>
      </c>
      <c r="H3090" s="39" t="n">
        <v>0.25</v>
      </c>
      <c r="I3090" s="39" t="n">
        <v>20.75</v>
      </c>
      <c r="J3090" s="14"/>
    </row>
    <row r="3091" ht="22.5" customHeight="1">
      <c r="A3091" s="13" t="n">
        <f>WEEKNUM(B3091,2)</f>
        <v>36</v>
      </c>
      <c r="B3091" s="33" t="n">
        <v>46270</v>
      </c>
      <c r="C3091" s="52" t="n">
        <v>7203110</v>
      </c>
      <c r="D3091" s="62" t="s">
        <v>22</v>
      </c>
      <c r="E3091" s="56" t="s">
        <v>23</v>
      </c>
      <c r="F3091" s="39" t="s">
        <v>15</v>
      </c>
      <c r="G3091" s="59" t="n">
        <v>11</v>
      </c>
      <c r="H3091" s="60" t="n">
        <v>0.2</v>
      </c>
      <c r="I3091" s="60" t="n">
        <v>2.2</v>
      </c>
      <c r="J3091" s="13"/>
    </row>
    <row r="3092" ht="22.5" customHeight="1">
      <c r="A3092" s="13" t="n">
        <f>WEEKNUM(B3092,2)</f>
        <v>36</v>
      </c>
      <c r="B3092" s="33" t="n">
        <v>46270</v>
      </c>
      <c r="C3092" s="52" t="n">
        <v>7202934</v>
      </c>
      <c r="D3092" s="62" t="s">
        <v>22</v>
      </c>
      <c r="E3092" s="56" t="s">
        <v>24</v>
      </c>
      <c r="F3092" s="39" t="s">
        <v>15</v>
      </c>
      <c r="G3092" s="35" t="n">
        <v>99</v>
      </c>
      <c r="H3092" s="39" t="n">
        <v>0.353</v>
      </c>
      <c r="I3092" s="39" t="n">
        <v>34.96</v>
      </c>
      <c r="J3092" s="13"/>
    </row>
    <row r="3093" ht="22.5" customHeight="1">
      <c r="A3093" s="13" t="n">
        <f>WEEKNUM(B3093,2)</f>
        <v>36</v>
      </c>
      <c r="B3093" s="33" t="n">
        <v>46270</v>
      </c>
      <c r="C3093" s="52" t="n">
        <v>5847496</v>
      </c>
      <c r="D3093" s="62" t="s">
        <v>10</v>
      </c>
      <c r="E3093" s="56" t="s">
        <v>25</v>
      </c>
      <c r="F3093" s="39" t="s">
        <v>12</v>
      </c>
      <c r="G3093" s="35" t="n">
        <v>9</v>
      </c>
      <c r="H3093" s="39" t="n">
        <v>0.68</v>
      </c>
      <c r="I3093" s="39" t="n">
        <v>6.1194</v>
      </c>
      <c r="J3093" s="13"/>
    </row>
    <row r="3094" ht="22.5" customHeight="1">
      <c r="A3094" s="13" t="n">
        <f>WEEKNUM(B3094,2)</f>
        <v>36</v>
      </c>
      <c r="B3094" s="33" t="n">
        <v>46270</v>
      </c>
      <c r="C3094" s="52" t="n">
        <v>7572369</v>
      </c>
      <c r="D3094" s="62" t="s">
        <v>10</v>
      </c>
      <c r="E3094" s="56" t="s">
        <v>25</v>
      </c>
      <c r="F3094" s="39" t="s">
        <v>15</v>
      </c>
      <c r="G3094" s="35" t="n">
        <v>66</v>
      </c>
      <c r="H3094" s="39" t="n">
        <v>0.31</v>
      </c>
      <c r="I3094" s="39" t="n">
        <v>20.49</v>
      </c>
      <c r="J3094" s="13"/>
    </row>
    <row r="3095" ht="22.5" customHeight="1">
      <c r="A3095" s="13" t="n">
        <f>WEEKNUM(B3095,2)</f>
        <v>36</v>
      </c>
      <c r="B3095" s="33" t="n">
        <v>46270</v>
      </c>
      <c r="C3095" s="52" t="n">
        <v>8460883</v>
      </c>
      <c r="D3095" s="62" t="s">
        <v>16</v>
      </c>
      <c r="E3095" s="56" t="s">
        <v>11</v>
      </c>
      <c r="F3095" s="39" t="s">
        <v>15</v>
      </c>
      <c r="G3095" s="35" t="n">
        <v>1071</v>
      </c>
      <c r="H3095" s="39" t="n">
        <v>0.141</v>
      </c>
      <c r="I3095" s="39" t="n">
        <v>151.508</v>
      </c>
      <c r="J3095" s="13"/>
    </row>
    <row r="3096" ht="22.5" customHeight="1">
      <c r="A3096" s="13" t="n">
        <f>WEEKNUM(B3096,2)</f>
        <v>36</v>
      </c>
      <c r="B3096" s="33" t="n">
        <v>46270</v>
      </c>
      <c r="C3096" s="52" t="n">
        <v>8531973</v>
      </c>
      <c r="D3096" s="62" t="s">
        <v>16</v>
      </c>
      <c r="E3096" s="56" t="s">
        <v>18</v>
      </c>
      <c r="F3096" s="13" t="s">
        <v>26</v>
      </c>
      <c r="G3096" s="35" t="n">
        <v>3</v>
      </c>
      <c r="H3096" s="39" t="n">
        <v>0.92</v>
      </c>
      <c r="I3096" s="39" t="n">
        <v>2.76</v>
      </c>
      <c r="J3096" s="13"/>
    </row>
    <row r="3097" ht="22.5" customHeight="1">
      <c r="A3097" s="13" t="n">
        <f>WEEKNUM(B3097,2)</f>
        <v>36</v>
      </c>
      <c r="B3097" s="33" t="n">
        <v>46270</v>
      </c>
      <c r="C3097" s="52" t="n">
        <v>8156506</v>
      </c>
      <c r="D3097" s="62" t="s">
        <v>27</v>
      </c>
      <c r="E3097" s="56" t="s">
        <v>14</v>
      </c>
      <c r="F3097" s="39" t="s">
        <v>15</v>
      </c>
      <c r="G3097" s="35" t="n">
        <v>1000</v>
      </c>
      <c r="H3097" s="39" t="n">
        <v>0.1</v>
      </c>
      <c r="I3097" s="39" t="n">
        <v>100</v>
      </c>
      <c r="J3097" s="13"/>
    </row>
    <row r="3098" ht="22.5" customHeight="1">
      <c r="A3098" s="13" t="n">
        <f>WEEKNUM(B3098,2)</f>
        <v>36</v>
      </c>
      <c r="B3098" s="33" t="n">
        <v>46270</v>
      </c>
      <c r="C3098" s="52" t="n">
        <v>8819666</v>
      </c>
      <c r="D3098" s="62" t="s">
        <v>27</v>
      </c>
      <c r="E3098" s="56" t="s">
        <v>14</v>
      </c>
      <c r="F3098" s="39" t="s">
        <v>12</v>
      </c>
      <c r="G3098" s="35" t="n">
        <v>199</v>
      </c>
      <c r="H3098" s="39" t="n">
        <v>0.1</v>
      </c>
      <c r="I3098" s="39" t="n">
        <v>19.8603</v>
      </c>
      <c r="J3098" s="13"/>
    </row>
    <row r="3099" ht="22.5" customHeight="1">
      <c r="A3099" s="13" t="n">
        <f>WEEKNUM(B3099,2)</f>
        <v>36</v>
      </c>
      <c r="B3099" s="33" t="n">
        <v>46270</v>
      </c>
      <c r="C3099" s="52" t="n">
        <v>91410799</v>
      </c>
      <c r="D3099" s="62" t="s">
        <v>31</v>
      </c>
      <c r="E3099" s="52" t="s">
        <v>42</v>
      </c>
      <c r="F3099" s="13" t="s">
        <v>15</v>
      </c>
      <c r="G3099" s="35" t="n">
        <v>416</v>
      </c>
      <c r="H3099" s="39" t="n">
        <v>0.02</v>
      </c>
      <c r="I3099" s="39" t="n">
        <v>8.32</v>
      </c>
      <c r="J3099" s="13"/>
    </row>
    <row r="3100" ht="22.5" customHeight="1">
      <c r="A3100" s="13" t="n">
        <f>WEEKNUM(B3100,2)</f>
        <v>36</v>
      </c>
      <c r="B3100" s="33" t="n">
        <v>46270</v>
      </c>
      <c r="C3100" s="52" t="n">
        <v>7872826</v>
      </c>
      <c r="D3100" s="62" t="s">
        <v>28</v>
      </c>
      <c r="E3100" s="56" t="s">
        <v>14</v>
      </c>
      <c r="F3100" s="39" t="s">
        <v>15</v>
      </c>
      <c r="G3100" s="35" t="n">
        <v>89</v>
      </c>
      <c r="H3100" s="39" t="n">
        <v>0.487</v>
      </c>
      <c r="I3100" s="39" t="n">
        <v>43.386</v>
      </c>
      <c r="J3100" s="13"/>
    </row>
    <row r="3101" ht="22.5" customHeight="1">
      <c r="A3101" s="13" t="n">
        <f>WEEKNUM(B3101,2)</f>
        <v>36</v>
      </c>
      <c r="B3101" s="33" t="n">
        <v>46270</v>
      </c>
      <c r="C3101" s="52" t="n">
        <v>9311355</v>
      </c>
      <c r="D3101" s="62" t="s">
        <v>29</v>
      </c>
      <c r="E3101" s="56" t="s">
        <v>14</v>
      </c>
      <c r="F3101" s="39" t="s">
        <v>15</v>
      </c>
      <c r="G3101" s="35" t="n">
        <v>20</v>
      </c>
      <c r="H3101" s="39" t="n">
        <v>0.15</v>
      </c>
      <c r="I3101" s="39" t="n">
        <v>3</v>
      </c>
      <c r="J3101" s="13"/>
    </row>
    <row r="3102" ht="22.5" customHeight="1">
      <c r="A3102" s="13" t="n">
        <f>WEEKNUM(B3102,2)</f>
        <v>36</v>
      </c>
      <c r="B3102" s="33" t="n">
        <v>46270</v>
      </c>
      <c r="C3102" s="52" t="n">
        <v>10210818</v>
      </c>
      <c r="D3102" s="62" t="s">
        <v>27</v>
      </c>
      <c r="E3102" s="56" t="s">
        <v>14</v>
      </c>
      <c r="F3102" s="13" t="s">
        <v>26</v>
      </c>
      <c r="G3102" s="35" t="n">
        <v>82</v>
      </c>
      <c r="H3102" s="39" t="n">
        <v>0.13</v>
      </c>
      <c r="I3102" s="39" t="n">
        <v>10.41</v>
      </c>
      <c r="J3102" s="39"/>
    </row>
    <row r="3103" ht="22.5" customHeight="1">
      <c r="A3103" s="13" t="n">
        <f>WEEKNUM(B3103,2)</f>
        <v>36</v>
      </c>
      <c r="B3103" s="33" t="n">
        <v>46270</v>
      </c>
      <c r="C3103" s="52" t="n">
        <v>10501490</v>
      </c>
      <c r="D3103" s="62" t="s">
        <v>13</v>
      </c>
      <c r="E3103" s="56" t="s">
        <v>14</v>
      </c>
      <c r="F3103" s="39" t="s">
        <v>15</v>
      </c>
      <c r="G3103" s="35" t="n">
        <v>7</v>
      </c>
      <c r="H3103" s="39" t="n">
        <v>0.13</v>
      </c>
      <c r="I3103" s="39" t="n">
        <v>0.91</v>
      </c>
      <c r="J3103" s="13"/>
    </row>
    <row r="3104" ht="22.5" customHeight="1">
      <c r="A3104" s="13" t="n">
        <f>WEEKNUM(B3104,2)</f>
        <v>36</v>
      </c>
      <c r="B3104" s="33" t="n">
        <v>46270</v>
      </c>
      <c r="C3104" s="52" t="n">
        <v>10912510</v>
      </c>
      <c r="D3104" s="62" t="s">
        <v>10</v>
      </c>
      <c r="E3104" s="67" t="s">
        <v>11</v>
      </c>
      <c r="F3104" s="39" t="s">
        <v>30</v>
      </c>
      <c r="G3104" s="35" t="n">
        <v>876</v>
      </c>
      <c r="H3104" s="39" t="n">
        <v>0.23</v>
      </c>
      <c r="I3104" s="39" t="n">
        <v>202.13</v>
      </c>
      <c r="J3104" s="39" t="n">
        <v>202.131</v>
      </c>
    </row>
    <row r="3105" ht="22.5" customHeight="1">
      <c r="A3105" s="13" t="n">
        <f>WEEKNUM(B3105,2)</f>
        <v>36</v>
      </c>
      <c r="B3105" s="33" t="n">
        <v>46270</v>
      </c>
      <c r="C3105" s="52" t="n">
        <v>11080098</v>
      </c>
      <c r="D3105" s="62" t="s">
        <v>22</v>
      </c>
      <c r="E3105" s="56" t="s">
        <v>24</v>
      </c>
      <c r="F3105" s="39" t="s">
        <v>15</v>
      </c>
      <c r="G3105" s="35" t="n">
        <v>1</v>
      </c>
      <c r="H3105" s="39" t="n">
        <v>0.6</v>
      </c>
      <c r="I3105" s="39" t="n">
        <v>0.6</v>
      </c>
      <c r="J3105" s="13"/>
    </row>
    <row r="3106" ht="22.5" customHeight="1">
      <c r="A3106" s="13" t="n">
        <f>WEEKNUM(B3106,2)</f>
        <v>36</v>
      </c>
      <c r="B3106" s="33" t="n">
        <v>46270</v>
      </c>
      <c r="C3106" s="52" t="n">
        <v>91540124</v>
      </c>
      <c r="D3106" s="62" t="s">
        <v>93</v>
      </c>
      <c r="E3106" s="56" t="s">
        <v>54</v>
      </c>
      <c r="F3106" s="39" t="s">
        <v>12</v>
      </c>
      <c r="G3106" s="35" t="n">
        <v>21</v>
      </c>
      <c r="H3106" s="39" t="n">
        <v>0.653</v>
      </c>
      <c r="I3106" s="39" t="n">
        <v>13.7081</v>
      </c>
      <c r="J3106" s="13"/>
    </row>
    <row r="3107" ht="22.5" customHeight="1">
      <c r="A3107" s="13" t="n">
        <f>WEEKNUM(B3107,2)</f>
        <v>36</v>
      </c>
      <c r="B3107" s="33" t="n">
        <v>46270</v>
      </c>
      <c r="C3107" s="52" t="n">
        <v>91548042</v>
      </c>
      <c r="D3107" s="62" t="s">
        <v>13</v>
      </c>
      <c r="E3107" s="56" t="s">
        <v>14</v>
      </c>
      <c r="F3107" s="39" t="s">
        <v>12</v>
      </c>
      <c r="G3107" s="35" t="n">
        <v>1</v>
      </c>
      <c r="H3107" s="39" t="n">
        <v>0.0327</v>
      </c>
      <c r="I3107" s="39" t="n">
        <v>0.0327</v>
      </c>
      <c r="J3107" s="13"/>
    </row>
    <row r="3108" ht="22.5" customHeight="1">
      <c r="A3108" s="13" t="n">
        <f>WEEKNUM(B3108,2)</f>
        <v>36</v>
      </c>
      <c r="B3108" s="33" t="n">
        <v>46270</v>
      </c>
      <c r="C3108" s="52" t="n">
        <v>91548043</v>
      </c>
      <c r="D3108" s="62" t="s">
        <v>31</v>
      </c>
      <c r="E3108" s="56" t="s">
        <v>32</v>
      </c>
      <c r="F3108" s="39" t="s">
        <v>15</v>
      </c>
      <c r="G3108" s="35" t="n">
        <v>69</v>
      </c>
      <c r="H3108" s="39" t="n">
        <v>0.1</v>
      </c>
      <c r="I3108" s="39" t="n">
        <v>6.9</v>
      </c>
      <c r="J3108" s="13"/>
    </row>
    <row r="3109" ht="22.5" customHeight="1">
      <c r="A3109" s="13" t="n">
        <f>WEEKNUM(B3109,2)</f>
        <v>36</v>
      </c>
      <c r="B3109" s="33" t="n">
        <v>46270</v>
      </c>
      <c r="C3109" s="52" t="n">
        <v>11715627</v>
      </c>
      <c r="D3109" s="62" t="s">
        <v>29</v>
      </c>
      <c r="E3109" s="56" t="s">
        <v>14</v>
      </c>
      <c r="F3109" s="39" t="s">
        <v>15</v>
      </c>
      <c r="G3109" s="35" t="n">
        <v>0</v>
      </c>
      <c r="H3109" s="39" t="n">
        <v>0</v>
      </c>
      <c r="I3109" s="39" t="n">
        <v>0</v>
      </c>
      <c r="J3109" s="13"/>
    </row>
    <row r="3110" ht="22.5" customHeight="1">
      <c r="A3110" s="13" t="n">
        <f>WEEKNUM(B3110,2)</f>
        <v>36</v>
      </c>
      <c r="B3110" s="33" t="n">
        <v>46270</v>
      </c>
      <c r="C3110" s="52" t="n">
        <v>11715655</v>
      </c>
      <c r="D3110" s="62" t="s">
        <v>16</v>
      </c>
      <c r="E3110" s="56" t="s">
        <v>11</v>
      </c>
      <c r="F3110" s="39" t="s">
        <v>15</v>
      </c>
      <c r="G3110" s="35" t="n">
        <v>0</v>
      </c>
      <c r="H3110" s="39" t="n">
        <v>0</v>
      </c>
      <c r="I3110" s="39" t="n">
        <v>0</v>
      </c>
      <c r="J3110" s="13"/>
    </row>
    <row r="3111" ht="22.5" customHeight="1">
      <c r="A3111" s="13" t="n">
        <f>WEEKNUM(B3111,2)</f>
        <v>36</v>
      </c>
      <c r="B3111" s="33" t="n">
        <v>46270</v>
      </c>
      <c r="C3111" s="52" t="n">
        <v>11715811</v>
      </c>
      <c r="D3111" s="62" t="s">
        <v>16</v>
      </c>
      <c r="E3111" s="52" t="s">
        <v>17</v>
      </c>
      <c r="F3111" s="13" t="s">
        <v>15</v>
      </c>
      <c r="G3111" s="35" t="n">
        <v>0</v>
      </c>
      <c r="H3111" s="39" t="n">
        <v>0</v>
      </c>
      <c r="I3111" s="39" t="n">
        <v>0</v>
      </c>
      <c r="J3111" s="13"/>
    </row>
    <row r="3112" ht="22.5" customHeight="1">
      <c r="A3112" s="13" t="n">
        <f>WEEKNUM(B3112,2)</f>
        <v>36</v>
      </c>
      <c r="B3112" s="33" t="n">
        <v>46270</v>
      </c>
      <c r="C3112" s="52" t="n">
        <v>11729927</v>
      </c>
      <c r="D3112" s="62" t="s">
        <v>10</v>
      </c>
      <c r="E3112" s="52" t="s">
        <v>20</v>
      </c>
      <c r="F3112" s="13" t="s">
        <v>15</v>
      </c>
      <c r="G3112" s="35" t="n">
        <v>0</v>
      </c>
      <c r="H3112" s="39" t="n">
        <v>0</v>
      </c>
      <c r="I3112" s="39" t="n">
        <v>0</v>
      </c>
      <c r="J3112" s="13"/>
    </row>
    <row r="3113" ht="22.5" customHeight="1">
      <c r="A3113" s="13" t="n">
        <f>WEEKNUM(B3113,2)</f>
        <v>36</v>
      </c>
      <c r="B3113" s="33" t="n">
        <v>46270</v>
      </c>
      <c r="C3113" s="52" t="n">
        <v>11729820</v>
      </c>
      <c r="D3113" s="62" t="s">
        <v>10</v>
      </c>
      <c r="E3113" s="52" t="s">
        <v>25</v>
      </c>
      <c r="F3113" s="84" t="s">
        <v>15</v>
      </c>
      <c r="G3113" s="59" t="n">
        <v>0</v>
      </c>
      <c r="H3113" s="60" t="n">
        <v>0</v>
      </c>
      <c r="I3113" s="60" t="n">
        <v>0</v>
      </c>
      <c r="J3113" s="66"/>
    </row>
    <row r="3114" ht="22.5" customHeight="1">
      <c r="A3114" s="13" t="n">
        <f>WEEKNUM(B3114,2)</f>
        <v>36</v>
      </c>
      <c r="B3114" s="33" t="n">
        <v>46270</v>
      </c>
      <c r="C3114" s="52" t="n">
        <v>11729830</v>
      </c>
      <c r="D3114" s="62" t="s">
        <v>10</v>
      </c>
      <c r="E3114" s="52" t="s">
        <v>11</v>
      </c>
      <c r="F3114" s="52" t="s">
        <v>12</v>
      </c>
      <c r="G3114" s="35" t="n">
        <v>0</v>
      </c>
      <c r="H3114" s="39" t="n">
        <v>0</v>
      </c>
      <c r="I3114" s="39" t="n">
        <v>0.0107</v>
      </c>
      <c r="J3114" s="14"/>
    </row>
    <row r="3115" ht="22.5" customHeight="1">
      <c r="A3115" s="13" t="n">
        <f>WEEKNUM(B3115,2)</f>
        <v>36</v>
      </c>
      <c r="B3115" s="33" t="n">
        <v>46270</v>
      </c>
      <c r="C3115" s="52" t="n">
        <v>11892329</v>
      </c>
      <c r="D3115" s="62" t="s">
        <v>10</v>
      </c>
      <c r="E3115" s="52" t="s">
        <v>11</v>
      </c>
      <c r="F3115" s="52" t="s">
        <v>15</v>
      </c>
      <c r="G3115" s="35" t="n">
        <v>500</v>
      </c>
      <c r="H3115" s="39" t="n">
        <v>0.25</v>
      </c>
      <c r="I3115" s="39" t="n">
        <v>125</v>
      </c>
      <c r="J3115" s="14"/>
    </row>
    <row r="3116" ht="22.5" customHeight="1">
      <c r="A3116" s="13" t="n">
        <f>WEEKNUM(B3116,2)</f>
        <v>36</v>
      </c>
      <c r="B3116" s="33" t="n">
        <v>46270</v>
      </c>
      <c r="C3116" s="52" t="n">
        <v>91557161</v>
      </c>
      <c r="D3116" s="62" t="s">
        <v>95</v>
      </c>
      <c r="E3116" s="56" t="s">
        <v>14</v>
      </c>
      <c r="F3116" s="52" t="s">
        <v>12</v>
      </c>
      <c r="G3116" s="35" t="n">
        <v>0</v>
      </c>
      <c r="H3116" s="39" t="n">
        <v>0</v>
      </c>
      <c r="I3116" s="39" t="n">
        <v>0.0585</v>
      </c>
      <c r="J3116" s="14"/>
    </row>
    <row r="3117" ht="22.5" customHeight="1">
      <c r="A3117" s="13" t="n">
        <f>WEEKNUM(B3117,2)</f>
        <v>36</v>
      </c>
      <c r="B3117" s="33" t="n">
        <v>46270</v>
      </c>
      <c r="C3117" s="52" t="n">
        <v>91557333</v>
      </c>
      <c r="D3117" s="62" t="s">
        <v>99</v>
      </c>
      <c r="E3117" s="56" t="s">
        <v>14</v>
      </c>
      <c r="F3117" s="52" t="s">
        <v>12</v>
      </c>
      <c r="G3117" s="35" t="n">
        <v>0</v>
      </c>
      <c r="H3117" s="39" t="n">
        <v>0</v>
      </c>
      <c r="I3117" s="39" t="n">
        <v>0.0459</v>
      </c>
      <c r="J3117" s="14"/>
    </row>
    <row r="3118" ht="22.5" customHeight="1">
      <c r="A3118" s="13" t="n">
        <f>WEEKNUM(B3118,2)</f>
        <v>36</v>
      </c>
      <c r="B3118" s="33" t="n">
        <v>46270</v>
      </c>
      <c r="C3118" s="52" t="n">
        <v>91557162</v>
      </c>
      <c r="D3118" s="62" t="s">
        <v>94</v>
      </c>
      <c r="E3118" s="56" t="s">
        <v>14</v>
      </c>
      <c r="F3118" s="52" t="s">
        <v>12</v>
      </c>
      <c r="G3118" s="35" t="n">
        <v>0</v>
      </c>
      <c r="H3118" s="39" t="n">
        <v>0</v>
      </c>
      <c r="I3118" s="39" t="n">
        <v>0</v>
      </c>
      <c r="J3118" s="14"/>
    </row>
    <row r="3119" ht="22.5" customHeight="1">
      <c r="A3119" s="13" t="n">
        <f>WEEKNUM(B3119,2)</f>
        <v>36</v>
      </c>
      <c r="B3119" s="33" t="n">
        <v>46270</v>
      </c>
      <c r="C3119" s="52" t="n">
        <v>6061077</v>
      </c>
      <c r="D3119" s="62" t="s">
        <v>35</v>
      </c>
      <c r="E3119" s="56" t="s">
        <v>14</v>
      </c>
      <c r="F3119" s="56" t="s">
        <v>15</v>
      </c>
      <c r="G3119" s="59" t="n">
        <v>3</v>
      </c>
      <c r="H3119" s="60" t="n">
        <v>0.34</v>
      </c>
      <c r="I3119" s="60" t="n">
        <v>1.019</v>
      </c>
      <c r="J3119" s="14"/>
    </row>
    <row r="3120" ht="22.5" customHeight="1">
      <c r="A3120" s="13" t="n">
        <f>WEEKNUM(B3120,2)</f>
        <v>36</v>
      </c>
      <c r="B3120" s="33" t="n">
        <v>46270</v>
      </c>
      <c r="C3120" s="52" t="n">
        <v>6607117</v>
      </c>
      <c r="D3120" s="63" t="s">
        <v>35</v>
      </c>
      <c r="E3120" s="52" t="s">
        <v>14</v>
      </c>
      <c r="F3120" s="52" t="s">
        <v>15</v>
      </c>
      <c r="G3120" s="35" t="n">
        <v>217</v>
      </c>
      <c r="H3120" s="39" t="n">
        <v>0.525</v>
      </c>
      <c r="I3120" s="39" t="n">
        <v>114.014</v>
      </c>
      <c r="J3120" s="14"/>
    </row>
    <row r="3121" ht="22.5" customHeight="1">
      <c r="A3121" s="13" t="n">
        <f>WEEKNUM(B3121,2)</f>
        <v>36</v>
      </c>
      <c r="B3121" s="33" t="n">
        <v>46270</v>
      </c>
      <c r="C3121" s="52" t="n">
        <v>5497580</v>
      </c>
      <c r="D3121" s="63" t="s">
        <v>31</v>
      </c>
      <c r="E3121" s="52" t="s">
        <v>17</v>
      </c>
      <c r="F3121" s="52" t="s">
        <v>15</v>
      </c>
      <c r="G3121" s="35" t="n">
        <v>1171</v>
      </c>
      <c r="H3121" s="39" t="n">
        <v>0.249</v>
      </c>
      <c r="I3121" s="39" t="n">
        <v>291.253</v>
      </c>
      <c r="J3121" s="66"/>
    </row>
    <row r="3122" ht="22.5" customHeight="1">
      <c r="A3122" s="13" t="n">
        <f>WEEKNUM(B3122,2)</f>
        <v>36</v>
      </c>
      <c r="B3122" s="33" t="n">
        <v>46270</v>
      </c>
      <c r="C3122" s="52" t="n">
        <v>91407542</v>
      </c>
      <c r="D3122" s="63" t="s">
        <v>31</v>
      </c>
      <c r="E3122" s="52" t="s">
        <v>36</v>
      </c>
      <c r="F3122" s="52" t="s">
        <v>15</v>
      </c>
      <c r="G3122" s="35" t="n">
        <v>0</v>
      </c>
      <c r="H3122" s="39" t="n">
        <v>0</v>
      </c>
      <c r="I3122" s="39" t="n">
        <v>0</v>
      </c>
      <c r="J3122" s="14"/>
    </row>
    <row r="3123" ht="22.5" customHeight="1">
      <c r="A3123" s="13" t="n">
        <f>WEEKNUM(B3123,2)</f>
        <v>36</v>
      </c>
      <c r="B3123" s="33" t="n">
        <v>46270</v>
      </c>
      <c r="C3123" s="52" t="n">
        <v>8998645</v>
      </c>
      <c r="D3123" s="63" t="s">
        <v>31</v>
      </c>
      <c r="E3123" s="52" t="s">
        <v>17</v>
      </c>
      <c r="F3123" s="52" t="s">
        <v>15</v>
      </c>
      <c r="G3123" s="35" t="n">
        <v>11</v>
      </c>
      <c r="H3123" s="39" t="n">
        <v>0.213</v>
      </c>
      <c r="I3123" s="39" t="n">
        <v>2.346</v>
      </c>
      <c r="J3123" s="14"/>
    </row>
    <row r="3124" ht="22.5" customHeight="1">
      <c r="A3124" s="13" t="n">
        <f>WEEKNUM(B3124,2)</f>
        <v>36</v>
      </c>
      <c r="B3124" s="33" t="n">
        <v>46270</v>
      </c>
      <c r="C3124" s="52" t="n">
        <v>4383473</v>
      </c>
      <c r="D3124" s="63" t="s">
        <v>35</v>
      </c>
      <c r="E3124" s="52" t="s">
        <v>14</v>
      </c>
      <c r="F3124" s="56" t="s">
        <v>15</v>
      </c>
      <c r="G3124" s="35" t="n">
        <v>150</v>
      </c>
      <c r="H3124" s="39" t="n">
        <v>0.181</v>
      </c>
      <c r="I3124" s="39" t="n">
        <v>27.09</v>
      </c>
      <c r="J3124" s="66"/>
    </row>
    <row r="3125" ht="22.5" customHeight="1">
      <c r="A3125" s="13" t="n">
        <f>WEEKNUM(B3125,2)</f>
        <v>36</v>
      </c>
      <c r="B3125" s="33" t="n">
        <v>46270</v>
      </c>
      <c r="C3125" s="52" t="n">
        <v>8094753</v>
      </c>
      <c r="D3125" s="63" t="s">
        <v>35</v>
      </c>
      <c r="E3125" s="52" t="s">
        <v>14</v>
      </c>
      <c r="F3125" s="52" t="s">
        <v>26</v>
      </c>
      <c r="G3125" s="35" t="n">
        <v>196</v>
      </c>
      <c r="H3125" s="39" t="n">
        <v>0.39</v>
      </c>
      <c r="I3125" s="39" t="n">
        <v>75.73</v>
      </c>
      <c r="J3125" s="14"/>
    </row>
    <row r="3126" ht="22.5" customHeight="1">
      <c r="A3126" s="13" t="n">
        <f>WEEKNUM(B3126,2)</f>
        <v>36</v>
      </c>
      <c r="B3126" s="33" t="n">
        <v>46270</v>
      </c>
      <c r="C3126" s="52" t="n">
        <v>9415350</v>
      </c>
      <c r="D3126" s="63" t="s">
        <v>37</v>
      </c>
      <c r="E3126" s="52" t="s">
        <v>14</v>
      </c>
      <c r="F3126" s="52" t="s">
        <v>26</v>
      </c>
      <c r="G3126" s="35" t="n">
        <v>48</v>
      </c>
      <c r="H3126" s="39" t="n">
        <v>0.16</v>
      </c>
      <c r="I3126" s="39" t="n">
        <v>7.82</v>
      </c>
      <c r="J3126" s="14"/>
    </row>
    <row r="3127" ht="22.5" customHeight="1">
      <c r="A3127" s="13" t="n">
        <f>WEEKNUM(B3127,2)</f>
        <v>36</v>
      </c>
      <c r="B3127" s="33" t="n">
        <v>46270</v>
      </c>
      <c r="C3127" s="52" t="n">
        <v>2783561</v>
      </c>
      <c r="D3127" s="63" t="s">
        <v>38</v>
      </c>
      <c r="E3127" s="52" t="s">
        <v>14</v>
      </c>
      <c r="F3127" s="56" t="s">
        <v>15</v>
      </c>
      <c r="G3127" s="35" t="n">
        <v>440</v>
      </c>
      <c r="H3127" s="39" t="n">
        <v>0.101</v>
      </c>
      <c r="I3127" s="39" t="n">
        <v>44.595</v>
      </c>
      <c r="J3127" s="14"/>
    </row>
    <row r="3128" ht="22.5" customHeight="1">
      <c r="A3128" s="13" t="n">
        <f>WEEKNUM(B3128,2)</f>
        <v>36</v>
      </c>
      <c r="B3128" s="33" t="n">
        <v>46270</v>
      </c>
      <c r="C3128" s="52" t="n">
        <v>10599157</v>
      </c>
      <c r="D3128" s="63" t="s">
        <v>39</v>
      </c>
      <c r="E3128" s="52" t="s">
        <v>14</v>
      </c>
      <c r="F3128" s="56" t="s">
        <v>15</v>
      </c>
      <c r="G3128" s="35" t="n">
        <v>102</v>
      </c>
      <c r="H3128" s="39" t="n">
        <v>0.308</v>
      </c>
      <c r="I3128" s="39" t="n">
        <v>31.4</v>
      </c>
      <c r="J3128" s="14"/>
    </row>
    <row r="3129" ht="22.5" customHeight="1">
      <c r="A3129" s="13" t="n">
        <f>WEEKNUM(B3129,2)</f>
        <v>36</v>
      </c>
      <c r="B3129" s="33" t="n">
        <v>46270</v>
      </c>
      <c r="C3129" s="52" t="n">
        <v>10599681</v>
      </c>
      <c r="D3129" s="63" t="s">
        <v>40</v>
      </c>
      <c r="E3129" s="52" t="s">
        <v>14</v>
      </c>
      <c r="F3129" s="56" t="s">
        <v>15</v>
      </c>
      <c r="G3129" s="35" t="n">
        <v>397</v>
      </c>
      <c r="H3129" s="39" t="n">
        <v>0.13</v>
      </c>
      <c r="I3129" s="39" t="n">
        <v>51.61</v>
      </c>
      <c r="J3129" s="14"/>
    </row>
    <row r="3130" ht="22.5" customHeight="1">
      <c r="A3130" s="13" t="n">
        <f>WEEKNUM(B3130,2)</f>
        <v>36</v>
      </c>
      <c r="B3130" s="33" t="n">
        <v>46270</v>
      </c>
      <c r="C3130" s="52" t="n">
        <v>6060965</v>
      </c>
      <c r="D3130" s="63" t="s">
        <v>35</v>
      </c>
      <c r="E3130" s="52" t="s">
        <v>14</v>
      </c>
      <c r="F3130" s="56" t="s">
        <v>15</v>
      </c>
      <c r="G3130" s="35" t="n">
        <v>200</v>
      </c>
      <c r="H3130" s="39" t="n">
        <v>0.315</v>
      </c>
      <c r="I3130" s="39" t="n">
        <v>62.91</v>
      </c>
      <c r="J3130" s="14"/>
    </row>
    <row r="3131" ht="22.5" customHeight="1">
      <c r="A3131" s="13" t="n">
        <f>WEEKNUM(B3131,2)</f>
        <v>36</v>
      </c>
      <c r="B3131" s="33" t="n">
        <v>46270</v>
      </c>
      <c r="C3131" s="52" t="n">
        <v>10842514</v>
      </c>
      <c r="D3131" s="63" t="s">
        <v>41</v>
      </c>
      <c r="E3131" s="52" t="s">
        <v>14</v>
      </c>
      <c r="F3131" s="52" t="s">
        <v>26</v>
      </c>
      <c r="G3131" s="35" t="n">
        <v>1</v>
      </c>
      <c r="H3131" s="39" t="n">
        <v>0.31</v>
      </c>
      <c r="I3131" s="39" t="n">
        <v>0.23</v>
      </c>
      <c r="J3131" s="14"/>
    </row>
    <row r="3132" ht="22.5" customHeight="1">
      <c r="A3132" s="13" t="n">
        <f>WEEKNUM(B3132,2)</f>
        <v>36</v>
      </c>
      <c r="B3132" s="33" t="n">
        <v>46270</v>
      </c>
      <c r="C3132" s="52" t="n">
        <v>10815258</v>
      </c>
      <c r="D3132" s="63" t="s">
        <v>41</v>
      </c>
      <c r="E3132" s="52" t="s">
        <v>14</v>
      </c>
      <c r="F3132" s="56" t="s">
        <v>15</v>
      </c>
      <c r="G3132" s="35" t="n">
        <v>8</v>
      </c>
      <c r="H3132" s="39" t="n">
        <v>0.203</v>
      </c>
      <c r="I3132" s="39" t="n">
        <v>1.624</v>
      </c>
      <c r="J3132" s="14"/>
    </row>
    <row r="3133" ht="22.5" customHeight="1">
      <c r="A3133" s="13" t="n">
        <f>WEEKNUM(B3133,2)</f>
        <v>36</v>
      </c>
      <c r="B3133" s="33" t="n">
        <v>46270</v>
      </c>
      <c r="C3133" s="52" t="n">
        <v>91535229</v>
      </c>
      <c r="D3133" s="63" t="s">
        <v>31</v>
      </c>
      <c r="E3133" s="52" t="s">
        <v>36</v>
      </c>
      <c r="F3133" s="56" t="s">
        <v>15</v>
      </c>
      <c r="G3133" s="35" t="n">
        <v>0</v>
      </c>
      <c r="H3133" s="39" t="n">
        <v>0</v>
      </c>
      <c r="I3133" s="39" t="n">
        <v>0</v>
      </c>
      <c r="J3133" s="14"/>
    </row>
    <row r="3134" ht="22.5" customHeight="1">
      <c r="A3134" s="13" t="n">
        <f>WEEKNUM(B3134,2)</f>
        <v>36</v>
      </c>
      <c r="B3134" s="33" t="n">
        <v>46270</v>
      </c>
      <c r="C3134" s="52" t="n">
        <v>91535331</v>
      </c>
      <c r="D3134" s="63" t="s">
        <v>31</v>
      </c>
      <c r="E3134" s="52" t="s">
        <v>42</v>
      </c>
      <c r="F3134" s="56" t="s">
        <v>15</v>
      </c>
      <c r="G3134" s="35" t="n">
        <v>6</v>
      </c>
      <c r="H3134" s="39" t="n">
        <v>0.04</v>
      </c>
      <c r="I3134" s="39" t="n">
        <v>0.24</v>
      </c>
      <c r="J3134" s="14"/>
    </row>
    <row r="3135" ht="22.5" customHeight="1">
      <c r="A3135" s="13" t="n">
        <f>WEEKNUM(B3135,2)</f>
        <v>36</v>
      </c>
      <c r="B3135" s="33" t="n">
        <v>46270</v>
      </c>
      <c r="C3135" s="52" t="n">
        <v>11324493</v>
      </c>
      <c r="D3135" s="63" t="s">
        <v>31</v>
      </c>
      <c r="E3135" s="52" t="s">
        <v>17</v>
      </c>
      <c r="F3135" s="52" t="s">
        <v>15</v>
      </c>
      <c r="G3135" s="35" t="n">
        <v>5</v>
      </c>
      <c r="H3135" s="39" t="n">
        <v>0.3</v>
      </c>
      <c r="I3135" s="39" t="n">
        <v>1.5</v>
      </c>
      <c r="J3135" s="14"/>
    </row>
    <row r="3136" ht="22.5" customHeight="1">
      <c r="A3136" s="13" t="n">
        <f>WEEKNUM(B3136,2)</f>
        <v>36</v>
      </c>
      <c r="B3136" s="33" t="n">
        <v>46270</v>
      </c>
      <c r="C3136" s="52" t="n">
        <v>10298628</v>
      </c>
      <c r="D3136" s="63" t="s">
        <v>43</v>
      </c>
      <c r="E3136" s="52" t="s">
        <v>14</v>
      </c>
      <c r="F3136" s="65" t="s">
        <v>26</v>
      </c>
      <c r="G3136" s="35" t="n">
        <v>180</v>
      </c>
      <c r="H3136" s="39" t="n">
        <v>0.31</v>
      </c>
      <c r="I3136" s="39" t="n">
        <v>54.93</v>
      </c>
      <c r="J3136" s="14"/>
    </row>
    <row r="3137" ht="22.5" customHeight="1">
      <c r="A3137" s="13" t="n">
        <f>WEEKNUM(B3137,2)</f>
        <v>36</v>
      </c>
      <c r="B3137" s="33" t="n">
        <v>46270</v>
      </c>
      <c r="C3137" s="52" t="n">
        <v>11655595</v>
      </c>
      <c r="D3137" s="63" t="s">
        <v>44</v>
      </c>
      <c r="E3137" s="52" t="s">
        <v>14</v>
      </c>
      <c r="F3137" s="52" t="s">
        <v>26</v>
      </c>
      <c r="G3137" s="35" t="n">
        <v>0</v>
      </c>
      <c r="H3137" s="39" t="n">
        <v>0.01</v>
      </c>
      <c r="I3137" s="39" t="n">
        <v>0.3</v>
      </c>
      <c r="J3137" s="14"/>
    </row>
    <row r="3138" ht="22.5" customHeight="1">
      <c r="A3138" s="13" t="n">
        <f>WEEKNUM(B3138,2)</f>
        <v>36</v>
      </c>
      <c r="B3138" s="33" t="n">
        <v>46270</v>
      </c>
      <c r="C3138" s="52" t="n">
        <v>11655596</v>
      </c>
      <c r="D3138" s="63" t="s">
        <v>44</v>
      </c>
      <c r="E3138" s="52" t="s">
        <v>14</v>
      </c>
      <c r="F3138" s="52" t="s">
        <v>12</v>
      </c>
      <c r="G3138" s="35" t="n">
        <v>0</v>
      </c>
      <c r="H3138" s="39" t="n">
        <v>0</v>
      </c>
      <c r="I3138" s="39" t="n">
        <v>0.0114</v>
      </c>
      <c r="J3138" s="14"/>
    </row>
    <row r="3139" ht="22.5" customHeight="1">
      <c r="A3139" s="13" t="n">
        <f>WEEKNUM(B3139,2)</f>
        <v>36</v>
      </c>
      <c r="B3139" s="33" t="n">
        <v>46270</v>
      </c>
      <c r="C3139" s="52" t="n">
        <v>11690183</v>
      </c>
      <c r="D3139" s="63" t="s">
        <v>38</v>
      </c>
      <c r="E3139" s="52" t="s">
        <v>14</v>
      </c>
      <c r="F3139" s="52" t="s">
        <v>15</v>
      </c>
      <c r="G3139" s="35" t="n">
        <v>60</v>
      </c>
      <c r="H3139" s="39" t="n">
        <v>0.2</v>
      </c>
      <c r="I3139" s="39" t="n">
        <v>12</v>
      </c>
      <c r="J3139" s="14"/>
    </row>
    <row r="3140" ht="22.5" customHeight="1">
      <c r="A3140" s="13" t="n">
        <f>WEEKNUM(B3140,2)</f>
        <v>36</v>
      </c>
      <c r="B3140" s="33" t="n">
        <v>46270</v>
      </c>
      <c r="C3140" s="52" t="n">
        <v>11763482</v>
      </c>
      <c r="D3140" s="63" t="s">
        <v>44</v>
      </c>
      <c r="E3140" s="52" t="s">
        <v>14</v>
      </c>
      <c r="F3140" s="52" t="s">
        <v>12</v>
      </c>
      <c r="G3140" s="35" t="n">
        <v>0</v>
      </c>
      <c r="H3140" s="39" t="n">
        <v>0</v>
      </c>
      <c r="I3140" s="39" t="n">
        <v>0.3459</v>
      </c>
      <c r="J3140" s="14"/>
    </row>
    <row r="3141" ht="22.5" customHeight="1">
      <c r="A3141" s="13" t="n">
        <f>WEEKNUM(B3141,2)</f>
        <v>36</v>
      </c>
      <c r="B3141" s="33" t="n">
        <v>46270</v>
      </c>
      <c r="C3141" s="52" t="n">
        <v>5464039</v>
      </c>
      <c r="D3141" s="63" t="s">
        <v>31</v>
      </c>
      <c r="E3141" s="52" t="s">
        <v>46</v>
      </c>
      <c r="F3141" s="52" t="s">
        <v>15</v>
      </c>
      <c r="G3141" s="59" t="n">
        <v>806</v>
      </c>
      <c r="H3141" s="60" t="n">
        <v>0.295</v>
      </c>
      <c r="I3141" s="60" t="n">
        <v>238.055</v>
      </c>
      <c r="J3141" s="14"/>
    </row>
    <row r="3142" ht="22.5" customHeight="1">
      <c r="A3142" s="13" t="n">
        <f>WEEKNUM(B3142,2)</f>
        <v>36</v>
      </c>
      <c r="B3142" s="33" t="n">
        <v>46270</v>
      </c>
      <c r="C3142" s="52" t="n">
        <v>8057746</v>
      </c>
      <c r="D3142" s="63" t="s">
        <v>31</v>
      </c>
      <c r="E3142" s="52" t="s">
        <v>46</v>
      </c>
      <c r="F3142" s="84" t="s">
        <v>15</v>
      </c>
      <c r="G3142" s="35" t="n">
        <v>0</v>
      </c>
      <c r="H3142" s="39" t="n">
        <v>0</v>
      </c>
      <c r="I3142" s="39" t="n">
        <v>0</v>
      </c>
      <c r="J3142" s="14"/>
    </row>
    <row r="3143" ht="22.5" customHeight="1">
      <c r="A3143" s="13" t="n">
        <f>WEEKNUM(B3143,2)</f>
        <v>36</v>
      </c>
      <c r="B3143" s="33" t="n">
        <v>46270</v>
      </c>
      <c r="C3143" s="52" t="n">
        <v>91399821</v>
      </c>
      <c r="D3143" s="62" t="s">
        <v>40</v>
      </c>
      <c r="E3143" s="52" t="s">
        <v>14</v>
      </c>
      <c r="F3143" s="52" t="s">
        <v>26</v>
      </c>
      <c r="G3143" s="35" t="n">
        <v>492</v>
      </c>
      <c r="H3143" s="39" t="n">
        <v>0.13</v>
      </c>
      <c r="I3143" s="39" t="n">
        <v>64.68</v>
      </c>
      <c r="J3143" s="14"/>
    </row>
    <row r="3144" ht="22.5" customHeight="1">
      <c r="A3144" s="13" t="n">
        <f>WEEKNUM(B3144,2)</f>
        <v>36</v>
      </c>
      <c r="B3144" s="33" t="n">
        <v>46270</v>
      </c>
      <c r="C3144" s="52" t="n">
        <v>8670368</v>
      </c>
      <c r="D3144" s="62" t="s">
        <v>16</v>
      </c>
      <c r="E3144" s="52" t="s">
        <v>11</v>
      </c>
      <c r="F3144" s="52" t="s">
        <v>30</v>
      </c>
      <c r="G3144" s="35" t="n">
        <v>1</v>
      </c>
      <c r="H3144" s="39" t="n">
        <v>0.4</v>
      </c>
      <c r="I3144" s="39" t="n">
        <v>0.4</v>
      </c>
      <c r="J3144" s="64" t="n">
        <v>0</v>
      </c>
    </row>
    <row r="3145" ht="22.5" customHeight="1">
      <c r="A3145" s="13" t="n">
        <f>WEEKNUM(B3145,2)</f>
        <v>36</v>
      </c>
      <c r="B3145" s="33" t="n">
        <v>46270</v>
      </c>
      <c r="C3145" s="52" t="n">
        <v>10514860</v>
      </c>
      <c r="D3145" s="63" t="s">
        <v>44</v>
      </c>
      <c r="E3145" s="52" t="s">
        <v>14</v>
      </c>
      <c r="F3145" s="52" t="s">
        <v>15</v>
      </c>
      <c r="G3145" s="35" t="n">
        <v>200</v>
      </c>
      <c r="H3145" s="39" t="n">
        <v>0.7</v>
      </c>
      <c r="I3145" s="39" t="n">
        <v>140</v>
      </c>
      <c r="J3145" s="14"/>
    </row>
    <row r="3146" ht="22.5" customHeight="1">
      <c r="A3146" s="13" t="n">
        <f>WEEKNUM(B3146,2)</f>
        <v>36</v>
      </c>
      <c r="B3146" s="33" t="n">
        <v>46270</v>
      </c>
      <c r="C3146" s="52" t="n">
        <v>91532857</v>
      </c>
      <c r="D3146" s="63" t="s">
        <v>47</v>
      </c>
      <c r="E3146" s="52" t="s">
        <v>14</v>
      </c>
      <c r="F3146" s="52" t="s">
        <v>12</v>
      </c>
      <c r="G3146" s="35" t="n">
        <v>56</v>
      </c>
      <c r="H3146" s="39" t="n">
        <v>0.174</v>
      </c>
      <c r="I3146" s="39" t="n">
        <v>9.7537</v>
      </c>
      <c r="J3146" s="14"/>
    </row>
    <row r="3147" ht="22.5" customHeight="1">
      <c r="A3147" s="13" t="n">
        <f>WEEKNUM(B3147,2)</f>
        <v>36</v>
      </c>
      <c r="B3147" s="33" t="n">
        <v>46270</v>
      </c>
      <c r="C3147" s="52" t="n">
        <v>91534913</v>
      </c>
      <c r="D3147" s="63" t="s">
        <v>48</v>
      </c>
      <c r="E3147" s="52" t="s">
        <v>49</v>
      </c>
      <c r="F3147" s="52" t="s">
        <v>15</v>
      </c>
      <c r="G3147" s="35" t="n">
        <v>7</v>
      </c>
      <c r="H3147" s="39" t="n">
        <v>1</v>
      </c>
      <c r="I3147" s="39" t="n">
        <v>7</v>
      </c>
      <c r="J3147" s="14"/>
    </row>
    <row r="3148" ht="22.5" customHeight="1">
      <c r="A3148" s="13" t="n">
        <f>WEEKNUM(B3148,2)</f>
        <v>36</v>
      </c>
      <c r="B3148" s="33" t="n">
        <v>46270</v>
      </c>
      <c r="C3148" s="52" t="n">
        <v>91538336</v>
      </c>
      <c r="D3148" s="63" t="s">
        <v>98</v>
      </c>
      <c r="E3148" s="52" t="s">
        <v>32</v>
      </c>
      <c r="F3148" s="52" t="s">
        <v>15</v>
      </c>
      <c r="G3148" s="35" t="n">
        <v>2</v>
      </c>
      <c r="H3148" s="39" t="n">
        <v>0.8</v>
      </c>
      <c r="I3148" s="39" t="n">
        <v>1.6</v>
      </c>
      <c r="J3148" s="14"/>
    </row>
    <row r="3149" ht="22.5" customHeight="1">
      <c r="A3149" s="13" t="n">
        <f>WEEKNUM(B3149,2)</f>
        <v>36</v>
      </c>
      <c r="B3149" s="33" t="n">
        <v>46270</v>
      </c>
      <c r="C3149" s="52" t="n">
        <v>91533906</v>
      </c>
      <c r="D3149" s="63" t="s">
        <v>50</v>
      </c>
      <c r="E3149" s="52" t="s">
        <v>51</v>
      </c>
      <c r="F3149" s="52" t="s">
        <v>15</v>
      </c>
      <c r="G3149" s="35" t="n">
        <v>5</v>
      </c>
      <c r="H3149" s="39" t="n">
        <v>1</v>
      </c>
      <c r="I3149" s="39" t="n">
        <v>5</v>
      </c>
      <c r="J3149" s="14"/>
    </row>
    <row r="3150" ht="22.5" customHeight="1">
      <c r="A3150" s="13" t="n">
        <f>WEEKNUM(B3150,2)</f>
        <v>36</v>
      </c>
      <c r="B3150" s="33" t="n">
        <v>46270</v>
      </c>
      <c r="C3150" s="52" t="n">
        <v>91538334</v>
      </c>
      <c r="D3150" s="63" t="s">
        <v>98</v>
      </c>
      <c r="E3150" s="52" t="s">
        <v>18</v>
      </c>
      <c r="F3150" s="52" t="s">
        <v>15</v>
      </c>
      <c r="G3150" s="35" t="n">
        <v>33</v>
      </c>
      <c r="H3150" s="39" t="n">
        <v>0.8</v>
      </c>
      <c r="I3150" s="39" t="n">
        <v>26.4</v>
      </c>
      <c r="J3150" s="14"/>
    </row>
    <row r="3151" ht="22.5" customHeight="1">
      <c r="A3151" s="13" t="n">
        <f>WEEKNUM(B3151,2)</f>
        <v>36</v>
      </c>
      <c r="B3151" s="33" t="n">
        <v>46270</v>
      </c>
      <c r="C3151" s="52" t="n">
        <v>91545519</v>
      </c>
      <c r="D3151" s="63" t="s">
        <v>52</v>
      </c>
      <c r="E3151" s="52" t="s">
        <v>46</v>
      </c>
      <c r="F3151" s="52" t="s">
        <v>15</v>
      </c>
      <c r="G3151" s="35" t="n">
        <v>50</v>
      </c>
      <c r="H3151" s="39" t="n">
        <v>0.199</v>
      </c>
      <c r="I3151" s="39" t="n">
        <v>9.94</v>
      </c>
      <c r="J3151" s="14"/>
    </row>
    <row r="3152" ht="22.5" customHeight="1">
      <c r="A3152" s="13" t="n">
        <f>WEEKNUM(B3152,2)</f>
        <v>36</v>
      </c>
      <c r="B3152" s="33" t="n">
        <v>46270</v>
      </c>
      <c r="C3152" s="52" t="n">
        <v>91551388</v>
      </c>
      <c r="D3152" s="63" t="s">
        <v>53</v>
      </c>
      <c r="E3152" s="52" t="s">
        <v>54</v>
      </c>
      <c r="F3152" s="52" t="s">
        <v>12</v>
      </c>
      <c r="G3152" s="35" t="n">
        <v>40</v>
      </c>
      <c r="H3152" s="39" t="n">
        <v>0.709</v>
      </c>
      <c r="I3152" s="39" t="n">
        <v>28.3657</v>
      </c>
      <c r="J3152" s="14"/>
    </row>
    <row r="3153" ht="22.5" customHeight="1">
      <c r="A3153" s="13" t="n">
        <f>WEEKNUM(B3153,2)</f>
        <v>36</v>
      </c>
      <c r="B3153" s="33" t="n">
        <v>46270</v>
      </c>
      <c r="C3153" s="52" t="n">
        <v>91550293</v>
      </c>
      <c r="D3153" s="63" t="s">
        <v>55</v>
      </c>
      <c r="E3153" s="52" t="s">
        <v>56</v>
      </c>
      <c r="F3153" s="84" t="s">
        <v>15</v>
      </c>
      <c r="G3153" s="35" t="n">
        <v>35</v>
      </c>
      <c r="H3153" s="39" t="n">
        <v>0.35</v>
      </c>
      <c r="I3153" s="39" t="n">
        <v>12.25</v>
      </c>
      <c r="J3153" s="14"/>
    </row>
    <row r="3154" ht="22.5" customHeight="1">
      <c r="A3154" s="13" t="n">
        <f>WEEKNUM(B3154,2)</f>
        <v>36</v>
      </c>
      <c r="B3154" s="33" t="n">
        <v>46270</v>
      </c>
      <c r="C3154" s="52" t="n">
        <v>91550294</v>
      </c>
      <c r="D3154" s="63" t="s">
        <v>96</v>
      </c>
      <c r="E3154" s="52" t="s">
        <v>54</v>
      </c>
      <c r="F3154" s="52" t="s">
        <v>15</v>
      </c>
      <c r="G3154" s="35" t="n">
        <v>2</v>
      </c>
      <c r="H3154" s="39" t="n">
        <v>0.8</v>
      </c>
      <c r="I3154" s="39" t="n">
        <v>1.6</v>
      </c>
      <c r="J3154" s="14"/>
    </row>
    <row r="3155" ht="22.5" customHeight="1">
      <c r="A3155" s="13" t="n">
        <f>WEEKNUM(B3155,2)</f>
        <v>36</v>
      </c>
      <c r="B3155" s="33" t="n">
        <v>46270</v>
      </c>
      <c r="C3155" s="52" t="n">
        <v>9333145</v>
      </c>
      <c r="D3155" s="63" t="s">
        <v>57</v>
      </c>
      <c r="E3155" s="52" t="s">
        <v>14</v>
      </c>
      <c r="F3155" s="52" t="s">
        <v>26</v>
      </c>
      <c r="G3155" s="35" t="n">
        <v>132</v>
      </c>
      <c r="H3155" s="39" t="n">
        <v>0.27</v>
      </c>
      <c r="I3155" s="39" t="n">
        <v>36.23</v>
      </c>
      <c r="J3155" s="14"/>
    </row>
    <row r="3156" ht="22.5" customHeight="1">
      <c r="A3156" s="13" t="n">
        <f>WEEKNUM(B3156,2)</f>
        <v>36</v>
      </c>
      <c r="B3156" s="33" t="n">
        <v>46270</v>
      </c>
      <c r="C3156" s="52" t="n">
        <v>91555309</v>
      </c>
      <c r="D3156" s="63" t="s">
        <v>52</v>
      </c>
      <c r="E3156" s="52" t="s">
        <v>36</v>
      </c>
      <c r="F3156" s="52" t="s">
        <v>15</v>
      </c>
      <c r="G3156" s="35" t="n">
        <v>0</v>
      </c>
      <c r="H3156" s="39" t="n">
        <v>0</v>
      </c>
      <c r="I3156" s="39" t="n">
        <v>0</v>
      </c>
      <c r="J3156" s="14"/>
    </row>
    <row r="3157" ht="22.5" customHeight="1">
      <c r="A3157" s="13" t="n">
        <f>WEEKNUM(B3157,2)</f>
        <v>36</v>
      </c>
      <c r="B3157" s="33" t="n">
        <v>46270</v>
      </c>
      <c r="C3157" s="52" t="n">
        <v>91554853</v>
      </c>
      <c r="D3157" s="63" t="s">
        <v>52</v>
      </c>
      <c r="E3157" s="52" t="s">
        <v>36</v>
      </c>
      <c r="F3157" s="52" t="s">
        <v>21</v>
      </c>
      <c r="G3157" s="57" t="n">
        <v>1</v>
      </c>
      <c r="H3157" s="39" t="n">
        <v>0.3</v>
      </c>
      <c r="I3157" s="39" t="n">
        <v>0.3</v>
      </c>
      <c r="J3157" s="14"/>
    </row>
    <row r="3158" ht="22.5" customHeight="1">
      <c r="A3158" s="13" t="n">
        <f>WEEKNUM(B3158,2)</f>
        <v>36</v>
      </c>
      <c r="B3158" s="33" t="n">
        <v>46270</v>
      </c>
      <c r="C3158" s="52" t="n">
        <v>91557347</v>
      </c>
      <c r="D3158" s="63" t="s">
        <v>58</v>
      </c>
      <c r="E3158" s="52" t="s">
        <v>14</v>
      </c>
      <c r="F3158" s="52" t="s">
        <v>15</v>
      </c>
      <c r="G3158" s="35" t="n">
        <v>2</v>
      </c>
      <c r="H3158" s="39" t="n">
        <v>0.5</v>
      </c>
      <c r="I3158" s="39" t="n">
        <v>1</v>
      </c>
      <c r="J3158" s="14"/>
    </row>
    <row r="3159" ht="22.5" customHeight="1">
      <c r="A3159" s="13" t="n">
        <f>WEEKNUM(B3159,2)</f>
        <v>36</v>
      </c>
      <c r="B3159" s="33" t="n">
        <v>46270</v>
      </c>
      <c r="C3159" s="52" t="n">
        <v>91557160</v>
      </c>
      <c r="D3159" s="63" t="s">
        <v>100</v>
      </c>
      <c r="E3159" s="52" t="s">
        <v>11</v>
      </c>
      <c r="F3159" s="52" t="s">
        <v>15</v>
      </c>
      <c r="G3159" s="35" t="n">
        <v>0</v>
      </c>
      <c r="H3159" s="39" t="n">
        <v>0</v>
      </c>
      <c r="I3159" s="39" t="n">
        <v>0</v>
      </c>
      <c r="J3159" s="14"/>
    </row>
    <row r="3160" ht="22.5" customHeight="1">
      <c r="A3160" s="13" t="n">
        <f>WEEKNUM(B3160,2)</f>
        <v>36</v>
      </c>
      <c r="B3160" s="33" t="n">
        <v>46270</v>
      </c>
      <c r="C3160" s="52" t="n">
        <v>9298539</v>
      </c>
      <c r="D3160" s="63" t="s">
        <v>57</v>
      </c>
      <c r="E3160" s="52" t="s">
        <v>14</v>
      </c>
      <c r="F3160" s="52" t="s">
        <v>15</v>
      </c>
      <c r="G3160" s="35" t="n">
        <v>100</v>
      </c>
      <c r="H3160" s="39" t="n">
        <v>0.38</v>
      </c>
      <c r="I3160" s="39" t="n">
        <v>38</v>
      </c>
      <c r="J3160" s="14"/>
    </row>
    <row r="3161" ht="22.5" customHeight="1">
      <c r="A3161" s="13" t="n">
        <f>WEEKNUM(B3161,2)</f>
        <v>36</v>
      </c>
      <c r="B3161" s="33" t="n">
        <v>46270</v>
      </c>
      <c r="C3161" s="52" t="n">
        <v>91399439</v>
      </c>
      <c r="D3161" s="63" t="s">
        <v>69</v>
      </c>
      <c r="E3161" s="52" t="s">
        <v>42</v>
      </c>
      <c r="F3161" s="52" t="s">
        <v>15</v>
      </c>
      <c r="G3161" s="77" t="n">
        <v>46</v>
      </c>
      <c r="H3161" s="60" t="n">
        <v>0.1</v>
      </c>
      <c r="I3161" s="60" t="n">
        <v>4.6</v>
      </c>
      <c r="J3161" s="14"/>
    </row>
    <row r="3162" ht="22.5" customHeight="1">
      <c r="A3162" s="13" t="n">
        <f>WEEKNUM(B3162,2)</f>
        <v>36</v>
      </c>
      <c r="B3162" s="33" t="n">
        <v>46270</v>
      </c>
      <c r="C3162" s="52" t="n">
        <v>91399437</v>
      </c>
      <c r="D3162" s="63" t="s">
        <v>70</v>
      </c>
      <c r="E3162" s="56" t="s">
        <v>71</v>
      </c>
      <c r="F3162" s="52" t="s">
        <v>15</v>
      </c>
      <c r="G3162" s="57" t="n">
        <v>50</v>
      </c>
      <c r="H3162" s="39" t="n">
        <v>0.15</v>
      </c>
      <c r="I3162" s="39" t="n">
        <v>7.5</v>
      </c>
      <c r="J3162" s="14"/>
    </row>
    <row r="3163" ht="22.5" customHeight="1">
      <c r="A3163" s="13" t="n">
        <f>WEEKNUM(B3163,2)</f>
        <v>36</v>
      </c>
      <c r="B3163" s="33" t="n">
        <v>46270</v>
      </c>
      <c r="C3163" s="52" t="n">
        <v>5556054</v>
      </c>
      <c r="D3163" s="63" t="s">
        <v>72</v>
      </c>
      <c r="E3163" s="52" t="s">
        <v>36</v>
      </c>
      <c r="F3163" s="52" t="s">
        <v>15</v>
      </c>
      <c r="G3163" s="57" t="n">
        <v>3</v>
      </c>
      <c r="H3163" s="39" t="n">
        <v>1.66</v>
      </c>
      <c r="I3163" s="39" t="n">
        <v>4.98</v>
      </c>
      <c r="J3163" s="14"/>
    </row>
    <row r="3164" ht="22.5" customHeight="1">
      <c r="A3164" s="13" t="n">
        <f>WEEKNUM(B3164,2)</f>
        <v>36</v>
      </c>
      <c r="B3164" s="33" t="n">
        <v>46270</v>
      </c>
      <c r="C3164" s="52" t="n">
        <v>8628042</v>
      </c>
      <c r="D3164" s="63" t="s">
        <v>28</v>
      </c>
      <c r="E3164" s="52" t="s">
        <v>14</v>
      </c>
      <c r="F3164" s="52" t="s">
        <v>26</v>
      </c>
      <c r="G3164" s="57" t="n">
        <v>654</v>
      </c>
      <c r="H3164" s="39" t="n">
        <v>0.56</v>
      </c>
      <c r="I3164" s="39" t="n">
        <v>368.49</v>
      </c>
      <c r="J3164" s="14"/>
    </row>
    <row r="3165" ht="22.5" customHeight="1">
      <c r="A3165" s="13" t="n">
        <f>WEEKNUM(B3165,2)</f>
        <v>36</v>
      </c>
      <c r="B3165" s="33" t="n">
        <v>46270</v>
      </c>
      <c r="C3165" s="52" t="n">
        <v>9297014</v>
      </c>
      <c r="D3165" s="63" t="s">
        <v>13</v>
      </c>
      <c r="E3165" s="52" t="s">
        <v>14</v>
      </c>
      <c r="F3165" s="52" t="s">
        <v>26</v>
      </c>
      <c r="G3165" s="57" t="n">
        <v>98</v>
      </c>
      <c r="H3165" s="39" t="n">
        <v>0.07</v>
      </c>
      <c r="I3165" s="39" t="n">
        <v>6.62</v>
      </c>
      <c r="J3165" s="14"/>
    </row>
    <row r="3166" ht="22.5" customHeight="1">
      <c r="A3166" s="13" t="n">
        <f>WEEKNUM(B3166,2)</f>
        <v>36</v>
      </c>
      <c r="B3166" s="33" t="n">
        <v>46270</v>
      </c>
      <c r="C3166" s="52" t="n">
        <v>7815836</v>
      </c>
      <c r="D3166" s="63" t="s">
        <v>73</v>
      </c>
      <c r="E3166" s="52" t="s">
        <v>36</v>
      </c>
      <c r="F3166" s="84" t="s">
        <v>15</v>
      </c>
      <c r="G3166" s="57" t="n">
        <v>3481</v>
      </c>
      <c r="H3166" s="39" t="n">
        <v>0.107</v>
      </c>
      <c r="I3166" s="39" t="n">
        <v>373.51</v>
      </c>
      <c r="J3166" s="14"/>
    </row>
    <row r="3167" ht="22.5" customHeight="1">
      <c r="A3167" s="13" t="n">
        <f>WEEKNUM(B3167,2)</f>
        <v>36</v>
      </c>
      <c r="B3167" s="33" t="n">
        <v>46270</v>
      </c>
      <c r="C3167" s="52" t="n">
        <v>9751142</v>
      </c>
      <c r="D3167" s="63" t="s">
        <v>101</v>
      </c>
      <c r="E3167" s="52" t="s">
        <v>11</v>
      </c>
      <c r="F3167" s="56" t="s">
        <v>30</v>
      </c>
      <c r="G3167" s="57" t="n">
        <v>1</v>
      </c>
      <c r="H3167" s="39" t="n">
        <v>1.76</v>
      </c>
      <c r="I3167" s="39" t="n">
        <v>1.76</v>
      </c>
      <c r="J3167" s="64" t="n">
        <v>1.756</v>
      </c>
    </row>
    <row r="3168" ht="22.5" customHeight="1">
      <c r="A3168" s="13" t="n">
        <f>WEEKNUM(B3168,2)</f>
        <v>36</v>
      </c>
      <c r="B3168" s="33" t="n">
        <v>46270</v>
      </c>
      <c r="C3168" s="52" t="n">
        <v>8312006</v>
      </c>
      <c r="D3168" s="63" t="s">
        <v>92</v>
      </c>
      <c r="E3168" s="52" t="s">
        <v>14</v>
      </c>
      <c r="F3168" s="52" t="s">
        <v>15</v>
      </c>
      <c r="G3168" s="57" t="n">
        <v>17</v>
      </c>
      <c r="H3168" s="39" t="n">
        <v>0.12</v>
      </c>
      <c r="I3168" s="39" t="n">
        <v>2.04</v>
      </c>
      <c r="J3168" s="14"/>
    </row>
    <row r="3169" ht="22.5" customHeight="1">
      <c r="A3169" s="13" t="n">
        <f>WEEKNUM(B3169,2)</f>
        <v>36</v>
      </c>
      <c r="B3169" s="33" t="n">
        <v>46270</v>
      </c>
      <c r="C3169" s="52" t="n">
        <v>91467820</v>
      </c>
      <c r="D3169" s="63" t="s">
        <v>74</v>
      </c>
      <c r="E3169" s="52" t="s">
        <v>36</v>
      </c>
      <c r="F3169" s="52" t="s">
        <v>15</v>
      </c>
      <c r="G3169" s="57" t="n">
        <v>200</v>
      </c>
      <c r="H3169" s="39" t="n">
        <v>0.1</v>
      </c>
      <c r="I3169" s="39" t="n">
        <v>20</v>
      </c>
      <c r="J3169" s="14"/>
    </row>
    <row r="3170" ht="22.5" customHeight="1">
      <c r="A3170" s="13" t="n">
        <f>WEEKNUM(B3170,2)</f>
        <v>36</v>
      </c>
      <c r="B3170" s="33" t="n">
        <v>46270</v>
      </c>
      <c r="C3170" s="52" t="n">
        <v>91467821</v>
      </c>
      <c r="D3170" s="63" t="s">
        <v>74</v>
      </c>
      <c r="E3170" s="52" t="s">
        <v>17</v>
      </c>
      <c r="F3170" s="52" t="s">
        <v>15</v>
      </c>
      <c r="G3170" s="57" t="n">
        <v>100</v>
      </c>
      <c r="H3170" s="39" t="n">
        <v>0.17</v>
      </c>
      <c r="I3170" s="39" t="n">
        <v>17</v>
      </c>
      <c r="J3170" s="14"/>
    </row>
    <row r="3171" ht="22.5" customHeight="1">
      <c r="A3171" s="13" t="n">
        <f>WEEKNUM(B3171,2)</f>
        <v>36</v>
      </c>
      <c r="B3171" s="33" t="n">
        <v>46270</v>
      </c>
      <c r="C3171" s="52" t="n">
        <v>10295313</v>
      </c>
      <c r="D3171" s="63" t="s">
        <v>92</v>
      </c>
      <c r="E3171" s="52" t="s">
        <v>14</v>
      </c>
      <c r="F3171" s="52" t="s">
        <v>15</v>
      </c>
      <c r="G3171" s="57" t="n">
        <v>0</v>
      </c>
      <c r="H3171" s="39" t="n">
        <v>0</v>
      </c>
      <c r="I3171" s="39" t="n">
        <v>0</v>
      </c>
      <c r="J3171" s="14"/>
    </row>
    <row r="3172" ht="22.5" customHeight="1">
      <c r="A3172" s="13" t="n">
        <f>WEEKNUM(B3172,2)</f>
        <v>36</v>
      </c>
      <c r="B3172" s="33" t="n">
        <v>46270</v>
      </c>
      <c r="C3172" s="52" t="n">
        <v>91496145</v>
      </c>
      <c r="D3172" s="63" t="s">
        <v>74</v>
      </c>
      <c r="E3172" s="56" t="s">
        <v>71</v>
      </c>
      <c r="F3172" s="52" t="s">
        <v>15</v>
      </c>
      <c r="G3172" s="57" t="n">
        <v>50</v>
      </c>
      <c r="H3172" s="39" t="n">
        <v>0.15</v>
      </c>
      <c r="I3172" s="39" t="n">
        <v>7.5</v>
      </c>
      <c r="J3172" s="14"/>
    </row>
    <row r="3173" ht="22.5" customHeight="1">
      <c r="A3173" s="13" t="n">
        <f>WEEKNUM(B3173,2)</f>
        <v>36</v>
      </c>
      <c r="B3173" s="33" t="n">
        <v>46270</v>
      </c>
      <c r="C3173" s="52" t="n">
        <v>91496146</v>
      </c>
      <c r="D3173" s="63" t="s">
        <v>74</v>
      </c>
      <c r="E3173" s="52" t="s">
        <v>46</v>
      </c>
      <c r="F3173" s="52" t="s">
        <v>15</v>
      </c>
      <c r="G3173" s="57" t="n">
        <v>200</v>
      </c>
      <c r="H3173" s="39" t="n">
        <v>0.14</v>
      </c>
      <c r="I3173" s="39" t="n">
        <v>28</v>
      </c>
      <c r="J3173" s="14"/>
    </row>
    <row r="3174" ht="22.5" customHeight="1">
      <c r="A3174" s="13" t="n">
        <f>WEEKNUM(B3174,2)</f>
        <v>36</v>
      </c>
      <c r="B3174" s="33" t="n">
        <v>46270</v>
      </c>
      <c r="C3174" s="52" t="n">
        <v>91496147</v>
      </c>
      <c r="D3174" s="63" t="s">
        <v>74</v>
      </c>
      <c r="E3174" s="52" t="s">
        <v>11</v>
      </c>
      <c r="F3174" s="52" t="s">
        <v>15</v>
      </c>
      <c r="G3174" s="57" t="n">
        <v>134</v>
      </c>
      <c r="H3174" s="39" t="n">
        <v>0.13</v>
      </c>
      <c r="I3174" s="39" t="n">
        <v>17.42</v>
      </c>
      <c r="J3174" s="14"/>
    </row>
    <row r="3175" ht="22.5" customHeight="1">
      <c r="A3175" s="13" t="n">
        <f>WEEKNUM(B3175,2)</f>
        <v>36</v>
      </c>
      <c r="B3175" s="33" t="n">
        <v>46270</v>
      </c>
      <c r="C3175" s="52" t="n">
        <v>91496148</v>
      </c>
      <c r="D3175" s="63" t="s">
        <v>74</v>
      </c>
      <c r="E3175" s="52" t="s">
        <v>14</v>
      </c>
      <c r="F3175" s="52" t="s">
        <v>15</v>
      </c>
      <c r="G3175" s="57" t="n">
        <v>160</v>
      </c>
      <c r="H3175" s="39" t="n">
        <v>0.15</v>
      </c>
      <c r="I3175" s="39" t="n">
        <v>24</v>
      </c>
      <c r="J3175" s="14"/>
    </row>
    <row r="3176" ht="22.5" customHeight="1">
      <c r="A3176" s="13" t="n">
        <f>WEEKNUM(B3176,2)</f>
        <v>36</v>
      </c>
      <c r="B3176" s="33" t="n">
        <v>46270</v>
      </c>
      <c r="C3176" s="52" t="n">
        <v>10765365</v>
      </c>
      <c r="D3176" s="63" t="s">
        <v>75</v>
      </c>
      <c r="E3176" s="56" t="s">
        <v>71</v>
      </c>
      <c r="F3176" s="52" t="s">
        <v>15</v>
      </c>
      <c r="G3176" s="57" t="n">
        <v>73</v>
      </c>
      <c r="H3176" s="39" t="n">
        <v>0.183</v>
      </c>
      <c r="I3176" s="39" t="n">
        <v>13.35</v>
      </c>
      <c r="J3176" s="14"/>
    </row>
    <row r="3177" ht="22.5" customHeight="1">
      <c r="A3177" s="13" t="n">
        <f>WEEKNUM(B3177,2)</f>
        <v>36</v>
      </c>
      <c r="B3177" s="33" t="n">
        <v>46270</v>
      </c>
      <c r="C3177" s="52" t="n">
        <v>11079953</v>
      </c>
      <c r="D3177" s="63" t="s">
        <v>72</v>
      </c>
      <c r="E3177" s="52" t="s">
        <v>36</v>
      </c>
      <c r="F3177" s="52" t="s">
        <v>15</v>
      </c>
      <c r="G3177" s="57" t="n">
        <v>0</v>
      </c>
      <c r="H3177" s="39" t="n">
        <v>0</v>
      </c>
      <c r="I3177" s="39" t="n">
        <v>0</v>
      </c>
      <c r="J3177" s="14"/>
    </row>
    <row r="3178" ht="22.5" customHeight="1">
      <c r="A3178" s="13" t="n">
        <f>WEEKNUM(B3178,2)</f>
        <v>36</v>
      </c>
      <c r="B3178" s="33" t="n">
        <v>46270</v>
      </c>
      <c r="C3178" s="52" t="n">
        <v>11079265</v>
      </c>
      <c r="D3178" s="63" t="s">
        <v>101</v>
      </c>
      <c r="E3178" s="52" t="s">
        <v>11</v>
      </c>
      <c r="F3178" s="56" t="s">
        <v>30</v>
      </c>
      <c r="G3178" s="57" t="n">
        <v>0</v>
      </c>
      <c r="H3178" s="39" t="n">
        <v>0</v>
      </c>
      <c r="I3178" s="39" t="n">
        <v>0.54</v>
      </c>
      <c r="J3178" s="64" t="n">
        <v>0</v>
      </c>
    </row>
    <row r="3179" ht="22.5" customHeight="1">
      <c r="A3179" s="13" t="n">
        <f>WEEKNUM(B3179,2)</f>
        <v>36</v>
      </c>
      <c r="B3179" s="33" t="n">
        <v>46270</v>
      </c>
      <c r="C3179" s="52" t="n">
        <v>9535696</v>
      </c>
      <c r="D3179" s="63" t="s">
        <v>97</v>
      </c>
      <c r="E3179" s="56" t="s">
        <v>36</v>
      </c>
      <c r="F3179" s="52" t="s">
        <v>15</v>
      </c>
      <c r="G3179" s="57" t="n">
        <v>0</v>
      </c>
      <c r="H3179" s="39" t="n">
        <v>0</v>
      </c>
      <c r="I3179" s="39" t="n">
        <v>0</v>
      </c>
      <c r="J3179" s="14"/>
    </row>
    <row r="3180" ht="22.5" customHeight="1">
      <c r="A3180" s="13" t="n">
        <f>WEEKNUM(B3180,2)</f>
        <v>36</v>
      </c>
      <c r="B3180" s="33" t="n">
        <v>46270</v>
      </c>
      <c r="C3180" s="52" t="n">
        <v>11690181</v>
      </c>
      <c r="D3180" s="63" t="s">
        <v>76</v>
      </c>
      <c r="E3180" s="52" t="s">
        <v>14</v>
      </c>
      <c r="F3180" s="52" t="s">
        <v>15</v>
      </c>
      <c r="G3180" s="57" t="n">
        <v>500</v>
      </c>
      <c r="H3180" s="39" t="n">
        <v>0.421</v>
      </c>
      <c r="I3180" s="39" t="n">
        <v>210.3</v>
      </c>
      <c r="J3180" s="14"/>
    </row>
    <row r="3181" ht="22.5" customHeight="1">
      <c r="A3181" s="13" t="n">
        <f>WEEKNUM(B3181,2)</f>
        <v>36</v>
      </c>
      <c r="B3181" s="33" t="n">
        <v>46270</v>
      </c>
      <c r="C3181" s="52" t="n">
        <v>11836152</v>
      </c>
      <c r="D3181" s="63" t="s">
        <v>73</v>
      </c>
      <c r="E3181" s="56" t="s">
        <v>36</v>
      </c>
      <c r="F3181" s="52" t="s">
        <v>15</v>
      </c>
      <c r="G3181" s="57" t="n">
        <v>0</v>
      </c>
      <c r="H3181" s="39" t="n">
        <v>0</v>
      </c>
      <c r="I3181" s="39" t="n">
        <v>0</v>
      </c>
      <c r="J3181" s="70"/>
    </row>
    <row r="3182" ht="22.5" customHeight="1">
      <c r="A3182" s="13" t="n">
        <f>WEEKNUM(B3182,2)</f>
        <v>36</v>
      </c>
      <c r="B3182" s="33" t="n">
        <v>46270</v>
      </c>
      <c r="C3182" s="52" t="n">
        <v>11862336</v>
      </c>
      <c r="D3182" s="63" t="s">
        <v>69</v>
      </c>
      <c r="E3182" s="75" t="s">
        <v>42</v>
      </c>
      <c r="F3182" s="52" t="s">
        <v>15</v>
      </c>
      <c r="G3182" s="57" t="n">
        <v>0</v>
      </c>
      <c r="H3182" s="39" t="n">
        <v>0</v>
      </c>
      <c r="I3182" s="39" t="n">
        <v>0</v>
      </c>
      <c r="J3182" s="70"/>
    </row>
    <row r="3183" ht="22.5" customHeight="1">
      <c r="A3183" s="13" t="n">
        <f>WEEKNUM(B3183,2)</f>
        <v>36</v>
      </c>
      <c r="B3183" s="33" t="n">
        <v>46270</v>
      </c>
      <c r="C3183" s="52" t="n">
        <v>11924259</v>
      </c>
      <c r="D3183" s="63" t="s">
        <v>77</v>
      </c>
      <c r="E3183" s="56" t="s">
        <v>36</v>
      </c>
      <c r="F3183" s="52" t="s">
        <v>15</v>
      </c>
      <c r="G3183" s="57" t="n">
        <v>55</v>
      </c>
      <c r="H3183" s="39" t="n">
        <v>0.12</v>
      </c>
      <c r="I3183" s="39" t="n">
        <v>6.6</v>
      </c>
      <c r="J3183" s="70"/>
    </row>
    <row r="3184" ht="22.5" customHeight="1">
      <c r="A3184" s="13" t="n">
        <f>WEEKNUM(B3184,2)</f>
        <v>36</v>
      </c>
      <c r="B3184" s="33" t="n">
        <v>46270</v>
      </c>
      <c r="C3184" s="52" t="n">
        <v>11924419</v>
      </c>
      <c r="D3184" s="63" t="s">
        <v>77</v>
      </c>
      <c r="E3184" s="56" t="s">
        <v>36</v>
      </c>
      <c r="F3184" s="56" t="s">
        <v>26</v>
      </c>
      <c r="G3184" s="57" t="n">
        <v>32</v>
      </c>
      <c r="H3184" s="39" t="n">
        <v>0.04</v>
      </c>
      <c r="I3184" s="39" t="n">
        <v>1.41</v>
      </c>
      <c r="J3184" s="70"/>
    </row>
    <row r="3185" ht="22.5" customHeight="1">
      <c r="A3185" s="13" t="n">
        <f>WEEKNUM(B3185,2)</f>
        <v>36</v>
      </c>
      <c r="B3185" s="33" t="n">
        <v>46270</v>
      </c>
      <c r="C3185" s="52" t="n">
        <v>6395488</v>
      </c>
      <c r="D3185" s="63" t="s">
        <v>39</v>
      </c>
      <c r="E3185" s="52" t="s">
        <v>14</v>
      </c>
      <c r="F3185" s="52" t="s">
        <v>15</v>
      </c>
      <c r="G3185" s="74" t="n">
        <v>200</v>
      </c>
      <c r="H3185" s="60" t="n">
        <v>0.3</v>
      </c>
      <c r="I3185" s="60" t="n">
        <v>60</v>
      </c>
      <c r="J3185" s="14"/>
    </row>
    <row r="3186" ht="22.5" customHeight="1">
      <c r="A3186" s="13" t="n">
        <f>WEEKNUM(B3186,2)</f>
        <v>36</v>
      </c>
      <c r="B3186" s="33" t="n">
        <v>46270</v>
      </c>
      <c r="C3186" s="52" t="n">
        <v>8291713</v>
      </c>
      <c r="D3186" s="62" t="s">
        <v>40</v>
      </c>
      <c r="E3186" s="56" t="s">
        <v>14</v>
      </c>
      <c r="F3186" s="52" t="s">
        <v>15</v>
      </c>
      <c r="G3186" s="35" t="n">
        <v>1500</v>
      </c>
      <c r="H3186" s="39" t="n">
        <v>0.14</v>
      </c>
      <c r="I3186" s="39" t="n">
        <v>210</v>
      </c>
      <c r="J3186" s="14"/>
    </row>
    <row r="3187" ht="22.5" customHeight="1">
      <c r="A3187" s="13" t="n">
        <f>WEEKNUM(B3187,2)</f>
        <v>36</v>
      </c>
      <c r="B3187" s="33" t="n">
        <v>46270</v>
      </c>
      <c r="C3187" s="52" t="n">
        <v>8566541</v>
      </c>
      <c r="D3187" s="62" t="s">
        <v>79</v>
      </c>
      <c r="E3187" s="56" t="s">
        <v>14</v>
      </c>
      <c r="F3187" s="56" t="s">
        <v>26</v>
      </c>
      <c r="G3187" s="58" t="n">
        <v>338</v>
      </c>
      <c r="H3187" s="39" t="n">
        <v>0.17</v>
      </c>
      <c r="I3187" s="39" t="n">
        <v>58.66</v>
      </c>
      <c r="J3187" s="14"/>
    </row>
    <row r="3188" ht="22.5" customHeight="1">
      <c r="A3188" s="13" t="n">
        <f>WEEKNUM(B3188,2)</f>
        <v>36</v>
      </c>
      <c r="B3188" s="33" t="n">
        <v>46270</v>
      </c>
      <c r="C3188" s="52" t="n">
        <v>8566084</v>
      </c>
      <c r="D3188" s="62" t="s">
        <v>80</v>
      </c>
      <c r="E3188" s="56" t="s">
        <v>42</v>
      </c>
      <c r="F3188" s="52" t="s">
        <v>15</v>
      </c>
      <c r="G3188" s="58" t="n">
        <v>100</v>
      </c>
      <c r="H3188" s="39" t="n">
        <v>0.12</v>
      </c>
      <c r="I3188" s="39" t="n">
        <v>12</v>
      </c>
      <c r="J3188" s="14"/>
    </row>
    <row r="3189" ht="22.5" customHeight="1">
      <c r="A3189" s="13" t="n">
        <f>WEEKNUM(B3189,2)</f>
        <v>36</v>
      </c>
      <c r="B3189" s="33" t="n">
        <v>46270</v>
      </c>
      <c r="C3189" s="52" t="n">
        <v>2937658</v>
      </c>
      <c r="D3189" s="62" t="s">
        <v>81</v>
      </c>
      <c r="E3189" s="56" t="s">
        <v>14</v>
      </c>
      <c r="F3189" s="52" t="s">
        <v>15</v>
      </c>
      <c r="G3189" s="58" t="n">
        <v>100</v>
      </c>
      <c r="H3189" s="39" t="n">
        <v>0.123</v>
      </c>
      <c r="I3189" s="39" t="n">
        <v>12.331</v>
      </c>
      <c r="J3189" s="14"/>
    </row>
    <row r="3190" ht="22.5" customHeight="1">
      <c r="A3190" s="13" t="n">
        <f>WEEKNUM(B3190,2)</f>
        <v>36</v>
      </c>
      <c r="B3190" s="33" t="n">
        <v>46270</v>
      </c>
      <c r="C3190" s="52" t="n">
        <v>6706444</v>
      </c>
      <c r="D3190" s="62" t="s">
        <v>82</v>
      </c>
      <c r="E3190" s="13" t="s">
        <v>83</v>
      </c>
      <c r="F3190" s="56" t="s">
        <v>12</v>
      </c>
      <c r="G3190" s="58" t="n">
        <v>14</v>
      </c>
      <c r="H3190" s="39" t="n">
        <v>0.879</v>
      </c>
      <c r="I3190" s="39" t="n">
        <v>12.3085</v>
      </c>
      <c r="J3190" s="14"/>
    </row>
    <row r="3191" ht="22.5" customHeight="1">
      <c r="A3191" s="13" t="n">
        <f>WEEKNUM(B3191,2)</f>
        <v>36</v>
      </c>
      <c r="B3191" s="33" t="n">
        <v>46270</v>
      </c>
      <c r="C3191" s="52" t="n">
        <v>5963354</v>
      </c>
      <c r="D3191" s="63" t="s">
        <v>82</v>
      </c>
      <c r="E3191" s="13" t="s">
        <v>83</v>
      </c>
      <c r="F3191" s="52" t="s">
        <v>15</v>
      </c>
      <c r="G3191" s="58" t="n">
        <v>362</v>
      </c>
      <c r="H3191" s="39" t="n">
        <v>0.583</v>
      </c>
      <c r="I3191" s="39" t="n">
        <v>210.938</v>
      </c>
      <c r="J3191" s="64"/>
    </row>
    <row r="3192" ht="22.5" customHeight="1">
      <c r="A3192" s="13" t="n">
        <f>WEEKNUM(B3192,2)</f>
        <v>36</v>
      </c>
      <c r="B3192" s="33" t="n">
        <v>46270</v>
      </c>
      <c r="C3192" s="52" t="n">
        <v>9686529</v>
      </c>
      <c r="D3192" s="62" t="s">
        <v>82</v>
      </c>
      <c r="E3192" s="39" t="s">
        <v>84</v>
      </c>
      <c r="F3192" s="52" t="s">
        <v>15</v>
      </c>
      <c r="G3192" s="58" t="n">
        <v>29</v>
      </c>
      <c r="H3192" s="39" t="n">
        <v>0.5</v>
      </c>
      <c r="I3192" s="39" t="n">
        <v>14.5</v>
      </c>
      <c r="J3192" s="14"/>
    </row>
    <row r="3193" ht="22.5" customHeight="1">
      <c r="A3193" s="13" t="n">
        <f>WEEKNUM(B3193,2)</f>
        <v>36</v>
      </c>
      <c r="B3193" s="33" t="n">
        <v>46270</v>
      </c>
      <c r="C3193" s="52" t="n">
        <v>5963400</v>
      </c>
      <c r="D3193" s="62" t="s">
        <v>82</v>
      </c>
      <c r="E3193" s="39" t="s">
        <v>85</v>
      </c>
      <c r="F3193" s="52" t="s">
        <v>15</v>
      </c>
      <c r="G3193" s="58" t="n">
        <v>300</v>
      </c>
      <c r="H3193" s="39" t="n">
        <v>0.478</v>
      </c>
      <c r="I3193" s="39" t="n">
        <v>143.37</v>
      </c>
      <c r="J3193" s="14"/>
    </row>
    <row r="3194" ht="22.5" customHeight="1">
      <c r="A3194" s="38" t="n">
        <f>WEEKNUM(B3194,2)</f>
        <v>36</v>
      </c>
      <c r="B3194" s="33" t="n">
        <v>46270</v>
      </c>
      <c r="C3194" s="65" t="n">
        <v>10080665</v>
      </c>
      <c r="D3194" s="68" t="s">
        <v>82</v>
      </c>
      <c r="E3194" s="39" t="s">
        <v>86</v>
      </c>
      <c r="F3194" s="52" t="s">
        <v>15</v>
      </c>
      <c r="G3194" s="58" t="n">
        <v>15</v>
      </c>
      <c r="H3194" s="39" t="n">
        <v>0.38</v>
      </c>
      <c r="I3194" s="39" t="n">
        <v>5.7</v>
      </c>
      <c r="J3194" s="14"/>
    </row>
    <row r="3195" ht="22.5" customHeight="1">
      <c r="A3195" s="13" t="n">
        <f>WEEKNUM(B3195,2)</f>
        <v>36</v>
      </c>
      <c r="B3195" s="33" t="n">
        <v>46270</v>
      </c>
      <c r="C3195" s="13" t="n">
        <v>91520433</v>
      </c>
      <c r="D3195" s="62" t="s">
        <v>74</v>
      </c>
      <c r="E3195" s="39" t="s">
        <v>14</v>
      </c>
      <c r="F3195" s="52" t="s">
        <v>15</v>
      </c>
      <c r="G3195" s="58" t="n">
        <v>0</v>
      </c>
      <c r="H3195" s="39" t="n">
        <v>0</v>
      </c>
      <c r="I3195" s="39" t="n">
        <v>0</v>
      </c>
      <c r="J3195" s="14"/>
    </row>
    <row r="3196" ht="22.5" customHeight="1">
      <c r="A3196" s="13" t="n">
        <f>WEEKNUM(B3196,2)</f>
        <v>36</v>
      </c>
      <c r="B3196" s="33" t="n">
        <v>46270</v>
      </c>
      <c r="C3196" s="52" t="n">
        <v>91528810</v>
      </c>
      <c r="D3196" s="62" t="s">
        <v>102</v>
      </c>
      <c r="E3196" s="39" t="s">
        <v>14</v>
      </c>
      <c r="F3196" s="52" t="s">
        <v>15</v>
      </c>
      <c r="G3196" s="58" t="n">
        <v>0</v>
      </c>
      <c r="H3196" s="39" t="n">
        <v>0</v>
      </c>
      <c r="I3196" s="39" t="n">
        <v>0</v>
      </c>
      <c r="J3196" s="14"/>
    </row>
    <row r="3197" ht="22.5" customHeight="1">
      <c r="A3197" s="13" t="n">
        <f>WEEKNUM(B3197,2)</f>
        <v>36</v>
      </c>
      <c r="B3197" s="33" t="n">
        <v>46270</v>
      </c>
      <c r="C3197" s="52" t="n">
        <v>5623760</v>
      </c>
      <c r="D3197" s="62" t="s">
        <v>89</v>
      </c>
      <c r="E3197" s="39" t="s">
        <v>14</v>
      </c>
      <c r="F3197" s="52" t="s">
        <v>15</v>
      </c>
      <c r="G3197" s="58" t="n">
        <v>50</v>
      </c>
      <c r="H3197" s="39" t="n">
        <v>0.151</v>
      </c>
      <c r="I3197" s="39" t="n">
        <v>7.55</v>
      </c>
      <c r="J3197" s="14"/>
    </row>
    <row r="3198" ht="22.5" customHeight="1">
      <c r="A3198" s="13" t="n">
        <f>WEEKNUM(B3198,2)</f>
        <v>36</v>
      </c>
      <c r="B3198" s="33" t="n">
        <v>46270</v>
      </c>
      <c r="C3198" s="52" t="n">
        <v>11078827</v>
      </c>
      <c r="D3198" s="62" t="s">
        <v>82</v>
      </c>
      <c r="E3198" s="39" t="s">
        <v>85</v>
      </c>
      <c r="F3198" s="52" t="s">
        <v>15</v>
      </c>
      <c r="G3198" s="58" t="n">
        <v>0</v>
      </c>
      <c r="H3198" s="39" t="n">
        <v>0</v>
      </c>
      <c r="I3198" s="39" t="n">
        <v>0</v>
      </c>
      <c r="J3198" s="14"/>
    </row>
    <row r="3199" ht="22.5" customHeight="1">
      <c r="A3199" s="13" t="n">
        <f>WEEKNUM(B3199,2)</f>
        <v>36</v>
      </c>
      <c r="B3199" s="33" t="n">
        <v>46270</v>
      </c>
      <c r="C3199" s="52" t="n">
        <v>11078981</v>
      </c>
      <c r="D3199" s="62" t="s">
        <v>82</v>
      </c>
      <c r="E3199" s="13" t="s">
        <v>83</v>
      </c>
      <c r="F3199" s="52" t="s">
        <v>15</v>
      </c>
      <c r="G3199" s="58" t="n">
        <v>0</v>
      </c>
      <c r="H3199" s="39" t="n">
        <v>0</v>
      </c>
      <c r="I3199" s="39" t="n">
        <v>0</v>
      </c>
      <c r="J3199" s="14"/>
    </row>
    <row r="3200" ht="22.5" customHeight="1">
      <c r="A3200" s="13" t="n">
        <f>WEEKNUM(B3200,2)</f>
        <v>36</v>
      </c>
      <c r="B3200" s="33" t="n">
        <v>46270</v>
      </c>
      <c r="C3200" s="52" t="n">
        <v>11080833</v>
      </c>
      <c r="D3200" s="62" t="s">
        <v>82</v>
      </c>
      <c r="E3200" s="39" t="s">
        <v>84</v>
      </c>
      <c r="F3200" s="52" t="s">
        <v>15</v>
      </c>
      <c r="G3200" s="58" t="n">
        <v>0</v>
      </c>
      <c r="H3200" s="39" t="n">
        <v>0</v>
      </c>
      <c r="I3200" s="39" t="n">
        <v>0</v>
      </c>
      <c r="J3200" s="14"/>
    </row>
    <row r="3201" ht="22.5" customHeight="1">
      <c r="A3201" s="13" t="n">
        <f>WEEKNUM(B3201,2)</f>
        <v>36</v>
      </c>
      <c r="B3201" s="33" t="n">
        <v>46270</v>
      </c>
      <c r="C3201" s="52" t="n">
        <v>11081056</v>
      </c>
      <c r="D3201" s="62" t="s">
        <v>82</v>
      </c>
      <c r="E3201" s="39" t="s">
        <v>86</v>
      </c>
      <c r="F3201" s="52" t="s">
        <v>15</v>
      </c>
      <c r="G3201" s="58" t="n">
        <v>0</v>
      </c>
      <c r="H3201" s="39" t="n">
        <v>0</v>
      </c>
      <c r="I3201" s="39" t="n">
        <v>0</v>
      </c>
      <c r="J3201" s="14"/>
    </row>
    <row r="3202" ht="22.5" customHeight="1">
      <c r="A3202" s="13" t="n">
        <f>WEEKNUM(B3202,2)</f>
        <v>36</v>
      </c>
      <c r="B3202" s="33" t="n">
        <v>46270</v>
      </c>
      <c r="C3202" s="52" t="n">
        <v>11078963</v>
      </c>
      <c r="D3202" s="62" t="s">
        <v>81</v>
      </c>
      <c r="E3202" s="39" t="s">
        <v>14</v>
      </c>
      <c r="F3202" s="52" t="s">
        <v>15</v>
      </c>
      <c r="G3202" s="58" t="n">
        <v>39</v>
      </c>
      <c r="H3202" s="39" t="n">
        <v>0.4</v>
      </c>
      <c r="I3202" s="39" t="n">
        <v>15.6</v>
      </c>
      <c r="J3202" s="14"/>
    </row>
    <row r="3203" ht="22.5" customHeight="1">
      <c r="A3203" s="13" t="n">
        <f>WEEKNUM(B3203,2)</f>
        <v>36</v>
      </c>
      <c r="B3203" s="33" t="n">
        <v>46270</v>
      </c>
      <c r="C3203" s="52" t="n">
        <v>91538300</v>
      </c>
      <c r="D3203" s="62" t="s">
        <v>74</v>
      </c>
      <c r="E3203" s="39" t="s">
        <v>36</v>
      </c>
      <c r="F3203" s="52" t="s">
        <v>15</v>
      </c>
      <c r="G3203" s="58" t="n">
        <v>3</v>
      </c>
      <c r="H3203" s="39" t="n">
        <v>0.14</v>
      </c>
      <c r="I3203" s="39" t="n">
        <v>0.42</v>
      </c>
      <c r="J3203" s="14"/>
    </row>
    <row r="3204" ht="22.5" customHeight="1">
      <c r="A3204" s="13" t="n">
        <f>WEEKNUM(B3204,2)</f>
        <v>36</v>
      </c>
      <c r="B3204" s="33" t="n">
        <v>46270</v>
      </c>
      <c r="C3204" s="52" t="n">
        <v>91538301</v>
      </c>
      <c r="D3204" s="62" t="s">
        <v>74</v>
      </c>
      <c r="E3204" s="39" t="s">
        <v>14</v>
      </c>
      <c r="F3204" s="52" t="s">
        <v>15</v>
      </c>
      <c r="G3204" s="58" t="n">
        <v>3</v>
      </c>
      <c r="H3204" s="39" t="n">
        <v>0.22</v>
      </c>
      <c r="I3204" s="39" t="n">
        <v>0.66</v>
      </c>
      <c r="J3204" s="14"/>
    </row>
    <row r="3205" ht="22.5" customHeight="1">
      <c r="A3205" s="13" t="n">
        <f>WEEKNUM(B3205,2)</f>
        <v>36</v>
      </c>
      <c r="B3205" s="33" t="n">
        <v>46270</v>
      </c>
      <c r="C3205" s="65" t="n">
        <v>91538306</v>
      </c>
      <c r="D3205" s="68" t="s">
        <v>74</v>
      </c>
      <c r="E3205" s="39" t="s">
        <v>71</v>
      </c>
      <c r="F3205" s="52" t="s">
        <v>15</v>
      </c>
      <c r="G3205" s="58" t="n">
        <v>1</v>
      </c>
      <c r="H3205" s="39" t="n">
        <v>0.18</v>
      </c>
      <c r="I3205" s="39" t="n">
        <v>0.18</v>
      </c>
      <c r="J3205" s="14"/>
    </row>
    <row r="3206" ht="22.5" customHeight="1">
      <c r="A3206" s="13" t="n">
        <f>WEEKNUM(B3206,2)</f>
        <v>36</v>
      </c>
      <c r="B3206" s="33" t="n">
        <v>46270</v>
      </c>
      <c r="C3206" s="13" t="n">
        <v>91538307</v>
      </c>
      <c r="D3206" s="62" t="s">
        <v>74</v>
      </c>
      <c r="E3206" s="13" t="s">
        <v>17</v>
      </c>
      <c r="F3206" s="52" t="s">
        <v>15</v>
      </c>
      <c r="G3206" s="58" t="n">
        <v>0</v>
      </c>
      <c r="H3206" s="39" t="n">
        <v>0</v>
      </c>
      <c r="I3206" s="39" t="n">
        <v>0</v>
      </c>
      <c r="J3206" s="14"/>
    </row>
    <row r="3207" ht="22.5" customHeight="1">
      <c r="A3207" s="13" t="n">
        <f>WEEKNUM(B3207,2)</f>
        <v>36</v>
      </c>
      <c r="B3207" s="33" t="n">
        <v>46270</v>
      </c>
      <c r="C3207" s="13" t="n">
        <v>91538308</v>
      </c>
      <c r="D3207" s="62" t="s">
        <v>74</v>
      </c>
      <c r="E3207" s="13" t="s">
        <v>11</v>
      </c>
      <c r="F3207" s="52" t="s">
        <v>15</v>
      </c>
      <c r="G3207" s="58" t="n">
        <v>0</v>
      </c>
      <c r="H3207" s="39" t="n">
        <v>0</v>
      </c>
      <c r="I3207" s="39" t="n">
        <v>0</v>
      </c>
      <c r="J3207" s="14"/>
    </row>
    <row r="3208" ht="22.5" customHeight="1">
      <c r="A3208" s="13" t="n">
        <f>WEEKNUM(B3208,2)</f>
        <v>36</v>
      </c>
      <c r="B3208" s="33" t="n">
        <v>46270</v>
      </c>
      <c r="C3208" s="52" t="n">
        <v>91538309</v>
      </c>
      <c r="D3208" s="62" t="s">
        <v>74</v>
      </c>
      <c r="E3208" s="39" t="s">
        <v>46</v>
      </c>
      <c r="F3208" s="52" t="s">
        <v>15</v>
      </c>
      <c r="G3208" s="58" t="n">
        <v>1</v>
      </c>
      <c r="H3208" s="39" t="n">
        <v>0.18</v>
      </c>
      <c r="I3208" s="39" t="n">
        <v>0.18</v>
      </c>
      <c r="J3208" s="14"/>
    </row>
    <row r="3209" ht="22.5" customHeight="1">
      <c r="A3209" s="13" t="n">
        <f>WEEKNUM(B3209,2)</f>
        <v>36</v>
      </c>
      <c r="B3209" s="33" t="n">
        <v>46270</v>
      </c>
      <c r="C3209" s="52" t="n">
        <v>11511535</v>
      </c>
      <c r="D3209" s="62" t="s">
        <v>81</v>
      </c>
      <c r="E3209" s="39" t="s">
        <v>14</v>
      </c>
      <c r="F3209" s="56" t="s">
        <v>26</v>
      </c>
      <c r="G3209" s="58" t="n">
        <v>113</v>
      </c>
      <c r="H3209" s="39" t="n">
        <v>0.38</v>
      </c>
      <c r="I3209" s="39" t="n">
        <v>43.1</v>
      </c>
      <c r="J3209" s="14"/>
    </row>
    <row r="3210" ht="22.5" customHeight="1">
      <c r="A3210" s="13" t="n">
        <f>WEEKNUM(B3210,2)</f>
        <v>36</v>
      </c>
      <c r="B3210" s="33" t="n">
        <v>46270</v>
      </c>
      <c r="C3210" s="52" t="n">
        <v>11792342</v>
      </c>
      <c r="D3210" s="62" t="s">
        <v>87</v>
      </c>
      <c r="E3210" s="39" t="s">
        <v>42</v>
      </c>
      <c r="F3210" s="52" t="s">
        <v>15</v>
      </c>
      <c r="G3210" s="58" t="n">
        <v>0</v>
      </c>
      <c r="H3210" s="39" t="n">
        <v>0</v>
      </c>
      <c r="I3210" s="39" t="n">
        <v>0</v>
      </c>
      <c r="J3210" s="14"/>
    </row>
    <row r="3211" ht="22.5" customHeight="1">
      <c r="A3211" s="13" t="n">
        <f>WEEKNUM(B3211,2)</f>
        <v>36</v>
      </c>
      <c r="B3211" s="33" t="n">
        <v>46270</v>
      </c>
      <c r="C3211" s="52" t="n">
        <v>5365722</v>
      </c>
      <c r="D3211" s="62" t="s">
        <v>67</v>
      </c>
      <c r="E3211" s="39" t="s">
        <v>65</v>
      </c>
      <c r="F3211" s="56" t="s">
        <v>12</v>
      </c>
      <c r="G3211" s="58" t="n">
        <v>26</v>
      </c>
      <c r="H3211" s="39" t="n">
        <v>0.271</v>
      </c>
      <c r="I3211" s="39" t="n">
        <v>7.0573</v>
      </c>
      <c r="J3211" s="14"/>
    </row>
    <row r="3212" ht="22.5" customHeight="1">
      <c r="A3212" s="13" t="n">
        <f>WEEKNUM(B3212,2)</f>
        <v>36</v>
      </c>
      <c r="B3212" s="33" t="n">
        <v>46270</v>
      </c>
      <c r="C3212" s="52" t="n">
        <v>11924654</v>
      </c>
      <c r="D3212" s="62" t="s">
        <v>67</v>
      </c>
      <c r="E3212" s="39" t="s">
        <v>65</v>
      </c>
      <c r="F3212" s="56" t="s">
        <v>12</v>
      </c>
      <c r="G3212" s="58" t="n">
        <v>1</v>
      </c>
      <c r="H3212" s="39" t="n">
        <v>0.146</v>
      </c>
      <c r="I3212" s="39" t="n">
        <v>0.1459</v>
      </c>
      <c r="J3212" s="14"/>
    </row>
    <row r="3213" ht="22.5" customHeight="1">
      <c r="A3213" s="13"/>
      <c r="B3213" s="33"/>
      <c r="C3213" s="52"/>
      <c r="D3213" s="62"/>
      <c r="E3213" s="56"/>
      <c r="F3213" s="39"/>
      <c r="G3213" s="61"/>
      <c r="H3213" s="60"/>
      <c r="I3213" s="60"/>
      <c r="J3213" s="14"/>
    </row>
    <row r="3214" ht="22.5" customHeight="1">
      <c r="A3214" s="13" t="n">
        <f>WEEKNUM(B3214,2)</f>
        <v>36</v>
      </c>
      <c r="B3214" s="33" t="n">
        <v>46269</v>
      </c>
      <c r="C3214" s="52" t="n">
        <v>10813123</v>
      </c>
      <c r="D3214" s="62" t="s">
        <v>10</v>
      </c>
      <c r="E3214" s="56" t="s">
        <v>11</v>
      </c>
      <c r="F3214" s="39" t="s">
        <v>12</v>
      </c>
      <c r="G3214" s="13" t="n">
        <v>267</v>
      </c>
      <c r="H3214" s="39" t="n">
        <v>0.324</v>
      </c>
      <c r="I3214" s="39" t="n">
        <v>86.427</v>
      </c>
      <c r="J3214" s="14"/>
    </row>
    <row r="3215" ht="22.5" customHeight="1">
      <c r="A3215" s="13" t="n">
        <f>WEEKNUM(B3215,2)</f>
        <v>36</v>
      </c>
      <c r="B3215" s="33" t="n">
        <v>46269</v>
      </c>
      <c r="C3215" s="52" t="n">
        <v>1745925</v>
      </c>
      <c r="D3215" s="62" t="s">
        <v>13</v>
      </c>
      <c r="E3215" s="56" t="s">
        <v>14</v>
      </c>
      <c r="F3215" s="39" t="s">
        <v>15</v>
      </c>
      <c r="G3215" s="35" t="n">
        <v>500</v>
      </c>
      <c r="H3215" s="39" t="n">
        <v>0.15</v>
      </c>
      <c r="I3215" s="39" t="n">
        <v>75</v>
      </c>
      <c r="J3215" s="14"/>
    </row>
    <row r="3216" ht="22.5" customHeight="1">
      <c r="A3216" s="13" t="n">
        <f>WEEKNUM(B3216,2)</f>
        <v>36</v>
      </c>
      <c r="B3216" s="33" t="n">
        <v>46269</v>
      </c>
      <c r="C3216" s="52" t="n">
        <v>6951600</v>
      </c>
      <c r="D3216" s="62" t="s">
        <v>16</v>
      </c>
      <c r="E3216" s="56" t="s">
        <v>17</v>
      </c>
      <c r="F3216" s="39" t="s">
        <v>15</v>
      </c>
      <c r="G3216" s="35" t="n">
        <v>55</v>
      </c>
      <c r="H3216" s="39" t="n">
        <v>0.173</v>
      </c>
      <c r="I3216" s="39" t="n">
        <v>9.52</v>
      </c>
      <c r="J3216" s="14"/>
    </row>
    <row r="3217" ht="22.5" customHeight="1">
      <c r="A3217" s="13" t="n">
        <f>WEEKNUM(B3217,2)</f>
        <v>36</v>
      </c>
      <c r="B3217" s="33" t="n">
        <v>46269</v>
      </c>
      <c r="C3217" s="52" t="n">
        <v>6951594</v>
      </c>
      <c r="D3217" s="62" t="s">
        <v>16</v>
      </c>
      <c r="E3217" s="56" t="s">
        <v>18</v>
      </c>
      <c r="F3217" s="39" t="s">
        <v>15</v>
      </c>
      <c r="G3217" s="35" t="n">
        <v>107</v>
      </c>
      <c r="H3217" s="39" t="n">
        <v>0.7</v>
      </c>
      <c r="I3217" s="39" t="n">
        <v>74.9</v>
      </c>
      <c r="J3217" s="14"/>
    </row>
    <row r="3218" ht="22.5" customHeight="1">
      <c r="A3218" s="13" t="n">
        <f>WEEKNUM(B3218,2)</f>
        <v>36</v>
      </c>
      <c r="B3218" s="33" t="n">
        <v>46269</v>
      </c>
      <c r="C3218" s="52" t="n">
        <v>2732727</v>
      </c>
      <c r="D3218" s="62" t="s">
        <v>10</v>
      </c>
      <c r="E3218" s="56" t="s">
        <v>19</v>
      </c>
      <c r="F3218" s="39" t="s">
        <v>15</v>
      </c>
      <c r="G3218" s="35" t="n">
        <v>580</v>
      </c>
      <c r="H3218" s="39" t="n">
        <v>0.25</v>
      </c>
      <c r="I3218" s="39" t="n">
        <v>145.025</v>
      </c>
      <c r="J3218" s="14"/>
    </row>
    <row r="3219" ht="22.5" customHeight="1">
      <c r="A3219" s="13" t="n">
        <f>WEEKNUM(B3219,2)</f>
        <v>36</v>
      </c>
      <c r="B3219" s="33" t="n">
        <v>46269</v>
      </c>
      <c r="C3219" s="52" t="n">
        <v>5619156</v>
      </c>
      <c r="D3219" s="62" t="s">
        <v>10</v>
      </c>
      <c r="E3219" s="56" t="s">
        <v>19</v>
      </c>
      <c r="F3219" s="39" t="s">
        <v>12</v>
      </c>
      <c r="G3219" s="35" t="n">
        <v>13</v>
      </c>
      <c r="H3219" s="39" t="n">
        <v>0.478</v>
      </c>
      <c r="I3219" s="39" t="n">
        <v>6.2129</v>
      </c>
      <c r="J3219" s="14"/>
    </row>
    <row r="3220" ht="22.5" customHeight="1">
      <c r="A3220" s="13" t="n">
        <f>WEEKNUM(B3220,2)</f>
        <v>36</v>
      </c>
      <c r="B3220" s="33" t="n">
        <v>46269</v>
      </c>
      <c r="C3220" s="52" t="n">
        <v>6425889</v>
      </c>
      <c r="D3220" s="62" t="s">
        <v>10</v>
      </c>
      <c r="E3220" s="56" t="s">
        <v>20</v>
      </c>
      <c r="F3220" s="39" t="s">
        <v>15</v>
      </c>
      <c r="G3220" s="72" t="n">
        <v>155</v>
      </c>
      <c r="H3220" s="73" t="n">
        <v>0.252</v>
      </c>
      <c r="I3220" s="73" t="n">
        <v>39.125</v>
      </c>
      <c r="J3220" s="14"/>
    </row>
    <row r="3221" ht="22.5" customHeight="1">
      <c r="A3221" s="13" t="n">
        <f>WEEKNUM(B3221,2)</f>
        <v>36</v>
      </c>
      <c r="B3221" s="33" t="n">
        <v>46269</v>
      </c>
      <c r="C3221" s="52" t="n">
        <v>6439005</v>
      </c>
      <c r="D3221" s="62" t="s">
        <v>10</v>
      </c>
      <c r="E3221" s="56" t="s">
        <v>20</v>
      </c>
      <c r="F3221" s="56" t="s">
        <v>21</v>
      </c>
      <c r="G3221" s="35" t="n">
        <v>85</v>
      </c>
      <c r="H3221" s="39" t="n">
        <v>0.25</v>
      </c>
      <c r="I3221" s="39" t="n">
        <v>21.25</v>
      </c>
      <c r="J3221" s="14"/>
    </row>
    <row r="3222" ht="22.5" customHeight="1">
      <c r="A3222" s="13" t="n">
        <f>WEEKNUM(B3222,2)</f>
        <v>36</v>
      </c>
      <c r="B3222" s="33" t="n">
        <v>46269</v>
      </c>
      <c r="C3222" s="52" t="n">
        <v>7203110</v>
      </c>
      <c r="D3222" s="62" t="s">
        <v>22</v>
      </c>
      <c r="E3222" s="56" t="s">
        <v>23</v>
      </c>
      <c r="F3222" s="39" t="s">
        <v>15</v>
      </c>
      <c r="G3222" s="59" t="n">
        <v>10</v>
      </c>
      <c r="H3222" s="60" t="n">
        <v>0.2</v>
      </c>
      <c r="I3222" s="60" t="n">
        <v>2</v>
      </c>
      <c r="J3222" s="14"/>
    </row>
    <row r="3223" ht="22.5" customHeight="1">
      <c r="A3223" s="13" t="n">
        <f>WEEKNUM(B3223,2)</f>
        <v>36</v>
      </c>
      <c r="B3223" s="33" t="n">
        <v>46269</v>
      </c>
      <c r="C3223" s="52" t="n">
        <v>7202934</v>
      </c>
      <c r="D3223" s="62" t="s">
        <v>22</v>
      </c>
      <c r="E3223" s="56" t="s">
        <v>24</v>
      </c>
      <c r="F3223" s="39" t="s">
        <v>15</v>
      </c>
      <c r="G3223" s="35" t="n">
        <v>90</v>
      </c>
      <c r="H3223" s="39" t="n">
        <v>0.354</v>
      </c>
      <c r="I3223" s="39" t="n">
        <v>31.87</v>
      </c>
      <c r="J3223" s="14"/>
    </row>
    <row r="3224" ht="22.5" customHeight="1">
      <c r="A3224" s="13" t="n">
        <f>WEEKNUM(B3224,2)</f>
        <v>36</v>
      </c>
      <c r="B3224" s="33" t="n">
        <v>46269</v>
      </c>
      <c r="C3224" s="52" t="n">
        <v>5847496</v>
      </c>
      <c r="D3224" s="62" t="s">
        <v>10</v>
      </c>
      <c r="E3224" s="56" t="s">
        <v>25</v>
      </c>
      <c r="F3224" s="39" t="s">
        <v>12</v>
      </c>
      <c r="G3224" s="35" t="n">
        <v>6</v>
      </c>
      <c r="H3224" s="39" t="n">
        <v>1.045</v>
      </c>
      <c r="I3224" s="39" t="n">
        <v>6.2719</v>
      </c>
      <c r="J3224" s="14"/>
    </row>
    <row r="3225" ht="22.5" customHeight="1">
      <c r="A3225" s="13" t="n">
        <f>WEEKNUM(B3225,2)</f>
        <v>36</v>
      </c>
      <c r="B3225" s="33" t="n">
        <v>46269</v>
      </c>
      <c r="C3225" s="52" t="n">
        <v>7572369</v>
      </c>
      <c r="D3225" s="62" t="s">
        <v>10</v>
      </c>
      <c r="E3225" s="56" t="s">
        <v>25</v>
      </c>
      <c r="F3225" s="39" t="s">
        <v>15</v>
      </c>
      <c r="G3225" s="35" t="n">
        <v>83</v>
      </c>
      <c r="H3225" s="39" t="n">
        <v>0.305</v>
      </c>
      <c r="I3225" s="39" t="n">
        <v>25.35</v>
      </c>
      <c r="J3225" s="14"/>
    </row>
    <row r="3226" ht="22.5" customHeight="1">
      <c r="A3226" s="13" t="n">
        <f>WEEKNUM(B3226,2)</f>
        <v>36</v>
      </c>
      <c r="B3226" s="33" t="n">
        <v>46269</v>
      </c>
      <c r="C3226" s="52" t="n">
        <v>8460883</v>
      </c>
      <c r="D3226" s="62" t="s">
        <v>16</v>
      </c>
      <c r="E3226" s="56" t="s">
        <v>11</v>
      </c>
      <c r="F3226" s="39" t="s">
        <v>15</v>
      </c>
      <c r="G3226" s="35" t="n">
        <v>356</v>
      </c>
      <c r="H3226" s="39" t="n">
        <v>0.141</v>
      </c>
      <c r="I3226" s="39" t="n">
        <v>50.246</v>
      </c>
      <c r="J3226" s="14"/>
    </row>
    <row r="3227" ht="22.5" customHeight="1">
      <c r="A3227" s="13" t="n">
        <f>WEEKNUM(B3227,2)</f>
        <v>36</v>
      </c>
      <c r="B3227" s="33" t="n">
        <v>46269</v>
      </c>
      <c r="C3227" s="52" t="n">
        <v>8531973</v>
      </c>
      <c r="D3227" s="62" t="s">
        <v>16</v>
      </c>
      <c r="E3227" s="56" t="s">
        <v>18</v>
      </c>
      <c r="F3227" s="13" t="s">
        <v>26</v>
      </c>
      <c r="G3227" s="35" t="n">
        <v>0</v>
      </c>
      <c r="H3227" s="39" t="n">
        <v>0</v>
      </c>
      <c r="I3227" s="39" t="n">
        <v>1.31</v>
      </c>
      <c r="J3227" s="14"/>
    </row>
    <row r="3228" ht="22.5" customHeight="1">
      <c r="A3228" s="13" t="n">
        <f>WEEKNUM(B3228,2)</f>
        <v>36</v>
      </c>
      <c r="B3228" s="33" t="n">
        <v>46269</v>
      </c>
      <c r="C3228" s="52" t="n">
        <v>8156506</v>
      </c>
      <c r="D3228" s="62" t="s">
        <v>27</v>
      </c>
      <c r="E3228" s="56" t="s">
        <v>14</v>
      </c>
      <c r="F3228" s="39" t="s">
        <v>15</v>
      </c>
      <c r="G3228" s="35" t="n">
        <v>1000</v>
      </c>
      <c r="H3228" s="39" t="n">
        <v>0.1</v>
      </c>
      <c r="I3228" s="39" t="n">
        <v>100</v>
      </c>
      <c r="J3228" s="14"/>
    </row>
    <row r="3229" ht="22.5" customHeight="1">
      <c r="A3229" s="13" t="n">
        <f>WEEKNUM(B3229,2)</f>
        <v>36</v>
      </c>
      <c r="B3229" s="33" t="n">
        <v>46269</v>
      </c>
      <c r="C3229" s="52" t="n">
        <v>8819666</v>
      </c>
      <c r="D3229" s="62" t="s">
        <v>27</v>
      </c>
      <c r="E3229" s="56" t="s">
        <v>14</v>
      </c>
      <c r="F3229" s="39" t="s">
        <v>12</v>
      </c>
      <c r="G3229" s="35" t="n">
        <v>197</v>
      </c>
      <c r="H3229" s="39" t="n">
        <v>0.102</v>
      </c>
      <c r="I3229" s="80" t="n">
        <v>20.0936</v>
      </c>
      <c r="J3229" s="14"/>
    </row>
    <row r="3230" ht="22.5" customHeight="1">
      <c r="A3230" s="13" t="n">
        <f>WEEKNUM(B3230,2)</f>
        <v>36</v>
      </c>
      <c r="B3230" s="33" t="n">
        <v>46269</v>
      </c>
      <c r="C3230" s="52" t="n">
        <v>91410799</v>
      </c>
      <c r="D3230" s="62" t="s">
        <v>31</v>
      </c>
      <c r="E3230" s="52" t="s">
        <v>42</v>
      </c>
      <c r="F3230" s="13" t="s">
        <v>15</v>
      </c>
      <c r="G3230" s="35" t="n">
        <v>498</v>
      </c>
      <c r="H3230" s="39" t="n">
        <v>0.02</v>
      </c>
      <c r="I3230" s="39" t="n">
        <v>9.96</v>
      </c>
      <c r="J3230" s="14"/>
    </row>
    <row r="3231" ht="22.5" customHeight="1">
      <c r="A3231" s="13" t="n">
        <f>WEEKNUM(B3231,2)</f>
        <v>36</v>
      </c>
      <c r="B3231" s="33" t="n">
        <v>46269</v>
      </c>
      <c r="C3231" s="52" t="n">
        <v>7872826</v>
      </c>
      <c r="D3231" s="62" t="s">
        <v>28</v>
      </c>
      <c r="E3231" s="56" t="s">
        <v>14</v>
      </c>
      <c r="F3231" s="39" t="s">
        <v>15</v>
      </c>
      <c r="G3231" s="35" t="n">
        <v>87</v>
      </c>
      <c r="H3231" s="39" t="n">
        <v>0.488</v>
      </c>
      <c r="I3231" s="39" t="n">
        <v>42.42</v>
      </c>
      <c r="J3231" s="14"/>
    </row>
    <row r="3232" ht="22.5" customHeight="1">
      <c r="A3232" s="13" t="n">
        <f>WEEKNUM(B3232,2)</f>
        <v>36</v>
      </c>
      <c r="B3232" s="33" t="n">
        <v>46269</v>
      </c>
      <c r="C3232" s="52" t="n">
        <v>9311355</v>
      </c>
      <c r="D3232" s="62" t="s">
        <v>29</v>
      </c>
      <c r="E3232" s="56" t="s">
        <v>14</v>
      </c>
      <c r="F3232" s="39" t="s">
        <v>15</v>
      </c>
      <c r="G3232" s="35" t="n">
        <v>20</v>
      </c>
      <c r="H3232" s="39" t="n">
        <v>0.15</v>
      </c>
      <c r="I3232" s="39" t="n">
        <v>3</v>
      </c>
      <c r="J3232" s="14"/>
    </row>
    <row r="3233" ht="22.5" customHeight="1">
      <c r="A3233" s="13" t="n">
        <f>WEEKNUM(B3233,2)</f>
        <v>36</v>
      </c>
      <c r="B3233" s="33" t="n">
        <v>46269</v>
      </c>
      <c r="C3233" s="52" t="n">
        <v>10210818</v>
      </c>
      <c r="D3233" s="62" t="s">
        <v>27</v>
      </c>
      <c r="E3233" s="56" t="s">
        <v>14</v>
      </c>
      <c r="F3233" s="13" t="s">
        <v>26</v>
      </c>
      <c r="G3233" s="35" t="n">
        <v>64</v>
      </c>
      <c r="H3233" s="39" t="n">
        <v>0.18</v>
      </c>
      <c r="I3233" s="39" t="n">
        <v>11.33</v>
      </c>
      <c r="J3233" s="64"/>
    </row>
    <row r="3234" ht="22.5" customHeight="1">
      <c r="A3234" s="13" t="n">
        <f>WEEKNUM(B3234,2)</f>
        <v>36</v>
      </c>
      <c r="B3234" s="33" t="n">
        <v>46269</v>
      </c>
      <c r="C3234" s="52" t="n">
        <v>10501490</v>
      </c>
      <c r="D3234" s="62" t="s">
        <v>13</v>
      </c>
      <c r="E3234" s="56" t="s">
        <v>14</v>
      </c>
      <c r="F3234" s="39" t="s">
        <v>15</v>
      </c>
      <c r="G3234" s="35" t="n">
        <v>10</v>
      </c>
      <c r="H3234" s="39" t="n">
        <v>0.13</v>
      </c>
      <c r="I3234" s="39" t="n">
        <v>1.3</v>
      </c>
      <c r="J3234" s="14"/>
    </row>
    <row r="3235" ht="22.5" customHeight="1">
      <c r="A3235" s="13" t="n">
        <f>WEEKNUM(B3235,2)</f>
        <v>36</v>
      </c>
      <c r="B3235" s="33" t="n">
        <v>46269</v>
      </c>
      <c r="C3235" s="52" t="n">
        <v>10912510</v>
      </c>
      <c r="D3235" s="62" t="s">
        <v>10</v>
      </c>
      <c r="E3235" s="67" t="s">
        <v>11</v>
      </c>
      <c r="F3235" s="39" t="s">
        <v>30</v>
      </c>
      <c r="G3235" s="35" t="n">
        <v>815</v>
      </c>
      <c r="H3235" s="39" t="n">
        <v>0.26</v>
      </c>
      <c r="I3235" s="39" t="n">
        <v>215.97</v>
      </c>
      <c r="J3235" s="64" t="n">
        <v>215.965</v>
      </c>
    </row>
    <row r="3236" ht="22.5" customHeight="1">
      <c r="A3236" s="13" t="n">
        <f>WEEKNUM(B3236,2)</f>
        <v>36</v>
      </c>
      <c r="B3236" s="33" t="n">
        <v>46269</v>
      </c>
      <c r="C3236" s="52" t="n">
        <v>11080098</v>
      </c>
      <c r="D3236" s="62" t="s">
        <v>22</v>
      </c>
      <c r="E3236" s="56" t="s">
        <v>24</v>
      </c>
      <c r="F3236" s="39" t="s">
        <v>15</v>
      </c>
      <c r="G3236" s="35" t="n">
        <v>1</v>
      </c>
      <c r="H3236" s="39" t="n">
        <v>0.6</v>
      </c>
      <c r="I3236" s="39" t="n">
        <v>0.6</v>
      </c>
      <c r="J3236" s="14"/>
    </row>
    <row r="3237" ht="22.5" customHeight="1">
      <c r="A3237" s="13" t="n">
        <f>WEEKNUM(B3237,2)</f>
        <v>36</v>
      </c>
      <c r="B3237" s="33" t="n">
        <v>46269</v>
      </c>
      <c r="C3237" s="52" t="n">
        <v>91540124</v>
      </c>
      <c r="D3237" s="62" t="s">
        <v>93</v>
      </c>
      <c r="E3237" s="56" t="s">
        <v>54</v>
      </c>
      <c r="F3237" s="39" t="s">
        <v>12</v>
      </c>
      <c r="G3237" s="35" t="n">
        <v>29</v>
      </c>
      <c r="H3237" s="39" t="n">
        <v>0.708</v>
      </c>
      <c r="I3237" s="39" t="n">
        <v>20.5391</v>
      </c>
      <c r="J3237" s="14"/>
    </row>
    <row r="3238" ht="22.5" customHeight="1">
      <c r="A3238" s="13" t="n">
        <f>WEEKNUM(B3238,2)</f>
        <v>36</v>
      </c>
      <c r="B3238" s="33" t="n">
        <v>46269</v>
      </c>
      <c r="C3238" s="52" t="n">
        <v>91548042</v>
      </c>
      <c r="D3238" s="62" t="s">
        <v>13</v>
      </c>
      <c r="E3238" s="56" t="s">
        <v>14</v>
      </c>
      <c r="F3238" s="39" t="s">
        <v>12</v>
      </c>
      <c r="G3238" s="35" t="n">
        <v>0</v>
      </c>
      <c r="H3238" s="39" t="n">
        <v>0</v>
      </c>
      <c r="I3238" s="39" t="n">
        <v>0.0447</v>
      </c>
      <c r="J3238" s="14"/>
    </row>
    <row r="3239" ht="22.5" customHeight="1">
      <c r="A3239" s="13" t="n">
        <f>WEEKNUM(B3239,2)</f>
        <v>36</v>
      </c>
      <c r="B3239" s="33" t="n">
        <v>46269</v>
      </c>
      <c r="C3239" s="52" t="n">
        <v>91548043</v>
      </c>
      <c r="D3239" s="62" t="s">
        <v>31</v>
      </c>
      <c r="E3239" s="56" t="s">
        <v>32</v>
      </c>
      <c r="F3239" s="39" t="s">
        <v>15</v>
      </c>
      <c r="G3239" s="35" t="n">
        <v>199</v>
      </c>
      <c r="H3239" s="39" t="n">
        <v>0.1</v>
      </c>
      <c r="I3239" s="39" t="n">
        <v>19.9</v>
      </c>
      <c r="J3239" s="14"/>
    </row>
    <row r="3240" ht="22.5" customHeight="1">
      <c r="A3240" s="13" t="n">
        <f>WEEKNUM(B3240,2)</f>
        <v>36</v>
      </c>
      <c r="B3240" s="33" t="n">
        <v>46269</v>
      </c>
      <c r="C3240" s="52" t="n">
        <v>11715627</v>
      </c>
      <c r="D3240" s="62" t="s">
        <v>29</v>
      </c>
      <c r="E3240" s="56" t="s">
        <v>14</v>
      </c>
      <c r="F3240" s="39" t="s">
        <v>15</v>
      </c>
      <c r="G3240" s="35" t="n">
        <v>0</v>
      </c>
      <c r="H3240" s="39" t="n">
        <v>0</v>
      </c>
      <c r="I3240" s="39" t="n">
        <v>0</v>
      </c>
      <c r="J3240" s="14"/>
    </row>
    <row r="3241" ht="22.5" customHeight="1">
      <c r="A3241" s="13" t="n">
        <f>WEEKNUM(B3241,2)</f>
        <v>36</v>
      </c>
      <c r="B3241" s="33" t="n">
        <v>46269</v>
      </c>
      <c r="C3241" s="52" t="n">
        <v>11715655</v>
      </c>
      <c r="D3241" s="62" t="s">
        <v>16</v>
      </c>
      <c r="E3241" s="56" t="s">
        <v>11</v>
      </c>
      <c r="F3241" s="39" t="s">
        <v>15</v>
      </c>
      <c r="G3241" s="35" t="n">
        <v>0</v>
      </c>
      <c r="H3241" s="39" t="n">
        <v>0</v>
      </c>
      <c r="I3241" s="39" t="n">
        <v>0</v>
      </c>
      <c r="J3241" s="14"/>
    </row>
    <row r="3242" ht="22.5" customHeight="1">
      <c r="A3242" s="13" t="n">
        <f>WEEKNUM(B3242,2)</f>
        <v>36</v>
      </c>
      <c r="B3242" s="33" t="n">
        <v>46269</v>
      </c>
      <c r="C3242" s="52" t="n">
        <v>11715811</v>
      </c>
      <c r="D3242" s="62" t="s">
        <v>16</v>
      </c>
      <c r="E3242" s="52" t="s">
        <v>17</v>
      </c>
      <c r="F3242" s="13" t="s">
        <v>15</v>
      </c>
      <c r="G3242" s="35" t="n">
        <v>0</v>
      </c>
      <c r="H3242" s="39" t="n">
        <v>0</v>
      </c>
      <c r="I3242" s="39" t="n">
        <v>0</v>
      </c>
      <c r="J3242" s="14"/>
    </row>
    <row r="3243" ht="22.5" customHeight="1">
      <c r="A3243" s="13" t="n">
        <f>WEEKNUM(B3243,2)</f>
        <v>36</v>
      </c>
      <c r="B3243" s="33" t="n">
        <v>46269</v>
      </c>
      <c r="C3243" s="52" t="n">
        <v>11729927</v>
      </c>
      <c r="D3243" s="62" t="s">
        <v>10</v>
      </c>
      <c r="E3243" s="52" t="s">
        <v>20</v>
      </c>
      <c r="F3243" s="13" t="s">
        <v>15</v>
      </c>
      <c r="G3243" s="35" t="n">
        <v>1</v>
      </c>
      <c r="H3243" s="39" t="n">
        <v>0.25</v>
      </c>
      <c r="I3243" s="39" t="n">
        <v>0.25</v>
      </c>
      <c r="J3243" s="14"/>
    </row>
    <row r="3244" ht="22.5" customHeight="1">
      <c r="A3244" s="13" t="n">
        <f>WEEKNUM(B3244,2)</f>
        <v>36</v>
      </c>
      <c r="B3244" s="33" t="n">
        <v>46269</v>
      </c>
      <c r="C3244" s="52" t="n">
        <v>11729820</v>
      </c>
      <c r="D3244" s="62" t="s">
        <v>10</v>
      </c>
      <c r="E3244" s="52" t="s">
        <v>25</v>
      </c>
      <c r="F3244" s="13" t="s">
        <v>15</v>
      </c>
      <c r="G3244" s="35" t="n">
        <v>0</v>
      </c>
      <c r="H3244" s="39" t="n">
        <v>0</v>
      </c>
      <c r="I3244" s="39" t="n">
        <v>0</v>
      </c>
      <c r="J3244" s="14"/>
    </row>
    <row r="3245" ht="22.5" customHeight="1">
      <c r="A3245" s="13" t="n">
        <f>WEEKNUM(B3245,2)</f>
        <v>36</v>
      </c>
      <c r="B3245" s="33" t="n">
        <v>46269</v>
      </c>
      <c r="C3245" s="52" t="n">
        <v>11729830</v>
      </c>
      <c r="D3245" s="62" t="s">
        <v>10</v>
      </c>
      <c r="E3245" s="52" t="s">
        <v>11</v>
      </c>
      <c r="F3245" s="13" t="s">
        <v>12</v>
      </c>
      <c r="G3245" s="35" t="n">
        <v>0</v>
      </c>
      <c r="H3245" s="39" t="n">
        <v>0</v>
      </c>
      <c r="I3245" s="39" t="n">
        <v>0.0023</v>
      </c>
      <c r="J3245" s="14"/>
    </row>
    <row r="3246" ht="22.5" customHeight="1">
      <c r="A3246" s="13" t="n">
        <f>WEEKNUM(B3246,2)</f>
        <v>36</v>
      </c>
      <c r="B3246" s="33" t="n">
        <v>46269</v>
      </c>
      <c r="C3246" s="52" t="n">
        <v>11892329</v>
      </c>
      <c r="D3246" s="62" t="s">
        <v>10</v>
      </c>
      <c r="E3246" s="52" t="s">
        <v>11</v>
      </c>
      <c r="F3246" s="13" t="s">
        <v>15</v>
      </c>
      <c r="G3246" s="35" t="n">
        <v>501</v>
      </c>
      <c r="H3246" s="39" t="n">
        <v>0.25</v>
      </c>
      <c r="I3246" s="39" t="n">
        <v>125.25</v>
      </c>
      <c r="J3246" s="14"/>
    </row>
    <row r="3247" ht="22.5" customHeight="1">
      <c r="A3247" s="13" t="n">
        <f>WEEKNUM(B3247,2)</f>
        <v>36</v>
      </c>
      <c r="B3247" s="33" t="n">
        <v>46269</v>
      </c>
      <c r="C3247" s="52" t="n">
        <v>91557161</v>
      </c>
      <c r="D3247" s="62" t="s">
        <v>95</v>
      </c>
      <c r="E3247" s="56" t="s">
        <v>14</v>
      </c>
      <c r="F3247" s="13" t="s">
        <v>12</v>
      </c>
      <c r="G3247" s="35" t="n">
        <v>0</v>
      </c>
      <c r="H3247" s="39" t="n">
        <v>0</v>
      </c>
      <c r="I3247" s="39" t="n">
        <v>0.0279</v>
      </c>
      <c r="J3247" s="14"/>
    </row>
    <row r="3248" ht="22.5" customHeight="1">
      <c r="A3248" s="13" t="n">
        <f>WEEKNUM(B3248,2)</f>
        <v>36</v>
      </c>
      <c r="B3248" s="33" t="n">
        <v>46269</v>
      </c>
      <c r="C3248" s="52" t="n">
        <v>91557333</v>
      </c>
      <c r="D3248" s="62" t="s">
        <v>99</v>
      </c>
      <c r="E3248" s="56" t="s">
        <v>14</v>
      </c>
      <c r="F3248" s="13" t="s">
        <v>12</v>
      </c>
      <c r="G3248" s="35" t="n">
        <v>0</v>
      </c>
      <c r="H3248" s="39" t="n">
        <v>0</v>
      </c>
      <c r="I3248" s="39" t="n">
        <v>0.0132</v>
      </c>
      <c r="J3248" s="14"/>
    </row>
    <row r="3249" ht="22.5" customHeight="1">
      <c r="A3249" s="13" t="n">
        <f>WEEKNUM(B3249,2)</f>
        <v>36</v>
      </c>
      <c r="B3249" s="33" t="n">
        <v>46269</v>
      </c>
      <c r="C3249" s="52" t="n">
        <v>91557162</v>
      </c>
      <c r="D3249" s="62" t="s">
        <v>94</v>
      </c>
      <c r="E3249" s="56" t="s">
        <v>14</v>
      </c>
      <c r="F3249" s="13" t="s">
        <v>12</v>
      </c>
      <c r="G3249" s="35" t="n">
        <v>0</v>
      </c>
      <c r="H3249" s="39" t="n">
        <v>0</v>
      </c>
      <c r="I3249" s="39" t="n">
        <v>1.9316</v>
      </c>
      <c r="J3249" s="14"/>
    </row>
    <row r="3250" ht="22.5" customHeight="1">
      <c r="A3250" s="13" t="n">
        <f>WEEKNUM(B3250,2)</f>
        <v>36</v>
      </c>
      <c r="B3250" s="33" t="n">
        <v>46269</v>
      </c>
      <c r="C3250" s="52" t="n">
        <v>6061077</v>
      </c>
      <c r="D3250" s="62" t="s">
        <v>35</v>
      </c>
      <c r="E3250" s="56" t="s">
        <v>14</v>
      </c>
      <c r="F3250" s="39" t="s">
        <v>15</v>
      </c>
      <c r="G3250" s="35" t="n">
        <v>0</v>
      </c>
      <c r="H3250" s="39" t="n">
        <v>0</v>
      </c>
      <c r="I3250" s="39" t="n">
        <v>0</v>
      </c>
      <c r="J3250" s="14"/>
    </row>
    <row r="3251" ht="22.5" customHeight="1">
      <c r="A3251" s="13" t="n">
        <f>WEEKNUM(B3251,2)</f>
        <v>36</v>
      </c>
      <c r="B3251" s="33" t="n">
        <v>46269</v>
      </c>
      <c r="C3251" s="52" t="n">
        <v>6607117</v>
      </c>
      <c r="D3251" s="63" t="s">
        <v>35</v>
      </c>
      <c r="E3251" s="52" t="s">
        <v>14</v>
      </c>
      <c r="F3251" s="13" t="s">
        <v>15</v>
      </c>
      <c r="G3251" s="35" t="n">
        <v>191</v>
      </c>
      <c r="H3251" s="39" t="n">
        <v>0.565</v>
      </c>
      <c r="I3251" s="39" t="n">
        <v>108.007</v>
      </c>
      <c r="J3251" s="14"/>
    </row>
    <row r="3252" ht="22.5" customHeight="1">
      <c r="A3252" s="13" t="n">
        <f>WEEKNUM(B3252,2)</f>
        <v>36</v>
      </c>
      <c r="B3252" s="33" t="n">
        <v>46269</v>
      </c>
      <c r="C3252" s="52" t="n">
        <v>5497580</v>
      </c>
      <c r="D3252" s="63" t="s">
        <v>31</v>
      </c>
      <c r="E3252" s="52" t="s">
        <v>17</v>
      </c>
      <c r="F3252" s="13" t="s">
        <v>15</v>
      </c>
      <c r="G3252" s="35" t="n">
        <v>1018</v>
      </c>
      <c r="H3252" s="39" t="n">
        <v>0.248</v>
      </c>
      <c r="I3252" s="39" t="n">
        <v>251.953</v>
      </c>
      <c r="J3252" s="66"/>
    </row>
    <row r="3253" ht="22.5" customHeight="1">
      <c r="A3253" s="13" t="n">
        <f>WEEKNUM(B3253,2)</f>
        <v>36</v>
      </c>
      <c r="B3253" s="33" t="n">
        <v>46269</v>
      </c>
      <c r="C3253" s="52" t="n">
        <v>91407542</v>
      </c>
      <c r="D3253" s="63" t="s">
        <v>31</v>
      </c>
      <c r="E3253" s="52" t="s">
        <v>36</v>
      </c>
      <c r="F3253" s="13" t="s">
        <v>15</v>
      </c>
      <c r="G3253" s="35" t="n">
        <v>498</v>
      </c>
      <c r="H3253" s="39" t="n">
        <v>0.02</v>
      </c>
      <c r="I3253" s="39" t="n">
        <v>10.048</v>
      </c>
      <c r="J3253" s="14"/>
    </row>
    <row r="3254" ht="22.5" customHeight="1">
      <c r="A3254" s="13" t="n">
        <f>WEEKNUM(B3254,2)</f>
        <v>36</v>
      </c>
      <c r="B3254" s="33" t="n">
        <v>46269</v>
      </c>
      <c r="C3254" s="52" t="n">
        <v>8998645</v>
      </c>
      <c r="D3254" s="63" t="s">
        <v>31</v>
      </c>
      <c r="E3254" s="52" t="s">
        <v>17</v>
      </c>
      <c r="F3254" s="13" t="s">
        <v>15</v>
      </c>
      <c r="G3254" s="57" t="n">
        <v>5</v>
      </c>
      <c r="H3254" s="39" t="n">
        <v>0.083</v>
      </c>
      <c r="I3254" s="39" t="n">
        <v>0.415</v>
      </c>
      <c r="J3254" s="14"/>
    </row>
    <row r="3255" ht="22.5" customHeight="1">
      <c r="A3255" s="13" t="n">
        <f>WEEKNUM(B3255,2)</f>
        <v>36</v>
      </c>
      <c r="B3255" s="33" t="n">
        <v>46269</v>
      </c>
      <c r="C3255" s="52" t="n">
        <v>9102719</v>
      </c>
      <c r="D3255" s="63" t="s">
        <v>103</v>
      </c>
      <c r="E3255" s="52" t="s">
        <v>63</v>
      </c>
      <c r="F3255" s="13" t="s">
        <v>15</v>
      </c>
      <c r="G3255" s="35" t="n">
        <v>16</v>
      </c>
      <c r="H3255" s="39" t="n">
        <v>0.174</v>
      </c>
      <c r="I3255" s="39" t="n">
        <v>2.78</v>
      </c>
      <c r="J3255" s="14"/>
    </row>
    <row r="3256" ht="22.5" customHeight="1">
      <c r="A3256" s="13" t="n">
        <f>WEEKNUM(B3256,2)</f>
        <v>36</v>
      </c>
      <c r="B3256" s="33" t="n">
        <v>46269</v>
      </c>
      <c r="C3256" s="52" t="n">
        <v>4383473</v>
      </c>
      <c r="D3256" s="63" t="s">
        <v>35</v>
      </c>
      <c r="E3256" s="52" t="s">
        <v>14</v>
      </c>
      <c r="F3256" s="39" t="s">
        <v>15</v>
      </c>
      <c r="G3256" s="35" t="n">
        <v>150</v>
      </c>
      <c r="H3256" s="39" t="n">
        <v>0.178</v>
      </c>
      <c r="I3256" s="39" t="n">
        <v>26.766</v>
      </c>
      <c r="J3256" s="66"/>
    </row>
    <row r="3257" ht="22.5" customHeight="1">
      <c r="A3257" s="13" t="n">
        <f>WEEKNUM(B3257,2)</f>
        <v>36</v>
      </c>
      <c r="B3257" s="33" t="n">
        <v>46269</v>
      </c>
      <c r="C3257" s="52" t="n">
        <v>8094753</v>
      </c>
      <c r="D3257" s="63" t="s">
        <v>35</v>
      </c>
      <c r="E3257" s="52" t="s">
        <v>14</v>
      </c>
      <c r="F3257" s="13" t="s">
        <v>26</v>
      </c>
      <c r="G3257" s="35" t="n">
        <v>194</v>
      </c>
      <c r="H3257" s="39" t="n">
        <v>0.31</v>
      </c>
      <c r="I3257" s="39" t="n">
        <v>59.18</v>
      </c>
      <c r="J3257" s="14"/>
    </row>
    <row r="3258" ht="22.5" customHeight="1">
      <c r="A3258" s="13" t="n">
        <f>WEEKNUM(B3258,2)</f>
        <v>36</v>
      </c>
      <c r="B3258" s="33" t="n">
        <v>46269</v>
      </c>
      <c r="C3258" s="52" t="n">
        <v>9415350</v>
      </c>
      <c r="D3258" s="63" t="s">
        <v>37</v>
      </c>
      <c r="E3258" s="52" t="s">
        <v>14</v>
      </c>
      <c r="F3258" s="13" t="s">
        <v>26</v>
      </c>
      <c r="G3258" s="35" t="n">
        <v>35</v>
      </c>
      <c r="H3258" s="39" t="n">
        <v>0.15</v>
      </c>
      <c r="I3258" s="39" t="n">
        <v>5.26</v>
      </c>
      <c r="J3258" s="14"/>
    </row>
    <row r="3259" ht="22.5" customHeight="1">
      <c r="A3259" s="13" t="n">
        <f>WEEKNUM(B3259,2)</f>
        <v>36</v>
      </c>
      <c r="B3259" s="33" t="n">
        <v>46269</v>
      </c>
      <c r="C3259" s="52" t="n">
        <v>2783561</v>
      </c>
      <c r="D3259" s="63" t="s">
        <v>38</v>
      </c>
      <c r="E3259" s="52" t="s">
        <v>14</v>
      </c>
      <c r="F3259" s="39" t="s">
        <v>15</v>
      </c>
      <c r="G3259" s="57" t="n">
        <v>436</v>
      </c>
      <c r="H3259" s="39" t="n">
        <v>0.101</v>
      </c>
      <c r="I3259" s="39" t="n">
        <v>43.97</v>
      </c>
      <c r="J3259" s="14"/>
    </row>
    <row r="3260" ht="22.5" customHeight="1">
      <c r="A3260" s="13" t="n">
        <f>WEEKNUM(B3260,2)</f>
        <v>36</v>
      </c>
      <c r="B3260" s="33" t="n">
        <v>46269</v>
      </c>
      <c r="C3260" s="52" t="n">
        <v>10599157</v>
      </c>
      <c r="D3260" s="63" t="s">
        <v>39</v>
      </c>
      <c r="E3260" s="52" t="s">
        <v>14</v>
      </c>
      <c r="F3260" s="39" t="s">
        <v>15</v>
      </c>
      <c r="G3260" s="57" t="n">
        <v>91</v>
      </c>
      <c r="H3260" s="39" t="n">
        <v>0.298</v>
      </c>
      <c r="I3260" s="39" t="n">
        <v>27.15</v>
      </c>
      <c r="J3260" s="14"/>
    </row>
    <row r="3261" ht="22.5" customHeight="1">
      <c r="A3261" s="13" t="n">
        <f>WEEKNUM(B3261,2)</f>
        <v>36</v>
      </c>
      <c r="B3261" s="33" t="n">
        <v>46269</v>
      </c>
      <c r="C3261" s="52" t="n">
        <v>10599681</v>
      </c>
      <c r="D3261" s="63" t="s">
        <v>40</v>
      </c>
      <c r="E3261" s="52" t="s">
        <v>14</v>
      </c>
      <c r="F3261" s="39" t="s">
        <v>15</v>
      </c>
      <c r="G3261" s="57" t="n">
        <v>306</v>
      </c>
      <c r="H3261" s="39" t="n">
        <v>0.13</v>
      </c>
      <c r="I3261" s="39" t="n">
        <v>39.78</v>
      </c>
      <c r="J3261" s="14"/>
    </row>
    <row r="3262" ht="22.5" customHeight="1">
      <c r="A3262" s="13" t="n">
        <f>WEEKNUM(B3262,2)</f>
        <v>36</v>
      </c>
      <c r="B3262" s="33" t="n">
        <v>46269</v>
      </c>
      <c r="C3262" s="52" t="n">
        <v>6060965</v>
      </c>
      <c r="D3262" s="63" t="s">
        <v>35</v>
      </c>
      <c r="E3262" s="52" t="s">
        <v>14</v>
      </c>
      <c r="F3262" s="39" t="s">
        <v>15</v>
      </c>
      <c r="G3262" s="58" t="n">
        <v>186</v>
      </c>
      <c r="H3262" s="39" t="n">
        <v>0.311</v>
      </c>
      <c r="I3262" s="39" t="n">
        <v>57.88</v>
      </c>
      <c r="J3262" s="14"/>
    </row>
    <row r="3263" ht="22.5" customHeight="1">
      <c r="A3263" s="13" t="n">
        <f>WEEKNUM(B3263,2)</f>
        <v>36</v>
      </c>
      <c r="B3263" s="33" t="n">
        <v>46269</v>
      </c>
      <c r="C3263" s="52" t="n">
        <v>10842514</v>
      </c>
      <c r="D3263" s="63" t="s">
        <v>41</v>
      </c>
      <c r="E3263" s="52" t="s">
        <v>14</v>
      </c>
      <c r="F3263" s="13" t="s">
        <v>26</v>
      </c>
      <c r="G3263" s="35" t="n">
        <v>1</v>
      </c>
      <c r="H3263" s="39" t="n">
        <v>0.18</v>
      </c>
      <c r="I3263" s="39" t="n">
        <v>0.18</v>
      </c>
      <c r="J3263" s="14"/>
    </row>
    <row r="3264" ht="22.5" customHeight="1">
      <c r="A3264" s="13" t="n">
        <f>WEEKNUM(B3264,2)</f>
        <v>36</v>
      </c>
      <c r="B3264" s="33" t="n">
        <v>46269</v>
      </c>
      <c r="C3264" s="52" t="n">
        <v>10815258</v>
      </c>
      <c r="D3264" s="63" t="s">
        <v>41</v>
      </c>
      <c r="E3264" s="52" t="s">
        <v>14</v>
      </c>
      <c r="F3264" s="39" t="s">
        <v>15</v>
      </c>
      <c r="G3264" s="35" t="n">
        <v>1</v>
      </c>
      <c r="H3264" s="39" t="n">
        <v>0.203</v>
      </c>
      <c r="I3264" s="39" t="n">
        <v>0.203</v>
      </c>
      <c r="J3264" s="14"/>
    </row>
    <row r="3265" ht="22.5" customHeight="1">
      <c r="A3265" s="13" t="n">
        <f>WEEKNUM(B3265,2)</f>
        <v>36</v>
      </c>
      <c r="B3265" s="33" t="n">
        <v>46269</v>
      </c>
      <c r="C3265" s="52" t="n">
        <v>91535229</v>
      </c>
      <c r="D3265" s="63" t="s">
        <v>31</v>
      </c>
      <c r="E3265" s="52" t="s">
        <v>36</v>
      </c>
      <c r="F3265" s="39" t="s">
        <v>15</v>
      </c>
      <c r="G3265" s="35" t="n">
        <v>10</v>
      </c>
      <c r="H3265" s="39" t="n">
        <v>0.04</v>
      </c>
      <c r="I3265" s="39" t="n">
        <v>0.4</v>
      </c>
      <c r="J3265" s="14"/>
    </row>
    <row r="3266" ht="22.5" customHeight="1">
      <c r="A3266" s="13" t="n">
        <f>WEEKNUM(B3266,2)</f>
        <v>36</v>
      </c>
      <c r="B3266" s="33" t="n">
        <v>46269</v>
      </c>
      <c r="C3266" s="52" t="n">
        <v>91535331</v>
      </c>
      <c r="D3266" s="63" t="s">
        <v>31</v>
      </c>
      <c r="E3266" s="52" t="s">
        <v>42</v>
      </c>
      <c r="F3266" s="39" t="s">
        <v>15</v>
      </c>
      <c r="G3266" s="58" t="n">
        <v>14</v>
      </c>
      <c r="H3266" s="39" t="n">
        <v>0.037</v>
      </c>
      <c r="I3266" s="39" t="n">
        <v>0.52</v>
      </c>
      <c r="J3266" s="14"/>
    </row>
    <row r="3267" ht="22.5" customHeight="1">
      <c r="A3267" s="13" t="n">
        <f>WEEKNUM(B3267,2)</f>
        <v>36</v>
      </c>
      <c r="B3267" s="33" t="n">
        <v>46269</v>
      </c>
      <c r="C3267" s="52" t="n">
        <v>11324493</v>
      </c>
      <c r="D3267" s="63" t="s">
        <v>31</v>
      </c>
      <c r="E3267" s="52" t="s">
        <v>17</v>
      </c>
      <c r="F3267" s="13" t="s">
        <v>15</v>
      </c>
      <c r="G3267" s="35" t="n">
        <v>1</v>
      </c>
      <c r="H3267" s="39" t="n">
        <v>0.28</v>
      </c>
      <c r="I3267" s="39" t="n">
        <v>0.28</v>
      </c>
      <c r="J3267" s="14"/>
    </row>
    <row r="3268" ht="22.5" customHeight="1">
      <c r="A3268" s="13" t="n">
        <f>WEEKNUM(B3268,2)</f>
        <v>36</v>
      </c>
      <c r="B3268" s="33" t="n">
        <v>46269</v>
      </c>
      <c r="C3268" s="52" t="n">
        <v>10298628</v>
      </c>
      <c r="D3268" s="63" t="s">
        <v>43</v>
      </c>
      <c r="E3268" s="52" t="s">
        <v>14</v>
      </c>
      <c r="F3268" s="38" t="s">
        <v>26</v>
      </c>
      <c r="G3268" s="82" t="n">
        <v>125</v>
      </c>
      <c r="H3268" s="73" t="n">
        <v>0.29</v>
      </c>
      <c r="I3268" s="73" t="n">
        <v>36.87</v>
      </c>
      <c r="J3268" s="14"/>
    </row>
    <row r="3269" ht="22.5" customHeight="1">
      <c r="A3269" s="13" t="n">
        <f>WEEKNUM(B3269,2)</f>
        <v>36</v>
      </c>
      <c r="B3269" s="33" t="n">
        <v>46269</v>
      </c>
      <c r="C3269" s="52" t="n">
        <v>11655595</v>
      </c>
      <c r="D3269" s="63" t="s">
        <v>44</v>
      </c>
      <c r="E3269" s="52" t="s">
        <v>14</v>
      </c>
      <c r="F3269" s="13" t="s">
        <v>26</v>
      </c>
      <c r="G3269" s="35" t="n">
        <v>1</v>
      </c>
      <c r="H3269" s="39" t="n">
        <v>0.55</v>
      </c>
      <c r="I3269" s="39" t="n">
        <v>0.55</v>
      </c>
      <c r="J3269" s="14"/>
    </row>
    <row r="3270" ht="22.5" customHeight="1">
      <c r="A3270" s="13" t="n">
        <f>WEEKNUM(B3270,2)</f>
        <v>36</v>
      </c>
      <c r="B3270" s="33" t="n">
        <v>46269</v>
      </c>
      <c r="C3270" s="52" t="n">
        <v>11655596</v>
      </c>
      <c r="D3270" s="63" t="s">
        <v>44</v>
      </c>
      <c r="E3270" s="52" t="s">
        <v>14</v>
      </c>
      <c r="F3270" s="13" t="s">
        <v>12</v>
      </c>
      <c r="G3270" s="35" t="n">
        <v>0</v>
      </c>
      <c r="H3270" s="39" t="n">
        <v>0</v>
      </c>
      <c r="I3270" s="39" t="n">
        <v>0.0073</v>
      </c>
      <c r="J3270" s="14"/>
    </row>
    <row r="3271" ht="22.5" customHeight="1">
      <c r="A3271" s="13" t="n">
        <f>WEEKNUM(B3271,2)</f>
        <v>36</v>
      </c>
      <c r="B3271" s="33" t="n">
        <v>46269</v>
      </c>
      <c r="C3271" s="52" t="n">
        <v>11690183</v>
      </c>
      <c r="D3271" s="63" t="s">
        <v>38</v>
      </c>
      <c r="E3271" s="52" t="s">
        <v>14</v>
      </c>
      <c r="F3271" s="13" t="s">
        <v>15</v>
      </c>
      <c r="G3271" s="58" t="n">
        <v>64</v>
      </c>
      <c r="H3271" s="39" t="n">
        <v>0.2</v>
      </c>
      <c r="I3271" s="39" t="n">
        <v>12.8</v>
      </c>
      <c r="J3271" s="14"/>
    </row>
    <row r="3272" ht="22.5" customHeight="1">
      <c r="A3272" s="13" t="n">
        <f>WEEKNUM(B3272,2)</f>
        <v>36</v>
      </c>
      <c r="B3272" s="33" t="n">
        <v>46269</v>
      </c>
      <c r="C3272" s="52" t="n">
        <v>7953512</v>
      </c>
      <c r="D3272" s="63" t="s">
        <v>43</v>
      </c>
      <c r="E3272" s="52" t="s">
        <v>14</v>
      </c>
      <c r="F3272" s="13" t="s">
        <v>15</v>
      </c>
      <c r="G3272" s="58" t="n">
        <v>37</v>
      </c>
      <c r="H3272" s="39" t="n">
        <v>0.102</v>
      </c>
      <c r="I3272" s="39" t="n">
        <v>3.76</v>
      </c>
      <c r="J3272" s="14"/>
    </row>
    <row r="3273" ht="22.5" customHeight="1">
      <c r="A3273" s="13" t="n">
        <f>WEEKNUM(B3273,2)</f>
        <v>36</v>
      </c>
      <c r="B3273" s="33" t="n">
        <v>46269</v>
      </c>
      <c r="C3273" s="52" t="n">
        <v>11763482</v>
      </c>
      <c r="D3273" s="63" t="s">
        <v>44</v>
      </c>
      <c r="E3273" s="52" t="s">
        <v>14</v>
      </c>
      <c r="F3273" s="13" t="s">
        <v>12</v>
      </c>
      <c r="G3273" s="35" t="n">
        <v>0</v>
      </c>
      <c r="H3273" s="39" t="n">
        <v>0</v>
      </c>
      <c r="I3273" s="39" t="n">
        <v>0.2229</v>
      </c>
      <c r="J3273" s="14"/>
    </row>
    <row r="3274" ht="22.5" customHeight="1">
      <c r="A3274" s="13" t="n">
        <f>WEEKNUM(B3274,2)</f>
        <v>36</v>
      </c>
      <c r="B3274" s="33" t="n">
        <v>46269</v>
      </c>
      <c r="C3274" s="52" t="n">
        <v>5464039</v>
      </c>
      <c r="D3274" s="63" t="s">
        <v>31</v>
      </c>
      <c r="E3274" s="52" t="s">
        <v>46</v>
      </c>
      <c r="F3274" s="13" t="s">
        <v>15</v>
      </c>
      <c r="G3274" s="35" t="n">
        <v>813</v>
      </c>
      <c r="H3274" s="39" t="n">
        <v>0.294</v>
      </c>
      <c r="I3274" s="39" t="n">
        <v>239.335</v>
      </c>
      <c r="J3274" s="14"/>
    </row>
    <row r="3275" ht="22.5" customHeight="1">
      <c r="A3275" s="13" t="n">
        <f>WEEKNUM(B3275,2)</f>
        <v>36</v>
      </c>
      <c r="B3275" s="33" t="n">
        <v>46269</v>
      </c>
      <c r="C3275" s="52" t="n">
        <v>8057746</v>
      </c>
      <c r="D3275" s="63" t="s">
        <v>31</v>
      </c>
      <c r="E3275" s="52" t="s">
        <v>46</v>
      </c>
      <c r="F3275" s="61" t="s">
        <v>15</v>
      </c>
      <c r="G3275" s="59" t="n">
        <v>0</v>
      </c>
      <c r="H3275" s="60" t="n">
        <v>0</v>
      </c>
      <c r="I3275" s="60" t="n">
        <v>0</v>
      </c>
      <c r="J3275" s="14"/>
    </row>
    <row r="3276" ht="22.5" customHeight="1">
      <c r="A3276" s="13" t="n">
        <f>WEEKNUM(B3276,2)</f>
        <v>36</v>
      </c>
      <c r="B3276" s="33" t="n">
        <v>46269</v>
      </c>
      <c r="C3276" s="52" t="n">
        <v>91399821</v>
      </c>
      <c r="D3276" s="62" t="s">
        <v>40</v>
      </c>
      <c r="E3276" s="52" t="s">
        <v>14</v>
      </c>
      <c r="F3276" s="13" t="s">
        <v>26</v>
      </c>
      <c r="G3276" s="35" t="n">
        <v>499</v>
      </c>
      <c r="H3276" s="39" t="n">
        <v>0.14</v>
      </c>
      <c r="I3276" s="39" t="n">
        <v>70.95</v>
      </c>
      <c r="J3276" s="14"/>
    </row>
    <row r="3277" ht="22.5" customHeight="1">
      <c r="A3277" s="13" t="n">
        <f>WEEKNUM(B3277,2)</f>
        <v>36</v>
      </c>
      <c r="B3277" s="33" t="n">
        <v>46269</v>
      </c>
      <c r="C3277" s="52" t="n">
        <v>8670368</v>
      </c>
      <c r="D3277" s="62" t="s">
        <v>16</v>
      </c>
      <c r="E3277" s="52" t="s">
        <v>11</v>
      </c>
      <c r="F3277" s="13" t="s">
        <v>30</v>
      </c>
      <c r="G3277" s="35" t="n">
        <v>1</v>
      </c>
      <c r="H3277" s="39" t="n">
        <v>0.42</v>
      </c>
      <c r="I3277" s="39" t="n">
        <v>0.42</v>
      </c>
      <c r="J3277" s="64" t="n">
        <v>0</v>
      </c>
    </row>
    <row r="3278" ht="22.5" customHeight="1">
      <c r="A3278" s="13" t="n">
        <f>WEEKNUM(B3278,2)</f>
        <v>36</v>
      </c>
      <c r="B3278" s="33" t="n">
        <v>46269</v>
      </c>
      <c r="C3278" s="52" t="n">
        <v>10514860</v>
      </c>
      <c r="D3278" s="63" t="s">
        <v>44</v>
      </c>
      <c r="E3278" s="52" t="s">
        <v>14</v>
      </c>
      <c r="F3278" s="13" t="s">
        <v>15</v>
      </c>
      <c r="G3278" s="35" t="n">
        <v>110</v>
      </c>
      <c r="H3278" s="39" t="n">
        <v>0.7</v>
      </c>
      <c r="I3278" s="39" t="n">
        <v>77</v>
      </c>
      <c r="J3278" s="14"/>
    </row>
    <row r="3279" ht="22.5" customHeight="1">
      <c r="A3279" s="13" t="n">
        <f>WEEKNUM(B3279,2)</f>
        <v>36</v>
      </c>
      <c r="B3279" s="33" t="n">
        <v>46269</v>
      </c>
      <c r="C3279" s="52" t="n">
        <v>91532857</v>
      </c>
      <c r="D3279" s="63" t="s">
        <v>47</v>
      </c>
      <c r="E3279" s="52" t="s">
        <v>14</v>
      </c>
      <c r="F3279" s="13" t="s">
        <v>12</v>
      </c>
      <c r="G3279" s="35" t="n">
        <v>53</v>
      </c>
      <c r="H3279" s="39" t="n">
        <v>0.161</v>
      </c>
      <c r="I3279" s="39" t="n">
        <v>8.541</v>
      </c>
      <c r="J3279" s="14"/>
    </row>
    <row r="3280" ht="22.5" customHeight="1">
      <c r="A3280" s="13" t="n">
        <f>WEEKNUM(B3280,2)</f>
        <v>36</v>
      </c>
      <c r="B3280" s="33" t="n">
        <v>46269</v>
      </c>
      <c r="C3280" s="52" t="n">
        <v>91534913</v>
      </c>
      <c r="D3280" s="63" t="s">
        <v>48</v>
      </c>
      <c r="E3280" s="52" t="s">
        <v>49</v>
      </c>
      <c r="F3280" s="13" t="s">
        <v>15</v>
      </c>
      <c r="G3280" s="35" t="n">
        <v>10</v>
      </c>
      <c r="H3280" s="39" t="n">
        <v>1</v>
      </c>
      <c r="I3280" s="39" t="n">
        <v>10</v>
      </c>
      <c r="J3280" s="14"/>
    </row>
    <row r="3281" ht="22.5" customHeight="1">
      <c r="A3281" s="13" t="n">
        <f>WEEKNUM(B3281,2)</f>
        <v>36</v>
      </c>
      <c r="B3281" s="33" t="n">
        <v>46269</v>
      </c>
      <c r="C3281" s="52" t="n">
        <v>91538336</v>
      </c>
      <c r="D3281" s="63" t="s">
        <v>98</v>
      </c>
      <c r="E3281" s="52" t="s">
        <v>32</v>
      </c>
      <c r="F3281" s="13" t="s">
        <v>15</v>
      </c>
      <c r="G3281" s="35" t="n">
        <v>1</v>
      </c>
      <c r="H3281" s="39" t="n">
        <v>0.8</v>
      </c>
      <c r="I3281" s="39" t="n">
        <v>0.8</v>
      </c>
      <c r="J3281" s="14"/>
    </row>
    <row r="3282" ht="22.5" customHeight="1">
      <c r="A3282" s="13" t="n">
        <f>WEEKNUM(B3282,2)</f>
        <v>36</v>
      </c>
      <c r="B3282" s="33" t="n">
        <v>46269</v>
      </c>
      <c r="C3282" s="52" t="n">
        <v>91533906</v>
      </c>
      <c r="D3282" s="63" t="s">
        <v>50</v>
      </c>
      <c r="E3282" s="52" t="s">
        <v>51</v>
      </c>
      <c r="F3282" s="13" t="s">
        <v>15</v>
      </c>
      <c r="G3282" s="35" t="n">
        <v>5</v>
      </c>
      <c r="H3282" s="39" t="n">
        <v>1</v>
      </c>
      <c r="I3282" s="39" t="n">
        <v>5</v>
      </c>
      <c r="J3282" s="14"/>
    </row>
    <row r="3283" ht="22.5" customHeight="1">
      <c r="A3283" s="13" t="n">
        <f>WEEKNUM(B3283,2)</f>
        <v>36</v>
      </c>
      <c r="B3283" s="33" t="n">
        <v>46269</v>
      </c>
      <c r="C3283" s="52" t="n">
        <v>91538334</v>
      </c>
      <c r="D3283" s="63" t="s">
        <v>98</v>
      </c>
      <c r="E3283" s="52" t="s">
        <v>18</v>
      </c>
      <c r="F3283" s="13" t="s">
        <v>15</v>
      </c>
      <c r="G3283" s="35" t="n">
        <v>9</v>
      </c>
      <c r="H3283" s="39" t="n">
        <v>0.8</v>
      </c>
      <c r="I3283" s="39" t="n">
        <v>7.2</v>
      </c>
      <c r="J3283" s="14"/>
    </row>
    <row r="3284" ht="22.5" customHeight="1">
      <c r="A3284" s="13" t="n">
        <f>WEEKNUM(B3284,2)</f>
        <v>36</v>
      </c>
      <c r="B3284" s="33" t="n">
        <v>46269</v>
      </c>
      <c r="C3284" s="52" t="n">
        <v>91545519</v>
      </c>
      <c r="D3284" s="63" t="s">
        <v>52</v>
      </c>
      <c r="E3284" s="52" t="s">
        <v>46</v>
      </c>
      <c r="F3284" s="13" t="s">
        <v>15</v>
      </c>
      <c r="G3284" s="35" t="n">
        <v>35</v>
      </c>
      <c r="H3284" s="39" t="n">
        <v>0.199</v>
      </c>
      <c r="I3284" s="39" t="n">
        <v>6.96</v>
      </c>
      <c r="J3284" s="14"/>
    </row>
    <row r="3285" ht="22.5" customHeight="1">
      <c r="A3285" s="13" t="n">
        <f>WEEKNUM(B3285,2)</f>
        <v>36</v>
      </c>
      <c r="B3285" s="33" t="n">
        <v>46269</v>
      </c>
      <c r="C3285" s="52" t="n">
        <v>91551388</v>
      </c>
      <c r="D3285" s="63" t="s">
        <v>53</v>
      </c>
      <c r="E3285" s="52" t="s">
        <v>54</v>
      </c>
      <c r="F3285" s="13" t="s">
        <v>12</v>
      </c>
      <c r="G3285" s="35" t="n">
        <v>40</v>
      </c>
      <c r="H3285" s="39" t="n">
        <v>0.892</v>
      </c>
      <c r="I3285" s="39" t="n">
        <v>35.686</v>
      </c>
      <c r="J3285" s="14"/>
    </row>
    <row r="3286" ht="22.5" customHeight="1">
      <c r="A3286" s="13" t="n">
        <f>WEEKNUM(B3286,2)</f>
        <v>36</v>
      </c>
      <c r="B3286" s="33" t="n">
        <v>46269</v>
      </c>
      <c r="C3286" s="52" t="n">
        <v>91550293</v>
      </c>
      <c r="D3286" s="63" t="s">
        <v>55</v>
      </c>
      <c r="E3286" s="52" t="s">
        <v>56</v>
      </c>
      <c r="F3286" s="61" t="s">
        <v>15</v>
      </c>
      <c r="G3286" s="59" t="n">
        <v>48</v>
      </c>
      <c r="H3286" s="60" t="n">
        <v>0.35</v>
      </c>
      <c r="I3286" s="60" t="n">
        <v>16.8</v>
      </c>
      <c r="J3286" s="14"/>
    </row>
    <row r="3287" ht="22.5" customHeight="1">
      <c r="A3287" s="13" t="n">
        <f>WEEKNUM(B3287,2)</f>
        <v>36</v>
      </c>
      <c r="B3287" s="33" t="n">
        <v>46269</v>
      </c>
      <c r="C3287" s="52" t="n">
        <v>91550294</v>
      </c>
      <c r="D3287" s="63" t="s">
        <v>96</v>
      </c>
      <c r="E3287" s="52" t="s">
        <v>54</v>
      </c>
      <c r="F3287" s="13" t="s">
        <v>15</v>
      </c>
      <c r="G3287" s="35" t="n">
        <v>3</v>
      </c>
      <c r="H3287" s="39" t="n">
        <v>0.8</v>
      </c>
      <c r="I3287" s="39" t="n">
        <v>2.4</v>
      </c>
      <c r="J3287" s="14"/>
    </row>
    <row r="3288" ht="22.5" customHeight="1">
      <c r="A3288" s="13" t="n">
        <f>WEEKNUM(B3288,2)</f>
        <v>36</v>
      </c>
      <c r="B3288" s="33" t="n">
        <v>46269</v>
      </c>
      <c r="C3288" s="52" t="n">
        <v>9333145</v>
      </c>
      <c r="D3288" s="63" t="s">
        <v>57</v>
      </c>
      <c r="E3288" s="52" t="s">
        <v>14</v>
      </c>
      <c r="F3288" s="13" t="s">
        <v>26</v>
      </c>
      <c r="G3288" s="35" t="n">
        <v>103</v>
      </c>
      <c r="H3288" s="39" t="n">
        <v>0.24</v>
      </c>
      <c r="I3288" s="39" t="n">
        <v>24.59</v>
      </c>
      <c r="J3288" s="14"/>
    </row>
    <row r="3289" ht="22.5" customHeight="1">
      <c r="A3289" s="13" t="n">
        <f>WEEKNUM(B3289,2)</f>
        <v>36</v>
      </c>
      <c r="B3289" s="33" t="n">
        <v>46269</v>
      </c>
      <c r="C3289" s="52" t="n">
        <v>91555309</v>
      </c>
      <c r="D3289" s="63" t="s">
        <v>52</v>
      </c>
      <c r="E3289" s="52" t="s">
        <v>36</v>
      </c>
      <c r="F3289" s="13" t="s">
        <v>15</v>
      </c>
      <c r="G3289" s="35" t="n">
        <v>84</v>
      </c>
      <c r="H3289" s="39" t="n">
        <v>0.2</v>
      </c>
      <c r="I3289" s="39" t="n">
        <v>16.8</v>
      </c>
      <c r="J3289" s="14"/>
    </row>
    <row r="3290" ht="22.5" customHeight="1">
      <c r="A3290" s="13" t="n">
        <f>WEEKNUM(B3290,2)</f>
        <v>36</v>
      </c>
      <c r="B3290" s="33" t="n">
        <v>46269</v>
      </c>
      <c r="C3290" s="52" t="n">
        <v>91554853</v>
      </c>
      <c r="D3290" s="63" t="s">
        <v>52</v>
      </c>
      <c r="E3290" s="52" t="s">
        <v>36</v>
      </c>
      <c r="F3290" s="13" t="s">
        <v>21</v>
      </c>
      <c r="G3290" s="35" t="n">
        <v>1</v>
      </c>
      <c r="H3290" s="39" t="n">
        <v>0.3</v>
      </c>
      <c r="I3290" s="39" t="n">
        <v>0.3</v>
      </c>
      <c r="J3290" s="14"/>
    </row>
    <row r="3291" ht="22.5" customHeight="1">
      <c r="A3291" s="13" t="n">
        <f>WEEKNUM(B3291,2)</f>
        <v>36</v>
      </c>
      <c r="B3291" s="33" t="n">
        <v>46269</v>
      </c>
      <c r="C3291" s="52" t="n">
        <v>91557347</v>
      </c>
      <c r="D3291" s="63" t="s">
        <v>58</v>
      </c>
      <c r="E3291" s="52" t="s">
        <v>14</v>
      </c>
      <c r="F3291" s="13" t="s">
        <v>15</v>
      </c>
      <c r="G3291" s="35" t="n">
        <v>2</v>
      </c>
      <c r="H3291" s="39" t="n">
        <v>0.5</v>
      </c>
      <c r="I3291" s="39" t="n">
        <v>1</v>
      </c>
      <c r="J3291" s="14"/>
    </row>
    <row r="3292" ht="22.5" customHeight="1">
      <c r="A3292" s="13" t="n">
        <f>WEEKNUM(B3292,2)</f>
        <v>36</v>
      </c>
      <c r="B3292" s="33" t="n">
        <v>46269</v>
      </c>
      <c r="C3292" s="52" t="n">
        <v>91557160</v>
      </c>
      <c r="D3292" s="63" t="s">
        <v>100</v>
      </c>
      <c r="E3292" s="52" t="s">
        <v>11</v>
      </c>
      <c r="F3292" s="13" t="s">
        <v>15</v>
      </c>
      <c r="G3292" s="35" t="n">
        <v>32</v>
      </c>
      <c r="H3292" s="39" t="n">
        <v>0.15</v>
      </c>
      <c r="I3292" s="39" t="n">
        <v>4.8</v>
      </c>
      <c r="J3292" s="14"/>
    </row>
    <row r="3293" ht="22.5" customHeight="1">
      <c r="A3293" s="13" t="n">
        <f>WEEKNUM(B3293,2)</f>
        <v>36</v>
      </c>
      <c r="B3293" s="33" t="n">
        <v>46269</v>
      </c>
      <c r="C3293" s="52" t="n">
        <v>9298539</v>
      </c>
      <c r="D3293" s="63" t="s">
        <v>57</v>
      </c>
      <c r="E3293" s="52" t="s">
        <v>14</v>
      </c>
      <c r="F3293" s="13" t="s">
        <v>15</v>
      </c>
      <c r="G3293" s="35" t="n">
        <v>100</v>
      </c>
      <c r="H3293" s="39" t="n">
        <v>0.38</v>
      </c>
      <c r="I3293" s="39" t="n">
        <v>38</v>
      </c>
      <c r="J3293" s="14"/>
    </row>
    <row r="3294" ht="22.5" customHeight="1">
      <c r="A3294" s="13" t="n">
        <f>WEEKNUM(B3294,2)</f>
        <v>36</v>
      </c>
      <c r="B3294" s="33" t="n">
        <v>46269</v>
      </c>
      <c r="C3294" s="52" t="n">
        <v>91399439</v>
      </c>
      <c r="D3294" s="63" t="s">
        <v>69</v>
      </c>
      <c r="E3294" s="52" t="s">
        <v>42</v>
      </c>
      <c r="F3294" s="13" t="s">
        <v>15</v>
      </c>
      <c r="G3294" s="13" t="n">
        <v>33</v>
      </c>
      <c r="H3294" s="39" t="n">
        <v>0.1</v>
      </c>
      <c r="I3294" s="39" t="n">
        <v>3.3</v>
      </c>
      <c r="J3294" s="14"/>
    </row>
    <row r="3295" ht="22.5" customHeight="1">
      <c r="A3295" s="13" t="n">
        <f>WEEKNUM(B3295,2)</f>
        <v>36</v>
      </c>
      <c r="B3295" s="33" t="n">
        <v>46269</v>
      </c>
      <c r="C3295" s="52" t="n">
        <v>91399437</v>
      </c>
      <c r="D3295" s="63" t="s">
        <v>70</v>
      </c>
      <c r="E3295" s="56" t="s">
        <v>71</v>
      </c>
      <c r="F3295" s="13" t="s">
        <v>15</v>
      </c>
      <c r="G3295" s="35" t="n">
        <v>50</v>
      </c>
      <c r="H3295" s="39" t="n">
        <v>0.15</v>
      </c>
      <c r="I3295" s="39" t="n">
        <v>7.5</v>
      </c>
      <c r="J3295" s="14"/>
    </row>
    <row r="3296" ht="22.5" customHeight="1">
      <c r="A3296" s="13" t="n">
        <f>WEEKNUM(B3296,2)</f>
        <v>36</v>
      </c>
      <c r="B3296" s="33" t="n">
        <v>46269</v>
      </c>
      <c r="C3296" s="52" t="n">
        <v>5556054</v>
      </c>
      <c r="D3296" s="63" t="s">
        <v>72</v>
      </c>
      <c r="E3296" s="52" t="s">
        <v>36</v>
      </c>
      <c r="F3296" s="13" t="s">
        <v>15</v>
      </c>
      <c r="G3296" s="57" t="n">
        <v>5</v>
      </c>
      <c r="H3296" s="39" t="n">
        <v>1.054</v>
      </c>
      <c r="I3296" s="39" t="n">
        <v>5.271</v>
      </c>
      <c r="J3296" s="14"/>
    </row>
    <row r="3297" ht="22.5" customHeight="1">
      <c r="A3297" s="13" t="n">
        <f>WEEKNUM(B3297,2)</f>
        <v>36</v>
      </c>
      <c r="B3297" s="33" t="n">
        <v>46269</v>
      </c>
      <c r="C3297" s="52" t="n">
        <v>8628042</v>
      </c>
      <c r="D3297" s="63" t="s">
        <v>28</v>
      </c>
      <c r="E3297" s="52" t="s">
        <v>14</v>
      </c>
      <c r="F3297" s="13" t="s">
        <v>26</v>
      </c>
      <c r="G3297" s="13" t="n">
        <v>540</v>
      </c>
      <c r="H3297" s="39" t="n">
        <v>0.668</v>
      </c>
      <c r="I3297" s="39" t="n">
        <v>360.96</v>
      </c>
      <c r="J3297" s="14"/>
    </row>
    <row r="3298" ht="22.5" customHeight="1">
      <c r="A3298" s="13" t="n">
        <f>WEEKNUM(B3298,2)</f>
        <v>36</v>
      </c>
      <c r="B3298" s="33" t="n">
        <v>46269</v>
      </c>
      <c r="C3298" s="52" t="n">
        <v>9297014</v>
      </c>
      <c r="D3298" s="63" t="s">
        <v>13</v>
      </c>
      <c r="E3298" s="52" t="s">
        <v>14</v>
      </c>
      <c r="F3298" s="13" t="s">
        <v>26</v>
      </c>
      <c r="G3298" s="13" t="n">
        <v>161</v>
      </c>
      <c r="H3298" s="39" t="n">
        <v>0.1</v>
      </c>
      <c r="I3298" s="39" t="n">
        <v>16.52</v>
      </c>
      <c r="J3298" s="14"/>
    </row>
    <row r="3299" ht="22.5" customHeight="1">
      <c r="A3299" s="13" t="n">
        <f>WEEKNUM(B3299,2)</f>
        <v>36</v>
      </c>
      <c r="B3299" s="33" t="n">
        <v>46269</v>
      </c>
      <c r="C3299" s="52" t="n">
        <v>7815836</v>
      </c>
      <c r="D3299" s="63" t="s">
        <v>73</v>
      </c>
      <c r="E3299" s="52" t="s">
        <v>36</v>
      </c>
      <c r="F3299" s="61" t="s">
        <v>15</v>
      </c>
      <c r="G3299" s="77" t="n">
        <v>2895</v>
      </c>
      <c r="H3299" s="60" t="n">
        <v>0.108</v>
      </c>
      <c r="I3299" s="60" t="n">
        <v>311.31</v>
      </c>
      <c r="J3299" s="14"/>
    </row>
    <row r="3300" ht="22.5" customHeight="1">
      <c r="A3300" s="13" t="n">
        <f>WEEKNUM(B3300,2)</f>
        <v>36</v>
      </c>
      <c r="B3300" s="33" t="n">
        <v>46269</v>
      </c>
      <c r="C3300" s="52" t="n">
        <v>9751142</v>
      </c>
      <c r="D3300" s="63" t="s">
        <v>101</v>
      </c>
      <c r="E3300" s="52" t="s">
        <v>11</v>
      </c>
      <c r="F3300" s="39" t="s">
        <v>30</v>
      </c>
      <c r="G3300" s="57" t="n">
        <v>1</v>
      </c>
      <c r="H3300" s="39" t="n">
        <v>0.18</v>
      </c>
      <c r="I3300" s="39" t="n">
        <v>0.18</v>
      </c>
      <c r="J3300" s="64" t="n">
        <v>0.184</v>
      </c>
    </row>
    <row r="3301" ht="22.5" customHeight="1">
      <c r="A3301" s="13" t="n">
        <f>WEEKNUM(B3301,2)</f>
        <v>36</v>
      </c>
      <c r="B3301" s="33" t="n">
        <v>46269</v>
      </c>
      <c r="C3301" s="52" t="n">
        <v>8312006</v>
      </c>
      <c r="D3301" s="63" t="s">
        <v>92</v>
      </c>
      <c r="E3301" s="52" t="s">
        <v>14</v>
      </c>
      <c r="F3301" s="13" t="s">
        <v>15</v>
      </c>
      <c r="G3301" s="57" t="n">
        <v>24</v>
      </c>
      <c r="H3301" s="39" t="n">
        <v>0.12</v>
      </c>
      <c r="I3301" s="39" t="n">
        <v>2.88</v>
      </c>
      <c r="J3301" s="14"/>
    </row>
    <row r="3302" ht="22.5" customHeight="1">
      <c r="A3302" s="13" t="n">
        <f>WEEKNUM(B3302,2)</f>
        <v>36</v>
      </c>
      <c r="B3302" s="33" t="n">
        <v>46269</v>
      </c>
      <c r="C3302" s="52" t="n">
        <v>91467820</v>
      </c>
      <c r="D3302" s="63" t="s">
        <v>74</v>
      </c>
      <c r="E3302" s="52" t="s">
        <v>36</v>
      </c>
      <c r="F3302" s="13" t="s">
        <v>15</v>
      </c>
      <c r="G3302" s="57" t="n">
        <v>500</v>
      </c>
      <c r="H3302" s="39" t="n">
        <v>0.1</v>
      </c>
      <c r="I3302" s="39" t="n">
        <v>50</v>
      </c>
      <c r="J3302" s="14"/>
    </row>
    <row r="3303" ht="22.5" customHeight="1">
      <c r="A3303" s="13" t="n">
        <f>WEEKNUM(B3303,2)</f>
        <v>36</v>
      </c>
      <c r="B3303" s="33" t="n">
        <v>46269</v>
      </c>
      <c r="C3303" s="52" t="n">
        <v>91467821</v>
      </c>
      <c r="D3303" s="63" t="s">
        <v>74</v>
      </c>
      <c r="E3303" s="52" t="s">
        <v>17</v>
      </c>
      <c r="F3303" s="13" t="s">
        <v>15</v>
      </c>
      <c r="G3303" s="57" t="n">
        <v>100</v>
      </c>
      <c r="H3303" s="39" t="n">
        <v>0.17</v>
      </c>
      <c r="I3303" s="39" t="n">
        <v>17</v>
      </c>
      <c r="J3303" s="14"/>
    </row>
    <row r="3304" ht="22.5" customHeight="1">
      <c r="A3304" s="13" t="n">
        <f>WEEKNUM(B3304,2)</f>
        <v>36</v>
      </c>
      <c r="B3304" s="33" t="n">
        <v>46269</v>
      </c>
      <c r="C3304" s="52" t="n">
        <v>10295313</v>
      </c>
      <c r="D3304" s="63" t="s">
        <v>92</v>
      </c>
      <c r="E3304" s="52" t="s">
        <v>14</v>
      </c>
      <c r="F3304" s="13" t="s">
        <v>15</v>
      </c>
      <c r="G3304" s="57" t="n">
        <v>0</v>
      </c>
      <c r="H3304" s="39" t="n">
        <v>0</v>
      </c>
      <c r="I3304" s="39" t="n">
        <v>0</v>
      </c>
      <c r="J3304" s="14"/>
    </row>
    <row r="3305" ht="22.5" customHeight="1">
      <c r="A3305" s="13" t="n">
        <f>WEEKNUM(B3305,2)</f>
        <v>36</v>
      </c>
      <c r="B3305" s="33" t="n">
        <v>46269</v>
      </c>
      <c r="C3305" s="52" t="n">
        <v>91496145</v>
      </c>
      <c r="D3305" s="63" t="s">
        <v>74</v>
      </c>
      <c r="E3305" s="56" t="s">
        <v>71</v>
      </c>
      <c r="F3305" s="13" t="s">
        <v>15</v>
      </c>
      <c r="G3305" s="57" t="n">
        <v>50</v>
      </c>
      <c r="H3305" s="39" t="n">
        <v>0.15</v>
      </c>
      <c r="I3305" s="39" t="n">
        <v>7.5</v>
      </c>
      <c r="J3305" s="14"/>
    </row>
    <row r="3306" ht="22.5" customHeight="1">
      <c r="A3306" s="13" t="n">
        <f>WEEKNUM(B3306,2)</f>
        <v>36</v>
      </c>
      <c r="B3306" s="33" t="n">
        <v>46269</v>
      </c>
      <c r="C3306" s="52" t="n">
        <v>91496146</v>
      </c>
      <c r="D3306" s="63" t="s">
        <v>74</v>
      </c>
      <c r="E3306" s="52" t="s">
        <v>46</v>
      </c>
      <c r="F3306" s="13" t="s">
        <v>15</v>
      </c>
      <c r="G3306" s="57" t="n">
        <v>200</v>
      </c>
      <c r="H3306" s="39" t="n">
        <v>0.14</v>
      </c>
      <c r="I3306" s="39" t="n">
        <v>28</v>
      </c>
      <c r="J3306" s="14"/>
    </row>
    <row r="3307" ht="22.5" customHeight="1">
      <c r="A3307" s="13" t="n">
        <f>WEEKNUM(B3307,2)</f>
        <v>36</v>
      </c>
      <c r="B3307" s="33" t="n">
        <v>46269</v>
      </c>
      <c r="C3307" s="52" t="n">
        <v>91496147</v>
      </c>
      <c r="D3307" s="63" t="s">
        <v>74</v>
      </c>
      <c r="E3307" s="52" t="s">
        <v>11</v>
      </c>
      <c r="F3307" s="13" t="s">
        <v>15</v>
      </c>
      <c r="G3307" s="57" t="n">
        <v>150</v>
      </c>
      <c r="H3307" s="39" t="n">
        <v>0.13</v>
      </c>
      <c r="I3307" s="39" t="n">
        <v>19.5</v>
      </c>
      <c r="J3307" s="14"/>
    </row>
    <row r="3308" ht="22.5" customHeight="1">
      <c r="A3308" s="13" t="n">
        <f>WEEKNUM(B3308,2)</f>
        <v>36</v>
      </c>
      <c r="B3308" s="33" t="n">
        <v>46269</v>
      </c>
      <c r="C3308" s="52" t="n">
        <v>91496148</v>
      </c>
      <c r="D3308" s="63" t="s">
        <v>74</v>
      </c>
      <c r="E3308" s="52" t="s">
        <v>14</v>
      </c>
      <c r="F3308" s="13" t="s">
        <v>15</v>
      </c>
      <c r="G3308" s="57" t="n">
        <v>300</v>
      </c>
      <c r="H3308" s="39" t="n">
        <v>0.15</v>
      </c>
      <c r="I3308" s="39" t="n">
        <v>45</v>
      </c>
      <c r="J3308" s="14"/>
    </row>
    <row r="3309" ht="22.5" customHeight="1">
      <c r="A3309" s="13" t="n">
        <f>WEEKNUM(B3309,2)</f>
        <v>36</v>
      </c>
      <c r="B3309" s="33" t="n">
        <v>46269</v>
      </c>
      <c r="C3309" s="52" t="n">
        <v>10765365</v>
      </c>
      <c r="D3309" s="63" t="s">
        <v>75</v>
      </c>
      <c r="E3309" s="56" t="s">
        <v>71</v>
      </c>
      <c r="F3309" s="13" t="s">
        <v>15</v>
      </c>
      <c r="G3309" s="57" t="n">
        <v>100</v>
      </c>
      <c r="H3309" s="39" t="n">
        <v>0.19</v>
      </c>
      <c r="I3309" s="39" t="n">
        <v>18.96</v>
      </c>
      <c r="J3309" s="14"/>
    </row>
    <row r="3310" ht="22.5" customHeight="1">
      <c r="A3310" s="13" t="n">
        <f>WEEKNUM(B3310,2)</f>
        <v>36</v>
      </c>
      <c r="B3310" s="33" t="n">
        <v>46269</v>
      </c>
      <c r="C3310" s="52" t="n">
        <v>11079953</v>
      </c>
      <c r="D3310" s="63" t="s">
        <v>72</v>
      </c>
      <c r="E3310" s="52" t="s">
        <v>36</v>
      </c>
      <c r="F3310" s="13" t="s">
        <v>15</v>
      </c>
      <c r="G3310" s="57" t="n">
        <v>0</v>
      </c>
      <c r="H3310" s="39" t="n">
        <v>0</v>
      </c>
      <c r="I3310" s="39" t="n">
        <v>0</v>
      </c>
      <c r="J3310" s="14"/>
    </row>
    <row r="3311" ht="22.5" customHeight="1">
      <c r="A3311" s="13" t="n">
        <f>WEEKNUM(B3311,2)</f>
        <v>36</v>
      </c>
      <c r="B3311" s="33" t="n">
        <v>46269</v>
      </c>
      <c r="C3311" s="52" t="n">
        <v>11079265</v>
      </c>
      <c r="D3311" s="63" t="s">
        <v>101</v>
      </c>
      <c r="E3311" s="52" t="s">
        <v>11</v>
      </c>
      <c r="F3311" s="39" t="s">
        <v>30</v>
      </c>
      <c r="G3311" s="57" t="n">
        <v>1</v>
      </c>
      <c r="H3311" s="39" t="n">
        <v>1.03</v>
      </c>
      <c r="I3311" s="39" t="n">
        <v>1.03</v>
      </c>
      <c r="J3311" s="64" t="n">
        <v>0</v>
      </c>
    </row>
    <row r="3312" ht="22.5" customHeight="1">
      <c r="A3312" s="13" t="n">
        <f>WEEKNUM(B3312,2)</f>
        <v>36</v>
      </c>
      <c r="B3312" s="33" t="n">
        <v>46269</v>
      </c>
      <c r="C3312" s="52" t="n">
        <v>9535696</v>
      </c>
      <c r="D3312" s="63" t="s">
        <v>97</v>
      </c>
      <c r="E3312" s="56" t="s">
        <v>36</v>
      </c>
      <c r="F3312" s="13" t="s">
        <v>15</v>
      </c>
      <c r="G3312" s="57" t="n">
        <v>0</v>
      </c>
      <c r="H3312" s="39" t="n">
        <v>0</v>
      </c>
      <c r="I3312" s="39" t="n">
        <v>0</v>
      </c>
      <c r="J3312" s="14"/>
    </row>
    <row r="3313" ht="22.5" customHeight="1">
      <c r="A3313" s="13" t="n">
        <f>WEEKNUM(B3313,2)</f>
        <v>36</v>
      </c>
      <c r="B3313" s="33" t="n">
        <v>46269</v>
      </c>
      <c r="C3313" s="52" t="n">
        <v>11690181</v>
      </c>
      <c r="D3313" s="63" t="s">
        <v>76</v>
      </c>
      <c r="E3313" s="52" t="s">
        <v>14</v>
      </c>
      <c r="F3313" s="13" t="s">
        <v>15</v>
      </c>
      <c r="G3313" s="57" t="n">
        <v>256</v>
      </c>
      <c r="H3313" s="39" t="n">
        <v>0.43</v>
      </c>
      <c r="I3313" s="39" t="n">
        <v>110.2</v>
      </c>
      <c r="J3313" s="14"/>
    </row>
    <row r="3314" ht="22.5" customHeight="1">
      <c r="A3314" s="13" t="n">
        <f>WEEKNUM(B3314,2)</f>
        <v>36</v>
      </c>
      <c r="B3314" s="33" t="n">
        <v>46269</v>
      </c>
      <c r="C3314" s="52" t="n">
        <v>11836152</v>
      </c>
      <c r="D3314" s="63" t="s">
        <v>73</v>
      </c>
      <c r="E3314" s="56" t="s">
        <v>36</v>
      </c>
      <c r="F3314" s="13" t="s">
        <v>15</v>
      </c>
      <c r="G3314" s="57" t="n">
        <v>1</v>
      </c>
      <c r="H3314" s="39" t="n">
        <v>0.09</v>
      </c>
      <c r="I3314" s="39" t="n">
        <v>0.09</v>
      </c>
      <c r="J3314" s="70"/>
    </row>
    <row r="3315" ht="22.5" customHeight="1">
      <c r="A3315" s="13" t="n">
        <f>WEEKNUM(B3315,2)</f>
        <v>36</v>
      </c>
      <c r="B3315" s="33" t="n">
        <v>46269</v>
      </c>
      <c r="C3315" s="52" t="n">
        <v>11862336</v>
      </c>
      <c r="D3315" s="63" t="s">
        <v>69</v>
      </c>
      <c r="E3315" s="75" t="s">
        <v>42</v>
      </c>
      <c r="F3315" s="13" t="s">
        <v>15</v>
      </c>
      <c r="G3315" s="57" t="n">
        <v>0</v>
      </c>
      <c r="H3315" s="39" t="n">
        <v>0</v>
      </c>
      <c r="I3315" s="39" t="n">
        <v>0</v>
      </c>
      <c r="J3315" s="70"/>
    </row>
    <row r="3316" ht="22.5" customHeight="1">
      <c r="A3316" s="13" t="n">
        <f>WEEKNUM(B3316,2)</f>
        <v>36</v>
      </c>
      <c r="B3316" s="33" t="n">
        <v>46269</v>
      </c>
      <c r="C3316" s="52" t="n">
        <v>11924259</v>
      </c>
      <c r="D3316" s="63" t="s">
        <v>77</v>
      </c>
      <c r="E3316" s="56" t="s">
        <v>36</v>
      </c>
      <c r="F3316" s="13" t="s">
        <v>15</v>
      </c>
      <c r="G3316" s="57" t="n">
        <v>18</v>
      </c>
      <c r="H3316" s="39" t="n">
        <v>0.113</v>
      </c>
      <c r="I3316" s="39" t="n">
        <v>2.04</v>
      </c>
      <c r="J3316" s="70"/>
    </row>
    <row r="3317" ht="22.5" customHeight="1">
      <c r="A3317" s="13" t="n">
        <f>WEEKNUM(B3317,2)</f>
        <v>36</v>
      </c>
      <c r="B3317" s="33" t="n">
        <v>46269</v>
      </c>
      <c r="C3317" s="52" t="n">
        <v>11924419</v>
      </c>
      <c r="D3317" s="63" t="s">
        <v>77</v>
      </c>
      <c r="E3317" s="56" t="s">
        <v>36</v>
      </c>
      <c r="F3317" s="39" t="s">
        <v>26</v>
      </c>
      <c r="G3317" s="57" t="n">
        <v>30</v>
      </c>
      <c r="H3317" s="39" t="n">
        <v>0.06</v>
      </c>
      <c r="I3317" s="39" t="n">
        <v>1.74</v>
      </c>
      <c r="J3317" s="70"/>
    </row>
    <row r="3318" ht="22.5" customHeight="1">
      <c r="A3318" s="13" t="n">
        <f>WEEKNUM(B3318,2)</f>
        <v>36</v>
      </c>
      <c r="B3318" s="33" t="n">
        <v>46269</v>
      </c>
      <c r="C3318" s="52" t="n">
        <v>6395488</v>
      </c>
      <c r="D3318" s="63" t="s">
        <v>39</v>
      </c>
      <c r="E3318" s="52" t="s">
        <v>14</v>
      </c>
      <c r="F3318" s="13" t="s">
        <v>15</v>
      </c>
      <c r="G3318" s="13" t="n">
        <v>200</v>
      </c>
      <c r="H3318" s="39" t="n">
        <v>0.3</v>
      </c>
      <c r="I3318" s="39" t="n">
        <v>60</v>
      </c>
      <c r="J3318" s="14"/>
    </row>
    <row r="3319" ht="22.5" customHeight="1">
      <c r="A3319" s="13" t="n">
        <f>WEEKNUM(B3319,2)</f>
        <v>36</v>
      </c>
      <c r="B3319" s="33" t="n">
        <v>46269</v>
      </c>
      <c r="C3319" s="52" t="n">
        <v>8291713</v>
      </c>
      <c r="D3319" s="62" t="s">
        <v>40</v>
      </c>
      <c r="E3319" s="56" t="s">
        <v>14</v>
      </c>
      <c r="F3319" s="13" t="s">
        <v>15</v>
      </c>
      <c r="G3319" s="35" t="n">
        <v>1500</v>
      </c>
      <c r="H3319" s="39" t="n">
        <v>0.14</v>
      </c>
      <c r="I3319" s="39" t="n">
        <v>210</v>
      </c>
      <c r="J3319" s="14"/>
    </row>
    <row r="3320" ht="22.5" customHeight="1">
      <c r="A3320" s="13" t="n">
        <f>WEEKNUM(B3320,2)</f>
        <v>36</v>
      </c>
      <c r="B3320" s="33" t="n">
        <v>46269</v>
      </c>
      <c r="C3320" s="52" t="n">
        <v>8566541</v>
      </c>
      <c r="D3320" s="62" t="s">
        <v>79</v>
      </c>
      <c r="E3320" s="56" t="s">
        <v>14</v>
      </c>
      <c r="F3320" s="39" t="s">
        <v>26</v>
      </c>
      <c r="G3320" s="35" t="n">
        <v>279</v>
      </c>
      <c r="H3320" s="39" t="n">
        <v>0.21</v>
      </c>
      <c r="I3320" s="39" t="n">
        <v>58.46</v>
      </c>
      <c r="J3320" s="14"/>
    </row>
    <row r="3321" ht="22.5" customHeight="1">
      <c r="A3321" s="13" t="n">
        <f>WEEKNUM(B3321,2)</f>
        <v>36</v>
      </c>
      <c r="B3321" s="33" t="n">
        <v>46269</v>
      </c>
      <c r="C3321" s="52" t="n">
        <v>8566084</v>
      </c>
      <c r="D3321" s="62" t="s">
        <v>80</v>
      </c>
      <c r="E3321" s="56" t="s">
        <v>42</v>
      </c>
      <c r="F3321" s="13" t="s">
        <v>15</v>
      </c>
      <c r="G3321" s="58" t="n">
        <v>100</v>
      </c>
      <c r="H3321" s="39" t="n">
        <v>0.12</v>
      </c>
      <c r="I3321" s="39" t="n">
        <v>12</v>
      </c>
      <c r="J3321" s="14"/>
    </row>
    <row r="3322" ht="22.5" customHeight="1">
      <c r="A3322" s="13" t="n">
        <f>WEEKNUM(B3322,2)</f>
        <v>36</v>
      </c>
      <c r="B3322" s="33" t="n">
        <v>46269</v>
      </c>
      <c r="C3322" s="52" t="n">
        <v>2937658</v>
      </c>
      <c r="D3322" s="62" t="s">
        <v>81</v>
      </c>
      <c r="E3322" s="56" t="s">
        <v>14</v>
      </c>
      <c r="F3322" s="13" t="s">
        <v>15</v>
      </c>
      <c r="G3322" s="58" t="n">
        <v>100</v>
      </c>
      <c r="H3322" s="39" t="n">
        <v>0.123</v>
      </c>
      <c r="I3322" s="39" t="n">
        <v>12.3</v>
      </c>
      <c r="J3322" s="14"/>
    </row>
    <row r="3323" ht="22.5" customHeight="1">
      <c r="A3323" s="13" t="n">
        <f>WEEKNUM(B3323,2)</f>
        <v>36</v>
      </c>
      <c r="B3323" s="33" t="n">
        <v>46269</v>
      </c>
      <c r="C3323" s="52" t="n">
        <v>8942077</v>
      </c>
      <c r="D3323" s="62" t="s">
        <v>104</v>
      </c>
      <c r="E3323" s="39" t="s">
        <v>71</v>
      </c>
      <c r="F3323" s="61" t="s">
        <v>15</v>
      </c>
      <c r="G3323" s="74" t="n">
        <v>4</v>
      </c>
      <c r="H3323" s="60" t="n">
        <v>0.2</v>
      </c>
      <c r="I3323" s="60" t="n">
        <v>0.8</v>
      </c>
      <c r="J3323" s="14"/>
    </row>
    <row r="3324" ht="22.5" customHeight="1">
      <c r="A3324" s="13" t="n">
        <f>WEEKNUM(B3324,2)</f>
        <v>36</v>
      </c>
      <c r="B3324" s="33" t="n">
        <v>46269</v>
      </c>
      <c r="C3324" s="52" t="n">
        <v>6706444</v>
      </c>
      <c r="D3324" s="62" t="s">
        <v>82</v>
      </c>
      <c r="E3324" s="13" t="s">
        <v>83</v>
      </c>
      <c r="F3324" s="39" t="s">
        <v>12</v>
      </c>
      <c r="G3324" s="58" t="n">
        <v>9</v>
      </c>
      <c r="H3324" s="39" t="n">
        <v>0.659</v>
      </c>
      <c r="I3324" s="39" t="n">
        <v>5.9345</v>
      </c>
      <c r="J3324" s="14"/>
    </row>
    <row r="3325" ht="22.5" customHeight="1">
      <c r="A3325" s="13" t="n">
        <f>WEEKNUM(B3325,2)</f>
        <v>36</v>
      </c>
      <c r="B3325" s="33" t="n">
        <v>46269</v>
      </c>
      <c r="C3325" s="52" t="n">
        <v>5963354</v>
      </c>
      <c r="D3325" s="63" t="s">
        <v>82</v>
      </c>
      <c r="E3325" s="13" t="s">
        <v>83</v>
      </c>
      <c r="F3325" s="13" t="s">
        <v>15</v>
      </c>
      <c r="G3325" s="58" t="n">
        <v>328</v>
      </c>
      <c r="H3325" s="39" t="n">
        <v>0.578</v>
      </c>
      <c r="I3325" s="39" t="n">
        <v>189.694</v>
      </c>
      <c r="J3325" s="64"/>
    </row>
    <row r="3326" ht="22.5" customHeight="1">
      <c r="A3326" s="13" t="n">
        <f>WEEKNUM(B3326,2)</f>
        <v>36</v>
      </c>
      <c r="B3326" s="33" t="n">
        <v>46269</v>
      </c>
      <c r="C3326" s="52" t="n">
        <v>9686529</v>
      </c>
      <c r="D3326" s="62" t="s">
        <v>82</v>
      </c>
      <c r="E3326" s="39" t="s">
        <v>84</v>
      </c>
      <c r="F3326" s="13" t="s">
        <v>15</v>
      </c>
      <c r="G3326" s="58" t="n">
        <v>35</v>
      </c>
      <c r="H3326" s="39" t="n">
        <v>0.5</v>
      </c>
      <c r="I3326" s="39" t="n">
        <v>17.5</v>
      </c>
      <c r="J3326" s="14"/>
    </row>
    <row r="3327" ht="22.5" customHeight="1">
      <c r="A3327" s="13" t="n">
        <f>WEEKNUM(B3327,2)</f>
        <v>36</v>
      </c>
      <c r="B3327" s="33" t="n">
        <v>46269</v>
      </c>
      <c r="C3327" s="52" t="n">
        <v>5963400</v>
      </c>
      <c r="D3327" s="62" t="s">
        <v>82</v>
      </c>
      <c r="E3327" s="39" t="s">
        <v>85</v>
      </c>
      <c r="F3327" s="13" t="s">
        <v>15</v>
      </c>
      <c r="G3327" s="58" t="n">
        <v>247</v>
      </c>
      <c r="H3327" s="39" t="n">
        <v>0.48</v>
      </c>
      <c r="I3327" s="39" t="n">
        <v>118.49</v>
      </c>
      <c r="J3327" s="14"/>
    </row>
    <row r="3328" ht="22.5" customHeight="1">
      <c r="A3328" s="38" t="n">
        <f>WEEKNUM(B3328,2)</f>
        <v>36</v>
      </c>
      <c r="B3328" s="33" t="n">
        <v>46269</v>
      </c>
      <c r="C3328" s="65" t="n">
        <v>10080665</v>
      </c>
      <c r="D3328" s="68" t="s">
        <v>82</v>
      </c>
      <c r="E3328" s="39" t="s">
        <v>86</v>
      </c>
      <c r="F3328" s="13" t="s">
        <v>15</v>
      </c>
      <c r="G3328" s="58" t="n">
        <v>12</v>
      </c>
      <c r="H3328" s="39" t="n">
        <v>0.38</v>
      </c>
      <c r="I3328" s="39" t="n">
        <v>4.56</v>
      </c>
      <c r="J3328" s="14"/>
    </row>
    <row r="3329" ht="22.5" customHeight="1">
      <c r="A3329" s="13" t="n">
        <f>WEEKNUM(B3329,2)</f>
        <v>36</v>
      </c>
      <c r="B3329" s="33" t="n">
        <v>46269</v>
      </c>
      <c r="C3329" s="13" t="n">
        <v>91520433</v>
      </c>
      <c r="D3329" s="62" t="s">
        <v>74</v>
      </c>
      <c r="E3329" s="39" t="s">
        <v>14</v>
      </c>
      <c r="F3329" s="13" t="s">
        <v>15</v>
      </c>
      <c r="G3329" s="58" t="n">
        <v>5</v>
      </c>
      <c r="H3329" s="39" t="n">
        <v>0.16</v>
      </c>
      <c r="I3329" s="39" t="n">
        <v>0.8</v>
      </c>
      <c r="J3329" s="14"/>
    </row>
    <row r="3330" ht="22.5" customHeight="1">
      <c r="A3330" s="13" t="n">
        <f>WEEKNUM(B3330,2)</f>
        <v>36</v>
      </c>
      <c r="B3330" s="33" t="n">
        <v>46269</v>
      </c>
      <c r="C3330" s="52" t="n">
        <v>91528810</v>
      </c>
      <c r="D3330" s="62" t="s">
        <v>102</v>
      </c>
      <c r="E3330" s="39" t="s">
        <v>14</v>
      </c>
      <c r="F3330" s="13" t="s">
        <v>15</v>
      </c>
      <c r="G3330" s="58" t="n">
        <v>0</v>
      </c>
      <c r="H3330" s="39" t="n">
        <v>0</v>
      </c>
      <c r="I3330" s="39" t="n">
        <v>0</v>
      </c>
      <c r="J3330" s="14"/>
    </row>
    <row r="3331" ht="22.5" customHeight="1">
      <c r="A3331" s="13" t="n">
        <f>WEEKNUM(B3331,2)</f>
        <v>36</v>
      </c>
      <c r="B3331" s="33" t="n">
        <v>46269</v>
      </c>
      <c r="C3331" s="52" t="n">
        <v>5623760</v>
      </c>
      <c r="D3331" s="62" t="s">
        <v>89</v>
      </c>
      <c r="E3331" s="39" t="s">
        <v>14</v>
      </c>
      <c r="F3331" s="13" t="s">
        <v>15</v>
      </c>
      <c r="G3331" s="35" t="n">
        <v>50</v>
      </c>
      <c r="H3331" s="39" t="n">
        <v>0.15</v>
      </c>
      <c r="I3331" s="39" t="n">
        <v>7.5</v>
      </c>
      <c r="J3331" s="14"/>
    </row>
    <row r="3332" ht="22.5" customHeight="1">
      <c r="A3332" s="13" t="n">
        <f>WEEKNUM(B3332,2)</f>
        <v>36</v>
      </c>
      <c r="B3332" s="33" t="n">
        <v>46269</v>
      </c>
      <c r="C3332" s="52" t="n">
        <v>11078827</v>
      </c>
      <c r="D3332" s="62" t="s">
        <v>82</v>
      </c>
      <c r="E3332" s="39" t="s">
        <v>85</v>
      </c>
      <c r="F3332" s="13" t="s">
        <v>15</v>
      </c>
      <c r="G3332" s="58" t="n">
        <v>0</v>
      </c>
      <c r="H3332" s="39" t="n">
        <v>0</v>
      </c>
      <c r="I3332" s="39" t="n">
        <v>0</v>
      </c>
      <c r="J3332" s="14"/>
    </row>
    <row r="3333" ht="22.5" customHeight="1">
      <c r="A3333" s="13" t="n">
        <f>WEEKNUM(B3333,2)</f>
        <v>36</v>
      </c>
      <c r="B3333" s="33" t="n">
        <v>46269</v>
      </c>
      <c r="C3333" s="52" t="n">
        <v>11078981</v>
      </c>
      <c r="D3333" s="62" t="s">
        <v>82</v>
      </c>
      <c r="E3333" s="13" t="s">
        <v>83</v>
      </c>
      <c r="F3333" s="13" t="s">
        <v>15</v>
      </c>
      <c r="G3333" s="58" t="n">
        <v>0</v>
      </c>
      <c r="H3333" s="39" t="n">
        <v>0</v>
      </c>
      <c r="I3333" s="39" t="n">
        <v>0</v>
      </c>
      <c r="J3333" s="14"/>
    </row>
    <row r="3334" ht="22.5" customHeight="1">
      <c r="A3334" s="13" t="n">
        <f>WEEKNUM(B3334,2)</f>
        <v>36</v>
      </c>
      <c r="B3334" s="33" t="n">
        <v>46269</v>
      </c>
      <c r="C3334" s="52" t="n">
        <v>11080833</v>
      </c>
      <c r="D3334" s="62" t="s">
        <v>82</v>
      </c>
      <c r="E3334" s="39" t="s">
        <v>84</v>
      </c>
      <c r="F3334" s="13" t="s">
        <v>15</v>
      </c>
      <c r="G3334" s="58" t="n">
        <v>0</v>
      </c>
      <c r="H3334" s="39" t="n">
        <v>0</v>
      </c>
      <c r="I3334" s="39" t="n">
        <v>0</v>
      </c>
      <c r="J3334" s="14"/>
    </row>
    <row r="3335" ht="22.5" customHeight="1">
      <c r="A3335" s="13" t="n">
        <f>WEEKNUM(B3335,2)</f>
        <v>36</v>
      </c>
      <c r="B3335" s="33" t="n">
        <v>46269</v>
      </c>
      <c r="C3335" s="52" t="n">
        <v>11081056</v>
      </c>
      <c r="D3335" s="62" t="s">
        <v>82</v>
      </c>
      <c r="E3335" s="39" t="s">
        <v>86</v>
      </c>
      <c r="F3335" s="13" t="s">
        <v>15</v>
      </c>
      <c r="G3335" s="58" t="n">
        <v>0</v>
      </c>
      <c r="H3335" s="39" t="n">
        <v>0</v>
      </c>
      <c r="I3335" s="39" t="n">
        <v>0</v>
      </c>
      <c r="J3335" s="14"/>
    </row>
    <row r="3336" ht="22.5" customHeight="1">
      <c r="A3336" s="13" t="n">
        <f>WEEKNUM(B3336,2)</f>
        <v>36</v>
      </c>
      <c r="B3336" s="33" t="n">
        <v>46269</v>
      </c>
      <c r="C3336" s="52" t="n">
        <v>11078963</v>
      </c>
      <c r="D3336" s="62" t="s">
        <v>81</v>
      </c>
      <c r="E3336" s="39" t="s">
        <v>14</v>
      </c>
      <c r="F3336" s="13" t="s">
        <v>15</v>
      </c>
      <c r="G3336" s="58" t="n">
        <v>30</v>
      </c>
      <c r="H3336" s="39" t="n">
        <v>0.4</v>
      </c>
      <c r="I3336" s="39" t="n">
        <v>12</v>
      </c>
      <c r="J3336" s="14"/>
    </row>
    <row r="3337" ht="22.5" customHeight="1">
      <c r="A3337" s="13" t="n">
        <f>WEEKNUM(B3337,2)</f>
        <v>36</v>
      </c>
      <c r="B3337" s="33" t="n">
        <v>46269</v>
      </c>
      <c r="C3337" s="52" t="n">
        <v>91538300</v>
      </c>
      <c r="D3337" s="62" t="s">
        <v>74</v>
      </c>
      <c r="E3337" s="39" t="s">
        <v>36</v>
      </c>
      <c r="F3337" s="13" t="s">
        <v>15</v>
      </c>
      <c r="G3337" s="58" t="n">
        <v>1</v>
      </c>
      <c r="H3337" s="39" t="n">
        <v>0.14</v>
      </c>
      <c r="I3337" s="39" t="n">
        <v>0.14</v>
      </c>
      <c r="J3337" s="14"/>
    </row>
    <row r="3338" ht="22.5" customHeight="1">
      <c r="A3338" s="13" t="n">
        <f>WEEKNUM(B3338,2)</f>
        <v>36</v>
      </c>
      <c r="B3338" s="33" t="n">
        <v>46269</v>
      </c>
      <c r="C3338" s="52" t="n">
        <v>91538301</v>
      </c>
      <c r="D3338" s="62" t="s">
        <v>74</v>
      </c>
      <c r="E3338" s="39" t="s">
        <v>14</v>
      </c>
      <c r="F3338" s="13" t="s">
        <v>15</v>
      </c>
      <c r="G3338" s="58" t="n">
        <v>7</v>
      </c>
      <c r="H3338" s="39" t="n">
        <v>0.22</v>
      </c>
      <c r="I3338" s="39" t="n">
        <v>1.54</v>
      </c>
      <c r="J3338" s="14"/>
    </row>
    <row r="3339" ht="22.5" customHeight="1">
      <c r="A3339" s="13" t="n">
        <f>WEEKNUM(B3339,2)</f>
        <v>36</v>
      </c>
      <c r="B3339" s="33" t="n">
        <v>46269</v>
      </c>
      <c r="C3339" s="65" t="n">
        <v>91538306</v>
      </c>
      <c r="D3339" s="68" t="s">
        <v>74</v>
      </c>
      <c r="E3339" s="39" t="s">
        <v>71</v>
      </c>
      <c r="F3339" s="13" t="s">
        <v>15</v>
      </c>
      <c r="G3339" s="58" t="n">
        <v>1</v>
      </c>
      <c r="H3339" s="39" t="n">
        <v>0.18</v>
      </c>
      <c r="I3339" s="39" t="n">
        <v>0.18</v>
      </c>
      <c r="J3339" s="14"/>
    </row>
    <row r="3340" ht="22.5" customHeight="1">
      <c r="A3340" s="13" t="n">
        <f>WEEKNUM(B3340,2)</f>
        <v>36</v>
      </c>
      <c r="B3340" s="33" t="n">
        <v>46269</v>
      </c>
      <c r="C3340" s="13" t="n">
        <v>91538307</v>
      </c>
      <c r="D3340" s="62" t="s">
        <v>74</v>
      </c>
      <c r="E3340" s="13" t="s">
        <v>17</v>
      </c>
      <c r="F3340" s="13" t="s">
        <v>15</v>
      </c>
      <c r="G3340" s="58" t="n">
        <v>0</v>
      </c>
      <c r="H3340" s="39" t="n">
        <v>0</v>
      </c>
      <c r="I3340" s="39" t="n">
        <v>0</v>
      </c>
      <c r="J3340" s="14"/>
    </row>
    <row r="3341" ht="22.5" customHeight="1">
      <c r="A3341" s="13" t="n">
        <f>WEEKNUM(B3341,2)</f>
        <v>36</v>
      </c>
      <c r="B3341" s="33" t="n">
        <v>46269</v>
      </c>
      <c r="C3341" s="13" t="n">
        <v>91538308</v>
      </c>
      <c r="D3341" s="62" t="s">
        <v>74</v>
      </c>
      <c r="E3341" s="13" t="s">
        <v>11</v>
      </c>
      <c r="F3341" s="13" t="s">
        <v>15</v>
      </c>
      <c r="G3341" s="58" t="n">
        <v>0</v>
      </c>
      <c r="H3341" s="39" t="n">
        <v>0</v>
      </c>
      <c r="I3341" s="39" t="n">
        <v>0</v>
      </c>
      <c r="J3341" s="14"/>
    </row>
    <row r="3342" ht="22.5" customHeight="1">
      <c r="A3342" s="13" t="n">
        <f>WEEKNUM(B3342,2)</f>
        <v>36</v>
      </c>
      <c r="B3342" s="33" t="n">
        <v>46269</v>
      </c>
      <c r="C3342" s="52" t="n">
        <v>91538309</v>
      </c>
      <c r="D3342" s="62" t="s">
        <v>74</v>
      </c>
      <c r="E3342" s="39" t="s">
        <v>46</v>
      </c>
      <c r="F3342" s="13" t="s">
        <v>15</v>
      </c>
      <c r="G3342" s="58" t="n">
        <v>0</v>
      </c>
      <c r="H3342" s="39" t="n">
        <v>0</v>
      </c>
      <c r="I3342" s="39" t="n">
        <v>0</v>
      </c>
      <c r="J3342" s="14"/>
    </row>
    <row r="3343" ht="22.5" customHeight="1">
      <c r="A3343" s="13" t="n">
        <f>WEEKNUM(B3343,2)</f>
        <v>36</v>
      </c>
      <c r="B3343" s="33" t="n">
        <v>46269</v>
      </c>
      <c r="C3343" s="52" t="n">
        <v>11511535</v>
      </c>
      <c r="D3343" s="62" t="s">
        <v>81</v>
      </c>
      <c r="E3343" s="39" t="s">
        <v>14</v>
      </c>
      <c r="F3343" s="39" t="s">
        <v>26</v>
      </c>
      <c r="G3343" s="58" t="n">
        <v>136</v>
      </c>
      <c r="H3343" s="39" t="n">
        <v>0.38</v>
      </c>
      <c r="I3343" s="39" t="n">
        <v>51.33</v>
      </c>
      <c r="J3343" s="14"/>
    </row>
    <row r="3344" ht="22.5" customHeight="1">
      <c r="A3344" s="13" t="n">
        <f>WEEKNUM(B3344,2)</f>
        <v>36</v>
      </c>
      <c r="B3344" s="33" t="n">
        <v>46269</v>
      </c>
      <c r="C3344" s="52" t="n">
        <v>11792342</v>
      </c>
      <c r="D3344" s="62" t="s">
        <v>87</v>
      </c>
      <c r="E3344" s="39" t="s">
        <v>42</v>
      </c>
      <c r="F3344" s="13" t="s">
        <v>15</v>
      </c>
      <c r="G3344" s="58" t="n">
        <v>1</v>
      </c>
      <c r="H3344" s="39" t="n">
        <v>0.2</v>
      </c>
      <c r="I3344" s="39" t="n">
        <v>0.2</v>
      </c>
      <c r="J3344" s="14"/>
    </row>
    <row r="3345" ht="22.5" customHeight="1">
      <c r="A3345" s="13" t="n">
        <f>WEEKNUM(B3345,2)</f>
        <v>36</v>
      </c>
      <c r="B3345" s="33" t="n">
        <v>46269</v>
      </c>
      <c r="C3345" s="52" t="n">
        <v>5365722</v>
      </c>
      <c r="D3345" s="62" t="s">
        <v>67</v>
      </c>
      <c r="E3345" s="39" t="s">
        <v>65</v>
      </c>
      <c r="F3345" s="39" t="s">
        <v>12</v>
      </c>
      <c r="G3345" s="58" t="n">
        <v>21</v>
      </c>
      <c r="H3345" s="39" t="n">
        <v>0.537</v>
      </c>
      <c r="I3345" s="39" t="n">
        <v>11.2769</v>
      </c>
      <c r="J3345" s="14"/>
    </row>
    <row r="3346" ht="22.5" customHeight="1">
      <c r="A3346" s="13" t="n">
        <f>WEEKNUM(B3346,2)</f>
        <v>36</v>
      </c>
      <c r="B3346" s="33" t="n">
        <v>46269</v>
      </c>
      <c r="C3346" s="52" t="n">
        <v>11924654</v>
      </c>
      <c r="D3346" s="62" t="s">
        <v>67</v>
      </c>
      <c r="E3346" s="39" t="s">
        <v>65</v>
      </c>
      <c r="F3346" s="39" t="s">
        <v>12</v>
      </c>
      <c r="G3346" s="58" t="n">
        <v>0</v>
      </c>
      <c r="H3346" s="39" t="n">
        <v>0</v>
      </c>
      <c r="I3346" s="39" t="n">
        <v>0.0424</v>
      </c>
      <c r="J3346" s="14"/>
    </row>
    <row r="3347" ht="22.5" customHeight="1">
      <c r="A3347" s="13"/>
      <c r="B3347" s="33"/>
      <c r="C3347" s="52"/>
      <c r="D3347" s="62"/>
      <c r="E3347" s="39"/>
      <c r="F3347" s="39"/>
      <c r="G3347" s="13"/>
      <c r="H3347" s="39"/>
      <c r="I3347" s="39"/>
      <c r="J3347" s="14"/>
    </row>
    <row r="3348" ht="22.5" customHeight="1">
      <c r="A3348" s="13" t="n">
        <f>WEEKNUM(B3348,2)</f>
        <v>36</v>
      </c>
      <c r="B3348" s="33" t="n">
        <v>46268</v>
      </c>
      <c r="C3348" s="52" t="n">
        <v>10813123</v>
      </c>
      <c r="D3348" s="62" t="s">
        <v>10</v>
      </c>
      <c r="E3348" s="56" t="s">
        <v>11</v>
      </c>
      <c r="F3348" s="39" t="s">
        <v>12</v>
      </c>
      <c r="G3348" s="13" t="n">
        <v>301</v>
      </c>
      <c r="H3348" s="39" t="n">
        <v>0.381</v>
      </c>
      <c r="I3348" s="39" t="n">
        <v>114.8187</v>
      </c>
      <c r="J3348" s="13"/>
    </row>
    <row r="3349" ht="22.5" customHeight="1">
      <c r="A3349" s="13" t="n">
        <f>WEEKNUM(B3349,2)</f>
        <v>36</v>
      </c>
      <c r="B3349" s="33" t="n">
        <v>46268</v>
      </c>
      <c r="C3349" s="52" t="n">
        <v>1745925</v>
      </c>
      <c r="D3349" s="62" t="s">
        <v>13</v>
      </c>
      <c r="E3349" s="56" t="s">
        <v>14</v>
      </c>
      <c r="F3349" s="39" t="s">
        <v>15</v>
      </c>
      <c r="G3349" s="35" t="n">
        <v>404</v>
      </c>
      <c r="H3349" s="39" t="n">
        <v>0.15</v>
      </c>
      <c r="I3349" s="39" t="n">
        <v>60.6</v>
      </c>
      <c r="J3349" s="13"/>
    </row>
    <row r="3350" ht="22.5" customHeight="1">
      <c r="A3350" s="13" t="n">
        <f>WEEKNUM(B3350,2)</f>
        <v>36</v>
      </c>
      <c r="B3350" s="33" t="n">
        <v>46268</v>
      </c>
      <c r="C3350" s="52" t="n">
        <v>6951600</v>
      </c>
      <c r="D3350" s="62" t="s">
        <v>16</v>
      </c>
      <c r="E3350" s="56" t="s">
        <v>17</v>
      </c>
      <c r="F3350" s="39" t="s">
        <v>15</v>
      </c>
      <c r="G3350" s="35" t="n">
        <v>87</v>
      </c>
      <c r="H3350" s="39" t="n">
        <v>0.173</v>
      </c>
      <c r="I3350" s="39" t="n">
        <v>15.062</v>
      </c>
      <c r="J3350" s="13"/>
    </row>
    <row r="3351" ht="22.5" customHeight="1">
      <c r="A3351" s="13" t="n">
        <f>WEEKNUM(B3351,2)</f>
        <v>36</v>
      </c>
      <c r="B3351" s="33" t="n">
        <v>46268</v>
      </c>
      <c r="C3351" s="52" t="n">
        <v>6951594</v>
      </c>
      <c r="D3351" s="62" t="s">
        <v>16</v>
      </c>
      <c r="E3351" s="56" t="s">
        <v>18</v>
      </c>
      <c r="F3351" s="39" t="s">
        <v>15</v>
      </c>
      <c r="G3351" s="35" t="n">
        <v>190</v>
      </c>
      <c r="H3351" s="39" t="n">
        <v>0.701</v>
      </c>
      <c r="I3351" s="39" t="n">
        <v>133.14</v>
      </c>
      <c r="J3351" s="13"/>
    </row>
    <row r="3352" ht="22.5" customHeight="1">
      <c r="A3352" s="13" t="n">
        <f>WEEKNUM(B3352,2)</f>
        <v>36</v>
      </c>
      <c r="B3352" s="33" t="n">
        <v>46268</v>
      </c>
      <c r="C3352" s="52" t="n">
        <v>2732727</v>
      </c>
      <c r="D3352" s="62" t="s">
        <v>10</v>
      </c>
      <c r="E3352" s="56" t="s">
        <v>19</v>
      </c>
      <c r="F3352" s="39" t="s">
        <v>15</v>
      </c>
      <c r="G3352" s="35" t="n">
        <v>611</v>
      </c>
      <c r="H3352" s="39" t="n">
        <v>0.25</v>
      </c>
      <c r="I3352" s="39" t="n">
        <v>152.875</v>
      </c>
      <c r="J3352" s="13"/>
    </row>
    <row r="3353" ht="22.5" customHeight="1">
      <c r="A3353" s="13" t="n">
        <f>WEEKNUM(B3353,2)</f>
        <v>36</v>
      </c>
      <c r="B3353" s="33" t="n">
        <v>46268</v>
      </c>
      <c r="C3353" s="52" t="n">
        <v>5619156</v>
      </c>
      <c r="D3353" s="62" t="s">
        <v>10</v>
      </c>
      <c r="E3353" s="56" t="s">
        <v>19</v>
      </c>
      <c r="F3353" s="39" t="s">
        <v>12</v>
      </c>
      <c r="G3353" s="35" t="n">
        <v>13</v>
      </c>
      <c r="H3353" s="39" t="n">
        <v>0.436</v>
      </c>
      <c r="I3353" s="39" t="n">
        <v>5.6666</v>
      </c>
      <c r="J3353" s="13"/>
    </row>
    <row r="3354" ht="22.5" customHeight="1">
      <c r="A3354" s="13" t="n">
        <f>WEEKNUM(B3354,2)</f>
        <v>36</v>
      </c>
      <c r="B3354" s="33" t="n">
        <v>46268</v>
      </c>
      <c r="C3354" s="52" t="n">
        <v>6425889</v>
      </c>
      <c r="D3354" s="62" t="s">
        <v>10</v>
      </c>
      <c r="E3354" s="56" t="s">
        <v>20</v>
      </c>
      <c r="F3354" s="39" t="s">
        <v>15</v>
      </c>
      <c r="G3354" s="35" t="n">
        <v>189</v>
      </c>
      <c r="H3354" s="39" t="n">
        <v>0.252</v>
      </c>
      <c r="I3354" s="39" t="n">
        <v>47.55</v>
      </c>
      <c r="J3354" s="13"/>
    </row>
    <row r="3355" ht="22.5" customHeight="1">
      <c r="A3355" s="13" t="n">
        <f>WEEKNUM(B3355,2)</f>
        <v>36</v>
      </c>
      <c r="B3355" s="33" t="n">
        <v>46268</v>
      </c>
      <c r="C3355" s="52" t="n">
        <v>6439005</v>
      </c>
      <c r="D3355" s="62" t="s">
        <v>10</v>
      </c>
      <c r="E3355" s="56" t="s">
        <v>20</v>
      </c>
      <c r="F3355" s="39" t="s">
        <v>21</v>
      </c>
      <c r="G3355" s="35" t="n">
        <v>43</v>
      </c>
      <c r="H3355" s="39" t="n">
        <v>0.25</v>
      </c>
      <c r="I3355" s="39" t="n">
        <v>10.75</v>
      </c>
      <c r="J3355" s="13"/>
    </row>
    <row r="3356" ht="22.5" customHeight="1">
      <c r="A3356" s="13" t="n">
        <f>WEEKNUM(B3356,2)</f>
        <v>36</v>
      </c>
      <c r="B3356" s="33" t="n">
        <v>46268</v>
      </c>
      <c r="C3356" s="52" t="n">
        <v>7203110</v>
      </c>
      <c r="D3356" s="62" t="s">
        <v>22</v>
      </c>
      <c r="E3356" s="56" t="s">
        <v>23</v>
      </c>
      <c r="F3356" s="39" t="s">
        <v>15</v>
      </c>
      <c r="G3356" s="35" t="n">
        <v>12</v>
      </c>
      <c r="H3356" s="39" t="n">
        <v>0.2</v>
      </c>
      <c r="I3356" s="39" t="n">
        <v>2.4</v>
      </c>
      <c r="J3356" s="13"/>
    </row>
    <row r="3357" ht="22.5" customHeight="1">
      <c r="A3357" s="13" t="n">
        <f>WEEKNUM(B3357,2)</f>
        <v>36</v>
      </c>
      <c r="B3357" s="33" t="n">
        <v>46268</v>
      </c>
      <c r="C3357" s="52" t="n">
        <v>7202934</v>
      </c>
      <c r="D3357" s="62" t="s">
        <v>22</v>
      </c>
      <c r="E3357" s="56" t="s">
        <v>24</v>
      </c>
      <c r="F3357" s="39" t="s">
        <v>15</v>
      </c>
      <c r="G3357" s="35" t="n">
        <v>177</v>
      </c>
      <c r="H3357" s="39" t="n">
        <v>0.36</v>
      </c>
      <c r="I3357" s="39" t="n">
        <v>63.72</v>
      </c>
      <c r="J3357" s="13"/>
    </row>
    <row r="3358" ht="22.5" customHeight="1">
      <c r="A3358" s="13" t="n">
        <f>WEEKNUM(B3358,2)</f>
        <v>36</v>
      </c>
      <c r="B3358" s="33" t="n">
        <v>46268</v>
      </c>
      <c r="C3358" s="52" t="n">
        <v>5847496</v>
      </c>
      <c r="D3358" s="62" t="s">
        <v>10</v>
      </c>
      <c r="E3358" s="56" t="s">
        <v>25</v>
      </c>
      <c r="F3358" s="39" t="s">
        <v>12</v>
      </c>
      <c r="G3358" s="35" t="n">
        <v>9</v>
      </c>
      <c r="H3358" s="39" t="n">
        <v>0.752</v>
      </c>
      <c r="I3358" s="39" t="n">
        <v>6.7652</v>
      </c>
      <c r="J3358" s="13"/>
    </row>
    <row r="3359" ht="22.5" customHeight="1">
      <c r="A3359" s="13" t="n">
        <f>WEEKNUM(B3359,2)</f>
        <v>36</v>
      </c>
      <c r="B3359" s="33" t="n">
        <v>46268</v>
      </c>
      <c r="C3359" s="52" t="n">
        <v>7572369</v>
      </c>
      <c r="D3359" s="62" t="s">
        <v>10</v>
      </c>
      <c r="E3359" s="56" t="s">
        <v>25</v>
      </c>
      <c r="F3359" s="39" t="s">
        <v>15</v>
      </c>
      <c r="G3359" s="35" t="n">
        <v>78</v>
      </c>
      <c r="H3359" s="39" t="n">
        <v>0.31</v>
      </c>
      <c r="I3359" s="39" t="n">
        <v>24.15</v>
      </c>
      <c r="J3359" s="13"/>
    </row>
    <row r="3360" ht="22.5" customHeight="1">
      <c r="A3360" s="13" t="n">
        <f>WEEKNUM(B3360,2)</f>
        <v>36</v>
      </c>
      <c r="B3360" s="33" t="n">
        <v>46268</v>
      </c>
      <c r="C3360" s="52" t="n">
        <v>8460883</v>
      </c>
      <c r="D3360" s="62" t="s">
        <v>16</v>
      </c>
      <c r="E3360" s="56" t="s">
        <v>11</v>
      </c>
      <c r="F3360" s="39" t="s">
        <v>15</v>
      </c>
      <c r="G3360" s="35" t="n">
        <v>1149</v>
      </c>
      <c r="H3360" s="39" t="n">
        <v>0.141</v>
      </c>
      <c r="I3360" s="39" t="n">
        <v>162.54</v>
      </c>
      <c r="J3360" s="13"/>
    </row>
    <row r="3361" ht="22.5" customHeight="1">
      <c r="A3361" s="13" t="n">
        <f>WEEKNUM(B3361,2)</f>
        <v>36</v>
      </c>
      <c r="B3361" s="33" t="n">
        <v>46268</v>
      </c>
      <c r="C3361" s="52" t="n">
        <v>8531973</v>
      </c>
      <c r="D3361" s="62" t="s">
        <v>16</v>
      </c>
      <c r="E3361" s="56" t="s">
        <v>18</v>
      </c>
      <c r="F3361" s="13" t="s">
        <v>26</v>
      </c>
      <c r="G3361" s="35" t="n">
        <v>2</v>
      </c>
      <c r="H3361" s="39" t="n">
        <v>0.06</v>
      </c>
      <c r="I3361" s="39" t="n">
        <v>0.12</v>
      </c>
      <c r="J3361" s="13"/>
    </row>
    <row r="3362" ht="22.5" customHeight="1">
      <c r="A3362" s="13" t="n">
        <f>WEEKNUM(B3362,2)</f>
        <v>36</v>
      </c>
      <c r="B3362" s="33" t="n">
        <v>46268</v>
      </c>
      <c r="C3362" s="52" t="n">
        <v>8156506</v>
      </c>
      <c r="D3362" s="62" t="s">
        <v>27</v>
      </c>
      <c r="E3362" s="56" t="s">
        <v>14</v>
      </c>
      <c r="F3362" s="39" t="s">
        <v>15</v>
      </c>
      <c r="G3362" s="35" t="n">
        <v>1000</v>
      </c>
      <c r="H3362" s="39" t="n">
        <v>0.101</v>
      </c>
      <c r="I3362" s="39" t="n">
        <v>100.6</v>
      </c>
      <c r="J3362" s="13"/>
    </row>
    <row r="3363" ht="22.5" customHeight="1">
      <c r="A3363" s="13" t="n">
        <f>WEEKNUM(B3363,2)</f>
        <v>36</v>
      </c>
      <c r="B3363" s="33" t="n">
        <v>46268</v>
      </c>
      <c r="C3363" s="52" t="n">
        <v>8819666</v>
      </c>
      <c r="D3363" s="62" t="s">
        <v>27</v>
      </c>
      <c r="E3363" s="56" t="s">
        <v>14</v>
      </c>
      <c r="F3363" s="39" t="s">
        <v>12</v>
      </c>
      <c r="G3363" s="35" t="n">
        <v>199</v>
      </c>
      <c r="H3363" s="39" t="n">
        <v>0.1</v>
      </c>
      <c r="I3363" s="39" t="n">
        <v>19.8452</v>
      </c>
      <c r="J3363" s="13"/>
    </row>
    <row r="3364" ht="22.5" customHeight="1">
      <c r="A3364" s="13" t="n">
        <f>WEEKNUM(B3364,2)</f>
        <v>36</v>
      </c>
      <c r="B3364" s="33" t="n">
        <v>46268</v>
      </c>
      <c r="C3364" s="52" t="n">
        <v>91410799</v>
      </c>
      <c r="D3364" s="62" t="s">
        <v>31</v>
      </c>
      <c r="E3364" s="52" t="s">
        <v>42</v>
      </c>
      <c r="F3364" s="13" t="s">
        <v>15</v>
      </c>
      <c r="G3364" s="35" t="n">
        <v>498</v>
      </c>
      <c r="H3364" s="39" t="n">
        <v>0.02</v>
      </c>
      <c r="I3364" s="39" t="n">
        <v>9.96</v>
      </c>
      <c r="J3364" s="13"/>
    </row>
    <row r="3365" ht="22.5" customHeight="1">
      <c r="A3365" s="13" t="n">
        <f>WEEKNUM(B3365,2)</f>
        <v>36</v>
      </c>
      <c r="B3365" s="33" t="n">
        <v>46268</v>
      </c>
      <c r="C3365" s="52" t="n">
        <v>7872826</v>
      </c>
      <c r="D3365" s="62" t="s">
        <v>28</v>
      </c>
      <c r="E3365" s="56" t="s">
        <v>14</v>
      </c>
      <c r="F3365" s="39" t="s">
        <v>15</v>
      </c>
      <c r="G3365" s="35" t="n">
        <v>400</v>
      </c>
      <c r="H3365" s="39" t="n">
        <v>0.481</v>
      </c>
      <c r="I3365" s="39" t="n">
        <v>192.378</v>
      </c>
      <c r="J3365" s="13"/>
    </row>
    <row r="3366" ht="22.5" customHeight="1">
      <c r="A3366" s="13" t="n">
        <f>WEEKNUM(B3366,2)</f>
        <v>36</v>
      </c>
      <c r="B3366" s="33" t="n">
        <v>46268</v>
      </c>
      <c r="C3366" s="52" t="n">
        <v>9311355</v>
      </c>
      <c r="D3366" s="62" t="s">
        <v>29</v>
      </c>
      <c r="E3366" s="56" t="s">
        <v>14</v>
      </c>
      <c r="F3366" s="39" t="s">
        <v>15</v>
      </c>
      <c r="G3366" s="35" t="n">
        <v>20</v>
      </c>
      <c r="H3366" s="39" t="n">
        <v>0.15</v>
      </c>
      <c r="I3366" s="39" t="n">
        <v>3</v>
      </c>
      <c r="J3366" s="13"/>
    </row>
    <row r="3367" ht="22.5" customHeight="1">
      <c r="A3367" s="13" t="n">
        <f>WEEKNUM(B3367,2)</f>
        <v>36</v>
      </c>
      <c r="B3367" s="33" t="n">
        <v>46268</v>
      </c>
      <c r="C3367" s="52" t="n">
        <v>10210818</v>
      </c>
      <c r="D3367" s="62" t="s">
        <v>27</v>
      </c>
      <c r="E3367" s="56" t="s">
        <v>14</v>
      </c>
      <c r="F3367" s="13" t="s">
        <v>26</v>
      </c>
      <c r="G3367" s="35" t="n">
        <v>82</v>
      </c>
      <c r="H3367" s="39" t="n">
        <v>0.13</v>
      </c>
      <c r="I3367" s="39" t="n">
        <v>10.42</v>
      </c>
      <c r="J3367" s="39"/>
    </row>
    <row r="3368" ht="22.5" customHeight="1">
      <c r="A3368" s="13" t="n">
        <f>WEEKNUM(B3368,2)</f>
        <v>36</v>
      </c>
      <c r="B3368" s="33" t="n">
        <v>46268</v>
      </c>
      <c r="C3368" s="52" t="n">
        <v>10501490</v>
      </c>
      <c r="D3368" s="62" t="s">
        <v>13</v>
      </c>
      <c r="E3368" s="56" t="s">
        <v>14</v>
      </c>
      <c r="F3368" s="39" t="s">
        <v>15</v>
      </c>
      <c r="G3368" s="35" t="n">
        <v>10</v>
      </c>
      <c r="H3368" s="39" t="n">
        <v>0.13</v>
      </c>
      <c r="I3368" s="39" t="n">
        <v>1.3</v>
      </c>
      <c r="J3368" s="13"/>
    </row>
    <row r="3369" ht="22.5" customHeight="1">
      <c r="A3369" s="13" t="n">
        <f>WEEKNUM(B3369,2)</f>
        <v>36</v>
      </c>
      <c r="B3369" s="33" t="n">
        <v>46268</v>
      </c>
      <c r="C3369" s="52" t="n">
        <v>10912510</v>
      </c>
      <c r="D3369" s="62" t="s">
        <v>10</v>
      </c>
      <c r="E3369" s="67" t="s">
        <v>11</v>
      </c>
      <c r="F3369" s="39" t="s">
        <v>30</v>
      </c>
      <c r="G3369" s="35" t="n">
        <v>1022</v>
      </c>
      <c r="H3369" s="39" t="n">
        <v>0.22</v>
      </c>
      <c r="I3369" s="39" t="n">
        <v>220.88</v>
      </c>
      <c r="J3369" s="39" t="n">
        <v>220.876</v>
      </c>
    </row>
    <row r="3370" ht="22.5" customHeight="1">
      <c r="A3370" s="13" t="n">
        <f>WEEKNUM(B3370,2)</f>
        <v>36</v>
      </c>
      <c r="B3370" s="33" t="n">
        <v>46268</v>
      </c>
      <c r="C3370" s="52" t="n">
        <v>11080098</v>
      </c>
      <c r="D3370" s="62" t="s">
        <v>22</v>
      </c>
      <c r="E3370" s="56" t="s">
        <v>24</v>
      </c>
      <c r="F3370" s="39" t="s">
        <v>15</v>
      </c>
      <c r="G3370" s="35" t="n">
        <v>0</v>
      </c>
      <c r="H3370" s="39" t="n">
        <v>0</v>
      </c>
      <c r="I3370" s="39" t="n">
        <v>0</v>
      </c>
      <c r="J3370" s="13"/>
    </row>
    <row r="3371" ht="22.5" customHeight="1">
      <c r="A3371" s="13" t="n">
        <f>WEEKNUM(B3371,2)</f>
        <v>36</v>
      </c>
      <c r="B3371" s="33" t="n">
        <v>46268</v>
      </c>
      <c r="C3371" s="52" t="n">
        <v>91540124</v>
      </c>
      <c r="D3371" s="62" t="s">
        <v>93</v>
      </c>
      <c r="E3371" s="56" t="s">
        <v>54</v>
      </c>
      <c r="F3371" s="39" t="s">
        <v>12</v>
      </c>
      <c r="G3371" s="35" t="n">
        <v>3</v>
      </c>
      <c r="H3371" s="39" t="n">
        <v>0.848</v>
      </c>
      <c r="I3371" s="39" t="n">
        <v>2.5439</v>
      </c>
      <c r="J3371" s="13"/>
    </row>
    <row r="3372" ht="22.5" customHeight="1">
      <c r="A3372" s="13" t="n">
        <f>WEEKNUM(B3372,2)</f>
        <v>36</v>
      </c>
      <c r="B3372" s="33" t="n">
        <v>46268</v>
      </c>
      <c r="C3372" s="52" t="n">
        <v>91548042</v>
      </c>
      <c r="D3372" s="62" t="s">
        <v>13</v>
      </c>
      <c r="E3372" s="56" t="s">
        <v>14</v>
      </c>
      <c r="F3372" s="39" t="s">
        <v>12</v>
      </c>
      <c r="G3372" s="35" t="n">
        <v>0</v>
      </c>
      <c r="H3372" s="39" t="n">
        <v>0</v>
      </c>
      <c r="I3372" s="39" t="n">
        <v>0.1264</v>
      </c>
      <c r="J3372" s="13"/>
    </row>
    <row r="3373" ht="22.5" customHeight="1">
      <c r="A3373" s="13" t="n">
        <f>WEEKNUM(B3373,2)</f>
        <v>36</v>
      </c>
      <c r="B3373" s="33" t="n">
        <v>46268</v>
      </c>
      <c r="C3373" s="52" t="n">
        <v>91548043</v>
      </c>
      <c r="D3373" s="62" t="s">
        <v>31</v>
      </c>
      <c r="E3373" s="56" t="s">
        <v>32</v>
      </c>
      <c r="F3373" s="39" t="s">
        <v>15</v>
      </c>
      <c r="G3373" s="35" t="n">
        <v>201</v>
      </c>
      <c r="H3373" s="39" t="n">
        <v>0.1</v>
      </c>
      <c r="I3373" s="39" t="n">
        <v>20.1</v>
      </c>
      <c r="J3373" s="13"/>
    </row>
    <row r="3374" ht="22.5" customHeight="1">
      <c r="A3374" s="13" t="n">
        <f>WEEKNUM(B3374,2)</f>
        <v>36</v>
      </c>
      <c r="B3374" s="33" t="n">
        <v>46268</v>
      </c>
      <c r="C3374" s="52" t="n">
        <v>11715627</v>
      </c>
      <c r="D3374" s="62" t="s">
        <v>29</v>
      </c>
      <c r="E3374" s="56" t="s">
        <v>14</v>
      </c>
      <c r="F3374" s="39" t="s">
        <v>15</v>
      </c>
      <c r="G3374" s="35" t="n">
        <v>0</v>
      </c>
      <c r="H3374" s="39" t="n">
        <v>0</v>
      </c>
      <c r="I3374" s="39" t="n">
        <v>0</v>
      </c>
      <c r="J3374" s="13"/>
    </row>
    <row r="3375" ht="22.5" customHeight="1">
      <c r="A3375" s="13" t="n">
        <f>WEEKNUM(B3375,2)</f>
        <v>36</v>
      </c>
      <c r="B3375" s="33" t="n">
        <v>46268</v>
      </c>
      <c r="C3375" s="52" t="n">
        <v>11715655</v>
      </c>
      <c r="D3375" s="62" t="s">
        <v>16</v>
      </c>
      <c r="E3375" s="56" t="s">
        <v>11</v>
      </c>
      <c r="F3375" s="39" t="s">
        <v>15</v>
      </c>
      <c r="G3375" s="35" t="n">
        <v>0</v>
      </c>
      <c r="H3375" s="39" t="n">
        <v>0</v>
      </c>
      <c r="I3375" s="39" t="n">
        <v>0</v>
      </c>
      <c r="J3375" s="13"/>
    </row>
    <row r="3376" ht="22.5" customHeight="1">
      <c r="A3376" s="13" t="n">
        <f>WEEKNUM(B3376,2)</f>
        <v>36</v>
      </c>
      <c r="B3376" s="33" t="n">
        <v>46268</v>
      </c>
      <c r="C3376" s="52" t="n">
        <v>11715811</v>
      </c>
      <c r="D3376" s="62" t="s">
        <v>16</v>
      </c>
      <c r="E3376" s="52" t="s">
        <v>17</v>
      </c>
      <c r="F3376" s="13" t="s">
        <v>15</v>
      </c>
      <c r="G3376" s="35" t="n">
        <v>0</v>
      </c>
      <c r="H3376" s="39" t="n">
        <v>0</v>
      </c>
      <c r="I3376" s="39" t="n">
        <v>0</v>
      </c>
      <c r="J3376" s="13"/>
    </row>
    <row r="3377" ht="22.5" customHeight="1">
      <c r="A3377" s="13" t="n">
        <f>WEEKNUM(B3377,2)</f>
        <v>36</v>
      </c>
      <c r="B3377" s="33" t="n">
        <v>46268</v>
      </c>
      <c r="C3377" s="52" t="n">
        <v>11729927</v>
      </c>
      <c r="D3377" s="62" t="s">
        <v>10</v>
      </c>
      <c r="E3377" s="52" t="s">
        <v>20</v>
      </c>
      <c r="F3377" s="13" t="s">
        <v>15</v>
      </c>
      <c r="G3377" s="35" t="n">
        <v>0</v>
      </c>
      <c r="H3377" s="39" t="n">
        <v>0</v>
      </c>
      <c r="I3377" s="39" t="n">
        <v>0</v>
      </c>
      <c r="J3377" s="13"/>
    </row>
    <row r="3378" ht="22.5" customHeight="1">
      <c r="A3378" s="13" t="n">
        <f>WEEKNUM(B3378,2)</f>
        <v>36</v>
      </c>
      <c r="B3378" s="33" t="n">
        <v>46268</v>
      </c>
      <c r="C3378" s="52" t="n">
        <v>11729820</v>
      </c>
      <c r="D3378" s="62" t="s">
        <v>10</v>
      </c>
      <c r="E3378" s="52" t="s">
        <v>25</v>
      </c>
      <c r="F3378" s="13" t="s">
        <v>15</v>
      </c>
      <c r="G3378" s="35" t="n">
        <v>0</v>
      </c>
      <c r="H3378" s="39" t="n">
        <v>0</v>
      </c>
      <c r="I3378" s="39" t="n">
        <v>0</v>
      </c>
      <c r="J3378" s="13"/>
    </row>
    <row r="3379" ht="22.5" customHeight="1">
      <c r="A3379" s="13" t="n">
        <f>WEEKNUM(B3379,2)</f>
        <v>36</v>
      </c>
      <c r="B3379" s="33" t="n">
        <v>46268</v>
      </c>
      <c r="C3379" s="52" t="n">
        <v>11729830</v>
      </c>
      <c r="D3379" s="62" t="s">
        <v>10</v>
      </c>
      <c r="E3379" s="52" t="s">
        <v>11</v>
      </c>
      <c r="F3379" s="13" t="s">
        <v>12</v>
      </c>
      <c r="G3379" s="35" t="n">
        <v>0</v>
      </c>
      <c r="H3379" s="39" t="n">
        <v>0</v>
      </c>
      <c r="I3379" s="39" t="n">
        <v>0.0029</v>
      </c>
      <c r="J3379" s="13"/>
    </row>
    <row r="3380" ht="22.5" customHeight="1">
      <c r="A3380" s="13" t="n">
        <f>WEEKNUM(B3380,2)</f>
        <v>36</v>
      </c>
      <c r="B3380" s="33" t="n">
        <v>46268</v>
      </c>
      <c r="C3380" s="52" t="n">
        <v>11892329</v>
      </c>
      <c r="D3380" s="62" t="s">
        <v>10</v>
      </c>
      <c r="E3380" s="52" t="s">
        <v>11</v>
      </c>
      <c r="F3380" s="38" t="s">
        <v>15</v>
      </c>
      <c r="G3380" s="72" t="n">
        <v>500</v>
      </c>
      <c r="H3380" s="73" t="n">
        <v>0.25</v>
      </c>
      <c r="I3380" s="73" t="n">
        <v>125</v>
      </c>
      <c r="J3380" s="13"/>
    </row>
    <row r="3381" ht="22.5" customHeight="1">
      <c r="A3381" s="13" t="n">
        <f>WEEKNUM(B3381,2)</f>
        <v>36</v>
      </c>
      <c r="B3381" s="33" t="n">
        <v>46268</v>
      </c>
      <c r="C3381" s="52" t="n">
        <v>91557161</v>
      </c>
      <c r="D3381" s="62" t="s">
        <v>95</v>
      </c>
      <c r="E3381" s="56" t="s">
        <v>14</v>
      </c>
      <c r="F3381" s="13" t="s">
        <v>12</v>
      </c>
      <c r="G3381" s="35" t="n">
        <v>0</v>
      </c>
      <c r="H3381" s="39" t="n">
        <v>0</v>
      </c>
      <c r="I3381" s="39" t="n">
        <v>5.6375</v>
      </c>
      <c r="J3381" s="14"/>
    </row>
    <row r="3382" ht="22.5" customHeight="1">
      <c r="A3382" s="13" t="n">
        <f>WEEKNUM(B3382,2)</f>
        <v>36</v>
      </c>
      <c r="B3382" s="33" t="n">
        <v>46268</v>
      </c>
      <c r="C3382" s="52" t="n">
        <v>91557333</v>
      </c>
      <c r="D3382" s="62" t="s">
        <v>99</v>
      </c>
      <c r="E3382" s="56" t="s">
        <v>14</v>
      </c>
      <c r="F3382" s="13" t="s">
        <v>12</v>
      </c>
      <c r="G3382" s="35" t="n">
        <v>0</v>
      </c>
      <c r="H3382" s="39" t="n">
        <v>0</v>
      </c>
      <c r="I3382" s="39" t="n">
        <v>6.5757</v>
      </c>
      <c r="J3382" s="14"/>
    </row>
    <row r="3383" ht="22.5" customHeight="1">
      <c r="A3383" s="13" t="n">
        <f>WEEKNUM(B3383,2)</f>
        <v>36</v>
      </c>
      <c r="B3383" s="33" t="n">
        <v>46268</v>
      </c>
      <c r="C3383" s="52" t="n">
        <v>91557162</v>
      </c>
      <c r="D3383" s="62" t="s">
        <v>94</v>
      </c>
      <c r="E3383" s="56" t="s">
        <v>14</v>
      </c>
      <c r="F3383" s="13" t="s">
        <v>12</v>
      </c>
      <c r="G3383" s="35" t="n">
        <v>0</v>
      </c>
      <c r="H3383" s="39" t="n">
        <v>0</v>
      </c>
      <c r="I3383" s="39" t="n">
        <v>3.119</v>
      </c>
      <c r="J3383" s="14"/>
    </row>
    <row r="3384" ht="22.5" customHeight="1">
      <c r="A3384" s="13" t="n">
        <f>WEEKNUM(B3384,2)</f>
        <v>36</v>
      </c>
      <c r="B3384" s="33" t="n">
        <v>46268</v>
      </c>
      <c r="C3384" s="52" t="n">
        <v>6061077</v>
      </c>
      <c r="D3384" s="62" t="s">
        <v>35</v>
      </c>
      <c r="E3384" s="56" t="s">
        <v>14</v>
      </c>
      <c r="F3384" s="60" t="s">
        <v>15</v>
      </c>
      <c r="G3384" s="59" t="n">
        <v>0</v>
      </c>
      <c r="H3384" s="60" t="n">
        <v>0</v>
      </c>
      <c r="I3384" s="60" t="n">
        <v>0</v>
      </c>
      <c r="J3384" s="13"/>
    </row>
    <row r="3385" ht="22.5" customHeight="1">
      <c r="A3385" s="13" t="n">
        <f>WEEKNUM(B3385,2)</f>
        <v>36</v>
      </c>
      <c r="B3385" s="33" t="n">
        <v>46268</v>
      </c>
      <c r="C3385" s="52" t="n">
        <v>6607117</v>
      </c>
      <c r="D3385" s="63" t="s">
        <v>35</v>
      </c>
      <c r="E3385" s="52" t="s">
        <v>14</v>
      </c>
      <c r="F3385" s="13" t="s">
        <v>15</v>
      </c>
      <c r="G3385" s="35" t="n">
        <v>180</v>
      </c>
      <c r="H3385" s="39" t="n">
        <v>0.586</v>
      </c>
      <c r="I3385" s="39" t="n">
        <v>105.424</v>
      </c>
      <c r="J3385" s="13"/>
    </row>
    <row r="3386" ht="22.5" customHeight="1">
      <c r="A3386" s="13" t="n">
        <f>WEEKNUM(B3386,2)</f>
        <v>36</v>
      </c>
      <c r="B3386" s="33" t="n">
        <v>46268</v>
      </c>
      <c r="C3386" s="52" t="n">
        <v>5497580</v>
      </c>
      <c r="D3386" s="63" t="s">
        <v>31</v>
      </c>
      <c r="E3386" s="52" t="s">
        <v>17</v>
      </c>
      <c r="F3386" s="61" t="s">
        <v>15</v>
      </c>
      <c r="G3386" s="59" t="n">
        <v>1356</v>
      </c>
      <c r="H3386" s="60" t="n">
        <v>0.246</v>
      </c>
      <c r="I3386" s="60" t="n">
        <v>333.114</v>
      </c>
      <c r="J3386" s="66"/>
    </row>
    <row r="3387" ht="22.5" customHeight="1">
      <c r="A3387" s="13" t="n">
        <f>WEEKNUM(B3387,2)</f>
        <v>36</v>
      </c>
      <c r="B3387" s="33" t="n">
        <v>46268</v>
      </c>
      <c r="C3387" s="52" t="n">
        <v>91407542</v>
      </c>
      <c r="D3387" s="63" t="s">
        <v>31</v>
      </c>
      <c r="E3387" s="52" t="s">
        <v>36</v>
      </c>
      <c r="F3387" s="13" t="s">
        <v>15</v>
      </c>
      <c r="G3387" s="35" t="n">
        <v>500</v>
      </c>
      <c r="H3387" s="39" t="n">
        <v>0.02</v>
      </c>
      <c r="I3387" s="39" t="n">
        <v>10.182</v>
      </c>
      <c r="J3387" s="14"/>
    </row>
    <row r="3388" ht="22.5" customHeight="1">
      <c r="A3388" s="13" t="n">
        <f>WEEKNUM(B3388,2)</f>
        <v>36</v>
      </c>
      <c r="B3388" s="33" t="n">
        <v>46268</v>
      </c>
      <c r="C3388" s="52" t="n">
        <v>8998645</v>
      </c>
      <c r="D3388" s="63" t="s">
        <v>31</v>
      </c>
      <c r="E3388" s="52" t="s">
        <v>17</v>
      </c>
      <c r="F3388" s="13" t="s">
        <v>15</v>
      </c>
      <c r="G3388" s="57" t="n">
        <v>25</v>
      </c>
      <c r="H3388" s="39" t="n">
        <v>0.321</v>
      </c>
      <c r="I3388" s="39" t="n">
        <v>8.025</v>
      </c>
      <c r="J3388" s="14"/>
    </row>
    <row r="3389" ht="22.5" customHeight="1">
      <c r="A3389" s="13" t="n">
        <f>WEEKNUM(B3389,2)</f>
        <v>36</v>
      </c>
      <c r="B3389" s="33" t="n">
        <v>46268</v>
      </c>
      <c r="C3389" s="52" t="n">
        <v>9102719</v>
      </c>
      <c r="D3389" s="63" t="s">
        <v>103</v>
      </c>
      <c r="E3389" s="52" t="s">
        <v>63</v>
      </c>
      <c r="F3389" s="13" t="s">
        <v>15</v>
      </c>
      <c r="G3389" s="35" t="n">
        <v>41</v>
      </c>
      <c r="H3389" s="39" t="n">
        <v>0.152</v>
      </c>
      <c r="I3389" s="39" t="n">
        <v>6.239</v>
      </c>
      <c r="J3389" s="14"/>
    </row>
    <row r="3390" ht="22.5" customHeight="1">
      <c r="A3390" s="13" t="n">
        <f>WEEKNUM(B3390,2)</f>
        <v>36</v>
      </c>
      <c r="B3390" s="33" t="n">
        <v>46268</v>
      </c>
      <c r="C3390" s="52" t="n">
        <v>4383473</v>
      </c>
      <c r="D3390" s="63" t="s">
        <v>35</v>
      </c>
      <c r="E3390" s="52" t="s">
        <v>14</v>
      </c>
      <c r="F3390" s="39" t="s">
        <v>15</v>
      </c>
      <c r="G3390" s="35" t="n">
        <v>150</v>
      </c>
      <c r="H3390" s="39" t="n">
        <v>0.179</v>
      </c>
      <c r="I3390" s="39" t="n">
        <v>26.82</v>
      </c>
      <c r="J3390" s="66"/>
    </row>
    <row r="3391" ht="22.5" customHeight="1">
      <c r="A3391" s="13" t="n">
        <f>WEEKNUM(B3391,2)</f>
        <v>36</v>
      </c>
      <c r="B3391" s="33" t="n">
        <v>46268</v>
      </c>
      <c r="C3391" s="52" t="n">
        <v>8094753</v>
      </c>
      <c r="D3391" s="63" t="s">
        <v>35</v>
      </c>
      <c r="E3391" s="52" t="s">
        <v>14</v>
      </c>
      <c r="F3391" s="13" t="s">
        <v>26</v>
      </c>
      <c r="G3391" s="35" t="n">
        <v>167</v>
      </c>
      <c r="H3391" s="39" t="n">
        <v>0.23</v>
      </c>
      <c r="I3391" s="39" t="n">
        <v>37.78</v>
      </c>
      <c r="J3391" s="14"/>
    </row>
    <row r="3392" ht="22.5" customHeight="1">
      <c r="A3392" s="13" t="n">
        <f>WEEKNUM(B3392,2)</f>
        <v>36</v>
      </c>
      <c r="B3392" s="33" t="n">
        <v>46268</v>
      </c>
      <c r="C3392" s="52" t="n">
        <v>9415350</v>
      </c>
      <c r="D3392" s="63" t="s">
        <v>37</v>
      </c>
      <c r="E3392" s="52" t="s">
        <v>14</v>
      </c>
      <c r="F3392" s="13" t="s">
        <v>26</v>
      </c>
      <c r="G3392" s="35" t="n">
        <v>50</v>
      </c>
      <c r="H3392" s="39" t="n">
        <v>0.17</v>
      </c>
      <c r="I3392" s="39" t="n">
        <v>8.65</v>
      </c>
      <c r="J3392" s="14"/>
    </row>
    <row r="3393" ht="22.5" customHeight="1">
      <c r="A3393" s="13" t="n">
        <f>WEEKNUM(B3393,2)</f>
        <v>36</v>
      </c>
      <c r="B3393" s="33" t="n">
        <v>46268</v>
      </c>
      <c r="C3393" s="52" t="n">
        <v>2783561</v>
      </c>
      <c r="D3393" s="63" t="s">
        <v>38</v>
      </c>
      <c r="E3393" s="52" t="s">
        <v>14</v>
      </c>
      <c r="F3393" s="39" t="s">
        <v>15</v>
      </c>
      <c r="G3393" s="57" t="n">
        <v>412</v>
      </c>
      <c r="H3393" s="39" t="n">
        <v>0.101</v>
      </c>
      <c r="I3393" s="39" t="n">
        <v>41.655</v>
      </c>
      <c r="J3393" s="14"/>
    </row>
    <row r="3394" ht="22.5" customHeight="1">
      <c r="A3394" s="13" t="n">
        <f>WEEKNUM(B3394,2)</f>
        <v>36</v>
      </c>
      <c r="B3394" s="33" t="n">
        <v>46268</v>
      </c>
      <c r="C3394" s="52" t="n">
        <v>10599157</v>
      </c>
      <c r="D3394" s="63" t="s">
        <v>39</v>
      </c>
      <c r="E3394" s="52" t="s">
        <v>14</v>
      </c>
      <c r="F3394" s="39" t="s">
        <v>15</v>
      </c>
      <c r="G3394" s="57" t="n">
        <v>105</v>
      </c>
      <c r="H3394" s="39" t="n">
        <v>0.284</v>
      </c>
      <c r="I3394" s="39" t="n">
        <v>29.8</v>
      </c>
      <c r="J3394" s="14"/>
    </row>
    <row r="3395" ht="22.5" customHeight="1">
      <c r="A3395" s="13" t="n">
        <f>WEEKNUM(B3395,2)</f>
        <v>36</v>
      </c>
      <c r="B3395" s="33" t="n">
        <v>46268</v>
      </c>
      <c r="C3395" s="52" t="n">
        <v>10599681</v>
      </c>
      <c r="D3395" s="63" t="s">
        <v>40</v>
      </c>
      <c r="E3395" s="52" t="s">
        <v>14</v>
      </c>
      <c r="F3395" s="39" t="s">
        <v>15</v>
      </c>
      <c r="G3395" s="57" t="n">
        <v>380</v>
      </c>
      <c r="H3395" s="39" t="n">
        <v>0.13</v>
      </c>
      <c r="I3395" s="39" t="n">
        <v>49.4</v>
      </c>
      <c r="J3395" s="14"/>
    </row>
    <row r="3396" ht="22.5" customHeight="1">
      <c r="A3396" s="13" t="n">
        <f>WEEKNUM(B3396,2)</f>
        <v>36</v>
      </c>
      <c r="B3396" s="33" t="n">
        <v>46268</v>
      </c>
      <c r="C3396" s="52" t="n">
        <v>6060965</v>
      </c>
      <c r="D3396" s="63" t="s">
        <v>35</v>
      </c>
      <c r="E3396" s="52" t="s">
        <v>14</v>
      </c>
      <c r="F3396" s="39" t="s">
        <v>15</v>
      </c>
      <c r="G3396" s="58" t="n">
        <v>147</v>
      </c>
      <c r="H3396" s="39" t="n">
        <v>0.281</v>
      </c>
      <c r="I3396" s="39" t="n">
        <v>41.35</v>
      </c>
      <c r="J3396" s="14"/>
    </row>
    <row r="3397" ht="22.5" customHeight="1">
      <c r="A3397" s="13" t="n">
        <f>WEEKNUM(B3397,2)</f>
        <v>36</v>
      </c>
      <c r="B3397" s="33" t="n">
        <v>46268</v>
      </c>
      <c r="C3397" s="52" t="n">
        <v>10842514</v>
      </c>
      <c r="D3397" s="63" t="s">
        <v>41</v>
      </c>
      <c r="E3397" s="52" t="s">
        <v>14</v>
      </c>
      <c r="F3397" s="13" t="s">
        <v>26</v>
      </c>
      <c r="G3397" s="35" t="n">
        <v>0</v>
      </c>
      <c r="H3397" s="39" t="n">
        <v>0</v>
      </c>
      <c r="I3397" s="39" t="n">
        <v>0.03</v>
      </c>
      <c r="J3397" s="14"/>
    </row>
    <row r="3398" ht="22.5" customHeight="1">
      <c r="A3398" s="13" t="n">
        <f>WEEKNUM(B3398,2)</f>
        <v>36</v>
      </c>
      <c r="B3398" s="33" t="n">
        <v>46268</v>
      </c>
      <c r="C3398" s="52" t="n">
        <v>10815258</v>
      </c>
      <c r="D3398" s="63" t="s">
        <v>41</v>
      </c>
      <c r="E3398" s="52" t="s">
        <v>14</v>
      </c>
      <c r="F3398" s="39" t="s">
        <v>15</v>
      </c>
      <c r="G3398" s="35" t="n">
        <v>3</v>
      </c>
      <c r="H3398" s="39" t="n">
        <v>0.203</v>
      </c>
      <c r="I3398" s="39" t="n">
        <v>0.609</v>
      </c>
      <c r="J3398" s="14"/>
    </row>
    <row r="3399" ht="22.5" customHeight="1">
      <c r="A3399" s="13" t="n">
        <f>WEEKNUM(B3399,2)</f>
        <v>36</v>
      </c>
      <c r="B3399" s="33" t="n">
        <v>46268</v>
      </c>
      <c r="C3399" s="52" t="n">
        <v>91535229</v>
      </c>
      <c r="D3399" s="63" t="s">
        <v>31</v>
      </c>
      <c r="E3399" s="52" t="s">
        <v>36</v>
      </c>
      <c r="F3399" s="39" t="s">
        <v>15</v>
      </c>
      <c r="G3399" s="35" t="n">
        <v>4</v>
      </c>
      <c r="H3399" s="39" t="n">
        <v>0.03</v>
      </c>
      <c r="I3399" s="39" t="n">
        <v>0.12</v>
      </c>
      <c r="J3399" s="14"/>
    </row>
    <row r="3400" ht="22.5" customHeight="1">
      <c r="A3400" s="13" t="n">
        <f>WEEKNUM(B3400,2)</f>
        <v>36</v>
      </c>
      <c r="B3400" s="33" t="n">
        <v>46268</v>
      </c>
      <c r="C3400" s="52" t="n">
        <v>91535331</v>
      </c>
      <c r="D3400" s="63" t="s">
        <v>31</v>
      </c>
      <c r="E3400" s="52" t="s">
        <v>42</v>
      </c>
      <c r="F3400" s="39" t="s">
        <v>15</v>
      </c>
      <c r="G3400" s="58" t="n">
        <v>10</v>
      </c>
      <c r="H3400" s="39" t="n">
        <v>0.03</v>
      </c>
      <c r="I3400" s="39" t="n">
        <v>0.3</v>
      </c>
      <c r="J3400" s="14"/>
    </row>
    <row r="3401" ht="22.5" customHeight="1">
      <c r="A3401" s="13" t="n">
        <f>WEEKNUM(B3401,2)</f>
        <v>36</v>
      </c>
      <c r="B3401" s="33" t="n">
        <v>46268</v>
      </c>
      <c r="C3401" s="52" t="n">
        <v>11324493</v>
      </c>
      <c r="D3401" s="63" t="s">
        <v>31</v>
      </c>
      <c r="E3401" s="52" t="s">
        <v>17</v>
      </c>
      <c r="F3401" s="13" t="s">
        <v>15</v>
      </c>
      <c r="G3401" s="35" t="n">
        <v>1</v>
      </c>
      <c r="H3401" s="39" t="n">
        <v>0.28</v>
      </c>
      <c r="I3401" s="39" t="n">
        <v>0.28</v>
      </c>
      <c r="J3401" s="14"/>
    </row>
    <row r="3402" ht="22.5" customHeight="1">
      <c r="A3402" s="13" t="n">
        <f>WEEKNUM(B3402,2)</f>
        <v>36</v>
      </c>
      <c r="B3402" s="33" t="n">
        <v>46268</v>
      </c>
      <c r="C3402" s="52" t="n">
        <v>10298628</v>
      </c>
      <c r="D3402" s="63" t="s">
        <v>43</v>
      </c>
      <c r="E3402" s="52" t="s">
        <v>14</v>
      </c>
      <c r="F3402" s="13" t="s">
        <v>26</v>
      </c>
      <c r="G3402" s="58" t="n">
        <v>55</v>
      </c>
      <c r="H3402" s="39" t="n">
        <v>0.28</v>
      </c>
      <c r="I3402" s="39" t="n">
        <v>15.24</v>
      </c>
      <c r="J3402" s="14"/>
    </row>
    <row r="3403" ht="22.5" customHeight="1">
      <c r="A3403" s="13" t="n">
        <f>WEEKNUM(B3403,2)</f>
        <v>36</v>
      </c>
      <c r="B3403" s="33" t="n">
        <v>46268</v>
      </c>
      <c r="C3403" s="52" t="n">
        <v>11655595</v>
      </c>
      <c r="D3403" s="63" t="s">
        <v>44</v>
      </c>
      <c r="E3403" s="52" t="s">
        <v>14</v>
      </c>
      <c r="F3403" s="13" t="s">
        <v>26</v>
      </c>
      <c r="G3403" s="35" t="n">
        <v>0</v>
      </c>
      <c r="H3403" s="39" t="n">
        <v>0</v>
      </c>
      <c r="I3403" s="39" t="n">
        <v>1.05</v>
      </c>
      <c r="J3403" s="14"/>
    </row>
    <row r="3404" ht="22.5" customHeight="1">
      <c r="A3404" s="13" t="n">
        <f>WEEKNUM(B3404,2)</f>
        <v>36</v>
      </c>
      <c r="B3404" s="33" t="n">
        <v>46268</v>
      </c>
      <c r="C3404" s="52" t="n">
        <v>11655596</v>
      </c>
      <c r="D3404" s="63" t="s">
        <v>44</v>
      </c>
      <c r="E3404" s="52" t="s">
        <v>14</v>
      </c>
      <c r="F3404" s="13" t="s">
        <v>12</v>
      </c>
      <c r="G3404" s="35" t="n">
        <v>0</v>
      </c>
      <c r="H3404" s="39" t="n">
        <v>0</v>
      </c>
      <c r="I3404" s="39" t="n">
        <v>0</v>
      </c>
      <c r="J3404" s="14"/>
    </row>
    <row r="3405" ht="22.5" customHeight="1">
      <c r="A3405" s="13" t="n">
        <f>WEEKNUM(B3405,2)</f>
        <v>36</v>
      </c>
      <c r="B3405" s="33" t="n">
        <v>46268</v>
      </c>
      <c r="C3405" s="52" t="n">
        <v>11690183</v>
      </c>
      <c r="D3405" s="63" t="s">
        <v>38</v>
      </c>
      <c r="E3405" s="52" t="s">
        <v>14</v>
      </c>
      <c r="F3405" s="13" t="s">
        <v>15</v>
      </c>
      <c r="G3405" s="58" t="n">
        <v>88</v>
      </c>
      <c r="H3405" s="39" t="n">
        <v>0.2</v>
      </c>
      <c r="I3405" s="39" t="n">
        <v>17.6</v>
      </c>
      <c r="J3405" s="14"/>
    </row>
    <row r="3406" ht="22.5" customHeight="1">
      <c r="A3406" s="13" t="n">
        <f>WEEKNUM(B3406,2)</f>
        <v>36</v>
      </c>
      <c r="B3406" s="33" t="n">
        <v>46268</v>
      </c>
      <c r="C3406" s="52" t="n">
        <v>7953512</v>
      </c>
      <c r="D3406" s="63" t="s">
        <v>43</v>
      </c>
      <c r="E3406" s="52" t="s">
        <v>14</v>
      </c>
      <c r="F3406" s="13" t="s">
        <v>15</v>
      </c>
      <c r="G3406" s="58" t="n">
        <v>150</v>
      </c>
      <c r="H3406" s="39" t="n">
        <v>0.16</v>
      </c>
      <c r="I3406" s="39" t="n">
        <v>24</v>
      </c>
      <c r="J3406" s="14"/>
    </row>
    <row r="3407" ht="22.5" customHeight="1">
      <c r="A3407" s="13" t="n">
        <f>WEEKNUM(B3407,2)</f>
        <v>36</v>
      </c>
      <c r="B3407" s="33" t="n">
        <v>46268</v>
      </c>
      <c r="C3407" s="52" t="n">
        <v>11763482</v>
      </c>
      <c r="D3407" s="63" t="s">
        <v>44</v>
      </c>
      <c r="E3407" s="52" t="s">
        <v>14</v>
      </c>
      <c r="F3407" s="13" t="s">
        <v>12</v>
      </c>
      <c r="G3407" s="35" t="n">
        <v>0</v>
      </c>
      <c r="H3407" s="39" t="n">
        <v>0</v>
      </c>
      <c r="I3407" s="39" t="n">
        <v>0.2837</v>
      </c>
      <c r="J3407" s="14"/>
    </row>
    <row r="3408" ht="22.5" customHeight="1">
      <c r="A3408" s="13" t="n">
        <f>WEEKNUM(B3408,2)</f>
        <v>36</v>
      </c>
      <c r="B3408" s="33" t="n">
        <v>46268</v>
      </c>
      <c r="C3408" s="52" t="n">
        <v>5464039</v>
      </c>
      <c r="D3408" s="63" t="s">
        <v>31</v>
      </c>
      <c r="E3408" s="52" t="s">
        <v>46</v>
      </c>
      <c r="F3408" s="13" t="s">
        <v>15</v>
      </c>
      <c r="G3408" s="35" t="n">
        <v>1311</v>
      </c>
      <c r="H3408" s="39" t="n">
        <v>0.294</v>
      </c>
      <c r="I3408" s="39" t="n">
        <v>385.26</v>
      </c>
      <c r="J3408" s="14"/>
    </row>
    <row r="3409" ht="22.5" customHeight="1">
      <c r="A3409" s="13" t="n">
        <f>WEEKNUM(B3409,2)</f>
        <v>36</v>
      </c>
      <c r="B3409" s="33" t="n">
        <v>46268</v>
      </c>
      <c r="C3409" s="52" t="n">
        <v>8057746</v>
      </c>
      <c r="D3409" s="63" t="s">
        <v>31</v>
      </c>
      <c r="E3409" s="52" t="s">
        <v>46</v>
      </c>
      <c r="F3409" s="13" t="s">
        <v>15</v>
      </c>
      <c r="G3409" s="35" t="n">
        <v>0</v>
      </c>
      <c r="H3409" s="39" t="n">
        <v>0</v>
      </c>
      <c r="I3409" s="39" t="n">
        <v>0</v>
      </c>
      <c r="J3409" s="14"/>
    </row>
    <row r="3410" ht="22.5" customHeight="1">
      <c r="A3410" s="13" t="n">
        <f>WEEKNUM(B3410,2)</f>
        <v>36</v>
      </c>
      <c r="B3410" s="33" t="n">
        <v>46268</v>
      </c>
      <c r="C3410" s="52" t="n">
        <v>91399821</v>
      </c>
      <c r="D3410" s="62" t="s">
        <v>40</v>
      </c>
      <c r="E3410" s="52" t="s">
        <v>14</v>
      </c>
      <c r="F3410" s="13" t="s">
        <v>26</v>
      </c>
      <c r="G3410" s="35" t="n">
        <v>495</v>
      </c>
      <c r="H3410" s="39" t="n">
        <v>0.09</v>
      </c>
      <c r="I3410" s="39" t="n">
        <v>42.37</v>
      </c>
      <c r="J3410" s="14"/>
    </row>
    <row r="3411" ht="22.5" customHeight="1">
      <c r="A3411" s="13" t="n">
        <f>WEEKNUM(B3411,2)</f>
        <v>36</v>
      </c>
      <c r="B3411" s="33" t="n">
        <v>46268</v>
      </c>
      <c r="C3411" s="52" t="n">
        <v>8670368</v>
      </c>
      <c r="D3411" s="62" t="s">
        <v>16</v>
      </c>
      <c r="E3411" s="52" t="s">
        <v>11</v>
      </c>
      <c r="F3411" s="61" t="s">
        <v>30</v>
      </c>
      <c r="G3411" s="59" t="n">
        <v>7</v>
      </c>
      <c r="H3411" s="60" t="n">
        <v>0.3</v>
      </c>
      <c r="I3411" s="60" t="n">
        <v>2.12</v>
      </c>
      <c r="J3411" s="64" t="n">
        <v>0</v>
      </c>
    </row>
    <row r="3412" ht="22.5" customHeight="1">
      <c r="A3412" s="13" t="n">
        <f>WEEKNUM(B3412,2)</f>
        <v>36</v>
      </c>
      <c r="B3412" s="33" t="n">
        <v>46268</v>
      </c>
      <c r="C3412" s="52" t="n">
        <v>10514860</v>
      </c>
      <c r="D3412" s="63" t="s">
        <v>44</v>
      </c>
      <c r="E3412" s="52" t="s">
        <v>14</v>
      </c>
      <c r="F3412" s="13" t="s">
        <v>15</v>
      </c>
      <c r="G3412" s="35" t="n">
        <v>82</v>
      </c>
      <c r="H3412" s="39" t="n">
        <v>0.7</v>
      </c>
      <c r="I3412" s="39" t="n">
        <v>57.4</v>
      </c>
      <c r="J3412" s="14"/>
    </row>
    <row r="3413" ht="22.5" customHeight="1">
      <c r="A3413" s="13" t="n">
        <f>WEEKNUM(B3413,2)</f>
        <v>36</v>
      </c>
      <c r="B3413" s="33" t="n">
        <v>46268</v>
      </c>
      <c r="C3413" s="52" t="n">
        <v>91532857</v>
      </c>
      <c r="D3413" s="63" t="s">
        <v>47</v>
      </c>
      <c r="E3413" s="52" t="s">
        <v>14</v>
      </c>
      <c r="F3413" s="13" t="s">
        <v>12</v>
      </c>
      <c r="G3413" s="35" t="n">
        <v>54</v>
      </c>
      <c r="H3413" s="39" t="n">
        <v>0.173</v>
      </c>
      <c r="I3413" s="39" t="n">
        <v>9.3305</v>
      </c>
      <c r="J3413" s="14"/>
    </row>
    <row r="3414" ht="22.5" customHeight="1">
      <c r="A3414" s="13" t="n">
        <f>WEEKNUM(B3414,2)</f>
        <v>36</v>
      </c>
      <c r="B3414" s="33" t="n">
        <v>46268</v>
      </c>
      <c r="C3414" s="52" t="n">
        <v>91534913</v>
      </c>
      <c r="D3414" s="63" t="s">
        <v>48</v>
      </c>
      <c r="E3414" s="52" t="s">
        <v>49</v>
      </c>
      <c r="F3414" s="13" t="s">
        <v>15</v>
      </c>
      <c r="G3414" s="35" t="n">
        <v>14</v>
      </c>
      <c r="H3414" s="39" t="n">
        <v>1</v>
      </c>
      <c r="I3414" s="39" t="n">
        <v>14</v>
      </c>
      <c r="J3414" s="14"/>
    </row>
    <row r="3415" ht="22.5" customHeight="1">
      <c r="A3415" s="13" t="n">
        <f>WEEKNUM(B3415,2)</f>
        <v>36</v>
      </c>
      <c r="B3415" s="33" t="n">
        <v>46268</v>
      </c>
      <c r="C3415" s="52" t="n">
        <v>91538336</v>
      </c>
      <c r="D3415" s="63" t="s">
        <v>98</v>
      </c>
      <c r="E3415" s="52" t="s">
        <v>32</v>
      </c>
      <c r="F3415" s="13" t="s">
        <v>15</v>
      </c>
      <c r="G3415" s="35" t="n">
        <v>1</v>
      </c>
      <c r="H3415" s="39" t="n">
        <v>0.8</v>
      </c>
      <c r="I3415" s="39" t="n">
        <v>0.8</v>
      </c>
      <c r="J3415" s="14"/>
    </row>
    <row r="3416" ht="22.5" customHeight="1">
      <c r="A3416" s="13" t="n">
        <f>WEEKNUM(B3416,2)</f>
        <v>36</v>
      </c>
      <c r="B3416" s="33" t="n">
        <v>46268</v>
      </c>
      <c r="C3416" s="52" t="n">
        <v>91533906</v>
      </c>
      <c r="D3416" s="63" t="s">
        <v>50</v>
      </c>
      <c r="E3416" s="52" t="s">
        <v>51</v>
      </c>
      <c r="F3416" s="13" t="s">
        <v>15</v>
      </c>
      <c r="G3416" s="35" t="n">
        <v>2</v>
      </c>
      <c r="H3416" s="39" t="n">
        <v>1</v>
      </c>
      <c r="I3416" s="39" t="n">
        <v>2</v>
      </c>
      <c r="J3416" s="14"/>
    </row>
    <row r="3417" ht="22.5" customHeight="1">
      <c r="A3417" s="13" t="n">
        <f>WEEKNUM(B3417,2)</f>
        <v>36</v>
      </c>
      <c r="B3417" s="33" t="n">
        <v>46268</v>
      </c>
      <c r="C3417" s="52" t="n">
        <v>91538334</v>
      </c>
      <c r="D3417" s="63" t="s">
        <v>98</v>
      </c>
      <c r="E3417" s="52" t="s">
        <v>18</v>
      </c>
      <c r="F3417" s="13" t="s">
        <v>15</v>
      </c>
      <c r="G3417" s="35" t="n">
        <v>15</v>
      </c>
      <c r="H3417" s="39" t="n">
        <v>0.8</v>
      </c>
      <c r="I3417" s="39" t="n">
        <v>12</v>
      </c>
      <c r="J3417" s="14"/>
    </row>
    <row r="3418" ht="22.5" customHeight="1">
      <c r="A3418" s="13" t="n">
        <f>WEEKNUM(B3418,2)</f>
        <v>36</v>
      </c>
      <c r="B3418" s="33" t="n">
        <v>46268</v>
      </c>
      <c r="C3418" s="52" t="n">
        <v>91545519</v>
      </c>
      <c r="D3418" s="63" t="s">
        <v>52</v>
      </c>
      <c r="E3418" s="52" t="s">
        <v>46</v>
      </c>
      <c r="F3418" s="13" t="s">
        <v>15</v>
      </c>
      <c r="G3418" s="72" t="n">
        <v>50</v>
      </c>
      <c r="H3418" s="73" t="n">
        <v>0.2</v>
      </c>
      <c r="I3418" s="73" t="n">
        <v>9.98</v>
      </c>
      <c r="J3418" s="14"/>
    </row>
    <row r="3419" ht="22.5" customHeight="1">
      <c r="A3419" s="13" t="n">
        <f>WEEKNUM(B3419,2)</f>
        <v>36</v>
      </c>
      <c r="B3419" s="33" t="n">
        <v>46268</v>
      </c>
      <c r="C3419" s="52" t="n">
        <v>91551388</v>
      </c>
      <c r="D3419" s="63" t="s">
        <v>53</v>
      </c>
      <c r="E3419" s="52" t="s">
        <v>54</v>
      </c>
      <c r="F3419" s="52" t="s">
        <v>12</v>
      </c>
      <c r="G3419" s="35" t="n">
        <v>33</v>
      </c>
      <c r="H3419" s="39" t="n">
        <v>0.809</v>
      </c>
      <c r="I3419" s="39" t="n">
        <v>26.7062</v>
      </c>
      <c r="J3419" s="14"/>
    </row>
    <row r="3420" ht="22.5" customHeight="1">
      <c r="A3420" s="13" t="n">
        <f>WEEKNUM(B3420,2)</f>
        <v>36</v>
      </c>
      <c r="B3420" s="33" t="n">
        <v>46268</v>
      </c>
      <c r="C3420" s="52" t="n">
        <v>91550293</v>
      </c>
      <c r="D3420" s="63" t="s">
        <v>55</v>
      </c>
      <c r="E3420" s="52" t="s">
        <v>56</v>
      </c>
      <c r="F3420" s="13" t="s">
        <v>15</v>
      </c>
      <c r="G3420" s="59" t="n">
        <v>39</v>
      </c>
      <c r="H3420" s="60" t="n">
        <v>0.35</v>
      </c>
      <c r="I3420" s="60" t="n">
        <v>13.65</v>
      </c>
      <c r="J3420" s="14"/>
    </row>
    <row r="3421" ht="22.5" customHeight="1">
      <c r="A3421" s="13" t="n">
        <f>WEEKNUM(B3421,2)</f>
        <v>36</v>
      </c>
      <c r="B3421" s="33" t="n">
        <v>46268</v>
      </c>
      <c r="C3421" s="52" t="n">
        <v>91550294</v>
      </c>
      <c r="D3421" s="63" t="s">
        <v>96</v>
      </c>
      <c r="E3421" s="52" t="s">
        <v>54</v>
      </c>
      <c r="F3421" s="13" t="s">
        <v>15</v>
      </c>
      <c r="G3421" s="35" t="n">
        <v>1</v>
      </c>
      <c r="H3421" s="39" t="n">
        <v>0.8</v>
      </c>
      <c r="I3421" s="39" t="n">
        <v>0.8</v>
      </c>
      <c r="J3421" s="14"/>
    </row>
    <row r="3422" ht="22.5" customHeight="1">
      <c r="A3422" s="13" t="n">
        <f>WEEKNUM(B3422,2)</f>
        <v>36</v>
      </c>
      <c r="B3422" s="33" t="n">
        <v>46268</v>
      </c>
      <c r="C3422" s="52" t="n">
        <v>9333145</v>
      </c>
      <c r="D3422" s="63" t="s">
        <v>57</v>
      </c>
      <c r="E3422" s="52" t="s">
        <v>14</v>
      </c>
      <c r="F3422" s="13" t="s">
        <v>26</v>
      </c>
      <c r="G3422" s="35" t="n">
        <v>70</v>
      </c>
      <c r="H3422" s="39" t="n">
        <v>0.35</v>
      </c>
      <c r="I3422" s="39" t="n">
        <v>24.64</v>
      </c>
      <c r="J3422" s="14"/>
    </row>
    <row r="3423" ht="22.5" customHeight="1">
      <c r="A3423" s="13" t="n">
        <f>WEEKNUM(B3423,2)</f>
        <v>36</v>
      </c>
      <c r="B3423" s="33" t="n">
        <v>46268</v>
      </c>
      <c r="C3423" s="52" t="n">
        <v>91555309</v>
      </c>
      <c r="D3423" s="63" t="s">
        <v>52</v>
      </c>
      <c r="E3423" s="52" t="s">
        <v>36</v>
      </c>
      <c r="F3423" s="13" t="s">
        <v>15</v>
      </c>
      <c r="G3423" s="35" t="n">
        <v>87</v>
      </c>
      <c r="H3423" s="39" t="n">
        <v>0.2</v>
      </c>
      <c r="I3423" s="39" t="n">
        <v>17.4</v>
      </c>
      <c r="J3423" s="14"/>
    </row>
    <row r="3424" ht="22.5" customHeight="1">
      <c r="A3424" s="13" t="n">
        <f>WEEKNUM(B3424,2)</f>
        <v>36</v>
      </c>
      <c r="B3424" s="33" t="n">
        <v>46268</v>
      </c>
      <c r="C3424" s="52" t="n">
        <v>91554853</v>
      </c>
      <c r="D3424" s="63" t="s">
        <v>52</v>
      </c>
      <c r="E3424" s="52" t="s">
        <v>36</v>
      </c>
      <c r="F3424" s="13" t="s">
        <v>21</v>
      </c>
      <c r="G3424" s="35" t="n">
        <v>8</v>
      </c>
      <c r="H3424" s="39" t="n">
        <v>0.3</v>
      </c>
      <c r="I3424" s="39" t="n">
        <v>2.402</v>
      </c>
      <c r="J3424" s="14"/>
    </row>
    <row r="3425" ht="22.5" customHeight="1">
      <c r="A3425" s="13" t="n">
        <f>WEEKNUM(B3425,2)</f>
        <v>36</v>
      </c>
      <c r="B3425" s="33" t="n">
        <v>46268</v>
      </c>
      <c r="C3425" s="52" t="n">
        <v>91557347</v>
      </c>
      <c r="D3425" s="63" t="s">
        <v>58</v>
      </c>
      <c r="E3425" s="52" t="s">
        <v>14</v>
      </c>
      <c r="F3425" s="13" t="s">
        <v>15</v>
      </c>
      <c r="G3425" s="35" t="n">
        <v>1</v>
      </c>
      <c r="H3425" s="39" t="n">
        <v>0.5</v>
      </c>
      <c r="I3425" s="39" t="n">
        <v>0.5</v>
      </c>
      <c r="J3425" s="14"/>
    </row>
    <row r="3426" ht="22.5" customHeight="1">
      <c r="A3426" s="13" t="n">
        <f>WEEKNUM(B3426,2)</f>
        <v>36</v>
      </c>
      <c r="B3426" s="33" t="n">
        <v>46268</v>
      </c>
      <c r="C3426" s="52" t="n">
        <v>91557160</v>
      </c>
      <c r="D3426" s="63" t="s">
        <v>100</v>
      </c>
      <c r="E3426" s="52" t="s">
        <v>11</v>
      </c>
      <c r="F3426" s="13" t="s">
        <v>15</v>
      </c>
      <c r="G3426" s="35" t="n">
        <v>17</v>
      </c>
      <c r="H3426" s="39" t="n">
        <v>0.141</v>
      </c>
      <c r="I3426" s="39" t="n">
        <v>2.4</v>
      </c>
      <c r="J3426" s="14"/>
    </row>
    <row r="3427" ht="22.5" customHeight="1">
      <c r="A3427" s="13" t="n">
        <f>WEEKNUM(B3427,2)</f>
        <v>36</v>
      </c>
      <c r="B3427" s="33" t="n">
        <v>46268</v>
      </c>
      <c r="C3427" s="52" t="n">
        <v>91556262</v>
      </c>
      <c r="D3427" s="63" t="s">
        <v>105</v>
      </c>
      <c r="E3427" s="52" t="s">
        <v>14</v>
      </c>
      <c r="F3427" s="13" t="s">
        <v>15</v>
      </c>
      <c r="G3427" s="35" t="n">
        <v>45</v>
      </c>
      <c r="H3427" s="39" t="n">
        <v>0.25</v>
      </c>
      <c r="I3427" s="39" t="n">
        <v>11.25</v>
      </c>
      <c r="J3427" s="14"/>
    </row>
    <row r="3428" ht="22.5" customHeight="1">
      <c r="A3428" s="13" t="n">
        <f>WEEKNUM(B3428,2)</f>
        <v>36</v>
      </c>
      <c r="B3428" s="33" t="n">
        <v>46268</v>
      </c>
      <c r="C3428" s="52" t="n">
        <v>91399439</v>
      </c>
      <c r="D3428" s="63" t="s">
        <v>69</v>
      </c>
      <c r="E3428" s="52" t="s">
        <v>42</v>
      </c>
      <c r="F3428" s="61" t="s">
        <v>15</v>
      </c>
      <c r="G3428" s="61" t="n">
        <v>33</v>
      </c>
      <c r="H3428" s="60" t="n">
        <v>0.1</v>
      </c>
      <c r="I3428" s="60" t="n">
        <v>3.3</v>
      </c>
      <c r="J3428" s="14"/>
    </row>
    <row r="3429" ht="22.5" customHeight="1">
      <c r="A3429" s="13" t="n">
        <f>WEEKNUM(B3429,2)</f>
        <v>36</v>
      </c>
      <c r="B3429" s="33" t="n">
        <v>46268</v>
      </c>
      <c r="C3429" s="52" t="n">
        <v>91399437</v>
      </c>
      <c r="D3429" s="63" t="s">
        <v>70</v>
      </c>
      <c r="E3429" s="56" t="s">
        <v>71</v>
      </c>
      <c r="F3429" s="13" t="s">
        <v>15</v>
      </c>
      <c r="G3429" s="35" t="n">
        <v>49</v>
      </c>
      <c r="H3429" s="39" t="n">
        <v>0.15</v>
      </c>
      <c r="I3429" s="39" t="n">
        <v>7.35</v>
      </c>
      <c r="J3429" s="14"/>
    </row>
    <row r="3430" ht="22.5" customHeight="1">
      <c r="A3430" s="13" t="n">
        <f>WEEKNUM(B3430,2)</f>
        <v>36</v>
      </c>
      <c r="B3430" s="33" t="n">
        <v>46268</v>
      </c>
      <c r="C3430" s="52" t="n">
        <v>5556054</v>
      </c>
      <c r="D3430" s="63" t="s">
        <v>72</v>
      </c>
      <c r="E3430" s="52" t="s">
        <v>36</v>
      </c>
      <c r="F3430" s="13" t="s">
        <v>15</v>
      </c>
      <c r="G3430" s="57" t="n">
        <v>7</v>
      </c>
      <c r="H3430" s="39" t="n">
        <v>1.177</v>
      </c>
      <c r="I3430" s="39" t="n">
        <v>8.239</v>
      </c>
      <c r="J3430" s="14"/>
    </row>
    <row r="3431" ht="22.5" customHeight="1">
      <c r="A3431" s="13" t="n">
        <f>WEEKNUM(B3431,2)</f>
        <v>36</v>
      </c>
      <c r="B3431" s="33" t="n">
        <v>46268</v>
      </c>
      <c r="C3431" s="52" t="n">
        <v>8628042</v>
      </c>
      <c r="D3431" s="63" t="s">
        <v>28</v>
      </c>
      <c r="E3431" s="52" t="s">
        <v>14</v>
      </c>
      <c r="F3431" s="13" t="s">
        <v>26</v>
      </c>
      <c r="G3431" s="13" t="n">
        <v>608</v>
      </c>
      <c r="H3431" s="39" t="n">
        <v>0.26</v>
      </c>
      <c r="I3431" s="39" t="n">
        <v>160.91</v>
      </c>
      <c r="J3431" s="14"/>
    </row>
    <row r="3432" ht="22.5" customHeight="1">
      <c r="A3432" s="13" t="n">
        <f>WEEKNUM(B3432,2)</f>
        <v>36</v>
      </c>
      <c r="B3432" s="33" t="n">
        <v>46268</v>
      </c>
      <c r="C3432" s="52" t="n">
        <v>9297014</v>
      </c>
      <c r="D3432" s="63" t="s">
        <v>13</v>
      </c>
      <c r="E3432" s="52" t="s">
        <v>14</v>
      </c>
      <c r="F3432" s="13" t="s">
        <v>26</v>
      </c>
      <c r="G3432" s="13" t="n">
        <v>299</v>
      </c>
      <c r="H3432" s="39" t="n">
        <v>0.13</v>
      </c>
      <c r="I3432" s="39" t="n">
        <v>38.65</v>
      </c>
      <c r="J3432" s="14"/>
    </row>
    <row r="3433" ht="22.5" customHeight="1">
      <c r="A3433" s="13" t="n">
        <f>WEEKNUM(B3433,2)</f>
        <v>36</v>
      </c>
      <c r="B3433" s="33" t="n">
        <v>46268</v>
      </c>
      <c r="C3433" s="52" t="n">
        <v>7815836</v>
      </c>
      <c r="D3433" s="63" t="s">
        <v>73</v>
      </c>
      <c r="E3433" s="52" t="s">
        <v>36</v>
      </c>
      <c r="F3433" s="13" t="s">
        <v>15</v>
      </c>
      <c r="G3433" s="57" t="n">
        <v>2623</v>
      </c>
      <c r="H3433" s="39" t="n">
        <v>0.118</v>
      </c>
      <c r="I3433" s="39" t="n">
        <v>309.19</v>
      </c>
      <c r="J3433" s="14"/>
    </row>
    <row r="3434" ht="22.5" customHeight="1">
      <c r="A3434" s="13" t="n">
        <f>WEEKNUM(B3434,2)</f>
        <v>36</v>
      </c>
      <c r="B3434" s="33" t="n">
        <v>46268</v>
      </c>
      <c r="C3434" s="52" t="n">
        <v>9751142</v>
      </c>
      <c r="D3434" s="63" t="s">
        <v>101</v>
      </c>
      <c r="E3434" s="52" t="s">
        <v>11</v>
      </c>
      <c r="F3434" s="39" t="s">
        <v>30</v>
      </c>
      <c r="G3434" s="57" t="n">
        <v>0</v>
      </c>
      <c r="H3434" s="39" t="n">
        <v>0</v>
      </c>
      <c r="I3434" s="39" t="n">
        <v>0.22</v>
      </c>
      <c r="J3434" s="64" t="n">
        <v>0.223</v>
      </c>
    </row>
    <row r="3435" ht="22.5" customHeight="1">
      <c r="A3435" s="13" t="n">
        <f>WEEKNUM(B3435,2)</f>
        <v>36</v>
      </c>
      <c r="B3435" s="33" t="n">
        <v>46268</v>
      </c>
      <c r="C3435" s="52" t="n">
        <v>8312006</v>
      </c>
      <c r="D3435" s="63" t="s">
        <v>92</v>
      </c>
      <c r="E3435" s="52" t="s">
        <v>14</v>
      </c>
      <c r="F3435" s="13" t="s">
        <v>15</v>
      </c>
      <c r="G3435" s="57" t="n">
        <v>23</v>
      </c>
      <c r="H3435" s="39" t="n">
        <v>0.12</v>
      </c>
      <c r="I3435" s="39" t="n">
        <v>2.76</v>
      </c>
      <c r="J3435" s="14"/>
    </row>
    <row r="3436" ht="22.5" customHeight="1">
      <c r="A3436" s="13" t="n">
        <f>WEEKNUM(B3436,2)</f>
        <v>36</v>
      </c>
      <c r="B3436" s="33" t="n">
        <v>46268</v>
      </c>
      <c r="C3436" s="52" t="n">
        <v>91467820</v>
      </c>
      <c r="D3436" s="63" t="s">
        <v>74</v>
      </c>
      <c r="E3436" s="52" t="s">
        <v>36</v>
      </c>
      <c r="F3436" s="13" t="s">
        <v>15</v>
      </c>
      <c r="G3436" s="57" t="n">
        <v>531</v>
      </c>
      <c r="H3436" s="39" t="n">
        <v>0.1</v>
      </c>
      <c r="I3436" s="39" t="n">
        <v>53.1</v>
      </c>
      <c r="J3436" s="14"/>
    </row>
    <row r="3437" ht="22.5" customHeight="1">
      <c r="A3437" s="13" t="n">
        <f>WEEKNUM(B3437,2)</f>
        <v>36</v>
      </c>
      <c r="B3437" s="33" t="n">
        <v>46268</v>
      </c>
      <c r="C3437" s="52" t="n">
        <v>91467821</v>
      </c>
      <c r="D3437" s="63" t="s">
        <v>74</v>
      </c>
      <c r="E3437" s="52" t="s">
        <v>17</v>
      </c>
      <c r="F3437" s="13" t="s">
        <v>15</v>
      </c>
      <c r="G3437" s="57" t="n">
        <v>100</v>
      </c>
      <c r="H3437" s="39" t="n">
        <v>0.17</v>
      </c>
      <c r="I3437" s="39" t="n">
        <v>17</v>
      </c>
      <c r="J3437" s="14"/>
    </row>
    <row r="3438" ht="22.5" customHeight="1">
      <c r="A3438" s="13" t="n">
        <f>WEEKNUM(B3438,2)</f>
        <v>36</v>
      </c>
      <c r="B3438" s="33" t="n">
        <v>46268</v>
      </c>
      <c r="C3438" s="52" t="n">
        <v>10295313</v>
      </c>
      <c r="D3438" s="63" t="s">
        <v>92</v>
      </c>
      <c r="E3438" s="52" t="s">
        <v>14</v>
      </c>
      <c r="F3438" s="13" t="s">
        <v>15</v>
      </c>
      <c r="G3438" s="57" t="n">
        <v>0</v>
      </c>
      <c r="H3438" s="39" t="n">
        <v>0</v>
      </c>
      <c r="I3438" s="39" t="n">
        <v>0</v>
      </c>
      <c r="J3438" s="14"/>
    </row>
    <row r="3439" ht="22.5" customHeight="1">
      <c r="A3439" s="13" t="n">
        <f>WEEKNUM(B3439,2)</f>
        <v>36</v>
      </c>
      <c r="B3439" s="33" t="n">
        <v>46268</v>
      </c>
      <c r="C3439" s="52" t="n">
        <v>91496145</v>
      </c>
      <c r="D3439" s="63" t="s">
        <v>74</v>
      </c>
      <c r="E3439" s="56" t="s">
        <v>71</v>
      </c>
      <c r="F3439" s="13" t="s">
        <v>15</v>
      </c>
      <c r="G3439" s="57" t="n">
        <v>50</v>
      </c>
      <c r="H3439" s="39" t="n">
        <v>0.15</v>
      </c>
      <c r="I3439" s="39" t="n">
        <v>7.5</v>
      </c>
      <c r="J3439" s="14"/>
    </row>
    <row r="3440" ht="22.5" customHeight="1">
      <c r="A3440" s="13" t="n">
        <f>WEEKNUM(B3440,2)</f>
        <v>36</v>
      </c>
      <c r="B3440" s="33" t="n">
        <v>46268</v>
      </c>
      <c r="C3440" s="52" t="n">
        <v>91496146</v>
      </c>
      <c r="D3440" s="63" t="s">
        <v>74</v>
      </c>
      <c r="E3440" s="52" t="s">
        <v>46</v>
      </c>
      <c r="F3440" s="13" t="s">
        <v>15</v>
      </c>
      <c r="G3440" s="57" t="n">
        <v>200</v>
      </c>
      <c r="H3440" s="39" t="n">
        <v>0.14</v>
      </c>
      <c r="I3440" s="39" t="n">
        <v>28</v>
      </c>
      <c r="J3440" s="14"/>
    </row>
    <row r="3441" ht="22.5" customHeight="1">
      <c r="A3441" s="13" t="n">
        <f>WEEKNUM(B3441,2)</f>
        <v>36</v>
      </c>
      <c r="B3441" s="33" t="n">
        <v>46268</v>
      </c>
      <c r="C3441" s="52" t="n">
        <v>91496147</v>
      </c>
      <c r="D3441" s="63" t="s">
        <v>74</v>
      </c>
      <c r="E3441" s="52" t="s">
        <v>11</v>
      </c>
      <c r="F3441" s="13" t="s">
        <v>15</v>
      </c>
      <c r="G3441" s="57" t="n">
        <v>150</v>
      </c>
      <c r="H3441" s="39" t="n">
        <v>0.13</v>
      </c>
      <c r="I3441" s="39" t="n">
        <v>19.5</v>
      </c>
      <c r="J3441" s="14"/>
    </row>
    <row r="3442" ht="22.5" customHeight="1">
      <c r="A3442" s="13" t="n">
        <f>WEEKNUM(B3442,2)</f>
        <v>36</v>
      </c>
      <c r="B3442" s="33" t="n">
        <v>46268</v>
      </c>
      <c r="C3442" s="52" t="n">
        <v>91496148</v>
      </c>
      <c r="D3442" s="63" t="s">
        <v>74</v>
      </c>
      <c r="E3442" s="52" t="s">
        <v>14</v>
      </c>
      <c r="F3442" s="13" t="s">
        <v>15</v>
      </c>
      <c r="G3442" s="57" t="n">
        <v>300</v>
      </c>
      <c r="H3442" s="39" t="n">
        <v>0.15</v>
      </c>
      <c r="I3442" s="39" t="n">
        <v>45</v>
      </c>
      <c r="J3442" s="14"/>
    </row>
    <row r="3443" ht="22.5" customHeight="1">
      <c r="A3443" s="13" t="n">
        <f>WEEKNUM(B3443,2)</f>
        <v>36</v>
      </c>
      <c r="B3443" s="33" t="n">
        <v>46268</v>
      </c>
      <c r="C3443" s="52" t="n">
        <v>10765365</v>
      </c>
      <c r="D3443" s="63" t="s">
        <v>75</v>
      </c>
      <c r="E3443" s="56" t="s">
        <v>71</v>
      </c>
      <c r="F3443" s="13" t="s">
        <v>15</v>
      </c>
      <c r="G3443" s="57" t="n">
        <v>100</v>
      </c>
      <c r="H3443" s="39" t="n">
        <v>0.2</v>
      </c>
      <c r="I3443" s="39" t="n">
        <v>20.01</v>
      </c>
      <c r="J3443" s="14"/>
    </row>
    <row r="3444" ht="22.5" customHeight="1">
      <c r="A3444" s="13" t="n">
        <f>WEEKNUM(B3444,2)</f>
        <v>36</v>
      </c>
      <c r="B3444" s="33" t="n">
        <v>46268</v>
      </c>
      <c r="C3444" s="52" t="n">
        <v>11079953</v>
      </c>
      <c r="D3444" s="63" t="s">
        <v>72</v>
      </c>
      <c r="E3444" s="52" t="s">
        <v>36</v>
      </c>
      <c r="F3444" s="13" t="s">
        <v>15</v>
      </c>
      <c r="G3444" s="57" t="n">
        <v>0</v>
      </c>
      <c r="H3444" s="39" t="n">
        <v>0</v>
      </c>
      <c r="I3444" s="39" t="n">
        <v>0</v>
      </c>
      <c r="J3444" s="14"/>
    </row>
    <row r="3445" ht="22.5" customHeight="1">
      <c r="A3445" s="13" t="n">
        <f>WEEKNUM(B3445,2)</f>
        <v>36</v>
      </c>
      <c r="B3445" s="33" t="n">
        <v>46268</v>
      </c>
      <c r="C3445" s="52" t="n">
        <v>11079265</v>
      </c>
      <c r="D3445" s="63" t="s">
        <v>101</v>
      </c>
      <c r="E3445" s="52" t="s">
        <v>11</v>
      </c>
      <c r="F3445" s="39" t="s">
        <v>30</v>
      </c>
      <c r="G3445" s="57" t="n">
        <v>0</v>
      </c>
      <c r="H3445" s="39" t="n">
        <v>0</v>
      </c>
      <c r="I3445" s="39" t="n">
        <v>0.09</v>
      </c>
      <c r="J3445" s="64" t="n">
        <v>0</v>
      </c>
    </row>
    <row r="3446" ht="22.5" customHeight="1">
      <c r="A3446" s="13" t="n">
        <f>WEEKNUM(B3446,2)</f>
        <v>36</v>
      </c>
      <c r="B3446" s="33" t="n">
        <v>46268</v>
      </c>
      <c r="C3446" s="52" t="n">
        <v>9535696</v>
      </c>
      <c r="D3446" s="63" t="s">
        <v>97</v>
      </c>
      <c r="E3446" s="56" t="s">
        <v>36</v>
      </c>
      <c r="F3446" s="13" t="s">
        <v>15</v>
      </c>
      <c r="G3446" s="57" t="n">
        <v>0</v>
      </c>
      <c r="H3446" s="39" t="n">
        <v>0</v>
      </c>
      <c r="I3446" s="39" t="n">
        <v>0</v>
      </c>
      <c r="J3446" s="14"/>
    </row>
    <row r="3447" ht="22.5" customHeight="1">
      <c r="A3447" s="13" t="n">
        <f>WEEKNUM(B3447,2)</f>
        <v>36</v>
      </c>
      <c r="B3447" s="33" t="n">
        <v>46268</v>
      </c>
      <c r="C3447" s="52" t="n">
        <v>11690181</v>
      </c>
      <c r="D3447" s="63" t="s">
        <v>76</v>
      </c>
      <c r="E3447" s="52" t="s">
        <v>14</v>
      </c>
      <c r="F3447" s="13" t="s">
        <v>15</v>
      </c>
      <c r="G3447" s="57" t="n">
        <v>100</v>
      </c>
      <c r="H3447" s="39" t="n">
        <v>0.44</v>
      </c>
      <c r="I3447" s="39" t="n">
        <v>44</v>
      </c>
      <c r="J3447" s="14"/>
    </row>
    <row r="3448" ht="22.5" customHeight="1">
      <c r="A3448" s="13" t="n">
        <f>WEEKNUM(B3448,2)</f>
        <v>36</v>
      </c>
      <c r="B3448" s="33" t="n">
        <v>46268</v>
      </c>
      <c r="C3448" s="52" t="n">
        <v>11836152</v>
      </c>
      <c r="D3448" s="63" t="s">
        <v>73</v>
      </c>
      <c r="E3448" s="56" t="s">
        <v>36</v>
      </c>
      <c r="F3448" s="13" t="s">
        <v>15</v>
      </c>
      <c r="G3448" s="57" t="n">
        <v>0</v>
      </c>
      <c r="H3448" s="39" t="n">
        <v>0</v>
      </c>
      <c r="I3448" s="39" t="n">
        <v>0</v>
      </c>
      <c r="J3448" s="70"/>
    </row>
    <row r="3449" ht="22.5" customHeight="1">
      <c r="A3449" s="13" t="n">
        <f>WEEKNUM(B3449,2)</f>
        <v>36</v>
      </c>
      <c r="B3449" s="33" t="n">
        <v>46268</v>
      </c>
      <c r="C3449" s="52" t="n">
        <v>11862336</v>
      </c>
      <c r="D3449" s="63" t="s">
        <v>69</v>
      </c>
      <c r="E3449" s="31" t="s">
        <v>42</v>
      </c>
      <c r="F3449" s="13" t="s">
        <v>15</v>
      </c>
      <c r="G3449" s="57" t="n">
        <v>0</v>
      </c>
      <c r="H3449" s="39" t="n">
        <v>0</v>
      </c>
      <c r="I3449" s="39" t="n">
        <v>0</v>
      </c>
      <c r="J3449" s="70"/>
    </row>
    <row r="3450" ht="22.5" customHeight="1">
      <c r="A3450" s="13" t="n">
        <f>WEEKNUM(B3450,2)</f>
        <v>36</v>
      </c>
      <c r="B3450" s="33" t="n">
        <v>46268</v>
      </c>
      <c r="C3450" s="52" t="n">
        <v>6395488</v>
      </c>
      <c r="D3450" s="63" t="s">
        <v>39</v>
      </c>
      <c r="E3450" s="52" t="s">
        <v>14</v>
      </c>
      <c r="F3450" s="13" t="s">
        <v>15</v>
      </c>
      <c r="G3450" s="13" t="n">
        <v>200</v>
      </c>
      <c r="H3450" s="39" t="n">
        <v>0.3</v>
      </c>
      <c r="I3450" s="39" t="n">
        <v>60</v>
      </c>
      <c r="J3450" s="14"/>
    </row>
    <row r="3451" ht="22.5" customHeight="1">
      <c r="A3451" s="13" t="n">
        <f>WEEKNUM(B3451,2)</f>
        <v>36</v>
      </c>
      <c r="B3451" s="33" t="n">
        <v>46268</v>
      </c>
      <c r="C3451" s="52" t="n">
        <v>8291713</v>
      </c>
      <c r="D3451" s="62" t="s">
        <v>40</v>
      </c>
      <c r="E3451" s="56" t="s">
        <v>14</v>
      </c>
      <c r="F3451" s="13" t="s">
        <v>15</v>
      </c>
      <c r="G3451" s="35" t="n">
        <v>1500</v>
      </c>
      <c r="H3451" s="39" t="n">
        <v>0.14</v>
      </c>
      <c r="I3451" s="39" t="n">
        <v>210</v>
      </c>
      <c r="J3451" s="14"/>
    </row>
    <row r="3452" ht="22.5" customHeight="1">
      <c r="A3452" s="13" t="n">
        <f>WEEKNUM(B3452,2)</f>
        <v>36</v>
      </c>
      <c r="B3452" s="33" t="n">
        <v>46268</v>
      </c>
      <c r="C3452" s="52" t="n">
        <v>8566541</v>
      </c>
      <c r="D3452" s="62" t="s">
        <v>79</v>
      </c>
      <c r="E3452" s="31" t="s">
        <v>14</v>
      </c>
      <c r="F3452" s="60" t="s">
        <v>26</v>
      </c>
      <c r="G3452" s="59" t="n">
        <v>64</v>
      </c>
      <c r="H3452" s="60" t="n">
        <v>0.06</v>
      </c>
      <c r="I3452" s="60" t="n">
        <v>3.63</v>
      </c>
      <c r="J3452" s="14"/>
    </row>
    <row r="3453" ht="22.5" customHeight="1">
      <c r="A3453" s="13" t="n">
        <f>WEEKNUM(B3453,2)</f>
        <v>36</v>
      </c>
      <c r="B3453" s="33" t="n">
        <v>46268</v>
      </c>
      <c r="C3453" s="52" t="n">
        <v>8566084</v>
      </c>
      <c r="D3453" s="62" t="s">
        <v>80</v>
      </c>
      <c r="E3453" s="56" t="s">
        <v>42</v>
      </c>
      <c r="F3453" s="13" t="s">
        <v>15</v>
      </c>
      <c r="G3453" s="58" t="n">
        <v>100</v>
      </c>
      <c r="H3453" s="39" t="n">
        <v>0.12</v>
      </c>
      <c r="I3453" s="39" t="n">
        <v>12</v>
      </c>
      <c r="J3453" s="14"/>
    </row>
    <row r="3454" ht="22.5" customHeight="1">
      <c r="A3454" s="13" t="n">
        <f>WEEKNUM(B3454,2)</f>
        <v>36</v>
      </c>
      <c r="B3454" s="33" t="n">
        <v>46268</v>
      </c>
      <c r="C3454" s="52" t="n">
        <v>2937658</v>
      </c>
      <c r="D3454" s="62" t="s">
        <v>81</v>
      </c>
      <c r="E3454" s="56" t="s">
        <v>14</v>
      </c>
      <c r="F3454" s="13" t="s">
        <v>15</v>
      </c>
      <c r="G3454" s="58" t="n">
        <v>100</v>
      </c>
      <c r="H3454" s="39" t="n">
        <v>0.123</v>
      </c>
      <c r="I3454" s="39" t="n">
        <v>12.3</v>
      </c>
      <c r="J3454" s="14"/>
    </row>
    <row r="3455" ht="22.5" customHeight="1">
      <c r="A3455" s="13" t="n">
        <f>WEEKNUM(B3455,2)</f>
        <v>36</v>
      </c>
      <c r="B3455" s="33" t="n">
        <v>46268</v>
      </c>
      <c r="C3455" s="52" t="n">
        <v>8942077</v>
      </c>
      <c r="D3455" s="62" t="s">
        <v>104</v>
      </c>
      <c r="E3455" s="56" t="s">
        <v>71</v>
      </c>
      <c r="F3455" s="13" t="s">
        <v>15</v>
      </c>
      <c r="G3455" s="58" t="n">
        <v>16</v>
      </c>
      <c r="H3455" s="39" t="n">
        <v>0.2</v>
      </c>
      <c r="I3455" s="39" t="n">
        <v>3.2</v>
      </c>
      <c r="J3455" s="14"/>
    </row>
    <row r="3456" ht="22.5" customHeight="1">
      <c r="A3456" s="13" t="n">
        <f>WEEKNUM(B3456,2)</f>
        <v>36</v>
      </c>
      <c r="B3456" s="33" t="n">
        <v>46268</v>
      </c>
      <c r="C3456" s="52" t="n">
        <v>6706444</v>
      </c>
      <c r="D3456" s="62" t="s">
        <v>82</v>
      </c>
      <c r="E3456" s="52" t="s">
        <v>83</v>
      </c>
      <c r="F3456" s="39" t="s">
        <v>12</v>
      </c>
      <c r="G3456" s="58" t="n">
        <v>9</v>
      </c>
      <c r="H3456" s="39" t="n">
        <v>0.752</v>
      </c>
      <c r="I3456" s="39" t="n">
        <v>6.7669</v>
      </c>
      <c r="J3456" s="14"/>
    </row>
    <row r="3457" ht="22.5" customHeight="1">
      <c r="A3457" s="13" t="n">
        <f>WEEKNUM(B3457,2)</f>
        <v>36</v>
      </c>
      <c r="B3457" s="33" t="n">
        <v>46268</v>
      </c>
      <c r="C3457" s="52" t="n">
        <v>5963354</v>
      </c>
      <c r="D3457" s="63" t="s">
        <v>82</v>
      </c>
      <c r="E3457" s="52" t="s">
        <v>83</v>
      </c>
      <c r="F3457" s="13" t="s">
        <v>15</v>
      </c>
      <c r="G3457" s="58" t="n">
        <v>303</v>
      </c>
      <c r="H3457" s="39" t="n">
        <v>0.576</v>
      </c>
      <c r="I3457" s="39" t="n">
        <v>174.564</v>
      </c>
      <c r="J3457" s="64"/>
    </row>
    <row r="3458" ht="22.5" customHeight="1">
      <c r="A3458" s="13" t="n">
        <f>WEEKNUM(B3458,2)</f>
        <v>36</v>
      </c>
      <c r="B3458" s="33" t="n">
        <v>46268</v>
      </c>
      <c r="C3458" s="52" t="n">
        <v>9686529</v>
      </c>
      <c r="D3458" s="62" t="s">
        <v>82</v>
      </c>
      <c r="E3458" s="56" t="s">
        <v>84</v>
      </c>
      <c r="F3458" s="13" t="s">
        <v>15</v>
      </c>
      <c r="G3458" s="58" t="n">
        <v>48</v>
      </c>
      <c r="H3458" s="39" t="n">
        <v>0.5</v>
      </c>
      <c r="I3458" s="39" t="n">
        <v>24</v>
      </c>
      <c r="J3458" s="14"/>
    </row>
    <row r="3459" ht="22.5" customHeight="1">
      <c r="A3459" s="13" t="n">
        <f>WEEKNUM(B3459,2)</f>
        <v>36</v>
      </c>
      <c r="B3459" s="33" t="n">
        <v>46268</v>
      </c>
      <c r="C3459" s="52" t="n">
        <v>5963400</v>
      </c>
      <c r="D3459" s="62" t="s">
        <v>82</v>
      </c>
      <c r="E3459" s="56" t="s">
        <v>85</v>
      </c>
      <c r="F3459" s="13" t="s">
        <v>15</v>
      </c>
      <c r="G3459" s="58" t="n">
        <v>214</v>
      </c>
      <c r="H3459" s="39" t="n">
        <v>0.486</v>
      </c>
      <c r="I3459" s="39" t="n">
        <v>104.05</v>
      </c>
      <c r="J3459" s="14"/>
    </row>
    <row r="3460" ht="22.5" customHeight="1">
      <c r="A3460" s="38" t="n">
        <f>WEEKNUM(B3460,2)</f>
        <v>36</v>
      </c>
      <c r="B3460" s="33" t="n">
        <v>46268</v>
      </c>
      <c r="C3460" s="65" t="n">
        <v>10080665</v>
      </c>
      <c r="D3460" s="68" t="s">
        <v>82</v>
      </c>
      <c r="E3460" s="56" t="s">
        <v>86</v>
      </c>
      <c r="F3460" s="13" t="s">
        <v>15</v>
      </c>
      <c r="G3460" s="58" t="n">
        <v>10</v>
      </c>
      <c r="H3460" s="39" t="n">
        <v>0.38</v>
      </c>
      <c r="I3460" s="39" t="n">
        <v>3.8</v>
      </c>
      <c r="J3460" s="14"/>
    </row>
    <row r="3461" ht="22.5" customHeight="1">
      <c r="A3461" s="13" t="n">
        <f>WEEKNUM(B3461,2)</f>
        <v>36</v>
      </c>
      <c r="B3461" s="33" t="n">
        <v>46268</v>
      </c>
      <c r="C3461" s="13" t="n">
        <v>91520433</v>
      </c>
      <c r="D3461" s="62" t="s">
        <v>74</v>
      </c>
      <c r="E3461" s="56" t="s">
        <v>14</v>
      </c>
      <c r="F3461" s="13" t="s">
        <v>15</v>
      </c>
      <c r="G3461" s="58" t="n">
        <v>3</v>
      </c>
      <c r="H3461" s="39" t="n">
        <v>0.16</v>
      </c>
      <c r="I3461" s="39" t="n">
        <v>0.48</v>
      </c>
      <c r="J3461" s="14"/>
    </row>
    <row r="3462" ht="22.5" customHeight="1">
      <c r="A3462" s="13" t="n">
        <f>WEEKNUM(B3462,2)</f>
        <v>36</v>
      </c>
      <c r="B3462" s="33" t="n">
        <v>46268</v>
      </c>
      <c r="C3462" s="52" t="n">
        <v>91528810</v>
      </c>
      <c r="D3462" s="62" t="s">
        <v>102</v>
      </c>
      <c r="E3462" s="56" t="s">
        <v>14</v>
      </c>
      <c r="F3462" s="13" t="s">
        <v>15</v>
      </c>
      <c r="G3462" s="58" t="n">
        <v>0</v>
      </c>
      <c r="H3462" s="39" t="n">
        <v>0</v>
      </c>
      <c r="I3462" s="39" t="n">
        <v>0</v>
      </c>
      <c r="J3462" s="14"/>
    </row>
    <row r="3463" ht="22.5" customHeight="1">
      <c r="A3463" s="13" t="n">
        <f>WEEKNUM(B3463,2)</f>
        <v>36</v>
      </c>
      <c r="B3463" s="33" t="n">
        <v>46268</v>
      </c>
      <c r="C3463" s="52" t="n">
        <v>5623760</v>
      </c>
      <c r="D3463" s="62" t="s">
        <v>89</v>
      </c>
      <c r="E3463" s="56" t="s">
        <v>14</v>
      </c>
      <c r="F3463" s="13" t="s">
        <v>15</v>
      </c>
      <c r="G3463" s="35" t="n">
        <v>50</v>
      </c>
      <c r="H3463" s="39" t="n">
        <v>0.154</v>
      </c>
      <c r="I3463" s="39" t="n">
        <v>7.7</v>
      </c>
      <c r="J3463" s="14"/>
    </row>
    <row r="3464" ht="22.5" customHeight="1">
      <c r="A3464" s="13" t="n">
        <f>WEEKNUM(B3464,2)</f>
        <v>36</v>
      </c>
      <c r="B3464" s="33" t="n">
        <v>46268</v>
      </c>
      <c r="C3464" s="52" t="n">
        <v>11078827</v>
      </c>
      <c r="D3464" s="62" t="s">
        <v>82</v>
      </c>
      <c r="E3464" s="56" t="s">
        <v>85</v>
      </c>
      <c r="F3464" s="13" t="s">
        <v>15</v>
      </c>
      <c r="G3464" s="58" t="n">
        <v>0</v>
      </c>
      <c r="H3464" s="39" t="n">
        <v>0</v>
      </c>
      <c r="I3464" s="39" t="n">
        <v>0</v>
      </c>
      <c r="J3464" s="14"/>
    </row>
    <row r="3465" ht="22.5" customHeight="1">
      <c r="A3465" s="13" t="n">
        <f>WEEKNUM(B3465,2)</f>
        <v>36</v>
      </c>
      <c r="B3465" s="33" t="n">
        <v>46268</v>
      </c>
      <c r="C3465" s="52" t="n">
        <v>11078981</v>
      </c>
      <c r="D3465" s="62" t="s">
        <v>82</v>
      </c>
      <c r="E3465" s="52" t="s">
        <v>83</v>
      </c>
      <c r="F3465" s="13" t="s">
        <v>15</v>
      </c>
      <c r="G3465" s="58" t="n">
        <v>0</v>
      </c>
      <c r="H3465" s="39" t="n">
        <v>0</v>
      </c>
      <c r="I3465" s="39" t="n">
        <v>0</v>
      </c>
      <c r="J3465" s="14"/>
    </row>
    <row r="3466" ht="22.5" customHeight="1">
      <c r="A3466" s="13" t="n">
        <f>WEEKNUM(B3466,2)</f>
        <v>36</v>
      </c>
      <c r="B3466" s="33" t="n">
        <v>46268</v>
      </c>
      <c r="C3466" s="52" t="n">
        <v>11080833</v>
      </c>
      <c r="D3466" s="62" t="s">
        <v>82</v>
      </c>
      <c r="E3466" s="56" t="s">
        <v>84</v>
      </c>
      <c r="F3466" s="13" t="s">
        <v>15</v>
      </c>
      <c r="G3466" s="58" t="n">
        <v>0</v>
      </c>
      <c r="H3466" s="39" t="n">
        <v>0</v>
      </c>
      <c r="I3466" s="39" t="n">
        <v>0</v>
      </c>
      <c r="J3466" s="14"/>
    </row>
    <row r="3467" ht="22.5" customHeight="1">
      <c r="A3467" s="13" t="n">
        <f>WEEKNUM(B3467,2)</f>
        <v>36</v>
      </c>
      <c r="B3467" s="33" t="n">
        <v>46268</v>
      </c>
      <c r="C3467" s="52" t="n">
        <v>11081056</v>
      </c>
      <c r="D3467" s="62" t="s">
        <v>82</v>
      </c>
      <c r="E3467" s="56" t="s">
        <v>86</v>
      </c>
      <c r="F3467" s="13" t="s">
        <v>15</v>
      </c>
      <c r="G3467" s="58" t="n">
        <v>0</v>
      </c>
      <c r="H3467" s="39" t="n">
        <v>0</v>
      </c>
      <c r="I3467" s="39" t="n">
        <v>0</v>
      </c>
      <c r="J3467" s="14"/>
    </row>
    <row r="3468" ht="22.5" customHeight="1">
      <c r="A3468" s="13" t="n">
        <f>WEEKNUM(B3468,2)</f>
        <v>36</v>
      </c>
      <c r="B3468" s="33" t="n">
        <v>46268</v>
      </c>
      <c r="C3468" s="52" t="n">
        <v>11078963</v>
      </c>
      <c r="D3468" s="62" t="s">
        <v>81</v>
      </c>
      <c r="E3468" s="56" t="s">
        <v>14</v>
      </c>
      <c r="F3468" s="13" t="s">
        <v>15</v>
      </c>
      <c r="G3468" s="58" t="n">
        <v>38</v>
      </c>
      <c r="H3468" s="39" t="n">
        <v>0.4</v>
      </c>
      <c r="I3468" s="39" t="n">
        <v>15.2</v>
      </c>
      <c r="J3468" s="14"/>
    </row>
    <row r="3469" ht="22.5" customHeight="1">
      <c r="A3469" s="13" t="n">
        <f>WEEKNUM(B3469,2)</f>
        <v>36</v>
      </c>
      <c r="B3469" s="33" t="n">
        <v>46268</v>
      </c>
      <c r="C3469" s="52" t="n">
        <v>91538300</v>
      </c>
      <c r="D3469" s="62" t="s">
        <v>74</v>
      </c>
      <c r="E3469" s="56" t="s">
        <v>36</v>
      </c>
      <c r="F3469" s="13" t="s">
        <v>15</v>
      </c>
      <c r="G3469" s="58" t="n">
        <v>2</v>
      </c>
      <c r="H3469" s="39" t="n">
        <v>0.14</v>
      </c>
      <c r="I3469" s="39" t="n">
        <v>0.28</v>
      </c>
      <c r="J3469" s="14"/>
    </row>
    <row r="3470" ht="22.5" customHeight="1">
      <c r="A3470" s="13" t="n">
        <f>WEEKNUM(B3470,2)</f>
        <v>36</v>
      </c>
      <c r="B3470" s="33" t="n">
        <v>46268</v>
      </c>
      <c r="C3470" s="52" t="n">
        <v>91538301</v>
      </c>
      <c r="D3470" s="62" t="s">
        <v>74</v>
      </c>
      <c r="E3470" s="56" t="s">
        <v>14</v>
      </c>
      <c r="F3470" s="13" t="s">
        <v>15</v>
      </c>
      <c r="G3470" s="58" t="n">
        <v>4</v>
      </c>
      <c r="H3470" s="39" t="n">
        <v>0.22</v>
      </c>
      <c r="I3470" s="39" t="n">
        <v>0.88</v>
      </c>
      <c r="J3470" s="14"/>
    </row>
    <row r="3471" ht="22.5" customHeight="1">
      <c r="A3471" s="13" t="n">
        <f>WEEKNUM(B3471,2)</f>
        <v>36</v>
      </c>
      <c r="B3471" s="33" t="n">
        <v>46268</v>
      </c>
      <c r="C3471" s="65" t="n">
        <v>91538306</v>
      </c>
      <c r="D3471" s="68" t="s">
        <v>74</v>
      </c>
      <c r="E3471" s="67" t="s">
        <v>71</v>
      </c>
      <c r="F3471" s="13" t="s">
        <v>15</v>
      </c>
      <c r="G3471" s="58" t="n">
        <v>1</v>
      </c>
      <c r="H3471" s="39" t="n">
        <v>0.18</v>
      </c>
      <c r="I3471" s="39" t="n">
        <v>0.18</v>
      </c>
      <c r="J3471" s="14"/>
    </row>
    <row r="3472" ht="22.5" customHeight="1">
      <c r="A3472" s="13" t="n">
        <f>WEEKNUM(B3472,2)</f>
        <v>36</v>
      </c>
      <c r="B3472" s="33" t="n">
        <v>46268</v>
      </c>
      <c r="C3472" s="13" t="n">
        <v>91538307</v>
      </c>
      <c r="D3472" s="69" t="s">
        <v>74</v>
      </c>
      <c r="E3472" s="52" t="s">
        <v>17</v>
      </c>
      <c r="F3472" s="13" t="s">
        <v>15</v>
      </c>
      <c r="G3472" s="58" t="n">
        <v>0</v>
      </c>
      <c r="H3472" s="39" t="n">
        <v>0</v>
      </c>
      <c r="I3472" s="39" t="n">
        <v>0</v>
      </c>
      <c r="J3472" s="14"/>
    </row>
    <row r="3473" ht="22.5" customHeight="1">
      <c r="A3473" s="13" t="n">
        <f>WEEKNUM(B3473,2)</f>
        <v>36</v>
      </c>
      <c r="B3473" s="33" t="n">
        <v>46268</v>
      </c>
      <c r="C3473" s="13" t="n">
        <v>91538308</v>
      </c>
      <c r="D3473" s="69" t="s">
        <v>74</v>
      </c>
      <c r="E3473" s="52" t="s">
        <v>11</v>
      </c>
      <c r="F3473" s="13" t="s">
        <v>15</v>
      </c>
      <c r="G3473" s="58" t="n">
        <v>0</v>
      </c>
      <c r="H3473" s="39" t="n">
        <v>0</v>
      </c>
      <c r="I3473" s="39" t="n">
        <v>0</v>
      </c>
      <c r="J3473" s="14"/>
    </row>
    <row r="3474" ht="22.5" customHeight="1">
      <c r="A3474" s="13" t="n">
        <f>WEEKNUM(B3474,2)</f>
        <v>36</v>
      </c>
      <c r="B3474" s="33" t="n">
        <v>46268</v>
      </c>
      <c r="C3474" s="52" t="n">
        <v>91538309</v>
      </c>
      <c r="D3474" s="69" t="s">
        <v>74</v>
      </c>
      <c r="E3474" s="56" t="s">
        <v>46</v>
      </c>
      <c r="F3474" s="13" t="s">
        <v>15</v>
      </c>
      <c r="G3474" s="58" t="n">
        <v>1</v>
      </c>
      <c r="H3474" s="39" t="n">
        <v>0.18</v>
      </c>
      <c r="I3474" s="39" t="n">
        <v>0.18</v>
      </c>
      <c r="J3474" s="14"/>
    </row>
    <row r="3475" ht="22.5" customHeight="1">
      <c r="A3475" s="13" t="n">
        <f>WEEKNUM(B3475,2)</f>
        <v>36</v>
      </c>
      <c r="B3475" s="33" t="n">
        <v>46268</v>
      </c>
      <c r="C3475" s="52" t="n">
        <v>11511535</v>
      </c>
      <c r="D3475" s="62" t="s">
        <v>81</v>
      </c>
      <c r="E3475" s="56" t="s">
        <v>14</v>
      </c>
      <c r="F3475" s="39" t="s">
        <v>26</v>
      </c>
      <c r="G3475" s="58" t="n">
        <v>101</v>
      </c>
      <c r="H3475" s="39" t="n">
        <v>0.42</v>
      </c>
      <c r="I3475" s="39" t="n">
        <v>42.45</v>
      </c>
      <c r="J3475" s="14"/>
    </row>
    <row r="3476" ht="22.5" customHeight="1">
      <c r="A3476" s="13"/>
      <c r="B3476" s="33"/>
      <c r="C3476" s="52"/>
      <c r="D3476" s="62"/>
      <c r="E3476" s="56"/>
      <c r="F3476" s="39"/>
      <c r="G3476" s="13"/>
      <c r="H3476" s="39"/>
      <c r="I3476" s="39"/>
      <c r="J3476" s="14"/>
    </row>
    <row r="3477" ht="22.5" customHeight="1">
      <c r="A3477" s="13" t="n">
        <f>WEEKNUM(B3477,2)</f>
        <v>36</v>
      </c>
      <c r="B3477" s="33" t="n">
        <v>46267</v>
      </c>
      <c r="C3477" s="52" t="n">
        <v>10813123</v>
      </c>
      <c r="D3477" s="62" t="s">
        <v>10</v>
      </c>
      <c r="E3477" s="56" t="s">
        <v>11</v>
      </c>
      <c r="F3477" s="60" t="s">
        <v>12</v>
      </c>
      <c r="G3477" s="61" t="n">
        <v>334</v>
      </c>
      <c r="H3477" s="60" t="n">
        <v>0.266</v>
      </c>
      <c r="I3477" s="60" t="n">
        <v>88.7263</v>
      </c>
      <c r="J3477" s="14"/>
    </row>
    <row r="3478" ht="22.5" customHeight="1">
      <c r="A3478" s="13" t="n">
        <f>WEEKNUM(B3478,2)</f>
        <v>36</v>
      </c>
      <c r="B3478" s="33" t="n">
        <v>46267</v>
      </c>
      <c r="C3478" s="52" t="n">
        <v>1745925</v>
      </c>
      <c r="D3478" s="62" t="s">
        <v>13</v>
      </c>
      <c r="E3478" s="56" t="s">
        <v>14</v>
      </c>
      <c r="F3478" s="39" t="s">
        <v>15</v>
      </c>
      <c r="G3478" s="35" t="n">
        <v>500</v>
      </c>
      <c r="H3478" s="39" t="n">
        <v>0.15</v>
      </c>
      <c r="I3478" s="39" t="n">
        <v>75</v>
      </c>
      <c r="J3478" s="14"/>
    </row>
    <row r="3479" ht="22.5" customHeight="1">
      <c r="A3479" s="13" t="n">
        <f>WEEKNUM(B3479,2)</f>
        <v>36</v>
      </c>
      <c r="B3479" s="33" t="n">
        <v>46267</v>
      </c>
      <c r="C3479" s="52" t="n">
        <v>6951600</v>
      </c>
      <c r="D3479" s="62" t="s">
        <v>16</v>
      </c>
      <c r="E3479" s="56" t="s">
        <v>17</v>
      </c>
      <c r="F3479" s="39" t="s">
        <v>15</v>
      </c>
      <c r="G3479" s="35" t="n">
        <v>100</v>
      </c>
      <c r="H3479" s="39" t="n">
        <v>0.173</v>
      </c>
      <c r="I3479" s="39" t="n">
        <v>17.306</v>
      </c>
      <c r="J3479" s="14"/>
    </row>
    <row r="3480" ht="22.5" customHeight="1">
      <c r="A3480" s="13" t="n">
        <f>WEEKNUM(B3480,2)</f>
        <v>36</v>
      </c>
      <c r="B3480" s="33" t="n">
        <v>46267</v>
      </c>
      <c r="C3480" s="52" t="n">
        <v>6951594</v>
      </c>
      <c r="D3480" s="62" t="s">
        <v>16</v>
      </c>
      <c r="E3480" s="56" t="s">
        <v>18</v>
      </c>
      <c r="F3480" s="39" t="s">
        <v>15</v>
      </c>
      <c r="G3480" s="35" t="n">
        <v>188</v>
      </c>
      <c r="H3480" s="39" t="n">
        <v>0.7</v>
      </c>
      <c r="I3480" s="39" t="n">
        <v>131.6</v>
      </c>
      <c r="J3480" s="14"/>
    </row>
    <row r="3481" ht="22.5" customHeight="1">
      <c r="A3481" s="13" t="n">
        <f>WEEKNUM(B3481,2)</f>
        <v>36</v>
      </c>
      <c r="B3481" s="33" t="n">
        <v>46267</v>
      </c>
      <c r="C3481" s="52" t="n">
        <v>2732727</v>
      </c>
      <c r="D3481" s="62" t="s">
        <v>10</v>
      </c>
      <c r="E3481" s="56" t="s">
        <v>19</v>
      </c>
      <c r="F3481" s="39" t="s">
        <v>15</v>
      </c>
      <c r="G3481" s="35" t="n">
        <v>675</v>
      </c>
      <c r="H3481" s="39" t="n">
        <v>0.25</v>
      </c>
      <c r="I3481" s="39" t="n">
        <v>168.825</v>
      </c>
      <c r="J3481" s="14"/>
    </row>
    <row r="3482" ht="22.5" customHeight="1">
      <c r="A3482" s="13" t="n">
        <f>WEEKNUM(B3482,2)</f>
        <v>36</v>
      </c>
      <c r="B3482" s="33" t="n">
        <v>46267</v>
      </c>
      <c r="C3482" s="52" t="n">
        <v>5619156</v>
      </c>
      <c r="D3482" s="62" t="s">
        <v>10</v>
      </c>
      <c r="E3482" s="56" t="s">
        <v>19</v>
      </c>
      <c r="F3482" s="39" t="s">
        <v>12</v>
      </c>
      <c r="G3482" s="35" t="n">
        <v>13</v>
      </c>
      <c r="H3482" s="39" t="n">
        <v>0.494</v>
      </c>
      <c r="I3482" s="39" t="n">
        <v>6.426</v>
      </c>
      <c r="J3482" s="14"/>
    </row>
    <row r="3483" ht="22.5" customHeight="1">
      <c r="A3483" s="13" t="n">
        <f>WEEKNUM(B3483,2)</f>
        <v>36</v>
      </c>
      <c r="B3483" s="33" t="n">
        <v>46267</v>
      </c>
      <c r="C3483" s="52" t="n">
        <v>6425889</v>
      </c>
      <c r="D3483" s="62" t="s">
        <v>10</v>
      </c>
      <c r="E3483" s="56" t="s">
        <v>20</v>
      </c>
      <c r="F3483" s="39" t="s">
        <v>15</v>
      </c>
      <c r="G3483" s="35" t="n">
        <v>219</v>
      </c>
      <c r="H3483" s="39" t="n">
        <v>0.251</v>
      </c>
      <c r="I3483" s="39" t="n">
        <v>54.975</v>
      </c>
      <c r="J3483" s="14"/>
    </row>
    <row r="3484" ht="22.5" customHeight="1">
      <c r="A3484" s="13" t="n">
        <f>WEEKNUM(B3484,2)</f>
        <v>36</v>
      </c>
      <c r="B3484" s="33" t="n">
        <v>46267</v>
      </c>
      <c r="C3484" s="52" t="n">
        <v>6439005</v>
      </c>
      <c r="D3484" s="62" t="s">
        <v>10</v>
      </c>
      <c r="E3484" s="56" t="s">
        <v>20</v>
      </c>
      <c r="F3484" s="39" t="s">
        <v>21</v>
      </c>
      <c r="G3484" s="35" t="n">
        <v>69</v>
      </c>
      <c r="H3484" s="39" t="n">
        <v>0.25</v>
      </c>
      <c r="I3484" s="39" t="n">
        <v>17.25</v>
      </c>
      <c r="J3484" s="14"/>
    </row>
    <row r="3485" ht="22.5" customHeight="1">
      <c r="A3485" s="13" t="n">
        <f>WEEKNUM(B3485,2)</f>
        <v>36</v>
      </c>
      <c r="B3485" s="33" t="n">
        <v>46267</v>
      </c>
      <c r="C3485" s="52" t="n">
        <v>7203110</v>
      </c>
      <c r="D3485" s="62" t="s">
        <v>22</v>
      </c>
      <c r="E3485" s="56" t="s">
        <v>23</v>
      </c>
      <c r="F3485" s="39" t="s">
        <v>15</v>
      </c>
      <c r="G3485" s="35" t="n">
        <v>17</v>
      </c>
      <c r="H3485" s="39" t="n">
        <v>0.2</v>
      </c>
      <c r="I3485" s="39" t="n">
        <v>3.4</v>
      </c>
      <c r="J3485" s="14"/>
    </row>
    <row r="3486" ht="22.5" customHeight="1">
      <c r="A3486" s="13" t="n">
        <f>WEEKNUM(B3486,2)</f>
        <v>36</v>
      </c>
      <c r="B3486" s="33" t="n">
        <v>46267</v>
      </c>
      <c r="C3486" s="52" t="n">
        <v>7202934</v>
      </c>
      <c r="D3486" s="62" t="s">
        <v>22</v>
      </c>
      <c r="E3486" s="56" t="s">
        <v>24</v>
      </c>
      <c r="F3486" s="39" t="s">
        <v>15</v>
      </c>
      <c r="G3486" s="35" t="n">
        <v>200</v>
      </c>
      <c r="H3486" s="39" t="n">
        <v>0.36</v>
      </c>
      <c r="I3486" s="39" t="n">
        <v>72</v>
      </c>
      <c r="J3486" s="14"/>
    </row>
    <row r="3487" ht="22.5" customHeight="1">
      <c r="A3487" s="13" t="n">
        <f>WEEKNUM(B3487,2)</f>
        <v>36</v>
      </c>
      <c r="B3487" s="33" t="n">
        <v>46267</v>
      </c>
      <c r="C3487" s="52" t="n">
        <v>5847496</v>
      </c>
      <c r="D3487" s="62" t="s">
        <v>10</v>
      </c>
      <c r="E3487" s="56" t="s">
        <v>25</v>
      </c>
      <c r="F3487" s="39" t="s">
        <v>12</v>
      </c>
      <c r="G3487" s="35" t="n">
        <v>34</v>
      </c>
      <c r="H3487" s="39" t="n">
        <v>0.618</v>
      </c>
      <c r="I3487" s="39" t="n">
        <v>21.0247</v>
      </c>
      <c r="J3487" s="14"/>
    </row>
    <row r="3488" ht="22.5" customHeight="1">
      <c r="A3488" s="13" t="n">
        <f>WEEKNUM(B3488,2)</f>
        <v>36</v>
      </c>
      <c r="B3488" s="33" t="n">
        <v>46267</v>
      </c>
      <c r="C3488" s="52" t="n">
        <v>7572369</v>
      </c>
      <c r="D3488" s="62" t="s">
        <v>10</v>
      </c>
      <c r="E3488" s="56" t="s">
        <v>25</v>
      </c>
      <c r="F3488" s="39" t="s">
        <v>15</v>
      </c>
      <c r="G3488" s="35" t="n">
        <v>190</v>
      </c>
      <c r="H3488" s="39" t="n">
        <v>0.307</v>
      </c>
      <c r="I3488" s="39" t="n">
        <v>58.41</v>
      </c>
      <c r="J3488" s="14"/>
    </row>
    <row r="3489" ht="22.5" customHeight="1">
      <c r="A3489" s="13" t="n">
        <f>WEEKNUM(B3489,2)</f>
        <v>36</v>
      </c>
      <c r="B3489" s="33" t="n">
        <v>46267</v>
      </c>
      <c r="C3489" s="52" t="n">
        <v>8460883</v>
      </c>
      <c r="D3489" s="62" t="s">
        <v>16</v>
      </c>
      <c r="E3489" s="56" t="s">
        <v>11</v>
      </c>
      <c r="F3489" s="39" t="s">
        <v>15</v>
      </c>
      <c r="G3489" s="35" t="n">
        <v>1183</v>
      </c>
      <c r="H3489" s="39" t="n">
        <v>0.141</v>
      </c>
      <c r="I3489" s="39" t="n">
        <v>166.474</v>
      </c>
      <c r="J3489" s="14"/>
    </row>
    <row r="3490" ht="22.5" customHeight="1">
      <c r="A3490" s="13" t="n">
        <f>WEEKNUM(B3490,2)</f>
        <v>36</v>
      </c>
      <c r="B3490" s="33" t="n">
        <v>46267</v>
      </c>
      <c r="C3490" s="52" t="n">
        <v>8531973</v>
      </c>
      <c r="D3490" s="62" t="s">
        <v>16</v>
      </c>
      <c r="E3490" s="56" t="s">
        <v>18</v>
      </c>
      <c r="F3490" s="13" t="s">
        <v>26</v>
      </c>
      <c r="G3490" s="35" t="n">
        <v>3</v>
      </c>
      <c r="H3490" s="39" t="n">
        <v>0.13</v>
      </c>
      <c r="I3490" s="39" t="n">
        <v>0.4</v>
      </c>
      <c r="J3490" s="14"/>
    </row>
    <row r="3491" ht="22.5" customHeight="1">
      <c r="A3491" s="13" t="n">
        <f>WEEKNUM(B3491,2)</f>
        <v>36</v>
      </c>
      <c r="B3491" s="33" t="n">
        <v>46267</v>
      </c>
      <c r="C3491" s="52" t="n">
        <v>8156506</v>
      </c>
      <c r="D3491" s="62" t="s">
        <v>27</v>
      </c>
      <c r="E3491" s="56" t="s">
        <v>14</v>
      </c>
      <c r="F3491" s="39" t="s">
        <v>15</v>
      </c>
      <c r="G3491" s="35" t="n">
        <v>700</v>
      </c>
      <c r="H3491" s="39" t="n">
        <v>0.101</v>
      </c>
      <c r="I3491" s="39" t="n">
        <v>70.7</v>
      </c>
      <c r="J3491" s="14"/>
    </row>
    <row r="3492" ht="22.5" customHeight="1">
      <c r="A3492" s="13" t="n">
        <f>WEEKNUM(B3492,2)</f>
        <v>36</v>
      </c>
      <c r="B3492" s="33" t="n">
        <v>46267</v>
      </c>
      <c r="C3492" s="52" t="n">
        <v>8819666</v>
      </c>
      <c r="D3492" s="62" t="s">
        <v>27</v>
      </c>
      <c r="E3492" s="56" t="s">
        <v>14</v>
      </c>
      <c r="F3492" s="39" t="s">
        <v>12</v>
      </c>
      <c r="G3492" s="35" t="n">
        <v>167</v>
      </c>
      <c r="H3492" s="39" t="n">
        <v>0.121</v>
      </c>
      <c r="I3492" s="39" t="n">
        <v>20.1256</v>
      </c>
      <c r="J3492" s="14"/>
    </row>
    <row r="3493" ht="22.5" customHeight="1">
      <c r="A3493" s="13" t="n">
        <f>WEEKNUM(B3493,2)</f>
        <v>36</v>
      </c>
      <c r="B3493" s="33" t="n">
        <v>46267</v>
      </c>
      <c r="C3493" s="52" t="n">
        <v>91410799</v>
      </c>
      <c r="D3493" s="62" t="s">
        <v>31</v>
      </c>
      <c r="E3493" s="52" t="s">
        <v>42</v>
      </c>
      <c r="F3493" s="13" t="s">
        <v>15</v>
      </c>
      <c r="G3493" s="35" t="n">
        <v>498</v>
      </c>
      <c r="H3493" s="39" t="n">
        <v>0.02</v>
      </c>
      <c r="I3493" s="39" t="n">
        <v>9.96</v>
      </c>
      <c r="J3493" s="14"/>
    </row>
    <row r="3494" ht="22.5" customHeight="1">
      <c r="A3494" s="13" t="n">
        <f>WEEKNUM(B3494,2)</f>
        <v>36</v>
      </c>
      <c r="B3494" s="33" t="n">
        <v>46267</v>
      </c>
      <c r="C3494" s="52" t="n">
        <v>7872826</v>
      </c>
      <c r="D3494" s="62" t="s">
        <v>28</v>
      </c>
      <c r="E3494" s="56" t="s">
        <v>14</v>
      </c>
      <c r="F3494" s="39" t="s">
        <v>15</v>
      </c>
      <c r="G3494" s="35" t="n">
        <v>97</v>
      </c>
      <c r="H3494" s="39" t="n">
        <v>0.483</v>
      </c>
      <c r="I3494" s="39" t="n">
        <v>46.812</v>
      </c>
      <c r="J3494" s="14"/>
    </row>
    <row r="3495" ht="22.5" customHeight="1">
      <c r="A3495" s="13" t="n">
        <f>WEEKNUM(B3495,2)</f>
        <v>36</v>
      </c>
      <c r="B3495" s="33" t="n">
        <v>46267</v>
      </c>
      <c r="C3495" s="52" t="n">
        <v>9311355</v>
      </c>
      <c r="D3495" s="62" t="s">
        <v>29</v>
      </c>
      <c r="E3495" s="56" t="s">
        <v>14</v>
      </c>
      <c r="F3495" s="39" t="s">
        <v>15</v>
      </c>
      <c r="G3495" s="35" t="n">
        <v>20</v>
      </c>
      <c r="H3495" s="39" t="n">
        <v>0.15</v>
      </c>
      <c r="I3495" s="39" t="n">
        <v>3</v>
      </c>
      <c r="J3495" s="14"/>
    </row>
    <row r="3496" ht="22.5" customHeight="1">
      <c r="A3496" s="13" t="n">
        <f>WEEKNUM(B3496,2)</f>
        <v>36</v>
      </c>
      <c r="B3496" s="33" t="n">
        <v>46267</v>
      </c>
      <c r="C3496" s="52" t="n">
        <v>10210818</v>
      </c>
      <c r="D3496" s="62" t="s">
        <v>27</v>
      </c>
      <c r="E3496" s="56" t="s">
        <v>14</v>
      </c>
      <c r="F3496" s="13" t="s">
        <v>26</v>
      </c>
      <c r="G3496" s="35" t="n">
        <v>74</v>
      </c>
      <c r="H3496" s="39" t="n">
        <v>0.13</v>
      </c>
      <c r="I3496" s="39" t="n">
        <v>9.82</v>
      </c>
      <c r="J3496" s="64"/>
    </row>
    <row r="3497" ht="22.5" customHeight="1">
      <c r="A3497" s="13" t="n">
        <f>WEEKNUM(B3497,2)</f>
        <v>36</v>
      </c>
      <c r="B3497" s="33" t="n">
        <v>46267</v>
      </c>
      <c r="C3497" s="52" t="n">
        <v>10501490</v>
      </c>
      <c r="D3497" s="62" t="s">
        <v>13</v>
      </c>
      <c r="E3497" s="56" t="s">
        <v>14</v>
      </c>
      <c r="F3497" s="39" t="s">
        <v>15</v>
      </c>
      <c r="G3497" s="35" t="n">
        <v>12</v>
      </c>
      <c r="H3497" s="39" t="n">
        <v>0.13</v>
      </c>
      <c r="I3497" s="39" t="n">
        <v>1.56</v>
      </c>
      <c r="J3497" s="14"/>
    </row>
    <row r="3498" ht="22.5" customHeight="1">
      <c r="A3498" s="13" t="n">
        <f>WEEKNUM(B3498,2)</f>
        <v>36</v>
      </c>
      <c r="B3498" s="33" t="n">
        <v>46267</v>
      </c>
      <c r="C3498" s="52" t="n">
        <v>10912510</v>
      </c>
      <c r="D3498" s="62" t="s">
        <v>10</v>
      </c>
      <c r="E3498" s="67" t="s">
        <v>11</v>
      </c>
      <c r="F3498" s="39" t="s">
        <v>30</v>
      </c>
      <c r="G3498" s="35" t="n">
        <v>938</v>
      </c>
      <c r="H3498" s="39" t="n">
        <v>0.18</v>
      </c>
      <c r="I3498" s="39" t="n">
        <v>171.09</v>
      </c>
      <c r="J3498" s="64" t="n">
        <v>171.092</v>
      </c>
    </row>
    <row r="3499" ht="22.5" customHeight="1">
      <c r="A3499" s="13" t="n">
        <f>WEEKNUM(B3499,2)</f>
        <v>36</v>
      </c>
      <c r="B3499" s="33" t="n">
        <v>46267</v>
      </c>
      <c r="C3499" s="52" t="n">
        <v>11080098</v>
      </c>
      <c r="D3499" s="62" t="s">
        <v>22</v>
      </c>
      <c r="E3499" s="56" t="s">
        <v>24</v>
      </c>
      <c r="F3499" s="39" t="s">
        <v>15</v>
      </c>
      <c r="G3499" s="35" t="n">
        <v>0</v>
      </c>
      <c r="H3499" s="39" t="n">
        <v>0</v>
      </c>
      <c r="I3499" s="39" t="n">
        <v>0</v>
      </c>
      <c r="J3499" s="14"/>
    </row>
    <row r="3500" ht="22.5" customHeight="1">
      <c r="A3500" s="13" t="n">
        <f>WEEKNUM(B3500,2)</f>
        <v>36</v>
      </c>
      <c r="B3500" s="33" t="n">
        <v>46267</v>
      </c>
      <c r="C3500" s="52" t="n">
        <v>91540124</v>
      </c>
      <c r="D3500" s="62" t="s">
        <v>93</v>
      </c>
      <c r="E3500" s="56" t="s">
        <v>54</v>
      </c>
      <c r="F3500" s="39" t="s">
        <v>12</v>
      </c>
      <c r="G3500" s="35" t="n">
        <v>2</v>
      </c>
      <c r="H3500" s="39" t="n">
        <v>2.739</v>
      </c>
      <c r="I3500" s="39" t="n">
        <v>5.4782</v>
      </c>
      <c r="J3500" s="14"/>
    </row>
    <row r="3501" ht="22.5" customHeight="1">
      <c r="A3501" s="13" t="n">
        <f>WEEKNUM(B3501,2)</f>
        <v>36</v>
      </c>
      <c r="B3501" s="33" t="n">
        <v>46267</v>
      </c>
      <c r="C3501" s="52" t="n">
        <v>91548042</v>
      </c>
      <c r="D3501" s="62" t="s">
        <v>13</v>
      </c>
      <c r="E3501" s="56" t="s">
        <v>14</v>
      </c>
      <c r="F3501" s="39" t="s">
        <v>12</v>
      </c>
      <c r="G3501" s="35" t="n">
        <v>0</v>
      </c>
      <c r="H3501" s="39" t="n">
        <v>0</v>
      </c>
      <c r="I3501" s="39" t="n">
        <v>0.0702</v>
      </c>
      <c r="J3501" s="14"/>
    </row>
    <row r="3502" ht="22.5" customHeight="1">
      <c r="A3502" s="13" t="n">
        <f>WEEKNUM(B3502,2)</f>
        <v>36</v>
      </c>
      <c r="B3502" s="33" t="n">
        <v>46267</v>
      </c>
      <c r="C3502" s="52" t="n">
        <v>91548043</v>
      </c>
      <c r="D3502" s="62" t="s">
        <v>31</v>
      </c>
      <c r="E3502" s="56" t="s">
        <v>32</v>
      </c>
      <c r="F3502" s="39" t="s">
        <v>15</v>
      </c>
      <c r="G3502" s="35" t="n">
        <v>201</v>
      </c>
      <c r="H3502" s="39" t="n">
        <v>0.1</v>
      </c>
      <c r="I3502" s="39" t="n">
        <v>20.1</v>
      </c>
      <c r="J3502" s="14"/>
    </row>
    <row r="3503" ht="22.5" customHeight="1">
      <c r="A3503" s="13" t="n">
        <f>WEEKNUM(B3503,2)</f>
        <v>36</v>
      </c>
      <c r="B3503" s="33" t="n">
        <v>46267</v>
      </c>
      <c r="C3503" s="52" t="n">
        <v>11715627</v>
      </c>
      <c r="D3503" s="62" t="s">
        <v>29</v>
      </c>
      <c r="E3503" s="56" t="s">
        <v>14</v>
      </c>
      <c r="F3503" s="39" t="s">
        <v>15</v>
      </c>
      <c r="G3503" s="35" t="n">
        <v>0</v>
      </c>
      <c r="H3503" s="39" t="n">
        <v>0</v>
      </c>
      <c r="I3503" s="39" t="n">
        <v>0</v>
      </c>
      <c r="J3503" s="14"/>
    </row>
    <row r="3504" ht="22.5" customHeight="1">
      <c r="A3504" s="13" t="n">
        <f>WEEKNUM(B3504,2)</f>
        <v>36</v>
      </c>
      <c r="B3504" s="33" t="n">
        <v>46267</v>
      </c>
      <c r="C3504" s="52" t="n">
        <v>11715655</v>
      </c>
      <c r="D3504" s="62" t="s">
        <v>16</v>
      </c>
      <c r="E3504" s="56" t="s">
        <v>11</v>
      </c>
      <c r="F3504" s="39" t="s">
        <v>15</v>
      </c>
      <c r="G3504" s="35" t="n">
        <v>0</v>
      </c>
      <c r="H3504" s="39" t="n">
        <v>0</v>
      </c>
      <c r="I3504" s="39" t="n">
        <v>0</v>
      </c>
      <c r="J3504" s="14"/>
    </row>
    <row r="3505" ht="22.5" customHeight="1">
      <c r="A3505" s="13" t="n">
        <f>WEEKNUM(B3505,2)</f>
        <v>36</v>
      </c>
      <c r="B3505" s="33" t="n">
        <v>46267</v>
      </c>
      <c r="C3505" s="52" t="n">
        <v>11715811</v>
      </c>
      <c r="D3505" s="62" t="s">
        <v>16</v>
      </c>
      <c r="E3505" s="52" t="s">
        <v>17</v>
      </c>
      <c r="F3505" s="13" t="s">
        <v>15</v>
      </c>
      <c r="G3505" s="35" t="n">
        <v>0</v>
      </c>
      <c r="H3505" s="39" t="n">
        <v>0</v>
      </c>
      <c r="I3505" s="39" t="n">
        <v>0</v>
      </c>
      <c r="J3505" s="14"/>
    </row>
    <row r="3506" ht="22.5" customHeight="1">
      <c r="A3506" s="13" t="n">
        <f>WEEKNUM(B3506,2)</f>
        <v>36</v>
      </c>
      <c r="B3506" s="33" t="n">
        <v>46267</v>
      </c>
      <c r="C3506" s="52" t="n">
        <v>11729927</v>
      </c>
      <c r="D3506" s="62" t="s">
        <v>10</v>
      </c>
      <c r="E3506" s="52" t="s">
        <v>20</v>
      </c>
      <c r="F3506" s="13" t="s">
        <v>15</v>
      </c>
      <c r="G3506" s="35" t="n">
        <v>8</v>
      </c>
      <c r="H3506" s="39" t="n">
        <v>0.25</v>
      </c>
      <c r="I3506" s="39" t="n">
        <v>2</v>
      </c>
      <c r="J3506" s="14"/>
    </row>
    <row r="3507" ht="22.5" customHeight="1">
      <c r="A3507" s="13" t="n">
        <f>WEEKNUM(B3507,2)</f>
        <v>36</v>
      </c>
      <c r="B3507" s="33" t="n">
        <v>46267</v>
      </c>
      <c r="C3507" s="52" t="n">
        <v>11729820</v>
      </c>
      <c r="D3507" s="62" t="s">
        <v>10</v>
      </c>
      <c r="E3507" s="52" t="s">
        <v>25</v>
      </c>
      <c r="F3507" s="13" t="s">
        <v>15</v>
      </c>
      <c r="G3507" s="35" t="n">
        <v>0</v>
      </c>
      <c r="H3507" s="39" t="n">
        <v>0</v>
      </c>
      <c r="I3507" s="39" t="n">
        <v>0</v>
      </c>
      <c r="J3507" s="14"/>
    </row>
    <row r="3508" ht="22.5" customHeight="1">
      <c r="A3508" s="13" t="n">
        <f>WEEKNUM(B3508,2)</f>
        <v>36</v>
      </c>
      <c r="B3508" s="33" t="n">
        <v>46267</v>
      </c>
      <c r="C3508" s="52" t="n">
        <v>11729830</v>
      </c>
      <c r="D3508" s="62" t="s">
        <v>10</v>
      </c>
      <c r="E3508" s="52" t="s">
        <v>11</v>
      </c>
      <c r="F3508" s="13" t="s">
        <v>12</v>
      </c>
      <c r="G3508" s="35" t="n">
        <v>0</v>
      </c>
      <c r="H3508" s="39" t="n">
        <v>0</v>
      </c>
      <c r="I3508" s="39" t="n">
        <v>0</v>
      </c>
      <c r="J3508" s="14"/>
    </row>
    <row r="3509" ht="22.5" customHeight="1">
      <c r="A3509" s="13" t="n">
        <f>WEEKNUM(B3509,2)</f>
        <v>36</v>
      </c>
      <c r="B3509" s="33" t="n">
        <v>46267</v>
      </c>
      <c r="C3509" s="52" t="n">
        <v>11892329</v>
      </c>
      <c r="D3509" s="62" t="s">
        <v>10</v>
      </c>
      <c r="E3509" s="52" t="s">
        <v>11</v>
      </c>
      <c r="F3509" s="13" t="s">
        <v>15</v>
      </c>
      <c r="G3509" s="35" t="n">
        <v>86</v>
      </c>
      <c r="H3509" s="39" t="n">
        <v>0.247</v>
      </c>
      <c r="I3509" s="39" t="n">
        <v>21.25</v>
      </c>
      <c r="J3509" s="14"/>
    </row>
    <row r="3510" ht="22.5" customHeight="1">
      <c r="A3510" s="13" t="n">
        <f>WEEKNUM(B3510,2)</f>
        <v>36</v>
      </c>
      <c r="B3510" s="33" t="n">
        <v>46267</v>
      </c>
      <c r="C3510" s="52" t="n">
        <v>6061077</v>
      </c>
      <c r="D3510" s="62" t="s">
        <v>35</v>
      </c>
      <c r="E3510" s="56" t="s">
        <v>14</v>
      </c>
      <c r="F3510" s="39" t="s">
        <v>15</v>
      </c>
      <c r="G3510" s="57" t="n">
        <v>2</v>
      </c>
      <c r="H3510" s="39" t="n">
        <v>1.402</v>
      </c>
      <c r="I3510" s="39" t="n">
        <v>2.804</v>
      </c>
      <c r="J3510" s="14"/>
    </row>
    <row r="3511" ht="22.5" customHeight="1">
      <c r="A3511" s="13" t="n">
        <f>WEEKNUM(B3511,2)</f>
        <v>36</v>
      </c>
      <c r="B3511" s="33" t="n">
        <v>46267</v>
      </c>
      <c r="C3511" s="52" t="n">
        <v>6607117</v>
      </c>
      <c r="D3511" s="63" t="s">
        <v>35</v>
      </c>
      <c r="E3511" s="52" t="s">
        <v>14</v>
      </c>
      <c r="F3511" s="61" t="s">
        <v>15</v>
      </c>
      <c r="G3511" s="59" t="n">
        <v>224</v>
      </c>
      <c r="H3511" s="60" t="n">
        <v>0.566</v>
      </c>
      <c r="I3511" s="60" t="n">
        <v>126.676</v>
      </c>
      <c r="J3511" s="14"/>
    </row>
    <row r="3512" ht="22.5" customHeight="1">
      <c r="A3512" s="13" t="n">
        <f>WEEKNUM(B3512,2)</f>
        <v>36</v>
      </c>
      <c r="B3512" s="33" t="n">
        <v>46267</v>
      </c>
      <c r="C3512" s="52" t="n">
        <v>5497580</v>
      </c>
      <c r="D3512" s="63" t="s">
        <v>31</v>
      </c>
      <c r="E3512" s="52" t="s">
        <v>17</v>
      </c>
      <c r="F3512" s="13" t="s">
        <v>15</v>
      </c>
      <c r="G3512" s="35" t="n">
        <v>1348</v>
      </c>
      <c r="H3512" s="39" t="n">
        <v>0.248</v>
      </c>
      <c r="I3512" s="39" t="n">
        <v>334.636</v>
      </c>
      <c r="J3512" s="14"/>
    </row>
    <row r="3513" ht="22.5" customHeight="1">
      <c r="A3513" s="13" t="n">
        <f>WEEKNUM(B3513,2)</f>
        <v>36</v>
      </c>
      <c r="B3513" s="33" t="n">
        <v>46267</v>
      </c>
      <c r="C3513" s="52" t="n">
        <v>91407542</v>
      </c>
      <c r="D3513" s="63" t="s">
        <v>31</v>
      </c>
      <c r="E3513" s="52" t="s">
        <v>36</v>
      </c>
      <c r="F3513" s="13" t="s">
        <v>15</v>
      </c>
      <c r="G3513" s="35" t="n">
        <v>311</v>
      </c>
      <c r="H3513" s="39" t="n">
        <v>0.021</v>
      </c>
      <c r="I3513" s="39" t="n">
        <v>6.432</v>
      </c>
      <c r="J3513" s="14"/>
    </row>
    <row r="3514" ht="22.5" customHeight="1">
      <c r="A3514" s="13" t="n">
        <f>WEEKNUM(B3514,2)</f>
        <v>36</v>
      </c>
      <c r="B3514" s="33" t="n">
        <v>46267</v>
      </c>
      <c r="C3514" s="52" t="n">
        <v>8998645</v>
      </c>
      <c r="D3514" s="63" t="s">
        <v>31</v>
      </c>
      <c r="E3514" s="52" t="s">
        <v>17</v>
      </c>
      <c r="F3514" s="13" t="s">
        <v>15</v>
      </c>
      <c r="G3514" s="57" t="n">
        <v>22</v>
      </c>
      <c r="H3514" s="39" t="n">
        <v>0.323</v>
      </c>
      <c r="I3514" s="39" t="n">
        <v>7.115</v>
      </c>
      <c r="J3514" s="14"/>
    </row>
    <row r="3515" ht="22.5" customHeight="1">
      <c r="A3515" s="13" t="n">
        <f>WEEKNUM(B3515,2)</f>
        <v>36</v>
      </c>
      <c r="B3515" s="33" t="n">
        <v>46267</v>
      </c>
      <c r="C3515" s="52" t="n">
        <v>9102719</v>
      </c>
      <c r="D3515" s="63" t="s">
        <v>103</v>
      </c>
      <c r="E3515" s="52" t="s">
        <v>63</v>
      </c>
      <c r="F3515" s="13" t="s">
        <v>15</v>
      </c>
      <c r="G3515" s="35" t="n">
        <v>60</v>
      </c>
      <c r="H3515" s="39" t="n">
        <v>0.155</v>
      </c>
      <c r="I3515" s="39" t="n">
        <v>9.275</v>
      </c>
      <c r="J3515" s="14"/>
    </row>
    <row r="3516" ht="22.5" customHeight="1">
      <c r="A3516" s="13" t="n">
        <f>WEEKNUM(B3516,2)</f>
        <v>36</v>
      </c>
      <c r="B3516" s="33" t="n">
        <v>46267</v>
      </c>
      <c r="C3516" s="52" t="n">
        <v>4383473</v>
      </c>
      <c r="D3516" s="63" t="s">
        <v>35</v>
      </c>
      <c r="E3516" s="52" t="s">
        <v>14</v>
      </c>
      <c r="F3516" s="39" t="s">
        <v>15</v>
      </c>
      <c r="G3516" s="35" t="n">
        <v>150</v>
      </c>
      <c r="H3516" s="39" t="n">
        <v>0.187</v>
      </c>
      <c r="I3516" s="39" t="n">
        <v>28.008</v>
      </c>
      <c r="J3516" s="66"/>
    </row>
    <row r="3517" ht="22.5" customHeight="1">
      <c r="A3517" s="13" t="n">
        <f>WEEKNUM(B3517,2)</f>
        <v>36</v>
      </c>
      <c r="B3517" s="33" t="n">
        <v>46267</v>
      </c>
      <c r="C3517" s="52" t="n">
        <v>8094753</v>
      </c>
      <c r="D3517" s="63" t="s">
        <v>35</v>
      </c>
      <c r="E3517" s="52" t="s">
        <v>14</v>
      </c>
      <c r="F3517" s="13" t="s">
        <v>26</v>
      </c>
      <c r="G3517" s="35" t="n">
        <v>166</v>
      </c>
      <c r="H3517" s="39" t="n">
        <v>0.27</v>
      </c>
      <c r="I3517" s="39" t="n">
        <v>44.86</v>
      </c>
      <c r="J3517" s="14"/>
    </row>
    <row r="3518" ht="22.5" customHeight="1">
      <c r="A3518" s="13" t="n">
        <f>WEEKNUM(B3518,2)</f>
        <v>36</v>
      </c>
      <c r="B3518" s="33" t="n">
        <v>46267</v>
      </c>
      <c r="C3518" s="52" t="n">
        <v>9415350</v>
      </c>
      <c r="D3518" s="63" t="s">
        <v>37</v>
      </c>
      <c r="E3518" s="52" t="s">
        <v>14</v>
      </c>
      <c r="F3518" s="13" t="s">
        <v>26</v>
      </c>
      <c r="G3518" s="35" t="n">
        <v>32</v>
      </c>
      <c r="H3518" s="39" t="n">
        <v>0.1</v>
      </c>
      <c r="I3518" s="39" t="n">
        <v>3.18</v>
      </c>
      <c r="J3518" s="14"/>
    </row>
    <row r="3519" ht="22.5" customHeight="1">
      <c r="A3519" s="13" t="n">
        <f>WEEKNUM(B3519,2)</f>
        <v>36</v>
      </c>
      <c r="B3519" s="33" t="n">
        <v>46267</v>
      </c>
      <c r="C3519" s="52" t="n">
        <v>2783561</v>
      </c>
      <c r="D3519" s="63" t="s">
        <v>38</v>
      </c>
      <c r="E3519" s="52" t="s">
        <v>14</v>
      </c>
      <c r="F3519" s="39" t="s">
        <v>15</v>
      </c>
      <c r="G3519" s="57" t="n">
        <v>230</v>
      </c>
      <c r="H3519" s="39" t="n">
        <v>0.1</v>
      </c>
      <c r="I3519" s="39" t="n">
        <v>23.031</v>
      </c>
      <c r="J3519" s="14"/>
    </row>
    <row r="3520" ht="22.5" customHeight="1">
      <c r="A3520" s="13" t="n">
        <f>WEEKNUM(B3520,2)</f>
        <v>36</v>
      </c>
      <c r="B3520" s="33" t="n">
        <v>46267</v>
      </c>
      <c r="C3520" s="52" t="n">
        <v>10599157</v>
      </c>
      <c r="D3520" s="63" t="s">
        <v>39</v>
      </c>
      <c r="E3520" s="52" t="s">
        <v>14</v>
      </c>
      <c r="F3520" s="39" t="s">
        <v>15</v>
      </c>
      <c r="G3520" s="57" t="n">
        <v>101</v>
      </c>
      <c r="H3520" s="39" t="n">
        <v>0.279</v>
      </c>
      <c r="I3520" s="39" t="n">
        <v>28.15</v>
      </c>
      <c r="J3520" s="14"/>
    </row>
    <row r="3521" ht="22.5" customHeight="1">
      <c r="A3521" s="13" t="n">
        <f>WEEKNUM(B3521,2)</f>
        <v>36</v>
      </c>
      <c r="B3521" s="33" t="n">
        <v>46267</v>
      </c>
      <c r="C3521" s="52" t="n">
        <v>10599681</v>
      </c>
      <c r="D3521" s="63" t="s">
        <v>40</v>
      </c>
      <c r="E3521" s="52" t="s">
        <v>14</v>
      </c>
      <c r="F3521" s="39" t="s">
        <v>15</v>
      </c>
      <c r="G3521" s="57" t="n">
        <v>400</v>
      </c>
      <c r="H3521" s="39" t="n">
        <v>0.13</v>
      </c>
      <c r="I3521" s="39" t="n">
        <v>52</v>
      </c>
      <c r="J3521" s="14"/>
    </row>
    <row r="3522" ht="22.5" customHeight="1">
      <c r="A3522" s="13" t="n">
        <f>WEEKNUM(B3522,2)</f>
        <v>36</v>
      </c>
      <c r="B3522" s="33" t="n">
        <v>46267</v>
      </c>
      <c r="C3522" s="52" t="n">
        <v>6060965</v>
      </c>
      <c r="D3522" s="63" t="s">
        <v>35</v>
      </c>
      <c r="E3522" s="52" t="s">
        <v>14</v>
      </c>
      <c r="F3522" s="39" t="s">
        <v>15</v>
      </c>
      <c r="G3522" s="58" t="n">
        <v>184</v>
      </c>
      <c r="H3522" s="39" t="n">
        <v>0.285</v>
      </c>
      <c r="I3522" s="39" t="n">
        <v>52.49</v>
      </c>
      <c r="J3522" s="14"/>
    </row>
    <row r="3523" ht="22.5" customHeight="1">
      <c r="A3523" s="13" t="n">
        <f>WEEKNUM(B3523,2)</f>
        <v>36</v>
      </c>
      <c r="B3523" s="33" t="n">
        <v>46267</v>
      </c>
      <c r="C3523" s="52" t="n">
        <v>10842514</v>
      </c>
      <c r="D3523" s="63" t="s">
        <v>41</v>
      </c>
      <c r="E3523" s="52" t="s">
        <v>14</v>
      </c>
      <c r="F3523" s="13" t="s">
        <v>26</v>
      </c>
      <c r="G3523" s="35" t="n">
        <v>0</v>
      </c>
      <c r="H3523" s="39" t="n">
        <v>0</v>
      </c>
      <c r="I3523" s="39" t="n">
        <v>0.05</v>
      </c>
      <c r="J3523" s="14"/>
    </row>
    <row r="3524" ht="22.5" customHeight="1">
      <c r="A3524" s="13" t="n">
        <f>WEEKNUM(B3524,2)</f>
        <v>36</v>
      </c>
      <c r="B3524" s="33" t="n">
        <v>46267</v>
      </c>
      <c r="C3524" s="52" t="n">
        <v>10815258</v>
      </c>
      <c r="D3524" s="63" t="s">
        <v>41</v>
      </c>
      <c r="E3524" s="52" t="s">
        <v>14</v>
      </c>
      <c r="F3524" s="39" t="s">
        <v>15</v>
      </c>
      <c r="G3524" s="35" t="n">
        <v>2</v>
      </c>
      <c r="H3524" s="39" t="n">
        <v>0.203</v>
      </c>
      <c r="I3524" s="39" t="n">
        <v>0.406</v>
      </c>
      <c r="J3524" s="14"/>
    </row>
    <row r="3525" ht="22.5" customHeight="1">
      <c r="A3525" s="13" t="n">
        <f>WEEKNUM(B3525,2)</f>
        <v>36</v>
      </c>
      <c r="B3525" s="33" t="n">
        <v>46267</v>
      </c>
      <c r="C3525" s="52" t="n">
        <v>91535229</v>
      </c>
      <c r="D3525" s="63" t="s">
        <v>31</v>
      </c>
      <c r="E3525" s="52" t="s">
        <v>36</v>
      </c>
      <c r="F3525" s="39" t="s">
        <v>15</v>
      </c>
      <c r="G3525" s="35" t="n">
        <v>2</v>
      </c>
      <c r="H3525" s="39" t="n">
        <v>0.03</v>
      </c>
      <c r="I3525" s="39" t="n">
        <v>0.06</v>
      </c>
      <c r="J3525" s="14"/>
    </row>
    <row r="3526" ht="22.5" customHeight="1">
      <c r="A3526" s="13" t="n">
        <f>WEEKNUM(B3526,2)</f>
        <v>36</v>
      </c>
      <c r="B3526" s="33" t="n">
        <v>46267</v>
      </c>
      <c r="C3526" s="52" t="n">
        <v>91535331</v>
      </c>
      <c r="D3526" s="63" t="s">
        <v>31</v>
      </c>
      <c r="E3526" s="52" t="s">
        <v>42</v>
      </c>
      <c r="F3526" s="39" t="s">
        <v>15</v>
      </c>
      <c r="G3526" s="58" t="n">
        <v>11</v>
      </c>
      <c r="H3526" s="39" t="n">
        <v>0.03</v>
      </c>
      <c r="I3526" s="39" t="n">
        <v>0.33</v>
      </c>
      <c r="J3526" s="14"/>
    </row>
    <row r="3527" ht="22.5" customHeight="1">
      <c r="A3527" s="13" t="n">
        <f>WEEKNUM(B3527,2)</f>
        <v>36</v>
      </c>
      <c r="B3527" s="33" t="n">
        <v>46267</v>
      </c>
      <c r="C3527" s="52" t="n">
        <v>11324493</v>
      </c>
      <c r="D3527" s="63" t="s">
        <v>31</v>
      </c>
      <c r="E3527" s="52" t="s">
        <v>17</v>
      </c>
      <c r="F3527" s="13" t="s">
        <v>15</v>
      </c>
      <c r="G3527" s="35" t="n">
        <v>2</v>
      </c>
      <c r="H3527" s="39" t="n">
        <v>0.28</v>
      </c>
      <c r="I3527" s="39" t="n">
        <v>0.56</v>
      </c>
      <c r="J3527" s="14"/>
    </row>
    <row r="3528" ht="22.5" customHeight="1">
      <c r="A3528" s="13" t="n">
        <f>WEEKNUM(B3528,2)</f>
        <v>36</v>
      </c>
      <c r="B3528" s="33" t="n">
        <v>46267</v>
      </c>
      <c r="C3528" s="52" t="n">
        <v>10298628</v>
      </c>
      <c r="D3528" s="63" t="s">
        <v>43</v>
      </c>
      <c r="E3528" s="52" t="s">
        <v>14</v>
      </c>
      <c r="F3528" s="13" t="s">
        <v>26</v>
      </c>
      <c r="G3528" s="58" t="n">
        <v>14</v>
      </c>
      <c r="H3528" s="39" t="n">
        <v>0.18</v>
      </c>
      <c r="I3528" s="39" t="n">
        <v>2.53</v>
      </c>
      <c r="J3528" s="14"/>
    </row>
    <row r="3529" ht="22.5" customHeight="1">
      <c r="A3529" s="13" t="n">
        <f>WEEKNUM(B3529,2)</f>
        <v>36</v>
      </c>
      <c r="B3529" s="33" t="n">
        <v>46267</v>
      </c>
      <c r="C3529" s="52" t="n">
        <v>11655595</v>
      </c>
      <c r="D3529" s="63" t="s">
        <v>44</v>
      </c>
      <c r="E3529" s="52" t="s">
        <v>14</v>
      </c>
      <c r="F3529" s="13" t="s">
        <v>26</v>
      </c>
      <c r="G3529" s="35" t="n">
        <v>1</v>
      </c>
      <c r="H3529" s="39" t="n">
        <v>0.06</v>
      </c>
      <c r="I3529" s="39" t="n">
        <v>0.06</v>
      </c>
      <c r="J3529" s="14"/>
    </row>
    <row r="3530" ht="22.5" customHeight="1">
      <c r="A3530" s="13" t="n">
        <f>WEEKNUM(B3530,2)</f>
        <v>36</v>
      </c>
      <c r="B3530" s="33" t="n">
        <v>46267</v>
      </c>
      <c r="C3530" s="52" t="n">
        <v>11655596</v>
      </c>
      <c r="D3530" s="63" t="s">
        <v>44</v>
      </c>
      <c r="E3530" s="52" t="s">
        <v>14</v>
      </c>
      <c r="F3530" s="13" t="s">
        <v>12</v>
      </c>
      <c r="G3530" s="35" t="n">
        <v>0</v>
      </c>
      <c r="H3530" s="39" t="n">
        <v>0</v>
      </c>
      <c r="I3530" s="39" t="n">
        <v>0</v>
      </c>
      <c r="J3530" s="14"/>
    </row>
    <row r="3531" ht="22.5" customHeight="1">
      <c r="A3531" s="13" t="n">
        <f>WEEKNUM(B3531,2)</f>
        <v>36</v>
      </c>
      <c r="B3531" s="33" t="n">
        <v>46267</v>
      </c>
      <c r="C3531" s="52" t="n">
        <v>11690183</v>
      </c>
      <c r="D3531" s="63" t="s">
        <v>38</v>
      </c>
      <c r="E3531" s="52" t="s">
        <v>14</v>
      </c>
      <c r="F3531" s="13" t="s">
        <v>15</v>
      </c>
      <c r="G3531" s="58" t="n">
        <v>70</v>
      </c>
      <c r="H3531" s="39" t="n">
        <v>0.2</v>
      </c>
      <c r="I3531" s="39" t="n">
        <v>14</v>
      </c>
      <c r="J3531" s="14"/>
    </row>
    <row r="3532" ht="22.5" customHeight="1">
      <c r="A3532" s="13" t="n">
        <f>WEEKNUM(B3532,2)</f>
        <v>36</v>
      </c>
      <c r="B3532" s="33" t="n">
        <v>46267</v>
      </c>
      <c r="C3532" s="52" t="n">
        <v>7953512</v>
      </c>
      <c r="D3532" s="63" t="s">
        <v>43</v>
      </c>
      <c r="E3532" s="52" t="s">
        <v>14</v>
      </c>
      <c r="F3532" s="13" t="s">
        <v>15</v>
      </c>
      <c r="G3532" s="58" t="n">
        <v>300</v>
      </c>
      <c r="H3532" s="39" t="n">
        <v>0.16</v>
      </c>
      <c r="I3532" s="39" t="n">
        <v>48.06</v>
      </c>
      <c r="J3532" s="14"/>
    </row>
    <row r="3533" ht="22.5" customHeight="1">
      <c r="A3533" s="13" t="n">
        <f>WEEKNUM(B3533,2)</f>
        <v>36</v>
      </c>
      <c r="B3533" s="33" t="n">
        <v>46267</v>
      </c>
      <c r="C3533" s="52" t="n">
        <v>11763482</v>
      </c>
      <c r="D3533" s="63" t="s">
        <v>44</v>
      </c>
      <c r="E3533" s="52" t="s">
        <v>14</v>
      </c>
      <c r="F3533" s="38" t="s">
        <v>12</v>
      </c>
      <c r="G3533" s="72" t="n">
        <v>0</v>
      </c>
      <c r="H3533" s="73" t="n">
        <v>0</v>
      </c>
      <c r="I3533" s="73" t="n">
        <v>0.2837</v>
      </c>
      <c r="J3533" s="14"/>
    </row>
    <row r="3534" ht="22.5" customHeight="1">
      <c r="A3534" s="13" t="n">
        <f>WEEKNUM(B3534,2)</f>
        <v>36</v>
      </c>
      <c r="B3534" s="33" t="n">
        <v>46267</v>
      </c>
      <c r="C3534" s="52" t="n">
        <v>5464039</v>
      </c>
      <c r="D3534" s="63" t="s">
        <v>31</v>
      </c>
      <c r="E3534" s="52" t="s">
        <v>46</v>
      </c>
      <c r="F3534" s="13" t="s">
        <v>15</v>
      </c>
      <c r="G3534" s="35" t="n">
        <v>1285</v>
      </c>
      <c r="H3534" s="39" t="n">
        <v>0.297</v>
      </c>
      <c r="I3534" s="39" t="n">
        <v>381.615</v>
      </c>
      <c r="J3534" s="14"/>
    </row>
    <row r="3535" ht="22.5" customHeight="1">
      <c r="A3535" s="13" t="n">
        <f>WEEKNUM(B3535,2)</f>
        <v>36</v>
      </c>
      <c r="B3535" s="33" t="n">
        <v>46267</v>
      </c>
      <c r="C3535" s="52" t="n">
        <v>8057746</v>
      </c>
      <c r="D3535" s="63" t="s">
        <v>31</v>
      </c>
      <c r="E3535" s="52" t="s">
        <v>46</v>
      </c>
      <c r="F3535" s="13" t="s">
        <v>15</v>
      </c>
      <c r="G3535" s="35" t="n">
        <v>1</v>
      </c>
      <c r="H3535" s="39" t="n">
        <v>0.28</v>
      </c>
      <c r="I3535" s="39" t="n">
        <v>0.28</v>
      </c>
      <c r="J3535" s="14"/>
    </row>
    <row r="3536" ht="22.5" customHeight="1">
      <c r="A3536" s="13" t="n">
        <f>WEEKNUM(B3536,2)</f>
        <v>36</v>
      </c>
      <c r="B3536" s="33" t="n">
        <v>46267</v>
      </c>
      <c r="C3536" s="52" t="n">
        <v>91399821</v>
      </c>
      <c r="D3536" s="62" t="s">
        <v>40</v>
      </c>
      <c r="E3536" s="52" t="s">
        <v>14</v>
      </c>
      <c r="F3536" s="13" t="s">
        <v>26</v>
      </c>
      <c r="G3536" s="35" t="n">
        <v>414</v>
      </c>
      <c r="H3536" s="39" t="n">
        <v>0.07</v>
      </c>
      <c r="I3536" s="39" t="n">
        <v>27.7</v>
      </c>
      <c r="J3536" s="14"/>
    </row>
    <row r="3537" ht="22.5" customHeight="1">
      <c r="A3537" s="13" t="n">
        <f>WEEKNUM(B3537,2)</f>
        <v>36</v>
      </c>
      <c r="B3537" s="33" t="n">
        <v>46267</v>
      </c>
      <c r="C3537" s="52" t="n">
        <v>8670368</v>
      </c>
      <c r="D3537" s="62" t="s">
        <v>16</v>
      </c>
      <c r="E3537" s="52" t="s">
        <v>11</v>
      </c>
      <c r="F3537" s="13" t="s">
        <v>30</v>
      </c>
      <c r="G3537" s="35" t="n">
        <v>5</v>
      </c>
      <c r="H3537" s="39" t="n">
        <v>0.18</v>
      </c>
      <c r="I3537" s="39" t="n">
        <v>0.92</v>
      </c>
      <c r="J3537" s="64" t="n">
        <v>0</v>
      </c>
    </row>
    <row r="3538" ht="22.5" customHeight="1">
      <c r="A3538" s="13" t="n">
        <f>WEEKNUM(B3538,2)</f>
        <v>36</v>
      </c>
      <c r="B3538" s="33" t="n">
        <v>46267</v>
      </c>
      <c r="C3538" s="52" t="n">
        <v>10514860</v>
      </c>
      <c r="D3538" s="63" t="s">
        <v>44</v>
      </c>
      <c r="E3538" s="52" t="s">
        <v>14</v>
      </c>
      <c r="F3538" s="13" t="s">
        <v>15</v>
      </c>
      <c r="G3538" s="35" t="n">
        <v>144</v>
      </c>
      <c r="H3538" s="39" t="n">
        <v>0.7</v>
      </c>
      <c r="I3538" s="39" t="n">
        <v>100.8</v>
      </c>
      <c r="J3538" s="14"/>
    </row>
    <row r="3539" ht="22.5" customHeight="1">
      <c r="A3539" s="13" t="n">
        <f>WEEKNUM(B3539,2)</f>
        <v>36</v>
      </c>
      <c r="B3539" s="33" t="n">
        <v>46267</v>
      </c>
      <c r="C3539" s="52" t="n">
        <v>91532857</v>
      </c>
      <c r="D3539" s="63" t="s">
        <v>47</v>
      </c>
      <c r="E3539" s="52" t="s">
        <v>14</v>
      </c>
      <c r="F3539" s="13" t="s">
        <v>12</v>
      </c>
      <c r="G3539" s="35" t="n">
        <v>38</v>
      </c>
      <c r="H3539" s="39" t="n">
        <v>0.161</v>
      </c>
      <c r="I3539" s="39" t="n">
        <v>6.1127</v>
      </c>
      <c r="J3539" s="14"/>
    </row>
    <row r="3540" ht="22.5" customHeight="1">
      <c r="A3540" s="13" t="n">
        <f>WEEKNUM(B3540,2)</f>
        <v>36</v>
      </c>
      <c r="B3540" s="33" t="n">
        <v>46267</v>
      </c>
      <c r="C3540" s="52" t="n">
        <v>91534913</v>
      </c>
      <c r="D3540" s="63" t="s">
        <v>48</v>
      </c>
      <c r="E3540" s="52" t="s">
        <v>49</v>
      </c>
      <c r="F3540" s="13" t="s">
        <v>15</v>
      </c>
      <c r="G3540" s="35" t="n">
        <v>12</v>
      </c>
      <c r="H3540" s="39" t="n">
        <v>1</v>
      </c>
      <c r="I3540" s="39" t="n">
        <v>12</v>
      </c>
      <c r="J3540" s="14"/>
    </row>
    <row r="3541" ht="22.5" customHeight="1">
      <c r="A3541" s="13" t="n">
        <f>WEEKNUM(B3541,2)</f>
        <v>36</v>
      </c>
      <c r="B3541" s="33" t="n">
        <v>46267</v>
      </c>
      <c r="C3541" s="52" t="n">
        <v>91538336</v>
      </c>
      <c r="D3541" s="63" t="s">
        <v>98</v>
      </c>
      <c r="E3541" s="52" t="s">
        <v>32</v>
      </c>
      <c r="F3541" s="13" t="s">
        <v>15</v>
      </c>
      <c r="G3541" s="35" t="n">
        <v>1</v>
      </c>
      <c r="H3541" s="39" t="n">
        <v>0.8</v>
      </c>
      <c r="I3541" s="39" t="n">
        <v>0.8</v>
      </c>
      <c r="J3541" s="14"/>
    </row>
    <row r="3542" ht="22.5" customHeight="1">
      <c r="A3542" s="13" t="n">
        <f>WEEKNUM(B3542,2)</f>
        <v>36</v>
      </c>
      <c r="B3542" s="33" t="n">
        <v>46267</v>
      </c>
      <c r="C3542" s="52" t="n">
        <v>91533906</v>
      </c>
      <c r="D3542" s="63" t="s">
        <v>50</v>
      </c>
      <c r="E3542" s="52" t="s">
        <v>51</v>
      </c>
      <c r="F3542" s="13" t="s">
        <v>15</v>
      </c>
      <c r="G3542" s="35" t="n">
        <v>4</v>
      </c>
      <c r="H3542" s="39" t="n">
        <v>1</v>
      </c>
      <c r="I3542" s="39" t="n">
        <v>4</v>
      </c>
      <c r="J3542" s="14"/>
    </row>
    <row r="3543" ht="22.5" customHeight="1">
      <c r="A3543" s="13" t="n">
        <f>WEEKNUM(B3543,2)</f>
        <v>36</v>
      </c>
      <c r="B3543" s="33" t="n">
        <v>46267</v>
      </c>
      <c r="C3543" s="52" t="n">
        <v>91538334</v>
      </c>
      <c r="D3543" s="63" t="s">
        <v>98</v>
      </c>
      <c r="E3543" s="52" t="s">
        <v>18</v>
      </c>
      <c r="F3543" s="13" t="s">
        <v>15</v>
      </c>
      <c r="G3543" s="35" t="n">
        <v>7</v>
      </c>
      <c r="H3543" s="39" t="n">
        <v>0.8</v>
      </c>
      <c r="I3543" s="39" t="n">
        <v>5.6</v>
      </c>
      <c r="J3543" s="14"/>
    </row>
    <row r="3544" ht="22.5" customHeight="1">
      <c r="A3544" s="13" t="n">
        <f>WEEKNUM(B3544,2)</f>
        <v>36</v>
      </c>
      <c r="B3544" s="33" t="n">
        <v>46267</v>
      </c>
      <c r="C3544" s="52" t="n">
        <v>91545519</v>
      </c>
      <c r="D3544" s="63" t="s">
        <v>52</v>
      </c>
      <c r="E3544" s="52" t="s">
        <v>46</v>
      </c>
      <c r="F3544" s="13" t="s">
        <v>15</v>
      </c>
      <c r="G3544" s="35" t="n">
        <v>50</v>
      </c>
      <c r="H3544" s="39" t="n">
        <v>0.2</v>
      </c>
      <c r="I3544" s="39" t="n">
        <v>9.98</v>
      </c>
      <c r="J3544" s="14"/>
    </row>
    <row r="3545" ht="22.5" customHeight="1">
      <c r="A3545" s="13" t="n">
        <f>WEEKNUM(B3545,2)</f>
        <v>36</v>
      </c>
      <c r="B3545" s="33" t="n">
        <v>46267</v>
      </c>
      <c r="C3545" s="52" t="n">
        <v>91551388</v>
      </c>
      <c r="D3545" s="63" t="s">
        <v>53</v>
      </c>
      <c r="E3545" s="52" t="s">
        <v>54</v>
      </c>
      <c r="F3545" s="13" t="s">
        <v>12</v>
      </c>
      <c r="G3545" s="35" t="n">
        <v>38</v>
      </c>
      <c r="H3545" s="39" t="n">
        <v>0.769</v>
      </c>
      <c r="I3545" s="39" t="n">
        <v>29.2168</v>
      </c>
      <c r="J3545" s="14"/>
    </row>
    <row r="3546" ht="22.5" customHeight="1">
      <c r="A3546" s="13" t="n">
        <f>WEEKNUM(B3546,2)</f>
        <v>36</v>
      </c>
      <c r="B3546" s="33" t="n">
        <v>46267</v>
      </c>
      <c r="C3546" s="52" t="n">
        <v>91550293</v>
      </c>
      <c r="D3546" s="63" t="s">
        <v>55</v>
      </c>
      <c r="E3546" s="52" t="s">
        <v>56</v>
      </c>
      <c r="F3546" s="13" t="s">
        <v>15</v>
      </c>
      <c r="G3546" s="35" t="n">
        <v>66</v>
      </c>
      <c r="H3546" s="39" t="n">
        <v>0.35</v>
      </c>
      <c r="I3546" s="39" t="n">
        <v>23.1</v>
      </c>
      <c r="J3546" s="14"/>
    </row>
    <row r="3547" ht="22.5" customHeight="1">
      <c r="A3547" s="13" t="n">
        <f>WEEKNUM(B3547,2)</f>
        <v>36</v>
      </c>
      <c r="B3547" s="33" t="n">
        <v>46267</v>
      </c>
      <c r="C3547" s="52" t="n">
        <v>91550294</v>
      </c>
      <c r="D3547" s="63" t="s">
        <v>96</v>
      </c>
      <c r="E3547" s="52" t="s">
        <v>54</v>
      </c>
      <c r="F3547" s="13" t="s">
        <v>15</v>
      </c>
      <c r="G3547" s="35" t="n">
        <v>2</v>
      </c>
      <c r="H3547" s="39" t="n">
        <v>0.8</v>
      </c>
      <c r="I3547" s="39" t="n">
        <v>1.6</v>
      </c>
      <c r="J3547" s="14"/>
    </row>
    <row r="3548" ht="22.5" customHeight="1">
      <c r="A3548" s="13" t="n">
        <f>WEEKNUM(B3548,2)</f>
        <v>36</v>
      </c>
      <c r="B3548" s="33" t="n">
        <v>46267</v>
      </c>
      <c r="C3548" s="52" t="n">
        <v>9333145</v>
      </c>
      <c r="D3548" s="63" t="s">
        <v>57</v>
      </c>
      <c r="E3548" s="52" t="s">
        <v>14</v>
      </c>
      <c r="F3548" s="13" t="s">
        <v>26</v>
      </c>
      <c r="G3548" s="35" t="n">
        <v>53</v>
      </c>
      <c r="H3548" s="39" t="n">
        <v>0.51</v>
      </c>
      <c r="I3548" s="39" t="n">
        <v>27.28</v>
      </c>
      <c r="J3548" s="14"/>
    </row>
    <row r="3549" ht="22.5" customHeight="1">
      <c r="A3549" s="13" t="n">
        <f>WEEKNUM(B3549,2)</f>
        <v>36</v>
      </c>
      <c r="B3549" s="33" t="n">
        <v>46267</v>
      </c>
      <c r="C3549" s="52" t="n">
        <v>91555309</v>
      </c>
      <c r="D3549" s="63" t="s">
        <v>52</v>
      </c>
      <c r="E3549" s="52" t="s">
        <v>36</v>
      </c>
      <c r="F3549" s="13" t="s">
        <v>15</v>
      </c>
      <c r="G3549" s="35" t="n">
        <v>85</v>
      </c>
      <c r="H3549" s="39" t="n">
        <v>0.2</v>
      </c>
      <c r="I3549" s="39" t="n">
        <v>17</v>
      </c>
      <c r="J3549" s="14"/>
    </row>
    <row r="3550" ht="22.5" customHeight="1">
      <c r="A3550" s="13" t="n">
        <f>WEEKNUM(B3550,2)</f>
        <v>36</v>
      </c>
      <c r="B3550" s="33" t="n">
        <v>46267</v>
      </c>
      <c r="C3550" s="52" t="n">
        <v>91554853</v>
      </c>
      <c r="D3550" s="63" t="s">
        <v>52</v>
      </c>
      <c r="E3550" s="52" t="s">
        <v>36</v>
      </c>
      <c r="F3550" s="13" t="s">
        <v>21</v>
      </c>
      <c r="G3550" s="35" t="n">
        <v>8</v>
      </c>
      <c r="H3550" s="39" t="n">
        <v>0.3</v>
      </c>
      <c r="I3550" s="39" t="n">
        <v>2.4</v>
      </c>
      <c r="J3550" s="14"/>
    </row>
    <row r="3551" ht="22.5" customHeight="1">
      <c r="A3551" s="13" t="n">
        <f>WEEKNUM(B3551,2)</f>
        <v>36</v>
      </c>
      <c r="B3551" s="33" t="n">
        <v>46267</v>
      </c>
      <c r="C3551" s="52" t="n">
        <v>91399439</v>
      </c>
      <c r="D3551" s="63" t="s">
        <v>69</v>
      </c>
      <c r="E3551" s="52" t="s">
        <v>42</v>
      </c>
      <c r="F3551" s="13" t="s">
        <v>15</v>
      </c>
      <c r="G3551" s="13" t="n">
        <v>25</v>
      </c>
      <c r="H3551" s="39" t="n">
        <v>0.1</v>
      </c>
      <c r="I3551" s="39" t="n">
        <v>2.5</v>
      </c>
      <c r="J3551" s="14"/>
    </row>
    <row r="3552" ht="22.5" customHeight="1">
      <c r="A3552" s="13" t="n">
        <f>WEEKNUM(B3552,2)</f>
        <v>36</v>
      </c>
      <c r="B3552" s="33" t="n">
        <v>46267</v>
      </c>
      <c r="C3552" s="52" t="n">
        <v>91399437</v>
      </c>
      <c r="D3552" s="63" t="s">
        <v>70</v>
      </c>
      <c r="E3552" s="56" t="s">
        <v>71</v>
      </c>
      <c r="F3552" s="61" t="s">
        <v>15</v>
      </c>
      <c r="G3552" s="59" t="n">
        <v>50</v>
      </c>
      <c r="H3552" s="60" t="n">
        <v>0.15</v>
      </c>
      <c r="I3552" s="60" t="n">
        <v>7.5</v>
      </c>
      <c r="J3552" s="14"/>
    </row>
    <row r="3553" ht="22.5" customHeight="1">
      <c r="A3553" s="13" t="n">
        <f>WEEKNUM(B3553,2)</f>
        <v>36</v>
      </c>
      <c r="B3553" s="33" t="n">
        <v>46267</v>
      </c>
      <c r="C3553" s="52" t="n">
        <v>5556054</v>
      </c>
      <c r="D3553" s="63" t="s">
        <v>72</v>
      </c>
      <c r="E3553" s="52" t="s">
        <v>36</v>
      </c>
      <c r="F3553" s="13" t="s">
        <v>15</v>
      </c>
      <c r="G3553" s="57" t="n">
        <v>3</v>
      </c>
      <c r="H3553" s="39" t="n">
        <v>0.75</v>
      </c>
      <c r="I3553" s="39" t="n">
        <v>2.25</v>
      </c>
      <c r="J3553" s="14"/>
    </row>
    <row r="3554" ht="22.5" customHeight="1">
      <c r="A3554" s="13" t="n">
        <f>WEEKNUM(B3554,2)</f>
        <v>36</v>
      </c>
      <c r="B3554" s="33" t="n">
        <v>46267</v>
      </c>
      <c r="C3554" s="52" t="n">
        <v>8628042</v>
      </c>
      <c r="D3554" s="63" t="s">
        <v>28</v>
      </c>
      <c r="E3554" s="52" t="s">
        <v>14</v>
      </c>
      <c r="F3554" s="13" t="s">
        <v>26</v>
      </c>
      <c r="G3554" s="13" t="n">
        <v>514</v>
      </c>
      <c r="H3554" s="39" t="n">
        <v>0.27</v>
      </c>
      <c r="I3554" s="39" t="n">
        <v>142.76</v>
      </c>
      <c r="J3554" s="14"/>
    </row>
    <row r="3555" ht="22.5" customHeight="1">
      <c r="A3555" s="13" t="n">
        <f>WEEKNUM(B3555,2)</f>
        <v>36</v>
      </c>
      <c r="B3555" s="33" t="n">
        <v>46267</v>
      </c>
      <c r="C3555" s="52" t="n">
        <v>9297014</v>
      </c>
      <c r="D3555" s="63" t="s">
        <v>13</v>
      </c>
      <c r="E3555" s="52" t="s">
        <v>14</v>
      </c>
      <c r="F3555" s="13" t="s">
        <v>26</v>
      </c>
      <c r="G3555" s="13" t="n">
        <v>296</v>
      </c>
      <c r="H3555" s="39" t="n">
        <v>0.18</v>
      </c>
      <c r="I3555" s="39" t="n">
        <v>52.37</v>
      </c>
      <c r="J3555" s="14"/>
    </row>
    <row r="3556" ht="22.5" customHeight="1">
      <c r="A3556" s="13" t="n">
        <f>WEEKNUM(B3556,2)</f>
        <v>36</v>
      </c>
      <c r="B3556" s="33" t="n">
        <v>46267</v>
      </c>
      <c r="C3556" s="52" t="n">
        <v>7815836</v>
      </c>
      <c r="D3556" s="63" t="s">
        <v>73</v>
      </c>
      <c r="E3556" s="52" t="s">
        <v>36</v>
      </c>
      <c r="F3556" s="13" t="s">
        <v>15</v>
      </c>
      <c r="G3556" s="57" t="n">
        <v>2617</v>
      </c>
      <c r="H3556" s="39" t="n">
        <v>0.115</v>
      </c>
      <c r="I3556" s="39" t="n">
        <v>301.68</v>
      </c>
      <c r="J3556" s="14"/>
    </row>
    <row r="3557" ht="22.5" customHeight="1">
      <c r="A3557" s="13" t="n">
        <f>WEEKNUM(B3557,2)</f>
        <v>36</v>
      </c>
      <c r="B3557" s="33" t="n">
        <v>46267</v>
      </c>
      <c r="C3557" s="52" t="n">
        <v>9751142</v>
      </c>
      <c r="D3557" s="63" t="s">
        <v>101</v>
      </c>
      <c r="E3557" s="52" t="s">
        <v>11</v>
      </c>
      <c r="F3557" s="39" t="s">
        <v>30</v>
      </c>
      <c r="G3557" s="57" t="n">
        <v>2</v>
      </c>
      <c r="H3557" s="39" t="n">
        <v>2.13</v>
      </c>
      <c r="I3557" s="39" t="n">
        <v>4.26</v>
      </c>
      <c r="J3557" s="64" t="n">
        <v>4.259</v>
      </c>
    </row>
    <row r="3558" ht="22.5" customHeight="1">
      <c r="A3558" s="13" t="n">
        <f>WEEKNUM(B3558,2)</f>
        <v>36</v>
      </c>
      <c r="B3558" s="33" t="n">
        <v>46267</v>
      </c>
      <c r="C3558" s="52" t="n">
        <v>8312006</v>
      </c>
      <c r="D3558" s="63" t="s">
        <v>92</v>
      </c>
      <c r="E3558" s="52" t="s">
        <v>14</v>
      </c>
      <c r="F3558" s="13" t="s">
        <v>15</v>
      </c>
      <c r="G3558" s="57" t="n">
        <v>21</v>
      </c>
      <c r="H3558" s="39" t="n">
        <v>0.12</v>
      </c>
      <c r="I3558" s="39" t="n">
        <v>2.52</v>
      </c>
      <c r="J3558" s="14"/>
    </row>
    <row r="3559" ht="22.5" customHeight="1">
      <c r="A3559" s="13" t="n">
        <f>WEEKNUM(B3559,2)</f>
        <v>36</v>
      </c>
      <c r="B3559" s="33" t="n">
        <v>46267</v>
      </c>
      <c r="C3559" s="52" t="n">
        <v>91467820</v>
      </c>
      <c r="D3559" s="63" t="s">
        <v>74</v>
      </c>
      <c r="E3559" s="52" t="s">
        <v>36</v>
      </c>
      <c r="F3559" s="13" t="s">
        <v>15</v>
      </c>
      <c r="G3559" s="57" t="n">
        <v>600</v>
      </c>
      <c r="H3559" s="39" t="n">
        <v>0.1</v>
      </c>
      <c r="I3559" s="39" t="n">
        <v>60</v>
      </c>
      <c r="J3559" s="14"/>
    </row>
    <row r="3560" ht="22.5" customHeight="1">
      <c r="A3560" s="13" t="n">
        <f>WEEKNUM(B3560,2)</f>
        <v>36</v>
      </c>
      <c r="B3560" s="33" t="n">
        <v>46267</v>
      </c>
      <c r="C3560" s="52" t="n">
        <v>91467821</v>
      </c>
      <c r="D3560" s="63" t="s">
        <v>74</v>
      </c>
      <c r="E3560" s="52" t="s">
        <v>17</v>
      </c>
      <c r="F3560" s="13" t="s">
        <v>15</v>
      </c>
      <c r="G3560" s="57" t="n">
        <v>100</v>
      </c>
      <c r="H3560" s="39" t="n">
        <v>0.17</v>
      </c>
      <c r="I3560" s="39" t="n">
        <v>17</v>
      </c>
      <c r="J3560" s="14"/>
    </row>
    <row r="3561" ht="22.5" customHeight="1">
      <c r="A3561" s="13" t="n">
        <f>WEEKNUM(B3561,2)</f>
        <v>36</v>
      </c>
      <c r="B3561" s="33" t="n">
        <v>46267</v>
      </c>
      <c r="C3561" s="52" t="n">
        <v>10295313</v>
      </c>
      <c r="D3561" s="63" t="s">
        <v>92</v>
      </c>
      <c r="E3561" s="52" t="s">
        <v>14</v>
      </c>
      <c r="F3561" s="13" t="s">
        <v>15</v>
      </c>
      <c r="G3561" s="57" t="n">
        <v>0</v>
      </c>
      <c r="H3561" s="39" t="n">
        <v>0</v>
      </c>
      <c r="I3561" s="39" t="n">
        <v>0</v>
      </c>
      <c r="J3561" s="14"/>
    </row>
    <row r="3562" ht="22.5" customHeight="1">
      <c r="A3562" s="13" t="n">
        <f>WEEKNUM(B3562,2)</f>
        <v>36</v>
      </c>
      <c r="B3562" s="33" t="n">
        <v>46267</v>
      </c>
      <c r="C3562" s="52" t="n">
        <v>91496145</v>
      </c>
      <c r="D3562" s="63" t="s">
        <v>74</v>
      </c>
      <c r="E3562" s="56" t="s">
        <v>71</v>
      </c>
      <c r="F3562" s="13" t="s">
        <v>15</v>
      </c>
      <c r="G3562" s="57" t="n">
        <v>50</v>
      </c>
      <c r="H3562" s="39" t="n">
        <v>0.15</v>
      </c>
      <c r="I3562" s="39" t="n">
        <v>7.5</v>
      </c>
      <c r="J3562" s="14"/>
    </row>
    <row r="3563" ht="22.5" customHeight="1">
      <c r="A3563" s="13" t="n">
        <f>WEEKNUM(B3563,2)</f>
        <v>36</v>
      </c>
      <c r="B3563" s="33" t="n">
        <v>46267</v>
      </c>
      <c r="C3563" s="52" t="n">
        <v>91496146</v>
      </c>
      <c r="D3563" s="63" t="s">
        <v>74</v>
      </c>
      <c r="E3563" s="52" t="s">
        <v>46</v>
      </c>
      <c r="F3563" s="13" t="s">
        <v>15</v>
      </c>
      <c r="G3563" s="57" t="n">
        <v>200</v>
      </c>
      <c r="H3563" s="39" t="n">
        <v>0.14</v>
      </c>
      <c r="I3563" s="39" t="n">
        <v>28</v>
      </c>
      <c r="J3563" s="14"/>
    </row>
    <row r="3564" ht="22.5" customHeight="1">
      <c r="A3564" s="13" t="n">
        <f>WEEKNUM(B3564,2)</f>
        <v>36</v>
      </c>
      <c r="B3564" s="33" t="n">
        <v>46267</v>
      </c>
      <c r="C3564" s="52" t="n">
        <v>91496147</v>
      </c>
      <c r="D3564" s="63" t="s">
        <v>74</v>
      </c>
      <c r="E3564" s="52" t="s">
        <v>11</v>
      </c>
      <c r="F3564" s="13" t="s">
        <v>15</v>
      </c>
      <c r="G3564" s="57" t="n">
        <v>138</v>
      </c>
      <c r="H3564" s="39" t="n">
        <v>0.13</v>
      </c>
      <c r="I3564" s="39" t="n">
        <v>17.94</v>
      </c>
      <c r="J3564" s="14"/>
    </row>
    <row r="3565" ht="22.5" customHeight="1">
      <c r="A3565" s="13" t="n">
        <f>WEEKNUM(B3565,2)</f>
        <v>36</v>
      </c>
      <c r="B3565" s="33" t="n">
        <v>46267</v>
      </c>
      <c r="C3565" s="52" t="n">
        <v>91496148</v>
      </c>
      <c r="D3565" s="63" t="s">
        <v>74</v>
      </c>
      <c r="E3565" s="52" t="s">
        <v>14</v>
      </c>
      <c r="F3565" s="13" t="s">
        <v>15</v>
      </c>
      <c r="G3565" s="57" t="n">
        <v>300</v>
      </c>
      <c r="H3565" s="39" t="n">
        <v>0.15</v>
      </c>
      <c r="I3565" s="39" t="n">
        <v>45</v>
      </c>
      <c r="J3565" s="14"/>
    </row>
    <row r="3566" ht="22.5" customHeight="1">
      <c r="A3566" s="13" t="n">
        <f>WEEKNUM(B3566,2)</f>
        <v>36</v>
      </c>
      <c r="B3566" s="33" t="n">
        <v>46267</v>
      </c>
      <c r="C3566" s="52" t="n">
        <v>10765365</v>
      </c>
      <c r="D3566" s="63" t="s">
        <v>75</v>
      </c>
      <c r="E3566" s="56" t="s">
        <v>71</v>
      </c>
      <c r="F3566" s="13" t="s">
        <v>15</v>
      </c>
      <c r="G3566" s="57" t="n">
        <v>50</v>
      </c>
      <c r="H3566" s="39" t="n">
        <v>0.202</v>
      </c>
      <c r="I3566" s="39" t="n">
        <v>10.1</v>
      </c>
      <c r="J3566" s="14"/>
    </row>
    <row r="3567" ht="22.5" customHeight="1">
      <c r="A3567" s="13" t="n">
        <f>WEEKNUM(B3567,2)</f>
        <v>36</v>
      </c>
      <c r="B3567" s="33" t="n">
        <v>46267</v>
      </c>
      <c r="C3567" s="52" t="n">
        <v>11079953</v>
      </c>
      <c r="D3567" s="63" t="s">
        <v>72</v>
      </c>
      <c r="E3567" s="52" t="s">
        <v>36</v>
      </c>
      <c r="F3567" s="13" t="s">
        <v>15</v>
      </c>
      <c r="G3567" s="57" t="n">
        <v>0</v>
      </c>
      <c r="H3567" s="39" t="n">
        <v>0</v>
      </c>
      <c r="I3567" s="39" t="n">
        <v>0</v>
      </c>
      <c r="J3567" s="14"/>
    </row>
    <row r="3568" ht="22.5" customHeight="1">
      <c r="A3568" s="13" t="n">
        <f>WEEKNUM(B3568,2)</f>
        <v>36</v>
      </c>
      <c r="B3568" s="33" t="n">
        <v>46267</v>
      </c>
      <c r="C3568" s="52" t="n">
        <v>11079265</v>
      </c>
      <c r="D3568" s="63" t="s">
        <v>101</v>
      </c>
      <c r="E3568" s="52" t="s">
        <v>11</v>
      </c>
      <c r="F3568" s="39" t="s">
        <v>30</v>
      </c>
      <c r="G3568" s="57" t="n">
        <v>0</v>
      </c>
      <c r="H3568" s="39" t="n">
        <v>0</v>
      </c>
      <c r="I3568" s="39" t="n">
        <v>0.01</v>
      </c>
      <c r="J3568" s="64" t="n">
        <v>0</v>
      </c>
    </row>
    <row r="3569" ht="22.5" customHeight="1">
      <c r="A3569" s="13" t="n">
        <f>WEEKNUM(B3569,2)</f>
        <v>36</v>
      </c>
      <c r="B3569" s="33" t="n">
        <v>46267</v>
      </c>
      <c r="C3569" s="52" t="n">
        <v>9535696</v>
      </c>
      <c r="D3569" s="63" t="s">
        <v>97</v>
      </c>
      <c r="E3569" s="56" t="s">
        <v>36</v>
      </c>
      <c r="F3569" s="13" t="s">
        <v>15</v>
      </c>
      <c r="G3569" s="57" t="n">
        <v>0</v>
      </c>
      <c r="H3569" s="39" t="n">
        <v>0</v>
      </c>
      <c r="I3569" s="39" t="n">
        <v>0</v>
      </c>
      <c r="J3569" s="14"/>
    </row>
    <row r="3570" ht="22.5" customHeight="1">
      <c r="A3570" s="13" t="n">
        <f>WEEKNUM(B3570,2)</f>
        <v>36</v>
      </c>
      <c r="B3570" s="33" t="n">
        <v>46267</v>
      </c>
      <c r="C3570" s="52" t="n">
        <v>11690181</v>
      </c>
      <c r="D3570" s="63" t="s">
        <v>76</v>
      </c>
      <c r="E3570" s="52" t="s">
        <v>14</v>
      </c>
      <c r="F3570" s="13" t="s">
        <v>15</v>
      </c>
      <c r="G3570" s="57" t="n">
        <v>100</v>
      </c>
      <c r="H3570" s="39" t="n">
        <v>0.44</v>
      </c>
      <c r="I3570" s="39" t="n">
        <v>44</v>
      </c>
      <c r="J3570" s="14"/>
    </row>
    <row r="3571" ht="22.5" customHeight="1">
      <c r="A3571" s="13" t="n">
        <f>WEEKNUM(B3571,2)</f>
        <v>36</v>
      </c>
      <c r="B3571" s="33" t="n">
        <v>46267</v>
      </c>
      <c r="C3571" s="52" t="n">
        <v>11836152</v>
      </c>
      <c r="D3571" s="63" t="s">
        <v>73</v>
      </c>
      <c r="E3571" s="56" t="s">
        <v>36</v>
      </c>
      <c r="F3571" s="13" t="s">
        <v>15</v>
      </c>
      <c r="G3571" s="57" t="n">
        <v>0</v>
      </c>
      <c r="H3571" s="39" t="n">
        <v>0</v>
      </c>
      <c r="I3571" s="39" t="n">
        <v>0</v>
      </c>
      <c r="J3571" s="70"/>
    </row>
    <row r="3572" ht="22.5" customHeight="1">
      <c r="A3572" s="13" t="n">
        <f>WEEKNUM(B3572,2)</f>
        <v>36</v>
      </c>
      <c r="B3572" s="33" t="n">
        <v>46267</v>
      </c>
      <c r="C3572" s="52" t="n">
        <v>11862336</v>
      </c>
      <c r="D3572" s="63" t="s">
        <v>69</v>
      </c>
      <c r="E3572" s="31" t="s">
        <v>42</v>
      </c>
      <c r="F3572" s="13" t="s">
        <v>15</v>
      </c>
      <c r="G3572" s="57" t="n">
        <v>0</v>
      </c>
      <c r="H3572" s="39" t="n">
        <v>0</v>
      </c>
      <c r="I3572" s="39" t="n">
        <v>0</v>
      </c>
      <c r="J3572" s="70"/>
    </row>
    <row r="3573" ht="22.5" customHeight="1">
      <c r="A3573" s="13" t="n">
        <f>WEEKNUM(B3573,2)</f>
        <v>36</v>
      </c>
      <c r="B3573" s="33" t="n">
        <v>46267</v>
      </c>
      <c r="C3573" s="52" t="n">
        <v>6395488</v>
      </c>
      <c r="D3573" s="63" t="s">
        <v>39</v>
      </c>
      <c r="E3573" s="52" t="s">
        <v>14</v>
      </c>
      <c r="F3573" s="13" t="s">
        <v>15</v>
      </c>
      <c r="G3573" s="13" t="n">
        <v>200</v>
      </c>
      <c r="H3573" s="39" t="n">
        <v>0.3</v>
      </c>
      <c r="I3573" s="39" t="n">
        <v>60</v>
      </c>
      <c r="J3573" s="14"/>
    </row>
    <row r="3574" ht="22.5" customHeight="1">
      <c r="A3574" s="13" t="n">
        <f>WEEKNUM(B3574,2)</f>
        <v>36</v>
      </c>
      <c r="B3574" s="33" t="n">
        <v>46267</v>
      </c>
      <c r="C3574" s="52" t="n">
        <v>8291713</v>
      </c>
      <c r="D3574" s="62" t="s">
        <v>40</v>
      </c>
      <c r="E3574" s="56" t="s">
        <v>14</v>
      </c>
      <c r="F3574" s="13" t="s">
        <v>15</v>
      </c>
      <c r="G3574" s="35" t="n">
        <v>1500</v>
      </c>
      <c r="H3574" s="39" t="n">
        <v>0.14</v>
      </c>
      <c r="I3574" s="39" t="n">
        <v>210</v>
      </c>
      <c r="J3574" s="14"/>
    </row>
    <row r="3575" ht="22.5" customHeight="1">
      <c r="A3575" s="13" t="n">
        <f>WEEKNUM(B3575,2)</f>
        <v>36</v>
      </c>
      <c r="B3575" s="33" t="n">
        <v>46267</v>
      </c>
      <c r="C3575" s="52" t="n">
        <v>8566541</v>
      </c>
      <c r="D3575" s="62" t="s">
        <v>79</v>
      </c>
      <c r="E3575" s="31" t="s">
        <v>14</v>
      </c>
      <c r="F3575" s="60" t="s">
        <v>26</v>
      </c>
      <c r="G3575" s="59" t="n">
        <v>4</v>
      </c>
      <c r="H3575" s="60" t="n">
        <v>0</v>
      </c>
      <c r="I3575" s="60" t="n">
        <v>0</v>
      </c>
      <c r="J3575" s="14"/>
    </row>
    <row r="3576" ht="22.5" customHeight="1">
      <c r="A3576" s="13" t="n">
        <f>WEEKNUM(B3576,2)</f>
        <v>36</v>
      </c>
      <c r="B3576" s="33" t="n">
        <v>46267</v>
      </c>
      <c r="C3576" s="52" t="n">
        <v>8566084</v>
      </c>
      <c r="D3576" s="62" t="s">
        <v>80</v>
      </c>
      <c r="E3576" s="56" t="s">
        <v>42</v>
      </c>
      <c r="F3576" s="13" t="s">
        <v>15</v>
      </c>
      <c r="G3576" s="58" t="n">
        <v>57</v>
      </c>
      <c r="H3576" s="39" t="n">
        <v>0.12</v>
      </c>
      <c r="I3576" s="39" t="n">
        <v>6.84</v>
      </c>
      <c r="J3576" s="14"/>
    </row>
    <row r="3577" ht="22.5" customHeight="1">
      <c r="A3577" s="13" t="n">
        <f>WEEKNUM(B3577,2)</f>
        <v>36</v>
      </c>
      <c r="B3577" s="33" t="n">
        <v>46267</v>
      </c>
      <c r="C3577" s="52" t="n">
        <v>2937658</v>
      </c>
      <c r="D3577" s="62" t="s">
        <v>81</v>
      </c>
      <c r="E3577" s="56" t="s">
        <v>14</v>
      </c>
      <c r="F3577" s="13" t="s">
        <v>15</v>
      </c>
      <c r="G3577" s="58" t="n">
        <v>100</v>
      </c>
      <c r="H3577" s="39" t="n">
        <v>0.123</v>
      </c>
      <c r="I3577" s="39" t="n">
        <v>12.3</v>
      </c>
      <c r="J3577" s="14"/>
    </row>
    <row r="3578" ht="22.5" customHeight="1">
      <c r="A3578" s="13" t="n">
        <f>WEEKNUM(B3578,2)</f>
        <v>36</v>
      </c>
      <c r="B3578" s="33" t="n">
        <v>46267</v>
      </c>
      <c r="C3578" s="52" t="n">
        <v>8942077</v>
      </c>
      <c r="D3578" s="62" t="s">
        <v>104</v>
      </c>
      <c r="E3578" s="56" t="s">
        <v>71</v>
      </c>
      <c r="F3578" s="13" t="s">
        <v>15</v>
      </c>
      <c r="G3578" s="58" t="n">
        <v>17</v>
      </c>
      <c r="H3578" s="39" t="n">
        <v>0.2</v>
      </c>
      <c r="I3578" s="39" t="n">
        <v>3.4</v>
      </c>
      <c r="J3578" s="14"/>
    </row>
    <row r="3579" ht="22.5" customHeight="1">
      <c r="A3579" s="13" t="n">
        <f>WEEKNUM(B3579,2)</f>
        <v>36</v>
      </c>
      <c r="B3579" s="33" t="n">
        <v>46267</v>
      </c>
      <c r="C3579" s="52" t="n">
        <v>6706444</v>
      </c>
      <c r="D3579" s="62" t="s">
        <v>82</v>
      </c>
      <c r="E3579" s="52" t="s">
        <v>83</v>
      </c>
      <c r="F3579" s="39" t="s">
        <v>12</v>
      </c>
      <c r="G3579" s="58" t="n">
        <v>7</v>
      </c>
      <c r="H3579" s="39" t="n">
        <v>0.758</v>
      </c>
      <c r="I3579" s="39" t="n">
        <v>5.3046</v>
      </c>
      <c r="J3579" s="14"/>
    </row>
    <row r="3580" ht="22.5" customHeight="1">
      <c r="A3580" s="13" t="n">
        <f>WEEKNUM(B3580,2)</f>
        <v>36</v>
      </c>
      <c r="B3580" s="33" t="n">
        <v>46267</v>
      </c>
      <c r="C3580" s="52" t="n">
        <v>5963354</v>
      </c>
      <c r="D3580" s="63" t="s">
        <v>82</v>
      </c>
      <c r="E3580" s="52" t="s">
        <v>83</v>
      </c>
      <c r="F3580" s="13" t="s">
        <v>15</v>
      </c>
      <c r="G3580" s="58" t="n">
        <v>335</v>
      </c>
      <c r="H3580" s="39" t="n">
        <v>0.577</v>
      </c>
      <c r="I3580" s="39" t="n">
        <v>193.394</v>
      </c>
      <c r="J3580" s="64"/>
    </row>
    <row r="3581" ht="22.5" customHeight="1">
      <c r="A3581" s="13" t="n">
        <f>WEEKNUM(B3581,2)</f>
        <v>36</v>
      </c>
      <c r="B3581" s="33" t="n">
        <v>46267</v>
      </c>
      <c r="C3581" s="52" t="n">
        <v>9686529</v>
      </c>
      <c r="D3581" s="62" t="s">
        <v>82</v>
      </c>
      <c r="E3581" s="56" t="s">
        <v>84</v>
      </c>
      <c r="F3581" s="13" t="s">
        <v>15</v>
      </c>
      <c r="G3581" s="58" t="n">
        <v>26</v>
      </c>
      <c r="H3581" s="39" t="n">
        <v>0.5</v>
      </c>
      <c r="I3581" s="39" t="n">
        <v>13</v>
      </c>
      <c r="J3581" s="14"/>
    </row>
    <row r="3582" ht="22.5" customHeight="1">
      <c r="A3582" s="13" t="n">
        <f>WEEKNUM(B3582,2)</f>
        <v>36</v>
      </c>
      <c r="B3582" s="33" t="n">
        <v>46267</v>
      </c>
      <c r="C3582" s="52" t="n">
        <v>5963400</v>
      </c>
      <c r="D3582" s="62" t="s">
        <v>82</v>
      </c>
      <c r="E3582" s="56" t="s">
        <v>85</v>
      </c>
      <c r="F3582" s="13" t="s">
        <v>15</v>
      </c>
      <c r="G3582" s="58" t="n">
        <v>246</v>
      </c>
      <c r="H3582" s="39" t="n">
        <v>0.485</v>
      </c>
      <c r="I3582" s="39" t="n">
        <v>119.35</v>
      </c>
      <c r="J3582" s="14"/>
    </row>
    <row r="3583" ht="22.5" customHeight="1">
      <c r="A3583" s="38" t="n">
        <f>WEEKNUM(B3583,2)</f>
        <v>36</v>
      </c>
      <c r="B3583" s="33" t="n">
        <v>46267</v>
      </c>
      <c r="C3583" s="65" t="n">
        <v>10080665</v>
      </c>
      <c r="D3583" s="68" t="s">
        <v>82</v>
      </c>
      <c r="E3583" s="56" t="s">
        <v>86</v>
      </c>
      <c r="F3583" s="13" t="s">
        <v>15</v>
      </c>
      <c r="G3583" s="58" t="n">
        <v>12</v>
      </c>
      <c r="H3583" s="39" t="n">
        <v>0.38</v>
      </c>
      <c r="I3583" s="39" t="n">
        <v>4.56</v>
      </c>
      <c r="J3583" s="14"/>
    </row>
    <row r="3584" ht="22.5" customHeight="1">
      <c r="A3584" s="13" t="n">
        <f>WEEKNUM(B3584,2)</f>
        <v>36</v>
      </c>
      <c r="B3584" s="33" t="n">
        <v>46267</v>
      </c>
      <c r="C3584" s="13" t="n">
        <v>91520433</v>
      </c>
      <c r="D3584" s="62" t="s">
        <v>74</v>
      </c>
      <c r="E3584" s="56" t="s">
        <v>14</v>
      </c>
      <c r="F3584" s="13" t="s">
        <v>15</v>
      </c>
      <c r="G3584" s="58" t="n">
        <v>4</v>
      </c>
      <c r="H3584" s="39" t="n">
        <v>0.16</v>
      </c>
      <c r="I3584" s="39" t="n">
        <v>0.64</v>
      </c>
      <c r="J3584" s="14"/>
    </row>
    <row r="3585" ht="22.5" customHeight="1">
      <c r="A3585" s="13" t="n">
        <f>WEEKNUM(B3585,2)</f>
        <v>36</v>
      </c>
      <c r="B3585" s="33" t="n">
        <v>46267</v>
      </c>
      <c r="C3585" s="52" t="n">
        <v>91528810</v>
      </c>
      <c r="D3585" s="62" t="s">
        <v>102</v>
      </c>
      <c r="E3585" s="56" t="s">
        <v>14</v>
      </c>
      <c r="F3585" s="13" t="s">
        <v>15</v>
      </c>
      <c r="G3585" s="58" t="n">
        <v>0</v>
      </c>
      <c r="H3585" s="39" t="n">
        <v>0</v>
      </c>
      <c r="I3585" s="39" t="n">
        <v>0</v>
      </c>
      <c r="J3585" s="14"/>
    </row>
    <row r="3586" ht="22.5" customHeight="1">
      <c r="A3586" s="13" t="n">
        <f>WEEKNUM(B3586,2)</f>
        <v>36</v>
      </c>
      <c r="B3586" s="33" t="n">
        <v>46267</v>
      </c>
      <c r="C3586" s="52" t="n">
        <v>5623760</v>
      </c>
      <c r="D3586" s="62" t="s">
        <v>89</v>
      </c>
      <c r="E3586" s="56" t="s">
        <v>14</v>
      </c>
      <c r="F3586" s="13" t="s">
        <v>15</v>
      </c>
      <c r="G3586" s="35" t="n">
        <v>50</v>
      </c>
      <c r="H3586" s="39" t="n">
        <v>0.2</v>
      </c>
      <c r="I3586" s="39" t="n">
        <v>10</v>
      </c>
      <c r="J3586" s="14"/>
    </row>
    <row r="3587" ht="22.5" customHeight="1">
      <c r="A3587" s="13" t="n">
        <f>WEEKNUM(B3587,2)</f>
        <v>36</v>
      </c>
      <c r="B3587" s="33" t="n">
        <v>46267</v>
      </c>
      <c r="C3587" s="52" t="n">
        <v>11078827</v>
      </c>
      <c r="D3587" s="62" t="s">
        <v>82</v>
      </c>
      <c r="E3587" s="56" t="s">
        <v>85</v>
      </c>
      <c r="F3587" s="13" t="s">
        <v>15</v>
      </c>
      <c r="G3587" s="58" t="n">
        <v>0</v>
      </c>
      <c r="H3587" s="39" t="n">
        <v>0</v>
      </c>
      <c r="I3587" s="39" t="n">
        <v>0</v>
      </c>
      <c r="J3587" s="14"/>
    </row>
    <row r="3588" ht="22.5" customHeight="1">
      <c r="A3588" s="13" t="n">
        <f>WEEKNUM(B3588,2)</f>
        <v>36</v>
      </c>
      <c r="B3588" s="33" t="n">
        <v>46267</v>
      </c>
      <c r="C3588" s="52" t="n">
        <v>11078981</v>
      </c>
      <c r="D3588" s="62" t="s">
        <v>82</v>
      </c>
      <c r="E3588" s="52" t="s">
        <v>83</v>
      </c>
      <c r="F3588" s="13" t="s">
        <v>15</v>
      </c>
      <c r="G3588" s="58" t="n">
        <v>0</v>
      </c>
      <c r="H3588" s="39" t="n">
        <v>0</v>
      </c>
      <c r="I3588" s="39" t="n">
        <v>0</v>
      </c>
      <c r="J3588" s="14"/>
    </row>
    <row r="3589" ht="22.5" customHeight="1">
      <c r="A3589" s="13" t="n">
        <f>WEEKNUM(B3589,2)</f>
        <v>36</v>
      </c>
      <c r="B3589" s="33" t="n">
        <v>46267</v>
      </c>
      <c r="C3589" s="52" t="n">
        <v>11080833</v>
      </c>
      <c r="D3589" s="62" t="s">
        <v>82</v>
      </c>
      <c r="E3589" s="56" t="s">
        <v>84</v>
      </c>
      <c r="F3589" s="13" t="s">
        <v>15</v>
      </c>
      <c r="G3589" s="58" t="n">
        <v>0</v>
      </c>
      <c r="H3589" s="39" t="n">
        <v>0</v>
      </c>
      <c r="I3589" s="39" t="n">
        <v>0</v>
      </c>
      <c r="J3589" s="14"/>
    </row>
    <row r="3590" ht="22.5" customHeight="1">
      <c r="A3590" s="13" t="n">
        <f>WEEKNUM(B3590,2)</f>
        <v>36</v>
      </c>
      <c r="B3590" s="33" t="n">
        <v>46267</v>
      </c>
      <c r="C3590" s="52" t="n">
        <v>11081056</v>
      </c>
      <c r="D3590" s="62" t="s">
        <v>82</v>
      </c>
      <c r="E3590" s="56" t="s">
        <v>86</v>
      </c>
      <c r="F3590" s="13" t="s">
        <v>15</v>
      </c>
      <c r="G3590" s="58" t="n">
        <v>0</v>
      </c>
      <c r="H3590" s="39" t="n">
        <v>0</v>
      </c>
      <c r="I3590" s="39" t="n">
        <v>0</v>
      </c>
      <c r="J3590" s="14"/>
    </row>
    <row r="3591" ht="22.5" customHeight="1">
      <c r="A3591" s="13" t="n">
        <f>WEEKNUM(B3591,2)</f>
        <v>36</v>
      </c>
      <c r="B3591" s="33" t="n">
        <v>46267</v>
      </c>
      <c r="C3591" s="52" t="n">
        <v>11078963</v>
      </c>
      <c r="D3591" s="62" t="s">
        <v>81</v>
      </c>
      <c r="E3591" s="56" t="s">
        <v>14</v>
      </c>
      <c r="F3591" s="13" t="s">
        <v>15</v>
      </c>
      <c r="G3591" s="58" t="n">
        <v>28</v>
      </c>
      <c r="H3591" s="39" t="n">
        <v>0.4</v>
      </c>
      <c r="I3591" s="39" t="n">
        <v>11.2</v>
      </c>
      <c r="J3591" s="14"/>
    </row>
    <row r="3592" ht="22.5" customHeight="1">
      <c r="A3592" s="13" t="n">
        <f>WEEKNUM(B3592,2)</f>
        <v>36</v>
      </c>
      <c r="B3592" s="33" t="n">
        <v>46267</v>
      </c>
      <c r="C3592" s="52" t="n">
        <v>91538300</v>
      </c>
      <c r="D3592" s="62" t="s">
        <v>74</v>
      </c>
      <c r="E3592" s="56" t="s">
        <v>36</v>
      </c>
      <c r="F3592" s="13" t="s">
        <v>15</v>
      </c>
      <c r="G3592" s="58" t="n">
        <v>6</v>
      </c>
      <c r="H3592" s="39" t="n">
        <v>0.14</v>
      </c>
      <c r="I3592" s="39" t="n">
        <v>0.84</v>
      </c>
      <c r="J3592" s="14"/>
    </row>
    <row r="3593" ht="22.5" customHeight="1">
      <c r="A3593" s="13" t="n">
        <f>WEEKNUM(B3593,2)</f>
        <v>36</v>
      </c>
      <c r="B3593" s="33" t="n">
        <v>46267</v>
      </c>
      <c r="C3593" s="52" t="n">
        <v>91538301</v>
      </c>
      <c r="D3593" s="62" t="s">
        <v>74</v>
      </c>
      <c r="E3593" s="56" t="s">
        <v>14</v>
      </c>
      <c r="F3593" s="13" t="s">
        <v>15</v>
      </c>
      <c r="G3593" s="58" t="n">
        <v>5</v>
      </c>
      <c r="H3593" s="39" t="n">
        <v>0.22</v>
      </c>
      <c r="I3593" s="39" t="n">
        <v>1.1</v>
      </c>
      <c r="J3593" s="14"/>
    </row>
    <row r="3594" ht="22.5" customHeight="1">
      <c r="A3594" s="13" t="n">
        <f>WEEKNUM(B3594,2)</f>
        <v>36</v>
      </c>
      <c r="B3594" s="33" t="n">
        <v>46267</v>
      </c>
      <c r="C3594" s="65" t="n">
        <v>91538306</v>
      </c>
      <c r="D3594" s="68" t="s">
        <v>74</v>
      </c>
      <c r="E3594" s="67" t="s">
        <v>71</v>
      </c>
      <c r="F3594" s="13" t="s">
        <v>15</v>
      </c>
      <c r="G3594" s="58" t="n">
        <v>1</v>
      </c>
      <c r="H3594" s="39" t="n">
        <v>0.18</v>
      </c>
      <c r="I3594" s="39" t="n">
        <v>0.18</v>
      </c>
      <c r="J3594" s="14"/>
    </row>
    <row r="3595" ht="22.5" customHeight="1">
      <c r="A3595" s="13" t="n">
        <f>WEEKNUM(B3595,2)</f>
        <v>36</v>
      </c>
      <c r="B3595" s="33" t="n">
        <v>46267</v>
      </c>
      <c r="C3595" s="13" t="n">
        <v>91538307</v>
      </c>
      <c r="D3595" s="69" t="s">
        <v>74</v>
      </c>
      <c r="E3595" s="52" t="s">
        <v>17</v>
      </c>
      <c r="F3595" s="13" t="s">
        <v>15</v>
      </c>
      <c r="G3595" s="58" t="n">
        <v>0</v>
      </c>
      <c r="H3595" s="39" t="n">
        <v>0</v>
      </c>
      <c r="I3595" s="39" t="n">
        <v>0</v>
      </c>
      <c r="J3595" s="14"/>
    </row>
    <row r="3596" ht="22.5" customHeight="1">
      <c r="A3596" s="13" t="n">
        <f>WEEKNUM(B3596,2)</f>
        <v>36</v>
      </c>
      <c r="B3596" s="33" t="n">
        <v>46267</v>
      </c>
      <c r="C3596" s="13" t="n">
        <v>91538308</v>
      </c>
      <c r="D3596" s="69" t="s">
        <v>74</v>
      </c>
      <c r="E3596" s="52" t="s">
        <v>11</v>
      </c>
      <c r="F3596" s="13" t="s">
        <v>15</v>
      </c>
      <c r="G3596" s="58" t="n">
        <v>0</v>
      </c>
      <c r="H3596" s="39" t="n">
        <v>0</v>
      </c>
      <c r="I3596" s="39" t="n">
        <v>0</v>
      </c>
      <c r="J3596" s="14"/>
    </row>
    <row r="3597" ht="22.5" customHeight="1">
      <c r="A3597" s="13" t="n">
        <f>WEEKNUM(B3597,2)</f>
        <v>36</v>
      </c>
      <c r="B3597" s="33" t="n">
        <v>46267</v>
      </c>
      <c r="C3597" s="52" t="n">
        <v>91538309</v>
      </c>
      <c r="D3597" s="69" t="s">
        <v>74</v>
      </c>
      <c r="E3597" s="56" t="s">
        <v>46</v>
      </c>
      <c r="F3597" s="13" t="s">
        <v>15</v>
      </c>
      <c r="G3597" s="58" t="n">
        <v>3</v>
      </c>
      <c r="H3597" s="39" t="n">
        <v>0.18</v>
      </c>
      <c r="I3597" s="39" t="n">
        <v>0.54</v>
      </c>
      <c r="J3597" s="14"/>
    </row>
    <row r="3598" ht="22.5" customHeight="1">
      <c r="A3598" s="13" t="n">
        <f>WEEKNUM(B3598,2)</f>
        <v>36</v>
      </c>
      <c r="B3598" s="33" t="n">
        <v>46267</v>
      </c>
      <c r="C3598" s="52" t="n">
        <v>11511535</v>
      </c>
      <c r="D3598" s="62" t="s">
        <v>81</v>
      </c>
      <c r="E3598" s="56" t="s">
        <v>14</v>
      </c>
      <c r="F3598" s="39" t="s">
        <v>26</v>
      </c>
      <c r="G3598" s="58" t="n">
        <v>56</v>
      </c>
      <c r="H3598" s="39" t="n">
        <v>0.65</v>
      </c>
      <c r="I3598" s="39" t="n">
        <v>36.25</v>
      </c>
      <c r="J3598" s="14"/>
    </row>
    <row r="3599" ht="22.5" customHeight="1">
      <c r="A3599" s="13"/>
      <c r="B3599" s="33"/>
      <c r="C3599" s="52"/>
      <c r="D3599" s="62"/>
      <c r="E3599" s="56"/>
      <c r="F3599" s="39"/>
      <c r="G3599" s="13"/>
      <c r="H3599" s="39"/>
      <c r="I3599" s="39"/>
      <c r="J3599" s="14"/>
    </row>
    <row r="3600" ht="22.5" customHeight="1">
      <c r="A3600" s="13" t="n">
        <f>WEEKNUM(B3600,2)</f>
        <v>36</v>
      </c>
      <c r="B3600" s="33" t="n">
        <v>46266</v>
      </c>
      <c r="C3600" s="52" t="n">
        <v>10813123</v>
      </c>
      <c r="D3600" s="62" t="s">
        <v>10</v>
      </c>
      <c r="E3600" s="56" t="s">
        <v>11</v>
      </c>
      <c r="F3600" s="39" t="s">
        <v>12</v>
      </c>
      <c r="G3600" s="13" t="n">
        <v>258</v>
      </c>
      <c r="H3600" s="39" t="n">
        <v>0.286</v>
      </c>
      <c r="I3600" s="39" t="n">
        <v>73.9167</v>
      </c>
      <c r="J3600" s="14"/>
    </row>
    <row r="3601" ht="22.5" customHeight="1">
      <c r="A3601" s="13" t="n">
        <f>WEEKNUM(B3601,2)</f>
        <v>36</v>
      </c>
      <c r="B3601" s="33" t="n">
        <v>46266</v>
      </c>
      <c r="C3601" s="52" t="n">
        <v>1745925</v>
      </c>
      <c r="D3601" s="62" t="s">
        <v>13</v>
      </c>
      <c r="E3601" s="56" t="s">
        <v>14</v>
      </c>
      <c r="F3601" s="39" t="s">
        <v>15</v>
      </c>
      <c r="G3601" s="35" t="n">
        <v>500</v>
      </c>
      <c r="H3601" s="39" t="n">
        <v>0.15</v>
      </c>
      <c r="I3601" s="39" t="n">
        <v>75</v>
      </c>
      <c r="J3601" s="14"/>
    </row>
    <row r="3602" ht="22.5" customHeight="1">
      <c r="A3602" s="13" t="n">
        <f>WEEKNUM(B3602,2)</f>
        <v>36</v>
      </c>
      <c r="B3602" s="33" t="n">
        <v>46266</v>
      </c>
      <c r="C3602" s="52" t="n">
        <v>6951600</v>
      </c>
      <c r="D3602" s="62" t="s">
        <v>16</v>
      </c>
      <c r="E3602" s="56" t="s">
        <v>17</v>
      </c>
      <c r="F3602" s="39" t="s">
        <v>15</v>
      </c>
      <c r="G3602" s="35" t="n">
        <v>79</v>
      </c>
      <c r="H3602" s="39" t="n">
        <v>0.172</v>
      </c>
      <c r="I3602" s="39" t="n">
        <v>13.6</v>
      </c>
      <c r="J3602" s="14"/>
    </row>
    <row r="3603" ht="22.5" customHeight="1">
      <c r="A3603" s="13" t="n">
        <f>WEEKNUM(B3603,2)</f>
        <v>36</v>
      </c>
      <c r="B3603" s="33" t="n">
        <v>46266</v>
      </c>
      <c r="C3603" s="52" t="n">
        <v>6951594</v>
      </c>
      <c r="D3603" s="62" t="s">
        <v>16</v>
      </c>
      <c r="E3603" s="56" t="s">
        <v>18</v>
      </c>
      <c r="F3603" s="39" t="s">
        <v>15</v>
      </c>
      <c r="G3603" s="35" t="n">
        <v>235</v>
      </c>
      <c r="H3603" s="39" t="n">
        <v>0.7</v>
      </c>
      <c r="I3603" s="39" t="n">
        <v>164.4</v>
      </c>
      <c r="J3603" s="14"/>
    </row>
    <row r="3604" ht="22.5" customHeight="1">
      <c r="A3604" s="13" t="n">
        <f>WEEKNUM(B3604,2)</f>
        <v>36</v>
      </c>
      <c r="B3604" s="33" t="n">
        <v>46266</v>
      </c>
      <c r="C3604" s="52" t="n">
        <v>2732727</v>
      </c>
      <c r="D3604" s="62" t="s">
        <v>10</v>
      </c>
      <c r="E3604" s="56" t="s">
        <v>19</v>
      </c>
      <c r="F3604" s="39" t="s">
        <v>15</v>
      </c>
      <c r="G3604" s="35" t="n">
        <v>608</v>
      </c>
      <c r="H3604" s="39" t="n">
        <v>0.25</v>
      </c>
      <c r="I3604" s="39" t="n">
        <v>152.025</v>
      </c>
      <c r="J3604" s="14"/>
    </row>
    <row r="3605" ht="22.5" customHeight="1">
      <c r="A3605" s="13" t="n">
        <f>WEEKNUM(B3605,2)</f>
        <v>36</v>
      </c>
      <c r="B3605" s="33" t="n">
        <v>46266</v>
      </c>
      <c r="C3605" s="52" t="n">
        <v>5619156</v>
      </c>
      <c r="D3605" s="62" t="s">
        <v>10</v>
      </c>
      <c r="E3605" s="56" t="s">
        <v>19</v>
      </c>
      <c r="F3605" s="39" t="s">
        <v>12</v>
      </c>
      <c r="G3605" s="35" t="n">
        <v>19</v>
      </c>
      <c r="H3605" s="39" t="n">
        <v>0.324</v>
      </c>
      <c r="I3605" s="39" t="n">
        <v>6.1533</v>
      </c>
      <c r="J3605" s="14"/>
    </row>
    <row r="3606" ht="22.5" customHeight="1">
      <c r="A3606" s="13" t="n">
        <f>WEEKNUM(B3606,2)</f>
        <v>36</v>
      </c>
      <c r="B3606" s="33" t="n">
        <v>46266</v>
      </c>
      <c r="C3606" s="52" t="n">
        <v>6425889</v>
      </c>
      <c r="D3606" s="62" t="s">
        <v>10</v>
      </c>
      <c r="E3606" s="56" t="s">
        <v>20</v>
      </c>
      <c r="F3606" s="39" t="s">
        <v>15</v>
      </c>
      <c r="G3606" s="35" t="n">
        <v>224</v>
      </c>
      <c r="H3606" s="39" t="n">
        <v>0.251</v>
      </c>
      <c r="I3606" s="39" t="n">
        <v>56.15</v>
      </c>
      <c r="J3606" s="14"/>
    </row>
    <row r="3607" ht="22.5" customHeight="1">
      <c r="A3607" s="13" t="n">
        <f>WEEKNUM(B3607,2)</f>
        <v>36</v>
      </c>
      <c r="B3607" s="33" t="n">
        <v>46266</v>
      </c>
      <c r="C3607" s="52" t="n">
        <v>6439005</v>
      </c>
      <c r="D3607" s="62" t="s">
        <v>10</v>
      </c>
      <c r="E3607" s="56" t="s">
        <v>20</v>
      </c>
      <c r="F3607" s="39" t="s">
        <v>21</v>
      </c>
      <c r="G3607" s="35" t="n">
        <v>65</v>
      </c>
      <c r="H3607" s="39" t="n">
        <v>0.25</v>
      </c>
      <c r="I3607" s="39" t="n">
        <v>16.25</v>
      </c>
      <c r="J3607" s="14"/>
    </row>
    <row r="3608" ht="22.5" customHeight="1">
      <c r="A3608" s="13" t="n">
        <f>WEEKNUM(B3608,2)</f>
        <v>36</v>
      </c>
      <c r="B3608" s="33" t="n">
        <v>46266</v>
      </c>
      <c r="C3608" s="52" t="n">
        <v>7203110</v>
      </c>
      <c r="D3608" s="62" t="s">
        <v>22</v>
      </c>
      <c r="E3608" s="56" t="s">
        <v>23</v>
      </c>
      <c r="F3608" s="39" t="s">
        <v>15</v>
      </c>
      <c r="G3608" s="35" t="n">
        <v>23</v>
      </c>
      <c r="H3608" s="39" t="n">
        <v>0.2</v>
      </c>
      <c r="I3608" s="39" t="n">
        <v>4.6</v>
      </c>
      <c r="J3608" s="14"/>
    </row>
    <row r="3609" ht="22.5" customHeight="1">
      <c r="A3609" s="13" t="n">
        <f>WEEKNUM(B3609,2)</f>
        <v>36</v>
      </c>
      <c r="B3609" s="33" t="n">
        <v>46266</v>
      </c>
      <c r="C3609" s="52" t="n">
        <v>7202934</v>
      </c>
      <c r="D3609" s="62" t="s">
        <v>22</v>
      </c>
      <c r="E3609" s="56" t="s">
        <v>24</v>
      </c>
      <c r="F3609" s="39" t="s">
        <v>15</v>
      </c>
      <c r="G3609" s="35" t="n">
        <v>200</v>
      </c>
      <c r="H3609" s="39" t="n">
        <v>0.36</v>
      </c>
      <c r="I3609" s="39" t="n">
        <v>72</v>
      </c>
      <c r="J3609" s="14"/>
    </row>
    <row r="3610" ht="22.5" customHeight="1">
      <c r="A3610" s="13" t="n">
        <f>WEEKNUM(B3610,2)</f>
        <v>36</v>
      </c>
      <c r="B3610" s="33" t="n">
        <v>46266</v>
      </c>
      <c r="C3610" s="52" t="n">
        <v>5847496</v>
      </c>
      <c r="D3610" s="62" t="s">
        <v>10</v>
      </c>
      <c r="E3610" s="56" t="s">
        <v>25</v>
      </c>
      <c r="F3610" s="39" t="s">
        <v>12</v>
      </c>
      <c r="G3610" s="35" t="n">
        <v>59</v>
      </c>
      <c r="H3610" s="39" t="n">
        <v>0.422</v>
      </c>
      <c r="I3610" s="39" t="n">
        <v>24.9004</v>
      </c>
      <c r="J3610" s="14"/>
    </row>
    <row r="3611" ht="22.5" customHeight="1">
      <c r="A3611" s="13" t="n">
        <f>WEEKNUM(B3611,2)</f>
        <v>36</v>
      </c>
      <c r="B3611" s="33" t="n">
        <v>46266</v>
      </c>
      <c r="C3611" s="52" t="n">
        <v>7572369</v>
      </c>
      <c r="D3611" s="62" t="s">
        <v>10</v>
      </c>
      <c r="E3611" s="56" t="s">
        <v>25</v>
      </c>
      <c r="F3611" s="39" t="s">
        <v>15</v>
      </c>
      <c r="G3611" s="35" t="n">
        <v>290</v>
      </c>
      <c r="H3611" s="39" t="n">
        <v>0.306</v>
      </c>
      <c r="I3611" s="39" t="n">
        <v>88.86</v>
      </c>
      <c r="J3611" s="14"/>
    </row>
    <row r="3612" ht="22.5" customHeight="1">
      <c r="A3612" s="13" t="n">
        <f>WEEKNUM(B3612,2)</f>
        <v>36</v>
      </c>
      <c r="B3612" s="33" t="n">
        <v>46266</v>
      </c>
      <c r="C3612" s="52" t="n">
        <v>8460883</v>
      </c>
      <c r="D3612" s="62" t="s">
        <v>16</v>
      </c>
      <c r="E3612" s="56" t="s">
        <v>11</v>
      </c>
      <c r="F3612" s="39" t="s">
        <v>15</v>
      </c>
      <c r="G3612" s="35" t="n">
        <v>987</v>
      </c>
      <c r="H3612" s="39" t="n">
        <v>0.141</v>
      </c>
      <c r="I3612" s="39" t="n">
        <v>139.076</v>
      </c>
      <c r="J3612" s="14"/>
    </row>
    <row r="3613" ht="22.5" customHeight="1">
      <c r="A3613" s="13" t="n">
        <f>WEEKNUM(B3613,2)</f>
        <v>36</v>
      </c>
      <c r="B3613" s="33" t="n">
        <v>46266</v>
      </c>
      <c r="C3613" s="52" t="n">
        <v>8531973</v>
      </c>
      <c r="D3613" s="62" t="s">
        <v>16</v>
      </c>
      <c r="E3613" s="56" t="s">
        <v>18</v>
      </c>
      <c r="F3613" s="13" t="s">
        <v>26</v>
      </c>
      <c r="G3613" s="35" t="n">
        <v>8</v>
      </c>
      <c r="H3613" s="39" t="n">
        <v>0.5</v>
      </c>
      <c r="I3613" s="39" t="n">
        <v>3.97</v>
      </c>
      <c r="J3613" s="14"/>
    </row>
    <row r="3614" ht="22.5" customHeight="1">
      <c r="A3614" s="13" t="n">
        <f>WEEKNUM(B3614,2)</f>
        <v>36</v>
      </c>
      <c r="B3614" s="33" t="n">
        <v>46266</v>
      </c>
      <c r="C3614" s="52" t="n">
        <v>8156506</v>
      </c>
      <c r="D3614" s="62" t="s">
        <v>27</v>
      </c>
      <c r="E3614" s="56" t="s">
        <v>14</v>
      </c>
      <c r="F3614" s="39" t="s">
        <v>15</v>
      </c>
      <c r="G3614" s="35" t="n">
        <v>584</v>
      </c>
      <c r="H3614" s="39" t="n">
        <v>0.102</v>
      </c>
      <c r="I3614" s="39" t="n">
        <v>59.5</v>
      </c>
      <c r="J3614" s="14"/>
    </row>
    <row r="3615" ht="22.5" customHeight="1">
      <c r="A3615" s="13" t="n">
        <f>WEEKNUM(B3615,2)</f>
        <v>36</v>
      </c>
      <c r="B3615" s="33" t="n">
        <v>46266</v>
      </c>
      <c r="C3615" s="52" t="n">
        <v>8819666</v>
      </c>
      <c r="D3615" s="62" t="s">
        <v>27</v>
      </c>
      <c r="E3615" s="56" t="s">
        <v>14</v>
      </c>
      <c r="F3615" s="39" t="s">
        <v>12</v>
      </c>
      <c r="G3615" s="35" t="n">
        <v>184</v>
      </c>
      <c r="H3615" s="39" t="n">
        <v>0.103</v>
      </c>
      <c r="I3615" s="39" t="n">
        <v>18.9476</v>
      </c>
      <c r="J3615" s="14"/>
    </row>
    <row r="3616" ht="22.5" customHeight="1">
      <c r="A3616" s="13" t="n">
        <f>WEEKNUM(B3616,2)</f>
        <v>36</v>
      </c>
      <c r="B3616" s="33" t="n">
        <v>46266</v>
      </c>
      <c r="C3616" s="52" t="n">
        <v>91410799</v>
      </c>
      <c r="D3616" s="62" t="s">
        <v>31</v>
      </c>
      <c r="E3616" s="52" t="s">
        <v>42</v>
      </c>
      <c r="F3616" s="13" t="s">
        <v>15</v>
      </c>
      <c r="G3616" s="35" t="n">
        <v>498</v>
      </c>
      <c r="H3616" s="39" t="n">
        <v>0.02</v>
      </c>
      <c r="I3616" s="39" t="n">
        <v>9.96</v>
      </c>
      <c r="J3616" s="14"/>
    </row>
    <row r="3617" ht="22.5" customHeight="1">
      <c r="A3617" s="13" t="n">
        <f>WEEKNUM(B3617,2)</f>
        <v>36</v>
      </c>
      <c r="B3617" s="33" t="n">
        <v>46266</v>
      </c>
      <c r="C3617" s="52" t="n">
        <v>7872826</v>
      </c>
      <c r="D3617" s="62" t="s">
        <v>28</v>
      </c>
      <c r="E3617" s="56" t="s">
        <v>14</v>
      </c>
      <c r="F3617" s="39" t="s">
        <v>15</v>
      </c>
      <c r="G3617" s="35" t="n">
        <v>115</v>
      </c>
      <c r="H3617" s="39" t="n">
        <v>0.48</v>
      </c>
      <c r="I3617" s="39" t="n">
        <v>55.212</v>
      </c>
      <c r="J3617" s="14"/>
    </row>
    <row r="3618" ht="22.5" customHeight="1">
      <c r="A3618" s="13" t="n">
        <f>WEEKNUM(B3618,2)</f>
        <v>36</v>
      </c>
      <c r="B3618" s="33" t="n">
        <v>46266</v>
      </c>
      <c r="C3618" s="52" t="n">
        <v>9311355</v>
      </c>
      <c r="D3618" s="62" t="s">
        <v>29</v>
      </c>
      <c r="E3618" s="56" t="s">
        <v>14</v>
      </c>
      <c r="F3618" s="39" t="s">
        <v>15</v>
      </c>
      <c r="G3618" s="35" t="n">
        <v>20</v>
      </c>
      <c r="H3618" s="39" t="n">
        <v>0.15</v>
      </c>
      <c r="I3618" s="39" t="n">
        <v>3</v>
      </c>
      <c r="J3618" s="14"/>
    </row>
    <row r="3619" ht="22.5" customHeight="1">
      <c r="A3619" s="13" t="n">
        <f>WEEKNUM(B3619,2)</f>
        <v>36</v>
      </c>
      <c r="B3619" s="33" t="n">
        <v>46266</v>
      </c>
      <c r="C3619" s="52" t="n">
        <v>10210818</v>
      </c>
      <c r="D3619" s="62" t="s">
        <v>27</v>
      </c>
      <c r="E3619" s="56" t="s">
        <v>14</v>
      </c>
      <c r="F3619" s="13" t="s">
        <v>26</v>
      </c>
      <c r="G3619" s="35" t="n">
        <v>94</v>
      </c>
      <c r="H3619" s="39" t="n">
        <v>0.23</v>
      </c>
      <c r="I3619" s="39" t="n">
        <v>21.34</v>
      </c>
      <c r="J3619" s="64"/>
    </row>
    <row r="3620" ht="22.5" customHeight="1">
      <c r="A3620" s="13" t="n">
        <f>WEEKNUM(B3620,2)</f>
        <v>36</v>
      </c>
      <c r="B3620" s="33" t="n">
        <v>46266</v>
      </c>
      <c r="C3620" s="52" t="n">
        <v>10501490</v>
      </c>
      <c r="D3620" s="62" t="s">
        <v>13</v>
      </c>
      <c r="E3620" s="56" t="s">
        <v>14</v>
      </c>
      <c r="F3620" s="39" t="s">
        <v>15</v>
      </c>
      <c r="G3620" s="35" t="n">
        <v>6</v>
      </c>
      <c r="H3620" s="39" t="n">
        <v>0.13</v>
      </c>
      <c r="I3620" s="39" t="n">
        <v>0.78</v>
      </c>
      <c r="J3620" s="14"/>
    </row>
    <row r="3621" ht="22.5" customHeight="1">
      <c r="A3621" s="13" t="n">
        <f>WEEKNUM(B3621,2)</f>
        <v>36</v>
      </c>
      <c r="B3621" s="33" t="n">
        <v>46266</v>
      </c>
      <c r="C3621" s="52" t="n">
        <v>10912510</v>
      </c>
      <c r="D3621" s="62" t="s">
        <v>10</v>
      </c>
      <c r="E3621" s="67" t="s">
        <v>11</v>
      </c>
      <c r="F3621" s="39" t="s">
        <v>30</v>
      </c>
      <c r="G3621" s="35" t="n">
        <v>646</v>
      </c>
      <c r="H3621" s="39" t="n">
        <v>0.15</v>
      </c>
      <c r="I3621" s="39" t="n">
        <v>97.56</v>
      </c>
      <c r="J3621" s="64" t="n">
        <v>31.015</v>
      </c>
    </row>
    <row r="3622" ht="22.5" customHeight="1">
      <c r="A3622" s="13" t="n">
        <f>WEEKNUM(B3622,2)</f>
        <v>36</v>
      </c>
      <c r="B3622" s="33" t="n">
        <v>46266</v>
      </c>
      <c r="C3622" s="52" t="n">
        <v>11080098</v>
      </c>
      <c r="D3622" s="62" t="s">
        <v>22</v>
      </c>
      <c r="E3622" s="56" t="s">
        <v>24</v>
      </c>
      <c r="F3622" s="39" t="s">
        <v>15</v>
      </c>
      <c r="G3622" s="35" t="n">
        <v>2</v>
      </c>
      <c r="H3622" s="39" t="n">
        <v>0.33</v>
      </c>
      <c r="I3622" s="39" t="n">
        <v>0.66</v>
      </c>
      <c r="J3622" s="14"/>
    </row>
    <row r="3623" ht="22.5" customHeight="1">
      <c r="A3623" s="13" t="n">
        <f>WEEKNUM(B3623,2)</f>
        <v>36</v>
      </c>
      <c r="B3623" s="33" t="n">
        <v>46266</v>
      </c>
      <c r="C3623" s="52" t="n">
        <v>91540124</v>
      </c>
      <c r="D3623" s="62" t="s">
        <v>93</v>
      </c>
      <c r="E3623" s="56" t="s">
        <v>54</v>
      </c>
      <c r="F3623" s="39" t="s">
        <v>12</v>
      </c>
      <c r="G3623" s="35" t="n">
        <v>5</v>
      </c>
      <c r="H3623" s="39" t="n">
        <v>0.668</v>
      </c>
      <c r="I3623" s="39" t="n">
        <v>3.339</v>
      </c>
      <c r="J3623" s="14"/>
    </row>
    <row r="3624" ht="22.5" customHeight="1">
      <c r="A3624" s="13" t="n">
        <f>WEEKNUM(B3624,2)</f>
        <v>36</v>
      </c>
      <c r="B3624" s="33" t="n">
        <v>46266</v>
      </c>
      <c r="C3624" s="52" t="n">
        <v>91548042</v>
      </c>
      <c r="D3624" s="62" t="s">
        <v>13</v>
      </c>
      <c r="E3624" s="56" t="s">
        <v>14</v>
      </c>
      <c r="F3624" s="39" t="s">
        <v>12</v>
      </c>
      <c r="G3624" s="35" t="n">
        <v>0</v>
      </c>
      <c r="H3624" s="39" t="n">
        <v>0</v>
      </c>
      <c r="I3624" s="39" t="n">
        <v>0.0617</v>
      </c>
      <c r="J3624" s="14"/>
    </row>
    <row r="3625" ht="22.5" customHeight="1">
      <c r="A3625" s="13" t="n">
        <f>WEEKNUM(B3625,2)</f>
        <v>36</v>
      </c>
      <c r="B3625" s="33" t="n">
        <v>46266</v>
      </c>
      <c r="C3625" s="52" t="n">
        <v>91548044</v>
      </c>
      <c r="D3625" s="62" t="s">
        <v>34</v>
      </c>
      <c r="E3625" s="56" t="s">
        <v>14</v>
      </c>
      <c r="F3625" s="39" t="s">
        <v>12</v>
      </c>
      <c r="G3625" s="35" t="n">
        <v>0</v>
      </c>
      <c r="H3625" s="39" t="n">
        <v>0</v>
      </c>
      <c r="I3625" s="39" t="n">
        <v>19.4317</v>
      </c>
      <c r="J3625" s="14"/>
    </row>
    <row r="3626" ht="22.5" customHeight="1">
      <c r="A3626" s="13" t="n">
        <f>WEEKNUM(B3626,2)</f>
        <v>36</v>
      </c>
      <c r="B3626" s="33" t="n">
        <v>46266</v>
      </c>
      <c r="C3626" s="52" t="n">
        <v>91548043</v>
      </c>
      <c r="D3626" s="62" t="s">
        <v>31</v>
      </c>
      <c r="E3626" s="56" t="s">
        <v>32</v>
      </c>
      <c r="F3626" s="39" t="s">
        <v>15</v>
      </c>
      <c r="G3626" s="35" t="n">
        <v>195</v>
      </c>
      <c r="H3626" s="39" t="n">
        <v>0.1</v>
      </c>
      <c r="I3626" s="39" t="n">
        <v>19.5</v>
      </c>
      <c r="J3626" s="14"/>
    </row>
    <row r="3627" ht="22.5" customHeight="1">
      <c r="A3627" s="13" t="n">
        <f>WEEKNUM(B3627,2)</f>
        <v>36</v>
      </c>
      <c r="B3627" s="33" t="n">
        <v>46266</v>
      </c>
      <c r="C3627" s="52" t="n">
        <v>91552653</v>
      </c>
      <c r="D3627" s="62" t="s">
        <v>106</v>
      </c>
      <c r="E3627" s="56" t="s">
        <v>14</v>
      </c>
      <c r="F3627" s="39" t="s">
        <v>12</v>
      </c>
      <c r="G3627" s="35" t="n">
        <v>0</v>
      </c>
      <c r="H3627" s="39" t="n">
        <v>0</v>
      </c>
      <c r="I3627" s="39" t="n">
        <v>5.4119</v>
      </c>
      <c r="J3627" s="14"/>
    </row>
    <row r="3628" ht="22.5" customHeight="1">
      <c r="A3628" s="13" t="n">
        <f>WEEKNUM(B3628,2)</f>
        <v>36</v>
      </c>
      <c r="B3628" s="33" t="n">
        <v>46266</v>
      </c>
      <c r="C3628" s="52" t="n">
        <v>11715627</v>
      </c>
      <c r="D3628" s="62" t="s">
        <v>29</v>
      </c>
      <c r="E3628" s="56" t="s">
        <v>14</v>
      </c>
      <c r="F3628" s="39" t="s">
        <v>15</v>
      </c>
      <c r="G3628" s="35" t="n">
        <v>0</v>
      </c>
      <c r="H3628" s="39" t="n">
        <v>0</v>
      </c>
      <c r="I3628" s="39" t="n">
        <v>0</v>
      </c>
      <c r="J3628" s="14"/>
    </row>
    <row r="3629" ht="22.5" customHeight="1">
      <c r="A3629" s="13" t="n">
        <f>WEEKNUM(B3629,2)</f>
        <v>36</v>
      </c>
      <c r="B3629" s="33" t="n">
        <v>46266</v>
      </c>
      <c r="C3629" s="52" t="n">
        <v>11715655</v>
      </c>
      <c r="D3629" s="62" t="s">
        <v>16</v>
      </c>
      <c r="E3629" s="56" t="s">
        <v>11</v>
      </c>
      <c r="F3629" s="39" t="s">
        <v>15</v>
      </c>
      <c r="G3629" s="35" t="n">
        <v>0</v>
      </c>
      <c r="H3629" s="39" t="n">
        <v>0</v>
      </c>
      <c r="I3629" s="39" t="n">
        <v>0</v>
      </c>
      <c r="J3629" s="14"/>
    </row>
    <row r="3630" ht="22.5" customHeight="1">
      <c r="A3630" s="13" t="n">
        <f>WEEKNUM(B3630,2)</f>
        <v>36</v>
      </c>
      <c r="B3630" s="33" t="n">
        <v>46266</v>
      </c>
      <c r="C3630" s="52" t="n">
        <v>11715811</v>
      </c>
      <c r="D3630" s="62" t="s">
        <v>16</v>
      </c>
      <c r="E3630" s="52" t="s">
        <v>17</v>
      </c>
      <c r="F3630" s="13" t="s">
        <v>15</v>
      </c>
      <c r="G3630" s="35" t="n">
        <v>0</v>
      </c>
      <c r="H3630" s="39" t="n">
        <v>0</v>
      </c>
      <c r="I3630" s="39" t="n">
        <v>0</v>
      </c>
      <c r="J3630" s="14"/>
    </row>
    <row r="3631" ht="22.5" customHeight="1">
      <c r="A3631" s="13" t="n">
        <f>WEEKNUM(B3631,2)</f>
        <v>36</v>
      </c>
      <c r="B3631" s="33" t="n">
        <v>46266</v>
      </c>
      <c r="C3631" s="52" t="n">
        <v>11729927</v>
      </c>
      <c r="D3631" s="62" t="s">
        <v>10</v>
      </c>
      <c r="E3631" s="52" t="s">
        <v>20</v>
      </c>
      <c r="F3631" s="13" t="s">
        <v>15</v>
      </c>
      <c r="G3631" s="35" t="n">
        <v>52</v>
      </c>
      <c r="H3631" s="39" t="n">
        <v>0.25</v>
      </c>
      <c r="I3631" s="39" t="n">
        <v>13</v>
      </c>
      <c r="J3631" s="14"/>
    </row>
    <row r="3632" ht="22.5" customHeight="1">
      <c r="A3632" s="13" t="n">
        <f>WEEKNUM(B3632,2)</f>
        <v>36</v>
      </c>
      <c r="B3632" s="33" t="n">
        <v>46266</v>
      </c>
      <c r="C3632" s="52" t="n">
        <v>11729820</v>
      </c>
      <c r="D3632" s="62" t="s">
        <v>10</v>
      </c>
      <c r="E3632" s="52" t="s">
        <v>25</v>
      </c>
      <c r="F3632" s="13" t="s">
        <v>15</v>
      </c>
      <c r="G3632" s="35" t="n">
        <v>0</v>
      </c>
      <c r="H3632" s="39" t="n">
        <v>0</v>
      </c>
      <c r="I3632" s="39" t="n">
        <v>0</v>
      </c>
      <c r="J3632" s="14"/>
    </row>
    <row r="3633" ht="22.5" customHeight="1">
      <c r="A3633" s="13" t="n">
        <f>WEEKNUM(B3633,2)</f>
        <v>36</v>
      </c>
      <c r="B3633" s="33" t="n">
        <v>46266</v>
      </c>
      <c r="C3633" s="52" t="n">
        <v>11729830</v>
      </c>
      <c r="D3633" s="62" t="s">
        <v>10</v>
      </c>
      <c r="E3633" s="52" t="s">
        <v>11</v>
      </c>
      <c r="F3633" s="13" t="s">
        <v>12</v>
      </c>
      <c r="G3633" s="35" t="n">
        <v>0</v>
      </c>
      <c r="H3633" s="39" t="n">
        <v>0</v>
      </c>
      <c r="I3633" s="39" t="n">
        <v>0</v>
      </c>
      <c r="J3633" s="14"/>
    </row>
    <row r="3634" ht="22.5" customHeight="1">
      <c r="A3634" s="13" t="n">
        <f>WEEKNUM(B3634,2)</f>
        <v>36</v>
      </c>
      <c r="B3634" s="33" t="n">
        <v>46266</v>
      </c>
      <c r="C3634" s="52" t="n">
        <v>6061077</v>
      </c>
      <c r="D3634" s="62" t="s">
        <v>35</v>
      </c>
      <c r="E3634" s="56" t="s">
        <v>14</v>
      </c>
      <c r="F3634" s="39" t="s">
        <v>15</v>
      </c>
      <c r="G3634" s="57" t="n">
        <v>3</v>
      </c>
      <c r="H3634" s="39" t="n">
        <v>0.826</v>
      </c>
      <c r="I3634" s="39" t="n">
        <v>2.477</v>
      </c>
      <c r="J3634" s="14"/>
    </row>
    <row r="3635" ht="22.5" customHeight="1">
      <c r="A3635" s="13" t="n">
        <f>WEEKNUM(B3635,2)</f>
        <v>36</v>
      </c>
      <c r="B3635" s="33" t="n">
        <v>46266</v>
      </c>
      <c r="C3635" s="52" t="n">
        <v>6607117</v>
      </c>
      <c r="D3635" s="63" t="s">
        <v>35</v>
      </c>
      <c r="E3635" s="52" t="s">
        <v>14</v>
      </c>
      <c r="F3635" s="61" t="s">
        <v>15</v>
      </c>
      <c r="G3635" s="59" t="n">
        <v>291</v>
      </c>
      <c r="H3635" s="60" t="n">
        <v>0.605</v>
      </c>
      <c r="I3635" s="60" t="n">
        <v>176.036</v>
      </c>
      <c r="J3635" s="14"/>
    </row>
    <row r="3636" ht="22.5" customHeight="1">
      <c r="A3636" s="13" t="n">
        <f>WEEKNUM(B3636,2)</f>
        <v>36</v>
      </c>
      <c r="B3636" s="33" t="n">
        <v>46266</v>
      </c>
      <c r="C3636" s="52" t="n">
        <v>5497580</v>
      </c>
      <c r="D3636" s="63" t="s">
        <v>31</v>
      </c>
      <c r="E3636" s="52" t="s">
        <v>17</v>
      </c>
      <c r="F3636" s="13" t="s">
        <v>15</v>
      </c>
      <c r="G3636" s="35" t="n">
        <v>1367</v>
      </c>
      <c r="H3636" s="39" t="n">
        <v>0.248</v>
      </c>
      <c r="I3636" s="39" t="n">
        <v>338.334</v>
      </c>
      <c r="J3636" s="14"/>
    </row>
    <row r="3637" ht="22.5" customHeight="1">
      <c r="A3637" s="13" t="n">
        <f>WEEKNUM(B3637,2)</f>
        <v>36</v>
      </c>
      <c r="B3637" s="33" t="n">
        <v>46266</v>
      </c>
      <c r="C3637" s="52" t="n">
        <v>91407542</v>
      </c>
      <c r="D3637" s="63" t="s">
        <v>31</v>
      </c>
      <c r="E3637" s="52" t="s">
        <v>36</v>
      </c>
      <c r="F3637" s="13" t="s">
        <v>15</v>
      </c>
      <c r="G3637" s="35" t="n">
        <v>99</v>
      </c>
      <c r="H3637" s="39" t="n">
        <v>0.02</v>
      </c>
      <c r="I3637" s="39" t="n">
        <v>2.014</v>
      </c>
      <c r="J3637" s="14"/>
    </row>
    <row r="3638" ht="22.5" customHeight="1">
      <c r="A3638" s="13" t="n">
        <f>WEEKNUM(B3638,2)</f>
        <v>36</v>
      </c>
      <c r="B3638" s="33" t="n">
        <v>46266</v>
      </c>
      <c r="C3638" s="52" t="n">
        <v>8998645</v>
      </c>
      <c r="D3638" s="63" t="s">
        <v>31</v>
      </c>
      <c r="E3638" s="52" t="s">
        <v>17</v>
      </c>
      <c r="F3638" s="13" t="s">
        <v>15</v>
      </c>
      <c r="G3638" s="57" t="n">
        <v>21</v>
      </c>
      <c r="H3638" s="39" t="n">
        <v>0.417</v>
      </c>
      <c r="I3638" s="39" t="n">
        <v>8.759</v>
      </c>
      <c r="J3638" s="14"/>
    </row>
    <row r="3639" ht="22.5" customHeight="1">
      <c r="A3639" s="13" t="n">
        <f>WEEKNUM(B3639,2)</f>
        <v>36</v>
      </c>
      <c r="B3639" s="33" t="n">
        <v>46266</v>
      </c>
      <c r="C3639" s="52" t="n">
        <v>9102719</v>
      </c>
      <c r="D3639" s="63" t="s">
        <v>103</v>
      </c>
      <c r="E3639" s="52" t="s">
        <v>63</v>
      </c>
      <c r="F3639" s="13" t="s">
        <v>15</v>
      </c>
      <c r="G3639" s="35" t="n">
        <v>49</v>
      </c>
      <c r="H3639" s="39" t="n">
        <v>0.157</v>
      </c>
      <c r="I3639" s="39" t="n">
        <v>7.71</v>
      </c>
      <c r="J3639" s="14"/>
    </row>
    <row r="3640" ht="22.5" customHeight="1">
      <c r="A3640" s="13" t="n">
        <f>WEEKNUM(B3640,2)</f>
        <v>36</v>
      </c>
      <c r="B3640" s="33" t="n">
        <v>46266</v>
      </c>
      <c r="C3640" s="52" t="n">
        <v>4383473</v>
      </c>
      <c r="D3640" s="63" t="s">
        <v>35</v>
      </c>
      <c r="E3640" s="52" t="s">
        <v>14</v>
      </c>
      <c r="F3640" s="39" t="s">
        <v>15</v>
      </c>
      <c r="G3640" s="35" t="n">
        <v>150</v>
      </c>
      <c r="H3640" s="39" t="n">
        <v>0.182</v>
      </c>
      <c r="I3640" s="39" t="n">
        <v>27.288</v>
      </c>
      <c r="J3640" s="66"/>
    </row>
    <row r="3641" ht="22.5" customHeight="1">
      <c r="A3641" s="13" t="n">
        <f>WEEKNUM(B3641,2)</f>
        <v>36</v>
      </c>
      <c r="B3641" s="33" t="n">
        <v>46266</v>
      </c>
      <c r="C3641" s="52" t="n">
        <v>8094753</v>
      </c>
      <c r="D3641" s="63" t="s">
        <v>35</v>
      </c>
      <c r="E3641" s="52" t="s">
        <v>14</v>
      </c>
      <c r="F3641" s="13" t="s">
        <v>26</v>
      </c>
      <c r="G3641" s="35" t="n">
        <v>187</v>
      </c>
      <c r="H3641" s="39" t="n">
        <v>0.22</v>
      </c>
      <c r="I3641" s="39" t="n">
        <v>40.66</v>
      </c>
      <c r="J3641" s="14"/>
    </row>
    <row r="3642" ht="22.5" customHeight="1">
      <c r="A3642" s="13" t="n">
        <f>WEEKNUM(B3642,2)</f>
        <v>36</v>
      </c>
      <c r="B3642" s="33" t="n">
        <v>46266</v>
      </c>
      <c r="C3642" s="52" t="n">
        <v>9415350</v>
      </c>
      <c r="D3642" s="63" t="s">
        <v>37</v>
      </c>
      <c r="E3642" s="52" t="s">
        <v>14</v>
      </c>
      <c r="F3642" s="13" t="s">
        <v>26</v>
      </c>
      <c r="G3642" s="35" t="n">
        <v>34</v>
      </c>
      <c r="H3642" s="39" t="n">
        <v>0.11</v>
      </c>
      <c r="I3642" s="39" t="n">
        <v>3.68</v>
      </c>
      <c r="J3642" s="14"/>
    </row>
    <row r="3643" ht="22.5" customHeight="1">
      <c r="A3643" s="13" t="n">
        <f>WEEKNUM(B3643,2)</f>
        <v>36</v>
      </c>
      <c r="B3643" s="33" t="n">
        <v>46266</v>
      </c>
      <c r="C3643" s="52" t="n">
        <v>2783561</v>
      </c>
      <c r="D3643" s="63" t="s">
        <v>38</v>
      </c>
      <c r="E3643" s="52" t="s">
        <v>14</v>
      </c>
      <c r="F3643" s="39" t="s">
        <v>15</v>
      </c>
      <c r="G3643" s="57" t="n">
        <v>128</v>
      </c>
      <c r="H3643" s="39" t="n">
        <v>0.087</v>
      </c>
      <c r="I3643" s="39" t="n">
        <v>11.088</v>
      </c>
      <c r="J3643" s="14"/>
    </row>
    <row r="3644" ht="22.5" customHeight="1">
      <c r="A3644" s="13" t="n">
        <f>WEEKNUM(B3644,2)</f>
        <v>36</v>
      </c>
      <c r="B3644" s="33" t="n">
        <v>46266</v>
      </c>
      <c r="C3644" s="52" t="n">
        <v>10599157</v>
      </c>
      <c r="D3644" s="63" t="s">
        <v>39</v>
      </c>
      <c r="E3644" s="52" t="s">
        <v>14</v>
      </c>
      <c r="F3644" s="39" t="s">
        <v>15</v>
      </c>
      <c r="G3644" s="57" t="n">
        <v>101</v>
      </c>
      <c r="H3644" s="39" t="n">
        <v>0.284</v>
      </c>
      <c r="I3644" s="39" t="n">
        <v>28.65</v>
      </c>
      <c r="J3644" s="14"/>
    </row>
    <row r="3645" ht="22.5" customHeight="1">
      <c r="A3645" s="13" t="n">
        <f>WEEKNUM(B3645,2)</f>
        <v>36</v>
      </c>
      <c r="B3645" s="33" t="n">
        <v>46266</v>
      </c>
      <c r="C3645" s="52" t="n">
        <v>10599681</v>
      </c>
      <c r="D3645" s="63" t="s">
        <v>40</v>
      </c>
      <c r="E3645" s="52" t="s">
        <v>14</v>
      </c>
      <c r="F3645" s="39" t="s">
        <v>15</v>
      </c>
      <c r="G3645" s="57" t="n">
        <v>299</v>
      </c>
      <c r="H3645" s="39" t="n">
        <v>0.13</v>
      </c>
      <c r="I3645" s="39" t="n">
        <v>38.87</v>
      </c>
      <c r="J3645" s="14"/>
    </row>
    <row r="3646" ht="22.5" customHeight="1">
      <c r="A3646" s="13" t="n">
        <f>WEEKNUM(B3646,2)</f>
        <v>36</v>
      </c>
      <c r="B3646" s="33" t="n">
        <v>46266</v>
      </c>
      <c r="C3646" s="52" t="n">
        <v>6060965</v>
      </c>
      <c r="D3646" s="63" t="s">
        <v>35</v>
      </c>
      <c r="E3646" s="52" t="s">
        <v>14</v>
      </c>
      <c r="F3646" s="39" t="s">
        <v>15</v>
      </c>
      <c r="G3646" s="58" t="n">
        <v>175</v>
      </c>
      <c r="H3646" s="39" t="n">
        <v>0.292</v>
      </c>
      <c r="I3646" s="39" t="n">
        <v>51.11</v>
      </c>
      <c r="J3646" s="14"/>
    </row>
    <row r="3647" ht="22.5" customHeight="1">
      <c r="A3647" s="13" t="n">
        <f>WEEKNUM(B3647,2)</f>
        <v>36</v>
      </c>
      <c r="B3647" s="33" t="n">
        <v>46266</v>
      </c>
      <c r="C3647" s="52" t="n">
        <v>10842514</v>
      </c>
      <c r="D3647" s="63" t="s">
        <v>41</v>
      </c>
      <c r="E3647" s="52" t="s">
        <v>14</v>
      </c>
      <c r="F3647" s="13" t="s">
        <v>26</v>
      </c>
      <c r="G3647" s="35" t="n">
        <v>0</v>
      </c>
      <c r="H3647" s="39" t="n">
        <v>0</v>
      </c>
      <c r="I3647" s="39" t="n">
        <v>0.06</v>
      </c>
      <c r="J3647" s="14"/>
    </row>
    <row r="3648" ht="22.5" customHeight="1">
      <c r="A3648" s="13" t="n">
        <f>WEEKNUM(B3648,2)</f>
        <v>36</v>
      </c>
      <c r="B3648" s="33" t="n">
        <v>46266</v>
      </c>
      <c r="C3648" s="52" t="n">
        <v>10815258</v>
      </c>
      <c r="D3648" s="63" t="s">
        <v>41</v>
      </c>
      <c r="E3648" s="52" t="s">
        <v>14</v>
      </c>
      <c r="F3648" s="39" t="s">
        <v>15</v>
      </c>
      <c r="G3648" s="35" t="n">
        <v>9</v>
      </c>
      <c r="H3648" s="39" t="n">
        <v>0.203</v>
      </c>
      <c r="I3648" s="39" t="n">
        <v>1.827</v>
      </c>
      <c r="J3648" s="14"/>
    </row>
    <row r="3649" ht="22.5" customHeight="1">
      <c r="A3649" s="13" t="n">
        <f>WEEKNUM(B3649,2)</f>
        <v>36</v>
      </c>
      <c r="B3649" s="33" t="n">
        <v>46266</v>
      </c>
      <c r="C3649" s="52" t="n">
        <v>91535229</v>
      </c>
      <c r="D3649" s="63" t="s">
        <v>31</v>
      </c>
      <c r="E3649" s="52" t="s">
        <v>36</v>
      </c>
      <c r="F3649" s="39" t="s">
        <v>15</v>
      </c>
      <c r="G3649" s="35" t="n">
        <v>4</v>
      </c>
      <c r="H3649" s="39" t="n">
        <v>0.03</v>
      </c>
      <c r="I3649" s="39" t="n">
        <v>0.12</v>
      </c>
      <c r="J3649" s="14"/>
    </row>
    <row r="3650" ht="22.5" customHeight="1">
      <c r="A3650" s="13" t="n">
        <f>WEEKNUM(B3650,2)</f>
        <v>36</v>
      </c>
      <c r="B3650" s="33" t="n">
        <v>46266</v>
      </c>
      <c r="C3650" s="52" t="n">
        <v>91535331</v>
      </c>
      <c r="D3650" s="63" t="s">
        <v>31</v>
      </c>
      <c r="E3650" s="52" t="s">
        <v>42</v>
      </c>
      <c r="F3650" s="39" t="s">
        <v>15</v>
      </c>
      <c r="G3650" s="58" t="n">
        <v>8</v>
      </c>
      <c r="H3650" s="39" t="n">
        <v>0.03</v>
      </c>
      <c r="I3650" s="39" t="n">
        <v>0.24</v>
      </c>
      <c r="J3650" s="14"/>
    </row>
    <row r="3651" ht="22.5" customHeight="1">
      <c r="A3651" s="13" t="n">
        <f>WEEKNUM(B3651,2)</f>
        <v>36</v>
      </c>
      <c r="B3651" s="33" t="n">
        <v>46266</v>
      </c>
      <c r="C3651" s="52" t="n">
        <v>11324493</v>
      </c>
      <c r="D3651" s="63" t="s">
        <v>31</v>
      </c>
      <c r="E3651" s="52" t="s">
        <v>17</v>
      </c>
      <c r="F3651" s="13" t="s">
        <v>15</v>
      </c>
      <c r="G3651" s="35" t="n">
        <v>4</v>
      </c>
      <c r="H3651" s="39" t="n">
        <v>0.28</v>
      </c>
      <c r="I3651" s="39" t="n">
        <v>1.12</v>
      </c>
      <c r="J3651" s="14"/>
    </row>
    <row r="3652" ht="22.5" customHeight="1">
      <c r="A3652" s="13" t="n">
        <f>WEEKNUM(B3652,2)</f>
        <v>36</v>
      </c>
      <c r="B3652" s="33" t="n">
        <v>46266</v>
      </c>
      <c r="C3652" s="52" t="n">
        <v>10298628</v>
      </c>
      <c r="D3652" s="63" t="s">
        <v>43</v>
      </c>
      <c r="E3652" s="52" t="s">
        <v>14</v>
      </c>
      <c r="F3652" s="13" t="s">
        <v>26</v>
      </c>
      <c r="G3652" s="58" t="n">
        <v>1</v>
      </c>
      <c r="H3652" s="39" t="n">
        <v>0.57</v>
      </c>
      <c r="I3652" s="39" t="n">
        <v>0.57</v>
      </c>
      <c r="J3652" s="14"/>
    </row>
    <row r="3653" ht="22.5" customHeight="1">
      <c r="A3653" s="13" t="n">
        <f>WEEKNUM(B3653,2)</f>
        <v>36</v>
      </c>
      <c r="B3653" s="33" t="n">
        <v>46266</v>
      </c>
      <c r="C3653" s="52" t="n">
        <v>11655595</v>
      </c>
      <c r="D3653" s="63" t="s">
        <v>44</v>
      </c>
      <c r="E3653" s="52" t="s">
        <v>14</v>
      </c>
      <c r="F3653" s="13" t="s">
        <v>26</v>
      </c>
      <c r="G3653" s="35" t="n">
        <v>1</v>
      </c>
      <c r="H3653" s="39" t="n">
        <v>0.65</v>
      </c>
      <c r="I3653" s="39" t="n">
        <v>0.65</v>
      </c>
      <c r="J3653" s="14"/>
    </row>
    <row r="3654" ht="22.5" customHeight="1">
      <c r="A3654" s="13" t="n">
        <f>WEEKNUM(B3654,2)</f>
        <v>36</v>
      </c>
      <c r="B3654" s="33" t="n">
        <v>46266</v>
      </c>
      <c r="C3654" s="52" t="n">
        <v>11655596</v>
      </c>
      <c r="D3654" s="63" t="s">
        <v>44</v>
      </c>
      <c r="E3654" s="52" t="s">
        <v>14</v>
      </c>
      <c r="F3654" s="13" t="s">
        <v>12</v>
      </c>
      <c r="G3654" s="35" t="n">
        <v>0</v>
      </c>
      <c r="H3654" s="39" t="n">
        <v>0</v>
      </c>
      <c r="I3654" s="39" t="n">
        <v>0</v>
      </c>
      <c r="J3654" s="14"/>
    </row>
    <row r="3655" ht="22.5" customHeight="1">
      <c r="A3655" s="13" t="n">
        <f>WEEKNUM(B3655,2)</f>
        <v>36</v>
      </c>
      <c r="B3655" s="33" t="n">
        <v>46266</v>
      </c>
      <c r="C3655" s="52" t="n">
        <v>11690183</v>
      </c>
      <c r="D3655" s="63" t="s">
        <v>38</v>
      </c>
      <c r="E3655" s="52" t="s">
        <v>14</v>
      </c>
      <c r="F3655" s="13" t="s">
        <v>15</v>
      </c>
      <c r="G3655" s="58" t="n">
        <v>24</v>
      </c>
      <c r="H3655" s="39" t="n">
        <v>0.138</v>
      </c>
      <c r="I3655" s="39" t="n">
        <v>3.3</v>
      </c>
      <c r="J3655" s="14"/>
    </row>
    <row r="3656" ht="22.5" customHeight="1">
      <c r="A3656" s="13" t="n">
        <f>WEEKNUM(B3656,2)</f>
        <v>36</v>
      </c>
      <c r="B3656" s="33" t="n">
        <v>46266</v>
      </c>
      <c r="C3656" s="52" t="n">
        <v>7953512</v>
      </c>
      <c r="D3656" s="63" t="s">
        <v>43</v>
      </c>
      <c r="E3656" s="52" t="s">
        <v>14</v>
      </c>
      <c r="F3656" s="13" t="s">
        <v>15</v>
      </c>
      <c r="G3656" s="58" t="n">
        <v>300</v>
      </c>
      <c r="H3656" s="39" t="n">
        <v>0.16</v>
      </c>
      <c r="I3656" s="39" t="n">
        <v>48</v>
      </c>
      <c r="J3656" s="14"/>
    </row>
    <row r="3657" ht="22.5" customHeight="1">
      <c r="A3657" s="13" t="n">
        <f>WEEKNUM(B3657,2)</f>
        <v>36</v>
      </c>
      <c r="B3657" s="33" t="n">
        <v>46266</v>
      </c>
      <c r="C3657" s="52" t="n">
        <v>11763482</v>
      </c>
      <c r="D3657" s="63" t="s">
        <v>44</v>
      </c>
      <c r="E3657" s="52" t="s">
        <v>14</v>
      </c>
      <c r="F3657" s="13" t="s">
        <v>12</v>
      </c>
      <c r="G3657" s="35" t="n">
        <v>0</v>
      </c>
      <c r="H3657" s="39" t="n">
        <v>0</v>
      </c>
      <c r="I3657" s="39" t="n">
        <v>0.3211</v>
      </c>
      <c r="J3657" s="14"/>
    </row>
    <row r="3658" ht="22.5" customHeight="1">
      <c r="A3658" s="13" t="n">
        <f>WEEKNUM(B3658,2)</f>
        <v>36</v>
      </c>
      <c r="B3658" s="33" t="n">
        <v>46266</v>
      </c>
      <c r="C3658" s="52" t="n">
        <v>5464039</v>
      </c>
      <c r="D3658" s="63" t="s">
        <v>31</v>
      </c>
      <c r="E3658" s="52" t="s">
        <v>46</v>
      </c>
      <c r="F3658" s="61" t="s">
        <v>15</v>
      </c>
      <c r="G3658" s="59" t="n">
        <v>1324</v>
      </c>
      <c r="H3658" s="60" t="n">
        <v>0.295</v>
      </c>
      <c r="I3658" s="60" t="n">
        <v>390.415</v>
      </c>
      <c r="J3658" s="14"/>
    </row>
    <row r="3659" ht="22.5" customHeight="1">
      <c r="A3659" s="13" t="n">
        <f>WEEKNUM(B3659,2)</f>
        <v>36</v>
      </c>
      <c r="B3659" s="33" t="n">
        <v>46266</v>
      </c>
      <c r="C3659" s="52" t="n">
        <v>8057746</v>
      </c>
      <c r="D3659" s="63" t="s">
        <v>31</v>
      </c>
      <c r="E3659" s="52" t="s">
        <v>46</v>
      </c>
      <c r="F3659" s="13" t="s">
        <v>15</v>
      </c>
      <c r="G3659" s="35" t="n">
        <v>1</v>
      </c>
      <c r="H3659" s="39" t="n">
        <v>0.28</v>
      </c>
      <c r="I3659" s="39" t="n">
        <v>0.28</v>
      </c>
      <c r="J3659" s="14"/>
    </row>
    <row r="3660" ht="22.5" customHeight="1">
      <c r="A3660" s="13" t="n">
        <f>WEEKNUM(B3660,2)</f>
        <v>36</v>
      </c>
      <c r="B3660" s="33" t="n">
        <v>46266</v>
      </c>
      <c r="C3660" s="52" t="n">
        <v>91399821</v>
      </c>
      <c r="D3660" s="62" t="s">
        <v>40</v>
      </c>
      <c r="E3660" s="52" t="s">
        <v>14</v>
      </c>
      <c r="F3660" s="13" t="s">
        <v>26</v>
      </c>
      <c r="G3660" s="35" t="n">
        <v>399</v>
      </c>
      <c r="H3660" s="39" t="n">
        <v>0.08</v>
      </c>
      <c r="I3660" s="39" t="n">
        <v>32.76</v>
      </c>
      <c r="J3660" s="14"/>
    </row>
    <row r="3661" ht="22.5" customHeight="1">
      <c r="A3661" s="13" t="n">
        <f>WEEKNUM(B3661,2)</f>
        <v>36</v>
      </c>
      <c r="B3661" s="33" t="n">
        <v>46266</v>
      </c>
      <c r="C3661" s="52" t="n">
        <v>8670368</v>
      </c>
      <c r="D3661" s="62" t="s">
        <v>16</v>
      </c>
      <c r="E3661" s="52" t="s">
        <v>11</v>
      </c>
      <c r="F3661" s="13" t="s">
        <v>30</v>
      </c>
      <c r="G3661" s="35" t="n">
        <v>8</v>
      </c>
      <c r="H3661" s="39" t="n">
        <v>0.29</v>
      </c>
      <c r="I3661" s="39" t="n">
        <v>2.31</v>
      </c>
      <c r="J3661" s="64" t="n">
        <v>0</v>
      </c>
    </row>
    <row r="3662" ht="22.5" customHeight="1">
      <c r="A3662" s="13" t="n">
        <f>WEEKNUM(B3662,2)</f>
        <v>36</v>
      </c>
      <c r="B3662" s="33" t="n">
        <v>46266</v>
      </c>
      <c r="C3662" s="52" t="n">
        <v>10514860</v>
      </c>
      <c r="D3662" s="63" t="s">
        <v>44</v>
      </c>
      <c r="E3662" s="52" t="s">
        <v>14</v>
      </c>
      <c r="F3662" s="13" t="s">
        <v>15</v>
      </c>
      <c r="G3662" s="35" t="n">
        <v>192</v>
      </c>
      <c r="H3662" s="39" t="n">
        <v>0.7</v>
      </c>
      <c r="I3662" s="39" t="n">
        <v>134.4</v>
      </c>
      <c r="J3662" s="14"/>
    </row>
    <row r="3663" ht="22.5" customHeight="1">
      <c r="A3663" s="13" t="n">
        <f>WEEKNUM(B3663,2)</f>
        <v>36</v>
      </c>
      <c r="B3663" s="33" t="n">
        <v>46266</v>
      </c>
      <c r="C3663" s="52" t="n">
        <v>91532857</v>
      </c>
      <c r="D3663" s="63" t="s">
        <v>47</v>
      </c>
      <c r="E3663" s="52" t="s">
        <v>14</v>
      </c>
      <c r="F3663" s="13" t="s">
        <v>12</v>
      </c>
      <c r="G3663" s="35" t="n">
        <v>51</v>
      </c>
      <c r="H3663" s="39" t="n">
        <v>0.161</v>
      </c>
      <c r="I3663" s="39" t="n">
        <v>8.2071</v>
      </c>
      <c r="J3663" s="14"/>
    </row>
    <row r="3664" ht="22.5" customHeight="1">
      <c r="A3664" s="13" t="n">
        <f>WEEKNUM(B3664,2)</f>
        <v>36</v>
      </c>
      <c r="B3664" s="33" t="n">
        <v>46266</v>
      </c>
      <c r="C3664" s="52" t="n">
        <v>91534913</v>
      </c>
      <c r="D3664" s="63" t="s">
        <v>48</v>
      </c>
      <c r="E3664" s="52" t="s">
        <v>49</v>
      </c>
      <c r="F3664" s="13" t="s">
        <v>15</v>
      </c>
      <c r="G3664" s="35" t="n">
        <v>15</v>
      </c>
      <c r="H3664" s="39" t="n">
        <v>1</v>
      </c>
      <c r="I3664" s="39" t="n">
        <v>15</v>
      </c>
      <c r="J3664" s="14"/>
    </row>
    <row r="3665" ht="22.5" customHeight="1">
      <c r="A3665" s="13" t="n">
        <f>WEEKNUM(B3665,2)</f>
        <v>36</v>
      </c>
      <c r="B3665" s="33" t="n">
        <v>46266</v>
      </c>
      <c r="C3665" s="52" t="n">
        <v>91538336</v>
      </c>
      <c r="D3665" s="63" t="s">
        <v>98</v>
      </c>
      <c r="E3665" s="52" t="s">
        <v>32</v>
      </c>
      <c r="F3665" s="13" t="s">
        <v>15</v>
      </c>
      <c r="G3665" s="35" t="n">
        <v>1</v>
      </c>
      <c r="H3665" s="39" t="n">
        <v>0.8</v>
      </c>
      <c r="I3665" s="39" t="n">
        <v>0.8</v>
      </c>
      <c r="J3665" s="14"/>
    </row>
    <row r="3666" ht="22.5" customHeight="1">
      <c r="A3666" s="13" t="n">
        <f>WEEKNUM(B3666,2)</f>
        <v>36</v>
      </c>
      <c r="B3666" s="33" t="n">
        <v>46266</v>
      </c>
      <c r="C3666" s="52" t="n">
        <v>91533906</v>
      </c>
      <c r="D3666" s="63" t="s">
        <v>50</v>
      </c>
      <c r="E3666" s="52" t="s">
        <v>51</v>
      </c>
      <c r="F3666" s="13" t="s">
        <v>15</v>
      </c>
      <c r="G3666" s="35" t="n">
        <v>0</v>
      </c>
      <c r="H3666" s="39" t="n">
        <v>0</v>
      </c>
      <c r="I3666" s="39" t="n">
        <v>0</v>
      </c>
      <c r="J3666" s="14"/>
    </row>
    <row r="3667" ht="22.5" customHeight="1">
      <c r="A3667" s="13" t="n">
        <f>WEEKNUM(B3667,2)</f>
        <v>36</v>
      </c>
      <c r="B3667" s="33" t="n">
        <v>46266</v>
      </c>
      <c r="C3667" s="52" t="n">
        <v>91538334</v>
      </c>
      <c r="D3667" s="63" t="s">
        <v>98</v>
      </c>
      <c r="E3667" s="52" t="s">
        <v>18</v>
      </c>
      <c r="F3667" s="13" t="s">
        <v>15</v>
      </c>
      <c r="G3667" s="35" t="n">
        <v>2</v>
      </c>
      <c r="H3667" s="39" t="n">
        <v>0.8</v>
      </c>
      <c r="I3667" s="39" t="n">
        <v>1.6</v>
      </c>
      <c r="J3667" s="14"/>
    </row>
    <row r="3668" ht="22.5" customHeight="1">
      <c r="A3668" s="13" t="n">
        <f>WEEKNUM(B3668,2)</f>
        <v>36</v>
      </c>
      <c r="B3668" s="33" t="n">
        <v>46266</v>
      </c>
      <c r="C3668" s="52" t="n">
        <v>91545519</v>
      </c>
      <c r="D3668" s="63" t="s">
        <v>52</v>
      </c>
      <c r="E3668" s="52" t="s">
        <v>46</v>
      </c>
      <c r="F3668" s="13" t="s">
        <v>15</v>
      </c>
      <c r="G3668" s="35" t="n">
        <v>50</v>
      </c>
      <c r="H3668" s="39" t="n">
        <v>0.198</v>
      </c>
      <c r="I3668" s="39" t="n">
        <v>9.89</v>
      </c>
      <c r="J3668" s="14"/>
    </row>
    <row r="3669" ht="22.5" customHeight="1">
      <c r="A3669" s="13" t="n">
        <f>WEEKNUM(B3669,2)</f>
        <v>36</v>
      </c>
      <c r="B3669" s="33" t="n">
        <v>46266</v>
      </c>
      <c r="C3669" s="52" t="n">
        <v>91551388</v>
      </c>
      <c r="D3669" s="63" t="s">
        <v>53</v>
      </c>
      <c r="E3669" s="52" t="s">
        <v>54</v>
      </c>
      <c r="F3669" s="13" t="s">
        <v>12</v>
      </c>
      <c r="G3669" s="35" t="n">
        <v>21</v>
      </c>
      <c r="H3669" s="39" t="n">
        <v>0.669</v>
      </c>
      <c r="I3669" s="39" t="n">
        <v>14.0534</v>
      </c>
      <c r="J3669" s="14"/>
    </row>
    <row r="3670" ht="22.5" customHeight="1">
      <c r="A3670" s="13" t="n">
        <f>WEEKNUM(B3670,2)</f>
        <v>36</v>
      </c>
      <c r="B3670" s="33" t="n">
        <v>46266</v>
      </c>
      <c r="C3670" s="52" t="n">
        <v>91550293</v>
      </c>
      <c r="D3670" s="63" t="s">
        <v>55</v>
      </c>
      <c r="E3670" s="52" t="s">
        <v>56</v>
      </c>
      <c r="F3670" s="13" t="s">
        <v>15</v>
      </c>
      <c r="G3670" s="35" t="n">
        <v>66</v>
      </c>
      <c r="H3670" s="39" t="n">
        <v>0.35</v>
      </c>
      <c r="I3670" s="39" t="n">
        <v>23.1</v>
      </c>
      <c r="J3670" s="14"/>
    </row>
    <row r="3671" ht="22.5" customHeight="1">
      <c r="A3671" s="13" t="n">
        <f>WEEKNUM(B3671,2)</f>
        <v>36</v>
      </c>
      <c r="B3671" s="33" t="n">
        <v>46266</v>
      </c>
      <c r="C3671" s="52" t="n">
        <v>91552556</v>
      </c>
      <c r="D3671" s="63" t="s">
        <v>107</v>
      </c>
      <c r="E3671" s="52" t="s">
        <v>54</v>
      </c>
      <c r="F3671" s="13" t="s">
        <v>12</v>
      </c>
      <c r="G3671" s="35" t="n">
        <v>5</v>
      </c>
      <c r="H3671" s="39" t="n">
        <v>1.488</v>
      </c>
      <c r="I3671" s="39" t="n">
        <v>7.4419</v>
      </c>
      <c r="J3671" s="14"/>
    </row>
    <row r="3672" ht="22.5" customHeight="1">
      <c r="A3672" s="13" t="n">
        <f>WEEKNUM(B3672,2)</f>
        <v>36</v>
      </c>
      <c r="B3672" s="33" t="n">
        <v>46266</v>
      </c>
      <c r="C3672" s="52" t="n">
        <v>91551415</v>
      </c>
      <c r="D3672" s="63" t="s">
        <v>107</v>
      </c>
      <c r="E3672" s="52" t="s">
        <v>54</v>
      </c>
      <c r="F3672" s="13" t="s">
        <v>21</v>
      </c>
      <c r="G3672" s="35" t="n">
        <v>1</v>
      </c>
      <c r="H3672" s="39" t="n">
        <v>1</v>
      </c>
      <c r="I3672" s="39" t="n">
        <v>1</v>
      </c>
      <c r="J3672" s="14"/>
    </row>
    <row r="3673" ht="22.5" customHeight="1">
      <c r="A3673" s="13" t="n">
        <f>WEEKNUM(B3673,2)</f>
        <v>36</v>
      </c>
      <c r="B3673" s="33" t="n">
        <v>46266</v>
      </c>
      <c r="C3673" s="52" t="n">
        <v>91550294</v>
      </c>
      <c r="D3673" s="63" t="s">
        <v>96</v>
      </c>
      <c r="E3673" s="52" t="s">
        <v>54</v>
      </c>
      <c r="F3673" s="13" t="s">
        <v>15</v>
      </c>
      <c r="G3673" s="35" t="n">
        <v>4</v>
      </c>
      <c r="H3673" s="39" t="n">
        <v>0.8</v>
      </c>
      <c r="I3673" s="39" t="n">
        <v>3.2</v>
      </c>
      <c r="J3673" s="14"/>
    </row>
    <row r="3674" ht="22.5" customHeight="1">
      <c r="A3674" s="13" t="n">
        <f>WEEKNUM(B3674,2)</f>
        <v>36</v>
      </c>
      <c r="B3674" s="33" t="n">
        <v>46266</v>
      </c>
      <c r="C3674" s="52" t="n">
        <v>91551606</v>
      </c>
      <c r="D3674" s="63" t="s">
        <v>107</v>
      </c>
      <c r="E3674" s="52" t="s">
        <v>54</v>
      </c>
      <c r="F3674" s="13" t="s">
        <v>15</v>
      </c>
      <c r="G3674" s="72" t="n">
        <v>35</v>
      </c>
      <c r="H3674" s="73" t="n">
        <v>0.7</v>
      </c>
      <c r="I3674" s="73" t="n">
        <v>24.5</v>
      </c>
      <c r="J3674" s="14"/>
    </row>
    <row r="3675" ht="22.5" customHeight="1">
      <c r="A3675" s="13" t="n">
        <f>WEEKNUM(B3675,2)</f>
        <v>36</v>
      </c>
      <c r="B3675" s="33" t="n">
        <v>46266</v>
      </c>
      <c r="C3675" s="52" t="n">
        <v>9333145</v>
      </c>
      <c r="D3675" s="63" t="s">
        <v>57</v>
      </c>
      <c r="E3675" s="52" t="s">
        <v>14</v>
      </c>
      <c r="F3675" s="52" t="s">
        <v>26</v>
      </c>
      <c r="G3675" s="35" t="n">
        <v>51</v>
      </c>
      <c r="H3675" s="39" t="n">
        <v>0.4</v>
      </c>
      <c r="I3675" s="39" t="n">
        <v>20.56</v>
      </c>
      <c r="J3675" s="14"/>
    </row>
    <row r="3676" ht="22.5" customHeight="1">
      <c r="A3676" s="13" t="n">
        <f>WEEKNUM(B3676,2)</f>
        <v>36</v>
      </c>
      <c r="B3676" s="33" t="n">
        <v>46266</v>
      </c>
      <c r="C3676" s="52" t="n">
        <v>91555309</v>
      </c>
      <c r="D3676" s="63" t="s">
        <v>52</v>
      </c>
      <c r="E3676" s="52" t="s">
        <v>36</v>
      </c>
      <c r="F3676" s="13" t="s">
        <v>15</v>
      </c>
      <c r="G3676" s="59" t="n">
        <v>102</v>
      </c>
      <c r="H3676" s="60" t="n">
        <v>0.196</v>
      </c>
      <c r="I3676" s="60" t="n">
        <v>20</v>
      </c>
      <c r="J3676" s="14"/>
    </row>
    <row r="3677" ht="22.5" customHeight="1">
      <c r="A3677" s="13" t="n">
        <f>WEEKNUM(B3677,2)</f>
        <v>36</v>
      </c>
      <c r="B3677" s="33" t="n">
        <v>46266</v>
      </c>
      <c r="C3677" s="52" t="n">
        <v>91554853</v>
      </c>
      <c r="D3677" s="63" t="s">
        <v>52</v>
      </c>
      <c r="E3677" s="52" t="s">
        <v>36</v>
      </c>
      <c r="F3677" s="13" t="s">
        <v>21</v>
      </c>
      <c r="G3677" s="35" t="n">
        <v>3</v>
      </c>
      <c r="H3677" s="39" t="n">
        <v>0.3</v>
      </c>
      <c r="I3677" s="39" t="n">
        <v>0.9</v>
      </c>
      <c r="J3677" s="14"/>
    </row>
    <row r="3678" ht="22.5" customHeight="1">
      <c r="A3678" s="13" t="n">
        <f>WEEKNUM(B3678,2)</f>
        <v>36</v>
      </c>
      <c r="B3678" s="33" t="n">
        <v>46266</v>
      </c>
      <c r="C3678" s="52" t="n">
        <v>91399439</v>
      </c>
      <c r="D3678" s="63" t="s">
        <v>69</v>
      </c>
      <c r="E3678" s="52" t="s">
        <v>42</v>
      </c>
      <c r="F3678" s="61" t="s">
        <v>15</v>
      </c>
      <c r="G3678" s="61" t="n">
        <v>33</v>
      </c>
      <c r="H3678" s="60" t="n">
        <v>0.1</v>
      </c>
      <c r="I3678" s="60" t="n">
        <v>3.3</v>
      </c>
      <c r="J3678" s="14"/>
    </row>
    <row r="3679" ht="22.5" customHeight="1">
      <c r="A3679" s="13" t="n">
        <f>WEEKNUM(B3679,2)</f>
        <v>36</v>
      </c>
      <c r="B3679" s="33" t="n">
        <v>46266</v>
      </c>
      <c r="C3679" s="52" t="n">
        <v>91399437</v>
      </c>
      <c r="D3679" s="63" t="s">
        <v>70</v>
      </c>
      <c r="E3679" s="56" t="s">
        <v>71</v>
      </c>
      <c r="F3679" s="13" t="s">
        <v>15</v>
      </c>
      <c r="G3679" s="35" t="n">
        <v>50</v>
      </c>
      <c r="H3679" s="39" t="n">
        <v>0.15</v>
      </c>
      <c r="I3679" s="39" t="n">
        <v>7.5</v>
      </c>
      <c r="J3679" s="14"/>
    </row>
    <row r="3680" ht="22.5" customHeight="1">
      <c r="A3680" s="13" t="n">
        <f>WEEKNUM(B3680,2)</f>
        <v>36</v>
      </c>
      <c r="B3680" s="33" t="n">
        <v>46266</v>
      </c>
      <c r="C3680" s="52" t="n">
        <v>5556054</v>
      </c>
      <c r="D3680" s="63" t="s">
        <v>72</v>
      </c>
      <c r="E3680" s="52" t="s">
        <v>36</v>
      </c>
      <c r="F3680" s="13" t="s">
        <v>15</v>
      </c>
      <c r="G3680" s="57" t="n">
        <v>2</v>
      </c>
      <c r="H3680" s="39" t="n">
        <v>0.75</v>
      </c>
      <c r="I3680" s="39" t="n">
        <v>1.5</v>
      </c>
      <c r="J3680" s="14"/>
    </row>
    <row r="3681" ht="22.5" customHeight="1">
      <c r="A3681" s="13" t="n">
        <f>WEEKNUM(B3681,2)</f>
        <v>36</v>
      </c>
      <c r="B3681" s="33" t="n">
        <v>46266</v>
      </c>
      <c r="C3681" s="52" t="n">
        <v>8628042</v>
      </c>
      <c r="D3681" s="63" t="s">
        <v>28</v>
      </c>
      <c r="E3681" s="52" t="s">
        <v>14</v>
      </c>
      <c r="F3681" s="13" t="s">
        <v>26</v>
      </c>
      <c r="G3681" s="13" t="n">
        <v>542</v>
      </c>
      <c r="H3681" s="39" t="n">
        <v>1.646</v>
      </c>
      <c r="I3681" s="39" t="n">
        <v>892.28</v>
      </c>
      <c r="J3681" s="14"/>
    </row>
    <row r="3682" ht="22.5" customHeight="1">
      <c r="A3682" s="13" t="n">
        <f>WEEKNUM(B3682,2)</f>
        <v>36</v>
      </c>
      <c r="B3682" s="33" t="n">
        <v>46266</v>
      </c>
      <c r="C3682" s="52" t="n">
        <v>9297014</v>
      </c>
      <c r="D3682" s="63" t="s">
        <v>13</v>
      </c>
      <c r="E3682" s="52" t="s">
        <v>14</v>
      </c>
      <c r="F3682" s="13" t="s">
        <v>26</v>
      </c>
      <c r="G3682" s="13" t="n">
        <v>295</v>
      </c>
      <c r="H3682" s="39" t="n">
        <v>0.27</v>
      </c>
      <c r="I3682" s="39" t="n">
        <v>80.86</v>
      </c>
      <c r="J3682" s="14"/>
    </row>
    <row r="3683" ht="22.5" customHeight="1">
      <c r="A3683" s="13" t="n">
        <f>WEEKNUM(B3683,2)</f>
        <v>36</v>
      </c>
      <c r="B3683" s="33" t="n">
        <v>46266</v>
      </c>
      <c r="C3683" s="52" t="n">
        <v>7815836</v>
      </c>
      <c r="D3683" s="63" t="s">
        <v>73</v>
      </c>
      <c r="E3683" s="52" t="s">
        <v>36</v>
      </c>
      <c r="F3683" s="13" t="s">
        <v>15</v>
      </c>
      <c r="G3683" s="57" t="n">
        <v>2608</v>
      </c>
      <c r="H3683" s="39" t="n">
        <v>0.115</v>
      </c>
      <c r="I3683" s="39" t="n">
        <v>298.83</v>
      </c>
      <c r="J3683" s="14"/>
    </row>
    <row r="3684" ht="22.5" customHeight="1">
      <c r="A3684" s="13" t="n">
        <f>WEEKNUM(B3684,2)</f>
        <v>36</v>
      </c>
      <c r="B3684" s="33" t="n">
        <v>46266</v>
      </c>
      <c r="C3684" s="52" t="n">
        <v>9751142</v>
      </c>
      <c r="D3684" s="63" t="s">
        <v>101</v>
      </c>
      <c r="E3684" s="52" t="s">
        <v>11</v>
      </c>
      <c r="F3684" s="39" t="s">
        <v>30</v>
      </c>
      <c r="G3684" s="57" t="n">
        <v>2</v>
      </c>
      <c r="H3684" s="39" t="n">
        <v>1.14</v>
      </c>
      <c r="I3684" s="39" t="n">
        <v>2.28</v>
      </c>
      <c r="J3684" s="64" t="n">
        <v>2.279</v>
      </c>
    </row>
    <row r="3685" ht="22.5" customHeight="1">
      <c r="A3685" s="13" t="n">
        <f>WEEKNUM(B3685,2)</f>
        <v>36</v>
      </c>
      <c r="B3685" s="33" t="n">
        <v>46266</v>
      </c>
      <c r="C3685" s="52" t="n">
        <v>8312006</v>
      </c>
      <c r="D3685" s="63" t="s">
        <v>92</v>
      </c>
      <c r="E3685" s="52" t="s">
        <v>14</v>
      </c>
      <c r="F3685" s="13" t="s">
        <v>15</v>
      </c>
      <c r="G3685" s="57" t="n">
        <v>50</v>
      </c>
      <c r="H3685" s="39" t="n">
        <v>0.12</v>
      </c>
      <c r="I3685" s="39" t="n">
        <v>6</v>
      </c>
      <c r="J3685" s="14"/>
    </row>
    <row r="3686" ht="22.5" customHeight="1">
      <c r="A3686" s="13" t="n">
        <f>WEEKNUM(B3686,2)</f>
        <v>36</v>
      </c>
      <c r="B3686" s="33" t="n">
        <v>46266</v>
      </c>
      <c r="C3686" s="52" t="n">
        <v>8758947</v>
      </c>
      <c r="D3686" s="63" t="s">
        <v>108</v>
      </c>
      <c r="E3686" s="52" t="s">
        <v>36</v>
      </c>
      <c r="F3686" s="13" t="s">
        <v>15</v>
      </c>
      <c r="G3686" s="57" t="n">
        <v>1</v>
      </c>
      <c r="H3686" s="39" t="n">
        <v>0.14</v>
      </c>
      <c r="I3686" s="39" t="n">
        <v>0.14</v>
      </c>
      <c r="J3686" s="14"/>
    </row>
    <row r="3687" ht="22.5" customHeight="1">
      <c r="A3687" s="13" t="n">
        <f>WEEKNUM(B3687,2)</f>
        <v>36</v>
      </c>
      <c r="B3687" s="33" t="n">
        <v>46266</v>
      </c>
      <c r="C3687" s="52" t="n">
        <v>9096620</v>
      </c>
      <c r="D3687" s="63" t="s">
        <v>108</v>
      </c>
      <c r="E3687" s="52" t="s">
        <v>36</v>
      </c>
      <c r="F3687" s="13" t="s">
        <v>26</v>
      </c>
      <c r="G3687" s="57" t="n">
        <v>23</v>
      </c>
      <c r="H3687" s="39" t="n">
        <v>0.17</v>
      </c>
      <c r="I3687" s="39" t="n">
        <v>3.95</v>
      </c>
      <c r="J3687" s="14"/>
    </row>
    <row r="3688" ht="22.5" customHeight="1">
      <c r="A3688" s="13" t="n">
        <f>WEEKNUM(B3688,2)</f>
        <v>36</v>
      </c>
      <c r="B3688" s="33" t="n">
        <v>46266</v>
      </c>
      <c r="C3688" s="52" t="n">
        <v>91467820</v>
      </c>
      <c r="D3688" s="63" t="s">
        <v>74</v>
      </c>
      <c r="E3688" s="52" t="s">
        <v>36</v>
      </c>
      <c r="F3688" s="13" t="s">
        <v>15</v>
      </c>
      <c r="G3688" s="57" t="n">
        <v>600</v>
      </c>
      <c r="H3688" s="39" t="n">
        <v>0.1</v>
      </c>
      <c r="I3688" s="39" t="n">
        <v>60</v>
      </c>
      <c r="J3688" s="14"/>
    </row>
    <row r="3689" ht="22.5" customHeight="1">
      <c r="A3689" s="13" t="n">
        <f>WEEKNUM(B3689,2)</f>
        <v>36</v>
      </c>
      <c r="B3689" s="33" t="n">
        <v>46266</v>
      </c>
      <c r="C3689" s="52" t="n">
        <v>91467821</v>
      </c>
      <c r="D3689" s="63" t="s">
        <v>74</v>
      </c>
      <c r="E3689" s="52" t="s">
        <v>17</v>
      </c>
      <c r="F3689" s="13" t="s">
        <v>15</v>
      </c>
      <c r="G3689" s="57" t="n">
        <v>100</v>
      </c>
      <c r="H3689" s="39" t="n">
        <v>0.17</v>
      </c>
      <c r="I3689" s="39" t="n">
        <v>17</v>
      </c>
      <c r="J3689" s="14"/>
    </row>
    <row r="3690" ht="22.5" customHeight="1">
      <c r="A3690" s="13" t="n">
        <f>WEEKNUM(B3690,2)</f>
        <v>36</v>
      </c>
      <c r="B3690" s="33" t="n">
        <v>46266</v>
      </c>
      <c r="C3690" s="52" t="n">
        <v>10295313</v>
      </c>
      <c r="D3690" s="63" t="s">
        <v>92</v>
      </c>
      <c r="E3690" s="52" t="s">
        <v>14</v>
      </c>
      <c r="F3690" s="13" t="s">
        <v>15</v>
      </c>
      <c r="G3690" s="57" t="n">
        <v>0</v>
      </c>
      <c r="H3690" s="39" t="n">
        <v>0</v>
      </c>
      <c r="I3690" s="39" t="n">
        <v>0</v>
      </c>
      <c r="J3690" s="14"/>
    </row>
    <row r="3691" ht="22.5" customHeight="1">
      <c r="A3691" s="13" t="n">
        <f>WEEKNUM(B3691,2)</f>
        <v>36</v>
      </c>
      <c r="B3691" s="33" t="n">
        <v>46266</v>
      </c>
      <c r="C3691" s="52" t="n">
        <v>91496145</v>
      </c>
      <c r="D3691" s="63" t="s">
        <v>74</v>
      </c>
      <c r="E3691" s="56" t="s">
        <v>71</v>
      </c>
      <c r="F3691" s="13" t="s">
        <v>15</v>
      </c>
      <c r="G3691" s="57" t="n">
        <v>50</v>
      </c>
      <c r="H3691" s="39" t="n">
        <v>0.15</v>
      </c>
      <c r="I3691" s="39" t="n">
        <v>7.5</v>
      </c>
      <c r="J3691" s="14"/>
    </row>
    <row r="3692" ht="22.5" customHeight="1">
      <c r="A3692" s="13" t="n">
        <f>WEEKNUM(B3692,2)</f>
        <v>36</v>
      </c>
      <c r="B3692" s="33" t="n">
        <v>46266</v>
      </c>
      <c r="C3692" s="52" t="n">
        <v>91496146</v>
      </c>
      <c r="D3692" s="63" t="s">
        <v>74</v>
      </c>
      <c r="E3692" s="52" t="s">
        <v>46</v>
      </c>
      <c r="F3692" s="13" t="s">
        <v>15</v>
      </c>
      <c r="G3692" s="57" t="n">
        <v>198</v>
      </c>
      <c r="H3692" s="39" t="n">
        <v>0.14</v>
      </c>
      <c r="I3692" s="39" t="n">
        <v>27.72</v>
      </c>
      <c r="J3692" s="14"/>
    </row>
    <row r="3693" ht="22.5" customHeight="1">
      <c r="A3693" s="13" t="n">
        <f>WEEKNUM(B3693,2)</f>
        <v>36</v>
      </c>
      <c r="B3693" s="33" t="n">
        <v>46266</v>
      </c>
      <c r="C3693" s="52" t="n">
        <v>91496147</v>
      </c>
      <c r="D3693" s="63" t="s">
        <v>74</v>
      </c>
      <c r="E3693" s="52" t="s">
        <v>11</v>
      </c>
      <c r="F3693" s="13" t="s">
        <v>15</v>
      </c>
      <c r="G3693" s="57" t="n">
        <v>150</v>
      </c>
      <c r="H3693" s="39" t="n">
        <v>0.13</v>
      </c>
      <c r="I3693" s="39" t="n">
        <v>19.5</v>
      </c>
      <c r="J3693" s="14"/>
    </row>
    <row r="3694" ht="22.5" customHeight="1">
      <c r="A3694" s="13" t="n">
        <f>WEEKNUM(B3694,2)</f>
        <v>36</v>
      </c>
      <c r="B3694" s="33" t="n">
        <v>46266</v>
      </c>
      <c r="C3694" s="52" t="n">
        <v>91496148</v>
      </c>
      <c r="D3694" s="63" t="s">
        <v>74</v>
      </c>
      <c r="E3694" s="52" t="s">
        <v>14</v>
      </c>
      <c r="F3694" s="13" t="s">
        <v>15</v>
      </c>
      <c r="G3694" s="57" t="n">
        <v>300</v>
      </c>
      <c r="H3694" s="39" t="n">
        <v>0.15</v>
      </c>
      <c r="I3694" s="39" t="n">
        <v>45</v>
      </c>
      <c r="J3694" s="14"/>
    </row>
    <row r="3695" ht="22.5" customHeight="1">
      <c r="A3695" s="13" t="n">
        <f>WEEKNUM(B3695,2)</f>
        <v>36</v>
      </c>
      <c r="B3695" s="33" t="n">
        <v>46266</v>
      </c>
      <c r="C3695" s="52" t="n">
        <v>10765365</v>
      </c>
      <c r="D3695" s="63" t="s">
        <v>75</v>
      </c>
      <c r="E3695" s="56" t="s">
        <v>71</v>
      </c>
      <c r="F3695" s="13" t="s">
        <v>15</v>
      </c>
      <c r="G3695" s="57" t="n">
        <v>50</v>
      </c>
      <c r="H3695" s="39" t="n">
        <v>0.202</v>
      </c>
      <c r="I3695" s="39" t="n">
        <v>10.08</v>
      </c>
      <c r="J3695" s="14"/>
    </row>
    <row r="3696" ht="22.5" customHeight="1">
      <c r="A3696" s="13" t="n">
        <f>WEEKNUM(B3696,2)</f>
        <v>36</v>
      </c>
      <c r="B3696" s="33" t="n">
        <v>46266</v>
      </c>
      <c r="C3696" s="52" t="n">
        <v>11079953</v>
      </c>
      <c r="D3696" s="63" t="s">
        <v>72</v>
      </c>
      <c r="E3696" s="52" t="s">
        <v>36</v>
      </c>
      <c r="F3696" s="13" t="s">
        <v>15</v>
      </c>
      <c r="G3696" s="57" t="n">
        <v>0</v>
      </c>
      <c r="H3696" s="39" t="n">
        <v>0</v>
      </c>
      <c r="I3696" s="39" t="n">
        <v>0</v>
      </c>
      <c r="J3696" s="14"/>
    </row>
    <row r="3697" ht="22.5" customHeight="1">
      <c r="A3697" s="13" t="n">
        <f>WEEKNUM(B3697,2)</f>
        <v>36</v>
      </c>
      <c r="B3697" s="33" t="n">
        <v>46266</v>
      </c>
      <c r="C3697" s="52" t="n">
        <v>11079265</v>
      </c>
      <c r="D3697" s="63" t="s">
        <v>101</v>
      </c>
      <c r="E3697" s="52" t="s">
        <v>11</v>
      </c>
      <c r="F3697" s="39" t="s">
        <v>30</v>
      </c>
      <c r="G3697" s="57" t="n">
        <v>0</v>
      </c>
      <c r="H3697" s="39" t="n">
        <v>0</v>
      </c>
      <c r="I3697" s="39" t="n">
        <v>0.02</v>
      </c>
      <c r="J3697" s="64" t="n">
        <v>0</v>
      </c>
    </row>
    <row r="3698" ht="22.5" customHeight="1">
      <c r="A3698" s="13" t="n">
        <f>WEEKNUM(B3698,2)</f>
        <v>36</v>
      </c>
      <c r="B3698" s="33" t="n">
        <v>46266</v>
      </c>
      <c r="C3698" s="52" t="n">
        <v>9535696</v>
      </c>
      <c r="D3698" s="63" t="s">
        <v>97</v>
      </c>
      <c r="E3698" s="56" t="s">
        <v>36</v>
      </c>
      <c r="F3698" s="13" t="s">
        <v>15</v>
      </c>
      <c r="G3698" s="57" t="n">
        <v>0</v>
      </c>
      <c r="H3698" s="39" t="n">
        <v>0</v>
      </c>
      <c r="I3698" s="39" t="n">
        <v>0</v>
      </c>
      <c r="J3698" s="14"/>
    </row>
    <row r="3699" ht="22.5" customHeight="1">
      <c r="A3699" s="13" t="n">
        <f>WEEKNUM(B3699,2)</f>
        <v>36</v>
      </c>
      <c r="B3699" s="33" t="n">
        <v>46266</v>
      </c>
      <c r="C3699" s="52" t="n">
        <v>11690181</v>
      </c>
      <c r="D3699" s="63" t="s">
        <v>76</v>
      </c>
      <c r="E3699" s="52" t="s">
        <v>14</v>
      </c>
      <c r="F3699" s="13" t="s">
        <v>15</v>
      </c>
      <c r="G3699" s="57" t="n">
        <v>100</v>
      </c>
      <c r="H3699" s="39" t="n">
        <v>0.442</v>
      </c>
      <c r="I3699" s="39" t="n">
        <v>44.19</v>
      </c>
      <c r="J3699" s="14"/>
    </row>
    <row r="3700" ht="22.5" customHeight="1">
      <c r="A3700" s="13" t="n">
        <f>WEEKNUM(B3700,2)</f>
        <v>36</v>
      </c>
      <c r="B3700" s="33" t="n">
        <v>46266</v>
      </c>
      <c r="C3700" s="52" t="n">
        <v>11690182</v>
      </c>
      <c r="D3700" s="63" t="s">
        <v>76</v>
      </c>
      <c r="E3700" s="31" t="s">
        <v>14</v>
      </c>
      <c r="F3700" s="39" t="s">
        <v>26</v>
      </c>
      <c r="G3700" s="57" t="n">
        <v>42</v>
      </c>
      <c r="H3700" s="39" t="n">
        <v>3.59</v>
      </c>
      <c r="I3700" s="39" t="n">
        <v>151.06</v>
      </c>
      <c r="J3700" s="70"/>
    </row>
    <row r="3701" ht="22.5" customHeight="1">
      <c r="A3701" s="13" t="n">
        <f>WEEKNUM(B3701,2)</f>
        <v>36</v>
      </c>
      <c r="B3701" s="33" t="n">
        <v>46266</v>
      </c>
      <c r="C3701" s="52" t="n">
        <v>11836152</v>
      </c>
      <c r="D3701" s="63" t="s">
        <v>73</v>
      </c>
      <c r="E3701" s="56" t="s">
        <v>36</v>
      </c>
      <c r="F3701" s="13" t="s">
        <v>15</v>
      </c>
      <c r="G3701" s="57" t="n">
        <v>1</v>
      </c>
      <c r="H3701" s="39" t="n">
        <v>0</v>
      </c>
      <c r="I3701" s="39" t="n">
        <v>0</v>
      </c>
      <c r="J3701" s="70"/>
    </row>
    <row r="3702" ht="22.5" customHeight="1">
      <c r="A3702" s="13" t="n">
        <f>WEEKNUM(B3702,2)</f>
        <v>36</v>
      </c>
      <c r="B3702" s="33" t="n">
        <v>46266</v>
      </c>
      <c r="C3702" s="52" t="n">
        <v>11862336</v>
      </c>
      <c r="D3702" s="63" t="s">
        <v>69</v>
      </c>
      <c r="E3702" s="31" t="s">
        <v>42</v>
      </c>
      <c r="F3702" s="13" t="s">
        <v>15</v>
      </c>
      <c r="G3702" s="57" t="n">
        <v>1</v>
      </c>
      <c r="H3702" s="39" t="n">
        <v>0</v>
      </c>
      <c r="I3702" s="39" t="n">
        <v>0</v>
      </c>
      <c r="J3702" s="70"/>
    </row>
    <row r="3703" ht="22.5" customHeight="1">
      <c r="A3703" s="13" t="n">
        <f>WEEKNUM(B3703,2)</f>
        <v>36</v>
      </c>
      <c r="B3703" s="33" t="n">
        <v>46266</v>
      </c>
      <c r="C3703" s="52" t="n">
        <v>6395488</v>
      </c>
      <c r="D3703" s="63" t="s">
        <v>39</v>
      </c>
      <c r="E3703" s="52" t="s">
        <v>14</v>
      </c>
      <c r="F3703" s="13" t="s">
        <v>15</v>
      </c>
      <c r="G3703" s="13" t="n">
        <v>200</v>
      </c>
      <c r="H3703" s="39" t="n">
        <v>0.3</v>
      </c>
      <c r="I3703" s="39" t="n">
        <v>60</v>
      </c>
      <c r="J3703" s="14"/>
    </row>
    <row r="3704" ht="22.5" customHeight="1">
      <c r="A3704" s="13" t="n">
        <f>WEEKNUM(B3704,2)</f>
        <v>36</v>
      </c>
      <c r="B3704" s="33" t="n">
        <v>46266</v>
      </c>
      <c r="C3704" s="52" t="n">
        <v>8291713</v>
      </c>
      <c r="D3704" s="62" t="s">
        <v>40</v>
      </c>
      <c r="E3704" s="56" t="s">
        <v>14</v>
      </c>
      <c r="F3704" s="13" t="s">
        <v>15</v>
      </c>
      <c r="G3704" s="35" t="n">
        <v>1500</v>
      </c>
      <c r="H3704" s="39" t="n">
        <v>0.14</v>
      </c>
      <c r="I3704" s="39" t="n">
        <v>210</v>
      </c>
      <c r="J3704" s="14"/>
    </row>
    <row r="3705" ht="22.5" customHeight="1">
      <c r="A3705" s="13" t="n">
        <f>WEEKNUM(B3705,2)</f>
        <v>36</v>
      </c>
      <c r="B3705" s="33" t="n">
        <v>46266</v>
      </c>
      <c r="C3705" s="52" t="n">
        <v>8566541</v>
      </c>
      <c r="D3705" s="62" t="s">
        <v>79</v>
      </c>
      <c r="E3705" s="31" t="s">
        <v>14</v>
      </c>
      <c r="F3705" s="39" t="s">
        <v>26</v>
      </c>
      <c r="G3705" s="35" t="n">
        <v>8</v>
      </c>
      <c r="H3705" s="39" t="n">
        <v>0</v>
      </c>
      <c r="I3705" s="39" t="n">
        <v>0</v>
      </c>
      <c r="J3705" s="14"/>
    </row>
    <row r="3706" ht="22.5" customHeight="1">
      <c r="A3706" s="13" t="n">
        <f>WEEKNUM(B3706,2)</f>
        <v>36</v>
      </c>
      <c r="B3706" s="33" t="n">
        <v>46266</v>
      </c>
      <c r="C3706" s="52" t="n">
        <v>8566084</v>
      </c>
      <c r="D3706" s="62" t="s">
        <v>80</v>
      </c>
      <c r="E3706" s="56" t="s">
        <v>42</v>
      </c>
      <c r="F3706" s="13" t="s">
        <v>15</v>
      </c>
      <c r="G3706" s="58" t="n">
        <v>63</v>
      </c>
      <c r="H3706" s="39" t="n">
        <v>0.12</v>
      </c>
      <c r="I3706" s="39" t="n">
        <v>7.56</v>
      </c>
      <c r="J3706" s="14"/>
    </row>
    <row r="3707" ht="22.5" customHeight="1">
      <c r="A3707" s="13" t="n">
        <f>WEEKNUM(B3707,2)</f>
        <v>36</v>
      </c>
      <c r="B3707" s="33" t="n">
        <v>46266</v>
      </c>
      <c r="C3707" s="52" t="n">
        <v>2937658</v>
      </c>
      <c r="D3707" s="62" t="s">
        <v>81</v>
      </c>
      <c r="E3707" s="56" t="s">
        <v>14</v>
      </c>
      <c r="F3707" s="61" t="s">
        <v>15</v>
      </c>
      <c r="G3707" s="74" t="n">
        <v>100</v>
      </c>
      <c r="H3707" s="60" t="n">
        <v>0.123</v>
      </c>
      <c r="I3707" s="60" t="n">
        <v>12.3</v>
      </c>
      <c r="J3707" s="13"/>
    </row>
    <row r="3708" ht="22.5" customHeight="1">
      <c r="A3708" s="13" t="n">
        <f>WEEKNUM(B3708,2)</f>
        <v>36</v>
      </c>
      <c r="B3708" s="33" t="n">
        <v>46266</v>
      </c>
      <c r="C3708" s="52" t="n">
        <v>8942077</v>
      </c>
      <c r="D3708" s="62" t="s">
        <v>104</v>
      </c>
      <c r="E3708" s="56" t="s">
        <v>71</v>
      </c>
      <c r="F3708" s="13" t="s">
        <v>15</v>
      </c>
      <c r="G3708" s="58" t="n">
        <v>14</v>
      </c>
      <c r="H3708" s="39" t="n">
        <v>0.2</v>
      </c>
      <c r="I3708" s="39" t="n">
        <v>2.8</v>
      </c>
      <c r="J3708" s="13"/>
    </row>
    <row r="3709" ht="22.5" customHeight="1">
      <c r="A3709" s="13" t="n">
        <f>WEEKNUM(B3709,2)</f>
        <v>36</v>
      </c>
      <c r="B3709" s="33" t="n">
        <v>46266</v>
      </c>
      <c r="C3709" s="52" t="n">
        <v>6706444</v>
      </c>
      <c r="D3709" s="62" t="s">
        <v>82</v>
      </c>
      <c r="E3709" s="52" t="s">
        <v>83</v>
      </c>
      <c r="F3709" s="39" t="s">
        <v>12</v>
      </c>
      <c r="G3709" s="58" t="n">
        <v>18</v>
      </c>
      <c r="H3709" s="39" t="n">
        <v>0.624</v>
      </c>
      <c r="I3709" s="39" t="n">
        <v>11.2383</v>
      </c>
      <c r="J3709" s="13"/>
    </row>
    <row r="3710" ht="22.5" customHeight="1">
      <c r="A3710" s="13" t="n">
        <f>WEEKNUM(B3710,2)</f>
        <v>36</v>
      </c>
      <c r="B3710" s="33" t="n">
        <v>46266</v>
      </c>
      <c r="C3710" s="52" t="n">
        <v>5963354</v>
      </c>
      <c r="D3710" s="63" t="s">
        <v>82</v>
      </c>
      <c r="E3710" s="52" t="s">
        <v>83</v>
      </c>
      <c r="F3710" s="13" t="s">
        <v>15</v>
      </c>
      <c r="G3710" s="58" t="n">
        <v>336</v>
      </c>
      <c r="H3710" s="39" t="n">
        <v>0.576</v>
      </c>
      <c r="I3710" s="39" t="n">
        <v>193.41</v>
      </c>
      <c r="J3710" s="39"/>
    </row>
    <row r="3711" ht="22.5" customHeight="1">
      <c r="A3711" s="13" t="n">
        <f>WEEKNUM(B3711,2)</f>
        <v>36</v>
      </c>
      <c r="B3711" s="33" t="n">
        <v>46266</v>
      </c>
      <c r="C3711" s="52" t="n">
        <v>9686529</v>
      </c>
      <c r="D3711" s="62" t="s">
        <v>82</v>
      </c>
      <c r="E3711" s="56" t="s">
        <v>84</v>
      </c>
      <c r="F3711" s="13" t="s">
        <v>15</v>
      </c>
      <c r="G3711" s="58" t="n">
        <v>34</v>
      </c>
      <c r="H3711" s="39" t="n">
        <v>0.5</v>
      </c>
      <c r="I3711" s="39" t="n">
        <v>17</v>
      </c>
      <c r="J3711" s="13"/>
    </row>
    <row r="3712" ht="22.5" customHeight="1">
      <c r="A3712" s="13" t="n">
        <f>WEEKNUM(B3712,2)</f>
        <v>36</v>
      </c>
      <c r="B3712" s="33" t="n">
        <v>46266</v>
      </c>
      <c r="C3712" s="52" t="n">
        <v>5963400</v>
      </c>
      <c r="D3712" s="62" t="s">
        <v>82</v>
      </c>
      <c r="E3712" s="56" t="s">
        <v>85</v>
      </c>
      <c r="F3712" s="13" t="s">
        <v>15</v>
      </c>
      <c r="G3712" s="58" t="n">
        <v>212</v>
      </c>
      <c r="H3712" s="39" t="n">
        <v>0.485</v>
      </c>
      <c r="I3712" s="39" t="n">
        <v>102.83</v>
      </c>
      <c r="J3712" s="13"/>
    </row>
    <row r="3713" ht="22.5" customHeight="1">
      <c r="A3713" s="38" t="n">
        <f>WEEKNUM(B3713,2)</f>
        <v>36</v>
      </c>
      <c r="B3713" s="33" t="n">
        <v>46266</v>
      </c>
      <c r="C3713" s="65" t="n">
        <v>10080665</v>
      </c>
      <c r="D3713" s="68" t="s">
        <v>82</v>
      </c>
      <c r="E3713" s="56" t="s">
        <v>86</v>
      </c>
      <c r="F3713" s="13" t="s">
        <v>15</v>
      </c>
      <c r="G3713" s="58" t="n">
        <v>10</v>
      </c>
      <c r="H3713" s="39" t="n">
        <v>0.38</v>
      </c>
      <c r="I3713" s="39" t="n">
        <v>3.8</v>
      </c>
      <c r="J3713" s="13"/>
    </row>
    <row r="3714" ht="22.5" customHeight="1">
      <c r="A3714" s="13" t="n">
        <f>WEEKNUM(B3714,2)</f>
        <v>36</v>
      </c>
      <c r="B3714" s="33" t="n">
        <v>46266</v>
      </c>
      <c r="C3714" s="13" t="n">
        <v>91520433</v>
      </c>
      <c r="D3714" s="62" t="s">
        <v>74</v>
      </c>
      <c r="E3714" s="56" t="s">
        <v>14</v>
      </c>
      <c r="F3714" s="13" t="s">
        <v>15</v>
      </c>
      <c r="G3714" s="58" t="n">
        <v>5</v>
      </c>
      <c r="H3714" s="39" t="n">
        <v>0.16</v>
      </c>
      <c r="I3714" s="39" t="n">
        <v>0.8</v>
      </c>
      <c r="J3714" s="13"/>
    </row>
    <row r="3715" ht="22.5" customHeight="1">
      <c r="A3715" s="13" t="n">
        <f>WEEKNUM(B3715,2)</f>
        <v>36</v>
      </c>
      <c r="B3715" s="33" t="n">
        <v>46266</v>
      </c>
      <c r="C3715" s="52" t="n">
        <v>91528810</v>
      </c>
      <c r="D3715" s="62" t="s">
        <v>102</v>
      </c>
      <c r="E3715" s="56" t="s">
        <v>14</v>
      </c>
      <c r="F3715" s="13" t="s">
        <v>15</v>
      </c>
      <c r="G3715" s="58" t="n">
        <v>7</v>
      </c>
      <c r="H3715" s="39" t="n">
        <v>0.2</v>
      </c>
      <c r="I3715" s="39" t="n">
        <v>1.4</v>
      </c>
      <c r="J3715" s="13"/>
    </row>
    <row r="3716" ht="22.5" customHeight="1">
      <c r="A3716" s="13" t="n">
        <f>WEEKNUM(B3716,2)</f>
        <v>36</v>
      </c>
      <c r="B3716" s="33" t="n">
        <v>46266</v>
      </c>
      <c r="C3716" s="52" t="n">
        <v>5623760</v>
      </c>
      <c r="D3716" s="62" t="s">
        <v>89</v>
      </c>
      <c r="E3716" s="56" t="s">
        <v>14</v>
      </c>
      <c r="F3716" s="13" t="s">
        <v>15</v>
      </c>
      <c r="G3716" s="35" t="n">
        <v>50</v>
      </c>
      <c r="H3716" s="39" t="n">
        <v>0.2</v>
      </c>
      <c r="I3716" s="39" t="n">
        <v>10</v>
      </c>
      <c r="J3716" s="13"/>
    </row>
    <row r="3717" ht="22.5" customHeight="1">
      <c r="A3717" s="13" t="n">
        <f>WEEKNUM(B3717,2)</f>
        <v>36</v>
      </c>
      <c r="B3717" s="33" t="n">
        <v>46266</v>
      </c>
      <c r="C3717" s="52" t="n">
        <v>11078827</v>
      </c>
      <c r="D3717" s="62" t="s">
        <v>82</v>
      </c>
      <c r="E3717" s="56" t="s">
        <v>85</v>
      </c>
      <c r="F3717" s="13" t="s">
        <v>15</v>
      </c>
      <c r="G3717" s="58" t="n">
        <v>0</v>
      </c>
      <c r="H3717" s="39" t="n">
        <v>0</v>
      </c>
      <c r="I3717" s="39" t="n">
        <v>0</v>
      </c>
      <c r="J3717" s="13"/>
    </row>
    <row r="3718" ht="22.5" customHeight="1">
      <c r="A3718" s="13" t="n">
        <f>WEEKNUM(B3718,2)</f>
        <v>36</v>
      </c>
      <c r="B3718" s="33" t="n">
        <v>46266</v>
      </c>
      <c r="C3718" s="52" t="n">
        <v>11078981</v>
      </c>
      <c r="D3718" s="62" t="s">
        <v>82</v>
      </c>
      <c r="E3718" s="52" t="s">
        <v>83</v>
      </c>
      <c r="F3718" s="13" t="s">
        <v>15</v>
      </c>
      <c r="G3718" s="58" t="n">
        <v>0</v>
      </c>
      <c r="H3718" s="39" t="n">
        <v>0</v>
      </c>
      <c r="I3718" s="39" t="n">
        <v>0</v>
      </c>
      <c r="J3718" s="13"/>
    </row>
    <row r="3719" ht="22.5" customHeight="1">
      <c r="A3719" s="13" t="n">
        <f>WEEKNUM(B3719,2)</f>
        <v>36</v>
      </c>
      <c r="B3719" s="33" t="n">
        <v>46266</v>
      </c>
      <c r="C3719" s="52" t="n">
        <v>11080833</v>
      </c>
      <c r="D3719" s="62" t="s">
        <v>82</v>
      </c>
      <c r="E3719" s="56" t="s">
        <v>84</v>
      </c>
      <c r="F3719" s="13" t="s">
        <v>15</v>
      </c>
      <c r="G3719" s="58" t="n">
        <v>0</v>
      </c>
      <c r="H3719" s="39" t="n">
        <v>0</v>
      </c>
      <c r="I3719" s="39" t="n">
        <v>0</v>
      </c>
      <c r="J3719" s="13"/>
    </row>
    <row r="3720" ht="22.5" customHeight="1">
      <c r="A3720" s="13" t="n">
        <f>WEEKNUM(B3720,2)</f>
        <v>36</v>
      </c>
      <c r="B3720" s="33" t="n">
        <v>46266</v>
      </c>
      <c r="C3720" s="52" t="n">
        <v>11081056</v>
      </c>
      <c r="D3720" s="62" t="s">
        <v>82</v>
      </c>
      <c r="E3720" s="56" t="s">
        <v>86</v>
      </c>
      <c r="F3720" s="13" t="s">
        <v>15</v>
      </c>
      <c r="G3720" s="58" t="n">
        <v>0</v>
      </c>
      <c r="H3720" s="39" t="n">
        <v>0</v>
      </c>
      <c r="I3720" s="39" t="n">
        <v>0</v>
      </c>
      <c r="J3720" s="13"/>
    </row>
    <row r="3721" ht="22.5" customHeight="1">
      <c r="A3721" s="13" t="n">
        <f>WEEKNUM(B3721,2)</f>
        <v>36</v>
      </c>
      <c r="B3721" s="33" t="n">
        <v>46266</v>
      </c>
      <c r="C3721" s="52" t="n">
        <v>11078963</v>
      </c>
      <c r="D3721" s="62" t="s">
        <v>81</v>
      </c>
      <c r="E3721" s="56" t="s">
        <v>14</v>
      </c>
      <c r="F3721" s="13" t="s">
        <v>15</v>
      </c>
      <c r="G3721" s="58" t="n">
        <v>40</v>
      </c>
      <c r="H3721" s="39" t="n">
        <v>0.4</v>
      </c>
      <c r="I3721" s="39" t="n">
        <v>16</v>
      </c>
      <c r="J3721" s="13"/>
    </row>
    <row r="3722" ht="22.5" customHeight="1">
      <c r="A3722" s="13" t="n">
        <f>WEEKNUM(B3722,2)</f>
        <v>36</v>
      </c>
      <c r="B3722" s="33" t="n">
        <v>46266</v>
      </c>
      <c r="C3722" s="52" t="n">
        <v>91538300</v>
      </c>
      <c r="D3722" s="62" t="s">
        <v>74</v>
      </c>
      <c r="E3722" s="56" t="s">
        <v>36</v>
      </c>
      <c r="F3722" s="13" t="s">
        <v>15</v>
      </c>
      <c r="G3722" s="58" t="n">
        <v>8</v>
      </c>
      <c r="H3722" s="39" t="n">
        <v>0.14</v>
      </c>
      <c r="I3722" s="39" t="n">
        <v>1.12</v>
      </c>
      <c r="J3722" s="13"/>
    </row>
    <row r="3723" ht="22.5" customHeight="1">
      <c r="A3723" s="13" t="n">
        <f>WEEKNUM(B3723,2)</f>
        <v>36</v>
      </c>
      <c r="B3723" s="33" t="n">
        <v>46266</v>
      </c>
      <c r="C3723" s="52" t="n">
        <v>91538301</v>
      </c>
      <c r="D3723" s="62" t="s">
        <v>74</v>
      </c>
      <c r="E3723" s="56" t="s">
        <v>14</v>
      </c>
      <c r="F3723" s="13" t="s">
        <v>15</v>
      </c>
      <c r="G3723" s="58" t="n">
        <v>5</v>
      </c>
      <c r="H3723" s="39" t="n">
        <v>0.22</v>
      </c>
      <c r="I3723" s="39" t="n">
        <v>1.1</v>
      </c>
      <c r="J3723" s="13"/>
    </row>
    <row r="3724" ht="22.5" customHeight="1">
      <c r="A3724" s="13" t="n">
        <f>WEEKNUM(B3724,2)</f>
        <v>36</v>
      </c>
      <c r="B3724" s="33" t="n">
        <v>46266</v>
      </c>
      <c r="C3724" s="65" t="n">
        <v>91538306</v>
      </c>
      <c r="D3724" s="68" t="s">
        <v>74</v>
      </c>
      <c r="E3724" s="67" t="s">
        <v>71</v>
      </c>
      <c r="F3724" s="13" t="s">
        <v>15</v>
      </c>
      <c r="G3724" s="58" t="n">
        <v>2</v>
      </c>
      <c r="H3724" s="39" t="n">
        <v>0.18</v>
      </c>
      <c r="I3724" s="39" t="n">
        <v>0.36</v>
      </c>
      <c r="J3724" s="13"/>
    </row>
    <row r="3725" ht="22.5" customHeight="1">
      <c r="A3725" s="13" t="n">
        <f>WEEKNUM(B3725,2)</f>
        <v>36</v>
      </c>
      <c r="B3725" s="33" t="n">
        <v>46266</v>
      </c>
      <c r="C3725" s="13" t="n">
        <v>91538307</v>
      </c>
      <c r="D3725" s="69" t="s">
        <v>74</v>
      </c>
      <c r="E3725" s="52" t="s">
        <v>17</v>
      </c>
      <c r="F3725" s="13" t="s">
        <v>15</v>
      </c>
      <c r="G3725" s="58" t="n">
        <v>0</v>
      </c>
      <c r="H3725" s="39" t="n">
        <v>0</v>
      </c>
      <c r="I3725" s="39" t="n">
        <v>0</v>
      </c>
      <c r="J3725" s="13"/>
    </row>
    <row r="3726" ht="22.5" customHeight="1">
      <c r="A3726" s="13" t="n">
        <f>WEEKNUM(B3726,2)</f>
        <v>36</v>
      </c>
      <c r="B3726" s="33" t="n">
        <v>46266</v>
      </c>
      <c r="C3726" s="13" t="n">
        <v>91538308</v>
      </c>
      <c r="D3726" s="69" t="s">
        <v>74</v>
      </c>
      <c r="E3726" s="52" t="s">
        <v>11</v>
      </c>
      <c r="F3726" s="13" t="s">
        <v>15</v>
      </c>
      <c r="G3726" s="58" t="n">
        <v>0</v>
      </c>
      <c r="H3726" s="39" t="n">
        <v>0</v>
      </c>
      <c r="I3726" s="39" t="n">
        <v>0</v>
      </c>
      <c r="J3726" s="13"/>
    </row>
    <row r="3727" ht="22.5" customHeight="1">
      <c r="A3727" s="13" t="n">
        <f>WEEKNUM(B3727,2)</f>
        <v>36</v>
      </c>
      <c r="B3727" s="33" t="n">
        <v>46266</v>
      </c>
      <c r="C3727" s="52" t="n">
        <v>91538309</v>
      </c>
      <c r="D3727" s="69" t="s">
        <v>74</v>
      </c>
      <c r="E3727" s="56" t="s">
        <v>46</v>
      </c>
      <c r="F3727" s="13" t="s">
        <v>15</v>
      </c>
      <c r="G3727" s="58" t="n">
        <v>0</v>
      </c>
      <c r="H3727" s="39" t="n">
        <v>0</v>
      </c>
      <c r="I3727" s="39" t="n">
        <v>0</v>
      </c>
      <c r="J3727" s="13"/>
    </row>
    <row r="3728" ht="22.5" customHeight="1">
      <c r="A3728" s="13" t="n">
        <f>WEEKNUM(B3728,2)</f>
        <v>36</v>
      </c>
      <c r="B3728" s="33" t="n">
        <v>46266</v>
      </c>
      <c r="C3728" s="52" t="n">
        <v>11511535</v>
      </c>
      <c r="D3728" s="62" t="s">
        <v>81</v>
      </c>
      <c r="E3728" s="56" t="s">
        <v>14</v>
      </c>
      <c r="F3728" s="39" t="s">
        <v>26</v>
      </c>
      <c r="G3728" s="58" t="n">
        <v>0</v>
      </c>
      <c r="H3728" s="39" t="n">
        <v>0</v>
      </c>
      <c r="I3728" s="39" t="n">
        <v>0.09</v>
      </c>
      <c r="J3728" s="13"/>
    </row>
    <row r="3729" ht="22.5" customHeight="1">
      <c r="A3729" s="13"/>
      <c r="B3729" s="33"/>
      <c r="C3729" s="52"/>
      <c r="D3729" s="62"/>
      <c r="E3729" s="56"/>
      <c r="F3729" s="39"/>
      <c r="G3729" s="13"/>
      <c r="H3729" s="39"/>
      <c r="I3729" s="39"/>
      <c r="J3729" s="13"/>
    </row>
    <row r="3730" ht="22.5" customHeight="1">
      <c r="A3730" s="13" t="n">
        <f>WEEKNUM(B3730,2)</f>
        <v>36</v>
      </c>
      <c r="B3730" s="33" t="n">
        <v>46265</v>
      </c>
      <c r="C3730" s="52" t="n">
        <v>10813123</v>
      </c>
      <c r="D3730" s="62" t="s">
        <v>10</v>
      </c>
      <c r="E3730" s="56" t="s">
        <v>11</v>
      </c>
      <c r="F3730" s="39" t="s">
        <v>12</v>
      </c>
      <c r="G3730" s="13" t="n">
        <v>143</v>
      </c>
      <c r="H3730" s="39" t="n">
        <v>0.209</v>
      </c>
      <c r="I3730" s="39" t="n">
        <v>29.9324</v>
      </c>
      <c r="J3730" s="13"/>
    </row>
    <row r="3731" ht="22.5" customHeight="1">
      <c r="A3731" s="13" t="n">
        <f>WEEKNUM(B3731,2)</f>
        <v>36</v>
      </c>
      <c r="B3731" s="33" t="n">
        <v>46265</v>
      </c>
      <c r="C3731" s="52" t="n">
        <v>1745925</v>
      </c>
      <c r="D3731" s="62" t="s">
        <v>13</v>
      </c>
      <c r="E3731" s="56" t="s">
        <v>14</v>
      </c>
      <c r="F3731" s="39" t="s">
        <v>15</v>
      </c>
      <c r="G3731" s="35" t="n">
        <v>280</v>
      </c>
      <c r="H3731" s="39" t="n">
        <v>0.15</v>
      </c>
      <c r="I3731" s="39" t="n">
        <v>42</v>
      </c>
      <c r="J3731" s="13"/>
    </row>
    <row r="3732" ht="22.5" customHeight="1">
      <c r="A3732" s="13" t="n">
        <f>WEEKNUM(B3732,2)</f>
        <v>36</v>
      </c>
      <c r="B3732" s="33" t="n">
        <v>46265</v>
      </c>
      <c r="C3732" s="52" t="n">
        <v>6951600</v>
      </c>
      <c r="D3732" s="62" t="s">
        <v>16</v>
      </c>
      <c r="E3732" s="56" t="s">
        <v>17</v>
      </c>
      <c r="F3732" s="39" t="s">
        <v>15</v>
      </c>
      <c r="G3732" s="35" t="n">
        <v>75</v>
      </c>
      <c r="H3732" s="39" t="n">
        <v>0.174</v>
      </c>
      <c r="I3732" s="39" t="n">
        <v>13.022</v>
      </c>
      <c r="J3732" s="13"/>
    </row>
    <row r="3733" ht="22.5" customHeight="1">
      <c r="A3733" s="13" t="n">
        <f>WEEKNUM(B3733,2)</f>
        <v>36</v>
      </c>
      <c r="B3733" s="33" t="n">
        <v>46265</v>
      </c>
      <c r="C3733" s="52" t="n">
        <v>6951594</v>
      </c>
      <c r="D3733" s="62" t="s">
        <v>16</v>
      </c>
      <c r="E3733" s="56" t="s">
        <v>18</v>
      </c>
      <c r="F3733" s="39" t="s">
        <v>15</v>
      </c>
      <c r="G3733" s="35" t="n">
        <v>237</v>
      </c>
      <c r="H3733" s="39" t="n">
        <v>0.701</v>
      </c>
      <c r="I3733" s="39" t="n">
        <v>166.11</v>
      </c>
      <c r="J3733" s="13"/>
    </row>
    <row r="3734" ht="22.5" customHeight="1">
      <c r="A3734" s="13" t="n">
        <f>WEEKNUM(B3734,2)</f>
        <v>36</v>
      </c>
      <c r="B3734" s="33" t="n">
        <v>46265</v>
      </c>
      <c r="C3734" s="52" t="n">
        <v>2732727</v>
      </c>
      <c r="D3734" s="62" t="s">
        <v>10</v>
      </c>
      <c r="E3734" s="56" t="s">
        <v>19</v>
      </c>
      <c r="F3734" s="39" t="s">
        <v>15</v>
      </c>
      <c r="G3734" s="35" t="n">
        <v>560</v>
      </c>
      <c r="H3734" s="39" t="n">
        <v>0.25</v>
      </c>
      <c r="I3734" s="39" t="n">
        <v>140.025</v>
      </c>
      <c r="J3734" s="13"/>
    </row>
    <row r="3735" ht="22.5" customHeight="1">
      <c r="A3735" s="13" t="n">
        <f>WEEKNUM(B3735,2)</f>
        <v>36</v>
      </c>
      <c r="B3735" s="33" t="n">
        <v>46265</v>
      </c>
      <c r="C3735" s="52" t="n">
        <v>5619156</v>
      </c>
      <c r="D3735" s="62" t="s">
        <v>10</v>
      </c>
      <c r="E3735" s="56" t="s">
        <v>19</v>
      </c>
      <c r="F3735" s="60" t="s">
        <v>12</v>
      </c>
      <c r="G3735" s="59" t="n">
        <v>20</v>
      </c>
      <c r="H3735" s="60" t="n">
        <v>0.395</v>
      </c>
      <c r="I3735" s="60" t="n">
        <v>7.8954</v>
      </c>
      <c r="J3735" s="66"/>
    </row>
    <row r="3736" ht="22.5" customHeight="1">
      <c r="A3736" s="13" t="n">
        <f>WEEKNUM(B3736,2)</f>
        <v>36</v>
      </c>
      <c r="B3736" s="33" t="n">
        <v>46265</v>
      </c>
      <c r="C3736" s="52" t="n">
        <v>6425889</v>
      </c>
      <c r="D3736" s="62" t="s">
        <v>10</v>
      </c>
      <c r="E3736" s="56" t="s">
        <v>20</v>
      </c>
      <c r="F3736" s="39" t="s">
        <v>15</v>
      </c>
      <c r="G3736" s="35" t="n">
        <v>230</v>
      </c>
      <c r="H3736" s="39" t="n">
        <v>0.252</v>
      </c>
      <c r="I3736" s="39" t="n">
        <v>57.95</v>
      </c>
      <c r="J3736" s="14"/>
    </row>
    <row r="3737" ht="22.5" customHeight="1">
      <c r="A3737" s="13" t="n">
        <f>WEEKNUM(B3737,2)</f>
        <v>36</v>
      </c>
      <c r="B3737" s="33" t="n">
        <v>46265</v>
      </c>
      <c r="C3737" s="52" t="n">
        <v>6439005</v>
      </c>
      <c r="D3737" s="62" t="s">
        <v>10</v>
      </c>
      <c r="E3737" s="56" t="s">
        <v>20</v>
      </c>
      <c r="F3737" s="39" t="s">
        <v>21</v>
      </c>
      <c r="G3737" s="35" t="n">
        <v>60</v>
      </c>
      <c r="H3737" s="39" t="n">
        <v>0.25</v>
      </c>
      <c r="I3737" s="39" t="n">
        <v>15</v>
      </c>
      <c r="J3737" s="14"/>
    </row>
    <row r="3738" ht="22.5" customHeight="1">
      <c r="A3738" s="13" t="n">
        <f>WEEKNUM(B3738,2)</f>
        <v>36</v>
      </c>
      <c r="B3738" s="33" t="n">
        <v>46265</v>
      </c>
      <c r="C3738" s="52" t="n">
        <v>7203110</v>
      </c>
      <c r="D3738" s="62" t="s">
        <v>22</v>
      </c>
      <c r="E3738" s="56" t="s">
        <v>23</v>
      </c>
      <c r="F3738" s="39" t="s">
        <v>15</v>
      </c>
      <c r="G3738" s="35" t="n">
        <v>26</v>
      </c>
      <c r="H3738" s="39" t="n">
        <v>0.204</v>
      </c>
      <c r="I3738" s="39" t="n">
        <v>5.3</v>
      </c>
      <c r="J3738" s="14"/>
    </row>
    <row r="3739" ht="22.5" customHeight="1">
      <c r="A3739" s="13" t="n">
        <f>WEEKNUM(B3739,2)</f>
        <v>36</v>
      </c>
      <c r="B3739" s="33" t="n">
        <v>46265</v>
      </c>
      <c r="C3739" s="52" t="n">
        <v>7202934</v>
      </c>
      <c r="D3739" s="62" t="s">
        <v>22</v>
      </c>
      <c r="E3739" s="56" t="s">
        <v>24</v>
      </c>
      <c r="F3739" s="39" t="s">
        <v>15</v>
      </c>
      <c r="G3739" s="35" t="n">
        <v>200</v>
      </c>
      <c r="H3739" s="39" t="n">
        <v>0.36</v>
      </c>
      <c r="I3739" s="39" t="n">
        <v>72</v>
      </c>
      <c r="J3739" s="14"/>
    </row>
    <row r="3740" ht="22.5" customHeight="1">
      <c r="A3740" s="13" t="n">
        <f>WEEKNUM(B3740,2)</f>
        <v>36</v>
      </c>
      <c r="B3740" s="33" t="n">
        <v>46265</v>
      </c>
      <c r="C3740" s="52" t="n">
        <v>5847496</v>
      </c>
      <c r="D3740" s="62" t="s">
        <v>10</v>
      </c>
      <c r="E3740" s="56" t="s">
        <v>25</v>
      </c>
      <c r="F3740" s="39" t="s">
        <v>12</v>
      </c>
      <c r="G3740" s="35" t="n">
        <v>51</v>
      </c>
      <c r="H3740" s="39" t="n">
        <v>0.446</v>
      </c>
      <c r="I3740" s="39" t="n">
        <v>22.7655</v>
      </c>
      <c r="J3740" s="14"/>
    </row>
    <row r="3741" ht="22.5" customHeight="1">
      <c r="A3741" s="13" t="n">
        <f>WEEKNUM(B3741,2)</f>
        <v>36</v>
      </c>
      <c r="B3741" s="33" t="n">
        <v>46265</v>
      </c>
      <c r="C3741" s="52" t="n">
        <v>7572369</v>
      </c>
      <c r="D3741" s="62" t="s">
        <v>10</v>
      </c>
      <c r="E3741" s="56" t="s">
        <v>25</v>
      </c>
      <c r="F3741" s="39" t="s">
        <v>15</v>
      </c>
      <c r="G3741" s="35" t="n">
        <v>307</v>
      </c>
      <c r="H3741" s="39" t="n">
        <v>0.307</v>
      </c>
      <c r="I3741" s="39" t="n">
        <v>94.23</v>
      </c>
      <c r="J3741" s="14"/>
    </row>
    <row r="3742" ht="22.5" customHeight="1">
      <c r="A3742" s="13" t="n">
        <f>WEEKNUM(B3742,2)</f>
        <v>36</v>
      </c>
      <c r="B3742" s="33" t="n">
        <v>46265</v>
      </c>
      <c r="C3742" s="52" t="n">
        <v>8460883</v>
      </c>
      <c r="D3742" s="62" t="s">
        <v>16</v>
      </c>
      <c r="E3742" s="56" t="s">
        <v>11</v>
      </c>
      <c r="F3742" s="39" t="s">
        <v>15</v>
      </c>
      <c r="G3742" s="35" t="n">
        <v>1103</v>
      </c>
      <c r="H3742" s="39" t="n">
        <v>0.142</v>
      </c>
      <c r="I3742" s="39" t="n">
        <v>156.8</v>
      </c>
      <c r="J3742" s="14"/>
    </row>
    <row r="3743" ht="22.5" customHeight="1">
      <c r="A3743" s="13" t="n">
        <f>WEEKNUM(B3743,2)</f>
        <v>36</v>
      </c>
      <c r="B3743" s="33" t="n">
        <v>46265</v>
      </c>
      <c r="C3743" s="52" t="n">
        <v>8531973</v>
      </c>
      <c r="D3743" s="62" t="s">
        <v>16</v>
      </c>
      <c r="E3743" s="56" t="s">
        <v>18</v>
      </c>
      <c r="F3743" s="13" t="s">
        <v>26</v>
      </c>
      <c r="G3743" s="35" t="n">
        <v>8</v>
      </c>
      <c r="H3743" s="39" t="n">
        <v>0.52</v>
      </c>
      <c r="I3743" s="39" t="n">
        <v>4.13</v>
      </c>
      <c r="J3743" s="14"/>
    </row>
    <row r="3744" ht="22.5" customHeight="1">
      <c r="A3744" s="13" t="n">
        <f>WEEKNUM(B3744,2)</f>
        <v>36</v>
      </c>
      <c r="B3744" s="33" t="n">
        <v>46265</v>
      </c>
      <c r="C3744" s="52" t="n">
        <v>8156506</v>
      </c>
      <c r="D3744" s="62" t="s">
        <v>27</v>
      </c>
      <c r="E3744" s="56" t="s">
        <v>14</v>
      </c>
      <c r="F3744" s="39" t="s">
        <v>15</v>
      </c>
      <c r="G3744" s="35" t="n">
        <v>700</v>
      </c>
      <c r="H3744" s="39" t="n">
        <v>0.102</v>
      </c>
      <c r="I3744" s="39" t="n">
        <v>71.65</v>
      </c>
      <c r="J3744" s="14"/>
    </row>
    <row r="3745" ht="22.5" customHeight="1">
      <c r="A3745" s="13" t="n">
        <f>WEEKNUM(B3745,2)</f>
        <v>36</v>
      </c>
      <c r="B3745" s="33" t="n">
        <v>46265</v>
      </c>
      <c r="C3745" s="52" t="n">
        <v>8819666</v>
      </c>
      <c r="D3745" s="62" t="s">
        <v>27</v>
      </c>
      <c r="E3745" s="56" t="s">
        <v>14</v>
      </c>
      <c r="F3745" s="39" t="s">
        <v>12</v>
      </c>
      <c r="G3745" s="35" t="n">
        <v>183</v>
      </c>
      <c r="H3745" s="39" t="n">
        <v>0.106</v>
      </c>
      <c r="I3745" s="39" t="n">
        <v>19.3753</v>
      </c>
      <c r="J3745" s="14"/>
    </row>
    <row r="3746" ht="22.5" customHeight="1">
      <c r="A3746" s="13" t="n">
        <f>WEEKNUM(B3746,2)</f>
        <v>36</v>
      </c>
      <c r="B3746" s="33" t="n">
        <v>46265</v>
      </c>
      <c r="C3746" s="52" t="n">
        <v>91410799</v>
      </c>
      <c r="D3746" s="62" t="s">
        <v>31</v>
      </c>
      <c r="E3746" s="52" t="s">
        <v>42</v>
      </c>
      <c r="F3746" s="13" t="s">
        <v>15</v>
      </c>
      <c r="G3746" s="35" t="n">
        <v>500</v>
      </c>
      <c r="H3746" s="39" t="n">
        <v>0.02</v>
      </c>
      <c r="I3746" s="39" t="n">
        <v>10</v>
      </c>
      <c r="J3746" s="14"/>
    </row>
    <row r="3747" ht="22.5" customHeight="1">
      <c r="A3747" s="13" t="n">
        <f>WEEKNUM(B3747,2)</f>
        <v>36</v>
      </c>
      <c r="B3747" s="33" t="n">
        <v>46265</v>
      </c>
      <c r="C3747" s="52" t="n">
        <v>7872826</v>
      </c>
      <c r="D3747" s="62" t="s">
        <v>28</v>
      </c>
      <c r="E3747" s="56" t="s">
        <v>14</v>
      </c>
      <c r="F3747" s="39" t="s">
        <v>15</v>
      </c>
      <c r="G3747" s="35" t="n">
        <v>158</v>
      </c>
      <c r="H3747" s="39" t="n">
        <v>0.468</v>
      </c>
      <c r="I3747" s="39" t="n">
        <v>73.918</v>
      </c>
      <c r="J3747" s="14"/>
    </row>
    <row r="3748" ht="22.5" customHeight="1">
      <c r="A3748" s="13" t="n">
        <f>WEEKNUM(B3748,2)</f>
        <v>36</v>
      </c>
      <c r="B3748" s="33" t="n">
        <v>46265</v>
      </c>
      <c r="C3748" s="52" t="n">
        <v>9311355</v>
      </c>
      <c r="D3748" s="62" t="s">
        <v>29</v>
      </c>
      <c r="E3748" s="56" t="s">
        <v>14</v>
      </c>
      <c r="F3748" s="39" t="s">
        <v>15</v>
      </c>
      <c r="G3748" s="35" t="n">
        <v>20</v>
      </c>
      <c r="H3748" s="39" t="n">
        <v>0.15</v>
      </c>
      <c r="I3748" s="39" t="n">
        <v>3</v>
      </c>
      <c r="J3748" s="14"/>
    </row>
    <row r="3749" ht="22.5" customHeight="1">
      <c r="A3749" s="13" t="n">
        <f>WEEKNUM(B3749,2)</f>
        <v>36</v>
      </c>
      <c r="B3749" s="33" t="n">
        <v>46265</v>
      </c>
      <c r="C3749" s="52" t="n">
        <v>10210818</v>
      </c>
      <c r="D3749" s="62" t="s">
        <v>27</v>
      </c>
      <c r="E3749" s="56" t="s">
        <v>14</v>
      </c>
      <c r="F3749" s="13" t="s">
        <v>26</v>
      </c>
      <c r="G3749" s="35" t="n">
        <v>91</v>
      </c>
      <c r="H3749" s="39" t="n">
        <v>0.23</v>
      </c>
      <c r="I3749" s="39" t="n">
        <v>20.54</v>
      </c>
      <c r="J3749" s="64"/>
    </row>
    <row r="3750" ht="22.5" customHeight="1">
      <c r="A3750" s="13" t="n">
        <f>WEEKNUM(B3750,2)</f>
        <v>36</v>
      </c>
      <c r="B3750" s="33" t="n">
        <v>46265</v>
      </c>
      <c r="C3750" s="52" t="n">
        <v>10501490</v>
      </c>
      <c r="D3750" s="62" t="s">
        <v>13</v>
      </c>
      <c r="E3750" s="56" t="s">
        <v>14</v>
      </c>
      <c r="F3750" s="39" t="s">
        <v>15</v>
      </c>
      <c r="G3750" s="35" t="n">
        <v>10</v>
      </c>
      <c r="H3750" s="39" t="n">
        <v>0.13</v>
      </c>
      <c r="I3750" s="39" t="n">
        <v>1.3</v>
      </c>
      <c r="J3750" s="14"/>
    </row>
    <row r="3751" ht="22.5" customHeight="1">
      <c r="A3751" s="13" t="n">
        <f>WEEKNUM(B3751,2)</f>
        <v>36</v>
      </c>
      <c r="B3751" s="33" t="n">
        <v>46265</v>
      </c>
      <c r="C3751" s="52" t="n">
        <v>10912510</v>
      </c>
      <c r="D3751" s="62" t="s">
        <v>10</v>
      </c>
      <c r="E3751" s="67" t="s">
        <v>11</v>
      </c>
      <c r="F3751" s="39" t="s">
        <v>30</v>
      </c>
      <c r="G3751" s="35" t="n">
        <v>567</v>
      </c>
      <c r="H3751" s="39" t="n">
        <v>0.15</v>
      </c>
      <c r="I3751" s="39" t="n">
        <v>84.3</v>
      </c>
      <c r="J3751" s="64" t="n">
        <v>84.301</v>
      </c>
    </row>
    <row r="3752" ht="22.5" customHeight="1">
      <c r="A3752" s="13" t="n">
        <f>WEEKNUM(B3752,2)</f>
        <v>36</v>
      </c>
      <c r="B3752" s="33" t="n">
        <v>46265</v>
      </c>
      <c r="C3752" s="52" t="n">
        <v>11080098</v>
      </c>
      <c r="D3752" s="62" t="s">
        <v>22</v>
      </c>
      <c r="E3752" s="56" t="s">
        <v>24</v>
      </c>
      <c r="F3752" s="39" t="s">
        <v>15</v>
      </c>
      <c r="G3752" s="35" t="n">
        <v>0</v>
      </c>
      <c r="H3752" s="39" t="n">
        <v>0</v>
      </c>
      <c r="I3752" s="39" t="n">
        <v>0</v>
      </c>
      <c r="J3752" s="14"/>
    </row>
    <row r="3753" ht="22.5" customHeight="1">
      <c r="A3753" s="13" t="n">
        <f>WEEKNUM(B3753,2)</f>
        <v>36</v>
      </c>
      <c r="B3753" s="33" t="n">
        <v>46265</v>
      </c>
      <c r="C3753" s="52" t="n">
        <v>91540124</v>
      </c>
      <c r="D3753" s="62" t="s">
        <v>93</v>
      </c>
      <c r="E3753" s="56" t="s">
        <v>54</v>
      </c>
      <c r="F3753" s="39" t="s">
        <v>12</v>
      </c>
      <c r="G3753" s="35" t="n">
        <v>8</v>
      </c>
      <c r="H3753" s="39" t="n">
        <v>1.33</v>
      </c>
      <c r="I3753" s="39" t="n">
        <v>10.6399</v>
      </c>
      <c r="J3753" s="14"/>
    </row>
    <row r="3754" ht="22.5" customHeight="1">
      <c r="A3754" s="13" t="n">
        <f>WEEKNUM(B3754,2)</f>
        <v>36</v>
      </c>
      <c r="B3754" s="33" t="n">
        <v>46265</v>
      </c>
      <c r="C3754" s="52" t="n">
        <v>91548042</v>
      </c>
      <c r="D3754" s="62" t="s">
        <v>13</v>
      </c>
      <c r="E3754" s="56" t="s">
        <v>14</v>
      </c>
      <c r="F3754" s="39" t="s">
        <v>12</v>
      </c>
      <c r="G3754" s="35" t="n">
        <v>0</v>
      </c>
      <c r="H3754" s="39" t="n">
        <v>0</v>
      </c>
      <c r="I3754" s="39" t="n">
        <v>0.0899</v>
      </c>
      <c r="J3754" s="14"/>
    </row>
    <row r="3755" ht="22.5" customHeight="1">
      <c r="A3755" s="13" t="n">
        <f>WEEKNUM(B3755,2)</f>
        <v>36</v>
      </c>
      <c r="B3755" s="33" t="n">
        <v>46265</v>
      </c>
      <c r="C3755" s="52" t="n">
        <v>91548044</v>
      </c>
      <c r="D3755" s="62" t="s">
        <v>34</v>
      </c>
      <c r="E3755" s="56" t="s">
        <v>14</v>
      </c>
      <c r="F3755" s="39" t="s">
        <v>12</v>
      </c>
      <c r="G3755" s="35" t="n">
        <v>49</v>
      </c>
      <c r="H3755" s="39" t="n">
        <v>1.008</v>
      </c>
      <c r="I3755" s="39" t="n">
        <v>49.3772</v>
      </c>
      <c r="J3755" s="14"/>
    </row>
    <row r="3756" ht="22.5" customHeight="1">
      <c r="A3756" s="13" t="n">
        <f>WEEKNUM(B3756,2)</f>
        <v>36</v>
      </c>
      <c r="B3756" s="33" t="n">
        <v>46265</v>
      </c>
      <c r="C3756" s="52" t="n">
        <v>91548043</v>
      </c>
      <c r="D3756" s="62" t="s">
        <v>31</v>
      </c>
      <c r="E3756" s="56" t="s">
        <v>32</v>
      </c>
      <c r="F3756" s="39" t="s">
        <v>15</v>
      </c>
      <c r="G3756" s="35" t="n">
        <v>201</v>
      </c>
      <c r="H3756" s="39" t="n">
        <v>0.1</v>
      </c>
      <c r="I3756" s="39" t="n">
        <v>20.1</v>
      </c>
      <c r="J3756" s="14"/>
    </row>
    <row r="3757" ht="22.5" customHeight="1">
      <c r="A3757" s="13" t="n">
        <f>WEEKNUM(B3757,2)</f>
        <v>36</v>
      </c>
      <c r="B3757" s="33" t="n">
        <v>46265</v>
      </c>
      <c r="C3757" s="52" t="n">
        <v>91552653</v>
      </c>
      <c r="D3757" s="62" t="s">
        <v>106</v>
      </c>
      <c r="E3757" s="56" t="s">
        <v>14</v>
      </c>
      <c r="F3757" s="39" t="s">
        <v>12</v>
      </c>
      <c r="G3757" s="35" t="n">
        <v>17</v>
      </c>
      <c r="H3757" s="39" t="n">
        <v>0.957</v>
      </c>
      <c r="I3757" s="39" t="n">
        <v>16.2702</v>
      </c>
      <c r="J3757" s="14"/>
    </row>
    <row r="3758" ht="22.5" customHeight="1">
      <c r="A3758" s="13" t="n">
        <f>WEEKNUM(B3758,2)</f>
        <v>36</v>
      </c>
      <c r="B3758" s="33" t="n">
        <v>46265</v>
      </c>
      <c r="C3758" s="52" t="n">
        <v>11715627</v>
      </c>
      <c r="D3758" s="62" t="s">
        <v>29</v>
      </c>
      <c r="E3758" s="56" t="s">
        <v>14</v>
      </c>
      <c r="F3758" s="39" t="s">
        <v>15</v>
      </c>
      <c r="G3758" s="35" t="n">
        <v>0</v>
      </c>
      <c r="H3758" s="39" t="n">
        <v>0</v>
      </c>
      <c r="I3758" s="39" t="n">
        <v>0</v>
      </c>
      <c r="J3758" s="14"/>
    </row>
    <row r="3759" ht="22.5" customHeight="1">
      <c r="A3759" s="13" t="n">
        <f>WEEKNUM(B3759,2)</f>
        <v>36</v>
      </c>
      <c r="B3759" s="33" t="n">
        <v>46265</v>
      </c>
      <c r="C3759" s="52" t="n">
        <v>11715655</v>
      </c>
      <c r="D3759" s="62" t="s">
        <v>16</v>
      </c>
      <c r="E3759" s="56" t="s">
        <v>11</v>
      </c>
      <c r="F3759" s="39" t="s">
        <v>15</v>
      </c>
      <c r="G3759" s="35" t="n">
        <v>0</v>
      </c>
      <c r="H3759" s="39" t="n">
        <v>0</v>
      </c>
      <c r="I3759" s="39" t="n">
        <v>0</v>
      </c>
      <c r="J3759" s="14"/>
    </row>
    <row r="3760" ht="22.5" customHeight="1">
      <c r="A3760" s="13" t="n">
        <f>WEEKNUM(B3760,2)</f>
        <v>36</v>
      </c>
      <c r="B3760" s="33" t="n">
        <v>46265</v>
      </c>
      <c r="C3760" s="52" t="n">
        <v>11715811</v>
      </c>
      <c r="D3760" s="62" t="s">
        <v>16</v>
      </c>
      <c r="E3760" s="52" t="s">
        <v>17</v>
      </c>
      <c r="F3760" s="13" t="s">
        <v>15</v>
      </c>
      <c r="G3760" s="35" t="n">
        <v>0</v>
      </c>
      <c r="H3760" s="39" t="n">
        <v>0</v>
      </c>
      <c r="I3760" s="39" t="n">
        <v>0</v>
      </c>
      <c r="J3760" s="14"/>
    </row>
    <row r="3761" ht="22.5" customHeight="1">
      <c r="A3761" s="13" t="n">
        <f>WEEKNUM(B3761,2)</f>
        <v>36</v>
      </c>
      <c r="B3761" s="33" t="n">
        <v>46265</v>
      </c>
      <c r="C3761" s="52" t="n">
        <v>11729927</v>
      </c>
      <c r="D3761" s="62" t="s">
        <v>10</v>
      </c>
      <c r="E3761" s="52" t="s">
        <v>20</v>
      </c>
      <c r="F3761" s="13" t="s">
        <v>15</v>
      </c>
      <c r="G3761" s="35" t="n">
        <v>54</v>
      </c>
      <c r="H3761" s="39" t="n">
        <v>0.25</v>
      </c>
      <c r="I3761" s="39" t="n">
        <v>13.5</v>
      </c>
      <c r="J3761" s="14"/>
    </row>
    <row r="3762" ht="22.5" customHeight="1">
      <c r="A3762" s="13" t="n">
        <f>WEEKNUM(B3762,2)</f>
        <v>36</v>
      </c>
      <c r="B3762" s="33" t="n">
        <v>46265</v>
      </c>
      <c r="C3762" s="52" t="n">
        <v>11729820</v>
      </c>
      <c r="D3762" s="62" t="s">
        <v>10</v>
      </c>
      <c r="E3762" s="52" t="s">
        <v>25</v>
      </c>
      <c r="F3762" s="13" t="s">
        <v>15</v>
      </c>
      <c r="G3762" s="35" t="n">
        <v>0</v>
      </c>
      <c r="H3762" s="39" t="n">
        <v>0</v>
      </c>
      <c r="I3762" s="39" t="n">
        <v>0</v>
      </c>
      <c r="J3762" s="14"/>
    </row>
    <row r="3763" ht="22.5" customHeight="1">
      <c r="A3763" s="13" t="n">
        <f>WEEKNUM(B3763,2)</f>
        <v>36</v>
      </c>
      <c r="B3763" s="33" t="n">
        <v>46265</v>
      </c>
      <c r="C3763" s="52" t="n">
        <v>11729830</v>
      </c>
      <c r="D3763" s="62" t="s">
        <v>10</v>
      </c>
      <c r="E3763" s="52" t="s">
        <v>11</v>
      </c>
      <c r="F3763" s="13" t="s">
        <v>12</v>
      </c>
      <c r="G3763" s="35" t="n">
        <v>0</v>
      </c>
      <c r="H3763" s="39" t="n">
        <v>0</v>
      </c>
      <c r="I3763" s="39" t="n">
        <v>0</v>
      </c>
      <c r="J3763" s="14"/>
    </row>
    <row r="3764" ht="22.5" customHeight="1">
      <c r="A3764" s="13" t="n">
        <f>WEEKNUM(B3764,2)</f>
        <v>36</v>
      </c>
      <c r="B3764" s="33" t="n">
        <v>46265</v>
      </c>
      <c r="C3764" s="52" t="n">
        <v>6061077</v>
      </c>
      <c r="D3764" s="62" t="s">
        <v>35</v>
      </c>
      <c r="E3764" s="56" t="s">
        <v>14</v>
      </c>
      <c r="F3764" s="39" t="s">
        <v>15</v>
      </c>
      <c r="G3764" s="35" t="n">
        <v>0</v>
      </c>
      <c r="H3764" s="39" t="n">
        <v>0</v>
      </c>
      <c r="I3764" s="39" t="n">
        <v>0</v>
      </c>
      <c r="J3764" s="14"/>
    </row>
    <row r="3765" ht="22.5" customHeight="1">
      <c r="A3765" s="13" t="n">
        <f>WEEKNUM(B3765,2)</f>
        <v>36</v>
      </c>
      <c r="B3765" s="33" t="n">
        <v>46265</v>
      </c>
      <c r="C3765" s="52" t="n">
        <v>6607117</v>
      </c>
      <c r="D3765" s="63" t="s">
        <v>35</v>
      </c>
      <c r="E3765" s="52" t="s">
        <v>14</v>
      </c>
      <c r="F3765" s="13" t="s">
        <v>15</v>
      </c>
      <c r="G3765" s="35" t="n">
        <v>300</v>
      </c>
      <c r="H3765" s="39" t="n">
        <v>0.556</v>
      </c>
      <c r="I3765" s="39" t="n">
        <v>166.715</v>
      </c>
      <c r="J3765" s="14"/>
    </row>
    <row r="3766" ht="22.5" customHeight="1">
      <c r="A3766" s="13" t="n">
        <f>WEEKNUM(B3766,2)</f>
        <v>36</v>
      </c>
      <c r="B3766" s="33" t="n">
        <v>46265</v>
      </c>
      <c r="C3766" s="52" t="n">
        <v>5497580</v>
      </c>
      <c r="D3766" s="63" t="s">
        <v>31</v>
      </c>
      <c r="E3766" s="52" t="s">
        <v>17</v>
      </c>
      <c r="F3766" s="13" t="s">
        <v>15</v>
      </c>
      <c r="G3766" s="35" t="n">
        <v>1042</v>
      </c>
      <c r="H3766" s="39" t="n">
        <v>0.245</v>
      </c>
      <c r="I3766" s="39" t="n">
        <v>255.612</v>
      </c>
      <c r="J3766" s="14"/>
    </row>
    <row r="3767" ht="22.5" customHeight="1">
      <c r="A3767" s="13" t="n">
        <f>WEEKNUM(B3767,2)</f>
        <v>36</v>
      </c>
      <c r="B3767" s="33" t="n">
        <v>46265</v>
      </c>
      <c r="C3767" s="52" t="n">
        <v>91407542</v>
      </c>
      <c r="D3767" s="63" t="s">
        <v>31</v>
      </c>
      <c r="E3767" s="52" t="s">
        <v>36</v>
      </c>
      <c r="F3767" s="13" t="s">
        <v>15</v>
      </c>
      <c r="G3767" s="35" t="n">
        <v>331</v>
      </c>
      <c r="H3767" s="39" t="n">
        <v>0.02</v>
      </c>
      <c r="I3767" s="39" t="n">
        <v>6.654</v>
      </c>
      <c r="J3767" s="14"/>
    </row>
    <row r="3768" ht="22.5" customHeight="1">
      <c r="A3768" s="13" t="n">
        <f>WEEKNUM(B3768,2)</f>
        <v>36</v>
      </c>
      <c r="B3768" s="33" t="n">
        <v>46265</v>
      </c>
      <c r="C3768" s="52" t="n">
        <v>8998645</v>
      </c>
      <c r="D3768" s="63" t="s">
        <v>31</v>
      </c>
      <c r="E3768" s="52" t="s">
        <v>17</v>
      </c>
      <c r="F3768" s="13" t="s">
        <v>15</v>
      </c>
      <c r="G3768" s="57" t="n">
        <v>14</v>
      </c>
      <c r="H3768" s="39" t="n">
        <v>0.294</v>
      </c>
      <c r="I3768" s="39" t="n">
        <v>4.121</v>
      </c>
      <c r="J3768" s="14"/>
    </row>
    <row r="3769" ht="22.5" customHeight="1">
      <c r="A3769" s="13" t="n">
        <f>WEEKNUM(B3769,2)</f>
        <v>36</v>
      </c>
      <c r="B3769" s="33" t="n">
        <v>46265</v>
      </c>
      <c r="C3769" s="52" t="n">
        <v>9102719</v>
      </c>
      <c r="D3769" s="63" t="s">
        <v>103</v>
      </c>
      <c r="E3769" s="52" t="s">
        <v>63</v>
      </c>
      <c r="F3769" s="61" t="s">
        <v>15</v>
      </c>
      <c r="G3769" s="59" t="n">
        <v>48</v>
      </c>
      <c r="H3769" s="60" t="n">
        <v>0.121</v>
      </c>
      <c r="I3769" s="60" t="n">
        <v>5.819</v>
      </c>
      <c r="J3769" s="14"/>
    </row>
    <row r="3770" ht="22.5" customHeight="1">
      <c r="A3770" s="13" t="n">
        <f>WEEKNUM(B3770,2)</f>
        <v>36</v>
      </c>
      <c r="B3770" s="33" t="n">
        <v>46265</v>
      </c>
      <c r="C3770" s="52" t="n">
        <v>4383473</v>
      </c>
      <c r="D3770" s="63" t="s">
        <v>35</v>
      </c>
      <c r="E3770" s="52" t="s">
        <v>14</v>
      </c>
      <c r="F3770" s="39" t="s">
        <v>15</v>
      </c>
      <c r="G3770" s="35" t="n">
        <v>150</v>
      </c>
      <c r="H3770" s="39" t="n">
        <v>0.197</v>
      </c>
      <c r="I3770" s="39" t="n">
        <v>29.556</v>
      </c>
      <c r="J3770" s="66"/>
    </row>
    <row r="3771" ht="22.5" customHeight="1">
      <c r="A3771" s="13" t="n">
        <f>WEEKNUM(B3771,2)</f>
        <v>36</v>
      </c>
      <c r="B3771" s="33" t="n">
        <v>46265</v>
      </c>
      <c r="C3771" s="52" t="n">
        <v>8094753</v>
      </c>
      <c r="D3771" s="63" t="s">
        <v>35</v>
      </c>
      <c r="E3771" s="52" t="s">
        <v>14</v>
      </c>
      <c r="F3771" s="13" t="s">
        <v>26</v>
      </c>
      <c r="G3771" s="35" t="n">
        <v>187</v>
      </c>
      <c r="H3771" s="39" t="n">
        <v>0.23</v>
      </c>
      <c r="I3771" s="39" t="n">
        <v>43.33</v>
      </c>
      <c r="J3771" s="14"/>
    </row>
    <row r="3772" ht="22.5" customHeight="1">
      <c r="A3772" s="13" t="n">
        <f>WEEKNUM(B3772,2)</f>
        <v>36</v>
      </c>
      <c r="B3772" s="33" t="n">
        <v>46265</v>
      </c>
      <c r="C3772" s="52" t="n">
        <v>9415350</v>
      </c>
      <c r="D3772" s="63" t="s">
        <v>37</v>
      </c>
      <c r="E3772" s="52" t="s">
        <v>14</v>
      </c>
      <c r="F3772" s="13" t="s">
        <v>26</v>
      </c>
      <c r="G3772" s="35" t="n">
        <v>43</v>
      </c>
      <c r="H3772" s="39" t="n">
        <v>0.1</v>
      </c>
      <c r="I3772" s="39" t="n">
        <v>4.43</v>
      </c>
      <c r="J3772" s="14"/>
    </row>
    <row r="3773" ht="22.5" customHeight="1">
      <c r="A3773" s="13" t="n">
        <f>WEEKNUM(B3773,2)</f>
        <v>36</v>
      </c>
      <c r="B3773" s="33" t="n">
        <v>46265</v>
      </c>
      <c r="C3773" s="52" t="n">
        <v>2783561</v>
      </c>
      <c r="D3773" s="63" t="s">
        <v>38</v>
      </c>
      <c r="E3773" s="52" t="s">
        <v>14</v>
      </c>
      <c r="F3773" s="39" t="s">
        <v>15</v>
      </c>
      <c r="G3773" s="57" t="n">
        <v>88</v>
      </c>
      <c r="H3773" s="39" t="n">
        <v>0.082</v>
      </c>
      <c r="I3773" s="39" t="n">
        <v>7.252</v>
      </c>
      <c r="J3773" s="14"/>
    </row>
    <row r="3774" ht="22.5" customHeight="1">
      <c r="A3774" s="13" t="n">
        <f>WEEKNUM(B3774,2)</f>
        <v>36</v>
      </c>
      <c r="B3774" s="33" t="n">
        <v>46265</v>
      </c>
      <c r="C3774" s="52" t="n">
        <v>10599157</v>
      </c>
      <c r="D3774" s="63" t="s">
        <v>39</v>
      </c>
      <c r="E3774" s="52" t="s">
        <v>14</v>
      </c>
      <c r="F3774" s="39" t="s">
        <v>15</v>
      </c>
      <c r="G3774" s="57" t="n">
        <v>102</v>
      </c>
      <c r="H3774" s="39" t="n">
        <v>0.277</v>
      </c>
      <c r="I3774" s="39" t="n">
        <v>28.3</v>
      </c>
      <c r="J3774" s="14"/>
    </row>
    <row r="3775" ht="22.5" customHeight="1">
      <c r="A3775" s="13" t="n">
        <f>WEEKNUM(B3775,2)</f>
        <v>36</v>
      </c>
      <c r="B3775" s="33" t="n">
        <v>46265</v>
      </c>
      <c r="C3775" s="52" t="n">
        <v>10599681</v>
      </c>
      <c r="D3775" s="63" t="s">
        <v>40</v>
      </c>
      <c r="E3775" s="52" t="s">
        <v>14</v>
      </c>
      <c r="F3775" s="39" t="s">
        <v>15</v>
      </c>
      <c r="G3775" s="57" t="n">
        <v>233</v>
      </c>
      <c r="H3775" s="39" t="n">
        <v>0.13</v>
      </c>
      <c r="I3775" s="39" t="n">
        <v>30.29</v>
      </c>
      <c r="J3775" s="14"/>
    </row>
    <row r="3776" ht="22.5" customHeight="1">
      <c r="A3776" s="13" t="n">
        <f>WEEKNUM(B3776,2)</f>
        <v>36</v>
      </c>
      <c r="B3776" s="33" t="n">
        <v>46265</v>
      </c>
      <c r="C3776" s="52" t="n">
        <v>6060965</v>
      </c>
      <c r="D3776" s="63" t="s">
        <v>35</v>
      </c>
      <c r="E3776" s="52" t="s">
        <v>14</v>
      </c>
      <c r="F3776" s="39" t="s">
        <v>15</v>
      </c>
      <c r="G3776" s="58" t="n">
        <v>154</v>
      </c>
      <c r="H3776" s="39" t="n">
        <v>0.284</v>
      </c>
      <c r="I3776" s="39" t="n">
        <v>43.67</v>
      </c>
      <c r="J3776" s="14"/>
    </row>
    <row r="3777" ht="22.5" customHeight="1">
      <c r="A3777" s="13" t="n">
        <f>WEEKNUM(B3777,2)</f>
        <v>36</v>
      </c>
      <c r="B3777" s="33" t="n">
        <v>46265</v>
      </c>
      <c r="C3777" s="52" t="n">
        <v>10842514</v>
      </c>
      <c r="D3777" s="63" t="s">
        <v>41</v>
      </c>
      <c r="E3777" s="52" t="s">
        <v>14</v>
      </c>
      <c r="F3777" s="13" t="s">
        <v>26</v>
      </c>
      <c r="G3777" s="35" t="n">
        <v>0</v>
      </c>
      <c r="H3777" s="39" t="n">
        <v>0</v>
      </c>
      <c r="I3777" s="39" t="n">
        <v>0.13</v>
      </c>
      <c r="J3777" s="14"/>
    </row>
    <row r="3778" ht="22.5" customHeight="1">
      <c r="A3778" s="13" t="n">
        <f>WEEKNUM(B3778,2)</f>
        <v>36</v>
      </c>
      <c r="B3778" s="33" t="n">
        <v>46265</v>
      </c>
      <c r="C3778" s="52" t="n">
        <v>10815258</v>
      </c>
      <c r="D3778" s="63" t="s">
        <v>41</v>
      </c>
      <c r="E3778" s="52" t="s">
        <v>14</v>
      </c>
      <c r="F3778" s="39" t="s">
        <v>15</v>
      </c>
      <c r="G3778" s="35" t="n">
        <v>10</v>
      </c>
      <c r="H3778" s="39" t="n">
        <v>0.203</v>
      </c>
      <c r="I3778" s="39" t="n">
        <v>2.03</v>
      </c>
      <c r="J3778" s="14"/>
    </row>
    <row r="3779" ht="22.5" customHeight="1">
      <c r="A3779" s="13" t="n">
        <f>WEEKNUM(B3779,2)</f>
        <v>36</v>
      </c>
      <c r="B3779" s="33" t="n">
        <v>46265</v>
      </c>
      <c r="C3779" s="52" t="n">
        <v>91535229</v>
      </c>
      <c r="D3779" s="63" t="s">
        <v>31</v>
      </c>
      <c r="E3779" s="52" t="s">
        <v>36</v>
      </c>
      <c r="F3779" s="39" t="s">
        <v>15</v>
      </c>
      <c r="G3779" s="35" t="n">
        <v>2</v>
      </c>
      <c r="H3779" s="39" t="n">
        <v>0.03</v>
      </c>
      <c r="I3779" s="39" t="n">
        <v>0.06</v>
      </c>
      <c r="J3779" s="14"/>
    </row>
    <row r="3780" ht="22.5" customHeight="1">
      <c r="A3780" s="13" t="n">
        <f>WEEKNUM(B3780,2)</f>
        <v>36</v>
      </c>
      <c r="B3780" s="33" t="n">
        <v>46265</v>
      </c>
      <c r="C3780" s="52" t="n">
        <v>91535331</v>
      </c>
      <c r="D3780" s="63" t="s">
        <v>31</v>
      </c>
      <c r="E3780" s="52" t="s">
        <v>42</v>
      </c>
      <c r="F3780" s="39" t="s">
        <v>15</v>
      </c>
      <c r="G3780" s="58" t="n">
        <v>9</v>
      </c>
      <c r="H3780" s="39" t="n">
        <v>0.03</v>
      </c>
      <c r="I3780" s="39" t="n">
        <v>0.27</v>
      </c>
      <c r="J3780" s="14"/>
    </row>
    <row r="3781" ht="22.5" customHeight="1">
      <c r="A3781" s="13" t="n">
        <f>WEEKNUM(B3781,2)</f>
        <v>36</v>
      </c>
      <c r="B3781" s="33" t="n">
        <v>46265</v>
      </c>
      <c r="C3781" s="52" t="n">
        <v>11324493</v>
      </c>
      <c r="D3781" s="63" t="s">
        <v>31</v>
      </c>
      <c r="E3781" s="52" t="s">
        <v>17</v>
      </c>
      <c r="F3781" s="13" t="s">
        <v>15</v>
      </c>
      <c r="G3781" s="35" t="n">
        <v>3</v>
      </c>
      <c r="H3781" s="39" t="n">
        <v>0.28</v>
      </c>
      <c r="I3781" s="39" t="n">
        <v>0.84</v>
      </c>
      <c r="J3781" s="14"/>
    </row>
    <row r="3782" ht="22.5" customHeight="1">
      <c r="A3782" s="13" t="n">
        <f>WEEKNUM(B3782,2)</f>
        <v>36</v>
      </c>
      <c r="B3782" s="33" t="n">
        <v>46265</v>
      </c>
      <c r="C3782" s="52" t="n">
        <v>10298628</v>
      </c>
      <c r="D3782" s="63" t="s">
        <v>43</v>
      </c>
      <c r="E3782" s="52" t="s">
        <v>14</v>
      </c>
      <c r="F3782" s="13" t="s">
        <v>26</v>
      </c>
      <c r="G3782" s="58" t="n">
        <v>2</v>
      </c>
      <c r="H3782" s="39" t="n">
        <v>0.04</v>
      </c>
      <c r="I3782" s="39" t="n">
        <v>0.08</v>
      </c>
      <c r="J3782" s="14"/>
    </row>
    <row r="3783" ht="22.5" customHeight="1">
      <c r="A3783" s="13" t="n">
        <f>WEEKNUM(B3783,2)</f>
        <v>36</v>
      </c>
      <c r="B3783" s="33" t="n">
        <v>46265</v>
      </c>
      <c r="C3783" s="52" t="n">
        <v>11655595</v>
      </c>
      <c r="D3783" s="63" t="s">
        <v>44</v>
      </c>
      <c r="E3783" s="52" t="s">
        <v>14</v>
      </c>
      <c r="F3783" s="13" t="s">
        <v>26</v>
      </c>
      <c r="G3783" s="35" t="n">
        <v>0</v>
      </c>
      <c r="H3783" s="39" t="n">
        <v>0</v>
      </c>
      <c r="I3783" s="39" t="n">
        <v>0.03</v>
      </c>
      <c r="J3783" s="14"/>
    </row>
    <row r="3784" ht="22.5" customHeight="1">
      <c r="A3784" s="13" t="n">
        <f>WEEKNUM(B3784,2)</f>
        <v>36</v>
      </c>
      <c r="B3784" s="33" t="n">
        <v>46265</v>
      </c>
      <c r="C3784" s="52" t="n">
        <v>11655596</v>
      </c>
      <c r="D3784" s="63" t="s">
        <v>44</v>
      </c>
      <c r="E3784" s="52" t="s">
        <v>14</v>
      </c>
      <c r="F3784" s="13" t="s">
        <v>12</v>
      </c>
      <c r="G3784" s="35" t="n">
        <v>0</v>
      </c>
      <c r="H3784" s="39" t="n">
        <v>0</v>
      </c>
      <c r="I3784" s="39" t="n">
        <v>0.038</v>
      </c>
      <c r="J3784" s="14"/>
    </row>
    <row r="3785" ht="22.5" customHeight="1">
      <c r="A3785" s="13" t="n">
        <f>WEEKNUM(B3785,2)</f>
        <v>36</v>
      </c>
      <c r="B3785" s="33" t="n">
        <v>46265</v>
      </c>
      <c r="C3785" s="52" t="n">
        <v>11690183</v>
      </c>
      <c r="D3785" s="63" t="s">
        <v>38</v>
      </c>
      <c r="E3785" s="52" t="s">
        <v>14</v>
      </c>
      <c r="F3785" s="13" t="s">
        <v>15</v>
      </c>
      <c r="G3785" s="58" t="n">
        <v>12</v>
      </c>
      <c r="H3785" s="39" t="n">
        <v>0.1</v>
      </c>
      <c r="I3785" s="39" t="n">
        <v>1.2</v>
      </c>
      <c r="J3785" s="14"/>
    </row>
    <row r="3786" ht="22.5" customHeight="1">
      <c r="A3786" s="13" t="n">
        <f>WEEKNUM(B3786,2)</f>
        <v>36</v>
      </c>
      <c r="B3786" s="33" t="n">
        <v>46265</v>
      </c>
      <c r="C3786" s="52" t="n">
        <v>7953512</v>
      </c>
      <c r="D3786" s="63" t="s">
        <v>43</v>
      </c>
      <c r="E3786" s="52" t="s">
        <v>14</v>
      </c>
      <c r="F3786" s="13" t="s">
        <v>15</v>
      </c>
      <c r="G3786" s="58" t="n">
        <v>300</v>
      </c>
      <c r="H3786" s="39" t="n">
        <v>0.16</v>
      </c>
      <c r="I3786" s="39" t="n">
        <v>48</v>
      </c>
      <c r="J3786" s="14"/>
    </row>
    <row r="3787" ht="22.5" customHeight="1">
      <c r="A3787" s="13" t="n">
        <f>WEEKNUM(B3787,2)</f>
        <v>36</v>
      </c>
      <c r="B3787" s="33" t="n">
        <v>46265</v>
      </c>
      <c r="C3787" s="52" t="n">
        <v>11763482</v>
      </c>
      <c r="D3787" s="63" t="s">
        <v>44</v>
      </c>
      <c r="E3787" s="52" t="s">
        <v>14</v>
      </c>
      <c r="F3787" s="13" t="s">
        <v>12</v>
      </c>
      <c r="G3787" s="35" t="n">
        <v>0</v>
      </c>
      <c r="H3787" s="39" t="n">
        <v>0</v>
      </c>
      <c r="I3787" s="39" t="n">
        <v>0.5626</v>
      </c>
      <c r="J3787" s="14"/>
    </row>
    <row r="3788" ht="22.5" customHeight="1">
      <c r="A3788" s="13" t="n">
        <f>WEEKNUM(B3788,2)</f>
        <v>36</v>
      </c>
      <c r="B3788" s="33" t="n">
        <v>46265</v>
      </c>
      <c r="C3788" s="52" t="n">
        <v>5464039</v>
      </c>
      <c r="D3788" s="63" t="s">
        <v>31</v>
      </c>
      <c r="E3788" s="52" t="s">
        <v>46</v>
      </c>
      <c r="F3788" s="13" t="s">
        <v>15</v>
      </c>
      <c r="G3788" s="35" t="n">
        <v>1256</v>
      </c>
      <c r="H3788" s="39" t="n">
        <v>0.301</v>
      </c>
      <c r="I3788" s="39" t="n">
        <v>378.37</v>
      </c>
      <c r="J3788" s="14"/>
    </row>
    <row r="3789" ht="22.5" customHeight="1">
      <c r="A3789" s="13" t="n">
        <f>WEEKNUM(B3789,2)</f>
        <v>36</v>
      </c>
      <c r="B3789" s="33" t="n">
        <v>46265</v>
      </c>
      <c r="C3789" s="52" t="n">
        <v>8057746</v>
      </c>
      <c r="D3789" s="63" t="s">
        <v>31</v>
      </c>
      <c r="E3789" s="52" t="s">
        <v>46</v>
      </c>
      <c r="F3789" s="61" t="s">
        <v>15</v>
      </c>
      <c r="G3789" s="59" t="n">
        <v>0</v>
      </c>
      <c r="H3789" s="60" t="n">
        <v>0</v>
      </c>
      <c r="I3789" s="60" t="n">
        <v>0</v>
      </c>
      <c r="J3789" s="14"/>
    </row>
    <row r="3790" ht="22.5" customHeight="1">
      <c r="A3790" s="13" t="n">
        <f>WEEKNUM(B3790,2)</f>
        <v>36</v>
      </c>
      <c r="B3790" s="33" t="n">
        <v>46265</v>
      </c>
      <c r="C3790" s="52" t="n">
        <v>8032074</v>
      </c>
      <c r="D3790" s="62" t="s">
        <v>109</v>
      </c>
      <c r="E3790" s="56" t="s">
        <v>71</v>
      </c>
      <c r="F3790" s="39" t="s">
        <v>15</v>
      </c>
      <c r="G3790" s="35" t="n">
        <v>0</v>
      </c>
      <c r="H3790" s="39" t="n">
        <v>0</v>
      </c>
      <c r="I3790" s="39" t="n">
        <v>0</v>
      </c>
      <c r="J3790" s="14"/>
    </row>
    <row r="3791" ht="22.5" customHeight="1">
      <c r="A3791" s="13" t="n">
        <f>WEEKNUM(B3791,2)</f>
        <v>36</v>
      </c>
      <c r="B3791" s="33" t="n">
        <v>46265</v>
      </c>
      <c r="C3791" s="52" t="n">
        <v>91399821</v>
      </c>
      <c r="D3791" s="62" t="s">
        <v>40</v>
      </c>
      <c r="E3791" s="52" t="s">
        <v>14</v>
      </c>
      <c r="F3791" s="13" t="s">
        <v>26</v>
      </c>
      <c r="G3791" s="35" t="n">
        <v>406</v>
      </c>
      <c r="H3791" s="39" t="n">
        <v>0.07</v>
      </c>
      <c r="I3791" s="39" t="n">
        <v>27.5</v>
      </c>
      <c r="J3791" s="14"/>
    </row>
    <row r="3792" ht="22.5" customHeight="1">
      <c r="A3792" s="13" t="n">
        <f>WEEKNUM(B3792,2)</f>
        <v>36</v>
      </c>
      <c r="B3792" s="33" t="n">
        <v>46265</v>
      </c>
      <c r="C3792" s="52" t="n">
        <v>8670368</v>
      </c>
      <c r="D3792" s="62" t="s">
        <v>16</v>
      </c>
      <c r="E3792" s="52" t="s">
        <v>11</v>
      </c>
      <c r="F3792" s="13" t="s">
        <v>30</v>
      </c>
      <c r="G3792" s="35" t="n">
        <v>8</v>
      </c>
      <c r="H3792" s="39" t="n">
        <v>0.16</v>
      </c>
      <c r="I3792" s="39" t="n">
        <v>1.27</v>
      </c>
      <c r="J3792" s="64" t="n">
        <v>0</v>
      </c>
    </row>
    <row r="3793" ht="22.5" customHeight="1">
      <c r="A3793" s="13" t="n">
        <f>WEEKNUM(B3793,2)</f>
        <v>36</v>
      </c>
      <c r="B3793" s="33" t="n">
        <v>46265</v>
      </c>
      <c r="C3793" s="52" t="n">
        <v>10514860</v>
      </c>
      <c r="D3793" s="63" t="s">
        <v>44</v>
      </c>
      <c r="E3793" s="52" t="s">
        <v>14</v>
      </c>
      <c r="F3793" s="13" t="s">
        <v>15</v>
      </c>
      <c r="G3793" s="35" t="n">
        <v>156</v>
      </c>
      <c r="H3793" s="39" t="n">
        <v>0.7</v>
      </c>
      <c r="I3793" s="39" t="n">
        <v>109.2</v>
      </c>
      <c r="J3793" s="14"/>
    </row>
    <row r="3794" ht="22.5" customHeight="1">
      <c r="A3794" s="13" t="n">
        <f>WEEKNUM(B3794,2)</f>
        <v>36</v>
      </c>
      <c r="B3794" s="33" t="n">
        <v>46265</v>
      </c>
      <c r="C3794" s="52" t="n">
        <v>91532857</v>
      </c>
      <c r="D3794" s="63" t="s">
        <v>47</v>
      </c>
      <c r="E3794" s="52" t="s">
        <v>14</v>
      </c>
      <c r="F3794" s="13" t="s">
        <v>12</v>
      </c>
      <c r="G3794" s="35" t="n">
        <v>100</v>
      </c>
      <c r="H3794" s="39" t="n">
        <v>0.195</v>
      </c>
      <c r="I3794" s="39" t="n">
        <v>19.4605</v>
      </c>
      <c r="J3794" s="14"/>
    </row>
    <row r="3795" ht="22.5" customHeight="1">
      <c r="A3795" s="13" t="n">
        <f>WEEKNUM(B3795,2)</f>
        <v>36</v>
      </c>
      <c r="B3795" s="33" t="n">
        <v>46265</v>
      </c>
      <c r="C3795" s="52" t="n">
        <v>91534913</v>
      </c>
      <c r="D3795" s="63" t="s">
        <v>48</v>
      </c>
      <c r="E3795" s="52" t="s">
        <v>49</v>
      </c>
      <c r="F3795" s="13" t="s">
        <v>15</v>
      </c>
      <c r="G3795" s="35" t="n">
        <v>15</v>
      </c>
      <c r="H3795" s="39" t="n">
        <v>1</v>
      </c>
      <c r="I3795" s="39" t="n">
        <v>15</v>
      </c>
      <c r="J3795" s="14"/>
    </row>
    <row r="3796" ht="22.5" customHeight="1">
      <c r="A3796" s="13" t="n">
        <f>WEEKNUM(B3796,2)</f>
        <v>36</v>
      </c>
      <c r="B3796" s="33" t="n">
        <v>46265</v>
      </c>
      <c r="C3796" s="52" t="n">
        <v>91538336</v>
      </c>
      <c r="D3796" s="63" t="s">
        <v>98</v>
      </c>
      <c r="E3796" s="52" t="s">
        <v>32</v>
      </c>
      <c r="F3796" s="13" t="s">
        <v>15</v>
      </c>
      <c r="G3796" s="35" t="n">
        <v>0</v>
      </c>
      <c r="H3796" s="39" t="n">
        <v>0</v>
      </c>
      <c r="I3796" s="39" t="n">
        <v>0</v>
      </c>
      <c r="J3796" s="14"/>
    </row>
    <row r="3797" ht="22.5" customHeight="1">
      <c r="A3797" s="13" t="n">
        <f>WEEKNUM(B3797,2)</f>
        <v>36</v>
      </c>
      <c r="B3797" s="33" t="n">
        <v>46265</v>
      </c>
      <c r="C3797" s="52" t="n">
        <v>11381987</v>
      </c>
      <c r="D3797" s="63" t="s">
        <v>110</v>
      </c>
      <c r="E3797" s="65" t="s">
        <v>14</v>
      </c>
      <c r="F3797" s="13" t="s">
        <v>15</v>
      </c>
      <c r="G3797" s="35" t="n">
        <v>0</v>
      </c>
      <c r="H3797" s="39" t="n">
        <v>0</v>
      </c>
      <c r="I3797" s="39" t="n">
        <v>0</v>
      </c>
      <c r="J3797" s="14"/>
    </row>
    <row r="3798" ht="22.5" customHeight="1">
      <c r="A3798" s="13" t="n">
        <f>WEEKNUM(B3798,2)</f>
        <v>36</v>
      </c>
      <c r="B3798" s="33" t="n">
        <v>46265</v>
      </c>
      <c r="C3798" s="52" t="n">
        <v>91533906</v>
      </c>
      <c r="D3798" s="63" t="s">
        <v>50</v>
      </c>
      <c r="E3798" s="52" t="s">
        <v>51</v>
      </c>
      <c r="F3798" s="13" t="s">
        <v>15</v>
      </c>
      <c r="G3798" s="35" t="n">
        <v>3</v>
      </c>
      <c r="H3798" s="39" t="n">
        <v>1</v>
      </c>
      <c r="I3798" s="39" t="n">
        <v>3</v>
      </c>
      <c r="J3798" s="14"/>
    </row>
    <row r="3799" ht="22.5" customHeight="1">
      <c r="A3799" s="13" t="n">
        <f>WEEKNUM(B3799,2)</f>
        <v>36</v>
      </c>
      <c r="B3799" s="33" t="n">
        <v>46265</v>
      </c>
      <c r="C3799" s="52" t="n">
        <v>91538334</v>
      </c>
      <c r="D3799" s="63" t="s">
        <v>98</v>
      </c>
      <c r="E3799" s="52" t="s">
        <v>18</v>
      </c>
      <c r="F3799" s="13" t="s">
        <v>15</v>
      </c>
      <c r="G3799" s="35" t="n">
        <v>0</v>
      </c>
      <c r="H3799" s="39" t="n">
        <v>0</v>
      </c>
      <c r="I3799" s="39" t="n">
        <v>0</v>
      </c>
      <c r="J3799" s="14"/>
    </row>
    <row r="3800" ht="22.5" customHeight="1">
      <c r="A3800" s="13" t="n">
        <f>WEEKNUM(B3800,2)</f>
        <v>36</v>
      </c>
      <c r="B3800" s="33" t="n">
        <v>46265</v>
      </c>
      <c r="C3800" s="52" t="n">
        <v>91545519</v>
      </c>
      <c r="D3800" s="63" t="s">
        <v>52</v>
      </c>
      <c r="E3800" s="52" t="s">
        <v>46</v>
      </c>
      <c r="F3800" s="13" t="s">
        <v>15</v>
      </c>
      <c r="G3800" s="35" t="n">
        <v>50</v>
      </c>
      <c r="H3800" s="39" t="n">
        <v>0.197</v>
      </c>
      <c r="I3800" s="39" t="n">
        <v>9.83</v>
      </c>
      <c r="J3800" s="14"/>
    </row>
    <row r="3801" ht="22.5" customHeight="1">
      <c r="A3801" s="13" t="n">
        <f>WEEKNUM(B3801,2)</f>
        <v>36</v>
      </c>
      <c r="B3801" s="33" t="n">
        <v>46265</v>
      </c>
      <c r="C3801" s="52" t="n">
        <v>11687908</v>
      </c>
      <c r="D3801" s="63" t="s">
        <v>110</v>
      </c>
      <c r="E3801" s="52" t="s">
        <v>14</v>
      </c>
      <c r="F3801" s="13" t="s">
        <v>26</v>
      </c>
      <c r="G3801" s="35" t="n">
        <v>0</v>
      </c>
      <c r="H3801" s="39" t="n">
        <v>0</v>
      </c>
      <c r="I3801" s="39" t="n">
        <v>0.08</v>
      </c>
      <c r="J3801" s="14"/>
    </row>
    <row r="3802" ht="22.5" customHeight="1">
      <c r="A3802" s="13" t="n">
        <f>WEEKNUM(B3802,2)</f>
        <v>36</v>
      </c>
      <c r="B3802" s="33" t="n">
        <v>46265</v>
      </c>
      <c r="C3802" s="52" t="n">
        <v>11687930</v>
      </c>
      <c r="D3802" s="63" t="s">
        <v>110</v>
      </c>
      <c r="E3802" s="52" t="s">
        <v>14</v>
      </c>
      <c r="F3802" s="13" t="s">
        <v>12</v>
      </c>
      <c r="G3802" s="35" t="n">
        <v>0</v>
      </c>
      <c r="H3802" s="39" t="n">
        <v>0</v>
      </c>
      <c r="I3802" s="39" t="n">
        <v>0</v>
      </c>
      <c r="J3802" s="14"/>
    </row>
    <row r="3803" ht="22.5" customHeight="1">
      <c r="A3803" s="13" t="n">
        <f>WEEKNUM(B3803,2)</f>
        <v>36</v>
      </c>
      <c r="B3803" s="33" t="n">
        <v>46265</v>
      </c>
      <c r="C3803" s="52" t="n">
        <v>91551388</v>
      </c>
      <c r="D3803" s="63" t="s">
        <v>53</v>
      </c>
      <c r="E3803" s="52" t="s">
        <v>54</v>
      </c>
      <c r="F3803" s="13" t="s">
        <v>12</v>
      </c>
      <c r="G3803" s="35" t="n">
        <v>37</v>
      </c>
      <c r="H3803" s="39" t="n">
        <v>0.796</v>
      </c>
      <c r="I3803" s="39" t="n">
        <v>29.4435</v>
      </c>
      <c r="J3803" s="14"/>
    </row>
    <row r="3804" ht="22.5" customHeight="1">
      <c r="A3804" s="13" t="n">
        <f>WEEKNUM(B3804,2)</f>
        <v>36</v>
      </c>
      <c r="B3804" s="33" t="n">
        <v>46265</v>
      </c>
      <c r="C3804" s="52" t="n">
        <v>91550293</v>
      </c>
      <c r="D3804" s="63" t="s">
        <v>55</v>
      </c>
      <c r="E3804" s="52" t="s">
        <v>56</v>
      </c>
      <c r="F3804" s="13" t="s">
        <v>15</v>
      </c>
      <c r="G3804" s="35" t="n">
        <v>66</v>
      </c>
      <c r="H3804" s="39" t="n">
        <v>0.35</v>
      </c>
      <c r="I3804" s="39" t="n">
        <v>23.1</v>
      </c>
      <c r="J3804" s="14"/>
    </row>
    <row r="3805" ht="22.5" customHeight="1">
      <c r="A3805" s="13" t="n">
        <f>WEEKNUM(B3805,2)</f>
        <v>36</v>
      </c>
      <c r="B3805" s="33" t="n">
        <v>46265</v>
      </c>
      <c r="C3805" s="52" t="n">
        <v>91552556</v>
      </c>
      <c r="D3805" s="63" t="s">
        <v>107</v>
      </c>
      <c r="E3805" s="52" t="s">
        <v>54</v>
      </c>
      <c r="F3805" s="13" t="s">
        <v>12</v>
      </c>
      <c r="G3805" s="35" t="n">
        <v>11</v>
      </c>
      <c r="H3805" s="39" t="n">
        <v>2.237</v>
      </c>
      <c r="I3805" s="39" t="n">
        <v>24.6063</v>
      </c>
      <c r="J3805" s="14"/>
    </row>
    <row r="3806" ht="22.5" customHeight="1">
      <c r="A3806" s="13" t="n">
        <f>WEEKNUM(B3806,2)</f>
        <v>36</v>
      </c>
      <c r="B3806" s="33" t="n">
        <v>46265</v>
      </c>
      <c r="C3806" s="52" t="n">
        <v>91551415</v>
      </c>
      <c r="D3806" s="63" t="s">
        <v>107</v>
      </c>
      <c r="E3806" s="52" t="s">
        <v>54</v>
      </c>
      <c r="F3806" s="13" t="s">
        <v>21</v>
      </c>
      <c r="G3806" s="35" t="n">
        <v>15</v>
      </c>
      <c r="H3806" s="39" t="n">
        <v>1</v>
      </c>
      <c r="I3806" s="39" t="n">
        <v>15</v>
      </c>
      <c r="J3806" s="14"/>
    </row>
    <row r="3807" ht="22.5" customHeight="1">
      <c r="A3807" s="13" t="n">
        <f>WEEKNUM(B3807,2)</f>
        <v>36</v>
      </c>
      <c r="B3807" s="33" t="n">
        <v>46265</v>
      </c>
      <c r="C3807" s="52" t="n">
        <v>91550294</v>
      </c>
      <c r="D3807" s="63" t="s">
        <v>96</v>
      </c>
      <c r="E3807" s="52" t="s">
        <v>54</v>
      </c>
      <c r="F3807" s="13" t="s">
        <v>15</v>
      </c>
      <c r="G3807" s="35" t="n">
        <v>9</v>
      </c>
      <c r="H3807" s="39" t="n">
        <v>0.8</v>
      </c>
      <c r="I3807" s="39" t="n">
        <v>7.2</v>
      </c>
      <c r="J3807" s="14"/>
    </row>
    <row r="3808" ht="22.5" customHeight="1">
      <c r="A3808" s="13" t="n">
        <f>WEEKNUM(B3808,2)</f>
        <v>36</v>
      </c>
      <c r="B3808" s="33" t="n">
        <v>46265</v>
      </c>
      <c r="C3808" s="52" t="n">
        <v>91551606</v>
      </c>
      <c r="D3808" s="63" t="s">
        <v>107</v>
      </c>
      <c r="E3808" s="52" t="s">
        <v>54</v>
      </c>
      <c r="F3808" s="13" t="s">
        <v>15</v>
      </c>
      <c r="G3808" s="35" t="n">
        <v>35</v>
      </c>
      <c r="H3808" s="39" t="n">
        <v>0.974</v>
      </c>
      <c r="I3808" s="39" t="n">
        <v>34.1</v>
      </c>
      <c r="J3808" s="14"/>
    </row>
    <row r="3809" ht="22.5" customHeight="1">
      <c r="A3809" s="13" t="n">
        <f>WEEKNUM(B3809,2)</f>
        <v>36</v>
      </c>
      <c r="B3809" s="33" t="n">
        <v>46265</v>
      </c>
      <c r="C3809" s="52" t="n">
        <v>91554851</v>
      </c>
      <c r="D3809" s="63" t="s">
        <v>52</v>
      </c>
      <c r="E3809" s="52" t="s">
        <v>36</v>
      </c>
      <c r="F3809" s="13" t="s">
        <v>26</v>
      </c>
      <c r="G3809" s="35" t="n">
        <v>34</v>
      </c>
      <c r="H3809" s="39" t="n">
        <v>0.6</v>
      </c>
      <c r="I3809" s="39" t="n">
        <v>20.43</v>
      </c>
      <c r="J3809" s="14"/>
    </row>
    <row r="3810" ht="22.5" customHeight="1">
      <c r="A3810" s="13" t="n">
        <f>WEEKNUM(B3810,2)</f>
        <v>36</v>
      </c>
      <c r="B3810" s="33" t="n">
        <v>46265</v>
      </c>
      <c r="C3810" s="52" t="n">
        <v>91554852</v>
      </c>
      <c r="D3810" s="63" t="s">
        <v>52</v>
      </c>
      <c r="E3810" s="52" t="s">
        <v>36</v>
      </c>
      <c r="F3810" s="13" t="s">
        <v>12</v>
      </c>
      <c r="G3810" s="35" t="n">
        <v>20</v>
      </c>
      <c r="H3810" s="39" t="n">
        <v>0.426</v>
      </c>
      <c r="I3810" s="39" t="n">
        <v>8.5215</v>
      </c>
      <c r="J3810" s="14"/>
    </row>
    <row r="3811" ht="22.5" customHeight="1">
      <c r="A3811" s="13" t="n">
        <f>WEEKNUM(B3811,2)</f>
        <v>36</v>
      </c>
      <c r="B3811" s="33" t="n">
        <v>46265</v>
      </c>
      <c r="C3811" s="52" t="n">
        <v>91399439</v>
      </c>
      <c r="D3811" s="63" t="s">
        <v>69</v>
      </c>
      <c r="E3811" s="52" t="s">
        <v>42</v>
      </c>
      <c r="F3811" s="13" t="s">
        <v>15</v>
      </c>
      <c r="G3811" s="13" t="n">
        <v>34</v>
      </c>
      <c r="H3811" s="39" t="n">
        <v>0.1</v>
      </c>
      <c r="I3811" s="39" t="n">
        <v>3.4</v>
      </c>
      <c r="J3811" s="14"/>
    </row>
    <row r="3812" ht="22.5" customHeight="1">
      <c r="A3812" s="13" t="n">
        <f>WEEKNUM(B3812,2)</f>
        <v>36</v>
      </c>
      <c r="B3812" s="33" t="n">
        <v>46265</v>
      </c>
      <c r="C3812" s="52" t="n">
        <v>91399437</v>
      </c>
      <c r="D3812" s="63" t="s">
        <v>70</v>
      </c>
      <c r="E3812" s="56" t="s">
        <v>71</v>
      </c>
      <c r="F3812" s="13" t="s">
        <v>15</v>
      </c>
      <c r="G3812" s="35" t="n">
        <v>50</v>
      </c>
      <c r="H3812" s="39" t="n">
        <v>0.15</v>
      </c>
      <c r="I3812" s="39" t="n">
        <v>7.5</v>
      </c>
      <c r="J3812" s="14"/>
    </row>
    <row r="3813" ht="22.5" customHeight="1">
      <c r="A3813" s="13" t="n">
        <f>WEEKNUM(B3813,2)</f>
        <v>36</v>
      </c>
      <c r="B3813" s="33" t="n">
        <v>46265</v>
      </c>
      <c r="C3813" s="52" t="n">
        <v>5556054</v>
      </c>
      <c r="D3813" s="63" t="s">
        <v>72</v>
      </c>
      <c r="E3813" s="52" t="s">
        <v>36</v>
      </c>
      <c r="F3813" s="13" t="s">
        <v>15</v>
      </c>
      <c r="G3813" s="57" t="n">
        <v>2</v>
      </c>
      <c r="H3813" s="39" t="n">
        <v>0.75</v>
      </c>
      <c r="I3813" s="39" t="n">
        <v>1.5</v>
      </c>
      <c r="J3813" s="14"/>
    </row>
    <row r="3814" ht="22.5" customHeight="1">
      <c r="A3814" s="13" t="n">
        <f>WEEKNUM(B3814,2)</f>
        <v>36</v>
      </c>
      <c r="B3814" s="33" t="n">
        <v>46265</v>
      </c>
      <c r="C3814" s="52" t="n">
        <v>8628042</v>
      </c>
      <c r="D3814" s="63" t="s">
        <v>28</v>
      </c>
      <c r="E3814" s="52" t="s">
        <v>14</v>
      </c>
      <c r="F3814" s="61" t="s">
        <v>26</v>
      </c>
      <c r="G3814" s="61" t="n">
        <v>100</v>
      </c>
      <c r="H3814" s="60" t="n">
        <v>0.1</v>
      </c>
      <c r="I3814" s="60" t="n">
        <v>9.85</v>
      </c>
      <c r="J3814" s="14"/>
    </row>
    <row r="3815" ht="22.5" customHeight="1">
      <c r="A3815" s="13" t="n">
        <f>WEEKNUM(B3815,2)</f>
        <v>36</v>
      </c>
      <c r="B3815" s="33" t="n">
        <v>46265</v>
      </c>
      <c r="C3815" s="52" t="n">
        <v>9297014</v>
      </c>
      <c r="D3815" s="63" t="s">
        <v>13</v>
      </c>
      <c r="E3815" s="52" t="s">
        <v>14</v>
      </c>
      <c r="F3815" s="13" t="s">
        <v>26</v>
      </c>
      <c r="G3815" s="13" t="n">
        <v>299</v>
      </c>
      <c r="H3815" s="39" t="n">
        <v>0.29</v>
      </c>
      <c r="I3815" s="39" t="n">
        <v>86.56</v>
      </c>
      <c r="J3815" s="14"/>
    </row>
    <row r="3816" ht="22.5" customHeight="1">
      <c r="A3816" s="13" t="n">
        <f>WEEKNUM(B3816,2)</f>
        <v>36</v>
      </c>
      <c r="B3816" s="33" t="n">
        <v>46265</v>
      </c>
      <c r="C3816" s="52" t="n">
        <v>7815836</v>
      </c>
      <c r="D3816" s="63" t="s">
        <v>73</v>
      </c>
      <c r="E3816" s="52" t="s">
        <v>36</v>
      </c>
      <c r="F3816" s="13" t="s">
        <v>15</v>
      </c>
      <c r="G3816" s="57" t="n">
        <v>3063</v>
      </c>
      <c r="H3816" s="39" t="n">
        <v>0.112</v>
      </c>
      <c r="I3816" s="39" t="n">
        <v>341.79</v>
      </c>
      <c r="J3816" s="14"/>
    </row>
    <row r="3817" ht="22.5" customHeight="1">
      <c r="A3817" s="13" t="n">
        <f>WEEKNUM(B3817,2)</f>
        <v>36</v>
      </c>
      <c r="B3817" s="33" t="n">
        <v>46265</v>
      </c>
      <c r="C3817" s="52" t="n">
        <v>9751142</v>
      </c>
      <c r="D3817" s="63" t="s">
        <v>101</v>
      </c>
      <c r="E3817" s="52" t="s">
        <v>11</v>
      </c>
      <c r="F3817" s="39" t="s">
        <v>30</v>
      </c>
      <c r="G3817" s="57" t="n">
        <v>0</v>
      </c>
      <c r="H3817" s="39" t="n">
        <v>0</v>
      </c>
      <c r="I3817" s="39" t="n">
        <v>0.21</v>
      </c>
      <c r="J3817" s="64" t="n">
        <v>0.206</v>
      </c>
    </row>
    <row r="3818" ht="22.5" customHeight="1">
      <c r="A3818" s="13" t="n">
        <f>WEEKNUM(B3818,2)</f>
        <v>36</v>
      </c>
      <c r="B3818" s="33" t="n">
        <v>46265</v>
      </c>
      <c r="C3818" s="52" t="n">
        <v>8312006</v>
      </c>
      <c r="D3818" s="63" t="s">
        <v>92</v>
      </c>
      <c r="E3818" s="52" t="s">
        <v>14</v>
      </c>
      <c r="F3818" s="13" t="s">
        <v>15</v>
      </c>
      <c r="G3818" s="57" t="n">
        <v>50</v>
      </c>
      <c r="H3818" s="39" t="n">
        <v>0.12</v>
      </c>
      <c r="I3818" s="39" t="n">
        <v>6</v>
      </c>
      <c r="J3818" s="14"/>
    </row>
    <row r="3819" ht="22.5" customHeight="1">
      <c r="A3819" s="13" t="n">
        <f>WEEKNUM(B3819,2)</f>
        <v>36</v>
      </c>
      <c r="B3819" s="33" t="n">
        <v>46265</v>
      </c>
      <c r="C3819" s="52" t="n">
        <v>8758947</v>
      </c>
      <c r="D3819" s="63" t="s">
        <v>108</v>
      </c>
      <c r="E3819" s="52" t="s">
        <v>36</v>
      </c>
      <c r="F3819" s="13" t="s">
        <v>15</v>
      </c>
      <c r="G3819" s="57" t="n">
        <v>4</v>
      </c>
      <c r="H3819" s="39" t="n">
        <v>0.14</v>
      </c>
      <c r="I3819" s="39" t="n">
        <v>0.56</v>
      </c>
      <c r="J3819" s="14"/>
    </row>
    <row r="3820" ht="22.5" customHeight="1">
      <c r="A3820" s="13" t="n">
        <f>WEEKNUM(B3820,2)</f>
        <v>36</v>
      </c>
      <c r="B3820" s="33" t="n">
        <v>46265</v>
      </c>
      <c r="C3820" s="52" t="n">
        <v>9096620</v>
      </c>
      <c r="D3820" s="63" t="s">
        <v>108</v>
      </c>
      <c r="E3820" s="52" t="s">
        <v>36</v>
      </c>
      <c r="F3820" s="13" t="s">
        <v>26</v>
      </c>
      <c r="G3820" s="57" t="n">
        <v>178</v>
      </c>
      <c r="H3820" s="39" t="n">
        <v>0.1</v>
      </c>
      <c r="I3820" s="39" t="n">
        <v>17.76</v>
      </c>
      <c r="J3820" s="14"/>
    </row>
    <row r="3821" ht="22.5" customHeight="1">
      <c r="A3821" s="13" t="n">
        <f>WEEKNUM(B3821,2)</f>
        <v>36</v>
      </c>
      <c r="B3821" s="33" t="n">
        <v>46265</v>
      </c>
      <c r="C3821" s="52" t="n">
        <v>91467820</v>
      </c>
      <c r="D3821" s="63" t="s">
        <v>74</v>
      </c>
      <c r="E3821" s="52" t="s">
        <v>36</v>
      </c>
      <c r="F3821" s="13" t="s">
        <v>15</v>
      </c>
      <c r="G3821" s="57" t="n">
        <v>600</v>
      </c>
      <c r="H3821" s="39" t="n">
        <v>0.1</v>
      </c>
      <c r="I3821" s="39" t="n">
        <v>60</v>
      </c>
      <c r="J3821" s="14"/>
    </row>
    <row r="3822" ht="22.5" customHeight="1">
      <c r="A3822" s="13" t="n">
        <f>WEEKNUM(B3822,2)</f>
        <v>36</v>
      </c>
      <c r="B3822" s="33" t="n">
        <v>46265</v>
      </c>
      <c r="C3822" s="52" t="n">
        <v>91467821</v>
      </c>
      <c r="D3822" s="63" t="s">
        <v>74</v>
      </c>
      <c r="E3822" s="52" t="s">
        <v>17</v>
      </c>
      <c r="F3822" s="13" t="s">
        <v>15</v>
      </c>
      <c r="G3822" s="57" t="n">
        <v>93</v>
      </c>
      <c r="H3822" s="39" t="n">
        <v>0.17</v>
      </c>
      <c r="I3822" s="39" t="n">
        <v>15.81</v>
      </c>
      <c r="J3822" s="14"/>
    </row>
    <row r="3823" ht="22.5" customHeight="1">
      <c r="A3823" s="13" t="n">
        <f>WEEKNUM(B3823,2)</f>
        <v>36</v>
      </c>
      <c r="B3823" s="33" t="n">
        <v>46265</v>
      </c>
      <c r="C3823" s="52" t="n">
        <v>10295313</v>
      </c>
      <c r="D3823" s="63" t="s">
        <v>92</v>
      </c>
      <c r="E3823" s="52" t="s">
        <v>14</v>
      </c>
      <c r="F3823" s="13" t="s">
        <v>15</v>
      </c>
      <c r="G3823" s="57" t="n">
        <v>0</v>
      </c>
      <c r="H3823" s="39" t="n">
        <v>0</v>
      </c>
      <c r="I3823" s="39" t="n">
        <v>0</v>
      </c>
      <c r="J3823" s="14"/>
    </row>
    <row r="3824" ht="22.5" customHeight="1">
      <c r="A3824" s="13" t="n">
        <f>WEEKNUM(B3824,2)</f>
        <v>36</v>
      </c>
      <c r="B3824" s="33" t="n">
        <v>46265</v>
      </c>
      <c r="C3824" s="52" t="n">
        <v>91496145</v>
      </c>
      <c r="D3824" s="63" t="s">
        <v>74</v>
      </c>
      <c r="E3824" s="56" t="s">
        <v>71</v>
      </c>
      <c r="F3824" s="13" t="s">
        <v>15</v>
      </c>
      <c r="G3824" s="57" t="n">
        <v>50</v>
      </c>
      <c r="H3824" s="39" t="n">
        <v>0.15</v>
      </c>
      <c r="I3824" s="39" t="n">
        <v>7.5</v>
      </c>
      <c r="J3824" s="14"/>
    </row>
    <row r="3825" ht="22.5" customHeight="1">
      <c r="A3825" s="13" t="n">
        <f>WEEKNUM(B3825,2)</f>
        <v>36</v>
      </c>
      <c r="B3825" s="33" t="n">
        <v>46265</v>
      </c>
      <c r="C3825" s="52" t="n">
        <v>91496146</v>
      </c>
      <c r="D3825" s="63" t="s">
        <v>74</v>
      </c>
      <c r="E3825" s="52" t="s">
        <v>46</v>
      </c>
      <c r="F3825" s="13" t="s">
        <v>15</v>
      </c>
      <c r="G3825" s="57" t="n">
        <v>200</v>
      </c>
      <c r="H3825" s="39" t="n">
        <v>0.14</v>
      </c>
      <c r="I3825" s="39" t="n">
        <v>28</v>
      </c>
      <c r="J3825" s="14"/>
    </row>
    <row r="3826" ht="22.5" customHeight="1">
      <c r="A3826" s="13" t="n">
        <f>WEEKNUM(B3826,2)</f>
        <v>36</v>
      </c>
      <c r="B3826" s="33" t="n">
        <v>46265</v>
      </c>
      <c r="C3826" s="52" t="n">
        <v>91496147</v>
      </c>
      <c r="D3826" s="63" t="s">
        <v>74</v>
      </c>
      <c r="E3826" s="52" t="s">
        <v>11</v>
      </c>
      <c r="F3826" s="13" t="s">
        <v>15</v>
      </c>
      <c r="G3826" s="57" t="n">
        <v>137</v>
      </c>
      <c r="H3826" s="39" t="n">
        <v>0.13</v>
      </c>
      <c r="I3826" s="39" t="n">
        <v>17.81</v>
      </c>
      <c r="J3826" s="14"/>
    </row>
    <row r="3827" ht="22.5" customHeight="1">
      <c r="A3827" s="13" t="n">
        <f>WEEKNUM(B3827,2)</f>
        <v>36</v>
      </c>
      <c r="B3827" s="33" t="n">
        <v>46265</v>
      </c>
      <c r="C3827" s="52" t="n">
        <v>91496148</v>
      </c>
      <c r="D3827" s="63" t="s">
        <v>74</v>
      </c>
      <c r="E3827" s="52" t="s">
        <v>14</v>
      </c>
      <c r="F3827" s="13" t="s">
        <v>15</v>
      </c>
      <c r="G3827" s="57" t="n">
        <v>300</v>
      </c>
      <c r="H3827" s="39" t="n">
        <v>0.15</v>
      </c>
      <c r="I3827" s="39" t="n">
        <v>45</v>
      </c>
      <c r="J3827" s="14"/>
    </row>
    <row r="3828" ht="22.5" customHeight="1">
      <c r="A3828" s="13" t="n">
        <f>WEEKNUM(B3828,2)</f>
        <v>36</v>
      </c>
      <c r="B3828" s="33" t="n">
        <v>46265</v>
      </c>
      <c r="C3828" s="52" t="n">
        <v>10765365</v>
      </c>
      <c r="D3828" s="63" t="s">
        <v>75</v>
      </c>
      <c r="E3828" s="56" t="s">
        <v>71</v>
      </c>
      <c r="F3828" s="13" t="s">
        <v>15</v>
      </c>
      <c r="G3828" s="57" t="n">
        <v>26</v>
      </c>
      <c r="H3828" s="39" t="n">
        <v>0.204</v>
      </c>
      <c r="I3828" s="39" t="n">
        <v>5.3</v>
      </c>
      <c r="J3828" s="14"/>
    </row>
    <row r="3829" ht="22.5" customHeight="1">
      <c r="A3829" s="13" t="n">
        <f>WEEKNUM(B3829,2)</f>
        <v>36</v>
      </c>
      <c r="B3829" s="33" t="n">
        <v>46265</v>
      </c>
      <c r="C3829" s="52" t="n">
        <v>11079953</v>
      </c>
      <c r="D3829" s="63" t="s">
        <v>72</v>
      </c>
      <c r="E3829" s="52" t="s">
        <v>36</v>
      </c>
      <c r="F3829" s="13" t="s">
        <v>15</v>
      </c>
      <c r="G3829" s="57" t="n">
        <v>0</v>
      </c>
      <c r="H3829" s="39" t="n">
        <v>0</v>
      </c>
      <c r="I3829" s="39" t="n">
        <v>0</v>
      </c>
      <c r="J3829" s="14"/>
    </row>
    <row r="3830" ht="22.5" customHeight="1">
      <c r="A3830" s="13" t="n">
        <f>WEEKNUM(B3830,2)</f>
        <v>36</v>
      </c>
      <c r="B3830" s="33" t="n">
        <v>46265</v>
      </c>
      <c r="C3830" s="52" t="n">
        <v>11079265</v>
      </c>
      <c r="D3830" s="63" t="s">
        <v>101</v>
      </c>
      <c r="E3830" s="52" t="s">
        <v>11</v>
      </c>
      <c r="F3830" s="39" t="s">
        <v>30</v>
      </c>
      <c r="G3830" s="57" t="n">
        <v>0</v>
      </c>
      <c r="H3830" s="39" t="n">
        <v>0</v>
      </c>
      <c r="I3830" s="39" t="n">
        <v>0.01</v>
      </c>
      <c r="J3830" s="64" t="n">
        <v>0</v>
      </c>
    </row>
    <row r="3831" ht="22.5" customHeight="1">
      <c r="A3831" s="13" t="n">
        <f>WEEKNUM(B3831,2)</f>
        <v>36</v>
      </c>
      <c r="B3831" s="33" t="n">
        <v>46265</v>
      </c>
      <c r="C3831" s="52" t="n">
        <v>9535696</v>
      </c>
      <c r="D3831" s="63" t="s">
        <v>97</v>
      </c>
      <c r="E3831" s="56" t="s">
        <v>36</v>
      </c>
      <c r="F3831" s="13" t="s">
        <v>15</v>
      </c>
      <c r="G3831" s="57" t="n">
        <v>0</v>
      </c>
      <c r="H3831" s="39" t="n">
        <v>0</v>
      </c>
      <c r="I3831" s="39" t="n">
        <v>0</v>
      </c>
      <c r="J3831" s="14"/>
    </row>
    <row r="3832" ht="22.5" customHeight="1">
      <c r="A3832" s="13" t="n">
        <f>WEEKNUM(B3832,2)</f>
        <v>36</v>
      </c>
      <c r="B3832" s="33" t="n">
        <v>46265</v>
      </c>
      <c r="C3832" s="52" t="n">
        <v>11690181</v>
      </c>
      <c r="D3832" s="63" t="s">
        <v>76</v>
      </c>
      <c r="E3832" s="52" t="s">
        <v>14</v>
      </c>
      <c r="F3832" s="13" t="s">
        <v>15</v>
      </c>
      <c r="G3832" s="57" t="n">
        <v>183</v>
      </c>
      <c r="H3832" s="39" t="n">
        <v>0.45</v>
      </c>
      <c r="I3832" s="39" t="n">
        <v>82.35</v>
      </c>
      <c r="J3832" s="14"/>
    </row>
    <row r="3833" ht="22.5" customHeight="1">
      <c r="A3833" s="13" t="n">
        <f>WEEKNUM(B3833,2)</f>
        <v>36</v>
      </c>
      <c r="B3833" s="33" t="n">
        <v>46265</v>
      </c>
      <c r="C3833" s="52" t="n">
        <v>11690182</v>
      </c>
      <c r="D3833" s="63" t="s">
        <v>76</v>
      </c>
      <c r="E3833" s="31" t="s">
        <v>14</v>
      </c>
      <c r="F3833" s="39" t="s">
        <v>26</v>
      </c>
      <c r="G3833" s="57" t="n">
        <v>4</v>
      </c>
      <c r="H3833" s="39" t="n">
        <v>0</v>
      </c>
      <c r="I3833" s="39" t="n">
        <v>0</v>
      </c>
      <c r="J3833" s="14"/>
    </row>
    <row r="3834" ht="22.5" customHeight="1">
      <c r="A3834" s="13" t="n">
        <f>WEEKNUM(B3834,2)</f>
        <v>36</v>
      </c>
      <c r="B3834" s="33" t="n">
        <v>46265</v>
      </c>
      <c r="C3834" s="52" t="n">
        <v>6395488</v>
      </c>
      <c r="D3834" s="63" t="s">
        <v>39</v>
      </c>
      <c r="E3834" s="52" t="s">
        <v>14</v>
      </c>
      <c r="F3834" s="61" t="s">
        <v>15</v>
      </c>
      <c r="G3834" s="61" t="n">
        <v>200</v>
      </c>
      <c r="H3834" s="60" t="n">
        <v>0.3</v>
      </c>
      <c r="I3834" s="60" t="n">
        <v>60</v>
      </c>
      <c r="J3834" s="70"/>
    </row>
    <row r="3835" ht="22.5" customHeight="1">
      <c r="A3835" s="13" t="n">
        <f>WEEKNUM(B3835,2)</f>
        <v>36</v>
      </c>
      <c r="B3835" s="33" t="n">
        <v>46265</v>
      </c>
      <c r="C3835" s="52" t="n">
        <v>8291713</v>
      </c>
      <c r="D3835" s="62" t="s">
        <v>40</v>
      </c>
      <c r="E3835" s="56" t="s">
        <v>14</v>
      </c>
      <c r="F3835" s="13" t="s">
        <v>15</v>
      </c>
      <c r="G3835" s="35" t="n">
        <v>1500</v>
      </c>
      <c r="H3835" s="39" t="n">
        <v>0.14</v>
      </c>
      <c r="I3835" s="39" t="n">
        <v>210</v>
      </c>
      <c r="J3835" s="14"/>
    </row>
    <row r="3836" ht="22.5" customHeight="1">
      <c r="A3836" s="13" t="n">
        <f>WEEKNUM(B3836,2)</f>
        <v>36</v>
      </c>
      <c r="B3836" s="33" t="n">
        <v>46265</v>
      </c>
      <c r="C3836" s="52" t="n">
        <v>8566541</v>
      </c>
      <c r="D3836" s="62" t="s">
        <v>79</v>
      </c>
      <c r="E3836" s="31" t="s">
        <v>14</v>
      </c>
      <c r="F3836" s="39" t="s">
        <v>26</v>
      </c>
      <c r="G3836" s="58" t="n">
        <v>0</v>
      </c>
      <c r="H3836" s="39" t="n">
        <v>0</v>
      </c>
      <c r="I3836" s="39" t="n">
        <v>3.08</v>
      </c>
      <c r="J3836" s="66"/>
    </row>
    <row r="3837" ht="22.5" customHeight="1">
      <c r="A3837" s="13" t="n">
        <f>WEEKNUM(B3837,2)</f>
        <v>36</v>
      </c>
      <c r="B3837" s="33" t="n">
        <v>46265</v>
      </c>
      <c r="C3837" s="52" t="n">
        <v>8566084</v>
      </c>
      <c r="D3837" s="62" t="s">
        <v>80</v>
      </c>
      <c r="E3837" s="56" t="s">
        <v>42</v>
      </c>
      <c r="F3837" s="13" t="s">
        <v>15</v>
      </c>
      <c r="G3837" s="58" t="n">
        <v>18</v>
      </c>
      <c r="H3837" s="39" t="n">
        <v>0.12</v>
      </c>
      <c r="I3837" s="39" t="n">
        <v>2.16</v>
      </c>
      <c r="J3837" s="14"/>
    </row>
    <row r="3838" ht="22.5" customHeight="1">
      <c r="A3838" s="13" t="n">
        <f>WEEKNUM(B3838,2)</f>
        <v>36</v>
      </c>
      <c r="B3838" s="33" t="n">
        <v>46265</v>
      </c>
      <c r="C3838" s="52" t="n">
        <v>2937658</v>
      </c>
      <c r="D3838" s="62" t="s">
        <v>81</v>
      </c>
      <c r="E3838" s="56" t="s">
        <v>14</v>
      </c>
      <c r="F3838" s="13" t="s">
        <v>15</v>
      </c>
      <c r="G3838" s="58" t="n">
        <v>100</v>
      </c>
      <c r="H3838" s="39" t="n">
        <v>0.123</v>
      </c>
      <c r="I3838" s="39" t="n">
        <v>12.3</v>
      </c>
      <c r="J3838" s="14"/>
    </row>
    <row r="3839" ht="22.5" customHeight="1">
      <c r="A3839" s="13" t="n">
        <f>WEEKNUM(B3839,2)</f>
        <v>36</v>
      </c>
      <c r="B3839" s="33" t="n">
        <v>46265</v>
      </c>
      <c r="C3839" s="52" t="n">
        <v>8942077</v>
      </c>
      <c r="D3839" s="62" t="s">
        <v>104</v>
      </c>
      <c r="E3839" s="56" t="s">
        <v>71</v>
      </c>
      <c r="F3839" s="13" t="s">
        <v>15</v>
      </c>
      <c r="G3839" s="58" t="n">
        <v>18</v>
      </c>
      <c r="H3839" s="39" t="n">
        <v>0.2</v>
      </c>
      <c r="I3839" s="39" t="n">
        <v>3.6</v>
      </c>
      <c r="J3839" s="14"/>
    </row>
    <row r="3840" ht="22.5" customHeight="1">
      <c r="A3840" s="13" t="n">
        <f>WEEKNUM(B3840,2)</f>
        <v>36</v>
      </c>
      <c r="B3840" s="33" t="n">
        <v>46265</v>
      </c>
      <c r="C3840" s="52" t="n">
        <v>6706444</v>
      </c>
      <c r="D3840" s="62" t="s">
        <v>82</v>
      </c>
      <c r="E3840" s="52" t="s">
        <v>83</v>
      </c>
      <c r="F3840" s="39" t="s">
        <v>12</v>
      </c>
      <c r="G3840" s="58" t="n">
        <v>7</v>
      </c>
      <c r="H3840" s="39" t="n">
        <v>0.903</v>
      </c>
      <c r="I3840" s="39" t="n">
        <v>6.3209</v>
      </c>
      <c r="J3840" s="14"/>
    </row>
    <row r="3841" ht="22.5" customHeight="1">
      <c r="A3841" s="13" t="n">
        <f>WEEKNUM(B3841,2)</f>
        <v>36</v>
      </c>
      <c r="B3841" s="33" t="n">
        <v>46265</v>
      </c>
      <c r="C3841" s="52" t="n">
        <v>5963354</v>
      </c>
      <c r="D3841" s="63" t="s">
        <v>82</v>
      </c>
      <c r="E3841" s="52" t="s">
        <v>83</v>
      </c>
      <c r="F3841" s="13" t="s">
        <v>15</v>
      </c>
      <c r="G3841" s="58" t="n">
        <v>387</v>
      </c>
      <c r="H3841" s="39" t="n">
        <v>0.577</v>
      </c>
      <c r="I3841" s="39" t="n">
        <v>223.11</v>
      </c>
      <c r="J3841" s="64"/>
    </row>
    <row r="3842" ht="22.5" customHeight="1">
      <c r="A3842" s="13" t="n">
        <f>WEEKNUM(B3842,2)</f>
        <v>36</v>
      </c>
      <c r="B3842" s="33" t="n">
        <v>46265</v>
      </c>
      <c r="C3842" s="52" t="n">
        <v>9686529</v>
      </c>
      <c r="D3842" s="62" t="s">
        <v>82</v>
      </c>
      <c r="E3842" s="56" t="s">
        <v>84</v>
      </c>
      <c r="F3842" s="13" t="s">
        <v>15</v>
      </c>
      <c r="G3842" s="58" t="n">
        <v>45</v>
      </c>
      <c r="H3842" s="39" t="n">
        <v>0.5</v>
      </c>
      <c r="I3842" s="39" t="n">
        <v>22.5</v>
      </c>
      <c r="J3842" s="14"/>
    </row>
    <row r="3843" ht="22.5" customHeight="1">
      <c r="A3843" s="13" t="n">
        <f>WEEKNUM(B3843,2)</f>
        <v>36</v>
      </c>
      <c r="B3843" s="33" t="n">
        <v>46265</v>
      </c>
      <c r="C3843" s="52" t="n">
        <v>5963400</v>
      </c>
      <c r="D3843" s="62" t="s">
        <v>82</v>
      </c>
      <c r="E3843" s="56" t="s">
        <v>85</v>
      </c>
      <c r="F3843" s="13" t="s">
        <v>15</v>
      </c>
      <c r="G3843" s="58" t="n">
        <v>186</v>
      </c>
      <c r="H3843" s="39" t="n">
        <v>0.485</v>
      </c>
      <c r="I3843" s="39" t="n">
        <v>90.26</v>
      </c>
      <c r="J3843" s="14"/>
    </row>
    <row r="3844" ht="22.5" customHeight="1">
      <c r="A3844" s="38" t="n">
        <f>WEEKNUM(B3844,2)</f>
        <v>36</v>
      </c>
      <c r="B3844" s="33" t="n">
        <v>46265</v>
      </c>
      <c r="C3844" s="65" t="n">
        <v>10080665</v>
      </c>
      <c r="D3844" s="68" t="s">
        <v>82</v>
      </c>
      <c r="E3844" s="56" t="s">
        <v>86</v>
      </c>
      <c r="F3844" s="13" t="s">
        <v>15</v>
      </c>
      <c r="G3844" s="58" t="n">
        <v>10</v>
      </c>
      <c r="H3844" s="39" t="n">
        <v>0.38</v>
      </c>
      <c r="I3844" s="39" t="n">
        <v>3.8</v>
      </c>
      <c r="J3844" s="70"/>
    </row>
    <row r="3845" ht="22.5" customHeight="1">
      <c r="A3845" s="13" t="n">
        <f>WEEKNUM(B3845,2)</f>
        <v>36</v>
      </c>
      <c r="B3845" s="33" t="n">
        <v>46265</v>
      </c>
      <c r="C3845" s="13" t="n">
        <v>91520433</v>
      </c>
      <c r="D3845" s="62" t="s">
        <v>74</v>
      </c>
      <c r="E3845" s="56" t="s">
        <v>14</v>
      </c>
      <c r="F3845" s="13" t="s">
        <v>15</v>
      </c>
      <c r="G3845" s="58" t="n">
        <v>3</v>
      </c>
      <c r="H3845" s="39" t="n">
        <v>0.16</v>
      </c>
      <c r="I3845" s="39" t="n">
        <v>0.48</v>
      </c>
      <c r="J3845" s="14"/>
    </row>
    <row r="3846" ht="22.5" customHeight="1">
      <c r="A3846" s="13" t="n">
        <f>WEEKNUM(B3846,2)</f>
        <v>36</v>
      </c>
      <c r="B3846" s="33" t="n">
        <v>46265</v>
      </c>
      <c r="C3846" s="52" t="n">
        <v>91528810</v>
      </c>
      <c r="D3846" s="62" t="s">
        <v>102</v>
      </c>
      <c r="E3846" s="56" t="s">
        <v>14</v>
      </c>
      <c r="F3846" s="13" t="s">
        <v>15</v>
      </c>
      <c r="G3846" s="58" t="n">
        <v>24</v>
      </c>
      <c r="H3846" s="39" t="n">
        <v>0.2</v>
      </c>
      <c r="I3846" s="39" t="n">
        <v>4.8</v>
      </c>
      <c r="J3846" s="14"/>
    </row>
    <row r="3847" ht="22.5" customHeight="1">
      <c r="A3847" s="13" t="n">
        <f>WEEKNUM(B3847,2)</f>
        <v>36</v>
      </c>
      <c r="B3847" s="33" t="n">
        <v>46265</v>
      </c>
      <c r="C3847" s="52" t="n">
        <v>5623760</v>
      </c>
      <c r="D3847" s="62" t="s">
        <v>89</v>
      </c>
      <c r="E3847" s="56" t="s">
        <v>14</v>
      </c>
      <c r="F3847" s="13" t="s">
        <v>15</v>
      </c>
      <c r="G3847" s="35" t="n">
        <v>50</v>
      </c>
      <c r="H3847" s="39" t="n">
        <v>0.2</v>
      </c>
      <c r="I3847" s="39" t="n">
        <v>10</v>
      </c>
      <c r="J3847" s="14"/>
    </row>
    <row r="3848" ht="22.5" customHeight="1">
      <c r="A3848" s="13" t="n">
        <f>WEEKNUM(B3848,2)</f>
        <v>36</v>
      </c>
      <c r="B3848" s="33" t="n">
        <v>46265</v>
      </c>
      <c r="C3848" s="52" t="n">
        <v>11078827</v>
      </c>
      <c r="D3848" s="62" t="s">
        <v>82</v>
      </c>
      <c r="E3848" s="56" t="s">
        <v>85</v>
      </c>
      <c r="F3848" s="13" t="s">
        <v>15</v>
      </c>
      <c r="G3848" s="58" t="n">
        <v>0</v>
      </c>
      <c r="H3848" s="39" t="n">
        <v>0</v>
      </c>
      <c r="I3848" s="39" t="n">
        <v>0</v>
      </c>
      <c r="J3848" s="14"/>
    </row>
    <row r="3849" ht="22.5" customHeight="1">
      <c r="A3849" s="13" t="n">
        <f>WEEKNUM(B3849,2)</f>
        <v>36</v>
      </c>
      <c r="B3849" s="33" t="n">
        <v>46265</v>
      </c>
      <c r="C3849" s="52" t="n">
        <v>11078981</v>
      </c>
      <c r="D3849" s="62" t="s">
        <v>82</v>
      </c>
      <c r="E3849" s="52" t="s">
        <v>83</v>
      </c>
      <c r="F3849" s="13" t="s">
        <v>15</v>
      </c>
      <c r="G3849" s="58" t="n">
        <v>0</v>
      </c>
      <c r="H3849" s="39" t="n">
        <v>0</v>
      </c>
      <c r="I3849" s="39" t="n">
        <v>0</v>
      </c>
      <c r="J3849" s="14"/>
    </row>
    <row r="3850" ht="22.5" customHeight="1">
      <c r="A3850" s="13" t="n">
        <f>WEEKNUM(B3850,2)</f>
        <v>36</v>
      </c>
      <c r="B3850" s="33" t="n">
        <v>46265</v>
      </c>
      <c r="C3850" s="52" t="n">
        <v>11080833</v>
      </c>
      <c r="D3850" s="62" t="s">
        <v>82</v>
      </c>
      <c r="E3850" s="56" t="s">
        <v>84</v>
      </c>
      <c r="F3850" s="13" t="s">
        <v>15</v>
      </c>
      <c r="G3850" s="58" t="n">
        <v>0</v>
      </c>
      <c r="H3850" s="39" t="n">
        <v>0</v>
      </c>
      <c r="I3850" s="39" t="n">
        <v>0</v>
      </c>
      <c r="J3850" s="14"/>
    </row>
    <row r="3851" ht="22.5" customHeight="1">
      <c r="A3851" s="13" t="n">
        <f>WEEKNUM(B3851,2)</f>
        <v>36</v>
      </c>
      <c r="B3851" s="33" t="n">
        <v>46265</v>
      </c>
      <c r="C3851" s="52" t="n">
        <v>11081056</v>
      </c>
      <c r="D3851" s="62" t="s">
        <v>82</v>
      </c>
      <c r="E3851" s="56" t="s">
        <v>86</v>
      </c>
      <c r="F3851" s="13" t="s">
        <v>15</v>
      </c>
      <c r="G3851" s="58" t="n">
        <v>0</v>
      </c>
      <c r="H3851" s="39" t="n">
        <v>0</v>
      </c>
      <c r="I3851" s="39" t="n">
        <v>0</v>
      </c>
      <c r="J3851" s="14"/>
    </row>
    <row r="3852" ht="22.5" customHeight="1">
      <c r="A3852" s="13" t="n">
        <f>WEEKNUM(B3852,2)</f>
        <v>36</v>
      </c>
      <c r="B3852" s="33" t="n">
        <v>46265</v>
      </c>
      <c r="C3852" s="52" t="n">
        <v>11078963</v>
      </c>
      <c r="D3852" s="62" t="s">
        <v>81</v>
      </c>
      <c r="E3852" s="56" t="s">
        <v>14</v>
      </c>
      <c r="F3852" s="13" t="s">
        <v>15</v>
      </c>
      <c r="G3852" s="58" t="n">
        <v>35</v>
      </c>
      <c r="H3852" s="39" t="n">
        <v>0.4</v>
      </c>
      <c r="I3852" s="39" t="n">
        <v>14</v>
      </c>
      <c r="J3852" s="14"/>
    </row>
    <row r="3853" ht="22.5" customHeight="1">
      <c r="A3853" s="13" t="n">
        <f>WEEKNUM(B3853,2)</f>
        <v>36</v>
      </c>
      <c r="B3853" s="33" t="n">
        <v>46265</v>
      </c>
      <c r="C3853" s="52" t="n">
        <v>91538300</v>
      </c>
      <c r="D3853" s="62" t="s">
        <v>74</v>
      </c>
      <c r="E3853" s="56" t="s">
        <v>36</v>
      </c>
      <c r="F3853" s="13" t="s">
        <v>15</v>
      </c>
      <c r="G3853" s="58" t="n">
        <v>6</v>
      </c>
      <c r="H3853" s="39" t="n">
        <v>0.14</v>
      </c>
      <c r="I3853" s="39" t="n">
        <v>0.84</v>
      </c>
      <c r="J3853" s="14"/>
    </row>
    <row r="3854" ht="22.5" customHeight="1">
      <c r="A3854" s="13" t="n">
        <f>WEEKNUM(B3854,2)</f>
        <v>36</v>
      </c>
      <c r="B3854" s="33" t="n">
        <v>46265</v>
      </c>
      <c r="C3854" s="52" t="n">
        <v>91538301</v>
      </c>
      <c r="D3854" s="62" t="s">
        <v>74</v>
      </c>
      <c r="E3854" s="56" t="s">
        <v>14</v>
      </c>
      <c r="F3854" s="13" t="s">
        <v>15</v>
      </c>
      <c r="G3854" s="58" t="n">
        <v>1</v>
      </c>
      <c r="H3854" s="39" t="n">
        <v>0.22</v>
      </c>
      <c r="I3854" s="39" t="n">
        <v>0.22</v>
      </c>
      <c r="J3854" s="14"/>
    </row>
    <row r="3855" ht="22.5" customHeight="1">
      <c r="A3855" s="13" t="n">
        <f>WEEKNUM(B3855,2)</f>
        <v>36</v>
      </c>
      <c r="B3855" s="33" t="n">
        <v>46265</v>
      </c>
      <c r="C3855" s="65" t="n">
        <v>91538306</v>
      </c>
      <c r="D3855" s="68" t="s">
        <v>74</v>
      </c>
      <c r="E3855" s="67" t="s">
        <v>71</v>
      </c>
      <c r="F3855" s="13" t="s">
        <v>15</v>
      </c>
      <c r="G3855" s="58" t="n">
        <v>3</v>
      </c>
      <c r="H3855" s="39" t="n">
        <v>0.18</v>
      </c>
      <c r="I3855" s="39" t="n">
        <v>0.54</v>
      </c>
      <c r="J3855" s="14"/>
    </row>
    <row r="3856" ht="22.5" customHeight="1">
      <c r="A3856" s="13" t="n">
        <f>WEEKNUM(B3856,2)</f>
        <v>36</v>
      </c>
      <c r="B3856" s="33" t="n">
        <v>46265</v>
      </c>
      <c r="C3856" s="13" t="n">
        <v>91538307</v>
      </c>
      <c r="D3856" s="69" t="s">
        <v>74</v>
      </c>
      <c r="E3856" s="52" t="s">
        <v>17</v>
      </c>
      <c r="F3856" s="13" t="s">
        <v>15</v>
      </c>
      <c r="G3856" s="58" t="n">
        <v>0</v>
      </c>
      <c r="H3856" s="39" t="n">
        <v>0</v>
      </c>
      <c r="I3856" s="39" t="n">
        <v>0</v>
      </c>
      <c r="J3856" s="14"/>
    </row>
    <row r="3857" ht="22.5" customHeight="1">
      <c r="A3857" s="13" t="n">
        <f>WEEKNUM(B3857,2)</f>
        <v>36</v>
      </c>
      <c r="B3857" s="33" t="n">
        <v>46265</v>
      </c>
      <c r="C3857" s="13" t="n">
        <v>91538308</v>
      </c>
      <c r="D3857" s="69" t="s">
        <v>74</v>
      </c>
      <c r="E3857" s="52" t="s">
        <v>11</v>
      </c>
      <c r="F3857" s="13" t="s">
        <v>15</v>
      </c>
      <c r="G3857" s="58" t="n">
        <v>0</v>
      </c>
      <c r="H3857" s="39" t="n">
        <v>0</v>
      </c>
      <c r="I3857" s="39" t="n">
        <v>0</v>
      </c>
      <c r="J3857" s="14"/>
    </row>
    <row r="3858" ht="22.5" customHeight="1">
      <c r="A3858" s="13" t="n">
        <f>WEEKNUM(B3858,2)</f>
        <v>36</v>
      </c>
      <c r="B3858" s="33" t="n">
        <v>46265</v>
      </c>
      <c r="C3858" s="52" t="n">
        <v>91538309</v>
      </c>
      <c r="D3858" s="69" t="s">
        <v>74</v>
      </c>
      <c r="E3858" s="56" t="s">
        <v>46</v>
      </c>
      <c r="F3858" s="13" t="s">
        <v>15</v>
      </c>
      <c r="G3858" s="58" t="n">
        <v>1</v>
      </c>
      <c r="H3858" s="39" t="n">
        <v>0.18</v>
      </c>
      <c r="I3858" s="39" t="n">
        <v>0.18</v>
      </c>
      <c r="J3858" s="14"/>
    </row>
    <row r="3859" ht="22.5" customHeight="1">
      <c r="A3859" s="13" t="n">
        <f>WEEKNUM(B3859,2)</f>
        <v>36</v>
      </c>
      <c r="B3859" s="33" t="n">
        <v>46265</v>
      </c>
      <c r="C3859" s="52" t="n">
        <v>11511535</v>
      </c>
      <c r="D3859" s="62" t="s">
        <v>81</v>
      </c>
      <c r="E3859" s="56" t="s">
        <v>14</v>
      </c>
      <c r="F3859" s="39" t="s">
        <v>26</v>
      </c>
      <c r="G3859" s="58" t="n">
        <v>3</v>
      </c>
      <c r="H3859" s="39" t="n">
        <v>0.76</v>
      </c>
      <c r="I3859" s="39" t="n">
        <v>2.27</v>
      </c>
      <c r="J3859" s="14"/>
    </row>
  </sheetData>
  <autoFilter ref="A1:XFD1048576"/>
  <phoneticPr fontId="1" type="noConversion"/>
  <dataValidations count="1">
    <dataValidation type="date" allowBlank="1" sqref="B2:B3859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9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7" t="s">
        <v>111</v>
      </c>
      <c r="B1" s="10" t="s">
        <v>112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113</v>
      </c>
      <c r="H1" s="6" t="s">
        <v>114</v>
      </c>
      <c r="I1" s="6" t="s">
        <v>115</v>
      </c>
      <c r="J1" s="6" t="s">
        <v>116</v>
      </c>
      <c r="K1" s="6" t="s">
        <v>117</v>
      </c>
      <c r="L1" s="6" t="s">
        <v>118</v>
      </c>
      <c r="M1" s="6" t="s">
        <v>119</v>
      </c>
      <c r="N1" s="7" t="s">
        <v>120</v>
      </c>
      <c r="O1" s="7" t="s">
        <v>121</v>
      </c>
      <c r="P1" s="7" t="s">
        <v>8</v>
      </c>
      <c r="Q1" s="8" t="s">
        <v>122</v>
      </c>
    </row>
    <row r="2" ht="22.5" customHeight="1">
      <c r="A2" s="19" t="s">
        <v>123</v>
      </c>
      <c r="B2" s="9" t="s">
        <v>124</v>
      </c>
      <c r="C2" s="11"/>
      <c r="D2" s="11"/>
      <c r="E2" s="11"/>
      <c r="F2" s="11"/>
      <c r="G2" s="18"/>
      <c r="H2" s="11"/>
      <c r="I2" s="18"/>
      <c r="J2" s="11"/>
      <c r="K2" s="22" t="n">
        <f>SUM(K3:K434)</f>
        <v>4123891</v>
      </c>
      <c r="L2" s="22" t="n">
        <f>SUM(L3:L434)</f>
        <v>673036</v>
      </c>
      <c r="M2" s="16"/>
      <c r="N2" s="16"/>
      <c r="O2" s="16"/>
      <c r="P2" s="25" t="n">
        <f>SUM(P3:P434)</f>
        <v>2004.3095</v>
      </c>
      <c r="Q2" s="8"/>
    </row>
    <row r="3" ht="22.5" customHeight="1">
      <c r="A3" s="81" t="n">
        <v>46293</v>
      </c>
      <c r="B3" s="51" t="s">
        <v>125</v>
      </c>
      <c r="C3" s="13" t="n">
        <v>10813123</v>
      </c>
      <c r="D3" s="13" t="s">
        <v>10</v>
      </c>
      <c r="E3" s="14" t="s">
        <v>11</v>
      </c>
      <c r="F3" s="13" t="s">
        <v>12</v>
      </c>
      <c r="G3" s="24" t="n">
        <v>0.25</v>
      </c>
      <c r="H3" s="13" t="n">
        <v>1000</v>
      </c>
      <c r="I3" s="21" t="n">
        <f>G3*H3*7</f>
        <v>1750</v>
      </c>
      <c r="J3" s="13" t="s">
        <v>126</v>
      </c>
      <c r="K3" s="11"/>
      <c r="L3" s="11"/>
      <c r="M3" s="11"/>
      <c r="N3" s="12"/>
      <c r="O3" s="12"/>
      <c r="P3" s="12"/>
      <c r="Q3" s="23" t="n">
        <f>M5/H3</f>
        <v>0</v>
      </c>
    </row>
    <row r="4" ht="22.5" customHeight="1">
      <c r="A4" s="34"/>
      <c r="B4" s="20"/>
      <c r="C4" s="13"/>
      <c r="D4" s="20"/>
      <c r="E4" s="29"/>
      <c r="F4" s="20"/>
      <c r="G4" s="29"/>
      <c r="H4" s="20"/>
      <c r="I4" s="20"/>
      <c r="J4" s="13" t="s">
        <v>127</v>
      </c>
      <c r="K4" s="11"/>
      <c r="L4" s="11"/>
      <c r="M4" s="11"/>
      <c r="N4" s="12"/>
      <c r="O4" s="12"/>
      <c r="P4" s="12"/>
      <c r="Q4" s="26"/>
    </row>
    <row r="5" ht="22.5" customHeight="1">
      <c r="A5" s="34"/>
      <c r="B5" s="20"/>
      <c r="C5" s="13"/>
      <c r="D5" s="20"/>
      <c r="E5" s="29"/>
      <c r="F5" s="20"/>
      <c r="G5" s="29"/>
      <c r="H5" s="20"/>
      <c r="I5" s="20"/>
      <c r="J5" s="13" t="s">
        <v>128</v>
      </c>
      <c r="K5" s="11"/>
      <c r="L5" s="11"/>
      <c r="M5" s="11"/>
      <c r="N5" s="12"/>
      <c r="O5" s="12"/>
      <c r="P5" s="12"/>
      <c r="Q5" s="26"/>
    </row>
    <row r="6" ht="22.5" customHeight="1">
      <c r="A6" s="34"/>
      <c r="B6" s="20"/>
      <c r="C6" s="13" t="n">
        <v>1745925</v>
      </c>
      <c r="D6" s="13" t="s">
        <v>13</v>
      </c>
      <c r="E6" s="14" t="s">
        <v>14</v>
      </c>
      <c r="F6" s="13" t="s">
        <v>15</v>
      </c>
      <c r="G6" s="24" t="n">
        <v>0.15</v>
      </c>
      <c r="H6" s="13" t="n">
        <v>500</v>
      </c>
      <c r="I6" s="21" t="n">
        <f>G6*H6*7</f>
        <v>525</v>
      </c>
      <c r="J6" s="13" t="s">
        <v>126</v>
      </c>
      <c r="K6" s="17"/>
      <c r="L6" s="15"/>
      <c r="M6" s="15"/>
      <c r="N6" s="12"/>
      <c r="O6" s="12"/>
      <c r="P6" s="12"/>
      <c r="Q6" s="23" t="n">
        <f>M8/H6</f>
        <v>0</v>
      </c>
    </row>
    <row r="7" ht="22.5" customHeight="1">
      <c r="A7" s="34"/>
      <c r="B7" s="20"/>
      <c r="C7" s="13"/>
      <c r="D7" s="20"/>
      <c r="E7" s="29"/>
      <c r="F7" s="20"/>
      <c r="G7" s="29"/>
      <c r="H7" s="20"/>
      <c r="I7" s="20"/>
      <c r="J7" s="13" t="s">
        <v>127</v>
      </c>
      <c r="K7" s="17"/>
      <c r="L7" s="15"/>
      <c r="M7" s="15"/>
      <c r="N7" s="12"/>
      <c r="O7" s="12"/>
      <c r="P7" s="12"/>
      <c r="Q7" s="26"/>
    </row>
    <row r="8" ht="22.5" customHeight="1">
      <c r="A8" s="34"/>
      <c r="B8" s="20"/>
      <c r="C8" s="13"/>
      <c r="D8" s="20"/>
      <c r="E8" s="29"/>
      <c r="F8" s="20"/>
      <c r="G8" s="29"/>
      <c r="H8" s="20"/>
      <c r="I8" s="20"/>
      <c r="J8" s="13" t="s">
        <v>128</v>
      </c>
      <c r="K8" s="15"/>
      <c r="L8" s="15"/>
      <c r="M8" s="15"/>
      <c r="N8" s="12"/>
      <c r="O8" s="12"/>
      <c r="P8" s="12"/>
      <c r="Q8" s="26"/>
    </row>
    <row r="9" ht="22.5" customHeight="1">
      <c r="A9" s="34"/>
      <c r="B9" s="20"/>
      <c r="C9" s="13" t="n">
        <v>6951600</v>
      </c>
      <c r="D9" s="13" t="s">
        <v>16</v>
      </c>
      <c r="E9" s="14" t="s">
        <v>17</v>
      </c>
      <c r="F9" s="13" t="s">
        <v>15</v>
      </c>
      <c r="G9" s="24" t="n">
        <v>0.17</v>
      </c>
      <c r="H9" s="13" t="n">
        <v>100</v>
      </c>
      <c r="I9" s="21" t="n">
        <f>G9*H9*7</f>
        <v>119</v>
      </c>
      <c r="J9" s="13" t="s">
        <v>126</v>
      </c>
      <c r="K9" s="15"/>
      <c r="L9" s="15"/>
      <c r="M9" s="15"/>
      <c r="N9" s="12"/>
      <c r="O9" s="12"/>
      <c r="P9" s="12"/>
      <c r="Q9" s="23" t="n">
        <f>M11/H9</f>
        <v>0</v>
      </c>
    </row>
    <row r="10" ht="22.5" customHeight="1">
      <c r="A10" s="34"/>
      <c r="B10" s="20"/>
      <c r="C10" s="13"/>
      <c r="D10" s="20"/>
      <c r="E10" s="29"/>
      <c r="F10" s="20"/>
      <c r="G10" s="29"/>
      <c r="H10" s="20"/>
      <c r="I10" s="20"/>
      <c r="J10" s="13" t="s">
        <v>127</v>
      </c>
      <c r="K10" s="15"/>
      <c r="L10" s="15"/>
      <c r="M10" s="15"/>
      <c r="N10" s="12"/>
      <c r="O10" s="12"/>
      <c r="P10" s="12"/>
      <c r="Q10" s="26"/>
    </row>
    <row r="11" ht="22.5" customHeight="1">
      <c r="A11" s="34"/>
      <c r="B11" s="20"/>
      <c r="C11" s="13"/>
      <c r="D11" s="20"/>
      <c r="E11" s="29"/>
      <c r="F11" s="20"/>
      <c r="G11" s="29"/>
      <c r="H11" s="20"/>
      <c r="I11" s="20"/>
      <c r="J11" s="13" t="s">
        <v>128</v>
      </c>
      <c r="K11" s="15"/>
      <c r="L11" s="15"/>
      <c r="M11" s="15"/>
      <c r="N11" s="12"/>
      <c r="O11" s="12"/>
      <c r="P11" s="12"/>
      <c r="Q11" s="26"/>
    </row>
    <row r="12" ht="22.5" customHeight="1">
      <c r="A12" s="34"/>
      <c r="B12" s="20"/>
      <c r="C12" s="13" t="n">
        <v>6951594</v>
      </c>
      <c r="D12" s="13" t="s">
        <v>16</v>
      </c>
      <c r="E12" s="14" t="s">
        <v>18</v>
      </c>
      <c r="F12" s="13" t="s">
        <v>15</v>
      </c>
      <c r="G12" s="24" t="n">
        <v>0.7</v>
      </c>
      <c r="H12" s="13" t="n">
        <v>400</v>
      </c>
      <c r="I12" s="21" t="n">
        <f>G12*H12*7</f>
        <v>1960</v>
      </c>
      <c r="J12" s="13" t="s">
        <v>126</v>
      </c>
      <c r="K12" s="15"/>
      <c r="L12" s="15"/>
      <c r="M12" s="15"/>
      <c r="N12" s="12"/>
      <c r="O12" s="12"/>
      <c r="P12" s="12"/>
      <c r="Q12" s="23" t="n">
        <f>M14/H12</f>
        <v>0</v>
      </c>
    </row>
    <row r="13" ht="22.5" customHeight="1">
      <c r="A13" s="34"/>
      <c r="B13" s="20"/>
      <c r="C13" s="13"/>
      <c r="D13" s="20"/>
      <c r="E13" s="29"/>
      <c r="F13" s="20"/>
      <c r="G13" s="29"/>
      <c r="H13" s="20"/>
      <c r="I13" s="20"/>
      <c r="J13" s="13" t="s">
        <v>127</v>
      </c>
      <c r="K13" s="15"/>
      <c r="L13" s="15"/>
      <c r="M13" s="15"/>
      <c r="N13" s="12"/>
      <c r="O13" s="12"/>
      <c r="P13" s="12"/>
      <c r="Q13" s="26"/>
    </row>
    <row r="14" ht="22.5" customHeight="1">
      <c r="A14" s="34"/>
      <c r="B14" s="20"/>
      <c r="C14" s="13"/>
      <c r="D14" s="20"/>
      <c r="E14" s="29"/>
      <c r="F14" s="20"/>
      <c r="G14" s="29"/>
      <c r="H14" s="20"/>
      <c r="I14" s="20"/>
      <c r="J14" s="13" t="s">
        <v>128</v>
      </c>
      <c r="K14" s="15"/>
      <c r="L14" s="15"/>
      <c r="M14" s="15"/>
      <c r="N14" s="12"/>
      <c r="O14" s="12"/>
      <c r="P14" s="12"/>
      <c r="Q14" s="26"/>
    </row>
    <row r="15" ht="22.5" customHeight="1">
      <c r="A15" s="34"/>
      <c r="B15" s="20"/>
      <c r="C15" s="13" t="n">
        <v>2732727</v>
      </c>
      <c r="D15" s="13" t="s">
        <v>10</v>
      </c>
      <c r="E15" s="14" t="s">
        <v>19</v>
      </c>
      <c r="F15" s="13" t="s">
        <v>15</v>
      </c>
      <c r="G15" s="24" t="n">
        <v>0.25</v>
      </c>
      <c r="H15" s="13" t="n">
        <v>1000</v>
      </c>
      <c r="I15" s="21" t="n">
        <f>G15*H15*7</f>
        <v>1750</v>
      </c>
      <c r="J15" s="13" t="s">
        <v>126</v>
      </c>
      <c r="K15" s="15"/>
      <c r="L15" s="15"/>
      <c r="M15" s="15"/>
      <c r="N15" s="12"/>
      <c r="O15" s="12"/>
      <c r="P15" s="12"/>
      <c r="Q15" s="23" t="n">
        <f>M17/H15</f>
        <v>0</v>
      </c>
    </row>
    <row r="16" ht="22.5" customHeight="1">
      <c r="A16" s="34"/>
      <c r="B16" s="20"/>
      <c r="C16" s="13"/>
      <c r="D16" s="20"/>
      <c r="E16" s="29"/>
      <c r="F16" s="20"/>
      <c r="G16" s="29"/>
      <c r="H16" s="20"/>
      <c r="I16" s="20"/>
      <c r="J16" s="13" t="s">
        <v>127</v>
      </c>
      <c r="K16" s="15"/>
      <c r="L16" s="15"/>
      <c r="M16" s="15"/>
      <c r="N16" s="12"/>
      <c r="O16" s="12"/>
      <c r="P16" s="12"/>
      <c r="Q16" s="26"/>
    </row>
    <row r="17" ht="22.5" customHeight="1">
      <c r="A17" s="34"/>
      <c r="B17" s="20"/>
      <c r="C17" s="13"/>
      <c r="D17" s="20"/>
      <c r="E17" s="29"/>
      <c r="F17" s="20"/>
      <c r="G17" s="29"/>
      <c r="H17" s="20"/>
      <c r="I17" s="20"/>
      <c r="J17" s="13" t="s">
        <v>128</v>
      </c>
      <c r="K17" s="15"/>
      <c r="L17" s="15"/>
      <c r="M17" s="15"/>
      <c r="N17" s="12"/>
      <c r="O17" s="12"/>
      <c r="P17" s="12"/>
      <c r="Q17" s="26"/>
    </row>
    <row r="18" ht="22.5" customHeight="1">
      <c r="A18" s="34"/>
      <c r="B18" s="20"/>
      <c r="C18" s="13" t="n">
        <v>5619156</v>
      </c>
      <c r="D18" s="13" t="s">
        <v>10</v>
      </c>
      <c r="E18" s="14" t="s">
        <v>19</v>
      </c>
      <c r="F18" s="13" t="s">
        <v>12</v>
      </c>
      <c r="G18" s="24" t="n">
        <v>0.24</v>
      </c>
      <c r="H18" s="13" t="n">
        <v>500</v>
      </c>
      <c r="I18" s="21" t="n">
        <f>G18*H18*7</f>
        <v>840</v>
      </c>
      <c r="J18" s="13" t="s">
        <v>126</v>
      </c>
      <c r="K18" s="15"/>
      <c r="L18" s="15"/>
      <c r="M18" s="15"/>
      <c r="N18" s="12"/>
      <c r="O18" s="12"/>
      <c r="P18" s="12"/>
      <c r="Q18" s="23" t="n">
        <f>M20/H18</f>
        <v>0</v>
      </c>
    </row>
    <row r="19" ht="22.5" customHeight="1">
      <c r="A19" s="34"/>
      <c r="B19" s="20"/>
      <c r="C19" s="13"/>
      <c r="D19" s="20"/>
      <c r="E19" s="29"/>
      <c r="F19" s="20"/>
      <c r="G19" s="29"/>
      <c r="H19" s="20"/>
      <c r="I19" s="20"/>
      <c r="J19" s="13" t="s">
        <v>127</v>
      </c>
      <c r="K19" s="15"/>
      <c r="L19" s="15"/>
      <c r="M19" s="15"/>
      <c r="N19" s="12"/>
      <c r="O19" s="12"/>
      <c r="P19" s="12"/>
      <c r="Q19" s="26"/>
    </row>
    <row r="20" ht="22.5" customHeight="1">
      <c r="A20" s="34"/>
      <c r="B20" s="20"/>
      <c r="C20" s="13"/>
      <c r="D20" s="20"/>
      <c r="E20" s="29"/>
      <c r="F20" s="20"/>
      <c r="G20" s="29"/>
      <c r="H20" s="20"/>
      <c r="I20" s="20"/>
      <c r="J20" s="13" t="s">
        <v>128</v>
      </c>
      <c r="K20" s="15"/>
      <c r="L20" s="15"/>
      <c r="M20" s="15"/>
      <c r="N20" s="12"/>
      <c r="O20" s="12"/>
      <c r="P20" s="12"/>
      <c r="Q20" s="26"/>
    </row>
    <row r="21" ht="22.5" customHeight="1">
      <c r="A21" s="34"/>
      <c r="B21" s="20"/>
      <c r="C21" s="13" t="n">
        <v>6425889</v>
      </c>
      <c r="D21" s="13" t="s">
        <v>10</v>
      </c>
      <c r="E21" s="14" t="s">
        <v>20</v>
      </c>
      <c r="F21" s="13" t="s">
        <v>15</v>
      </c>
      <c r="G21" s="24" t="n">
        <v>0.25</v>
      </c>
      <c r="H21" s="13" t="n">
        <v>400</v>
      </c>
      <c r="I21" s="21" t="n">
        <f>G21*H21*7</f>
        <v>700</v>
      </c>
      <c r="J21" s="13" t="s">
        <v>126</v>
      </c>
      <c r="K21" s="15"/>
      <c r="L21" s="15"/>
      <c r="M21" s="15"/>
      <c r="N21" s="12"/>
      <c r="O21" s="12"/>
      <c r="P21" s="12"/>
      <c r="Q21" s="23" t="n">
        <v>0.003</v>
      </c>
    </row>
    <row r="22" ht="22.5" customHeight="1">
      <c r="A22" s="34"/>
      <c r="B22" s="20"/>
      <c r="C22" s="13"/>
      <c r="D22" s="20"/>
      <c r="E22" s="29"/>
      <c r="F22" s="20"/>
      <c r="G22" s="29"/>
      <c r="H22" s="20"/>
      <c r="I22" s="20"/>
      <c r="J22" s="13" t="s">
        <v>127</v>
      </c>
      <c r="K22" s="15"/>
      <c r="L22" s="36"/>
      <c r="M22" s="15"/>
      <c r="N22" s="12"/>
      <c r="O22" s="12"/>
      <c r="P22" s="12"/>
      <c r="Q22" s="26"/>
    </row>
    <row r="23" ht="22.5" customHeight="1">
      <c r="A23" s="34"/>
      <c r="B23" s="20"/>
      <c r="C23" s="13"/>
      <c r="D23" s="20"/>
      <c r="E23" s="29"/>
      <c r="F23" s="20"/>
      <c r="G23" s="29"/>
      <c r="H23" s="20"/>
      <c r="I23" s="20"/>
      <c r="J23" s="13" t="s">
        <v>128</v>
      </c>
      <c r="K23" s="15"/>
      <c r="L23" s="15"/>
      <c r="M23" s="15"/>
      <c r="N23" s="12"/>
      <c r="O23" s="12"/>
      <c r="P23" s="12"/>
      <c r="Q23" s="26"/>
    </row>
    <row r="24" ht="22.5" customHeight="1">
      <c r="A24" s="34"/>
      <c r="B24" s="20"/>
      <c r="C24" s="13" t="n">
        <v>6439005</v>
      </c>
      <c r="D24" s="13" t="s">
        <v>10</v>
      </c>
      <c r="E24" s="14" t="s">
        <v>20</v>
      </c>
      <c r="F24" s="13" t="s">
        <v>21</v>
      </c>
      <c r="G24" s="24" t="n">
        <v>0.3</v>
      </c>
      <c r="H24" s="13" t="n">
        <v>300</v>
      </c>
      <c r="I24" s="21" t="n">
        <f>G24*H24*7</f>
        <v>630</v>
      </c>
      <c r="J24" s="13" t="s">
        <v>126</v>
      </c>
      <c r="K24" s="15"/>
      <c r="L24" s="15"/>
      <c r="M24" s="15"/>
      <c r="N24" s="12"/>
      <c r="O24" s="12"/>
      <c r="P24" s="12"/>
      <c r="Q24" s="23" t="n">
        <f>M26/H24</f>
        <v>0</v>
      </c>
    </row>
    <row r="25" ht="22.5" customHeight="1">
      <c r="A25" s="34"/>
      <c r="B25" s="20"/>
      <c r="C25" s="13"/>
      <c r="D25" s="20"/>
      <c r="E25" s="29"/>
      <c r="F25" s="20"/>
      <c r="G25" s="29"/>
      <c r="H25" s="20"/>
      <c r="I25" s="20"/>
      <c r="J25" s="13" t="s">
        <v>127</v>
      </c>
      <c r="K25" s="15"/>
      <c r="L25" s="15"/>
      <c r="M25" s="15"/>
      <c r="N25" s="12"/>
      <c r="O25" s="12"/>
      <c r="P25" s="12"/>
      <c r="Q25" s="26"/>
    </row>
    <row r="26" ht="22.5" customHeight="1">
      <c r="A26" s="34"/>
      <c r="B26" s="20"/>
      <c r="C26" s="13"/>
      <c r="D26" s="20"/>
      <c r="E26" s="29"/>
      <c r="F26" s="20"/>
      <c r="G26" s="29"/>
      <c r="H26" s="20"/>
      <c r="I26" s="20"/>
      <c r="J26" s="13" t="s">
        <v>128</v>
      </c>
      <c r="K26" s="15"/>
      <c r="L26" s="15"/>
      <c r="M26" s="15"/>
      <c r="N26" s="12"/>
      <c r="O26" s="12"/>
      <c r="P26" s="12"/>
      <c r="Q26" s="26"/>
    </row>
    <row r="27" ht="22.5" customHeight="1">
      <c r="A27" s="34"/>
      <c r="B27" s="20"/>
      <c r="C27" s="13" t="n">
        <v>7203110</v>
      </c>
      <c r="D27" s="13" t="s">
        <v>22</v>
      </c>
      <c r="E27" s="14" t="s">
        <v>23</v>
      </c>
      <c r="F27" s="13" t="s">
        <v>15</v>
      </c>
      <c r="G27" s="24" t="n">
        <v>0.2</v>
      </c>
      <c r="H27" s="13" t="n">
        <v>100</v>
      </c>
      <c r="I27" s="21" t="n">
        <f>G27*H27*7</f>
        <v>140</v>
      </c>
      <c r="J27" s="13" t="s">
        <v>126</v>
      </c>
      <c r="K27" s="15"/>
      <c r="L27" s="15"/>
      <c r="M27" s="15"/>
      <c r="N27" s="12"/>
      <c r="O27" s="12"/>
      <c r="P27" s="12"/>
      <c r="Q27" s="23" t="n">
        <f>M29/H27</f>
        <v>0</v>
      </c>
    </row>
    <row r="28" ht="22.5" customHeight="1">
      <c r="A28" s="34"/>
      <c r="B28" s="20"/>
      <c r="C28" s="13"/>
      <c r="D28" s="20"/>
      <c r="E28" s="29"/>
      <c r="F28" s="20"/>
      <c r="G28" s="29"/>
      <c r="H28" s="20"/>
      <c r="I28" s="20"/>
      <c r="J28" s="13" t="s">
        <v>127</v>
      </c>
      <c r="K28" s="15"/>
      <c r="L28" s="15"/>
      <c r="M28" s="15"/>
      <c r="N28" s="12"/>
      <c r="O28" s="12"/>
      <c r="P28" s="12"/>
      <c r="Q28" s="26"/>
    </row>
    <row r="29" ht="22.5" customHeight="1">
      <c r="A29" s="34"/>
      <c r="B29" s="20"/>
      <c r="C29" s="13"/>
      <c r="D29" s="20"/>
      <c r="E29" s="29"/>
      <c r="F29" s="20"/>
      <c r="G29" s="29"/>
      <c r="H29" s="20"/>
      <c r="I29" s="20"/>
      <c r="J29" s="13" t="s">
        <v>128</v>
      </c>
      <c r="K29" s="15"/>
      <c r="L29" s="15"/>
      <c r="M29" s="15"/>
      <c r="N29" s="12"/>
      <c r="O29" s="12"/>
      <c r="P29" s="12"/>
      <c r="Q29" s="26"/>
    </row>
    <row r="30" ht="22.5" customHeight="1">
      <c r="A30" s="34"/>
      <c r="B30" s="20"/>
      <c r="C30" s="13" t="n">
        <v>7202934</v>
      </c>
      <c r="D30" s="13" t="s">
        <v>22</v>
      </c>
      <c r="E30" s="14" t="s">
        <v>24</v>
      </c>
      <c r="F30" s="13" t="s">
        <v>15</v>
      </c>
      <c r="G30" s="24" t="n">
        <v>0.35</v>
      </c>
      <c r="H30" s="13" t="n">
        <v>200</v>
      </c>
      <c r="I30" s="21" t="n">
        <f>G30*H30*7</f>
        <v>490</v>
      </c>
      <c r="J30" s="13" t="s">
        <v>126</v>
      </c>
      <c r="K30" s="15"/>
      <c r="L30" s="15"/>
      <c r="M30" s="15"/>
      <c r="N30" s="12"/>
      <c r="O30" s="12"/>
      <c r="P30" s="12"/>
      <c r="Q30" s="23" t="n">
        <v>0</v>
      </c>
    </row>
    <row r="31" ht="22.5" customHeight="1">
      <c r="A31" s="34"/>
      <c r="B31" s="20"/>
      <c r="C31" s="13"/>
      <c r="D31" s="20"/>
      <c r="E31" s="29"/>
      <c r="F31" s="20"/>
      <c r="G31" s="29"/>
      <c r="H31" s="20"/>
      <c r="I31" s="20"/>
      <c r="J31" s="13" t="s">
        <v>127</v>
      </c>
      <c r="K31" s="17"/>
      <c r="L31" s="15"/>
      <c r="M31" s="15"/>
      <c r="N31" s="12"/>
      <c r="O31" s="12"/>
      <c r="P31" s="12"/>
      <c r="Q31" s="26"/>
    </row>
    <row r="32" ht="22.5" customHeight="1">
      <c r="A32" s="34"/>
      <c r="B32" s="20"/>
      <c r="C32" s="13"/>
      <c r="D32" s="20"/>
      <c r="E32" s="29"/>
      <c r="F32" s="20"/>
      <c r="G32" s="29"/>
      <c r="H32" s="20"/>
      <c r="I32" s="20"/>
      <c r="J32" s="13" t="s">
        <v>128</v>
      </c>
      <c r="K32" s="15"/>
      <c r="L32" s="15"/>
      <c r="M32" s="15"/>
      <c r="N32" s="12"/>
      <c r="O32" s="12"/>
      <c r="P32" s="12"/>
      <c r="Q32" s="26"/>
    </row>
    <row r="33" ht="22.5" customHeight="1">
      <c r="A33" s="34"/>
      <c r="B33" s="20"/>
      <c r="C33" s="13" t="n">
        <v>5847496</v>
      </c>
      <c r="D33" s="13" t="s">
        <v>10</v>
      </c>
      <c r="E33" s="14" t="s">
        <v>25</v>
      </c>
      <c r="F33" s="13" t="s">
        <v>12</v>
      </c>
      <c r="G33" s="24" t="n">
        <v>0.3</v>
      </c>
      <c r="H33" s="13" t="n">
        <v>200</v>
      </c>
      <c r="I33" s="21" t="n">
        <f>G33*H33*7</f>
        <v>420</v>
      </c>
      <c r="J33" s="13" t="s">
        <v>126</v>
      </c>
      <c r="K33" s="15"/>
      <c r="L33" s="15"/>
      <c r="M33" s="15"/>
      <c r="N33" s="12"/>
      <c r="O33" s="12"/>
      <c r="P33" s="12"/>
      <c r="Q33" s="23" t="n">
        <f>M35/H33</f>
        <v>0</v>
      </c>
    </row>
    <row r="34" ht="22.5" customHeight="1">
      <c r="A34" s="34"/>
      <c r="B34" s="20"/>
      <c r="C34" s="13"/>
      <c r="D34" s="20"/>
      <c r="E34" s="29"/>
      <c r="F34" s="20"/>
      <c r="G34" s="29"/>
      <c r="H34" s="20"/>
      <c r="I34" s="20"/>
      <c r="J34" s="13" t="s">
        <v>127</v>
      </c>
      <c r="K34" s="15"/>
      <c r="L34" s="15"/>
      <c r="M34" s="15"/>
      <c r="N34" s="12"/>
      <c r="O34" s="12"/>
      <c r="P34" s="12"/>
      <c r="Q34" s="26"/>
    </row>
    <row r="35" ht="22.5" customHeight="1">
      <c r="A35" s="34"/>
      <c r="B35" s="20"/>
      <c r="C35" s="13"/>
      <c r="D35" s="20"/>
      <c r="E35" s="29"/>
      <c r="F35" s="20"/>
      <c r="G35" s="29"/>
      <c r="H35" s="20"/>
      <c r="I35" s="20"/>
      <c r="J35" s="13" t="s">
        <v>128</v>
      </c>
      <c r="K35" s="15"/>
      <c r="L35" s="15"/>
      <c r="M35" s="15"/>
      <c r="N35" s="12"/>
      <c r="O35" s="12"/>
      <c r="P35" s="12"/>
      <c r="Q35" s="26"/>
    </row>
    <row r="36" ht="22.5" customHeight="1">
      <c r="A36" s="34"/>
      <c r="B36" s="20"/>
      <c r="C36" s="13" t="n">
        <v>7572369</v>
      </c>
      <c r="D36" s="13" t="s">
        <v>10</v>
      </c>
      <c r="E36" s="14" t="s">
        <v>25</v>
      </c>
      <c r="F36" s="13" t="s">
        <v>15</v>
      </c>
      <c r="G36" s="24" t="n">
        <v>0.3</v>
      </c>
      <c r="H36" s="13" t="n">
        <v>400</v>
      </c>
      <c r="I36" s="21" t="n">
        <f>G36*H36*7</f>
        <v>840</v>
      </c>
      <c r="J36" s="13" t="s">
        <v>126</v>
      </c>
      <c r="K36" s="15"/>
      <c r="L36" s="15"/>
      <c r="M36" s="15"/>
      <c r="N36" s="12"/>
      <c r="O36" s="12"/>
      <c r="P36" s="12"/>
      <c r="Q36" s="23" t="n">
        <f>M38/H36</f>
        <v>0</v>
      </c>
    </row>
    <row r="37" ht="22.5" customHeight="1">
      <c r="A37" s="34"/>
      <c r="B37" s="20"/>
      <c r="C37" s="13"/>
      <c r="D37" s="20"/>
      <c r="E37" s="29"/>
      <c r="F37" s="20"/>
      <c r="G37" s="29"/>
      <c r="H37" s="20"/>
      <c r="I37" s="20"/>
      <c r="J37" s="13" t="s">
        <v>127</v>
      </c>
      <c r="K37" s="15"/>
      <c r="L37" s="15"/>
      <c r="M37" s="15"/>
      <c r="N37" s="12"/>
      <c r="O37" s="12"/>
      <c r="P37" s="12"/>
      <c r="Q37" s="26"/>
    </row>
    <row r="38" ht="22.5" customHeight="1">
      <c r="A38" s="34"/>
      <c r="B38" s="20"/>
      <c r="C38" s="13"/>
      <c r="D38" s="20"/>
      <c r="E38" s="29"/>
      <c r="F38" s="20"/>
      <c r="G38" s="29"/>
      <c r="H38" s="20"/>
      <c r="I38" s="20"/>
      <c r="J38" s="13" t="s">
        <v>128</v>
      </c>
      <c r="K38" s="15"/>
      <c r="L38" s="15"/>
      <c r="M38" s="15"/>
      <c r="N38" s="12"/>
      <c r="O38" s="12"/>
      <c r="P38" s="12"/>
      <c r="Q38" s="26"/>
    </row>
    <row r="39" ht="22.5" customHeight="1">
      <c r="A39" s="34"/>
      <c r="B39" s="20"/>
      <c r="C39" s="13" t="n">
        <v>8460883</v>
      </c>
      <c r="D39" s="13" t="s">
        <v>16</v>
      </c>
      <c r="E39" s="14" t="s">
        <v>11</v>
      </c>
      <c r="F39" s="13" t="s">
        <v>15</v>
      </c>
      <c r="G39" s="24" t="n">
        <v>0.14</v>
      </c>
      <c r="H39" s="13" t="n">
        <v>1400</v>
      </c>
      <c r="I39" s="21" t="n">
        <f>G39*H39*7</f>
        <v>1372</v>
      </c>
      <c r="J39" s="13" t="s">
        <v>126</v>
      </c>
      <c r="K39" s="15"/>
      <c r="L39" s="15"/>
      <c r="M39" s="15"/>
      <c r="N39" s="12"/>
      <c r="O39" s="12"/>
      <c r="P39" s="12"/>
      <c r="Q39" s="23" t="n">
        <f>M41/H39</f>
        <v>0</v>
      </c>
    </row>
    <row r="40" ht="22.5" customHeight="1">
      <c r="A40" s="34"/>
      <c r="B40" s="20"/>
      <c r="C40" s="13"/>
      <c r="D40" s="20"/>
      <c r="E40" s="29"/>
      <c r="F40" s="20"/>
      <c r="G40" s="29"/>
      <c r="H40" s="20"/>
      <c r="I40" s="20"/>
      <c r="J40" s="13" t="s">
        <v>127</v>
      </c>
      <c r="K40" s="15"/>
      <c r="L40" s="15"/>
      <c r="M40" s="15"/>
      <c r="N40" s="12"/>
      <c r="O40" s="12"/>
      <c r="P40" s="12"/>
      <c r="Q40" s="26"/>
    </row>
    <row r="41" ht="22.5" customHeight="1">
      <c r="A41" s="34"/>
      <c r="B41" s="20"/>
      <c r="C41" s="13"/>
      <c r="D41" s="20"/>
      <c r="E41" s="29"/>
      <c r="F41" s="20"/>
      <c r="G41" s="29"/>
      <c r="H41" s="20"/>
      <c r="I41" s="20"/>
      <c r="J41" s="13" t="s">
        <v>128</v>
      </c>
      <c r="K41" s="15"/>
      <c r="L41" s="15"/>
      <c r="M41" s="15"/>
      <c r="N41" s="12"/>
      <c r="O41" s="12"/>
      <c r="P41" s="12"/>
      <c r="Q41" s="26"/>
    </row>
    <row r="42" ht="22.5" customHeight="1">
      <c r="A42" s="34"/>
      <c r="B42" s="20"/>
      <c r="C42" s="13" t="n">
        <v>8531973</v>
      </c>
      <c r="D42" s="13" t="s">
        <v>16</v>
      </c>
      <c r="E42" s="14" t="s">
        <v>18</v>
      </c>
      <c r="F42" s="13" t="s">
        <v>26</v>
      </c>
      <c r="G42" s="24" t="n">
        <v>0.45</v>
      </c>
      <c r="H42" s="13" t="n">
        <v>150</v>
      </c>
      <c r="I42" s="21" t="n">
        <f>G42*H42*7</f>
        <v>472.5</v>
      </c>
      <c r="J42" s="13" t="s">
        <v>126</v>
      </c>
      <c r="K42" s="15"/>
      <c r="L42" s="15"/>
      <c r="M42" s="15"/>
      <c r="N42" s="12"/>
      <c r="O42" s="12"/>
      <c r="P42" s="12"/>
      <c r="Q42" s="23" t="n">
        <f>M44/H42</f>
        <v>0</v>
      </c>
    </row>
    <row r="43" ht="22.5" customHeight="1">
      <c r="A43" s="34"/>
      <c r="B43" s="20"/>
      <c r="C43" s="13"/>
      <c r="D43" s="20"/>
      <c r="E43" s="29"/>
      <c r="F43" s="20"/>
      <c r="G43" s="29"/>
      <c r="H43" s="20"/>
      <c r="I43" s="20"/>
      <c r="J43" s="13" t="s">
        <v>127</v>
      </c>
      <c r="K43" s="15"/>
      <c r="L43" s="15"/>
      <c r="M43" s="15"/>
      <c r="N43" s="12"/>
      <c r="O43" s="12"/>
      <c r="P43" s="12"/>
      <c r="Q43" s="26"/>
    </row>
    <row r="44" ht="22.5" customHeight="1">
      <c r="A44" s="34"/>
      <c r="B44" s="20"/>
      <c r="C44" s="13"/>
      <c r="D44" s="20"/>
      <c r="E44" s="29"/>
      <c r="F44" s="20"/>
      <c r="G44" s="29"/>
      <c r="H44" s="20"/>
      <c r="I44" s="20"/>
      <c r="J44" s="13" t="s">
        <v>128</v>
      </c>
      <c r="K44" s="15"/>
      <c r="L44" s="15"/>
      <c r="M44" s="15"/>
      <c r="N44" s="12"/>
      <c r="O44" s="12"/>
      <c r="P44" s="12"/>
      <c r="Q44" s="26"/>
    </row>
    <row r="45" ht="22.5" customHeight="1">
      <c r="A45" s="34"/>
      <c r="B45" s="20"/>
      <c r="C45" s="13" t="n">
        <v>8156506</v>
      </c>
      <c r="D45" s="13" t="s">
        <v>27</v>
      </c>
      <c r="E45" s="14" t="s">
        <v>14</v>
      </c>
      <c r="F45" s="13" t="s">
        <v>15</v>
      </c>
      <c r="G45" s="24" t="n">
        <v>0.13</v>
      </c>
      <c r="H45" s="13" t="n">
        <v>1000</v>
      </c>
      <c r="I45" s="21" t="n">
        <f>G45*H45*7</f>
        <v>910</v>
      </c>
      <c r="J45" s="13" t="s">
        <v>126</v>
      </c>
      <c r="K45" s="15"/>
      <c r="L45" s="15"/>
      <c r="M45" s="15"/>
      <c r="N45" s="12"/>
      <c r="O45" s="12"/>
      <c r="P45" s="12"/>
      <c r="Q45" s="23" t="n">
        <f>M47/H45</f>
        <v>0</v>
      </c>
    </row>
    <row r="46" ht="22.5" customHeight="1">
      <c r="A46" s="34"/>
      <c r="B46" s="20"/>
      <c r="C46" s="13"/>
      <c r="D46" s="20"/>
      <c r="E46" s="29"/>
      <c r="F46" s="20"/>
      <c r="G46" s="29"/>
      <c r="H46" s="20"/>
      <c r="I46" s="20"/>
      <c r="J46" s="13" t="s">
        <v>127</v>
      </c>
      <c r="K46" s="15"/>
      <c r="L46" s="15"/>
      <c r="M46" s="15"/>
      <c r="N46" s="12"/>
      <c r="O46" s="12"/>
      <c r="P46" s="12"/>
      <c r="Q46" s="26"/>
    </row>
    <row r="47" ht="22.5" customHeight="1">
      <c r="A47" s="34"/>
      <c r="B47" s="20"/>
      <c r="C47" s="13"/>
      <c r="D47" s="20"/>
      <c r="E47" s="29"/>
      <c r="F47" s="20"/>
      <c r="G47" s="29"/>
      <c r="H47" s="20"/>
      <c r="I47" s="20"/>
      <c r="J47" s="13" t="s">
        <v>128</v>
      </c>
      <c r="K47" s="15"/>
      <c r="L47" s="15"/>
      <c r="M47" s="15"/>
      <c r="N47" s="12"/>
      <c r="O47" s="12"/>
      <c r="P47" s="12"/>
      <c r="Q47" s="26"/>
    </row>
    <row r="48" ht="22.5" customHeight="1">
      <c r="A48" s="34"/>
      <c r="B48" s="20"/>
      <c r="C48" s="13" t="n">
        <v>8819666</v>
      </c>
      <c r="D48" s="13" t="s">
        <v>27</v>
      </c>
      <c r="E48" s="14" t="s">
        <v>14</v>
      </c>
      <c r="F48" s="13" t="s">
        <v>12</v>
      </c>
      <c r="G48" s="24" t="n">
        <v>0.08</v>
      </c>
      <c r="H48" s="13" t="n">
        <v>200</v>
      </c>
      <c r="I48" s="21" t="n">
        <f>G48*H48*7</f>
        <v>112</v>
      </c>
      <c r="J48" s="13" t="s">
        <v>126</v>
      </c>
      <c r="K48" s="15"/>
      <c r="L48" s="15"/>
      <c r="M48" s="15"/>
      <c r="N48" s="12"/>
      <c r="O48" s="12"/>
      <c r="P48" s="12"/>
      <c r="Q48" s="23" t="n">
        <f>M50/H48</f>
        <v>0</v>
      </c>
    </row>
    <row r="49" ht="22.5" customHeight="1">
      <c r="A49" s="34"/>
      <c r="B49" s="20"/>
      <c r="C49" s="13"/>
      <c r="D49" s="20"/>
      <c r="E49" s="29"/>
      <c r="F49" s="20"/>
      <c r="G49" s="29"/>
      <c r="H49" s="20"/>
      <c r="I49" s="20"/>
      <c r="J49" s="13" t="s">
        <v>127</v>
      </c>
      <c r="K49" s="15"/>
      <c r="L49" s="15"/>
      <c r="M49" s="15"/>
      <c r="N49" s="12"/>
      <c r="O49" s="12"/>
      <c r="P49" s="12"/>
      <c r="Q49" s="26"/>
    </row>
    <row r="50" ht="22.5" customHeight="1">
      <c r="A50" s="34"/>
      <c r="B50" s="20"/>
      <c r="C50" s="13"/>
      <c r="D50" s="20"/>
      <c r="E50" s="29"/>
      <c r="F50" s="20"/>
      <c r="G50" s="29"/>
      <c r="H50" s="20"/>
      <c r="I50" s="20"/>
      <c r="J50" s="13" t="s">
        <v>128</v>
      </c>
      <c r="K50" s="15"/>
      <c r="L50" s="15"/>
      <c r="M50" s="15"/>
      <c r="N50" s="12"/>
      <c r="O50" s="12"/>
      <c r="P50" s="12"/>
      <c r="Q50" s="26"/>
    </row>
    <row r="51" ht="22.5" customHeight="1">
      <c r="A51" s="34"/>
      <c r="B51" s="20"/>
      <c r="C51" s="13" t="n">
        <v>7872826</v>
      </c>
      <c r="D51" s="13" t="s">
        <v>28</v>
      </c>
      <c r="E51" s="14" t="s">
        <v>14</v>
      </c>
      <c r="F51" s="13" t="s">
        <v>15</v>
      </c>
      <c r="G51" s="24" t="n">
        <v>0.48</v>
      </c>
      <c r="H51" s="13" t="n">
        <v>100</v>
      </c>
      <c r="I51" s="21" t="n">
        <f>G51*H51*7</f>
        <v>336</v>
      </c>
      <c r="J51" s="13" t="s">
        <v>126</v>
      </c>
      <c r="K51" s="15"/>
      <c r="L51" s="15"/>
      <c r="M51" s="15"/>
      <c r="N51" s="12"/>
      <c r="O51" s="12"/>
      <c r="P51" s="12"/>
      <c r="Q51" s="23" t="n">
        <f>M53/H51</f>
        <v>0</v>
      </c>
    </row>
    <row r="52" ht="22.5" customHeight="1">
      <c r="A52" s="34"/>
      <c r="B52" s="20"/>
      <c r="C52" s="13"/>
      <c r="D52" s="20"/>
      <c r="E52" s="29"/>
      <c r="F52" s="20"/>
      <c r="G52" s="29"/>
      <c r="H52" s="20"/>
      <c r="I52" s="20"/>
      <c r="J52" s="13" t="s">
        <v>127</v>
      </c>
      <c r="K52" s="15"/>
      <c r="L52" s="15"/>
      <c r="M52" s="15"/>
      <c r="N52" s="12"/>
      <c r="O52" s="12"/>
      <c r="P52" s="12"/>
      <c r="Q52" s="26"/>
    </row>
    <row r="53" ht="22.5" customHeight="1">
      <c r="A53" s="34"/>
      <c r="B53" s="20"/>
      <c r="C53" s="13"/>
      <c r="D53" s="20"/>
      <c r="E53" s="29"/>
      <c r="F53" s="20"/>
      <c r="G53" s="29"/>
      <c r="H53" s="20"/>
      <c r="I53" s="20"/>
      <c r="J53" s="13" t="s">
        <v>128</v>
      </c>
      <c r="K53" s="15"/>
      <c r="L53" s="15"/>
      <c r="M53" s="15"/>
      <c r="N53" s="12"/>
      <c r="O53" s="12"/>
      <c r="P53" s="12"/>
      <c r="Q53" s="26"/>
    </row>
    <row r="54" ht="22.5" customHeight="1">
      <c r="A54" s="34"/>
      <c r="B54" s="20"/>
      <c r="C54" s="13" t="n">
        <v>9311355</v>
      </c>
      <c r="D54" s="13" t="s">
        <v>29</v>
      </c>
      <c r="E54" s="14" t="s">
        <v>14</v>
      </c>
      <c r="F54" s="13" t="s">
        <v>15</v>
      </c>
      <c r="G54" s="24" t="n">
        <v>0.15</v>
      </c>
      <c r="H54" s="13" t="n">
        <v>80</v>
      </c>
      <c r="I54" s="21" t="n">
        <f>G54*H54*7</f>
        <v>84</v>
      </c>
      <c r="J54" s="13" t="s">
        <v>126</v>
      </c>
      <c r="K54" s="15"/>
      <c r="L54" s="15"/>
      <c r="M54" s="15"/>
      <c r="N54" s="12"/>
      <c r="O54" s="12"/>
      <c r="P54" s="12"/>
      <c r="Q54" s="23" t="n">
        <f>M56/H54</f>
        <v>0</v>
      </c>
    </row>
    <row r="55" ht="22.5" customHeight="1">
      <c r="A55" s="34"/>
      <c r="B55" s="20"/>
      <c r="C55" s="13"/>
      <c r="D55" s="20"/>
      <c r="E55" s="29"/>
      <c r="F55" s="20"/>
      <c r="G55" s="29"/>
      <c r="H55" s="20"/>
      <c r="I55" s="20"/>
      <c r="J55" s="13" t="s">
        <v>127</v>
      </c>
      <c r="K55" s="15"/>
      <c r="L55" s="15"/>
      <c r="M55" s="15"/>
      <c r="N55" s="12"/>
      <c r="O55" s="12"/>
      <c r="P55" s="12"/>
      <c r="Q55" s="26"/>
    </row>
    <row r="56" ht="22.5" customHeight="1">
      <c r="A56" s="34"/>
      <c r="B56" s="20"/>
      <c r="C56" s="13"/>
      <c r="D56" s="20"/>
      <c r="E56" s="29"/>
      <c r="F56" s="20"/>
      <c r="G56" s="29"/>
      <c r="H56" s="20"/>
      <c r="I56" s="20"/>
      <c r="J56" s="13" t="s">
        <v>128</v>
      </c>
      <c r="K56" s="15"/>
      <c r="L56" s="15"/>
      <c r="M56" s="15"/>
      <c r="N56" s="12"/>
      <c r="O56" s="12"/>
      <c r="P56" s="12"/>
      <c r="Q56" s="26"/>
    </row>
    <row r="57" ht="22.5" customHeight="1">
      <c r="A57" s="34"/>
      <c r="B57" s="20"/>
      <c r="C57" s="13" t="n">
        <v>12114239</v>
      </c>
      <c r="D57" s="13" t="s">
        <v>27</v>
      </c>
      <c r="E57" s="14" t="s">
        <v>14</v>
      </c>
      <c r="F57" s="13" t="s">
        <v>26</v>
      </c>
      <c r="G57" s="24" t="n">
        <v>0.2</v>
      </c>
      <c r="H57" s="13" t="n">
        <v>100</v>
      </c>
      <c r="I57" s="21" t="n">
        <f>G57*H57*7</f>
        <v>140</v>
      </c>
      <c r="J57" s="13" t="s">
        <v>126</v>
      </c>
      <c r="K57" s="15"/>
      <c r="L57" s="15"/>
      <c r="M57" s="15"/>
      <c r="N57" s="12"/>
      <c r="O57" s="12"/>
      <c r="P57" s="12"/>
      <c r="Q57" s="23" t="n">
        <f>M59/H57</f>
        <v>0</v>
      </c>
    </row>
    <row r="58" ht="22.5" customHeight="1">
      <c r="A58" s="34"/>
      <c r="B58" s="20"/>
      <c r="C58" s="13"/>
      <c r="D58" s="20"/>
      <c r="E58" s="29"/>
      <c r="F58" s="20"/>
      <c r="G58" s="29"/>
      <c r="H58" s="20"/>
      <c r="I58" s="20"/>
      <c r="J58" s="13" t="s">
        <v>127</v>
      </c>
      <c r="K58" s="15"/>
      <c r="L58" s="15"/>
      <c r="M58" s="15"/>
      <c r="N58" s="12"/>
      <c r="O58" s="12"/>
      <c r="P58" s="12"/>
      <c r="Q58" s="26"/>
    </row>
    <row r="59" ht="22.5" customHeight="1">
      <c r="A59" s="34"/>
      <c r="B59" s="20"/>
      <c r="C59" s="13"/>
      <c r="D59" s="20"/>
      <c r="E59" s="29"/>
      <c r="F59" s="20"/>
      <c r="G59" s="29"/>
      <c r="H59" s="20"/>
      <c r="I59" s="20"/>
      <c r="J59" s="13" t="s">
        <v>128</v>
      </c>
      <c r="K59" s="15"/>
      <c r="L59" s="15"/>
      <c r="M59" s="15"/>
      <c r="N59" s="12"/>
      <c r="O59" s="12"/>
      <c r="P59" s="12"/>
      <c r="Q59" s="26"/>
    </row>
    <row r="60" ht="22.5" customHeight="1">
      <c r="A60" s="34"/>
      <c r="B60" s="20"/>
      <c r="C60" s="13" t="n">
        <v>10501490</v>
      </c>
      <c r="D60" s="13" t="s">
        <v>13</v>
      </c>
      <c r="E60" s="14" t="s">
        <v>14</v>
      </c>
      <c r="F60" s="13" t="s">
        <v>15</v>
      </c>
      <c r="G60" s="24" t="n">
        <v>0.15</v>
      </c>
      <c r="H60" s="13" t="n">
        <v>100</v>
      </c>
      <c r="I60" s="21" t="n">
        <f>G60*H60*7</f>
        <v>105</v>
      </c>
      <c r="J60" s="13" t="s">
        <v>126</v>
      </c>
      <c r="K60" s="15"/>
      <c r="L60" s="15"/>
      <c r="M60" s="15"/>
      <c r="N60" s="12"/>
      <c r="O60" s="12"/>
      <c r="P60" s="12"/>
      <c r="Q60" s="23" t="n">
        <f>M62/H60</f>
        <v>0</v>
      </c>
    </row>
    <row r="61" ht="22.5" customHeight="1">
      <c r="A61" s="34"/>
      <c r="B61" s="20"/>
      <c r="C61" s="13"/>
      <c r="D61" s="20"/>
      <c r="E61" s="29"/>
      <c r="F61" s="20"/>
      <c r="G61" s="29"/>
      <c r="H61" s="20"/>
      <c r="I61" s="20"/>
      <c r="J61" s="13" t="s">
        <v>127</v>
      </c>
      <c r="K61" s="15"/>
      <c r="L61" s="15"/>
      <c r="M61" s="15"/>
      <c r="N61" s="12"/>
      <c r="O61" s="12"/>
      <c r="P61" s="12"/>
      <c r="Q61" s="26"/>
    </row>
    <row r="62" ht="22.5" customHeight="1">
      <c r="A62" s="34"/>
      <c r="B62" s="20"/>
      <c r="C62" s="13"/>
      <c r="D62" s="20"/>
      <c r="E62" s="29"/>
      <c r="F62" s="20"/>
      <c r="G62" s="29"/>
      <c r="H62" s="20"/>
      <c r="I62" s="20"/>
      <c r="J62" s="13" t="s">
        <v>128</v>
      </c>
      <c r="K62" s="15"/>
      <c r="L62" s="15"/>
      <c r="M62" s="15"/>
      <c r="N62" s="12"/>
      <c r="O62" s="12"/>
      <c r="P62" s="12"/>
      <c r="Q62" s="26"/>
    </row>
    <row r="63" ht="22.5" customHeight="1">
      <c r="A63" s="34"/>
      <c r="B63" s="20"/>
      <c r="C63" s="53" t="n">
        <v>10912510</v>
      </c>
      <c r="D63" s="13" t="s">
        <v>10</v>
      </c>
      <c r="E63" s="14" t="s">
        <v>11</v>
      </c>
      <c r="F63" s="13" t="s">
        <v>30</v>
      </c>
      <c r="G63" s="24" t="n">
        <v>0.17</v>
      </c>
      <c r="H63" s="13" t="n">
        <v>1500</v>
      </c>
      <c r="I63" s="21" t="n">
        <f>G63*H63*7</f>
        <v>1785</v>
      </c>
      <c r="J63" s="13" t="s">
        <v>126</v>
      </c>
      <c r="K63" s="15"/>
      <c r="L63" s="15"/>
      <c r="M63" s="15"/>
      <c r="N63" s="12"/>
      <c r="O63" s="12"/>
      <c r="P63" s="12"/>
      <c r="Q63" s="23" t="n">
        <f>M65/H63</f>
        <v>0</v>
      </c>
    </row>
    <row r="64" ht="22.5" customHeight="1">
      <c r="A64" s="34"/>
      <c r="B64" s="20"/>
      <c r="C64" s="13"/>
      <c r="D64" s="20"/>
      <c r="E64" s="29"/>
      <c r="F64" s="20"/>
      <c r="G64" s="29"/>
      <c r="H64" s="20"/>
      <c r="I64" s="20"/>
      <c r="J64" s="13" t="s">
        <v>127</v>
      </c>
      <c r="K64" s="15"/>
      <c r="L64" s="15"/>
      <c r="M64" s="15"/>
      <c r="N64" s="12"/>
      <c r="O64" s="12"/>
      <c r="P64" s="12"/>
      <c r="Q64" s="26"/>
    </row>
    <row r="65" ht="22.5" customHeight="1">
      <c r="A65" s="34"/>
      <c r="B65" s="20"/>
      <c r="C65" s="13"/>
      <c r="D65" s="20"/>
      <c r="E65" s="29"/>
      <c r="F65" s="20"/>
      <c r="G65" s="29"/>
      <c r="H65" s="20"/>
      <c r="I65" s="20"/>
      <c r="J65" s="13" t="s">
        <v>128</v>
      </c>
      <c r="K65" s="15"/>
      <c r="L65" s="15"/>
      <c r="M65" s="15"/>
      <c r="N65" s="12"/>
      <c r="O65" s="12"/>
      <c r="P65" s="12"/>
      <c r="Q65" s="26"/>
    </row>
    <row r="66" ht="22.5" customHeight="1">
      <c r="A66" s="34"/>
      <c r="B66" s="20"/>
      <c r="C66" s="53" t="n">
        <v>11080098</v>
      </c>
      <c r="D66" s="13" t="s">
        <v>22</v>
      </c>
      <c r="E66" s="14" t="s">
        <v>24</v>
      </c>
      <c r="F66" s="13" t="s">
        <v>15</v>
      </c>
      <c r="G66" s="24" t="n">
        <v>0.6</v>
      </c>
      <c r="H66" s="13" t="n">
        <v>100</v>
      </c>
      <c r="I66" s="21" t="n">
        <f>G66*H66*7</f>
        <v>420</v>
      </c>
      <c r="J66" s="13" t="s">
        <v>126</v>
      </c>
      <c r="K66" s="15"/>
      <c r="L66" s="15"/>
      <c r="M66" s="15"/>
      <c r="N66" s="12"/>
      <c r="O66" s="12"/>
      <c r="P66" s="12"/>
      <c r="Q66" s="23" t="n">
        <f>M68/H66</f>
        <v>0</v>
      </c>
    </row>
    <row r="67" ht="22.5" customHeight="1">
      <c r="A67" s="34"/>
      <c r="B67" s="20"/>
      <c r="C67" s="13"/>
      <c r="D67" s="20"/>
      <c r="E67" s="29"/>
      <c r="F67" s="20"/>
      <c r="G67" s="29"/>
      <c r="H67" s="20"/>
      <c r="I67" s="20"/>
      <c r="J67" s="13" t="s">
        <v>127</v>
      </c>
      <c r="K67" s="15"/>
      <c r="L67" s="15"/>
      <c r="M67" s="15"/>
      <c r="N67" s="12"/>
      <c r="O67" s="12"/>
      <c r="P67" s="12"/>
      <c r="Q67" s="26"/>
    </row>
    <row r="68" ht="22.5" customHeight="1">
      <c r="A68" s="34"/>
      <c r="B68" s="20"/>
      <c r="C68" s="13"/>
      <c r="D68" s="20"/>
      <c r="E68" s="29"/>
      <c r="F68" s="20"/>
      <c r="G68" s="29"/>
      <c r="H68" s="20"/>
      <c r="I68" s="20"/>
      <c r="J68" s="13" t="s">
        <v>128</v>
      </c>
      <c r="K68" s="15"/>
      <c r="L68" s="15"/>
      <c r="M68" s="15"/>
      <c r="N68" s="12"/>
      <c r="O68" s="12"/>
      <c r="P68" s="12"/>
      <c r="Q68" s="26"/>
    </row>
    <row r="69" ht="22.5" customHeight="1">
      <c r="A69" s="34"/>
      <c r="B69" s="20"/>
      <c r="C69" s="53" t="n">
        <v>11715627</v>
      </c>
      <c r="D69" s="13" t="s">
        <v>29</v>
      </c>
      <c r="E69" s="14" t="s">
        <v>14</v>
      </c>
      <c r="F69" s="13" t="s">
        <v>15</v>
      </c>
      <c r="G69" s="24" t="n">
        <v>0.4</v>
      </c>
      <c r="H69" s="13" t="n">
        <v>100</v>
      </c>
      <c r="I69" s="21" t="n">
        <f>G69*H69*7</f>
        <v>280</v>
      </c>
      <c r="J69" s="13" t="s">
        <v>126</v>
      </c>
      <c r="K69" s="15"/>
      <c r="L69" s="15"/>
      <c r="M69" s="15"/>
      <c r="N69" s="12"/>
      <c r="O69" s="12"/>
      <c r="P69" s="12"/>
      <c r="Q69" s="23" t="n">
        <f>M71/H69</f>
        <v>0</v>
      </c>
    </row>
    <row r="70" ht="22.5" customHeight="1">
      <c r="A70" s="34"/>
      <c r="B70" s="20"/>
      <c r="C70" s="13"/>
      <c r="D70" s="20"/>
      <c r="E70" s="29"/>
      <c r="F70" s="20"/>
      <c r="G70" s="29"/>
      <c r="H70" s="20"/>
      <c r="I70" s="20"/>
      <c r="J70" s="13" t="s">
        <v>127</v>
      </c>
      <c r="K70" s="15"/>
      <c r="L70" s="15"/>
      <c r="M70" s="15"/>
      <c r="N70" s="12"/>
      <c r="O70" s="12"/>
      <c r="P70" s="12"/>
      <c r="Q70" s="26"/>
    </row>
    <row r="71" ht="22.5" customHeight="1">
      <c r="A71" s="34"/>
      <c r="B71" s="20"/>
      <c r="C71" s="13"/>
      <c r="D71" s="20"/>
      <c r="E71" s="29"/>
      <c r="F71" s="20"/>
      <c r="G71" s="29"/>
      <c r="H71" s="20"/>
      <c r="I71" s="20"/>
      <c r="J71" s="13" t="s">
        <v>128</v>
      </c>
      <c r="K71" s="15"/>
      <c r="L71" s="15"/>
      <c r="M71" s="15"/>
      <c r="N71" s="12"/>
      <c r="O71" s="12"/>
      <c r="P71" s="12"/>
      <c r="Q71" s="26"/>
    </row>
    <row r="72" ht="22.5" customHeight="1">
      <c r="A72" s="34"/>
      <c r="B72" s="20"/>
      <c r="C72" s="53" t="n">
        <v>11715655</v>
      </c>
      <c r="D72" s="13" t="s">
        <v>16</v>
      </c>
      <c r="E72" s="14" t="s">
        <v>11</v>
      </c>
      <c r="F72" s="13" t="s">
        <v>15</v>
      </c>
      <c r="G72" s="24" t="n">
        <v>0.15</v>
      </c>
      <c r="H72" s="13" t="n">
        <v>100</v>
      </c>
      <c r="I72" s="21" t="n">
        <f>G72*H72*7</f>
        <v>105</v>
      </c>
      <c r="J72" s="13" t="s">
        <v>126</v>
      </c>
      <c r="K72" s="15"/>
      <c r="L72" s="15"/>
      <c r="M72" s="15"/>
      <c r="N72" s="12"/>
      <c r="O72" s="12"/>
      <c r="P72" s="12"/>
      <c r="Q72" s="23" t="n">
        <f>M74/H72</f>
        <v>0</v>
      </c>
    </row>
    <row r="73" ht="22.5" customHeight="1">
      <c r="A73" s="34"/>
      <c r="B73" s="20"/>
      <c r="C73" s="13"/>
      <c r="D73" s="20"/>
      <c r="E73" s="29"/>
      <c r="F73" s="20"/>
      <c r="G73" s="29"/>
      <c r="H73" s="20"/>
      <c r="I73" s="20"/>
      <c r="J73" s="13" t="s">
        <v>127</v>
      </c>
      <c r="K73" s="15"/>
      <c r="L73" s="15"/>
      <c r="M73" s="15"/>
      <c r="N73" s="12"/>
      <c r="O73" s="12"/>
      <c r="P73" s="12"/>
      <c r="Q73" s="26"/>
    </row>
    <row r="74" ht="22.5" customHeight="1">
      <c r="A74" s="34"/>
      <c r="B74" s="20"/>
      <c r="C74" s="13"/>
      <c r="D74" s="20"/>
      <c r="E74" s="29"/>
      <c r="F74" s="20"/>
      <c r="G74" s="29"/>
      <c r="H74" s="20"/>
      <c r="I74" s="20"/>
      <c r="J74" s="13" t="s">
        <v>128</v>
      </c>
      <c r="K74" s="15"/>
      <c r="L74" s="15"/>
      <c r="M74" s="15"/>
      <c r="N74" s="12"/>
      <c r="O74" s="12"/>
      <c r="P74" s="12"/>
      <c r="Q74" s="26"/>
    </row>
    <row r="75" ht="22.5" customHeight="1">
      <c r="A75" s="34"/>
      <c r="B75" s="20"/>
      <c r="C75" s="53" t="n">
        <v>11715811</v>
      </c>
      <c r="D75" s="13" t="s">
        <v>16</v>
      </c>
      <c r="E75" s="14" t="s">
        <v>17</v>
      </c>
      <c r="F75" s="13" t="s">
        <v>15</v>
      </c>
      <c r="G75" s="24" t="n">
        <v>0.17</v>
      </c>
      <c r="H75" s="13" t="n">
        <v>100</v>
      </c>
      <c r="I75" s="21" t="n">
        <f>G75*H75*7</f>
        <v>119</v>
      </c>
      <c r="J75" s="13" t="s">
        <v>126</v>
      </c>
      <c r="K75" s="15"/>
      <c r="L75" s="15"/>
      <c r="M75" s="15"/>
      <c r="N75" s="12"/>
      <c r="O75" s="12"/>
      <c r="P75" s="12"/>
      <c r="Q75" s="23" t="n">
        <f>M77/H75</f>
        <v>0</v>
      </c>
    </row>
    <row r="76" ht="22.5" customHeight="1">
      <c r="A76" s="34"/>
      <c r="B76" s="20"/>
      <c r="C76" s="13"/>
      <c r="D76" s="20"/>
      <c r="E76" s="29"/>
      <c r="F76" s="20"/>
      <c r="G76" s="29"/>
      <c r="H76" s="20"/>
      <c r="I76" s="20"/>
      <c r="J76" s="13" t="s">
        <v>127</v>
      </c>
      <c r="K76" s="15"/>
      <c r="L76" s="15"/>
      <c r="M76" s="15"/>
      <c r="N76" s="12"/>
      <c r="O76" s="12"/>
      <c r="P76" s="12"/>
      <c r="Q76" s="26"/>
    </row>
    <row r="77" ht="22.5" customHeight="1">
      <c r="A77" s="34"/>
      <c r="B77" s="20"/>
      <c r="C77" s="13"/>
      <c r="D77" s="20"/>
      <c r="E77" s="29"/>
      <c r="F77" s="20"/>
      <c r="G77" s="29"/>
      <c r="H77" s="20"/>
      <c r="I77" s="20"/>
      <c r="J77" s="13" t="s">
        <v>128</v>
      </c>
      <c r="K77" s="15"/>
      <c r="L77" s="15"/>
      <c r="M77" s="15"/>
      <c r="N77" s="12"/>
      <c r="O77" s="12"/>
      <c r="P77" s="12"/>
      <c r="Q77" s="26"/>
    </row>
    <row r="78" ht="22.5" customHeight="1">
      <c r="A78" s="34"/>
      <c r="B78" s="20"/>
      <c r="C78" s="53" t="n">
        <v>11729927</v>
      </c>
      <c r="D78" s="13" t="s">
        <v>10</v>
      </c>
      <c r="E78" s="14" t="s">
        <v>20</v>
      </c>
      <c r="F78" s="13" t="s">
        <v>15</v>
      </c>
      <c r="G78" s="24" t="n">
        <v>0.25</v>
      </c>
      <c r="H78" s="13" t="n">
        <v>100</v>
      </c>
      <c r="I78" s="21" t="n">
        <f>G78*H78*7</f>
        <v>175</v>
      </c>
      <c r="J78" s="13" t="s">
        <v>126</v>
      </c>
      <c r="K78" s="15"/>
      <c r="L78" s="15"/>
      <c r="M78" s="15"/>
      <c r="N78" s="12"/>
      <c r="O78" s="12"/>
      <c r="P78" s="12"/>
      <c r="Q78" s="23" t="n">
        <f>M80/H78</f>
        <v>0</v>
      </c>
    </row>
    <row r="79" ht="22.5" customHeight="1">
      <c r="A79" s="34"/>
      <c r="B79" s="20"/>
      <c r="C79" s="13"/>
      <c r="D79" s="20"/>
      <c r="E79" s="29"/>
      <c r="F79" s="20"/>
      <c r="G79" s="29"/>
      <c r="H79" s="20"/>
      <c r="I79" s="20"/>
      <c r="J79" s="13" t="s">
        <v>127</v>
      </c>
      <c r="K79" s="15"/>
      <c r="L79" s="15"/>
      <c r="M79" s="15"/>
      <c r="N79" s="12"/>
      <c r="O79" s="12"/>
      <c r="P79" s="12"/>
      <c r="Q79" s="26"/>
    </row>
    <row r="80" ht="22.5" customHeight="1">
      <c r="A80" s="34"/>
      <c r="B80" s="20"/>
      <c r="C80" s="13"/>
      <c r="D80" s="20"/>
      <c r="E80" s="29"/>
      <c r="F80" s="20"/>
      <c r="G80" s="29"/>
      <c r="H80" s="20"/>
      <c r="I80" s="20"/>
      <c r="J80" s="13" t="s">
        <v>128</v>
      </c>
      <c r="K80" s="15"/>
      <c r="L80" s="15"/>
      <c r="M80" s="15"/>
      <c r="N80" s="12"/>
      <c r="O80" s="12"/>
      <c r="P80" s="12"/>
      <c r="Q80" s="26"/>
    </row>
    <row r="81" ht="22.5" customHeight="1">
      <c r="A81" s="34"/>
      <c r="B81" s="20"/>
      <c r="C81" s="53" t="n">
        <v>11729820</v>
      </c>
      <c r="D81" s="13" t="s">
        <v>10</v>
      </c>
      <c r="E81" s="14" t="s">
        <v>25</v>
      </c>
      <c r="F81" s="13" t="s">
        <v>15</v>
      </c>
      <c r="G81" s="24" t="n">
        <v>0.3</v>
      </c>
      <c r="H81" s="13" t="n">
        <v>100</v>
      </c>
      <c r="I81" s="21" t="n">
        <f>G81*H81*7</f>
        <v>210</v>
      </c>
      <c r="J81" s="13" t="s">
        <v>126</v>
      </c>
      <c r="K81" s="15"/>
      <c r="L81" s="15"/>
      <c r="M81" s="15"/>
      <c r="N81" s="12"/>
      <c r="O81" s="12"/>
      <c r="P81" s="12"/>
      <c r="Q81" s="23" t="n">
        <f>M83/H81</f>
        <v>0</v>
      </c>
    </row>
    <row r="82" ht="22.5" customHeight="1">
      <c r="A82" s="34"/>
      <c r="B82" s="20"/>
      <c r="C82" s="13"/>
      <c r="D82" s="20"/>
      <c r="E82" s="29"/>
      <c r="F82" s="20"/>
      <c r="G82" s="29"/>
      <c r="H82" s="20"/>
      <c r="I82" s="20"/>
      <c r="J82" s="13" t="s">
        <v>127</v>
      </c>
      <c r="K82" s="15"/>
      <c r="L82" s="15"/>
      <c r="M82" s="15"/>
      <c r="N82" s="12"/>
      <c r="O82" s="12"/>
      <c r="P82" s="12"/>
      <c r="Q82" s="26"/>
    </row>
    <row r="83" ht="22.5" customHeight="1">
      <c r="A83" s="34"/>
      <c r="B83" s="20"/>
      <c r="C83" s="13"/>
      <c r="D83" s="20"/>
      <c r="E83" s="29"/>
      <c r="F83" s="20"/>
      <c r="G83" s="29"/>
      <c r="H83" s="20"/>
      <c r="I83" s="20"/>
      <c r="J83" s="13" t="s">
        <v>128</v>
      </c>
      <c r="K83" s="15"/>
      <c r="L83" s="15"/>
      <c r="M83" s="15"/>
      <c r="N83" s="12"/>
      <c r="O83" s="12"/>
      <c r="P83" s="12"/>
      <c r="Q83" s="26"/>
    </row>
    <row r="84" ht="22.5" customHeight="1">
      <c r="A84" s="34"/>
      <c r="B84" s="20"/>
      <c r="C84" s="53" t="n">
        <v>11729830</v>
      </c>
      <c r="D84" s="13" t="s">
        <v>10</v>
      </c>
      <c r="E84" s="14" t="s">
        <v>11</v>
      </c>
      <c r="F84" s="13" t="s">
        <v>12</v>
      </c>
      <c r="G84" s="24" t="n">
        <v>0.17</v>
      </c>
      <c r="H84" s="13" t="n">
        <v>100</v>
      </c>
      <c r="I84" s="21" t="n">
        <f>G84*H84*7</f>
        <v>119</v>
      </c>
      <c r="J84" s="13" t="s">
        <v>126</v>
      </c>
      <c r="K84" s="15"/>
      <c r="L84" s="15"/>
      <c r="M84" s="15"/>
      <c r="N84" s="12"/>
      <c r="O84" s="12"/>
      <c r="P84" s="12"/>
      <c r="Q84" s="23" t="n">
        <f>M86/H84</f>
        <v>0</v>
      </c>
    </row>
    <row r="85" ht="22.5" customHeight="1">
      <c r="A85" s="34"/>
      <c r="B85" s="20"/>
      <c r="C85" s="13"/>
      <c r="D85" s="20"/>
      <c r="E85" s="29"/>
      <c r="F85" s="20"/>
      <c r="G85" s="29"/>
      <c r="H85" s="20"/>
      <c r="I85" s="20"/>
      <c r="J85" s="13" t="s">
        <v>127</v>
      </c>
      <c r="K85" s="15"/>
      <c r="L85" s="15"/>
      <c r="M85" s="15"/>
      <c r="N85" s="12"/>
      <c r="O85" s="12"/>
      <c r="P85" s="12"/>
      <c r="Q85" s="26"/>
    </row>
    <row r="86" ht="22.5" customHeight="1">
      <c r="A86" s="34"/>
      <c r="B86" s="20"/>
      <c r="C86" s="13"/>
      <c r="D86" s="20"/>
      <c r="E86" s="29"/>
      <c r="F86" s="20"/>
      <c r="G86" s="29"/>
      <c r="H86" s="20"/>
      <c r="I86" s="20"/>
      <c r="J86" s="13" t="s">
        <v>128</v>
      </c>
      <c r="K86" s="15"/>
      <c r="L86" s="15"/>
      <c r="M86" s="15"/>
      <c r="N86" s="12"/>
      <c r="O86" s="12"/>
      <c r="P86" s="12"/>
      <c r="Q86" s="26"/>
    </row>
    <row r="87" ht="22.5" customHeight="1">
      <c r="A87" s="34"/>
      <c r="B87" s="20"/>
      <c r="C87" s="53" t="n">
        <v>11892329</v>
      </c>
      <c r="D87" s="13" t="s">
        <v>10</v>
      </c>
      <c r="E87" s="14" t="s">
        <v>11</v>
      </c>
      <c r="F87" s="13" t="s">
        <v>15</v>
      </c>
      <c r="G87" s="24" t="n">
        <v>0.25</v>
      </c>
      <c r="H87" s="13" t="n">
        <v>2500</v>
      </c>
      <c r="I87" s="21" t="n">
        <f>G87*H87*7</f>
        <v>4375</v>
      </c>
      <c r="J87" s="13" t="s">
        <v>126</v>
      </c>
      <c r="K87" s="15"/>
      <c r="L87" s="15"/>
      <c r="M87" s="15"/>
      <c r="N87" s="12"/>
      <c r="O87" s="12"/>
      <c r="P87" s="12"/>
      <c r="Q87" s="23" t="n">
        <f>M89/H87</f>
        <v>0</v>
      </c>
    </row>
    <row r="88" ht="22.5" customHeight="1">
      <c r="A88" s="34"/>
      <c r="B88" s="20"/>
      <c r="C88" s="13"/>
      <c r="D88" s="20"/>
      <c r="E88" s="29"/>
      <c r="F88" s="20"/>
      <c r="G88" s="29"/>
      <c r="H88" s="20"/>
      <c r="I88" s="20"/>
      <c r="J88" s="13" t="s">
        <v>127</v>
      </c>
      <c r="K88" s="15"/>
      <c r="L88" s="15"/>
      <c r="M88" s="15"/>
      <c r="N88" s="12"/>
      <c r="O88" s="12"/>
      <c r="P88" s="12"/>
      <c r="Q88" s="26"/>
    </row>
    <row r="89" ht="22.5" customHeight="1">
      <c r="A89" s="34"/>
      <c r="B89" s="20"/>
      <c r="C89" s="13"/>
      <c r="D89" s="20"/>
      <c r="E89" s="29"/>
      <c r="F89" s="20"/>
      <c r="G89" s="29"/>
      <c r="H89" s="20"/>
      <c r="I89" s="20"/>
      <c r="J89" s="13" t="s">
        <v>128</v>
      </c>
      <c r="K89" s="15"/>
      <c r="L89" s="15"/>
      <c r="M89" s="15"/>
      <c r="N89" s="12"/>
      <c r="O89" s="12"/>
      <c r="P89" s="12"/>
      <c r="Q89" s="26"/>
    </row>
    <row r="90" ht="22.5" customHeight="1">
      <c r="A90" s="34"/>
      <c r="B90" s="20"/>
      <c r="C90" s="53" t="n">
        <v>91560708</v>
      </c>
      <c r="D90" s="13" t="s">
        <v>31</v>
      </c>
      <c r="E90" s="14" t="s">
        <v>32</v>
      </c>
      <c r="F90" s="13" t="s">
        <v>15</v>
      </c>
      <c r="G90" s="24" t="n">
        <v>0.09</v>
      </c>
      <c r="H90" s="13" t="n">
        <v>800</v>
      </c>
      <c r="I90" s="21" t="n">
        <f>G90*H90*7</f>
        <v>504</v>
      </c>
      <c r="J90" s="13" t="s">
        <v>126</v>
      </c>
      <c r="K90" s="15"/>
      <c r="L90" s="15"/>
      <c r="M90" s="15"/>
      <c r="N90" s="12"/>
      <c r="O90" s="12"/>
      <c r="P90" s="12"/>
      <c r="Q90" s="23" t="n">
        <f>M92/H90</f>
        <v>0</v>
      </c>
    </row>
    <row r="91" ht="22.5" customHeight="1">
      <c r="A91" s="34"/>
      <c r="B91" s="20"/>
      <c r="C91" s="13"/>
      <c r="D91" s="20"/>
      <c r="E91" s="29"/>
      <c r="F91" s="20"/>
      <c r="G91" s="29"/>
      <c r="H91" s="20"/>
      <c r="I91" s="20"/>
      <c r="J91" s="13" t="s">
        <v>127</v>
      </c>
      <c r="K91" s="15"/>
      <c r="L91" s="15"/>
      <c r="M91" s="15"/>
      <c r="N91" s="12"/>
      <c r="O91" s="12"/>
      <c r="P91" s="12"/>
      <c r="Q91" s="26"/>
    </row>
    <row r="92" ht="22.5" customHeight="1">
      <c r="A92" s="34"/>
      <c r="B92" s="20"/>
      <c r="C92" s="13"/>
      <c r="D92" s="20"/>
      <c r="E92" s="29"/>
      <c r="F92" s="20"/>
      <c r="G92" s="29"/>
      <c r="H92" s="20"/>
      <c r="I92" s="20"/>
      <c r="J92" s="13" t="s">
        <v>128</v>
      </c>
      <c r="K92" s="15"/>
      <c r="L92" s="15"/>
      <c r="M92" s="15"/>
      <c r="N92" s="12"/>
      <c r="O92" s="12"/>
      <c r="P92" s="12"/>
      <c r="Q92" s="26"/>
    </row>
    <row r="93" ht="22.5" customHeight="1">
      <c r="A93" s="34"/>
      <c r="B93" s="20"/>
      <c r="C93" s="53" t="n">
        <v>91560709</v>
      </c>
      <c r="D93" s="13" t="s">
        <v>31</v>
      </c>
      <c r="E93" s="14" t="s">
        <v>33</v>
      </c>
      <c r="F93" s="13" t="s">
        <v>15</v>
      </c>
      <c r="G93" s="24" t="n">
        <v>0.06</v>
      </c>
      <c r="H93" s="13" t="n">
        <v>500</v>
      </c>
      <c r="I93" s="21" t="n">
        <f>G93*H93*7</f>
        <v>210</v>
      </c>
      <c r="J93" s="13" t="s">
        <v>126</v>
      </c>
      <c r="K93" s="15"/>
      <c r="L93" s="15"/>
      <c r="M93" s="15"/>
      <c r="N93" s="12"/>
      <c r="O93" s="12"/>
      <c r="P93" s="12"/>
      <c r="Q93" s="23" t="n">
        <f>M95/H93</f>
        <v>0</v>
      </c>
    </row>
    <row r="94" ht="22.5" customHeight="1">
      <c r="A94" s="34"/>
      <c r="B94" s="20"/>
      <c r="C94" s="13"/>
      <c r="D94" s="20"/>
      <c r="E94" s="29"/>
      <c r="F94" s="20"/>
      <c r="G94" s="29"/>
      <c r="H94" s="20"/>
      <c r="I94" s="20"/>
      <c r="J94" s="13" t="s">
        <v>127</v>
      </c>
      <c r="K94" s="15"/>
      <c r="L94" s="15"/>
      <c r="M94" s="15"/>
      <c r="N94" s="12"/>
      <c r="O94" s="12"/>
      <c r="P94" s="12"/>
      <c r="Q94" s="26"/>
    </row>
    <row r="95" ht="22.5" customHeight="1">
      <c r="A95" s="34"/>
      <c r="B95" s="20"/>
      <c r="C95" s="13"/>
      <c r="D95" s="20"/>
      <c r="E95" s="29"/>
      <c r="F95" s="20"/>
      <c r="G95" s="29"/>
      <c r="H95" s="20"/>
      <c r="I95" s="20"/>
      <c r="J95" s="13" t="s">
        <v>128</v>
      </c>
      <c r="K95" s="15"/>
      <c r="L95" s="15"/>
      <c r="M95" s="15"/>
      <c r="N95" s="12"/>
      <c r="O95" s="12"/>
      <c r="P95" s="12"/>
      <c r="Q95" s="26"/>
    </row>
    <row r="96" ht="22.5" customHeight="1">
      <c r="A96" s="34"/>
      <c r="B96" s="20"/>
      <c r="C96" s="53" t="n">
        <v>12064281</v>
      </c>
      <c r="D96" s="13" t="s">
        <v>16</v>
      </c>
      <c r="E96" s="14" t="s">
        <v>18</v>
      </c>
      <c r="F96" s="13" t="s">
        <v>15</v>
      </c>
      <c r="G96" s="24" t="n">
        <v>0.7</v>
      </c>
      <c r="H96" s="13" t="n">
        <v>100</v>
      </c>
      <c r="I96" s="21" t="n">
        <f>G96*H96*7</f>
        <v>490</v>
      </c>
      <c r="J96" s="13" t="s">
        <v>126</v>
      </c>
      <c r="K96" s="15"/>
      <c r="L96" s="15"/>
      <c r="M96" s="15"/>
      <c r="N96" s="12"/>
      <c r="O96" s="12"/>
      <c r="P96" s="12"/>
      <c r="Q96" s="23" t="n">
        <f>M98/H96</f>
        <v>0</v>
      </c>
    </row>
    <row r="97" ht="22.5" customHeight="1">
      <c r="A97" s="34"/>
      <c r="B97" s="20"/>
      <c r="C97" s="13"/>
      <c r="D97" s="20"/>
      <c r="E97" s="29"/>
      <c r="F97" s="20"/>
      <c r="G97" s="29"/>
      <c r="H97" s="20"/>
      <c r="I97" s="20"/>
      <c r="J97" s="13" t="s">
        <v>127</v>
      </c>
      <c r="K97" s="15"/>
      <c r="L97" s="15"/>
      <c r="M97" s="15"/>
      <c r="N97" s="12"/>
      <c r="O97" s="12"/>
      <c r="P97" s="12"/>
      <c r="Q97" s="26"/>
    </row>
    <row r="98" ht="22.5" customHeight="1">
      <c r="A98" s="34"/>
      <c r="B98" s="20"/>
      <c r="C98" s="13"/>
      <c r="D98" s="20"/>
      <c r="E98" s="29"/>
      <c r="F98" s="20"/>
      <c r="G98" s="29"/>
      <c r="H98" s="20"/>
      <c r="I98" s="20"/>
      <c r="J98" s="13" t="s">
        <v>128</v>
      </c>
      <c r="K98" s="15"/>
      <c r="L98" s="15"/>
      <c r="M98" s="15"/>
      <c r="N98" s="12"/>
      <c r="O98" s="12"/>
      <c r="P98" s="12"/>
      <c r="Q98" s="26"/>
    </row>
    <row r="99" ht="22.5" customHeight="1">
      <c r="A99" s="34"/>
      <c r="B99" s="20"/>
      <c r="C99" s="53" t="n">
        <v>11987622</v>
      </c>
      <c r="D99" s="13" t="s">
        <v>10</v>
      </c>
      <c r="E99" s="14" t="s">
        <v>11</v>
      </c>
      <c r="F99" s="13" t="s">
        <v>30</v>
      </c>
      <c r="G99" s="24" t="n">
        <v>0.23</v>
      </c>
      <c r="H99" s="13" t="n">
        <v>200</v>
      </c>
      <c r="I99" s="21" t="n">
        <f>G99*H99*7</f>
        <v>322</v>
      </c>
      <c r="J99" s="13" t="s">
        <v>126</v>
      </c>
      <c r="K99" s="15"/>
      <c r="L99" s="15"/>
      <c r="M99" s="15"/>
      <c r="N99" s="12"/>
      <c r="O99" s="12"/>
      <c r="P99" s="12"/>
      <c r="Q99" s="23" t="n">
        <f>M101/H99</f>
        <v>0</v>
      </c>
    </row>
    <row r="100" ht="22.5" customHeight="1">
      <c r="A100" s="34"/>
      <c r="B100" s="20"/>
      <c r="C100" s="13"/>
      <c r="D100" s="20"/>
      <c r="E100" s="29"/>
      <c r="F100" s="20"/>
      <c r="G100" s="29"/>
      <c r="H100" s="20"/>
      <c r="I100" s="20"/>
      <c r="J100" s="13" t="s">
        <v>127</v>
      </c>
      <c r="K100" s="15"/>
      <c r="L100" s="15"/>
      <c r="M100" s="15"/>
      <c r="N100" s="12"/>
      <c r="O100" s="12"/>
      <c r="P100" s="12"/>
      <c r="Q100" s="26"/>
    </row>
    <row r="101" ht="22.5" customHeight="1">
      <c r="A101" s="34"/>
      <c r="B101" s="20"/>
      <c r="C101" s="13"/>
      <c r="D101" s="20"/>
      <c r="E101" s="29"/>
      <c r="F101" s="20"/>
      <c r="G101" s="29"/>
      <c r="H101" s="20"/>
      <c r="I101" s="20"/>
      <c r="J101" s="13" t="s">
        <v>128</v>
      </c>
      <c r="K101" s="15"/>
      <c r="L101" s="15"/>
      <c r="M101" s="15"/>
      <c r="N101" s="12"/>
      <c r="O101" s="12"/>
      <c r="P101" s="12"/>
      <c r="Q101" s="26"/>
    </row>
    <row r="102" ht="22.5" customHeight="1">
      <c r="A102" s="34"/>
      <c r="B102" s="20"/>
      <c r="C102" s="53" t="n">
        <v>91567811</v>
      </c>
      <c r="D102" s="13" t="s">
        <v>34</v>
      </c>
      <c r="E102" s="14" t="s">
        <v>14</v>
      </c>
      <c r="F102" s="13" t="s">
        <v>15</v>
      </c>
      <c r="G102" s="21" t="n">
        <v>1</v>
      </c>
      <c r="H102" s="13" t="n">
        <v>200</v>
      </c>
      <c r="I102" s="21" t="n">
        <f>G102*H102*7</f>
        <v>1400</v>
      </c>
      <c r="J102" s="13" t="s">
        <v>126</v>
      </c>
      <c r="K102" s="15"/>
      <c r="L102" s="15"/>
      <c r="M102" s="15"/>
      <c r="N102" s="12"/>
      <c r="O102" s="12"/>
      <c r="P102" s="12"/>
      <c r="Q102" s="23" t="n">
        <f>M104/H102</f>
        <v>0</v>
      </c>
    </row>
    <row r="103" ht="22.5" customHeight="1">
      <c r="A103" s="34"/>
      <c r="B103" s="20"/>
      <c r="C103" s="13"/>
      <c r="D103" s="20"/>
      <c r="E103" s="29"/>
      <c r="F103" s="20"/>
      <c r="G103" s="20"/>
      <c r="H103" s="20"/>
      <c r="I103" s="20"/>
      <c r="J103" s="13" t="s">
        <v>127</v>
      </c>
      <c r="K103" s="15"/>
      <c r="L103" s="15"/>
      <c r="M103" s="15"/>
      <c r="N103" s="12"/>
      <c r="O103" s="12"/>
      <c r="P103" s="12"/>
      <c r="Q103" s="26"/>
    </row>
    <row r="104" ht="22.5" customHeight="1">
      <c r="A104" s="34"/>
      <c r="B104" s="20"/>
      <c r="C104" s="13"/>
      <c r="D104" s="20"/>
      <c r="E104" s="29"/>
      <c r="F104" s="20"/>
      <c r="G104" s="20"/>
      <c r="H104" s="20"/>
      <c r="I104" s="20"/>
      <c r="J104" s="13" t="s">
        <v>128</v>
      </c>
      <c r="K104" s="15"/>
      <c r="L104" s="15"/>
      <c r="M104" s="15"/>
      <c r="N104" s="12"/>
      <c r="O104" s="12"/>
      <c r="P104" s="12"/>
      <c r="Q104" s="26"/>
    </row>
    <row r="105" ht="22.5" customHeight="1">
      <c r="A105" s="34"/>
      <c r="B105" s="20"/>
      <c r="C105" s="53" t="n">
        <v>91548044</v>
      </c>
      <c r="D105" s="13" t="s">
        <v>34</v>
      </c>
      <c r="E105" s="14" t="s">
        <v>14</v>
      </c>
      <c r="F105" s="13" t="s">
        <v>12</v>
      </c>
      <c r="G105" s="21" t="n">
        <v>1</v>
      </c>
      <c r="H105" s="13" t="n">
        <v>50</v>
      </c>
      <c r="I105" s="21" t="n">
        <f>G105*H105*7</f>
        <v>350</v>
      </c>
      <c r="J105" s="13" t="s">
        <v>126</v>
      </c>
      <c r="K105" s="15"/>
      <c r="L105" s="15"/>
      <c r="M105" s="15"/>
      <c r="N105" s="12"/>
      <c r="O105" s="12"/>
      <c r="P105" s="12"/>
      <c r="Q105" s="23" t="n">
        <f>M107/H105</f>
        <v>0</v>
      </c>
    </row>
    <row r="106" ht="22.5" customHeight="1">
      <c r="A106" s="34"/>
      <c r="B106" s="20"/>
      <c r="C106" s="13"/>
      <c r="D106" s="20"/>
      <c r="E106" s="29"/>
      <c r="F106" s="20"/>
      <c r="G106" s="20"/>
      <c r="H106" s="20"/>
      <c r="I106" s="20"/>
      <c r="J106" s="13" t="s">
        <v>127</v>
      </c>
      <c r="K106" s="15"/>
      <c r="L106" s="15"/>
      <c r="M106" s="15"/>
      <c r="N106" s="12"/>
      <c r="O106" s="12"/>
      <c r="P106" s="12"/>
      <c r="Q106" s="26"/>
    </row>
    <row r="107" ht="22.5" customHeight="1">
      <c r="A107" s="34"/>
      <c r="B107" s="20"/>
      <c r="C107" s="13"/>
      <c r="D107" s="20"/>
      <c r="E107" s="29"/>
      <c r="F107" s="20"/>
      <c r="G107" s="20"/>
      <c r="H107" s="20"/>
      <c r="I107" s="20"/>
      <c r="J107" s="13" t="s">
        <v>128</v>
      </c>
      <c r="K107" s="15"/>
      <c r="L107" s="15"/>
      <c r="M107" s="15"/>
      <c r="N107" s="12"/>
      <c r="O107" s="12"/>
      <c r="P107" s="12"/>
      <c r="Q107" s="26"/>
    </row>
    <row r="108" ht="22.5" customHeight="1">
      <c r="A108" s="34"/>
      <c r="B108" s="76" t="s">
        <v>129</v>
      </c>
      <c r="C108" s="13" t="n">
        <v>6061077</v>
      </c>
      <c r="D108" s="13" t="s">
        <v>35</v>
      </c>
      <c r="E108" s="14" t="s">
        <v>14</v>
      </c>
      <c r="F108" s="13" t="s">
        <v>15</v>
      </c>
      <c r="G108" s="24" t="n">
        <v>2</v>
      </c>
      <c r="H108" s="13" t="n">
        <v>20</v>
      </c>
      <c r="I108" s="21" t="n">
        <f>G108*H108*7</f>
        <v>280</v>
      </c>
      <c r="J108" s="13" t="s">
        <v>126</v>
      </c>
      <c r="K108" s="17" t="n">
        <v>682</v>
      </c>
      <c r="L108" s="15" t="n">
        <v>7</v>
      </c>
      <c r="M108" s="15" t="n">
        <v>1</v>
      </c>
      <c r="N108" s="12" t="n">
        <v>0.157</v>
      </c>
      <c r="O108" s="12" t="n">
        <v>1.098</v>
      </c>
      <c r="P108" s="12" t="n">
        <v>1.098</v>
      </c>
      <c r="Q108" s="23" t="n">
        <f>M110/H108</f>
        <v>0</v>
      </c>
    </row>
    <row r="109" ht="22.5" customHeight="1">
      <c r="A109" s="34"/>
      <c r="B109" s="34"/>
      <c r="C109" s="13"/>
      <c r="D109" s="20"/>
      <c r="E109" s="29"/>
      <c r="F109" s="20"/>
      <c r="G109" s="29"/>
      <c r="H109" s="20"/>
      <c r="I109" s="20"/>
      <c r="J109" s="13" t="s">
        <v>127</v>
      </c>
      <c r="K109" s="17" t="n">
        <v>8842</v>
      </c>
      <c r="L109" s="15" t="n">
        <v>260</v>
      </c>
      <c r="M109" s="15" t="n">
        <v>3</v>
      </c>
      <c r="N109" s="12" t="n">
        <v>0.007</v>
      </c>
      <c r="O109" s="12" t="n">
        <v>0.601</v>
      </c>
      <c r="P109" s="12" t="n">
        <v>1.804</v>
      </c>
      <c r="Q109" s="26"/>
    </row>
    <row r="110" ht="22.5" customHeight="1">
      <c r="A110" s="34"/>
      <c r="B110" s="34"/>
      <c r="C110" s="13"/>
      <c r="D110" s="20"/>
      <c r="E110" s="29"/>
      <c r="F110" s="20"/>
      <c r="G110" s="29"/>
      <c r="H110" s="20"/>
      <c r="I110" s="20"/>
      <c r="J110" s="13" t="s">
        <v>128</v>
      </c>
      <c r="K110" s="17"/>
      <c r="L110" s="15"/>
      <c r="M110" s="15"/>
      <c r="N110" s="12"/>
      <c r="O110" s="12"/>
      <c r="P110" s="12"/>
      <c r="Q110" s="26"/>
    </row>
    <row r="111" ht="22.5" customHeight="1">
      <c r="A111" s="34"/>
      <c r="B111" s="34"/>
      <c r="C111" s="13" t="n">
        <v>6607117</v>
      </c>
      <c r="D111" s="13" t="s">
        <v>35</v>
      </c>
      <c r="E111" s="14" t="s">
        <v>14</v>
      </c>
      <c r="F111" s="13" t="s">
        <v>15</v>
      </c>
      <c r="G111" s="24" t="n">
        <v>2</v>
      </c>
      <c r="H111" s="13" t="n">
        <v>300</v>
      </c>
      <c r="I111" s="21" t="n">
        <f>G111*H111*7</f>
        <v>4200</v>
      </c>
      <c r="J111" s="13" t="s">
        <v>126</v>
      </c>
      <c r="K111" s="17" t="n">
        <v>1898</v>
      </c>
      <c r="L111" s="15" t="n">
        <v>51</v>
      </c>
      <c r="M111" s="15" t="n">
        <v>3</v>
      </c>
      <c r="N111" s="12" t="n">
        <v>0.059</v>
      </c>
      <c r="O111" s="12" t="n">
        <v>0.999</v>
      </c>
      <c r="P111" s="12" t="n">
        <v>2.997</v>
      </c>
      <c r="Q111" s="23" t="n">
        <f>M113/H111</f>
        <v>0</v>
      </c>
    </row>
    <row r="112" ht="22.5" customHeight="1">
      <c r="A112" s="34"/>
      <c r="B112" s="34"/>
      <c r="C112" s="13"/>
      <c r="D112" s="20"/>
      <c r="E112" s="29"/>
      <c r="F112" s="20"/>
      <c r="G112" s="29"/>
      <c r="H112" s="20"/>
      <c r="I112" s="20"/>
      <c r="J112" s="13" t="s">
        <v>127</v>
      </c>
      <c r="K112" s="15" t="n">
        <v>18897</v>
      </c>
      <c r="L112" s="15" t="n">
        <v>531</v>
      </c>
      <c r="M112" s="15" t="n">
        <v>18</v>
      </c>
      <c r="N112" s="12" t="n">
        <v>0.033</v>
      </c>
      <c r="O112" s="12" t="n">
        <v>0.959</v>
      </c>
      <c r="P112" s="12" t="n">
        <v>17.267</v>
      </c>
      <c r="Q112" s="26"/>
    </row>
    <row r="113" ht="22.5" customHeight="1">
      <c r="A113" s="34"/>
      <c r="B113" s="34"/>
      <c r="C113" s="13"/>
      <c r="D113" s="20"/>
      <c r="E113" s="29"/>
      <c r="F113" s="20"/>
      <c r="G113" s="29"/>
      <c r="H113" s="20"/>
      <c r="I113" s="20"/>
      <c r="J113" s="13" t="s">
        <v>128</v>
      </c>
      <c r="K113" s="17"/>
      <c r="L113" s="15"/>
      <c r="M113" s="15"/>
      <c r="N113" s="12"/>
      <c r="O113" s="12"/>
      <c r="P113" s="12"/>
      <c r="Q113" s="26"/>
    </row>
    <row r="114" ht="22.5" customHeight="1">
      <c r="A114" s="34"/>
      <c r="B114" s="34"/>
      <c r="C114" s="13" t="n">
        <v>5497580</v>
      </c>
      <c r="D114" s="13" t="s">
        <v>31</v>
      </c>
      <c r="E114" s="14" t="s">
        <v>17</v>
      </c>
      <c r="F114" s="13" t="s">
        <v>15</v>
      </c>
      <c r="G114" s="24" t="n">
        <v>0.28</v>
      </c>
      <c r="H114" s="13" t="n">
        <v>1700</v>
      </c>
      <c r="I114" s="21" t="n">
        <f>G114*H114*7</f>
        <v>3332</v>
      </c>
      <c r="J114" s="13" t="s">
        <v>126</v>
      </c>
      <c r="K114" s="17" t="n">
        <v>11251</v>
      </c>
      <c r="L114" s="15" t="n">
        <v>1701</v>
      </c>
      <c r="M114" s="15" t="n">
        <v>38</v>
      </c>
      <c r="N114" s="12" t="n">
        <v>0.006</v>
      </c>
      <c r="O114" s="12" t="n">
        <v>0.253</v>
      </c>
      <c r="P114" s="12" t="n">
        <v>9.622</v>
      </c>
      <c r="Q114" s="23" t="n">
        <f>M116/H114</f>
        <v>0</v>
      </c>
    </row>
    <row r="115" ht="22.5" customHeight="1">
      <c r="A115" s="34"/>
      <c r="B115" s="34"/>
      <c r="C115" s="13"/>
      <c r="D115" s="20"/>
      <c r="E115" s="29"/>
      <c r="F115" s="20"/>
      <c r="G115" s="29"/>
      <c r="H115" s="20"/>
      <c r="I115" s="20"/>
      <c r="J115" s="13" t="s">
        <v>127</v>
      </c>
      <c r="K115" s="17" t="n">
        <v>149551</v>
      </c>
      <c r="L115" s="15" t="n">
        <v>40107</v>
      </c>
      <c r="M115" s="15" t="n">
        <v>691</v>
      </c>
      <c r="N115" s="12" t="n">
        <v>0.004</v>
      </c>
      <c r="O115" s="12" t="n">
        <v>0.25</v>
      </c>
      <c r="P115" s="12" t="n">
        <v>172.922</v>
      </c>
      <c r="Q115" s="26"/>
    </row>
    <row r="116" ht="22.5" customHeight="1">
      <c r="A116" s="34"/>
      <c r="B116" s="34"/>
      <c r="C116" s="13"/>
      <c r="D116" s="20"/>
      <c r="E116" s="29"/>
      <c r="F116" s="20"/>
      <c r="G116" s="29"/>
      <c r="H116" s="20"/>
      <c r="I116" s="20"/>
      <c r="J116" s="13" t="s">
        <v>128</v>
      </c>
      <c r="K116" s="17"/>
      <c r="L116" s="15"/>
      <c r="M116" s="15"/>
      <c r="N116" s="12"/>
      <c r="O116" s="12"/>
      <c r="P116" s="12"/>
      <c r="Q116" s="26"/>
    </row>
    <row r="117" ht="22.5" customHeight="1">
      <c r="A117" s="34"/>
      <c r="B117" s="34"/>
      <c r="C117" s="13" t="n">
        <v>91407542</v>
      </c>
      <c r="D117" s="13" t="s">
        <v>31</v>
      </c>
      <c r="E117" s="14" t="s">
        <v>36</v>
      </c>
      <c r="F117" s="13" t="s">
        <v>15</v>
      </c>
      <c r="G117" s="24" t="n">
        <v>0.02</v>
      </c>
      <c r="H117" s="13" t="n">
        <v>300</v>
      </c>
      <c r="I117" s="21" t="n">
        <f>G117*H117*7</f>
        <v>42</v>
      </c>
      <c r="J117" s="13" t="s">
        <v>126</v>
      </c>
      <c r="K117" s="17" t="n">
        <v>144</v>
      </c>
      <c r="L117" s="15" t="n">
        <v>38</v>
      </c>
      <c r="M117" s="15" t="n">
        <v>0</v>
      </c>
      <c r="N117" s="12" t="n">
        <v>0</v>
      </c>
      <c r="O117" s="12" t="n">
        <v>0</v>
      </c>
      <c r="P117" s="12" t="n">
        <v>0</v>
      </c>
      <c r="Q117" s="23" t="n">
        <f>M119/H117</f>
        <v>0</v>
      </c>
    </row>
    <row r="118" ht="22.5" customHeight="1">
      <c r="A118" s="34"/>
      <c r="B118" s="34"/>
      <c r="C118" s="13"/>
      <c r="D118" s="20"/>
      <c r="E118" s="29"/>
      <c r="F118" s="20"/>
      <c r="G118" s="29"/>
      <c r="H118" s="20"/>
      <c r="I118" s="20"/>
      <c r="J118" s="13" t="s">
        <v>127</v>
      </c>
      <c r="K118" s="17" t="n">
        <v>26828</v>
      </c>
      <c r="L118" s="15" t="n">
        <v>5078</v>
      </c>
      <c r="M118" s="15" t="n">
        <v>60</v>
      </c>
      <c r="N118" s="12" t="n">
        <v>0</v>
      </c>
      <c r="O118" s="12" t="n">
        <v>0.02</v>
      </c>
      <c r="P118" s="12" t="n">
        <v>1.214</v>
      </c>
      <c r="Q118" s="26"/>
    </row>
    <row r="119" ht="22.5" customHeight="1">
      <c r="A119" s="34"/>
      <c r="B119" s="34"/>
      <c r="C119" s="13"/>
      <c r="D119" s="20"/>
      <c r="E119" s="29"/>
      <c r="F119" s="20"/>
      <c r="G119" s="29"/>
      <c r="H119" s="20"/>
      <c r="I119" s="20"/>
      <c r="J119" s="13" t="s">
        <v>128</v>
      </c>
      <c r="K119" s="17"/>
      <c r="L119" s="15"/>
      <c r="M119" s="15"/>
      <c r="N119" s="12"/>
      <c r="O119" s="12"/>
      <c r="P119" s="12"/>
      <c r="Q119" s="26"/>
    </row>
    <row r="120" ht="22.5" customHeight="1">
      <c r="A120" s="34"/>
      <c r="B120" s="34"/>
      <c r="C120" s="13" t="n">
        <v>8998645</v>
      </c>
      <c r="D120" s="13" t="s">
        <v>31</v>
      </c>
      <c r="E120" s="14" t="s">
        <v>17</v>
      </c>
      <c r="F120" s="13" t="s">
        <v>15</v>
      </c>
      <c r="G120" s="24" t="n">
        <v>0.28</v>
      </c>
      <c r="H120" s="13" t="n">
        <v>200</v>
      </c>
      <c r="I120" s="21" t="n">
        <f>G120*H120*7</f>
        <v>392</v>
      </c>
      <c r="J120" s="13" t="s">
        <v>126</v>
      </c>
      <c r="K120" s="17" t="n">
        <v>5134</v>
      </c>
      <c r="L120" s="15" t="n">
        <v>26</v>
      </c>
      <c r="M120" s="15" t="n">
        <v>0</v>
      </c>
      <c r="N120" s="12" t="n">
        <v>0</v>
      </c>
      <c r="O120" s="12" t="n">
        <v>0</v>
      </c>
      <c r="P120" s="12" t="n">
        <v>0</v>
      </c>
      <c r="Q120" s="23" t="n">
        <f>M122/H120</f>
        <v>0</v>
      </c>
    </row>
    <row r="121" ht="22.5" customHeight="1">
      <c r="A121" s="34"/>
      <c r="B121" s="34"/>
      <c r="C121" s="13"/>
      <c r="D121" s="20"/>
      <c r="E121" s="29"/>
      <c r="F121" s="20"/>
      <c r="G121" s="29"/>
      <c r="H121" s="20"/>
      <c r="I121" s="20"/>
      <c r="J121" s="13" t="s">
        <v>127</v>
      </c>
      <c r="K121" s="17" t="n">
        <v>19940</v>
      </c>
      <c r="L121" s="15" t="n">
        <v>126</v>
      </c>
      <c r="M121" s="15" t="n">
        <v>1</v>
      </c>
      <c r="N121" s="12" t="n">
        <v>0.001</v>
      </c>
      <c r="O121" s="12" t="n">
        <v>0.112</v>
      </c>
      <c r="P121" s="12" t="n">
        <v>0.112</v>
      </c>
      <c r="Q121" s="26"/>
    </row>
    <row r="122" ht="22.5" customHeight="1">
      <c r="A122" s="34"/>
      <c r="B122" s="34"/>
      <c r="C122" s="13"/>
      <c r="D122" s="20"/>
      <c r="E122" s="29"/>
      <c r="F122" s="20"/>
      <c r="G122" s="29"/>
      <c r="H122" s="20"/>
      <c r="I122" s="20"/>
      <c r="J122" s="13" t="s">
        <v>128</v>
      </c>
      <c r="K122" s="17"/>
      <c r="L122" s="15"/>
      <c r="M122" s="15"/>
      <c r="N122" s="12"/>
      <c r="O122" s="12"/>
      <c r="P122" s="12"/>
      <c r="Q122" s="26"/>
    </row>
    <row r="123" ht="22.5" customHeight="1">
      <c r="A123" s="34"/>
      <c r="B123" s="34"/>
      <c r="C123" s="13" t="n">
        <v>4383473</v>
      </c>
      <c r="D123" s="13" t="s">
        <v>35</v>
      </c>
      <c r="E123" s="14" t="s">
        <v>14</v>
      </c>
      <c r="F123" s="13" t="s">
        <v>15</v>
      </c>
      <c r="G123" s="24" t="n">
        <v>0.2</v>
      </c>
      <c r="H123" s="13" t="n">
        <v>150</v>
      </c>
      <c r="I123" s="21" t="n">
        <f>G123*H123*7</f>
        <v>210</v>
      </c>
      <c r="J123" s="13" t="s">
        <v>126</v>
      </c>
      <c r="K123" s="17" t="n">
        <v>168</v>
      </c>
      <c r="L123" s="15" t="n">
        <v>7</v>
      </c>
      <c r="M123" s="15" t="n">
        <v>1</v>
      </c>
      <c r="N123" s="12" t="n">
        <v>0.026</v>
      </c>
      <c r="O123" s="12" t="n">
        <v>0.18</v>
      </c>
      <c r="P123" s="12" t="n">
        <v>0.18</v>
      </c>
      <c r="Q123" s="23" t="n">
        <f>M125/H123</f>
        <v>0</v>
      </c>
    </row>
    <row r="124" ht="22.5" customHeight="1">
      <c r="A124" s="34"/>
      <c r="B124" s="34"/>
      <c r="C124" s="13"/>
      <c r="D124" s="20"/>
      <c r="E124" s="29"/>
      <c r="F124" s="20"/>
      <c r="G124" s="29"/>
      <c r="H124" s="20"/>
      <c r="I124" s="20"/>
      <c r="J124" s="13" t="s">
        <v>127</v>
      </c>
      <c r="K124" s="17" t="n">
        <v>39284</v>
      </c>
      <c r="L124" s="15" t="n">
        <v>3977</v>
      </c>
      <c r="M124" s="15" t="n">
        <v>86</v>
      </c>
      <c r="N124" s="12" t="n">
        <v>0.004</v>
      </c>
      <c r="O124" s="12" t="n">
        <v>0.199</v>
      </c>
      <c r="P124" s="12" t="n">
        <v>17.154</v>
      </c>
      <c r="Q124" s="26"/>
    </row>
    <row r="125" ht="22.5" customHeight="1">
      <c r="A125" s="34"/>
      <c r="B125" s="34"/>
      <c r="C125" s="13"/>
      <c r="D125" s="20"/>
      <c r="E125" s="29"/>
      <c r="F125" s="20"/>
      <c r="G125" s="29"/>
      <c r="H125" s="20"/>
      <c r="I125" s="20"/>
      <c r="J125" s="13" t="s">
        <v>128</v>
      </c>
      <c r="K125" s="17"/>
      <c r="L125" s="15"/>
      <c r="M125" s="15"/>
      <c r="N125" s="12"/>
      <c r="O125" s="12"/>
      <c r="P125" s="12"/>
      <c r="Q125" s="26"/>
    </row>
    <row r="126" ht="22.5" customHeight="1">
      <c r="A126" s="34"/>
      <c r="B126" s="34"/>
      <c r="C126" s="13" t="n">
        <v>8094753</v>
      </c>
      <c r="D126" s="13" t="s">
        <v>35</v>
      </c>
      <c r="E126" s="14" t="s">
        <v>14</v>
      </c>
      <c r="F126" s="13" t="s">
        <v>26</v>
      </c>
      <c r="G126" s="24" t="n">
        <v>0.3</v>
      </c>
      <c r="H126" s="13" t="n">
        <v>200</v>
      </c>
      <c r="I126" s="21" t="n">
        <f>G126*H126*7</f>
        <v>420</v>
      </c>
      <c r="J126" s="13" t="s">
        <v>126</v>
      </c>
      <c r="K126" s="17" t="n">
        <v>81925</v>
      </c>
      <c r="L126" s="15" t="n">
        <v>316</v>
      </c>
      <c r="M126" s="15" t="n">
        <v>12</v>
      </c>
      <c r="N126" s="12" t="n">
        <v>0.01</v>
      </c>
      <c r="O126" s="12" t="n">
        <v>0.31</v>
      </c>
      <c r="P126" s="12" t="n">
        <v>3.74</v>
      </c>
      <c r="Q126" s="23" t="n">
        <f>M128/H126</f>
        <v>0</v>
      </c>
    </row>
    <row r="127" ht="22.5" customHeight="1">
      <c r="A127" s="34"/>
      <c r="B127" s="34"/>
      <c r="C127" s="13"/>
      <c r="D127" s="20"/>
      <c r="E127" s="29"/>
      <c r="F127" s="20"/>
      <c r="G127" s="29"/>
      <c r="H127" s="20"/>
      <c r="I127" s="20"/>
      <c r="J127" s="13" t="s">
        <v>127</v>
      </c>
      <c r="K127" s="17" t="n">
        <v>484901</v>
      </c>
      <c r="L127" s="15" t="n">
        <v>1818</v>
      </c>
      <c r="M127" s="15" t="n">
        <v>82</v>
      </c>
      <c r="N127" s="12" t="n">
        <v>0.01</v>
      </c>
      <c r="O127" s="12" t="n">
        <v>0.26</v>
      </c>
      <c r="P127" s="12" t="n">
        <v>21.13</v>
      </c>
      <c r="Q127" s="26"/>
    </row>
    <row r="128" ht="22.5" customHeight="1">
      <c r="A128" s="34"/>
      <c r="B128" s="34"/>
      <c r="C128" s="13"/>
      <c r="D128" s="20"/>
      <c r="E128" s="29"/>
      <c r="F128" s="20"/>
      <c r="G128" s="29"/>
      <c r="H128" s="20"/>
      <c r="I128" s="20"/>
      <c r="J128" s="13" t="s">
        <v>128</v>
      </c>
      <c r="K128" s="17"/>
      <c r="L128" s="15"/>
      <c r="M128" s="15"/>
      <c r="N128" s="12"/>
      <c r="O128" s="12"/>
      <c r="P128" s="12"/>
      <c r="Q128" s="26"/>
    </row>
    <row r="129" ht="22.5" customHeight="1">
      <c r="A129" s="34"/>
      <c r="B129" s="34"/>
      <c r="C129" s="13" t="n">
        <v>9415350</v>
      </c>
      <c r="D129" s="13" t="s">
        <v>37</v>
      </c>
      <c r="E129" s="14" t="s">
        <v>14</v>
      </c>
      <c r="F129" s="13" t="s">
        <v>26</v>
      </c>
      <c r="G129" s="24" t="n">
        <v>0.15</v>
      </c>
      <c r="H129" s="13" t="n">
        <v>50</v>
      </c>
      <c r="I129" s="21" t="n">
        <f>G129*H129*7</f>
        <v>52.5</v>
      </c>
      <c r="J129" s="13" t="s">
        <v>126</v>
      </c>
      <c r="K129" s="17" t="n">
        <v>5564</v>
      </c>
      <c r="L129" s="15" t="n">
        <v>47</v>
      </c>
      <c r="M129" s="15" t="n">
        <v>2</v>
      </c>
      <c r="N129" s="12" t="n">
        <v>0.02</v>
      </c>
      <c r="O129" s="12" t="n">
        <v>0.37</v>
      </c>
      <c r="P129" s="12" t="n">
        <v>0.73</v>
      </c>
      <c r="Q129" s="23" t="n">
        <f>M131/H129</f>
        <v>0</v>
      </c>
    </row>
    <row r="130" ht="22.5" customHeight="1">
      <c r="A130" s="34"/>
      <c r="B130" s="34"/>
      <c r="C130" s="13"/>
      <c r="D130" s="20"/>
      <c r="E130" s="29"/>
      <c r="F130" s="20"/>
      <c r="G130" s="29"/>
      <c r="H130" s="20"/>
      <c r="I130" s="20"/>
      <c r="J130" s="13" t="s">
        <v>127</v>
      </c>
      <c r="K130" s="17" t="n">
        <v>26273</v>
      </c>
      <c r="L130" s="15" t="n">
        <v>238</v>
      </c>
      <c r="M130" s="15" t="n">
        <v>17</v>
      </c>
      <c r="N130" s="12" t="n">
        <v>0.02</v>
      </c>
      <c r="O130" s="12" t="n">
        <v>0.21</v>
      </c>
      <c r="P130" s="12" t="n">
        <v>3.57</v>
      </c>
      <c r="Q130" s="26"/>
    </row>
    <row r="131" ht="22.5" customHeight="1">
      <c r="A131" s="34"/>
      <c r="B131" s="34"/>
      <c r="C131" s="13"/>
      <c r="D131" s="20"/>
      <c r="E131" s="29"/>
      <c r="F131" s="20"/>
      <c r="G131" s="29"/>
      <c r="H131" s="20"/>
      <c r="I131" s="20"/>
      <c r="J131" s="13" t="s">
        <v>128</v>
      </c>
      <c r="K131" s="17"/>
      <c r="L131" s="15"/>
      <c r="M131" s="15"/>
      <c r="N131" s="12"/>
      <c r="O131" s="12"/>
      <c r="P131" s="12"/>
      <c r="Q131" s="26"/>
    </row>
    <row r="132" ht="22.5" customHeight="1">
      <c r="A132" s="34"/>
      <c r="B132" s="34"/>
      <c r="C132" s="13" t="n">
        <v>2783561</v>
      </c>
      <c r="D132" s="13" t="s">
        <v>38</v>
      </c>
      <c r="E132" s="14" t="s">
        <v>14</v>
      </c>
      <c r="F132" s="13" t="s">
        <v>15</v>
      </c>
      <c r="G132" s="24" t="n">
        <v>0.1</v>
      </c>
      <c r="H132" s="13" t="n">
        <v>500</v>
      </c>
      <c r="I132" s="21" t="n">
        <f>G132*H132*7</f>
        <v>350</v>
      </c>
      <c r="J132" s="13" t="s">
        <v>126</v>
      </c>
      <c r="K132" s="17" t="n">
        <v>87</v>
      </c>
      <c r="L132" s="15" t="n">
        <v>12</v>
      </c>
      <c r="M132" s="15" t="n">
        <v>1</v>
      </c>
      <c r="N132" s="12" t="n">
        <v>0.011</v>
      </c>
      <c r="O132" s="12" t="n">
        <v>0.135</v>
      </c>
      <c r="P132" s="12" t="n">
        <v>0.135</v>
      </c>
      <c r="Q132" s="23" t="n">
        <f>M134/H132</f>
        <v>0</v>
      </c>
    </row>
    <row r="133" ht="22.5" customHeight="1">
      <c r="A133" s="34"/>
      <c r="B133" s="34"/>
      <c r="C133" s="13"/>
      <c r="D133" s="20"/>
      <c r="E133" s="29"/>
      <c r="F133" s="20"/>
      <c r="G133" s="29"/>
      <c r="H133" s="20"/>
      <c r="I133" s="20"/>
      <c r="J133" s="13" t="s">
        <v>127</v>
      </c>
      <c r="K133" s="17" t="n">
        <v>11581</v>
      </c>
      <c r="L133" s="15" t="n">
        <v>2795</v>
      </c>
      <c r="M133" s="17" t="n">
        <v>112</v>
      </c>
      <c r="N133" s="12" t="n">
        <v>0.004</v>
      </c>
      <c r="O133" s="12" t="n">
        <v>0.103</v>
      </c>
      <c r="P133" s="12" t="n">
        <v>11.56</v>
      </c>
      <c r="Q133" s="26"/>
    </row>
    <row r="134" ht="22.5" customHeight="1">
      <c r="A134" s="34"/>
      <c r="B134" s="34"/>
      <c r="C134" s="13"/>
      <c r="D134" s="20"/>
      <c r="E134" s="29"/>
      <c r="F134" s="20"/>
      <c r="G134" s="29"/>
      <c r="H134" s="20"/>
      <c r="I134" s="20"/>
      <c r="J134" s="13" t="s">
        <v>128</v>
      </c>
      <c r="K134" s="17"/>
      <c r="L134" s="15"/>
      <c r="M134" s="15"/>
      <c r="N134" s="12"/>
      <c r="O134" s="12"/>
      <c r="P134" s="12"/>
      <c r="Q134" s="26"/>
    </row>
    <row r="135" ht="22.5" customHeight="1">
      <c r="A135" s="34"/>
      <c r="B135" s="34"/>
      <c r="C135" s="13" t="n">
        <v>10599157</v>
      </c>
      <c r="D135" s="13" t="s">
        <v>39</v>
      </c>
      <c r="E135" s="14" t="s">
        <v>14</v>
      </c>
      <c r="F135" s="13" t="s">
        <v>15</v>
      </c>
      <c r="G135" s="24" t="n">
        <v>0.3</v>
      </c>
      <c r="H135" s="13" t="n">
        <v>150</v>
      </c>
      <c r="I135" s="21" t="n">
        <f>G135*H135*7</f>
        <v>315</v>
      </c>
      <c r="J135" s="13" t="s">
        <v>126</v>
      </c>
      <c r="K135" s="17" t="n">
        <v>191</v>
      </c>
      <c r="L135" s="15" t="n">
        <v>27</v>
      </c>
      <c r="M135" s="15" t="n">
        <v>0</v>
      </c>
      <c r="N135" s="12" t="n">
        <v>0</v>
      </c>
      <c r="O135" s="12" t="n">
        <v>0</v>
      </c>
      <c r="P135" s="12" t="n">
        <v>0</v>
      </c>
      <c r="Q135" s="23" t="n">
        <f>M137/H135</f>
        <v>0</v>
      </c>
    </row>
    <row r="136" ht="22.5" customHeight="1">
      <c r="A136" s="34"/>
      <c r="B136" s="34"/>
      <c r="C136" s="13"/>
      <c r="D136" s="20"/>
      <c r="E136" s="29"/>
      <c r="F136" s="20"/>
      <c r="G136" s="29"/>
      <c r="H136" s="20"/>
      <c r="I136" s="20"/>
      <c r="J136" s="13" t="s">
        <v>127</v>
      </c>
      <c r="K136" s="17" t="n">
        <v>8020</v>
      </c>
      <c r="L136" s="15" t="n">
        <v>1558</v>
      </c>
      <c r="M136" s="17" t="n">
        <v>23</v>
      </c>
      <c r="N136" s="12" t="n">
        <v>0.005</v>
      </c>
      <c r="O136" s="12" t="n">
        <v>0.313</v>
      </c>
      <c r="P136" s="12" t="n">
        <v>7.2</v>
      </c>
      <c r="Q136" s="26"/>
    </row>
    <row r="137" ht="22.5" customHeight="1">
      <c r="A137" s="34"/>
      <c r="B137" s="34"/>
      <c r="C137" s="13"/>
      <c r="D137" s="20"/>
      <c r="E137" s="29"/>
      <c r="F137" s="20"/>
      <c r="G137" s="29"/>
      <c r="H137" s="20"/>
      <c r="I137" s="20"/>
      <c r="J137" s="13" t="s">
        <v>128</v>
      </c>
      <c r="K137" s="17"/>
      <c r="L137" s="15"/>
      <c r="M137" s="15"/>
      <c r="N137" s="12"/>
      <c r="O137" s="12"/>
      <c r="P137" s="12"/>
      <c r="Q137" s="26"/>
    </row>
    <row r="138" ht="22.5" customHeight="1">
      <c r="A138" s="34"/>
      <c r="B138" s="34"/>
      <c r="C138" s="13" t="n">
        <v>10599681</v>
      </c>
      <c r="D138" s="13" t="s">
        <v>40</v>
      </c>
      <c r="E138" s="14" t="s">
        <v>14</v>
      </c>
      <c r="F138" s="13" t="s">
        <v>15</v>
      </c>
      <c r="G138" s="24" t="n">
        <v>0.13</v>
      </c>
      <c r="H138" s="13" t="n">
        <v>400</v>
      </c>
      <c r="I138" s="21" t="n">
        <f>G138*H138*7</f>
        <v>364</v>
      </c>
      <c r="J138" s="13" t="s">
        <v>126</v>
      </c>
      <c r="K138" s="15" t="n">
        <v>530</v>
      </c>
      <c r="L138" s="15" t="n">
        <v>147</v>
      </c>
      <c r="M138" s="15" t="n">
        <v>10</v>
      </c>
      <c r="N138" s="12" t="n">
        <v>0.009</v>
      </c>
      <c r="O138" s="12" t="n">
        <v>0.13</v>
      </c>
      <c r="P138" s="12" t="n">
        <v>1.3</v>
      </c>
      <c r="Q138" s="23" t="n">
        <f>M140/H138</f>
        <v>0</v>
      </c>
    </row>
    <row r="139" ht="22.5" customHeight="1">
      <c r="A139" s="34"/>
      <c r="B139" s="34"/>
      <c r="C139" s="13"/>
      <c r="D139" s="20"/>
      <c r="E139" s="29"/>
      <c r="F139" s="20"/>
      <c r="G139" s="29"/>
      <c r="H139" s="20"/>
      <c r="I139" s="20"/>
      <c r="J139" s="13" t="s">
        <v>127</v>
      </c>
      <c r="K139" s="17" t="n">
        <v>5011</v>
      </c>
      <c r="L139" s="15" t="n">
        <v>1326</v>
      </c>
      <c r="M139" s="17" t="n">
        <v>59</v>
      </c>
      <c r="N139" s="12" t="n">
        <v>0.006</v>
      </c>
      <c r="O139" s="12" t="n">
        <v>0.13</v>
      </c>
      <c r="P139" s="12" t="n">
        <v>7.67</v>
      </c>
      <c r="Q139" s="26"/>
    </row>
    <row r="140" ht="22.5" customHeight="1">
      <c r="A140" s="34"/>
      <c r="B140" s="34"/>
      <c r="C140" s="13"/>
      <c r="D140" s="20"/>
      <c r="E140" s="29"/>
      <c r="F140" s="20"/>
      <c r="G140" s="29"/>
      <c r="H140" s="20"/>
      <c r="I140" s="20"/>
      <c r="J140" s="13" t="s">
        <v>128</v>
      </c>
      <c r="K140" s="15"/>
      <c r="L140" s="15"/>
      <c r="M140" s="15"/>
      <c r="N140" s="12"/>
      <c r="O140" s="12"/>
      <c r="P140" s="12"/>
      <c r="Q140" s="26"/>
    </row>
    <row r="141" ht="22.5" customHeight="1">
      <c r="A141" s="34"/>
      <c r="B141" s="34"/>
      <c r="C141" s="13" t="n">
        <v>6060965</v>
      </c>
      <c r="D141" s="13" t="s">
        <v>35</v>
      </c>
      <c r="E141" s="14" t="s">
        <v>14</v>
      </c>
      <c r="F141" s="13" t="s">
        <v>15</v>
      </c>
      <c r="G141" s="105" t="n">
        <v>0.3</v>
      </c>
      <c r="H141" s="38" t="n">
        <v>100</v>
      </c>
      <c r="I141" s="40" t="n">
        <f>G141*H141*7</f>
        <v>210</v>
      </c>
      <c r="J141" s="13" t="s">
        <v>126</v>
      </c>
      <c r="K141" s="15" t="n">
        <v>1499</v>
      </c>
      <c r="L141" s="15" t="n">
        <v>87</v>
      </c>
      <c r="M141" s="15" t="n">
        <v>2</v>
      </c>
      <c r="N141" s="12" t="n">
        <v>0.007</v>
      </c>
      <c r="O141" s="12" t="n">
        <v>0.3</v>
      </c>
      <c r="P141" s="12" t="n">
        <v>0.6</v>
      </c>
      <c r="Q141" s="23" t="n">
        <f>M143/H141</f>
        <v>0</v>
      </c>
    </row>
    <row r="142" ht="22.5" customHeight="1">
      <c r="A142" s="34"/>
      <c r="B142" s="34"/>
      <c r="C142" s="20"/>
      <c r="D142" s="20"/>
      <c r="E142" s="29"/>
      <c r="F142" s="20"/>
      <c r="G142" s="45"/>
      <c r="H142" s="34"/>
      <c r="I142" s="34"/>
      <c r="J142" s="13" t="s">
        <v>127</v>
      </c>
      <c r="K142" s="15" t="n">
        <v>13134</v>
      </c>
      <c r="L142" s="15" t="n">
        <v>962</v>
      </c>
      <c r="M142" s="16" t="n">
        <v>32</v>
      </c>
      <c r="N142" s="12" t="n">
        <v>0.01</v>
      </c>
      <c r="O142" s="12" t="n">
        <v>0.3</v>
      </c>
      <c r="P142" s="12" t="n">
        <v>9.6</v>
      </c>
      <c r="Q142" s="26"/>
    </row>
    <row r="143" ht="22.5" customHeight="1">
      <c r="A143" s="34"/>
      <c r="B143" s="34"/>
      <c r="C143" s="20"/>
      <c r="D143" s="20"/>
      <c r="E143" s="29"/>
      <c r="F143" s="20"/>
      <c r="G143" s="46"/>
      <c r="H143" s="30"/>
      <c r="I143" s="30"/>
      <c r="J143" s="13" t="s">
        <v>128</v>
      </c>
      <c r="K143" s="15"/>
      <c r="L143" s="15"/>
      <c r="M143" s="15"/>
      <c r="N143" s="12"/>
      <c r="O143" s="12"/>
      <c r="P143" s="12"/>
      <c r="Q143" s="26"/>
    </row>
    <row r="144" ht="22.5" customHeight="1">
      <c r="A144" s="34"/>
      <c r="B144" s="34"/>
      <c r="C144" s="13" t="n">
        <v>10842514</v>
      </c>
      <c r="D144" s="13" t="s">
        <v>41</v>
      </c>
      <c r="E144" s="14" t="s">
        <v>14</v>
      </c>
      <c r="F144" s="13" t="s">
        <v>26</v>
      </c>
      <c r="G144" s="105" t="n">
        <v>0.15</v>
      </c>
      <c r="H144" s="38" t="n">
        <v>100</v>
      </c>
      <c r="I144" s="40" t="n">
        <f>G144*H144*7</f>
        <v>105</v>
      </c>
      <c r="J144" s="13" t="s">
        <v>126</v>
      </c>
      <c r="K144" s="15" t="n">
        <v>488</v>
      </c>
      <c r="L144" s="15" t="n">
        <v>3</v>
      </c>
      <c r="M144" s="15" t="n">
        <v>0</v>
      </c>
      <c r="N144" s="12" t="n">
        <v>0.02</v>
      </c>
      <c r="O144" s="12" t="n">
        <v>0</v>
      </c>
      <c r="P144" s="12" t="n">
        <v>0.05</v>
      </c>
      <c r="Q144" s="23" t="n">
        <f>M146/H144</f>
        <v>0</v>
      </c>
      <c r="R144" s="4" t="s">
        <v>130</v>
      </c>
    </row>
    <row r="145" ht="22.5" customHeight="1">
      <c r="A145" s="34"/>
      <c r="B145" s="34"/>
      <c r="C145" s="20"/>
      <c r="D145" s="20"/>
      <c r="E145" s="29"/>
      <c r="F145" s="20"/>
      <c r="G145" s="45"/>
      <c r="H145" s="34"/>
      <c r="I145" s="34"/>
      <c r="J145" s="13" t="s">
        <v>127</v>
      </c>
      <c r="K145" s="15" t="n">
        <v>2333</v>
      </c>
      <c r="L145" s="15" t="n">
        <v>33</v>
      </c>
      <c r="M145" s="15" t="n">
        <v>0</v>
      </c>
      <c r="N145" s="12" t="n">
        <v>0.02</v>
      </c>
      <c r="O145" s="12" t="n">
        <v>0</v>
      </c>
      <c r="P145" s="12" t="n">
        <v>0.61</v>
      </c>
      <c r="Q145" s="26"/>
    </row>
    <row r="146" ht="22.5" customHeight="1">
      <c r="A146" s="34"/>
      <c r="B146" s="34"/>
      <c r="C146" s="20"/>
      <c r="D146" s="20"/>
      <c r="E146" s="29"/>
      <c r="F146" s="20"/>
      <c r="G146" s="46"/>
      <c r="H146" s="30"/>
      <c r="I146" s="30"/>
      <c r="J146" s="13" t="s">
        <v>128</v>
      </c>
      <c r="K146" s="15"/>
      <c r="L146" s="15"/>
      <c r="M146" s="15"/>
      <c r="N146" s="12"/>
      <c r="O146" s="12"/>
      <c r="P146" s="12"/>
      <c r="Q146" s="26"/>
    </row>
    <row r="147" ht="22.5" customHeight="1">
      <c r="A147" s="34"/>
      <c r="B147" s="34"/>
      <c r="C147" s="13" t="n">
        <v>10815258</v>
      </c>
      <c r="D147" s="13" t="s">
        <v>41</v>
      </c>
      <c r="E147" s="14" t="s">
        <v>14</v>
      </c>
      <c r="F147" s="13" t="s">
        <v>15</v>
      </c>
      <c r="G147" s="105" t="n">
        <v>0.15</v>
      </c>
      <c r="H147" s="38" t="n">
        <v>100</v>
      </c>
      <c r="I147" s="40" t="n">
        <f>G147*H147*7</f>
        <v>105</v>
      </c>
      <c r="J147" s="13" t="s">
        <v>126</v>
      </c>
      <c r="K147" s="15" t="n">
        <v>27</v>
      </c>
      <c r="L147" s="15" t="n">
        <v>2</v>
      </c>
      <c r="M147" s="15" t="n">
        <v>0</v>
      </c>
      <c r="N147" s="12" t="n">
        <v>0</v>
      </c>
      <c r="O147" s="12" t="n">
        <v>0</v>
      </c>
      <c r="P147" s="12" t="n">
        <v>0</v>
      </c>
      <c r="Q147" s="23" t="n">
        <f>M149/H147</f>
        <v>0</v>
      </c>
    </row>
    <row r="148" ht="22.5" customHeight="1">
      <c r="A148" s="34"/>
      <c r="B148" s="34"/>
      <c r="C148" s="20"/>
      <c r="D148" s="20"/>
      <c r="E148" s="29"/>
      <c r="F148" s="20"/>
      <c r="G148" s="45"/>
      <c r="H148" s="34"/>
      <c r="I148" s="34"/>
      <c r="J148" s="13" t="s">
        <v>127</v>
      </c>
      <c r="K148" s="15" t="n">
        <v>2492</v>
      </c>
      <c r="L148" s="15" t="n">
        <v>29</v>
      </c>
      <c r="M148" s="15" t="n">
        <v>0</v>
      </c>
      <c r="N148" s="12" t="n">
        <v>0</v>
      </c>
      <c r="O148" s="12" t="n">
        <v>0</v>
      </c>
      <c r="P148" s="12" t="n">
        <v>0</v>
      </c>
      <c r="Q148" s="26"/>
    </row>
    <row r="149" ht="22.5" customHeight="1">
      <c r="A149" s="34"/>
      <c r="B149" s="34"/>
      <c r="C149" s="20"/>
      <c r="D149" s="20"/>
      <c r="E149" s="29"/>
      <c r="F149" s="20"/>
      <c r="G149" s="46"/>
      <c r="H149" s="30"/>
      <c r="I149" s="30"/>
      <c r="J149" s="13" t="s">
        <v>128</v>
      </c>
      <c r="K149" s="15"/>
      <c r="L149" s="15"/>
      <c r="M149" s="15"/>
      <c r="N149" s="12"/>
      <c r="O149" s="12"/>
      <c r="P149" s="12"/>
      <c r="Q149" s="26"/>
    </row>
    <row r="150" ht="22.5" customHeight="1">
      <c r="A150" s="34"/>
      <c r="B150" s="34"/>
      <c r="C150" s="13" t="n">
        <v>91535229</v>
      </c>
      <c r="D150" s="13" t="s">
        <v>31</v>
      </c>
      <c r="E150" s="14" t="s">
        <v>36</v>
      </c>
      <c r="F150" s="13" t="s">
        <v>15</v>
      </c>
      <c r="G150" s="105" t="n">
        <v>0.02</v>
      </c>
      <c r="H150" s="38" t="n">
        <v>500</v>
      </c>
      <c r="I150" s="40" t="n">
        <f>G150*H150*7</f>
        <v>70</v>
      </c>
      <c r="J150" s="13" t="s">
        <v>126</v>
      </c>
      <c r="K150" s="15" t="n">
        <v>101</v>
      </c>
      <c r="L150" s="15" t="n">
        <v>19</v>
      </c>
      <c r="M150" s="15" t="n">
        <v>1</v>
      </c>
      <c r="N150" s="12" t="n">
        <v>0.002</v>
      </c>
      <c r="O150" s="12" t="n">
        <v>0.03</v>
      </c>
      <c r="P150" s="12" t="n">
        <v>0.03</v>
      </c>
      <c r="Q150" s="23" t="n">
        <f>M152/H150</f>
        <v>0</v>
      </c>
    </row>
    <row r="151" ht="22.5" customHeight="1">
      <c r="A151" s="34"/>
      <c r="B151" s="34"/>
      <c r="C151" s="20"/>
      <c r="D151" s="20"/>
      <c r="E151" s="29"/>
      <c r="F151" s="20"/>
      <c r="G151" s="45"/>
      <c r="H151" s="34"/>
      <c r="I151" s="34"/>
      <c r="J151" s="13" t="s">
        <v>127</v>
      </c>
      <c r="K151" s="15" t="n">
        <v>2646</v>
      </c>
      <c r="L151" s="15" t="n">
        <v>874</v>
      </c>
      <c r="M151" s="15" t="n">
        <v>4</v>
      </c>
      <c r="N151" s="12" t="n">
        <v>0</v>
      </c>
      <c r="O151" s="12" t="n">
        <v>0.038</v>
      </c>
      <c r="P151" s="12" t="n">
        <v>0.15</v>
      </c>
      <c r="Q151" s="26"/>
    </row>
    <row r="152" ht="22.5" customHeight="1">
      <c r="A152" s="34"/>
      <c r="B152" s="34"/>
      <c r="C152" s="20"/>
      <c r="D152" s="20"/>
      <c r="E152" s="29"/>
      <c r="F152" s="20"/>
      <c r="G152" s="46"/>
      <c r="H152" s="30"/>
      <c r="I152" s="30"/>
      <c r="J152" s="13" t="s">
        <v>128</v>
      </c>
      <c r="K152" s="15"/>
      <c r="L152" s="15"/>
      <c r="M152" s="15"/>
      <c r="N152" s="12"/>
      <c r="O152" s="12"/>
      <c r="P152" s="12"/>
      <c r="Q152" s="26"/>
    </row>
    <row r="153" ht="22.5" customHeight="1">
      <c r="A153" s="34"/>
      <c r="B153" s="34"/>
      <c r="C153" s="13" t="n">
        <v>91535331</v>
      </c>
      <c r="D153" s="13" t="s">
        <v>31</v>
      </c>
      <c r="E153" s="14" t="s">
        <v>42</v>
      </c>
      <c r="F153" s="13" t="s">
        <v>15</v>
      </c>
      <c r="G153" s="105" t="n">
        <v>0.02</v>
      </c>
      <c r="H153" s="38" t="n">
        <v>750</v>
      </c>
      <c r="I153" s="40" t="n">
        <f>G153*H153*7</f>
        <v>105</v>
      </c>
      <c r="J153" s="13" t="s">
        <v>126</v>
      </c>
      <c r="K153" s="15" t="n">
        <v>83</v>
      </c>
      <c r="L153" s="15" t="n">
        <v>29</v>
      </c>
      <c r="M153" s="15" t="n">
        <v>0</v>
      </c>
      <c r="N153" s="12" t="n">
        <v>0</v>
      </c>
      <c r="O153" s="12" t="n">
        <v>0</v>
      </c>
      <c r="P153" s="12" t="n">
        <v>0</v>
      </c>
      <c r="Q153" s="23" t="n">
        <f>M155/H153</f>
        <v>0</v>
      </c>
    </row>
    <row r="154" ht="22.5" customHeight="1">
      <c r="A154" s="34"/>
      <c r="B154" s="34"/>
      <c r="C154" s="20"/>
      <c r="D154" s="20"/>
      <c r="E154" s="29"/>
      <c r="F154" s="20"/>
      <c r="G154" s="45"/>
      <c r="H154" s="34"/>
      <c r="I154" s="34"/>
      <c r="J154" s="13" t="s">
        <v>127</v>
      </c>
      <c r="K154" s="15" t="n">
        <v>940</v>
      </c>
      <c r="L154" s="15" t="n">
        <v>402</v>
      </c>
      <c r="M154" s="15" t="n">
        <v>4</v>
      </c>
      <c r="N154" s="12" t="n">
        <v>0</v>
      </c>
      <c r="O154" s="12" t="n">
        <v>0.04</v>
      </c>
      <c r="P154" s="12" t="n">
        <v>0.16</v>
      </c>
      <c r="Q154" s="26"/>
    </row>
    <row r="155" ht="22.5" customHeight="1">
      <c r="A155" s="34"/>
      <c r="B155" s="34"/>
      <c r="C155" s="20"/>
      <c r="D155" s="20"/>
      <c r="E155" s="29"/>
      <c r="F155" s="20"/>
      <c r="G155" s="46"/>
      <c r="H155" s="30"/>
      <c r="I155" s="30"/>
      <c r="J155" s="13" t="s">
        <v>128</v>
      </c>
      <c r="K155" s="15"/>
      <c r="L155" s="15"/>
      <c r="M155" s="15"/>
      <c r="N155" s="12"/>
      <c r="O155" s="12"/>
      <c r="P155" s="12"/>
      <c r="Q155" s="26"/>
    </row>
    <row r="156" ht="22.5" customHeight="1">
      <c r="A156" s="34"/>
      <c r="B156" s="34"/>
      <c r="C156" s="13" t="n">
        <v>11324493</v>
      </c>
      <c r="D156" s="13" t="s">
        <v>31</v>
      </c>
      <c r="E156" s="14" t="s">
        <v>17</v>
      </c>
      <c r="F156" s="13" t="s">
        <v>15</v>
      </c>
      <c r="G156" s="105" t="n">
        <v>0.28</v>
      </c>
      <c r="H156" s="38" t="n">
        <v>100</v>
      </c>
      <c r="I156" s="40" t="n">
        <f>G156*H156*7</f>
        <v>196</v>
      </c>
      <c r="J156" s="13" t="s">
        <v>126</v>
      </c>
      <c r="K156" s="15" t="n">
        <v>81</v>
      </c>
      <c r="L156" s="15" t="n">
        <v>26</v>
      </c>
      <c r="M156" s="15" t="n">
        <v>0</v>
      </c>
      <c r="N156" s="12" t="n">
        <v>0</v>
      </c>
      <c r="O156" s="12" t="n">
        <v>0</v>
      </c>
      <c r="P156" s="12" t="n">
        <v>0</v>
      </c>
      <c r="Q156" s="23" t="n">
        <f>M158/H156</f>
        <v>0</v>
      </c>
    </row>
    <row r="157" ht="22.5" customHeight="1">
      <c r="A157" s="34"/>
      <c r="B157" s="34"/>
      <c r="C157" s="20"/>
      <c r="D157" s="20"/>
      <c r="E157" s="29"/>
      <c r="F157" s="20"/>
      <c r="G157" s="45"/>
      <c r="H157" s="34"/>
      <c r="I157" s="34"/>
      <c r="J157" s="13" t="s">
        <v>127</v>
      </c>
      <c r="K157" s="15" t="n">
        <v>726</v>
      </c>
      <c r="L157" s="15" t="n">
        <v>254</v>
      </c>
      <c r="M157" s="15" t="n">
        <v>3</v>
      </c>
      <c r="N157" s="12" t="n">
        <v>0.006</v>
      </c>
      <c r="O157" s="12" t="n">
        <v>0.533</v>
      </c>
      <c r="P157" s="12" t="n">
        <v>1.6</v>
      </c>
      <c r="Q157" s="26"/>
    </row>
    <row r="158" ht="22.5" customHeight="1">
      <c r="A158" s="34"/>
      <c r="B158" s="34"/>
      <c r="C158" s="20"/>
      <c r="D158" s="20"/>
      <c r="E158" s="29"/>
      <c r="F158" s="20"/>
      <c r="G158" s="46"/>
      <c r="H158" s="30"/>
      <c r="I158" s="30"/>
      <c r="J158" s="13" t="s">
        <v>128</v>
      </c>
      <c r="K158" s="15"/>
      <c r="L158" s="15"/>
      <c r="M158" s="15"/>
      <c r="N158" s="12"/>
      <c r="O158" s="12"/>
      <c r="P158" s="12"/>
      <c r="Q158" s="26"/>
    </row>
    <row r="159" ht="22.5" customHeight="1">
      <c r="A159" s="34"/>
      <c r="B159" s="34"/>
      <c r="C159" s="13" t="n">
        <v>10298628</v>
      </c>
      <c r="D159" s="13" t="s">
        <v>43</v>
      </c>
      <c r="E159" s="14" t="s">
        <v>14</v>
      </c>
      <c r="F159" s="13" t="s">
        <v>26</v>
      </c>
      <c r="G159" s="105" t="n">
        <v>0.14</v>
      </c>
      <c r="H159" s="38" t="n">
        <v>80</v>
      </c>
      <c r="I159" s="40" t="n">
        <f>G159*H159*7</f>
        <v>78.4</v>
      </c>
      <c r="J159" s="13" t="s">
        <v>126</v>
      </c>
      <c r="K159" s="15" t="n">
        <v>17279</v>
      </c>
      <c r="L159" s="15" t="n">
        <v>89</v>
      </c>
      <c r="M159" s="15" t="n">
        <v>5</v>
      </c>
      <c r="N159" s="12" t="n">
        <v>0.01</v>
      </c>
      <c r="O159" s="12" t="n">
        <v>0.25</v>
      </c>
      <c r="P159" s="12" t="n">
        <v>1.23</v>
      </c>
      <c r="Q159" s="23" t="n">
        <f>M161/H159</f>
        <v>0</v>
      </c>
    </row>
    <row r="160" ht="22.5" customHeight="1">
      <c r="A160" s="34"/>
      <c r="B160" s="34"/>
      <c r="C160" s="20"/>
      <c r="D160" s="20"/>
      <c r="E160" s="29"/>
      <c r="F160" s="20"/>
      <c r="G160" s="45"/>
      <c r="H160" s="34"/>
      <c r="I160" s="34"/>
      <c r="J160" s="13" t="s">
        <v>127</v>
      </c>
      <c r="K160" s="15" t="n">
        <v>82738</v>
      </c>
      <c r="L160" s="15" t="n">
        <v>350</v>
      </c>
      <c r="M160" s="15" t="n">
        <v>35</v>
      </c>
      <c r="N160" s="12" t="n">
        <v>0.02</v>
      </c>
      <c r="O160" s="12" t="n">
        <v>0.15</v>
      </c>
      <c r="P160" s="12" t="n">
        <v>5.38</v>
      </c>
      <c r="Q160" s="26"/>
    </row>
    <row r="161" ht="22.5" customHeight="1">
      <c r="A161" s="34"/>
      <c r="B161" s="34"/>
      <c r="C161" s="20"/>
      <c r="D161" s="20"/>
      <c r="E161" s="29"/>
      <c r="F161" s="20"/>
      <c r="G161" s="46"/>
      <c r="H161" s="30"/>
      <c r="I161" s="30"/>
      <c r="J161" s="13" t="s">
        <v>128</v>
      </c>
      <c r="K161" s="15"/>
      <c r="L161" s="15"/>
      <c r="M161" s="15"/>
      <c r="N161" s="12"/>
      <c r="O161" s="12"/>
      <c r="P161" s="12"/>
      <c r="Q161" s="26"/>
    </row>
    <row r="162" ht="22.5" customHeight="1">
      <c r="A162" s="34"/>
      <c r="B162" s="34"/>
      <c r="C162" s="13" t="n">
        <v>11655595</v>
      </c>
      <c r="D162" s="13" t="s">
        <v>44</v>
      </c>
      <c r="E162" s="14" t="s">
        <v>14</v>
      </c>
      <c r="F162" s="13" t="s">
        <v>26</v>
      </c>
      <c r="G162" s="105" t="n">
        <v>0.4</v>
      </c>
      <c r="H162" s="38" t="n">
        <v>100</v>
      </c>
      <c r="I162" s="40" t="n">
        <f>G162*H162*7</f>
        <v>280</v>
      </c>
      <c r="J162" s="13" t="s">
        <v>126</v>
      </c>
      <c r="K162" s="15" t="n">
        <v>4424</v>
      </c>
      <c r="L162" s="15" t="n">
        <v>36</v>
      </c>
      <c r="M162" s="15" t="n">
        <v>0</v>
      </c>
      <c r="N162" s="12" t="n">
        <v>0</v>
      </c>
      <c r="O162" s="12" t="n">
        <v>0</v>
      </c>
      <c r="P162" s="12" t="n">
        <v>1.18</v>
      </c>
      <c r="Q162" s="23" t="n">
        <f>M164/H162</f>
        <v>0</v>
      </c>
      <c r="R162" s="4" t="s">
        <v>131</v>
      </c>
    </row>
    <row r="163" ht="22.5" customHeight="1">
      <c r="A163" s="34"/>
      <c r="B163" s="34"/>
      <c r="C163" s="20"/>
      <c r="D163" s="20"/>
      <c r="E163" s="29"/>
      <c r="F163" s="20"/>
      <c r="G163" s="45"/>
      <c r="H163" s="34"/>
      <c r="I163" s="34"/>
      <c r="J163" s="13" t="s">
        <v>127</v>
      </c>
      <c r="K163" s="15" t="n">
        <v>20198</v>
      </c>
      <c r="L163" s="15" t="n">
        <v>163</v>
      </c>
      <c r="M163" s="15" t="n">
        <v>0</v>
      </c>
      <c r="N163" s="12" t="n">
        <v>0.03</v>
      </c>
      <c r="O163" s="12" t="n">
        <v>0</v>
      </c>
      <c r="P163" s="12" t="n">
        <v>5.49</v>
      </c>
      <c r="Q163" s="26"/>
    </row>
    <row r="164" ht="22.5" customHeight="1">
      <c r="A164" s="34"/>
      <c r="B164" s="34"/>
      <c r="C164" s="20"/>
      <c r="D164" s="20"/>
      <c r="E164" s="29"/>
      <c r="F164" s="20"/>
      <c r="G164" s="46"/>
      <c r="H164" s="30"/>
      <c r="I164" s="30"/>
      <c r="J164" s="13" t="s">
        <v>128</v>
      </c>
      <c r="K164" s="15"/>
      <c r="L164" s="15"/>
      <c r="M164" s="15"/>
      <c r="N164" s="12"/>
      <c r="O164" s="12"/>
      <c r="P164" s="12"/>
      <c r="Q164" s="26"/>
    </row>
    <row r="165" ht="22.5" customHeight="1">
      <c r="A165" s="34"/>
      <c r="B165" s="34"/>
      <c r="C165" s="13" t="n">
        <v>11655596</v>
      </c>
      <c r="D165" s="13" t="s">
        <v>44</v>
      </c>
      <c r="E165" s="14" t="s">
        <v>14</v>
      </c>
      <c r="F165" s="13" t="s">
        <v>12</v>
      </c>
      <c r="G165" s="105" t="n">
        <v>0.3</v>
      </c>
      <c r="H165" s="38" t="n">
        <v>50</v>
      </c>
      <c r="I165" s="40" t="n">
        <f>G165*H165*7</f>
        <v>105</v>
      </c>
      <c r="J165" s="13" t="s">
        <v>126</v>
      </c>
      <c r="K165" s="15" t="n">
        <v>7</v>
      </c>
      <c r="L165" s="15" t="n">
        <v>0</v>
      </c>
      <c r="M165" s="15" t="n">
        <v>0</v>
      </c>
      <c r="N165" s="12" t="n">
        <v>0</v>
      </c>
      <c r="O165" s="12" t="n">
        <v>0</v>
      </c>
      <c r="P165" s="12" t="n">
        <v>0</v>
      </c>
      <c r="Q165" s="23" t="n">
        <f>M167/H165</f>
        <v>0</v>
      </c>
      <c r="R165" s="4" t="s">
        <v>132</v>
      </c>
    </row>
    <row r="166" ht="22.5" customHeight="1">
      <c r="A166" s="34"/>
      <c r="B166" s="34"/>
      <c r="C166" s="20"/>
      <c r="D166" s="20"/>
      <c r="E166" s="29"/>
      <c r="F166" s="20"/>
      <c r="G166" s="45"/>
      <c r="H166" s="34"/>
      <c r="I166" s="34"/>
      <c r="J166" s="13" t="s">
        <v>127</v>
      </c>
      <c r="K166" s="15" t="n">
        <v>246</v>
      </c>
      <c r="L166" s="15" t="n">
        <v>0</v>
      </c>
      <c r="M166" s="15" t="n">
        <v>0</v>
      </c>
      <c r="N166" s="12" t="n">
        <v>0</v>
      </c>
      <c r="O166" s="12" t="n">
        <v>0</v>
      </c>
      <c r="P166" s="12" t="n">
        <v>0</v>
      </c>
      <c r="Q166" s="26"/>
    </row>
    <row r="167" ht="22.5" customHeight="1">
      <c r="A167" s="34"/>
      <c r="B167" s="34"/>
      <c r="C167" s="20"/>
      <c r="D167" s="20"/>
      <c r="E167" s="29"/>
      <c r="F167" s="20"/>
      <c r="G167" s="46"/>
      <c r="H167" s="30"/>
      <c r="I167" s="30"/>
      <c r="J167" s="13" t="s">
        <v>128</v>
      </c>
      <c r="K167" s="15"/>
      <c r="L167" s="15"/>
      <c r="M167" s="15"/>
      <c r="N167" s="12"/>
      <c r="O167" s="12"/>
      <c r="P167" s="12"/>
      <c r="Q167" s="26"/>
    </row>
    <row r="168" ht="22.5" customHeight="1">
      <c r="A168" s="34"/>
      <c r="B168" s="34"/>
      <c r="C168" s="13" t="n">
        <v>11690183</v>
      </c>
      <c r="D168" s="13" t="s">
        <v>38</v>
      </c>
      <c r="E168" s="14" t="s">
        <v>14</v>
      </c>
      <c r="F168" s="13" t="s">
        <v>15</v>
      </c>
      <c r="G168" s="105" t="n">
        <v>0.1</v>
      </c>
      <c r="H168" s="38" t="n">
        <v>100</v>
      </c>
      <c r="I168" s="40" t="n">
        <f>G168*H168*7</f>
        <v>70</v>
      </c>
      <c r="J168" s="13" t="s">
        <v>126</v>
      </c>
      <c r="K168" s="15" t="n">
        <v>101</v>
      </c>
      <c r="L168" s="15" t="n">
        <v>18</v>
      </c>
      <c r="M168" s="15" t="n">
        <v>1</v>
      </c>
      <c r="N168" s="12" t="n">
        <v>0.011</v>
      </c>
      <c r="O168" s="12" t="n">
        <v>0.2</v>
      </c>
      <c r="P168" s="12" t="n">
        <v>0.2</v>
      </c>
      <c r="Q168" s="23" t="n">
        <f>M170/H168</f>
        <v>0</v>
      </c>
    </row>
    <row r="169" ht="22.5" customHeight="1">
      <c r="A169" s="34"/>
      <c r="B169" s="34"/>
      <c r="C169" s="20"/>
      <c r="D169" s="20"/>
      <c r="E169" s="29"/>
      <c r="F169" s="20"/>
      <c r="G169" s="45"/>
      <c r="H169" s="34"/>
      <c r="I169" s="34"/>
      <c r="J169" s="13" t="s">
        <v>127</v>
      </c>
      <c r="K169" s="15" t="n">
        <v>3227</v>
      </c>
      <c r="L169" s="15" t="n">
        <v>933</v>
      </c>
      <c r="M169" s="16" t="n">
        <v>17</v>
      </c>
      <c r="N169" s="12" t="n">
        <v>0.003</v>
      </c>
      <c r="O169" s="12" t="n">
        <v>0.191</v>
      </c>
      <c r="P169" s="12" t="n">
        <v>3.25</v>
      </c>
      <c r="Q169" s="26"/>
    </row>
    <row r="170" ht="22.5" customHeight="1">
      <c r="A170" s="34"/>
      <c r="B170" s="34"/>
      <c r="C170" s="20"/>
      <c r="D170" s="20"/>
      <c r="E170" s="29"/>
      <c r="F170" s="20"/>
      <c r="G170" s="46"/>
      <c r="H170" s="30"/>
      <c r="I170" s="30"/>
      <c r="J170" s="13" t="s">
        <v>128</v>
      </c>
      <c r="K170" s="15"/>
      <c r="L170" s="15"/>
      <c r="M170" s="15"/>
      <c r="N170" s="12"/>
      <c r="O170" s="12"/>
      <c r="P170" s="12"/>
      <c r="Q170" s="26"/>
    </row>
    <row r="171" ht="22.5" customHeight="1">
      <c r="A171" s="34"/>
      <c r="B171" s="34"/>
      <c r="C171" s="13" t="n">
        <v>11763482</v>
      </c>
      <c r="D171" s="13" t="s">
        <v>44</v>
      </c>
      <c r="E171" s="14" t="s">
        <v>14</v>
      </c>
      <c r="F171" s="13" t="s">
        <v>12</v>
      </c>
      <c r="G171" s="105" t="n">
        <v>0.4</v>
      </c>
      <c r="H171" s="38" t="n">
        <v>100</v>
      </c>
      <c r="I171" s="40" t="n">
        <f>G171*H171*7</f>
        <v>280</v>
      </c>
      <c r="J171" s="13" t="s">
        <v>126</v>
      </c>
      <c r="K171" s="15" t="n">
        <v>30</v>
      </c>
      <c r="L171" s="15" t="n">
        <v>5</v>
      </c>
      <c r="M171" s="15" t="n">
        <v>0</v>
      </c>
      <c r="N171" s="12" t="n">
        <v>0.003</v>
      </c>
      <c r="O171" s="12" t="n">
        <v>0</v>
      </c>
      <c r="P171" s="12" t="n">
        <v>0.0153</v>
      </c>
      <c r="Q171" s="23" t="n">
        <f>M173/H171</f>
        <v>0</v>
      </c>
      <c r="R171" s="4" t="s">
        <v>133</v>
      </c>
    </row>
    <row r="172" ht="22.5" customHeight="1">
      <c r="A172" s="34"/>
      <c r="B172" s="34"/>
      <c r="C172" s="20"/>
      <c r="D172" s="20"/>
      <c r="E172" s="29"/>
      <c r="F172" s="20"/>
      <c r="G172" s="45"/>
      <c r="H172" s="34"/>
      <c r="I172" s="34"/>
      <c r="J172" s="13" t="s">
        <v>127</v>
      </c>
      <c r="K172" s="15" t="n">
        <v>156</v>
      </c>
      <c r="L172" s="15" t="n">
        <v>36</v>
      </c>
      <c r="M172" s="15" t="n">
        <v>0</v>
      </c>
      <c r="N172" s="12" t="n">
        <v>0.002</v>
      </c>
      <c r="O172" s="12" t="n">
        <v>0</v>
      </c>
      <c r="P172" s="12" t="n">
        <v>0.0808</v>
      </c>
      <c r="Q172" s="26"/>
    </row>
    <row r="173" ht="22.5" customHeight="1">
      <c r="A173" s="34"/>
      <c r="B173" s="34"/>
      <c r="C173" s="20"/>
      <c r="D173" s="20"/>
      <c r="E173" s="29"/>
      <c r="F173" s="20"/>
      <c r="G173" s="46"/>
      <c r="H173" s="30"/>
      <c r="I173" s="30"/>
      <c r="J173" s="13" t="s">
        <v>128</v>
      </c>
      <c r="K173" s="15"/>
      <c r="L173" s="15"/>
      <c r="M173" s="15"/>
      <c r="N173" s="12"/>
      <c r="O173" s="12"/>
      <c r="P173" s="12"/>
      <c r="Q173" s="26"/>
    </row>
    <row r="174" ht="22.5" customHeight="1">
      <c r="A174" s="34"/>
      <c r="B174" s="34"/>
      <c r="C174" s="13" t="n">
        <v>91565942</v>
      </c>
      <c r="D174" s="13" t="s">
        <v>31</v>
      </c>
      <c r="E174" s="14" t="s">
        <v>36</v>
      </c>
      <c r="F174" s="13" t="s">
        <v>15</v>
      </c>
      <c r="G174" s="105" t="n">
        <v>0.03</v>
      </c>
      <c r="H174" s="38" t="n">
        <v>600</v>
      </c>
      <c r="I174" s="40" t="n">
        <f>G174*H174*7</f>
        <v>126</v>
      </c>
      <c r="J174" s="13" t="s">
        <v>126</v>
      </c>
      <c r="K174" s="15" t="n">
        <v>736</v>
      </c>
      <c r="L174" s="15" t="n">
        <v>36</v>
      </c>
      <c r="M174" s="15" t="n">
        <v>0</v>
      </c>
      <c r="N174" s="12" t="n">
        <v>0</v>
      </c>
      <c r="O174" s="12" t="n">
        <v>0</v>
      </c>
      <c r="P174" s="12" t="n">
        <v>0</v>
      </c>
      <c r="Q174" s="23" t="n">
        <f>M176/H174</f>
        <v>0</v>
      </c>
    </row>
    <row r="175" ht="22.5" customHeight="1">
      <c r="A175" s="34"/>
      <c r="B175" s="34"/>
      <c r="C175" s="20"/>
      <c r="D175" s="20"/>
      <c r="E175" s="29"/>
      <c r="F175" s="20"/>
      <c r="G175" s="45"/>
      <c r="H175" s="34"/>
      <c r="I175" s="34"/>
      <c r="J175" s="13" t="s">
        <v>127</v>
      </c>
      <c r="K175" s="15" t="n">
        <v>32722</v>
      </c>
      <c r="L175" s="15" t="n">
        <v>2079</v>
      </c>
      <c r="M175" s="15" t="n">
        <v>19</v>
      </c>
      <c r="N175" s="12" t="n">
        <v>0</v>
      </c>
      <c r="O175" s="12" t="n">
        <v>0.03</v>
      </c>
      <c r="P175" s="12" t="n">
        <v>0.571</v>
      </c>
      <c r="Q175" s="26"/>
    </row>
    <row r="176" ht="22.5" customHeight="1">
      <c r="A176" s="34"/>
      <c r="B176" s="34"/>
      <c r="C176" s="20"/>
      <c r="D176" s="20"/>
      <c r="E176" s="29"/>
      <c r="F176" s="20"/>
      <c r="G176" s="46"/>
      <c r="H176" s="30"/>
      <c r="I176" s="30"/>
      <c r="J176" s="13" t="s">
        <v>128</v>
      </c>
      <c r="K176" s="15"/>
      <c r="L176" s="15"/>
      <c r="M176" s="15"/>
      <c r="N176" s="12"/>
      <c r="O176" s="12"/>
      <c r="P176" s="12"/>
      <c r="Q176" s="26"/>
    </row>
    <row r="177" ht="22.5" customHeight="1">
      <c r="A177" s="34"/>
      <c r="B177" s="34"/>
      <c r="C177" s="13" t="n">
        <v>91565947</v>
      </c>
      <c r="D177" s="13" t="s">
        <v>31</v>
      </c>
      <c r="E177" s="14" t="s">
        <v>42</v>
      </c>
      <c r="F177" s="13" t="s">
        <v>15</v>
      </c>
      <c r="G177" s="105" t="n">
        <v>0.02</v>
      </c>
      <c r="H177" s="38" t="n">
        <v>1000</v>
      </c>
      <c r="I177" s="40" t="n">
        <f>G177*H177*7</f>
        <v>140</v>
      </c>
      <c r="J177" s="13" t="s">
        <v>126</v>
      </c>
      <c r="K177" s="15" t="n">
        <v>7115</v>
      </c>
      <c r="L177" s="15" t="n">
        <v>2573</v>
      </c>
      <c r="M177" s="15" t="n">
        <v>42</v>
      </c>
      <c r="N177" s="12" t="n">
        <v>0</v>
      </c>
      <c r="O177" s="12" t="n">
        <v>0.02</v>
      </c>
      <c r="P177" s="12" t="n">
        <v>0.84</v>
      </c>
      <c r="Q177" s="23" t="n">
        <f>M179/H177</f>
        <v>0</v>
      </c>
    </row>
    <row r="178" ht="22.5" customHeight="1">
      <c r="A178" s="34"/>
      <c r="B178" s="34"/>
      <c r="C178" s="20"/>
      <c r="D178" s="20"/>
      <c r="E178" s="29"/>
      <c r="F178" s="20"/>
      <c r="G178" s="45"/>
      <c r="H178" s="34"/>
      <c r="I178" s="34"/>
      <c r="J178" s="13" t="s">
        <v>127</v>
      </c>
      <c r="K178" s="15" t="n">
        <v>233247</v>
      </c>
      <c r="L178" s="15" t="n">
        <v>100989</v>
      </c>
      <c r="M178" s="15" t="n">
        <v>1000</v>
      </c>
      <c r="N178" s="12" t="n">
        <v>0</v>
      </c>
      <c r="O178" s="12" t="n">
        <v>0.02</v>
      </c>
      <c r="P178" s="12" t="n">
        <v>20</v>
      </c>
      <c r="Q178" s="26"/>
    </row>
    <row r="179" ht="22.5" customHeight="1">
      <c r="A179" s="34"/>
      <c r="B179" s="34"/>
      <c r="C179" s="20"/>
      <c r="D179" s="20"/>
      <c r="E179" s="29"/>
      <c r="F179" s="20"/>
      <c r="G179" s="46"/>
      <c r="H179" s="30"/>
      <c r="I179" s="30"/>
      <c r="J179" s="13" t="s">
        <v>128</v>
      </c>
      <c r="K179" s="15"/>
      <c r="L179" s="15"/>
      <c r="M179" s="15"/>
      <c r="N179" s="12"/>
      <c r="O179" s="12"/>
      <c r="P179" s="12"/>
      <c r="Q179" s="26"/>
    </row>
    <row r="180" ht="22.5" customHeight="1">
      <c r="A180" s="34"/>
      <c r="B180" s="34"/>
      <c r="C180" s="13" t="n">
        <v>12541739</v>
      </c>
      <c r="D180" s="13" t="s">
        <v>45</v>
      </c>
      <c r="E180" s="14" t="s">
        <v>14</v>
      </c>
      <c r="F180" s="13" t="s">
        <v>15</v>
      </c>
      <c r="G180" s="105" t="n">
        <v>0.3</v>
      </c>
      <c r="H180" s="38" t="n">
        <v>200</v>
      </c>
      <c r="I180" s="40" t="n">
        <f>G180*H180*7</f>
        <v>420</v>
      </c>
      <c r="J180" s="13" t="s">
        <v>126</v>
      </c>
      <c r="K180" s="15" t="n">
        <v>316</v>
      </c>
      <c r="L180" s="15" t="n">
        <v>16</v>
      </c>
      <c r="M180" s="15" t="n">
        <v>1</v>
      </c>
      <c r="N180" s="12" t="n">
        <v>0.018</v>
      </c>
      <c r="O180" s="12" t="n">
        <v>0.285</v>
      </c>
      <c r="P180" s="12" t="n">
        <v>0.285</v>
      </c>
      <c r="Q180" s="23" t="n">
        <f>M182/H180</f>
        <v>0</v>
      </c>
    </row>
    <row r="181" ht="22.5" customHeight="1">
      <c r="A181" s="34"/>
      <c r="B181" s="34"/>
      <c r="C181" s="20"/>
      <c r="D181" s="20"/>
      <c r="E181" s="29"/>
      <c r="F181" s="20"/>
      <c r="G181" s="45"/>
      <c r="H181" s="34"/>
      <c r="I181" s="34"/>
      <c r="J181" s="13" t="s">
        <v>127</v>
      </c>
      <c r="K181" s="15" t="n">
        <v>43833</v>
      </c>
      <c r="L181" s="15" t="n">
        <v>7797</v>
      </c>
      <c r="M181" s="15" t="n">
        <v>200</v>
      </c>
      <c r="N181" s="12" t="n">
        <v>0.008</v>
      </c>
      <c r="O181" s="12" t="n">
        <v>0.296</v>
      </c>
      <c r="P181" s="12" t="n">
        <v>59.145</v>
      </c>
      <c r="Q181" s="26"/>
    </row>
    <row r="182" ht="22.5" customHeight="1">
      <c r="A182" s="34"/>
      <c r="B182" s="30"/>
      <c r="C182" s="20"/>
      <c r="D182" s="20"/>
      <c r="E182" s="29"/>
      <c r="F182" s="20"/>
      <c r="G182" s="46"/>
      <c r="H182" s="30"/>
      <c r="I182" s="30"/>
      <c r="J182" s="13" t="s">
        <v>128</v>
      </c>
      <c r="K182" s="15"/>
      <c r="L182" s="15"/>
      <c r="M182" s="15"/>
      <c r="N182" s="12"/>
      <c r="O182" s="12"/>
      <c r="P182" s="12"/>
      <c r="Q182" s="26"/>
    </row>
    <row r="183" ht="22.5" customHeight="1">
      <c r="A183" s="34"/>
      <c r="B183" s="76" t="s">
        <v>134</v>
      </c>
      <c r="C183" s="13" t="n">
        <v>5464039</v>
      </c>
      <c r="D183" s="13" t="s">
        <v>31</v>
      </c>
      <c r="E183" s="14" t="s">
        <v>46</v>
      </c>
      <c r="F183" s="13" t="s">
        <v>15</v>
      </c>
      <c r="G183" s="24" t="n">
        <v>0.28</v>
      </c>
      <c r="H183" s="13" t="n">
        <v>1700</v>
      </c>
      <c r="I183" s="21" t="n">
        <f>G183*H183*7</f>
        <v>3332</v>
      </c>
      <c r="J183" s="13" t="s">
        <v>126</v>
      </c>
      <c r="K183" s="15" t="n">
        <v>14085</v>
      </c>
      <c r="L183" s="15" t="n">
        <v>2570</v>
      </c>
      <c r="M183" s="15" t="n">
        <v>54</v>
      </c>
      <c r="N183" s="12" t="n">
        <v>0.006</v>
      </c>
      <c r="O183" s="12" t="n">
        <v>0.297</v>
      </c>
      <c r="P183" s="12" t="n">
        <v>16.05</v>
      </c>
      <c r="Q183" s="23" t="n">
        <f>M185/H183</f>
        <v>0</v>
      </c>
    </row>
    <row r="184" ht="22.5" customHeight="1">
      <c r="A184" s="34"/>
      <c r="B184" s="34"/>
      <c r="C184" s="13"/>
      <c r="D184" s="20"/>
      <c r="E184" s="29"/>
      <c r="F184" s="20"/>
      <c r="G184" s="29"/>
      <c r="H184" s="20"/>
      <c r="I184" s="20"/>
      <c r="J184" s="13" t="s">
        <v>127</v>
      </c>
      <c r="K184" s="15" t="n">
        <v>171408</v>
      </c>
      <c r="L184" s="15" t="n">
        <v>31185</v>
      </c>
      <c r="M184" s="15" t="n">
        <v>486</v>
      </c>
      <c r="N184" s="12" t="n">
        <v>0.005</v>
      </c>
      <c r="O184" s="12" t="n">
        <v>0.299</v>
      </c>
      <c r="P184" s="12" t="n">
        <v>145.498</v>
      </c>
      <c r="Q184" s="26"/>
    </row>
    <row r="185" ht="22.5" customHeight="1">
      <c r="A185" s="34"/>
      <c r="B185" s="34"/>
      <c r="C185" s="13"/>
      <c r="D185" s="20"/>
      <c r="E185" s="29"/>
      <c r="F185" s="20"/>
      <c r="G185" s="29"/>
      <c r="H185" s="20"/>
      <c r="I185" s="20"/>
      <c r="J185" s="13" t="s">
        <v>128</v>
      </c>
      <c r="K185" s="15"/>
      <c r="L185" s="15"/>
      <c r="M185" s="15"/>
      <c r="N185" s="12"/>
      <c r="O185" s="12"/>
      <c r="P185" s="12"/>
      <c r="Q185" s="26"/>
    </row>
    <row r="186" ht="22.5" customHeight="1">
      <c r="A186" s="34"/>
      <c r="B186" s="34"/>
      <c r="C186" s="13" t="n">
        <v>8057746</v>
      </c>
      <c r="D186" s="13" t="s">
        <v>31</v>
      </c>
      <c r="E186" s="14" t="s">
        <v>46</v>
      </c>
      <c r="F186" s="13" t="s">
        <v>15</v>
      </c>
      <c r="G186" s="24" t="n">
        <v>0.32</v>
      </c>
      <c r="H186" s="13" t="n">
        <v>300</v>
      </c>
      <c r="I186" s="21" t="n">
        <f>G186*H186*7</f>
        <v>672</v>
      </c>
      <c r="J186" s="13" t="s">
        <v>126</v>
      </c>
      <c r="K186" s="15" t="n">
        <v>0</v>
      </c>
      <c r="L186" s="15" t="n">
        <v>0</v>
      </c>
      <c r="M186" s="15" t="n">
        <v>0</v>
      </c>
      <c r="N186" s="12" t="n">
        <v>0</v>
      </c>
      <c r="O186" s="12" t="n">
        <v>0</v>
      </c>
      <c r="P186" s="12" t="n">
        <v>0</v>
      </c>
      <c r="Q186" s="23" t="n">
        <f>M188/H186</f>
        <v>0</v>
      </c>
    </row>
    <row r="187" ht="22.5" customHeight="1">
      <c r="A187" s="34"/>
      <c r="B187" s="34"/>
      <c r="C187" s="13"/>
      <c r="D187" s="20"/>
      <c r="E187" s="29"/>
      <c r="F187" s="20"/>
      <c r="G187" s="29"/>
      <c r="H187" s="20"/>
      <c r="I187" s="20"/>
      <c r="J187" s="13" t="s">
        <v>127</v>
      </c>
      <c r="K187" s="15" t="n">
        <v>0</v>
      </c>
      <c r="L187" s="15" t="n">
        <v>0</v>
      </c>
      <c r="M187" s="15" t="n">
        <v>0</v>
      </c>
      <c r="N187" s="12" t="n">
        <v>0</v>
      </c>
      <c r="O187" s="12" t="n">
        <v>0</v>
      </c>
      <c r="P187" s="12" t="n">
        <v>0</v>
      </c>
      <c r="Q187" s="26"/>
    </row>
    <row r="188" ht="22.5" customHeight="1">
      <c r="A188" s="34"/>
      <c r="B188" s="34"/>
      <c r="C188" s="13"/>
      <c r="D188" s="20"/>
      <c r="E188" s="29"/>
      <c r="F188" s="20"/>
      <c r="G188" s="29"/>
      <c r="H188" s="20"/>
      <c r="I188" s="20"/>
      <c r="J188" s="13" t="s">
        <v>128</v>
      </c>
      <c r="K188" s="15"/>
      <c r="L188" s="15"/>
      <c r="M188" s="15"/>
      <c r="N188" s="12"/>
      <c r="O188" s="12"/>
      <c r="P188" s="12"/>
      <c r="Q188" s="26"/>
    </row>
    <row r="189" ht="22.5" customHeight="1">
      <c r="A189" s="34"/>
      <c r="B189" s="34"/>
      <c r="C189" s="13" t="n">
        <v>91399821</v>
      </c>
      <c r="D189" s="13" t="s">
        <v>40</v>
      </c>
      <c r="E189" s="14" t="s">
        <v>14</v>
      </c>
      <c r="F189" s="13" t="s">
        <v>26</v>
      </c>
      <c r="G189" s="24" t="n">
        <v>0.1</v>
      </c>
      <c r="H189" s="13" t="n">
        <v>500</v>
      </c>
      <c r="I189" s="21" t="n">
        <f>G189*H189*7</f>
        <v>350</v>
      </c>
      <c r="J189" s="13" t="s">
        <v>126</v>
      </c>
      <c r="K189" s="15" t="n">
        <v>3586</v>
      </c>
      <c r="L189" s="15" t="n">
        <v>589</v>
      </c>
      <c r="M189" s="15" t="n">
        <v>15</v>
      </c>
      <c r="N189" s="12" t="n">
        <v>0</v>
      </c>
      <c r="O189" s="12" t="n">
        <v>0.18</v>
      </c>
      <c r="P189" s="12" t="n">
        <v>2.76</v>
      </c>
      <c r="Q189" s="23" t="n">
        <f>M191/H189</f>
        <v>0</v>
      </c>
    </row>
    <row r="190" ht="22.5" customHeight="1">
      <c r="A190" s="34"/>
      <c r="B190" s="34"/>
      <c r="C190" s="13"/>
      <c r="D190" s="20"/>
      <c r="E190" s="29"/>
      <c r="F190" s="20"/>
      <c r="G190" s="29"/>
      <c r="H190" s="20"/>
      <c r="I190" s="20"/>
      <c r="J190" s="13" t="s">
        <v>127</v>
      </c>
      <c r="K190" s="15" t="n">
        <v>40295</v>
      </c>
      <c r="L190" s="15" t="n">
        <v>7545</v>
      </c>
      <c r="M190" s="15" t="n">
        <v>447</v>
      </c>
      <c r="N190" s="12" t="n">
        <v>0</v>
      </c>
      <c r="O190" s="12" t="n">
        <v>0.07</v>
      </c>
      <c r="P190" s="12" t="n">
        <v>30.21</v>
      </c>
      <c r="Q190" s="26"/>
    </row>
    <row r="191" ht="22.5" customHeight="1">
      <c r="A191" s="34"/>
      <c r="B191" s="34"/>
      <c r="C191" s="13"/>
      <c r="D191" s="20"/>
      <c r="E191" s="29"/>
      <c r="F191" s="20"/>
      <c r="G191" s="29"/>
      <c r="H191" s="20"/>
      <c r="I191" s="20"/>
      <c r="J191" s="13" t="s">
        <v>128</v>
      </c>
      <c r="K191" s="15"/>
      <c r="L191" s="15"/>
      <c r="M191" s="15"/>
      <c r="N191" s="12"/>
      <c r="O191" s="12"/>
      <c r="P191" s="12"/>
      <c r="Q191" s="26"/>
    </row>
    <row r="192" ht="22.5" customHeight="1">
      <c r="A192" s="34"/>
      <c r="B192" s="34"/>
      <c r="C192" s="13" t="n">
        <v>8670368</v>
      </c>
      <c r="D192" s="13" t="s">
        <v>16</v>
      </c>
      <c r="E192" s="14" t="s">
        <v>11</v>
      </c>
      <c r="F192" s="13" t="s">
        <v>30</v>
      </c>
      <c r="G192" s="24" t="n">
        <v>0.12</v>
      </c>
      <c r="H192" s="13" t="n">
        <v>100</v>
      </c>
      <c r="I192" s="21" t="n">
        <f>G192*H192*7</f>
        <v>84</v>
      </c>
      <c r="J192" s="13" t="s">
        <v>126</v>
      </c>
      <c r="K192" s="15" t="n">
        <v>643</v>
      </c>
      <c r="L192" s="15" t="n">
        <v>114</v>
      </c>
      <c r="M192" s="15" t="n">
        <v>0</v>
      </c>
      <c r="N192" s="12" t="n">
        <v>0</v>
      </c>
      <c r="O192" s="12" t="n">
        <v>0</v>
      </c>
      <c r="P192" s="12" t="n">
        <v>0.21</v>
      </c>
      <c r="Q192" s="23" t="n">
        <f>M194/H192</f>
        <v>0</v>
      </c>
    </row>
    <row r="193" ht="22.5" customHeight="1">
      <c r="A193" s="34"/>
      <c r="B193" s="34"/>
      <c r="C193" s="13"/>
      <c r="D193" s="20"/>
      <c r="E193" s="29"/>
      <c r="F193" s="20"/>
      <c r="G193" s="29"/>
      <c r="H193" s="20"/>
      <c r="I193" s="20"/>
      <c r="J193" s="13" t="s">
        <v>127</v>
      </c>
      <c r="K193" s="15" t="n">
        <v>864</v>
      </c>
      <c r="L193" s="15" t="n">
        <v>148</v>
      </c>
      <c r="M193" s="15" t="n">
        <v>2</v>
      </c>
      <c r="N193" s="12" t="n">
        <v>0</v>
      </c>
      <c r="O193" s="12" t="n">
        <v>0.12</v>
      </c>
      <c r="P193" s="12" t="n">
        <v>0.25</v>
      </c>
      <c r="Q193" s="26"/>
    </row>
    <row r="194" ht="22.5" customHeight="1">
      <c r="A194" s="34"/>
      <c r="B194" s="34"/>
      <c r="C194" s="13"/>
      <c r="D194" s="20"/>
      <c r="E194" s="29"/>
      <c r="F194" s="20"/>
      <c r="G194" s="29"/>
      <c r="H194" s="20"/>
      <c r="I194" s="20"/>
      <c r="J194" s="13" t="s">
        <v>128</v>
      </c>
      <c r="K194" s="15"/>
      <c r="L194" s="15"/>
      <c r="M194" s="15"/>
      <c r="N194" s="12"/>
      <c r="O194" s="12"/>
      <c r="P194" s="12"/>
      <c r="Q194" s="26"/>
    </row>
    <row r="195" ht="22.5" customHeight="1">
      <c r="A195" s="34"/>
      <c r="B195" s="34"/>
      <c r="C195" s="13" t="n">
        <v>10514860</v>
      </c>
      <c r="D195" s="13" t="s">
        <v>44</v>
      </c>
      <c r="E195" s="14" t="s">
        <v>14</v>
      </c>
      <c r="F195" s="13" t="s">
        <v>15</v>
      </c>
      <c r="G195" s="24" t="n">
        <v>0.6</v>
      </c>
      <c r="H195" s="13" t="n">
        <v>150</v>
      </c>
      <c r="I195" s="21" t="n">
        <f>G195*H195*7</f>
        <v>630</v>
      </c>
      <c r="J195" s="13" t="s">
        <v>126</v>
      </c>
      <c r="K195" s="15" t="n">
        <v>1302</v>
      </c>
      <c r="L195" s="15" t="n">
        <v>47</v>
      </c>
      <c r="M195" s="15" t="n">
        <v>2</v>
      </c>
      <c r="N195" s="12" t="n">
        <v>0.03</v>
      </c>
      <c r="O195" s="12" t="n">
        <v>0.7</v>
      </c>
      <c r="P195" s="12" t="n">
        <v>1.4</v>
      </c>
      <c r="Q195" s="23" t="n">
        <f>M197/H195</f>
        <v>0</v>
      </c>
    </row>
    <row r="196" ht="22.5" customHeight="1">
      <c r="A196" s="34"/>
      <c r="B196" s="34"/>
      <c r="C196" s="13"/>
      <c r="D196" s="20"/>
      <c r="E196" s="29"/>
      <c r="F196" s="20"/>
      <c r="G196" s="29"/>
      <c r="H196" s="20"/>
      <c r="I196" s="20"/>
      <c r="J196" s="13" t="s">
        <v>127</v>
      </c>
      <c r="K196" s="15" t="n">
        <v>42625</v>
      </c>
      <c r="L196" s="15" t="n">
        <v>2670</v>
      </c>
      <c r="M196" s="15" t="n">
        <v>20</v>
      </c>
      <c r="N196" s="12" t="n">
        <v>0.005</v>
      </c>
      <c r="O196" s="12" t="n">
        <v>0.7</v>
      </c>
      <c r="P196" s="12" t="n">
        <v>14</v>
      </c>
      <c r="Q196" s="26"/>
    </row>
    <row r="197" ht="22.5" customHeight="1">
      <c r="A197" s="34"/>
      <c r="B197" s="34"/>
      <c r="C197" s="13"/>
      <c r="D197" s="20"/>
      <c r="E197" s="29"/>
      <c r="F197" s="20"/>
      <c r="G197" s="29"/>
      <c r="H197" s="20"/>
      <c r="I197" s="20"/>
      <c r="J197" s="13" t="s">
        <v>128</v>
      </c>
      <c r="K197" s="15"/>
      <c r="L197" s="15"/>
      <c r="M197" s="15"/>
      <c r="N197" s="12"/>
      <c r="O197" s="12"/>
      <c r="P197" s="12"/>
      <c r="Q197" s="26"/>
    </row>
    <row r="198" ht="22.5" customHeight="1">
      <c r="A198" s="34"/>
      <c r="B198" s="34"/>
      <c r="C198" s="13" t="n">
        <v>91532857</v>
      </c>
      <c r="D198" s="13" t="s">
        <v>47</v>
      </c>
      <c r="E198" s="14" t="s">
        <v>14</v>
      </c>
      <c r="F198" s="13" t="s">
        <v>12</v>
      </c>
      <c r="G198" s="24" t="n">
        <v>0.23</v>
      </c>
      <c r="H198" s="13" t="n">
        <v>100</v>
      </c>
      <c r="I198" s="21" t="n">
        <f>G198*H198*7</f>
        <v>161</v>
      </c>
      <c r="J198" s="13" t="s">
        <v>126</v>
      </c>
      <c r="K198" s="15" t="n">
        <v>438</v>
      </c>
      <c r="L198" s="15" t="n">
        <v>48</v>
      </c>
      <c r="M198" s="15" t="n">
        <v>2</v>
      </c>
      <c r="N198" s="12" t="n">
        <v>0.007</v>
      </c>
      <c r="O198" s="12" t="n">
        <v>0.176</v>
      </c>
      <c r="P198" s="12" t="n">
        <v>0.3529</v>
      </c>
      <c r="Q198" s="23" t="n">
        <f>M200/H198</f>
        <v>0</v>
      </c>
    </row>
    <row r="199" ht="22.5" customHeight="1">
      <c r="A199" s="34"/>
      <c r="B199" s="34"/>
      <c r="C199" s="13"/>
      <c r="D199" s="20"/>
      <c r="E199" s="29"/>
      <c r="F199" s="20"/>
      <c r="G199" s="29"/>
      <c r="H199" s="20"/>
      <c r="I199" s="20"/>
      <c r="J199" s="13" t="s">
        <v>127</v>
      </c>
      <c r="K199" s="15" t="n">
        <v>3091</v>
      </c>
      <c r="L199" s="15" t="n">
        <v>448</v>
      </c>
      <c r="M199" s="15" t="n">
        <v>19</v>
      </c>
      <c r="N199" s="12" t="n">
        <v>0.009</v>
      </c>
      <c r="O199" s="12" t="n">
        <v>0.212</v>
      </c>
      <c r="P199" s="12" t="n">
        <v>4.0314</v>
      </c>
      <c r="Q199" s="26"/>
    </row>
    <row r="200" ht="22.5" customHeight="1">
      <c r="A200" s="34"/>
      <c r="B200" s="34"/>
      <c r="C200" s="13"/>
      <c r="D200" s="20"/>
      <c r="E200" s="29"/>
      <c r="F200" s="20"/>
      <c r="G200" s="29"/>
      <c r="H200" s="20"/>
      <c r="I200" s="20"/>
      <c r="J200" s="13" t="s">
        <v>128</v>
      </c>
      <c r="K200" s="15"/>
      <c r="L200" s="15"/>
      <c r="M200" s="15"/>
      <c r="N200" s="12"/>
      <c r="O200" s="12"/>
      <c r="P200" s="12"/>
      <c r="Q200" s="26"/>
    </row>
    <row r="201" ht="22.5" customHeight="1">
      <c r="A201" s="34"/>
      <c r="B201" s="34"/>
      <c r="C201" s="13" t="n">
        <v>91534913</v>
      </c>
      <c r="D201" s="13" t="s">
        <v>48</v>
      </c>
      <c r="E201" s="14" t="s">
        <v>49</v>
      </c>
      <c r="F201" s="13" t="s">
        <v>15</v>
      </c>
      <c r="G201" s="24" t="n">
        <v>0.5</v>
      </c>
      <c r="H201" s="13" t="n">
        <v>100</v>
      </c>
      <c r="I201" s="21" t="n">
        <f>G201*H201*7</f>
        <v>350</v>
      </c>
      <c r="J201" s="13" t="s">
        <v>126</v>
      </c>
      <c r="K201" s="15" t="n">
        <v>56</v>
      </c>
      <c r="L201" s="15" t="n">
        <v>18</v>
      </c>
      <c r="M201" s="15" t="n">
        <v>0</v>
      </c>
      <c r="N201" s="12" t="n">
        <v>0</v>
      </c>
      <c r="O201" s="12" t="n">
        <v>0</v>
      </c>
      <c r="P201" s="12" t="n">
        <v>0</v>
      </c>
      <c r="Q201" s="23" t="n">
        <f>M203/H201</f>
        <v>0</v>
      </c>
    </row>
    <row r="202" ht="22.5" customHeight="1">
      <c r="A202" s="34"/>
      <c r="B202" s="34"/>
      <c r="C202" s="13"/>
      <c r="D202" s="20"/>
      <c r="E202" s="29"/>
      <c r="F202" s="20"/>
      <c r="G202" s="29"/>
      <c r="H202" s="20"/>
      <c r="I202" s="20"/>
      <c r="J202" s="13" t="s">
        <v>127</v>
      </c>
      <c r="K202" s="15" t="n">
        <v>903</v>
      </c>
      <c r="L202" s="15" t="n">
        <v>195</v>
      </c>
      <c r="M202" s="15" t="n">
        <v>0</v>
      </c>
      <c r="N202" s="12" t="n">
        <v>0</v>
      </c>
      <c r="O202" s="12" t="n">
        <v>0</v>
      </c>
      <c r="P202" s="12" t="n">
        <v>0</v>
      </c>
      <c r="Q202" s="26"/>
    </row>
    <row r="203" ht="22.5" customHeight="1">
      <c r="A203" s="34"/>
      <c r="B203" s="34"/>
      <c r="C203" s="13"/>
      <c r="D203" s="20"/>
      <c r="E203" s="29"/>
      <c r="F203" s="20"/>
      <c r="G203" s="29"/>
      <c r="H203" s="20"/>
      <c r="I203" s="20"/>
      <c r="J203" s="13" t="s">
        <v>128</v>
      </c>
      <c r="K203" s="15"/>
      <c r="L203" s="15"/>
      <c r="M203" s="15"/>
      <c r="N203" s="12"/>
      <c r="O203" s="12"/>
      <c r="P203" s="12"/>
      <c r="Q203" s="26"/>
    </row>
    <row r="204" ht="22.5" customHeight="1">
      <c r="A204" s="34"/>
      <c r="B204" s="34"/>
      <c r="C204" s="13" t="n">
        <v>91533906</v>
      </c>
      <c r="D204" s="13" t="s">
        <v>50</v>
      </c>
      <c r="E204" s="14" t="s">
        <v>51</v>
      </c>
      <c r="F204" s="13" t="s">
        <v>15</v>
      </c>
      <c r="G204" s="24" t="n">
        <v>0.5</v>
      </c>
      <c r="H204" s="13" t="n">
        <v>100</v>
      </c>
      <c r="I204" s="21" t="n">
        <f>G204*H204*7</f>
        <v>350</v>
      </c>
      <c r="J204" s="13" t="s">
        <v>126</v>
      </c>
      <c r="K204" s="15" t="n">
        <v>29</v>
      </c>
      <c r="L204" s="15" t="n">
        <v>5</v>
      </c>
      <c r="M204" s="15" t="n">
        <v>0</v>
      </c>
      <c r="N204" s="12" t="n">
        <v>0</v>
      </c>
      <c r="O204" s="12" t="n">
        <v>0</v>
      </c>
      <c r="P204" s="12" t="n">
        <v>0</v>
      </c>
      <c r="Q204" s="23" t="n">
        <f>M206/H204</f>
        <v>0</v>
      </c>
    </row>
    <row r="205" ht="22.5" customHeight="1">
      <c r="A205" s="34"/>
      <c r="B205" s="34"/>
      <c r="C205" s="13"/>
      <c r="D205" s="20"/>
      <c r="E205" s="29"/>
      <c r="F205" s="20"/>
      <c r="G205" s="29"/>
      <c r="H205" s="20"/>
      <c r="I205" s="20"/>
      <c r="J205" s="13" t="s">
        <v>127</v>
      </c>
      <c r="K205" s="15" t="n">
        <v>378</v>
      </c>
      <c r="L205" s="15" t="n">
        <v>24</v>
      </c>
      <c r="M205" s="15" t="n">
        <v>0</v>
      </c>
      <c r="N205" s="12" t="n">
        <v>0</v>
      </c>
      <c r="O205" s="12" t="n">
        <v>0</v>
      </c>
      <c r="P205" s="12" t="n">
        <v>0</v>
      </c>
      <c r="Q205" s="26"/>
    </row>
    <row r="206" ht="22.5" customHeight="1">
      <c r="A206" s="34"/>
      <c r="B206" s="34"/>
      <c r="C206" s="13"/>
      <c r="D206" s="20"/>
      <c r="E206" s="29"/>
      <c r="F206" s="20"/>
      <c r="G206" s="29"/>
      <c r="H206" s="20"/>
      <c r="I206" s="20"/>
      <c r="J206" s="13" t="s">
        <v>128</v>
      </c>
      <c r="K206" s="15"/>
      <c r="L206" s="15"/>
      <c r="M206" s="15"/>
      <c r="N206" s="12"/>
      <c r="O206" s="12"/>
      <c r="P206" s="12"/>
      <c r="Q206" s="26"/>
    </row>
    <row r="207" ht="22.5" customHeight="1">
      <c r="A207" s="34"/>
      <c r="B207" s="34"/>
      <c r="C207" s="13" t="n">
        <v>91545519</v>
      </c>
      <c r="D207" s="13" t="s">
        <v>52</v>
      </c>
      <c r="E207" s="14" t="s">
        <v>46</v>
      </c>
      <c r="F207" s="13" t="s">
        <v>15</v>
      </c>
      <c r="G207" s="24" t="n">
        <v>0.2</v>
      </c>
      <c r="H207" s="13" t="n">
        <v>100</v>
      </c>
      <c r="I207" s="21" t="n">
        <f>G207*H207*7</f>
        <v>140</v>
      </c>
      <c r="J207" s="13" t="s">
        <v>126</v>
      </c>
      <c r="K207" s="15" t="n">
        <v>270</v>
      </c>
      <c r="L207" s="15" t="n">
        <v>40</v>
      </c>
      <c r="M207" s="15" t="n">
        <v>1</v>
      </c>
      <c r="N207" s="12" t="n">
        <v>0.005</v>
      </c>
      <c r="O207" s="12" t="n">
        <v>0.19</v>
      </c>
      <c r="P207" s="12" t="n">
        <v>0.19</v>
      </c>
      <c r="Q207" s="23" t="n">
        <f>M209/H207</f>
        <v>0</v>
      </c>
    </row>
    <row r="208" ht="22.5" customHeight="1">
      <c r="A208" s="34"/>
      <c r="B208" s="34"/>
      <c r="C208" s="13"/>
      <c r="D208" s="20"/>
      <c r="E208" s="29"/>
      <c r="F208" s="20"/>
      <c r="G208" s="29"/>
      <c r="H208" s="20"/>
      <c r="I208" s="20"/>
      <c r="J208" s="13" t="s">
        <v>127</v>
      </c>
      <c r="K208" s="15" t="n">
        <v>40977</v>
      </c>
      <c r="L208" s="15" t="n">
        <v>7699</v>
      </c>
      <c r="M208" s="15" t="n">
        <v>75</v>
      </c>
      <c r="N208" s="12" t="n">
        <v>0.002</v>
      </c>
      <c r="O208" s="12" t="n">
        <v>0.199</v>
      </c>
      <c r="P208" s="12" t="n">
        <v>14.94</v>
      </c>
      <c r="Q208" s="26"/>
    </row>
    <row r="209" ht="22.5" customHeight="1">
      <c r="A209" s="34"/>
      <c r="B209" s="34"/>
      <c r="C209" s="13"/>
      <c r="D209" s="20"/>
      <c r="E209" s="29"/>
      <c r="F209" s="20"/>
      <c r="G209" s="29"/>
      <c r="H209" s="20"/>
      <c r="I209" s="20"/>
      <c r="J209" s="13" t="s">
        <v>128</v>
      </c>
      <c r="K209" s="15"/>
      <c r="L209" s="15"/>
      <c r="M209" s="15"/>
      <c r="N209" s="12"/>
      <c r="O209" s="12"/>
      <c r="P209" s="12"/>
      <c r="Q209" s="26"/>
    </row>
    <row r="210" ht="22.5" customHeight="1">
      <c r="A210" s="34"/>
      <c r="B210" s="34"/>
      <c r="C210" s="13" t="n">
        <v>91551388</v>
      </c>
      <c r="D210" s="13" t="s">
        <v>53</v>
      </c>
      <c r="E210" s="14" t="s">
        <v>54</v>
      </c>
      <c r="F210" s="13" t="s">
        <v>12</v>
      </c>
      <c r="G210" s="24" t="n">
        <v>0.8</v>
      </c>
      <c r="H210" s="13" t="n">
        <v>100</v>
      </c>
      <c r="I210" s="21" t="n">
        <f>G210*H210*7</f>
        <v>560</v>
      </c>
      <c r="J210" s="13" t="s">
        <v>126</v>
      </c>
      <c r="K210" s="15" t="n">
        <v>153</v>
      </c>
      <c r="L210" s="15" t="n">
        <v>1</v>
      </c>
      <c r="M210" s="15" t="n">
        <v>0</v>
      </c>
      <c r="N210" s="12" t="n">
        <v>0</v>
      </c>
      <c r="O210" s="12" t="n">
        <v>0</v>
      </c>
      <c r="P210" s="12" t="n">
        <v>0.0004</v>
      </c>
      <c r="Q210" s="23" t="n">
        <f>M212/H210</f>
        <v>0</v>
      </c>
      <c r="S210" s="4" t="s">
        <v>135</v>
      </c>
    </row>
    <row r="211" ht="22.5" customHeight="1">
      <c r="A211" s="34"/>
      <c r="B211" s="34"/>
      <c r="C211" s="13"/>
      <c r="D211" s="20"/>
      <c r="E211" s="29"/>
      <c r="F211" s="20"/>
      <c r="G211" s="29"/>
      <c r="H211" s="20"/>
      <c r="I211" s="20"/>
      <c r="J211" s="13" t="s">
        <v>127</v>
      </c>
      <c r="K211" s="15" t="n">
        <v>2241</v>
      </c>
      <c r="L211" s="15" t="n">
        <v>771</v>
      </c>
      <c r="M211" s="15" t="n">
        <v>26</v>
      </c>
      <c r="N211" s="12" t="n">
        <v>0.023</v>
      </c>
      <c r="O211" s="12" t="n">
        <v>0.673</v>
      </c>
      <c r="P211" s="12" t="n">
        <v>17.5087</v>
      </c>
      <c r="Q211" s="26"/>
    </row>
    <row r="212" ht="22.5" customHeight="1">
      <c r="A212" s="34"/>
      <c r="B212" s="34"/>
      <c r="C212" s="13"/>
      <c r="D212" s="20"/>
      <c r="E212" s="29"/>
      <c r="F212" s="20"/>
      <c r="G212" s="29"/>
      <c r="H212" s="20"/>
      <c r="I212" s="20"/>
      <c r="J212" s="13" t="s">
        <v>128</v>
      </c>
      <c r="K212" s="15"/>
      <c r="L212" s="15"/>
      <c r="M212" s="15"/>
      <c r="N212" s="12"/>
      <c r="O212" s="12"/>
      <c r="P212" s="12"/>
      <c r="Q212" s="26"/>
    </row>
    <row r="213" ht="22.5" customHeight="1">
      <c r="A213" s="34"/>
      <c r="B213" s="34"/>
      <c r="C213" s="13" t="n">
        <v>91565948</v>
      </c>
      <c r="D213" s="13" t="s">
        <v>47</v>
      </c>
      <c r="E213" s="14" t="s">
        <v>14</v>
      </c>
      <c r="F213" s="13" t="s">
        <v>12</v>
      </c>
      <c r="G213" s="24" t="n">
        <v>0.16</v>
      </c>
      <c r="H213" s="13" t="n">
        <v>170</v>
      </c>
      <c r="I213" s="21" t="n">
        <f>G213*H213*7</f>
        <v>190.4</v>
      </c>
      <c r="J213" s="13" t="s">
        <v>126</v>
      </c>
      <c r="K213" s="15" t="n">
        <v>153</v>
      </c>
      <c r="L213" s="15" t="n">
        <v>1</v>
      </c>
      <c r="M213" s="15" t="n">
        <v>0</v>
      </c>
      <c r="N213" s="12" t="n">
        <v>0</v>
      </c>
      <c r="O213" s="12" t="n">
        <v>0</v>
      </c>
      <c r="P213" s="12" t="n">
        <v>0.0004</v>
      </c>
      <c r="Q213" s="23" t="n">
        <f>M215/H213</f>
        <v>0</v>
      </c>
    </row>
    <row r="214" ht="22.5" customHeight="1">
      <c r="A214" s="34"/>
      <c r="B214" s="34"/>
      <c r="C214" s="13"/>
      <c r="D214" s="20"/>
      <c r="E214" s="29"/>
      <c r="F214" s="20"/>
      <c r="G214" s="29"/>
      <c r="H214" s="20"/>
      <c r="I214" s="20"/>
      <c r="J214" s="13" t="s">
        <v>127</v>
      </c>
      <c r="K214" s="15" t="n">
        <v>1339</v>
      </c>
      <c r="L214" s="15" t="n">
        <v>27</v>
      </c>
      <c r="M214" s="15" t="n">
        <v>0</v>
      </c>
      <c r="N214" s="12" t="n">
        <v>0.01</v>
      </c>
      <c r="O214" s="12" t="n">
        <v>0</v>
      </c>
      <c r="P214" s="12" t="n">
        <v>0.2669</v>
      </c>
      <c r="Q214" s="26"/>
    </row>
    <row r="215" ht="22.5" customHeight="1">
      <c r="A215" s="34"/>
      <c r="B215" s="34"/>
      <c r="C215" s="13"/>
      <c r="D215" s="20"/>
      <c r="E215" s="29"/>
      <c r="F215" s="20"/>
      <c r="G215" s="29"/>
      <c r="H215" s="20"/>
      <c r="I215" s="20"/>
      <c r="J215" s="13" t="s">
        <v>128</v>
      </c>
      <c r="K215" s="15"/>
      <c r="L215" s="15"/>
      <c r="M215" s="15"/>
      <c r="N215" s="12"/>
      <c r="O215" s="12"/>
      <c r="P215" s="12"/>
      <c r="Q215" s="26"/>
    </row>
    <row r="216" ht="22.5" customHeight="1">
      <c r="A216" s="34"/>
      <c r="B216" s="34"/>
      <c r="C216" s="13" t="n">
        <v>91550293</v>
      </c>
      <c r="D216" s="13" t="s">
        <v>55</v>
      </c>
      <c r="E216" s="14" t="s">
        <v>56</v>
      </c>
      <c r="F216" s="13" t="s">
        <v>15</v>
      </c>
      <c r="G216" s="24" t="n">
        <v>0.35</v>
      </c>
      <c r="H216" s="13" t="n">
        <v>155</v>
      </c>
      <c r="I216" s="21" t="n">
        <f>G216*H216*7</f>
        <v>379.75</v>
      </c>
      <c r="J216" s="13" t="s">
        <v>126</v>
      </c>
      <c r="K216" s="15" t="n">
        <v>227</v>
      </c>
      <c r="L216" s="15" t="n">
        <v>22</v>
      </c>
      <c r="M216" s="15" t="n">
        <v>0</v>
      </c>
      <c r="N216" s="12" t="n">
        <v>0</v>
      </c>
      <c r="O216" s="12" t="n">
        <v>0</v>
      </c>
      <c r="P216" s="12" t="n">
        <v>0</v>
      </c>
      <c r="Q216" s="23" t="n">
        <f>M218/H216</f>
        <v>0</v>
      </c>
    </row>
    <row r="217" ht="22.5" customHeight="1">
      <c r="A217" s="34"/>
      <c r="B217" s="34"/>
      <c r="C217" s="13"/>
      <c r="D217" s="20"/>
      <c r="E217" s="29"/>
      <c r="F217" s="20"/>
      <c r="G217" s="29"/>
      <c r="H217" s="20"/>
      <c r="I217" s="20"/>
      <c r="J217" s="13" t="s">
        <v>127</v>
      </c>
      <c r="K217" s="15" t="n">
        <v>7658</v>
      </c>
      <c r="L217" s="15" t="n">
        <v>1305</v>
      </c>
      <c r="M217" s="15" t="n">
        <v>3</v>
      </c>
      <c r="N217" s="12" t="n">
        <v>0.001</v>
      </c>
      <c r="O217" s="12" t="n">
        <v>0.35</v>
      </c>
      <c r="P217" s="12" t="n">
        <v>1.05</v>
      </c>
      <c r="Q217" s="26"/>
    </row>
    <row r="218" ht="22.5" customHeight="1">
      <c r="A218" s="34"/>
      <c r="B218" s="34"/>
      <c r="C218" s="13"/>
      <c r="D218" s="20"/>
      <c r="E218" s="29"/>
      <c r="F218" s="20"/>
      <c r="G218" s="29"/>
      <c r="H218" s="20"/>
      <c r="I218" s="20"/>
      <c r="J218" s="13" t="s">
        <v>128</v>
      </c>
      <c r="K218" s="15"/>
      <c r="L218" s="15"/>
      <c r="M218" s="15"/>
      <c r="N218" s="12"/>
      <c r="O218" s="12"/>
      <c r="P218" s="12"/>
      <c r="Q218" s="26"/>
    </row>
    <row r="219" ht="22.5" customHeight="1">
      <c r="A219" s="34"/>
      <c r="B219" s="34"/>
      <c r="C219" s="13" t="n">
        <v>9333145</v>
      </c>
      <c r="D219" s="13" t="s">
        <v>57</v>
      </c>
      <c r="E219" s="14" t="s">
        <v>14</v>
      </c>
      <c r="F219" s="13" t="s">
        <v>26</v>
      </c>
      <c r="G219" s="24" t="n">
        <v>0.35</v>
      </c>
      <c r="H219" s="13" t="n">
        <v>120</v>
      </c>
      <c r="I219" s="21" t="n">
        <f>G219*H219*7</f>
        <v>294</v>
      </c>
      <c r="J219" s="13" t="s">
        <v>126</v>
      </c>
      <c r="K219" s="15" t="n">
        <v>25714</v>
      </c>
      <c r="L219" s="15" t="n">
        <v>115</v>
      </c>
      <c r="M219" s="15" t="n">
        <v>6</v>
      </c>
      <c r="N219" s="12" t="n">
        <v>0.01</v>
      </c>
      <c r="O219" s="12" t="n">
        <v>0.22</v>
      </c>
      <c r="P219" s="12" t="n">
        <v>1.35</v>
      </c>
      <c r="Q219" s="23" t="n">
        <f>M221/H219</f>
        <v>0</v>
      </c>
    </row>
    <row r="220" ht="22.5" customHeight="1">
      <c r="A220" s="34"/>
      <c r="B220" s="34"/>
      <c r="C220" s="13"/>
      <c r="D220" s="20"/>
      <c r="E220" s="29"/>
      <c r="F220" s="20"/>
      <c r="G220" s="29"/>
      <c r="H220" s="20"/>
      <c r="I220" s="20"/>
      <c r="J220" s="13" t="s">
        <v>127</v>
      </c>
      <c r="K220" s="15" t="n">
        <v>100584</v>
      </c>
      <c r="L220" s="15" t="n">
        <v>504</v>
      </c>
      <c r="M220" s="15" t="n">
        <v>26</v>
      </c>
      <c r="N220" s="12" t="n">
        <v>0.01</v>
      </c>
      <c r="O220" s="12" t="n">
        <v>0.17</v>
      </c>
      <c r="P220" s="12" t="n">
        <v>4.34</v>
      </c>
      <c r="Q220" s="26"/>
    </row>
    <row r="221" ht="22.5" customHeight="1">
      <c r="A221" s="34"/>
      <c r="B221" s="34"/>
      <c r="C221" s="13"/>
      <c r="D221" s="20"/>
      <c r="E221" s="29"/>
      <c r="F221" s="20"/>
      <c r="G221" s="29"/>
      <c r="H221" s="20"/>
      <c r="I221" s="20"/>
      <c r="J221" s="13" t="s">
        <v>128</v>
      </c>
      <c r="K221" s="15"/>
      <c r="L221" s="15"/>
      <c r="M221" s="15"/>
      <c r="N221" s="12"/>
      <c r="O221" s="12"/>
      <c r="P221" s="12"/>
      <c r="Q221" s="26"/>
    </row>
    <row r="222" ht="22.5" customHeight="1">
      <c r="A222" s="34"/>
      <c r="B222" s="34"/>
      <c r="C222" s="13" t="n">
        <v>91557347</v>
      </c>
      <c r="D222" s="13" t="s">
        <v>58</v>
      </c>
      <c r="E222" s="14" t="s">
        <v>14</v>
      </c>
      <c r="F222" s="13" t="s">
        <v>15</v>
      </c>
      <c r="G222" s="24" t="n">
        <v>0.5</v>
      </c>
      <c r="H222" s="13" t="n">
        <v>50</v>
      </c>
      <c r="I222" s="21" t="n">
        <f>G222*H222*7</f>
        <v>175</v>
      </c>
      <c r="J222" s="13" t="s">
        <v>126</v>
      </c>
      <c r="K222" s="15" t="n">
        <v>135</v>
      </c>
      <c r="L222" s="15" t="n">
        <v>1</v>
      </c>
      <c r="M222" s="15" t="n">
        <v>1</v>
      </c>
      <c r="N222" s="12" t="n">
        <v>0.013</v>
      </c>
      <c r="O222" s="12" t="n">
        <v>0.8</v>
      </c>
      <c r="P222" s="12" t="n">
        <v>0.8</v>
      </c>
      <c r="Q222" s="23" t="n">
        <f>M224/H222</f>
        <v>0</v>
      </c>
    </row>
    <row r="223" ht="22.5" customHeight="1">
      <c r="A223" s="34"/>
      <c r="B223" s="34"/>
      <c r="C223" s="13"/>
      <c r="D223" s="20"/>
      <c r="E223" s="29"/>
      <c r="F223" s="20"/>
      <c r="G223" s="29"/>
      <c r="H223" s="20"/>
      <c r="I223" s="20"/>
      <c r="J223" s="13" t="s">
        <v>127</v>
      </c>
      <c r="K223" s="15" t="n">
        <v>4009</v>
      </c>
      <c r="L223" s="15" t="n">
        <v>63</v>
      </c>
      <c r="M223" s="15" t="n">
        <v>1</v>
      </c>
      <c r="N223" s="12" t="n">
        <v>0.013</v>
      </c>
      <c r="O223" s="12" t="n">
        <v>0.8</v>
      </c>
      <c r="P223" s="12" t="n">
        <v>0.8</v>
      </c>
      <c r="Q223" s="26"/>
    </row>
    <row r="224" ht="22.5" customHeight="1">
      <c r="A224" s="34"/>
      <c r="B224" s="34"/>
      <c r="C224" s="13"/>
      <c r="D224" s="20"/>
      <c r="E224" s="29"/>
      <c r="F224" s="20"/>
      <c r="G224" s="29"/>
      <c r="H224" s="20"/>
      <c r="I224" s="20"/>
      <c r="J224" s="13" t="s">
        <v>128</v>
      </c>
      <c r="K224" s="15"/>
      <c r="L224" s="15"/>
      <c r="M224" s="15"/>
      <c r="N224" s="12"/>
      <c r="O224" s="12"/>
      <c r="P224" s="12"/>
      <c r="Q224" s="26"/>
    </row>
    <row r="225" ht="22.5" customHeight="1">
      <c r="A225" s="34"/>
      <c r="B225" s="34"/>
      <c r="C225" s="13" t="n">
        <v>12115625</v>
      </c>
      <c r="D225" s="13" t="s">
        <v>59</v>
      </c>
      <c r="E225" s="14" t="s">
        <v>14</v>
      </c>
      <c r="F225" s="13" t="s">
        <v>15</v>
      </c>
      <c r="G225" s="24" t="n">
        <v>0.3</v>
      </c>
      <c r="H225" s="13" t="n">
        <v>50</v>
      </c>
      <c r="I225" s="21" t="n">
        <f>G225*H225*7</f>
        <v>105</v>
      </c>
      <c r="J225" s="13" t="s">
        <v>126</v>
      </c>
      <c r="K225" s="15" t="n">
        <v>6</v>
      </c>
      <c r="L225" s="15" t="n">
        <v>0</v>
      </c>
      <c r="M225" s="15" t="n">
        <v>0</v>
      </c>
      <c r="N225" s="12" t="n">
        <v>0</v>
      </c>
      <c r="O225" s="12" t="n">
        <v>0</v>
      </c>
      <c r="P225" s="12" t="n">
        <v>0</v>
      </c>
      <c r="Q225" s="23" t="n">
        <f>M227/H225</f>
        <v>0</v>
      </c>
    </row>
    <row r="226" ht="22.5" customHeight="1">
      <c r="A226" s="34"/>
      <c r="B226" s="34"/>
      <c r="C226" s="13"/>
      <c r="D226" s="20"/>
      <c r="E226" s="29"/>
      <c r="F226" s="20"/>
      <c r="G226" s="29"/>
      <c r="H226" s="20"/>
      <c r="I226" s="20"/>
      <c r="J226" s="13" t="s">
        <v>127</v>
      </c>
      <c r="K226" s="15" t="n">
        <v>352</v>
      </c>
      <c r="L226" s="15" t="n">
        <v>27</v>
      </c>
      <c r="M226" s="15" t="n">
        <v>0</v>
      </c>
      <c r="N226" s="12" t="n">
        <v>0</v>
      </c>
      <c r="O226" s="12" t="n">
        <v>0</v>
      </c>
      <c r="P226" s="12" t="n">
        <v>0</v>
      </c>
      <c r="Q226" s="26"/>
      <c r="R226" s="4" t="s">
        <v>136</v>
      </c>
    </row>
    <row r="227" ht="22.5" customHeight="1">
      <c r="A227" s="34"/>
      <c r="B227" s="34"/>
      <c r="C227" s="13"/>
      <c r="D227" s="20"/>
      <c r="E227" s="29"/>
      <c r="F227" s="20"/>
      <c r="G227" s="29"/>
      <c r="H227" s="20"/>
      <c r="I227" s="20"/>
      <c r="J227" s="13" t="s">
        <v>128</v>
      </c>
      <c r="K227" s="15"/>
      <c r="L227" s="15"/>
      <c r="M227" s="15"/>
      <c r="N227" s="12"/>
      <c r="O227" s="12"/>
      <c r="P227" s="12"/>
      <c r="Q227" s="26"/>
    </row>
    <row r="228" ht="22.5" customHeight="1">
      <c r="A228" s="34"/>
      <c r="B228" s="34"/>
      <c r="C228" s="13" t="n">
        <v>91564896</v>
      </c>
      <c r="D228" s="13" t="s">
        <v>60</v>
      </c>
      <c r="E228" s="14" t="s">
        <v>14</v>
      </c>
      <c r="F228" s="13" t="s">
        <v>15</v>
      </c>
      <c r="G228" s="24" t="n">
        <v>0.35</v>
      </c>
      <c r="H228" s="13" t="n">
        <v>200</v>
      </c>
      <c r="I228" s="21" t="n">
        <f>G228*H228*7</f>
        <v>490</v>
      </c>
      <c r="J228" s="13" t="s">
        <v>126</v>
      </c>
      <c r="K228" s="15" t="n">
        <v>449</v>
      </c>
      <c r="L228" s="15" t="n">
        <v>64</v>
      </c>
      <c r="M228" s="15" t="n">
        <v>1</v>
      </c>
      <c r="N228" s="12" t="n">
        <v>0.005</v>
      </c>
      <c r="O228" s="12" t="n">
        <v>0.35</v>
      </c>
      <c r="P228" s="12" t="n">
        <v>0.35</v>
      </c>
      <c r="Q228" s="23" t="n">
        <f>M230/H228</f>
        <v>0</v>
      </c>
      <c r="S228" s="11"/>
    </row>
    <row r="229" ht="22.5" customHeight="1">
      <c r="A229" s="34"/>
      <c r="B229" s="34"/>
      <c r="C229" s="13"/>
      <c r="D229" s="20"/>
      <c r="E229" s="29"/>
      <c r="F229" s="20"/>
      <c r="G229" s="29"/>
      <c r="H229" s="20"/>
      <c r="I229" s="20"/>
      <c r="J229" s="13" t="s">
        <v>127</v>
      </c>
      <c r="K229" s="15" t="n">
        <v>20173</v>
      </c>
      <c r="L229" s="15" t="n">
        <v>2991</v>
      </c>
      <c r="M229" s="15" t="n">
        <v>21</v>
      </c>
      <c r="N229" s="12" t="n">
        <v>0.002</v>
      </c>
      <c r="O229" s="12" t="n">
        <v>0.35</v>
      </c>
      <c r="P229" s="12" t="n">
        <v>7.35</v>
      </c>
      <c r="Q229" s="26"/>
    </row>
    <row r="230" ht="22.5" customHeight="1">
      <c r="A230" s="34"/>
      <c r="B230" s="34"/>
      <c r="C230" s="13"/>
      <c r="D230" s="20"/>
      <c r="E230" s="29"/>
      <c r="F230" s="20"/>
      <c r="G230" s="29"/>
      <c r="H230" s="20"/>
      <c r="I230" s="20"/>
      <c r="J230" s="13" t="s">
        <v>128</v>
      </c>
      <c r="K230" s="15"/>
      <c r="L230" s="15"/>
      <c r="M230" s="15"/>
      <c r="N230" s="12"/>
      <c r="O230" s="12"/>
      <c r="P230" s="12"/>
      <c r="Q230" s="26"/>
    </row>
    <row r="231" ht="22.5" customHeight="1">
      <c r="A231" s="34"/>
      <c r="B231" s="34"/>
      <c r="C231" s="13" t="n">
        <v>91566789</v>
      </c>
      <c r="D231" s="13" t="s">
        <v>61</v>
      </c>
      <c r="E231" s="14" t="s">
        <v>42</v>
      </c>
      <c r="F231" s="13" t="s">
        <v>15</v>
      </c>
      <c r="G231" s="24" t="n">
        <v>0.15</v>
      </c>
      <c r="H231" s="13" t="n">
        <v>50</v>
      </c>
      <c r="I231" s="21" t="n">
        <f>G231*H231*7</f>
        <v>52.5</v>
      </c>
      <c r="J231" s="13" t="s">
        <v>126</v>
      </c>
      <c r="K231" s="15" t="n">
        <v>813</v>
      </c>
      <c r="L231" s="15" t="n">
        <v>576</v>
      </c>
      <c r="M231" s="15" t="n">
        <v>4</v>
      </c>
      <c r="N231" s="12" t="n">
        <v>0.001</v>
      </c>
      <c r="O231" s="12" t="n">
        <v>0.1</v>
      </c>
      <c r="P231" s="12" t="n">
        <v>0.4</v>
      </c>
      <c r="Q231" s="23" t="n">
        <f>M233/H231</f>
        <v>0</v>
      </c>
    </row>
    <row r="232" ht="22.5" customHeight="1">
      <c r="A232" s="34"/>
      <c r="B232" s="34"/>
      <c r="C232" s="13"/>
      <c r="D232" s="20"/>
      <c r="E232" s="29"/>
      <c r="F232" s="20"/>
      <c r="G232" s="29"/>
      <c r="H232" s="20"/>
      <c r="I232" s="20"/>
      <c r="J232" s="13" t="s">
        <v>127</v>
      </c>
      <c r="K232" s="15" t="n">
        <v>41299</v>
      </c>
      <c r="L232" s="15" t="n">
        <v>31785</v>
      </c>
      <c r="M232" s="15" t="n">
        <v>50</v>
      </c>
      <c r="N232" s="18" t="n">
        <v>0</v>
      </c>
      <c r="O232" s="12" t="n">
        <v>0.1</v>
      </c>
      <c r="P232" s="12" t="n">
        <v>5</v>
      </c>
      <c r="Q232" s="26"/>
    </row>
    <row r="233" ht="22.5" customHeight="1">
      <c r="A233" s="34"/>
      <c r="B233" s="34"/>
      <c r="C233" s="13"/>
      <c r="D233" s="20"/>
      <c r="E233" s="29"/>
      <c r="F233" s="20"/>
      <c r="G233" s="29"/>
      <c r="H233" s="20"/>
      <c r="I233" s="20"/>
      <c r="J233" s="13" t="s">
        <v>128</v>
      </c>
      <c r="K233" s="15"/>
      <c r="L233" s="15"/>
      <c r="M233" s="15"/>
      <c r="N233" s="18"/>
      <c r="O233" s="12"/>
      <c r="P233" s="12"/>
      <c r="Q233" s="26"/>
    </row>
    <row r="234" ht="22.5" customHeight="1">
      <c r="A234" s="34"/>
      <c r="B234" s="34"/>
      <c r="C234" s="13" t="n">
        <v>12306671</v>
      </c>
      <c r="D234" s="13" t="s">
        <v>62</v>
      </c>
      <c r="E234" s="14" t="s">
        <v>63</v>
      </c>
      <c r="F234" s="13" t="s">
        <v>21</v>
      </c>
      <c r="G234" s="24" t="n">
        <v>0.22</v>
      </c>
      <c r="H234" s="13" t="n">
        <v>100</v>
      </c>
      <c r="I234" s="21" t="n">
        <f>G234*H234*7</f>
        <v>154</v>
      </c>
      <c r="J234" s="13" t="s">
        <v>126</v>
      </c>
      <c r="K234" s="15" t="n">
        <v>0</v>
      </c>
      <c r="L234" s="15" t="n">
        <v>0</v>
      </c>
      <c r="M234" s="15" t="n">
        <v>0</v>
      </c>
      <c r="N234" s="12" t="n">
        <v>0</v>
      </c>
      <c r="O234" s="12" t="n">
        <v>0</v>
      </c>
      <c r="P234" s="12" t="n">
        <v>0</v>
      </c>
      <c r="Q234" s="23" t="n">
        <f>M236/H234</f>
        <v>0</v>
      </c>
    </row>
    <row r="235" ht="22.5" customHeight="1">
      <c r="A235" s="34"/>
      <c r="B235" s="34"/>
      <c r="C235" s="13"/>
      <c r="D235" s="20"/>
      <c r="E235" s="29"/>
      <c r="F235" s="20"/>
      <c r="G235" s="29"/>
      <c r="H235" s="20"/>
      <c r="I235" s="20"/>
      <c r="J235" s="13" t="s">
        <v>127</v>
      </c>
      <c r="K235" s="15" t="n">
        <v>1740</v>
      </c>
      <c r="L235" s="15" t="n">
        <v>480</v>
      </c>
      <c r="M235" s="15" t="n">
        <v>1</v>
      </c>
      <c r="N235" s="12" t="n">
        <v>0</v>
      </c>
      <c r="O235" s="12" t="n">
        <v>0.22</v>
      </c>
      <c r="P235" s="12" t="n">
        <v>0.22</v>
      </c>
      <c r="Q235" s="26"/>
    </row>
    <row r="236" ht="22.5" customHeight="1">
      <c r="A236" s="34"/>
      <c r="B236" s="34"/>
      <c r="C236" s="13"/>
      <c r="D236" s="20"/>
      <c r="E236" s="29"/>
      <c r="F236" s="20"/>
      <c r="G236" s="29"/>
      <c r="H236" s="20"/>
      <c r="I236" s="20"/>
      <c r="J236" s="13" t="s">
        <v>128</v>
      </c>
      <c r="K236" s="15"/>
      <c r="L236" s="15"/>
      <c r="M236" s="15"/>
      <c r="N236" s="12"/>
      <c r="O236" s="12"/>
      <c r="P236" s="12"/>
      <c r="Q236" s="26"/>
    </row>
    <row r="237" ht="22.5" customHeight="1">
      <c r="A237" s="34"/>
      <c r="B237" s="34"/>
      <c r="C237" s="13" t="n">
        <v>12304863</v>
      </c>
      <c r="D237" s="13" t="s">
        <v>59</v>
      </c>
      <c r="E237" s="14" t="s">
        <v>14</v>
      </c>
      <c r="F237" s="13" t="s">
        <v>26</v>
      </c>
      <c r="G237" s="24" t="n">
        <v>0.5</v>
      </c>
      <c r="H237" s="13" t="n">
        <v>100</v>
      </c>
      <c r="I237" s="21" t="n">
        <f>G237*H237*7</f>
        <v>350</v>
      </c>
      <c r="J237" s="13" t="s">
        <v>126</v>
      </c>
      <c r="K237" s="15" t="n">
        <v>1027</v>
      </c>
      <c r="L237" s="15" t="n">
        <v>10</v>
      </c>
      <c r="M237" s="15" t="n">
        <v>3</v>
      </c>
      <c r="N237" s="12" t="n">
        <v>0.01</v>
      </c>
      <c r="O237" s="12" t="n">
        <v>0.03</v>
      </c>
      <c r="P237" s="12" t="n">
        <v>0.09</v>
      </c>
      <c r="Q237" s="23" t="n">
        <f>M239/H237</f>
        <v>0</v>
      </c>
    </row>
    <row r="238" ht="22.5" customHeight="1">
      <c r="A238" s="34"/>
      <c r="B238" s="34"/>
      <c r="C238" s="13"/>
      <c r="D238" s="20"/>
      <c r="E238" s="29"/>
      <c r="F238" s="20"/>
      <c r="G238" s="29"/>
      <c r="H238" s="20"/>
      <c r="I238" s="20"/>
      <c r="J238" s="13" t="s">
        <v>127</v>
      </c>
      <c r="K238" s="15" t="n">
        <v>4700</v>
      </c>
      <c r="L238" s="15" t="n">
        <v>56</v>
      </c>
      <c r="M238" s="15" t="n">
        <v>18</v>
      </c>
      <c r="N238" s="12" t="n">
        <v>0.01</v>
      </c>
      <c r="O238" s="12" t="n">
        <v>0.04</v>
      </c>
      <c r="P238" s="12" t="n">
        <v>0.79</v>
      </c>
      <c r="Q238" s="26"/>
      <c r="R238" s="4" t="s">
        <v>136</v>
      </c>
    </row>
    <row r="239" ht="22.5" customHeight="1">
      <c r="A239" s="34"/>
      <c r="B239" s="34"/>
      <c r="C239" s="13"/>
      <c r="D239" s="20"/>
      <c r="E239" s="29"/>
      <c r="F239" s="20"/>
      <c r="G239" s="29"/>
      <c r="H239" s="20"/>
      <c r="I239" s="20"/>
      <c r="J239" s="13" t="s">
        <v>128</v>
      </c>
      <c r="K239" s="15"/>
      <c r="L239" s="15"/>
      <c r="M239" s="15"/>
      <c r="N239" s="12"/>
      <c r="O239" s="12"/>
      <c r="P239" s="12"/>
      <c r="Q239" s="26"/>
    </row>
    <row r="240" ht="22.5" customHeight="1">
      <c r="A240" s="34"/>
      <c r="B240" s="34"/>
      <c r="C240" s="13" t="n">
        <v>91567363</v>
      </c>
      <c r="D240" s="13" t="s">
        <v>64</v>
      </c>
      <c r="E240" s="14" t="s">
        <v>14</v>
      </c>
      <c r="F240" s="13" t="s">
        <v>15</v>
      </c>
      <c r="G240" s="24" t="n">
        <v>0.25</v>
      </c>
      <c r="H240" s="13" t="n">
        <v>200</v>
      </c>
      <c r="I240" s="21" t="n">
        <f>G240*H240*7</f>
        <v>350</v>
      </c>
      <c r="J240" s="13" t="s">
        <v>126</v>
      </c>
      <c r="K240" s="15" t="n">
        <v>908</v>
      </c>
      <c r="L240" s="15" t="n">
        <v>211</v>
      </c>
      <c r="M240" s="15" t="n">
        <v>7</v>
      </c>
      <c r="N240" s="12" t="n">
        <v>0.008</v>
      </c>
      <c r="O240" s="12" t="n">
        <v>0.25</v>
      </c>
      <c r="P240" s="12" t="n">
        <v>1.75</v>
      </c>
      <c r="Q240" s="23" t="n">
        <f>M242/H240</f>
        <v>0</v>
      </c>
    </row>
    <row r="241" ht="22.5" customHeight="1">
      <c r="A241" s="34"/>
      <c r="B241" s="34"/>
      <c r="C241" s="13"/>
      <c r="D241" s="20"/>
      <c r="E241" s="29"/>
      <c r="F241" s="20"/>
      <c r="G241" s="29"/>
      <c r="H241" s="20"/>
      <c r="I241" s="20"/>
      <c r="J241" s="13" t="s">
        <v>127</v>
      </c>
      <c r="K241" s="15" t="n">
        <v>23843</v>
      </c>
      <c r="L241" s="15" t="n">
        <v>3951</v>
      </c>
      <c r="M241" s="15" t="n">
        <v>43</v>
      </c>
      <c r="N241" s="12" t="n">
        <v>0.003</v>
      </c>
      <c r="O241" s="12" t="n">
        <v>0.25</v>
      </c>
      <c r="P241" s="12" t="n">
        <v>10.75</v>
      </c>
      <c r="Q241" s="26"/>
    </row>
    <row r="242" ht="22.5" customHeight="1">
      <c r="A242" s="34"/>
      <c r="B242" s="34"/>
      <c r="C242" s="13"/>
      <c r="D242" s="20"/>
      <c r="E242" s="29"/>
      <c r="F242" s="20"/>
      <c r="G242" s="29"/>
      <c r="H242" s="20"/>
      <c r="I242" s="20"/>
      <c r="J242" s="13" t="s">
        <v>128</v>
      </c>
      <c r="K242" s="15"/>
      <c r="L242" s="15"/>
      <c r="M242" s="15"/>
      <c r="N242" s="12"/>
      <c r="O242" s="12"/>
      <c r="P242" s="12"/>
      <c r="Q242" s="26"/>
    </row>
    <row r="243" ht="22.5" customHeight="1">
      <c r="A243" s="34"/>
      <c r="B243" s="34"/>
      <c r="C243" s="13" t="n">
        <v>91567806</v>
      </c>
      <c r="D243" s="13" t="s">
        <v>64</v>
      </c>
      <c r="E243" s="14" t="s">
        <v>65</v>
      </c>
      <c r="F243" s="13" t="s">
        <v>15</v>
      </c>
      <c r="G243" s="24" t="n">
        <v>0.15</v>
      </c>
      <c r="H243" s="13" t="n">
        <v>200</v>
      </c>
      <c r="I243" s="21" t="n">
        <f>G243*H243*7</f>
        <v>210</v>
      </c>
      <c r="J243" s="13" t="s">
        <v>126</v>
      </c>
      <c r="K243" s="15" t="n">
        <v>3535</v>
      </c>
      <c r="L243" s="15" t="n">
        <v>744</v>
      </c>
      <c r="M243" s="15" t="n">
        <v>5</v>
      </c>
      <c r="N243" s="12" t="n">
        <v>0.001</v>
      </c>
      <c r="O243" s="12" t="n">
        <v>0.15</v>
      </c>
      <c r="P243" s="12" t="n">
        <v>0.75</v>
      </c>
      <c r="Q243" s="23" t="n">
        <f>M245/H243</f>
        <v>0</v>
      </c>
    </row>
    <row r="244" ht="22.5" customHeight="1">
      <c r="A244" s="34"/>
      <c r="B244" s="34"/>
      <c r="C244" s="13"/>
      <c r="D244" s="20"/>
      <c r="E244" s="29"/>
      <c r="F244" s="20"/>
      <c r="G244" s="29"/>
      <c r="H244" s="20"/>
      <c r="I244" s="20"/>
      <c r="J244" s="13" t="s">
        <v>127</v>
      </c>
      <c r="K244" s="15" t="n">
        <v>37376</v>
      </c>
      <c r="L244" s="15" t="n">
        <v>6980</v>
      </c>
      <c r="M244" s="15" t="n">
        <v>29</v>
      </c>
      <c r="N244" s="12" t="n">
        <v>0.001</v>
      </c>
      <c r="O244" s="12" t="n">
        <v>0.15</v>
      </c>
      <c r="P244" s="12" t="n">
        <v>4.35</v>
      </c>
      <c r="Q244" s="26"/>
    </row>
    <row r="245" ht="22.5" customHeight="1">
      <c r="A245" s="34"/>
      <c r="B245" s="34"/>
      <c r="C245" s="13"/>
      <c r="D245" s="20"/>
      <c r="E245" s="29"/>
      <c r="F245" s="20"/>
      <c r="G245" s="29"/>
      <c r="H245" s="20"/>
      <c r="I245" s="20"/>
      <c r="J245" s="13" t="s">
        <v>128</v>
      </c>
      <c r="K245" s="15"/>
      <c r="L245" s="15"/>
      <c r="M245" s="15"/>
      <c r="N245" s="12"/>
      <c r="O245" s="12"/>
      <c r="P245" s="12"/>
      <c r="Q245" s="26"/>
    </row>
    <row r="246" ht="22.5" customHeight="1">
      <c r="A246" s="34"/>
      <c r="B246" s="34"/>
      <c r="C246" s="13" t="n">
        <v>12373981</v>
      </c>
      <c r="D246" s="13" t="s">
        <v>66</v>
      </c>
      <c r="E246" s="14" t="s">
        <v>36</v>
      </c>
      <c r="F246" s="13" t="s">
        <v>15</v>
      </c>
      <c r="G246" s="24" t="n">
        <v>0.04</v>
      </c>
      <c r="H246" s="13" t="n">
        <v>250</v>
      </c>
      <c r="I246" s="21" t="n">
        <f>G246*H246*7</f>
        <v>70</v>
      </c>
      <c r="J246" s="13" t="s">
        <v>126</v>
      </c>
      <c r="K246" s="15" t="n">
        <v>1377</v>
      </c>
      <c r="L246" s="15" t="n">
        <v>30</v>
      </c>
      <c r="M246" s="15" t="n">
        <v>6</v>
      </c>
      <c r="N246" s="12" t="n">
        <v>0.008</v>
      </c>
      <c r="O246" s="12" t="n">
        <v>0.04</v>
      </c>
      <c r="P246" s="12" t="n">
        <v>0.24</v>
      </c>
      <c r="Q246" s="23" t="n">
        <f>M248/H246</f>
        <v>0</v>
      </c>
    </row>
    <row r="247" ht="22.5" customHeight="1">
      <c r="A247" s="34"/>
      <c r="B247" s="34"/>
      <c r="C247" s="13"/>
      <c r="D247" s="20"/>
      <c r="E247" s="29"/>
      <c r="F247" s="20"/>
      <c r="G247" s="29"/>
      <c r="H247" s="20"/>
      <c r="I247" s="20"/>
      <c r="J247" s="13" t="s">
        <v>127</v>
      </c>
      <c r="K247" s="15" t="n">
        <v>19290</v>
      </c>
      <c r="L247" s="15" t="n">
        <v>508</v>
      </c>
      <c r="M247" s="15" t="n">
        <v>82</v>
      </c>
      <c r="N247" s="12" t="n">
        <v>0.006</v>
      </c>
      <c r="O247" s="12" t="n">
        <v>0.04</v>
      </c>
      <c r="P247" s="12" t="n">
        <v>3.28</v>
      </c>
      <c r="Q247" s="26"/>
    </row>
    <row r="248" ht="22.5" customHeight="1">
      <c r="A248" s="34"/>
      <c r="B248" s="34"/>
      <c r="C248" s="13"/>
      <c r="D248" s="20"/>
      <c r="E248" s="29"/>
      <c r="F248" s="20"/>
      <c r="G248" s="29"/>
      <c r="H248" s="20"/>
      <c r="I248" s="20"/>
      <c r="J248" s="13" t="s">
        <v>128</v>
      </c>
      <c r="K248" s="15"/>
      <c r="L248" s="15"/>
      <c r="M248" s="15"/>
      <c r="N248" s="12"/>
      <c r="O248" s="12"/>
      <c r="P248" s="12"/>
      <c r="Q248" s="26"/>
    </row>
    <row r="249" ht="22.5" customHeight="1">
      <c r="A249" s="34"/>
      <c r="B249" s="34"/>
      <c r="C249" s="13" t="n">
        <v>5365721</v>
      </c>
      <c r="D249" s="13" t="s">
        <v>67</v>
      </c>
      <c r="E249" s="14" t="s">
        <v>65</v>
      </c>
      <c r="F249" s="13" t="s">
        <v>15</v>
      </c>
      <c r="G249" s="24" t="n">
        <v>0.5</v>
      </c>
      <c r="H249" s="13" t="n">
        <v>100</v>
      </c>
      <c r="I249" s="21" t="n">
        <f>G249*H249*7</f>
        <v>350</v>
      </c>
      <c r="J249" s="13" t="s">
        <v>126</v>
      </c>
      <c r="K249" s="15" t="n">
        <v>821</v>
      </c>
      <c r="L249" s="15" t="n">
        <v>250</v>
      </c>
      <c r="M249" s="15" t="n">
        <v>0</v>
      </c>
      <c r="N249" s="12" t="n">
        <v>0</v>
      </c>
      <c r="O249" s="12" t="n">
        <v>0</v>
      </c>
      <c r="P249" s="12" t="n">
        <v>0</v>
      </c>
      <c r="Q249" s="23" t="n">
        <f>M251/H249</f>
        <v>0</v>
      </c>
    </row>
    <row r="250" ht="22.5" customHeight="1">
      <c r="A250" s="34"/>
      <c r="B250" s="34"/>
      <c r="C250" s="13"/>
      <c r="D250" s="20"/>
      <c r="E250" s="29"/>
      <c r="F250" s="20"/>
      <c r="G250" s="29"/>
      <c r="H250" s="20"/>
      <c r="I250" s="20"/>
      <c r="J250" s="13" t="s">
        <v>127</v>
      </c>
      <c r="K250" s="15" t="n">
        <v>75127</v>
      </c>
      <c r="L250" s="15" t="n">
        <v>29992</v>
      </c>
      <c r="M250" s="15" t="n">
        <v>68</v>
      </c>
      <c r="N250" s="12" t="n">
        <v>0.001</v>
      </c>
      <c r="O250" s="12" t="n">
        <v>0.5</v>
      </c>
      <c r="P250" s="12" t="n">
        <v>34</v>
      </c>
      <c r="Q250" s="26"/>
    </row>
    <row r="251" ht="22.5" customHeight="1">
      <c r="A251" s="34"/>
      <c r="B251" s="34"/>
      <c r="C251" s="13"/>
      <c r="D251" s="20"/>
      <c r="E251" s="29"/>
      <c r="F251" s="20"/>
      <c r="G251" s="29"/>
      <c r="H251" s="20"/>
      <c r="I251" s="20"/>
      <c r="J251" s="13" t="s">
        <v>128</v>
      </c>
      <c r="K251" s="15"/>
      <c r="L251" s="15"/>
      <c r="M251" s="15"/>
      <c r="N251" s="12"/>
      <c r="O251" s="12"/>
      <c r="P251" s="12"/>
      <c r="Q251" s="26"/>
    </row>
    <row r="252" ht="22.5" customHeight="1">
      <c r="A252" s="34"/>
      <c r="B252" s="34"/>
      <c r="C252" s="13" t="n">
        <v>91568575</v>
      </c>
      <c r="D252" s="13" t="s">
        <v>68</v>
      </c>
      <c r="E252" s="14" t="s">
        <v>14</v>
      </c>
      <c r="F252" s="13" t="s">
        <v>15</v>
      </c>
      <c r="G252" s="24" t="n">
        <v>0.4</v>
      </c>
      <c r="H252" s="13" t="n">
        <v>30</v>
      </c>
      <c r="I252" s="21" t="n">
        <f>G252*H252*7</f>
        <v>84</v>
      </c>
      <c r="J252" s="13" t="s">
        <v>126</v>
      </c>
      <c r="K252" s="15" t="n">
        <v>51</v>
      </c>
      <c r="L252" s="15" t="n">
        <v>3</v>
      </c>
      <c r="M252" s="15" t="n">
        <v>0</v>
      </c>
      <c r="N252" s="12" t="n">
        <v>0</v>
      </c>
      <c r="O252" s="12" t="n">
        <v>0</v>
      </c>
      <c r="P252" s="12" t="n">
        <v>0</v>
      </c>
      <c r="Q252" s="23" t="n">
        <f>M254/H252</f>
        <v>0</v>
      </c>
    </row>
    <row r="253" ht="22.5" customHeight="1">
      <c r="A253" s="34"/>
      <c r="B253" s="34"/>
      <c r="C253" s="13"/>
      <c r="D253" s="20"/>
      <c r="E253" s="29"/>
      <c r="F253" s="20"/>
      <c r="G253" s="29"/>
      <c r="H253" s="20"/>
      <c r="I253" s="20"/>
      <c r="J253" s="13" t="s">
        <v>127</v>
      </c>
      <c r="K253" s="15" t="n">
        <v>2145</v>
      </c>
      <c r="L253" s="15" t="n">
        <v>45</v>
      </c>
      <c r="M253" s="15" t="n">
        <v>0</v>
      </c>
      <c r="N253" s="12" t="n">
        <v>0</v>
      </c>
      <c r="O253" s="12" t="n">
        <v>0</v>
      </c>
      <c r="P253" s="12" t="n">
        <v>0</v>
      </c>
      <c r="Q253" s="26"/>
    </row>
    <row r="254" ht="22.5" customHeight="1">
      <c r="A254" s="34"/>
      <c r="B254" s="34"/>
      <c r="C254" s="13"/>
      <c r="D254" s="20"/>
      <c r="E254" s="29"/>
      <c r="F254" s="20"/>
      <c r="G254" s="29"/>
      <c r="H254" s="20"/>
      <c r="I254" s="20"/>
      <c r="J254" s="13" t="s">
        <v>128</v>
      </c>
      <c r="K254" s="15"/>
      <c r="L254" s="15"/>
      <c r="M254" s="15"/>
      <c r="N254" s="12"/>
      <c r="O254" s="12"/>
      <c r="P254" s="12"/>
      <c r="Q254" s="26"/>
    </row>
    <row r="255" ht="22.5" customHeight="1">
      <c r="A255" s="34"/>
      <c r="B255" s="34"/>
      <c r="C255" s="13" t="n">
        <v>9298539</v>
      </c>
      <c r="D255" s="13" t="s">
        <v>57</v>
      </c>
      <c r="E255" s="13" t="s">
        <v>14</v>
      </c>
      <c r="F255" s="13" t="s">
        <v>15</v>
      </c>
      <c r="G255" s="24" t="n">
        <v>0.3</v>
      </c>
      <c r="H255" s="13" t="n">
        <v>50</v>
      </c>
      <c r="I255" s="21" t="n">
        <f>G255*H255*7</f>
        <v>105</v>
      </c>
      <c r="J255" s="13" t="s">
        <v>126</v>
      </c>
      <c r="K255" s="15" t="n">
        <v>55775</v>
      </c>
      <c r="L255" s="15" t="n">
        <v>3038</v>
      </c>
      <c r="M255" s="15" t="n">
        <v>80</v>
      </c>
      <c r="N255" s="12" t="n">
        <v>0.008</v>
      </c>
      <c r="O255" s="12" t="n">
        <v>0.3</v>
      </c>
      <c r="P255" s="12" t="n">
        <v>24</v>
      </c>
      <c r="Q255" s="23" t="n">
        <f>M257/H255</f>
        <v>0</v>
      </c>
    </row>
    <row r="256" ht="22.5" customHeight="1">
      <c r="A256" s="34"/>
      <c r="B256" s="34"/>
      <c r="C256" s="13"/>
      <c r="D256" s="20"/>
      <c r="E256" s="20"/>
      <c r="F256" s="20"/>
      <c r="G256" s="29"/>
      <c r="H256" s="20"/>
      <c r="I256" s="20"/>
      <c r="J256" s="13" t="s">
        <v>127</v>
      </c>
      <c r="K256" s="15" t="n">
        <v>55775</v>
      </c>
      <c r="L256" s="15" t="n">
        <v>3038</v>
      </c>
      <c r="M256" s="15" t="n">
        <v>80</v>
      </c>
      <c r="N256" s="12" t="n">
        <v>0.008</v>
      </c>
      <c r="O256" s="12" t="n">
        <v>0.3</v>
      </c>
      <c r="P256" s="12" t="n">
        <v>24</v>
      </c>
      <c r="Q256" s="26"/>
    </row>
    <row r="257" ht="22.5" customHeight="1">
      <c r="A257" s="34"/>
      <c r="B257" s="30"/>
      <c r="C257" s="13"/>
      <c r="D257" s="20"/>
      <c r="E257" s="20"/>
      <c r="F257" s="20"/>
      <c r="G257" s="29"/>
      <c r="H257" s="20"/>
      <c r="I257" s="20"/>
      <c r="J257" s="13" t="s">
        <v>128</v>
      </c>
      <c r="K257" s="15"/>
      <c r="L257" s="15"/>
      <c r="M257" s="15"/>
      <c r="N257" s="12"/>
      <c r="O257" s="12"/>
      <c r="P257" s="12"/>
      <c r="Q257" s="26"/>
    </row>
    <row r="258" ht="22.5" customHeight="1">
      <c r="A258" s="34"/>
      <c r="B258" s="76" t="s">
        <v>137</v>
      </c>
      <c r="C258" s="13" t="n">
        <v>91399439</v>
      </c>
      <c r="D258" s="13" t="s">
        <v>69</v>
      </c>
      <c r="E258" s="14" t="s">
        <v>42</v>
      </c>
      <c r="F258" s="13" t="s">
        <v>15</v>
      </c>
      <c r="G258" s="24" t="n">
        <v>0.1</v>
      </c>
      <c r="H258" s="13" t="n">
        <v>200</v>
      </c>
      <c r="I258" s="21" t="n">
        <f>G258*H258*7</f>
        <v>140</v>
      </c>
      <c r="J258" s="13" t="s">
        <v>126</v>
      </c>
      <c r="K258" s="17" t="n">
        <v>1521</v>
      </c>
      <c r="L258" s="15" t="n">
        <v>38</v>
      </c>
      <c r="M258" s="17" t="n">
        <v>0</v>
      </c>
      <c r="N258" s="12" t="n">
        <v>0</v>
      </c>
      <c r="O258" s="12" t="n">
        <v>0</v>
      </c>
      <c r="P258" s="12" t="n">
        <v>0</v>
      </c>
      <c r="Q258" s="23" t="n">
        <f>M260/H258</f>
        <v>0</v>
      </c>
    </row>
    <row r="259" ht="22.5" customHeight="1">
      <c r="A259" s="34"/>
      <c r="B259" s="34"/>
      <c r="C259" s="13"/>
      <c r="D259" s="20"/>
      <c r="E259" s="29"/>
      <c r="F259" s="20"/>
      <c r="G259" s="29"/>
      <c r="H259" s="20"/>
      <c r="I259" s="20"/>
      <c r="J259" s="13" t="s">
        <v>127</v>
      </c>
      <c r="K259" s="17" t="n">
        <v>8879</v>
      </c>
      <c r="L259" s="15" t="n">
        <v>772</v>
      </c>
      <c r="M259" s="15" t="n">
        <v>1</v>
      </c>
      <c r="N259" s="12" t="n">
        <v>0</v>
      </c>
      <c r="O259" s="12" t="n">
        <v>0.1</v>
      </c>
      <c r="P259" s="12" t="n">
        <v>0.1</v>
      </c>
      <c r="Q259" s="26"/>
    </row>
    <row r="260" ht="22.5" customHeight="1">
      <c r="A260" s="34"/>
      <c r="B260" s="34"/>
      <c r="C260" s="13"/>
      <c r="D260" s="20"/>
      <c r="E260" s="29"/>
      <c r="F260" s="20"/>
      <c r="G260" s="29"/>
      <c r="H260" s="20"/>
      <c r="I260" s="20"/>
      <c r="J260" s="13" t="s">
        <v>128</v>
      </c>
      <c r="K260" s="17"/>
      <c r="L260" s="15"/>
      <c r="M260" s="11"/>
      <c r="N260" s="12"/>
      <c r="O260" s="12"/>
      <c r="P260" s="12"/>
      <c r="Q260" s="26"/>
    </row>
    <row r="261" ht="22.5" customHeight="1">
      <c r="A261" s="34"/>
      <c r="B261" s="34"/>
      <c r="C261" s="13" t="n">
        <v>91399437</v>
      </c>
      <c r="D261" s="13" t="s">
        <v>70</v>
      </c>
      <c r="E261" s="14" t="s">
        <v>71</v>
      </c>
      <c r="F261" s="13" t="s">
        <v>15</v>
      </c>
      <c r="G261" s="24" t="n">
        <v>0.15</v>
      </c>
      <c r="H261" s="13" t="n">
        <v>50</v>
      </c>
      <c r="I261" s="21" t="n">
        <f>G261*H261*7</f>
        <v>52.5</v>
      </c>
      <c r="J261" s="13" t="s">
        <v>126</v>
      </c>
      <c r="K261" s="17" t="n">
        <v>4408</v>
      </c>
      <c r="L261" s="15" t="n">
        <v>1396</v>
      </c>
      <c r="M261" s="15" t="n">
        <v>21</v>
      </c>
      <c r="N261" s="12" t="n">
        <v>0.002</v>
      </c>
      <c r="O261" s="12" t="n">
        <v>0.15</v>
      </c>
      <c r="P261" s="12" t="n">
        <v>3.15</v>
      </c>
      <c r="Q261" s="23" t="n">
        <f>M263/H261</f>
        <v>0</v>
      </c>
    </row>
    <row r="262" ht="22.5" customHeight="1">
      <c r="A262" s="34"/>
      <c r="B262" s="34"/>
      <c r="C262" s="13"/>
      <c r="D262" s="20"/>
      <c r="E262" s="29"/>
      <c r="F262" s="20"/>
      <c r="G262" s="29"/>
      <c r="H262" s="20"/>
      <c r="I262" s="20"/>
      <c r="J262" s="13" t="s">
        <v>127</v>
      </c>
      <c r="K262" s="17" t="n">
        <v>18999</v>
      </c>
      <c r="L262" s="15" t="n">
        <v>6780</v>
      </c>
      <c r="M262" s="15" t="n">
        <v>50</v>
      </c>
      <c r="N262" s="12" t="n">
        <v>0.001</v>
      </c>
      <c r="O262" s="12" t="n">
        <v>0.15</v>
      </c>
      <c r="P262" s="12" t="n">
        <v>7.5</v>
      </c>
      <c r="Q262" s="26"/>
    </row>
    <row r="263" ht="22.5" customHeight="1">
      <c r="A263" s="34"/>
      <c r="B263" s="34"/>
      <c r="C263" s="13"/>
      <c r="D263" s="20"/>
      <c r="E263" s="29"/>
      <c r="F263" s="20"/>
      <c r="G263" s="29"/>
      <c r="H263" s="20"/>
      <c r="I263" s="20"/>
      <c r="J263" s="13" t="s">
        <v>128</v>
      </c>
      <c r="K263" s="17"/>
      <c r="L263" s="15"/>
      <c r="M263" s="15"/>
      <c r="N263" s="12"/>
      <c r="O263" s="12"/>
      <c r="P263" s="12"/>
      <c r="Q263" s="26"/>
    </row>
    <row r="264" ht="22.5" customHeight="1">
      <c r="A264" s="34"/>
      <c r="B264" s="34"/>
      <c r="C264" s="13" t="n">
        <v>5556054</v>
      </c>
      <c r="D264" s="13" t="s">
        <v>72</v>
      </c>
      <c r="E264" s="14" t="s">
        <v>36</v>
      </c>
      <c r="F264" s="13" t="s">
        <v>15</v>
      </c>
      <c r="G264" s="24" t="n">
        <v>0.8</v>
      </c>
      <c r="H264" s="13" t="n">
        <v>100</v>
      </c>
      <c r="I264" s="21" t="n">
        <f>G264*H264*7</f>
        <v>560</v>
      </c>
      <c r="J264" s="13" t="s">
        <v>126</v>
      </c>
      <c r="K264" s="17" t="n">
        <v>501</v>
      </c>
      <c r="L264" s="15" t="n">
        <v>31</v>
      </c>
      <c r="M264" s="17" t="n">
        <v>0</v>
      </c>
      <c r="N264" s="12" t="n">
        <v>0</v>
      </c>
      <c r="O264" s="12" t="n">
        <v>0</v>
      </c>
      <c r="P264" s="12" t="n">
        <v>0</v>
      </c>
      <c r="Q264" s="23" t="n">
        <f>M266/H264</f>
        <v>0</v>
      </c>
    </row>
    <row r="265" ht="22.5" customHeight="1">
      <c r="A265" s="34"/>
      <c r="B265" s="34"/>
      <c r="C265" s="13"/>
      <c r="D265" s="20"/>
      <c r="E265" s="29"/>
      <c r="F265" s="20"/>
      <c r="G265" s="29"/>
      <c r="H265" s="20"/>
      <c r="I265" s="20"/>
      <c r="J265" s="13" t="s">
        <v>127</v>
      </c>
      <c r="K265" s="17" t="n">
        <v>5663</v>
      </c>
      <c r="L265" s="15" t="n">
        <v>249</v>
      </c>
      <c r="M265" s="17" t="n">
        <v>0</v>
      </c>
      <c r="N265" s="12" t="n">
        <v>0</v>
      </c>
      <c r="O265" s="12" t="n">
        <v>0</v>
      </c>
      <c r="P265" s="12" t="n">
        <v>0</v>
      </c>
      <c r="Q265" s="26"/>
    </row>
    <row r="266" ht="22.5" customHeight="1">
      <c r="A266" s="34"/>
      <c r="B266" s="34"/>
      <c r="C266" s="13"/>
      <c r="D266" s="20"/>
      <c r="E266" s="29"/>
      <c r="F266" s="20"/>
      <c r="G266" s="29"/>
      <c r="H266" s="20"/>
      <c r="I266" s="20"/>
      <c r="J266" s="13" t="s">
        <v>128</v>
      </c>
      <c r="K266" s="17"/>
      <c r="L266" s="15"/>
      <c r="M266" s="17"/>
      <c r="N266" s="12"/>
      <c r="O266" s="12"/>
      <c r="P266" s="12"/>
      <c r="Q266" s="26"/>
    </row>
    <row r="267" ht="22.5" customHeight="1">
      <c r="A267" s="34"/>
      <c r="B267" s="34"/>
      <c r="C267" s="13" t="n">
        <v>8628042</v>
      </c>
      <c r="D267" s="13" t="s">
        <v>28</v>
      </c>
      <c r="E267" s="14" t="s">
        <v>14</v>
      </c>
      <c r="F267" s="13" t="s">
        <v>26</v>
      </c>
      <c r="G267" s="24" t="n">
        <v>0.48</v>
      </c>
      <c r="H267" s="13" t="n">
        <v>400</v>
      </c>
      <c r="I267" s="21" t="n">
        <f>G267*H267*7</f>
        <v>1344</v>
      </c>
      <c r="J267" s="13" t="s">
        <v>126</v>
      </c>
      <c r="K267" s="17" t="n">
        <v>3734</v>
      </c>
      <c r="L267" s="15" t="n">
        <v>2044</v>
      </c>
      <c r="M267" s="17" t="n">
        <v>36</v>
      </c>
      <c r="N267" s="18" t="n">
        <v>0.01</v>
      </c>
      <c r="O267" s="12" t="n">
        <v>0.67</v>
      </c>
      <c r="P267" s="12" t="n">
        <v>24.08</v>
      </c>
      <c r="Q267" s="23" t="n">
        <f>M269/H267</f>
        <v>0</v>
      </c>
    </row>
    <row r="268" ht="22.5" customHeight="1">
      <c r="A268" s="34"/>
      <c r="B268" s="34"/>
      <c r="C268" s="13"/>
      <c r="D268" s="20"/>
      <c r="E268" s="29"/>
      <c r="F268" s="20"/>
      <c r="G268" s="29"/>
      <c r="H268" s="20"/>
      <c r="I268" s="20"/>
      <c r="J268" s="13" t="s">
        <v>127</v>
      </c>
      <c r="K268" s="17" t="n">
        <v>22898</v>
      </c>
      <c r="L268" s="15" t="n">
        <v>11197</v>
      </c>
      <c r="M268" s="17" t="n">
        <v>254</v>
      </c>
      <c r="N268" s="12" t="n">
        <v>0.01</v>
      </c>
      <c r="O268" s="12" t="n">
        <v>0.44</v>
      </c>
      <c r="P268" s="12" t="n">
        <v>112.99</v>
      </c>
      <c r="Q268" s="26"/>
    </row>
    <row r="269" ht="22.5" customHeight="1">
      <c r="A269" s="34"/>
      <c r="B269" s="34"/>
      <c r="C269" s="13"/>
      <c r="D269" s="20"/>
      <c r="E269" s="29"/>
      <c r="F269" s="20"/>
      <c r="G269" s="29"/>
      <c r="H269" s="20"/>
      <c r="I269" s="20"/>
      <c r="J269" s="13" t="s">
        <v>128</v>
      </c>
      <c r="K269" s="17"/>
      <c r="L269" s="15"/>
      <c r="M269" s="11"/>
      <c r="N269" s="12"/>
      <c r="O269" s="12"/>
      <c r="P269" s="12"/>
      <c r="Q269" s="26"/>
    </row>
    <row r="270" ht="22.5" customHeight="1">
      <c r="A270" s="34"/>
      <c r="B270" s="34"/>
      <c r="C270" s="13" t="n">
        <v>9297014</v>
      </c>
      <c r="D270" s="13" t="s">
        <v>13</v>
      </c>
      <c r="E270" s="14" t="s">
        <v>14</v>
      </c>
      <c r="F270" s="13" t="s">
        <v>26</v>
      </c>
      <c r="G270" s="24" t="n">
        <v>0.18</v>
      </c>
      <c r="H270" s="13" t="n">
        <v>200</v>
      </c>
      <c r="I270" s="21" t="n">
        <f>G270*H270*7</f>
        <v>252</v>
      </c>
      <c r="J270" s="13" t="s">
        <v>126</v>
      </c>
      <c r="K270" s="17" t="n">
        <v>1612</v>
      </c>
      <c r="L270" s="15" t="n">
        <v>265</v>
      </c>
      <c r="M270" s="17" t="n">
        <v>17</v>
      </c>
      <c r="N270" s="12" t="n">
        <v>0.02</v>
      </c>
      <c r="O270" s="12" t="n">
        <v>0.26</v>
      </c>
      <c r="P270" s="12" t="n">
        <v>4.39</v>
      </c>
      <c r="Q270" s="23" t="n">
        <f>M272/H270</f>
        <v>0</v>
      </c>
    </row>
    <row r="271" ht="22.5" customHeight="1">
      <c r="A271" s="34"/>
      <c r="B271" s="34"/>
      <c r="C271" s="13"/>
      <c r="D271" s="20"/>
      <c r="E271" s="29"/>
      <c r="F271" s="20"/>
      <c r="G271" s="29"/>
      <c r="H271" s="20"/>
      <c r="I271" s="20"/>
      <c r="J271" s="13" t="s">
        <v>127</v>
      </c>
      <c r="K271" s="17" t="n">
        <v>10975</v>
      </c>
      <c r="L271" s="15" t="n">
        <v>1049</v>
      </c>
      <c r="M271" s="11" t="n">
        <v>102</v>
      </c>
      <c r="N271" s="12" t="n">
        <v>0.02</v>
      </c>
      <c r="O271" s="12" t="n">
        <v>0.17</v>
      </c>
      <c r="P271" s="12" t="n">
        <v>16.95</v>
      </c>
      <c r="Q271" s="26"/>
    </row>
    <row r="272" ht="22.5" customHeight="1">
      <c r="A272" s="34"/>
      <c r="B272" s="34"/>
      <c r="C272" s="13"/>
      <c r="D272" s="20"/>
      <c r="E272" s="29"/>
      <c r="F272" s="20"/>
      <c r="G272" s="29"/>
      <c r="H272" s="20"/>
      <c r="I272" s="20"/>
      <c r="J272" s="13" t="s">
        <v>128</v>
      </c>
      <c r="K272" s="17"/>
      <c r="L272" s="15"/>
      <c r="M272" s="11"/>
      <c r="N272" s="12"/>
      <c r="O272" s="12"/>
      <c r="P272" s="12"/>
      <c r="Q272" s="26"/>
    </row>
    <row r="273" ht="22.5" customHeight="1">
      <c r="A273" s="34"/>
      <c r="B273" s="34"/>
      <c r="C273" s="13" t="n">
        <v>7815836</v>
      </c>
      <c r="D273" s="13" t="s">
        <v>73</v>
      </c>
      <c r="E273" s="14" t="s">
        <v>36</v>
      </c>
      <c r="F273" s="13" t="s">
        <v>15</v>
      </c>
      <c r="G273" s="24" t="n">
        <v>0.08</v>
      </c>
      <c r="H273" s="13" t="n">
        <v>12000</v>
      </c>
      <c r="I273" s="21" t="n">
        <f>G273*H273*7</f>
        <v>6720</v>
      </c>
      <c r="J273" s="13" t="s">
        <v>126</v>
      </c>
      <c r="K273" s="17" t="n">
        <v>106751</v>
      </c>
      <c r="L273" s="15" t="n">
        <v>17648</v>
      </c>
      <c r="M273" s="17" t="n">
        <v>544</v>
      </c>
      <c r="N273" s="12" t="n">
        <v>0.004</v>
      </c>
      <c r="O273" s="12" t="n">
        <v>0.132</v>
      </c>
      <c r="P273" s="12" t="n">
        <v>71.61</v>
      </c>
      <c r="Q273" s="23" t="n">
        <f>M275/H273</f>
        <v>0</v>
      </c>
    </row>
    <row r="274" ht="22.5" customHeight="1">
      <c r="A274" s="34"/>
      <c r="B274" s="34"/>
      <c r="C274" s="13"/>
      <c r="D274" s="20"/>
      <c r="E274" s="29"/>
      <c r="F274" s="20"/>
      <c r="G274" s="29"/>
      <c r="H274" s="20"/>
      <c r="I274" s="20"/>
      <c r="J274" s="13" t="s">
        <v>127</v>
      </c>
      <c r="K274" s="17" t="n">
        <v>511979</v>
      </c>
      <c r="L274" s="15" t="n">
        <v>101984</v>
      </c>
      <c r="M274" s="17" t="n">
        <v>1665</v>
      </c>
      <c r="N274" s="12" t="n">
        <v>0.002</v>
      </c>
      <c r="O274" s="12" t="n">
        <v>0.113</v>
      </c>
      <c r="P274" s="12" t="n">
        <v>188.46</v>
      </c>
      <c r="Q274" s="26"/>
    </row>
    <row r="275" ht="22.5" customHeight="1">
      <c r="A275" s="34"/>
      <c r="B275" s="34"/>
      <c r="C275" s="13"/>
      <c r="D275" s="20"/>
      <c r="E275" s="29"/>
      <c r="F275" s="20"/>
      <c r="G275" s="29"/>
      <c r="H275" s="20"/>
      <c r="I275" s="20"/>
      <c r="J275" s="13" t="s">
        <v>128</v>
      </c>
      <c r="K275" s="17"/>
      <c r="L275" s="15"/>
      <c r="M275" s="17"/>
      <c r="N275" s="12"/>
      <c r="O275" s="12"/>
      <c r="P275" s="12"/>
      <c r="Q275" s="26"/>
    </row>
    <row r="276" ht="22.5" customHeight="1">
      <c r="A276" s="34"/>
      <c r="B276" s="34"/>
      <c r="C276" s="13" t="n">
        <v>91467820</v>
      </c>
      <c r="D276" s="13" t="s">
        <v>74</v>
      </c>
      <c r="E276" s="14" t="s">
        <v>36</v>
      </c>
      <c r="F276" s="13" t="s">
        <v>15</v>
      </c>
      <c r="G276" s="24" t="n">
        <v>0.1</v>
      </c>
      <c r="H276" s="14" t="n">
        <v>300</v>
      </c>
      <c r="I276" s="21" t="n">
        <f>G276*H276*7</f>
        <v>210</v>
      </c>
      <c r="J276" s="13" t="s">
        <v>126</v>
      </c>
      <c r="K276" s="17" t="n">
        <v>2813</v>
      </c>
      <c r="L276" s="15" t="n">
        <v>354</v>
      </c>
      <c r="M276" s="17" t="n">
        <v>14</v>
      </c>
      <c r="N276" s="12" t="n">
        <v>0.004</v>
      </c>
      <c r="O276" s="12" t="n">
        <v>0.1</v>
      </c>
      <c r="P276" s="12" t="n">
        <v>1.4</v>
      </c>
      <c r="Q276" s="23" t="n">
        <f>M278/H276</f>
        <v>0</v>
      </c>
    </row>
    <row r="277" ht="22.5" customHeight="1">
      <c r="A277" s="34"/>
      <c r="B277" s="34"/>
      <c r="C277" s="13"/>
      <c r="D277" s="20"/>
      <c r="E277" s="29"/>
      <c r="F277" s="20"/>
      <c r="G277" s="29"/>
      <c r="H277" s="29"/>
      <c r="I277" s="20"/>
      <c r="J277" s="13" t="s">
        <v>127</v>
      </c>
      <c r="K277" s="17" t="n">
        <v>83077</v>
      </c>
      <c r="L277" s="15" t="n">
        <v>33881</v>
      </c>
      <c r="M277" s="17" t="n">
        <v>242</v>
      </c>
      <c r="N277" s="12" t="n">
        <v>0.001</v>
      </c>
      <c r="O277" s="12" t="n">
        <v>0.1</v>
      </c>
      <c r="P277" s="12" t="n">
        <v>24.2</v>
      </c>
      <c r="Q277" s="26"/>
    </row>
    <row r="278" ht="22.5" customHeight="1">
      <c r="A278" s="34"/>
      <c r="B278" s="34"/>
      <c r="C278" s="13"/>
      <c r="D278" s="20"/>
      <c r="E278" s="29"/>
      <c r="F278" s="20"/>
      <c r="G278" s="29"/>
      <c r="H278" s="29"/>
      <c r="I278" s="20"/>
      <c r="J278" s="13" t="s">
        <v>128</v>
      </c>
      <c r="K278" s="17"/>
      <c r="L278" s="15"/>
      <c r="M278" s="17"/>
      <c r="N278" s="12"/>
      <c r="O278" s="12"/>
      <c r="P278" s="12"/>
      <c r="Q278" s="26"/>
    </row>
    <row r="279" ht="22.5" customHeight="1">
      <c r="A279" s="34"/>
      <c r="B279" s="34"/>
      <c r="C279" s="13" t="n">
        <v>91496145</v>
      </c>
      <c r="D279" s="13" t="s">
        <v>74</v>
      </c>
      <c r="E279" s="14" t="s">
        <v>71</v>
      </c>
      <c r="F279" s="13" t="s">
        <v>15</v>
      </c>
      <c r="G279" s="24" t="n">
        <v>0.14</v>
      </c>
      <c r="H279" s="14" t="n">
        <v>50</v>
      </c>
      <c r="I279" s="21" t="n">
        <f>G279*H279*7</f>
        <v>49</v>
      </c>
      <c r="J279" s="13" t="s">
        <v>126</v>
      </c>
      <c r="K279" s="17" t="n">
        <v>945</v>
      </c>
      <c r="L279" s="17" t="n">
        <v>201</v>
      </c>
      <c r="M279" s="17" t="n">
        <v>0</v>
      </c>
      <c r="N279" s="12" t="n">
        <v>0</v>
      </c>
      <c r="O279" s="12" t="n">
        <v>0</v>
      </c>
      <c r="P279" s="12" t="n">
        <v>0</v>
      </c>
      <c r="Q279" s="23" t="n">
        <f>M281/H279</f>
        <v>0</v>
      </c>
    </row>
    <row r="280" ht="22.5" customHeight="1">
      <c r="A280" s="34"/>
      <c r="B280" s="34"/>
      <c r="C280" s="13"/>
      <c r="D280" s="20"/>
      <c r="E280" s="29"/>
      <c r="F280" s="20"/>
      <c r="G280" s="29"/>
      <c r="H280" s="29"/>
      <c r="I280" s="20"/>
      <c r="J280" s="13" t="s">
        <v>127</v>
      </c>
      <c r="K280" s="17" t="n">
        <v>23899</v>
      </c>
      <c r="L280" s="15" t="n">
        <v>5582</v>
      </c>
      <c r="M280" s="17" t="n">
        <v>17</v>
      </c>
      <c r="N280" s="12" t="n">
        <v>0</v>
      </c>
      <c r="O280" s="12" t="n">
        <v>0.15</v>
      </c>
      <c r="P280" s="12" t="n">
        <v>2.55</v>
      </c>
      <c r="Q280" s="26"/>
    </row>
    <row r="281" ht="22.5" customHeight="1">
      <c r="A281" s="34"/>
      <c r="B281" s="34"/>
      <c r="C281" s="13"/>
      <c r="D281" s="20"/>
      <c r="E281" s="29"/>
      <c r="F281" s="20"/>
      <c r="G281" s="29"/>
      <c r="H281" s="29"/>
      <c r="I281" s="20"/>
      <c r="J281" s="13" t="s">
        <v>128</v>
      </c>
      <c r="K281" s="17"/>
      <c r="L281" s="15"/>
      <c r="M281" s="17"/>
      <c r="N281" s="12"/>
      <c r="O281" s="12"/>
      <c r="P281" s="12"/>
      <c r="Q281" s="26"/>
    </row>
    <row r="282" ht="22.5" customHeight="1">
      <c r="A282" s="34"/>
      <c r="B282" s="34"/>
      <c r="C282" s="13" t="n">
        <v>91496146</v>
      </c>
      <c r="D282" s="13" t="s">
        <v>74</v>
      </c>
      <c r="E282" s="14" t="s">
        <v>46</v>
      </c>
      <c r="F282" s="13" t="s">
        <v>15</v>
      </c>
      <c r="G282" s="24" t="n">
        <v>0.14</v>
      </c>
      <c r="H282" s="14" t="n">
        <v>200</v>
      </c>
      <c r="I282" s="21" t="n">
        <f>G282*H282*7</f>
        <v>196</v>
      </c>
      <c r="J282" s="13" t="s">
        <v>126</v>
      </c>
      <c r="K282" s="17" t="n">
        <v>1638</v>
      </c>
      <c r="L282" s="15" t="n">
        <v>257</v>
      </c>
      <c r="M282" s="17" t="n">
        <v>6</v>
      </c>
      <c r="N282" s="12" t="n">
        <v>0.003</v>
      </c>
      <c r="O282" s="12" t="n">
        <v>0.14</v>
      </c>
      <c r="P282" s="12" t="n">
        <v>0.84</v>
      </c>
      <c r="Q282" s="23" t="n">
        <f>M284/H282</f>
        <v>0</v>
      </c>
    </row>
    <row r="283" ht="22.5" customHeight="1">
      <c r="A283" s="34"/>
      <c r="B283" s="34"/>
      <c r="C283" s="13"/>
      <c r="D283" s="20"/>
      <c r="E283" s="29"/>
      <c r="F283" s="20"/>
      <c r="G283" s="29"/>
      <c r="H283" s="29"/>
      <c r="I283" s="20"/>
      <c r="J283" s="13" t="s">
        <v>127</v>
      </c>
      <c r="K283" s="17" t="n">
        <v>28390</v>
      </c>
      <c r="L283" s="15" t="n">
        <v>4590</v>
      </c>
      <c r="M283" s="17" t="n">
        <v>8</v>
      </c>
      <c r="N283" s="12" t="n">
        <v>0.001</v>
      </c>
      <c r="O283" s="12" t="n">
        <v>0.14</v>
      </c>
      <c r="P283" s="12" t="n">
        <v>1.12</v>
      </c>
      <c r="Q283" s="26"/>
    </row>
    <row r="284" ht="22.5" customHeight="1">
      <c r="A284" s="34"/>
      <c r="B284" s="34"/>
      <c r="C284" s="13"/>
      <c r="D284" s="20"/>
      <c r="E284" s="29"/>
      <c r="F284" s="20"/>
      <c r="G284" s="29"/>
      <c r="H284" s="29"/>
      <c r="I284" s="20"/>
      <c r="J284" s="13" t="s">
        <v>128</v>
      </c>
      <c r="K284" s="17"/>
      <c r="L284" s="15"/>
      <c r="M284" s="17"/>
      <c r="N284" s="12"/>
      <c r="O284" s="12"/>
      <c r="P284" s="12"/>
      <c r="Q284" s="26"/>
    </row>
    <row r="285" ht="22.5" customHeight="1">
      <c r="A285" s="34"/>
      <c r="B285" s="34"/>
      <c r="C285" s="13" t="n">
        <v>91496147</v>
      </c>
      <c r="D285" s="13" t="s">
        <v>74</v>
      </c>
      <c r="E285" s="14" t="s">
        <v>11</v>
      </c>
      <c r="F285" s="13" t="s">
        <v>15</v>
      </c>
      <c r="G285" s="24" t="n">
        <v>0.14</v>
      </c>
      <c r="H285" s="14" t="n">
        <v>150</v>
      </c>
      <c r="I285" s="21" t="n">
        <f>G285*H285*7</f>
        <v>147</v>
      </c>
      <c r="J285" s="13" t="s">
        <v>126</v>
      </c>
      <c r="K285" s="17" t="n">
        <v>696</v>
      </c>
      <c r="L285" s="15" t="n">
        <v>105</v>
      </c>
      <c r="M285" s="17" t="n">
        <v>2</v>
      </c>
      <c r="N285" s="12" t="n">
        <v>0.002</v>
      </c>
      <c r="O285" s="12" t="n">
        <v>0.13</v>
      </c>
      <c r="P285" s="12" t="n">
        <v>0.26</v>
      </c>
      <c r="Q285" s="23" t="n">
        <f>M287/H285</f>
        <v>0</v>
      </c>
    </row>
    <row r="286" ht="22.5" customHeight="1">
      <c r="A286" s="34"/>
      <c r="B286" s="34"/>
      <c r="C286" s="13"/>
      <c r="D286" s="20"/>
      <c r="E286" s="29"/>
      <c r="F286" s="20"/>
      <c r="G286" s="29"/>
      <c r="H286" s="29"/>
      <c r="I286" s="20"/>
      <c r="J286" s="13" t="s">
        <v>127</v>
      </c>
      <c r="K286" s="17" t="n">
        <v>6569</v>
      </c>
      <c r="L286" s="15" t="n">
        <v>668</v>
      </c>
      <c r="M286" s="17" t="n">
        <v>8</v>
      </c>
      <c r="N286" s="12" t="n">
        <v>0.003</v>
      </c>
      <c r="O286" s="12" t="n">
        <v>0.13</v>
      </c>
      <c r="P286" s="12" t="n">
        <v>17.55</v>
      </c>
      <c r="Q286" s="26"/>
    </row>
    <row r="287" ht="22.5" customHeight="1">
      <c r="A287" s="34"/>
      <c r="B287" s="34"/>
      <c r="C287" s="13"/>
      <c r="D287" s="20"/>
      <c r="E287" s="29"/>
      <c r="F287" s="20"/>
      <c r="G287" s="29"/>
      <c r="H287" s="29"/>
      <c r="I287" s="20"/>
      <c r="J287" s="13" t="s">
        <v>128</v>
      </c>
      <c r="K287" s="17"/>
      <c r="L287" s="15"/>
      <c r="M287" s="17"/>
      <c r="N287" s="12"/>
      <c r="O287" s="12"/>
      <c r="P287" s="12"/>
      <c r="Q287" s="26"/>
    </row>
    <row r="288" ht="22.5" customHeight="1">
      <c r="A288" s="34"/>
      <c r="B288" s="34"/>
      <c r="C288" s="13" t="n">
        <v>91496148</v>
      </c>
      <c r="D288" s="13" t="s">
        <v>74</v>
      </c>
      <c r="E288" s="14" t="s">
        <v>14</v>
      </c>
      <c r="F288" s="13" t="s">
        <v>15</v>
      </c>
      <c r="G288" s="24" t="n">
        <v>0.15</v>
      </c>
      <c r="H288" s="14" t="n">
        <v>160</v>
      </c>
      <c r="I288" s="21" t="n">
        <f>G288*H288*7</f>
        <v>168</v>
      </c>
      <c r="J288" s="13" t="s">
        <v>126</v>
      </c>
      <c r="K288" s="17" t="n">
        <v>280</v>
      </c>
      <c r="L288" s="17" t="n">
        <v>128</v>
      </c>
      <c r="M288" s="17" t="n">
        <v>3</v>
      </c>
      <c r="N288" s="12" t="n">
        <v>0.004</v>
      </c>
      <c r="O288" s="12" t="n">
        <v>0.15</v>
      </c>
      <c r="P288" s="12" t="n">
        <v>0.45</v>
      </c>
      <c r="Q288" s="23" t="n">
        <f>M290/H288</f>
        <v>0</v>
      </c>
    </row>
    <row r="289" ht="22.5" customHeight="1">
      <c r="A289" s="34"/>
      <c r="B289" s="34"/>
      <c r="C289" s="13"/>
      <c r="D289" s="20"/>
      <c r="E289" s="29"/>
      <c r="F289" s="20"/>
      <c r="G289" s="29"/>
      <c r="H289" s="29"/>
      <c r="I289" s="20"/>
      <c r="J289" s="13" t="s">
        <v>127</v>
      </c>
      <c r="K289" s="17" t="n">
        <v>20802</v>
      </c>
      <c r="L289" s="15" t="n">
        <v>8131</v>
      </c>
      <c r="M289" s="17" t="n">
        <v>160</v>
      </c>
      <c r="N289" s="12" t="n">
        <v>0.001</v>
      </c>
      <c r="O289" s="12" t="n">
        <v>0.15</v>
      </c>
      <c r="P289" s="12" t="n">
        <v>24</v>
      </c>
      <c r="Q289" s="26"/>
    </row>
    <row r="290" ht="22.5" customHeight="1">
      <c r="A290" s="34"/>
      <c r="B290" s="34"/>
      <c r="C290" s="13"/>
      <c r="D290" s="20"/>
      <c r="E290" s="29"/>
      <c r="F290" s="20"/>
      <c r="G290" s="29"/>
      <c r="H290" s="29"/>
      <c r="I290" s="20"/>
      <c r="J290" s="13" t="s">
        <v>128</v>
      </c>
      <c r="K290" s="17"/>
      <c r="L290" s="15"/>
      <c r="M290" s="17"/>
      <c r="N290" s="12"/>
      <c r="O290" s="12"/>
      <c r="P290" s="12"/>
      <c r="Q290" s="26"/>
    </row>
    <row r="291" ht="22.5" customHeight="1">
      <c r="A291" s="34"/>
      <c r="B291" s="34"/>
      <c r="C291" s="13" t="n">
        <v>10765365</v>
      </c>
      <c r="D291" s="13" t="s">
        <v>75</v>
      </c>
      <c r="E291" s="14" t="s">
        <v>71</v>
      </c>
      <c r="F291" s="13" t="s">
        <v>15</v>
      </c>
      <c r="G291" s="24" t="n">
        <v>0.19</v>
      </c>
      <c r="H291" s="14" t="n">
        <v>100</v>
      </c>
      <c r="I291" s="21" t="n">
        <f>G291*H291*7</f>
        <v>133</v>
      </c>
      <c r="J291" s="13" t="s">
        <v>126</v>
      </c>
      <c r="K291" s="17" t="n">
        <v>23161</v>
      </c>
      <c r="L291" s="17" t="n">
        <v>132</v>
      </c>
      <c r="M291" s="17" t="n">
        <v>14</v>
      </c>
      <c r="N291" s="12" t="n">
        <v>0.019</v>
      </c>
      <c r="O291" s="12" t="n">
        <v>0.181</v>
      </c>
      <c r="P291" s="12" t="n">
        <v>2.53</v>
      </c>
      <c r="Q291" s="23" t="n">
        <f>M293/H291</f>
        <v>0</v>
      </c>
    </row>
    <row r="292" ht="22.5" customHeight="1">
      <c r="A292" s="34"/>
      <c r="B292" s="34"/>
      <c r="C292" s="13"/>
      <c r="D292" s="20"/>
      <c r="E292" s="29"/>
      <c r="F292" s="20"/>
      <c r="G292" s="29"/>
      <c r="H292" s="29"/>
      <c r="I292" s="20"/>
      <c r="J292" s="13" t="s">
        <v>127</v>
      </c>
      <c r="K292" s="17" t="n">
        <v>109751</v>
      </c>
      <c r="L292" s="15" t="n">
        <v>843</v>
      </c>
      <c r="M292" s="17" t="n">
        <v>89</v>
      </c>
      <c r="N292" s="12" t="n">
        <v>0.019</v>
      </c>
      <c r="O292" s="12" t="n">
        <v>0.181</v>
      </c>
      <c r="P292" s="12" t="n">
        <v>16.1</v>
      </c>
      <c r="Q292" s="26"/>
    </row>
    <row r="293" ht="22.5" customHeight="1">
      <c r="A293" s="34"/>
      <c r="B293" s="34"/>
      <c r="C293" s="13"/>
      <c r="D293" s="20"/>
      <c r="E293" s="29"/>
      <c r="F293" s="20"/>
      <c r="G293" s="29"/>
      <c r="H293" s="29"/>
      <c r="I293" s="20"/>
      <c r="J293" s="13" t="s">
        <v>128</v>
      </c>
      <c r="K293" s="17"/>
      <c r="L293" s="15"/>
      <c r="M293" s="17"/>
      <c r="N293" s="12"/>
      <c r="O293" s="12"/>
      <c r="P293" s="12"/>
      <c r="Q293" s="26"/>
    </row>
    <row r="294" ht="22.5" customHeight="1">
      <c r="A294" s="34"/>
      <c r="B294" s="34"/>
      <c r="C294" s="13" t="n">
        <v>11079953</v>
      </c>
      <c r="D294" s="13" t="s">
        <v>72</v>
      </c>
      <c r="E294" s="14" t="s">
        <v>36</v>
      </c>
      <c r="F294" s="13" t="s">
        <v>15</v>
      </c>
      <c r="G294" s="24" t="n">
        <v>0.8</v>
      </c>
      <c r="H294" s="14" t="n">
        <v>100</v>
      </c>
      <c r="I294" s="21" t="n">
        <f>G294*H294*7</f>
        <v>560</v>
      </c>
      <c r="J294" s="13" t="s">
        <v>126</v>
      </c>
      <c r="K294" s="15" t="n">
        <v>398</v>
      </c>
      <c r="L294" s="15" t="n">
        <v>33</v>
      </c>
      <c r="M294" s="17" t="n">
        <v>0</v>
      </c>
      <c r="N294" s="12" t="n">
        <v>0</v>
      </c>
      <c r="O294" s="12" t="n">
        <v>0</v>
      </c>
      <c r="P294" s="12" t="n">
        <v>0</v>
      </c>
      <c r="Q294" s="23" t="n">
        <f>M296/H294</f>
        <v>0</v>
      </c>
    </row>
    <row r="295" ht="22.5" customHeight="1">
      <c r="A295" s="34"/>
      <c r="B295" s="34"/>
      <c r="C295" s="13"/>
      <c r="D295" s="20"/>
      <c r="E295" s="29"/>
      <c r="F295" s="20"/>
      <c r="G295" s="29"/>
      <c r="H295" s="29"/>
      <c r="I295" s="20"/>
      <c r="J295" s="13" t="s">
        <v>127</v>
      </c>
      <c r="K295" s="17" t="n">
        <v>5717</v>
      </c>
      <c r="L295" s="17" t="n">
        <v>337</v>
      </c>
      <c r="M295" s="17" t="n">
        <v>0</v>
      </c>
      <c r="N295" s="12" t="n">
        <v>0</v>
      </c>
      <c r="O295" s="12" t="n">
        <v>0</v>
      </c>
      <c r="P295" s="12" t="n">
        <v>0</v>
      </c>
      <c r="Q295" s="26"/>
    </row>
    <row r="296" ht="22.5" customHeight="1">
      <c r="A296" s="34"/>
      <c r="B296" s="34"/>
      <c r="C296" s="13"/>
      <c r="D296" s="20"/>
      <c r="E296" s="29"/>
      <c r="F296" s="20"/>
      <c r="G296" s="29"/>
      <c r="H296" s="29"/>
      <c r="I296" s="20"/>
      <c r="J296" s="13" t="s">
        <v>128</v>
      </c>
      <c r="K296" s="17"/>
      <c r="L296" s="17"/>
      <c r="M296" s="17"/>
      <c r="N296" s="12"/>
      <c r="O296" s="12"/>
      <c r="P296" s="12"/>
      <c r="Q296" s="26"/>
    </row>
    <row r="297" ht="22.5" customHeight="1">
      <c r="A297" s="34"/>
      <c r="B297" s="34"/>
      <c r="C297" s="13" t="n">
        <v>11690181</v>
      </c>
      <c r="D297" s="13" t="s">
        <v>76</v>
      </c>
      <c r="E297" s="14" t="s">
        <v>14</v>
      </c>
      <c r="F297" s="13" t="s">
        <v>15</v>
      </c>
      <c r="G297" s="24" t="n">
        <v>0.45</v>
      </c>
      <c r="H297" s="14" t="n">
        <v>400</v>
      </c>
      <c r="I297" s="21" t="n">
        <f>G297*H297*7</f>
        <v>1260</v>
      </c>
      <c r="J297" s="13" t="s">
        <v>126</v>
      </c>
      <c r="K297" s="17" t="n">
        <v>21095</v>
      </c>
      <c r="L297" s="17" t="n">
        <v>379</v>
      </c>
      <c r="M297" s="15" t="n">
        <v>24</v>
      </c>
      <c r="N297" s="12" t="n">
        <v>0.027</v>
      </c>
      <c r="O297" s="12" t="n">
        <v>0.42</v>
      </c>
      <c r="P297" s="12" t="n">
        <v>10.08</v>
      </c>
      <c r="Q297" s="23" t="n">
        <f>M299/H297</f>
        <v>0</v>
      </c>
    </row>
    <row r="298" ht="22.5" customHeight="1">
      <c r="A298" s="34"/>
      <c r="B298" s="34"/>
      <c r="C298" s="13"/>
      <c r="D298" s="20"/>
      <c r="E298" s="29"/>
      <c r="F298" s="20"/>
      <c r="G298" s="29"/>
      <c r="H298" s="29"/>
      <c r="I298" s="20"/>
      <c r="J298" s="13" t="s">
        <v>127</v>
      </c>
      <c r="K298" s="17" t="n">
        <v>155845</v>
      </c>
      <c r="L298" s="15" t="n">
        <v>9628</v>
      </c>
      <c r="M298" s="17" t="n">
        <v>336</v>
      </c>
      <c r="N298" s="12" t="n">
        <v>0.036</v>
      </c>
      <c r="O298" s="12" t="n">
        <v>0.42</v>
      </c>
      <c r="P298" s="12" t="n">
        <v>141.12</v>
      </c>
      <c r="Q298" s="26"/>
    </row>
    <row r="299" ht="22.5" customHeight="1">
      <c r="A299" s="34"/>
      <c r="B299" s="34"/>
      <c r="C299" s="13"/>
      <c r="D299" s="20"/>
      <c r="E299" s="29"/>
      <c r="F299" s="20"/>
      <c r="G299" s="29"/>
      <c r="H299" s="29"/>
      <c r="I299" s="20"/>
      <c r="J299" s="13" t="s">
        <v>128</v>
      </c>
      <c r="K299" s="17"/>
      <c r="L299" s="15"/>
      <c r="M299" s="17"/>
      <c r="N299" s="12"/>
      <c r="O299" s="12"/>
      <c r="P299" s="12"/>
      <c r="Q299" s="26"/>
    </row>
    <row r="300" ht="22.5" customHeight="1">
      <c r="A300" s="34"/>
      <c r="B300" s="34"/>
      <c r="C300" s="13" t="n">
        <v>11836152</v>
      </c>
      <c r="D300" s="13" t="s">
        <v>73</v>
      </c>
      <c r="E300" s="14" t="s">
        <v>36</v>
      </c>
      <c r="F300" s="13" t="s">
        <v>15</v>
      </c>
      <c r="G300" s="24" t="n">
        <v>0.09</v>
      </c>
      <c r="H300" s="14" t="n">
        <v>100</v>
      </c>
      <c r="I300" s="21" t="n">
        <f>G300*H300*7</f>
        <v>63</v>
      </c>
      <c r="J300" s="13" t="s">
        <v>126</v>
      </c>
      <c r="K300" s="17" t="n">
        <v>60</v>
      </c>
      <c r="L300" s="15" t="n">
        <v>14</v>
      </c>
      <c r="M300" s="17" t="n">
        <v>0</v>
      </c>
      <c r="N300" s="12" t="n">
        <v>0</v>
      </c>
      <c r="O300" s="12" t="n">
        <v>0</v>
      </c>
      <c r="P300" s="12" t="n">
        <v>0</v>
      </c>
      <c r="Q300" s="23" t="n">
        <f>M302/H300</f>
        <v>0</v>
      </c>
    </row>
    <row r="301" ht="22.5" customHeight="1">
      <c r="A301" s="34"/>
      <c r="B301" s="34"/>
      <c r="C301" s="13"/>
      <c r="D301" s="20"/>
      <c r="E301" s="29"/>
      <c r="F301" s="20"/>
      <c r="G301" s="29"/>
      <c r="H301" s="29"/>
      <c r="I301" s="20"/>
      <c r="J301" s="13" t="s">
        <v>127</v>
      </c>
      <c r="K301" s="17" t="n">
        <v>910</v>
      </c>
      <c r="L301" s="15" t="n">
        <v>95</v>
      </c>
      <c r="M301" s="17" t="n">
        <v>3</v>
      </c>
      <c r="N301" s="12" t="n">
        <v>0.003</v>
      </c>
      <c r="O301" s="12" t="n">
        <v>0.09</v>
      </c>
      <c r="P301" s="12" t="n">
        <v>0.27</v>
      </c>
      <c r="Q301" s="26"/>
    </row>
    <row r="302" ht="22.5" customHeight="1">
      <c r="A302" s="34"/>
      <c r="B302" s="34"/>
      <c r="C302" s="13"/>
      <c r="D302" s="20"/>
      <c r="E302" s="29"/>
      <c r="F302" s="20"/>
      <c r="G302" s="29"/>
      <c r="H302" s="29"/>
      <c r="I302" s="20"/>
      <c r="J302" s="13" t="s">
        <v>128</v>
      </c>
      <c r="K302" s="17"/>
      <c r="L302" s="15"/>
      <c r="M302" s="17"/>
      <c r="N302" s="12"/>
      <c r="O302" s="12"/>
      <c r="P302" s="12"/>
      <c r="Q302" s="26"/>
    </row>
    <row r="303" ht="22.5" customHeight="1">
      <c r="A303" s="34"/>
      <c r="B303" s="34"/>
      <c r="C303" s="13" t="n">
        <v>11862336</v>
      </c>
      <c r="D303" s="13" t="s">
        <v>69</v>
      </c>
      <c r="E303" s="14" t="s">
        <v>42</v>
      </c>
      <c r="F303" s="13" t="s">
        <v>15</v>
      </c>
      <c r="G303" s="24" t="n">
        <v>0.1</v>
      </c>
      <c r="H303" s="14" t="n">
        <v>100</v>
      </c>
      <c r="I303" s="21" t="n">
        <f>G303*H303*7</f>
        <v>70</v>
      </c>
      <c r="J303" s="13" t="s">
        <v>126</v>
      </c>
      <c r="K303" s="17" t="n">
        <v>26</v>
      </c>
      <c r="L303" s="15" t="n">
        <v>0</v>
      </c>
      <c r="M303" s="17" t="n">
        <v>0</v>
      </c>
      <c r="N303" s="12" t="n">
        <v>0</v>
      </c>
      <c r="O303" s="12" t="n">
        <v>0</v>
      </c>
      <c r="P303" s="12" t="n">
        <v>0</v>
      </c>
      <c r="Q303" s="23" t="n">
        <f>M305/H303</f>
        <v>0</v>
      </c>
    </row>
    <row r="304" ht="22.5" customHeight="1">
      <c r="A304" s="34"/>
      <c r="B304" s="34"/>
      <c r="C304" s="13"/>
      <c r="D304" s="20"/>
      <c r="E304" s="29"/>
      <c r="F304" s="20"/>
      <c r="G304" s="29"/>
      <c r="H304" s="29"/>
      <c r="I304" s="20"/>
      <c r="J304" s="13" t="s">
        <v>127</v>
      </c>
      <c r="K304" s="17" t="n">
        <v>508</v>
      </c>
      <c r="L304" s="15" t="n">
        <v>11</v>
      </c>
      <c r="M304" s="17" t="n">
        <v>0</v>
      </c>
      <c r="N304" s="12" t="n">
        <v>0</v>
      </c>
      <c r="O304" s="12" t="n">
        <v>0</v>
      </c>
      <c r="P304" s="12" t="n">
        <v>0</v>
      </c>
      <c r="Q304" s="26"/>
    </row>
    <row r="305" ht="22.5" customHeight="1">
      <c r="A305" s="34"/>
      <c r="B305" s="34"/>
      <c r="C305" s="13"/>
      <c r="D305" s="20"/>
      <c r="E305" s="29"/>
      <c r="F305" s="20"/>
      <c r="G305" s="29"/>
      <c r="H305" s="29"/>
      <c r="I305" s="20"/>
      <c r="J305" s="13" t="s">
        <v>128</v>
      </c>
      <c r="K305" s="17"/>
      <c r="L305" s="15"/>
      <c r="M305" s="17"/>
      <c r="N305" s="12"/>
      <c r="O305" s="12"/>
      <c r="P305" s="12"/>
      <c r="Q305" s="26"/>
    </row>
    <row r="306" ht="22.5" customHeight="1">
      <c r="A306" s="34"/>
      <c r="B306" s="34"/>
      <c r="C306" s="13" t="n">
        <v>11924259</v>
      </c>
      <c r="D306" s="13" t="s">
        <v>77</v>
      </c>
      <c r="E306" s="14" t="s">
        <v>36</v>
      </c>
      <c r="F306" s="13" t="s">
        <v>15</v>
      </c>
      <c r="G306" s="24" t="n">
        <v>0.12</v>
      </c>
      <c r="H306" s="14" t="n">
        <v>200</v>
      </c>
      <c r="I306" s="21" t="n">
        <f>G306*H306*7</f>
        <v>168</v>
      </c>
      <c r="J306" s="13" t="s">
        <v>126</v>
      </c>
      <c r="K306" s="17" t="n">
        <v>8959</v>
      </c>
      <c r="L306" s="15" t="n">
        <v>988</v>
      </c>
      <c r="M306" s="17" t="n">
        <v>13</v>
      </c>
      <c r="N306" s="12" t="n">
        <v>0.002</v>
      </c>
      <c r="O306" s="12" t="n">
        <v>0.12</v>
      </c>
      <c r="P306" s="12" t="n">
        <v>1.56</v>
      </c>
      <c r="Q306" s="23" t="n">
        <f>M308/H306</f>
        <v>0</v>
      </c>
    </row>
    <row r="307" ht="22.5" customHeight="1">
      <c r="A307" s="34"/>
      <c r="B307" s="34"/>
      <c r="C307" s="13"/>
      <c r="D307" s="20"/>
      <c r="E307" s="29"/>
      <c r="F307" s="20"/>
      <c r="G307" s="29"/>
      <c r="H307" s="29"/>
      <c r="I307" s="20"/>
      <c r="J307" s="13" t="s">
        <v>127</v>
      </c>
      <c r="K307" s="17" t="n">
        <v>49571</v>
      </c>
      <c r="L307" s="15" t="n">
        <v>6920</v>
      </c>
      <c r="M307" s="17" t="n">
        <v>46</v>
      </c>
      <c r="N307" s="12" t="n">
        <v>0.001</v>
      </c>
      <c r="O307" s="12" t="n">
        <v>0.12</v>
      </c>
      <c r="P307" s="12" t="n">
        <v>5.52</v>
      </c>
      <c r="Q307" s="26"/>
    </row>
    <row r="308" ht="22.5" customHeight="1">
      <c r="A308" s="34"/>
      <c r="B308" s="34"/>
      <c r="C308" s="13"/>
      <c r="D308" s="20"/>
      <c r="E308" s="29"/>
      <c r="F308" s="20"/>
      <c r="G308" s="29"/>
      <c r="H308" s="29"/>
      <c r="I308" s="20"/>
      <c r="J308" s="13" t="s">
        <v>128</v>
      </c>
      <c r="K308" s="17"/>
      <c r="L308" s="15"/>
      <c r="M308" s="17"/>
      <c r="N308" s="12"/>
      <c r="O308" s="12"/>
      <c r="P308" s="12"/>
      <c r="Q308" s="26"/>
    </row>
    <row r="309" ht="22.5" customHeight="1">
      <c r="A309" s="34"/>
      <c r="B309" s="34"/>
      <c r="C309" s="13" t="n">
        <v>12038500</v>
      </c>
      <c r="D309" s="13" t="s">
        <v>76</v>
      </c>
      <c r="E309" s="14" t="s">
        <v>14</v>
      </c>
      <c r="F309" s="13" t="s">
        <v>15</v>
      </c>
      <c r="G309" s="24" t="n">
        <v>0.4</v>
      </c>
      <c r="H309" s="14" t="n">
        <v>100</v>
      </c>
      <c r="I309" s="21" t="n">
        <f>G309*H309*7</f>
        <v>280</v>
      </c>
      <c r="J309" s="13" t="s">
        <v>126</v>
      </c>
      <c r="K309" s="17" t="n">
        <v>343</v>
      </c>
      <c r="L309" s="15" t="n">
        <v>35</v>
      </c>
      <c r="M309" s="17" t="n">
        <v>1</v>
      </c>
      <c r="N309" s="12" t="n">
        <v>0.011</v>
      </c>
      <c r="O309" s="12" t="n">
        <v>0.4</v>
      </c>
      <c r="P309" s="12" t="n">
        <v>0.4</v>
      </c>
      <c r="Q309" s="23" t="n">
        <f>M311/H309</f>
        <v>0</v>
      </c>
    </row>
    <row r="310" ht="22.5" customHeight="1">
      <c r="A310" s="34"/>
      <c r="B310" s="34"/>
      <c r="C310" s="13"/>
      <c r="D310" s="20"/>
      <c r="E310" s="29"/>
      <c r="F310" s="20"/>
      <c r="G310" s="29"/>
      <c r="H310" s="29"/>
      <c r="I310" s="20"/>
      <c r="J310" s="13" t="s">
        <v>127</v>
      </c>
      <c r="K310" s="17" t="n">
        <v>2916</v>
      </c>
      <c r="L310" s="15" t="n">
        <v>317</v>
      </c>
      <c r="M310" s="17" t="n">
        <v>14</v>
      </c>
      <c r="N310" s="12" t="n">
        <v>0.018</v>
      </c>
      <c r="O310" s="12" t="n">
        <v>0.4</v>
      </c>
      <c r="P310" s="12" t="n">
        <v>5.6</v>
      </c>
      <c r="Q310" s="26"/>
    </row>
    <row r="311" ht="22.5" customHeight="1">
      <c r="A311" s="34"/>
      <c r="B311" s="34"/>
      <c r="C311" s="13"/>
      <c r="D311" s="20"/>
      <c r="E311" s="29"/>
      <c r="F311" s="20"/>
      <c r="G311" s="29"/>
      <c r="H311" s="29"/>
      <c r="I311" s="20"/>
      <c r="J311" s="13" t="s">
        <v>128</v>
      </c>
      <c r="K311" s="17"/>
      <c r="L311" s="15"/>
      <c r="M311" s="17"/>
      <c r="N311" s="12"/>
      <c r="O311" s="12"/>
      <c r="P311" s="12"/>
      <c r="Q311" s="26"/>
    </row>
    <row r="312" ht="22.5" customHeight="1">
      <c r="A312" s="34"/>
      <c r="B312" s="34"/>
      <c r="C312" s="13" t="n">
        <v>91565943</v>
      </c>
      <c r="D312" s="13" t="s">
        <v>74</v>
      </c>
      <c r="E312" s="14" t="s">
        <v>46</v>
      </c>
      <c r="F312" s="13" t="s">
        <v>15</v>
      </c>
      <c r="G312" s="24" t="n">
        <v>0.14</v>
      </c>
      <c r="H312" s="14" t="n">
        <v>200</v>
      </c>
      <c r="I312" s="21" t="n">
        <f>G312*H312*7</f>
        <v>196</v>
      </c>
      <c r="J312" s="13" t="s">
        <v>126</v>
      </c>
      <c r="K312" s="17" t="n">
        <v>56</v>
      </c>
      <c r="L312" s="17" t="n">
        <v>1</v>
      </c>
      <c r="M312" s="17" t="n">
        <v>0</v>
      </c>
      <c r="N312" s="12" t="n">
        <v>0</v>
      </c>
      <c r="O312" s="12" t="n">
        <v>0</v>
      </c>
      <c r="P312" s="12" t="n">
        <v>0</v>
      </c>
      <c r="Q312" s="23" t="n">
        <f>M314/H312</f>
        <v>0</v>
      </c>
    </row>
    <row r="313" ht="22.5" customHeight="1">
      <c r="A313" s="34"/>
      <c r="B313" s="34"/>
      <c r="C313" s="13"/>
      <c r="D313" s="20"/>
      <c r="E313" s="29"/>
      <c r="F313" s="20"/>
      <c r="G313" s="29"/>
      <c r="H313" s="29"/>
      <c r="I313" s="20"/>
      <c r="J313" s="13" t="s">
        <v>127</v>
      </c>
      <c r="K313" s="17" t="n">
        <v>2863</v>
      </c>
      <c r="L313" s="15" t="n">
        <v>197</v>
      </c>
      <c r="M313" s="17" t="n">
        <v>0</v>
      </c>
      <c r="N313" s="12" t="n">
        <v>0</v>
      </c>
      <c r="O313" s="12" t="n">
        <v>0</v>
      </c>
      <c r="P313" s="12" t="n">
        <v>0</v>
      </c>
      <c r="Q313" s="26"/>
    </row>
    <row r="314" ht="22.5" customHeight="1">
      <c r="A314" s="34"/>
      <c r="B314" s="34"/>
      <c r="C314" s="13"/>
      <c r="D314" s="20"/>
      <c r="E314" s="29"/>
      <c r="F314" s="20"/>
      <c r="G314" s="29"/>
      <c r="H314" s="29"/>
      <c r="I314" s="20"/>
      <c r="J314" s="13" t="s">
        <v>128</v>
      </c>
      <c r="K314" s="17"/>
      <c r="L314" s="15"/>
      <c r="M314" s="17"/>
      <c r="N314" s="12"/>
      <c r="O314" s="12"/>
      <c r="P314" s="12"/>
      <c r="Q314" s="26"/>
    </row>
    <row r="315" ht="22.5" customHeight="1">
      <c r="A315" s="34"/>
      <c r="B315" s="34"/>
      <c r="C315" s="13" t="n">
        <v>91565945</v>
      </c>
      <c r="D315" s="13" t="s">
        <v>74</v>
      </c>
      <c r="E315" s="14" t="s">
        <v>36</v>
      </c>
      <c r="F315" s="13" t="s">
        <v>15</v>
      </c>
      <c r="G315" s="24" t="n">
        <v>0.12</v>
      </c>
      <c r="H315" s="14" t="n">
        <v>200</v>
      </c>
      <c r="I315" s="21" t="n">
        <f>G315*H315*7</f>
        <v>168</v>
      </c>
      <c r="J315" s="13" t="s">
        <v>126</v>
      </c>
      <c r="K315" s="17" t="n">
        <v>901</v>
      </c>
      <c r="L315" s="15" t="n">
        <v>53</v>
      </c>
      <c r="M315" s="17" t="n">
        <v>2</v>
      </c>
      <c r="N315" s="12" t="n">
        <v>0.005</v>
      </c>
      <c r="O315" s="12" t="n">
        <v>0.12</v>
      </c>
      <c r="P315" s="12" t="n">
        <v>0.24</v>
      </c>
      <c r="Q315" s="23" t="n">
        <f>M317/H315</f>
        <v>0</v>
      </c>
    </row>
    <row r="316" ht="22.5" customHeight="1">
      <c r="A316" s="34"/>
      <c r="B316" s="34"/>
      <c r="C316" s="13"/>
      <c r="D316" s="20"/>
      <c r="E316" s="29"/>
      <c r="F316" s="20"/>
      <c r="G316" s="29"/>
      <c r="H316" s="29"/>
      <c r="I316" s="20"/>
      <c r="J316" s="13" t="s">
        <v>127</v>
      </c>
      <c r="K316" s="17" t="n">
        <v>20331</v>
      </c>
      <c r="L316" s="15" t="n">
        <v>2668</v>
      </c>
      <c r="M316" s="17" t="n">
        <v>15</v>
      </c>
      <c r="N316" s="12" t="n">
        <v>0</v>
      </c>
      <c r="O316" s="12" t="n">
        <v>0.12</v>
      </c>
      <c r="P316" s="12" t="n">
        <v>1.8</v>
      </c>
      <c r="Q316" s="26"/>
    </row>
    <row r="317" ht="22.5" customHeight="1">
      <c r="A317" s="34"/>
      <c r="B317" s="34"/>
      <c r="C317" s="13"/>
      <c r="D317" s="20"/>
      <c r="E317" s="29"/>
      <c r="F317" s="20"/>
      <c r="G317" s="29"/>
      <c r="H317" s="29"/>
      <c r="I317" s="20"/>
      <c r="J317" s="13" t="s">
        <v>128</v>
      </c>
      <c r="K317" s="17"/>
      <c r="L317" s="15"/>
      <c r="M317" s="17"/>
      <c r="N317" s="12"/>
      <c r="O317" s="12"/>
      <c r="P317" s="12"/>
      <c r="Q317" s="26"/>
    </row>
    <row r="318" ht="22.5" customHeight="1">
      <c r="A318" s="34"/>
      <c r="B318" s="34"/>
      <c r="C318" s="13" t="n">
        <v>91551845</v>
      </c>
      <c r="D318" s="13" t="s">
        <v>74</v>
      </c>
      <c r="E318" s="14" t="s">
        <v>11</v>
      </c>
      <c r="F318" s="13" t="s">
        <v>15</v>
      </c>
      <c r="G318" s="24" t="n">
        <v>0.14</v>
      </c>
      <c r="H318" s="14" t="n">
        <v>150</v>
      </c>
      <c r="I318" s="21" t="n">
        <f>G318*H318*7</f>
        <v>147</v>
      </c>
      <c r="J318" s="13" t="s">
        <v>126</v>
      </c>
      <c r="K318" s="17" t="n">
        <v>11775</v>
      </c>
      <c r="L318" s="15" t="n">
        <v>3132</v>
      </c>
      <c r="M318" s="17" t="n">
        <v>36</v>
      </c>
      <c r="N318" s="12" t="n">
        <v>0.002</v>
      </c>
      <c r="O318" s="12" t="n">
        <v>0.14</v>
      </c>
      <c r="P318" s="12" t="n">
        <v>5.04</v>
      </c>
      <c r="Q318" s="23" t="n">
        <f>M320/H318</f>
        <v>0</v>
      </c>
    </row>
    <row r="319" ht="22.5" customHeight="1">
      <c r="A319" s="34"/>
      <c r="B319" s="34"/>
      <c r="C319" s="13"/>
      <c r="D319" s="20"/>
      <c r="E319" s="29"/>
      <c r="F319" s="20"/>
      <c r="G319" s="29"/>
      <c r="H319" s="29"/>
      <c r="I319" s="20"/>
      <c r="J319" s="13" t="s">
        <v>127</v>
      </c>
      <c r="K319" s="17" t="n">
        <v>12940</v>
      </c>
      <c r="L319" s="15" t="n">
        <v>1932</v>
      </c>
      <c r="M319" s="17" t="n">
        <v>32</v>
      </c>
      <c r="N319" s="12" t="n">
        <v>0.002</v>
      </c>
      <c r="O319" s="12" t="n">
        <v>0.14</v>
      </c>
      <c r="P319" s="12" t="n">
        <v>4.48</v>
      </c>
      <c r="Q319" s="26"/>
    </row>
    <row r="320" ht="22.5" customHeight="1">
      <c r="A320" s="34"/>
      <c r="B320" s="34"/>
      <c r="C320" s="13"/>
      <c r="D320" s="20"/>
      <c r="E320" s="29"/>
      <c r="F320" s="20"/>
      <c r="G320" s="29"/>
      <c r="H320" s="29"/>
      <c r="I320" s="20"/>
      <c r="J320" s="13" t="s">
        <v>128</v>
      </c>
      <c r="K320" s="17"/>
      <c r="L320" s="15"/>
      <c r="M320" s="17"/>
      <c r="N320" s="12"/>
      <c r="O320" s="12"/>
      <c r="P320" s="12"/>
      <c r="Q320" s="26"/>
    </row>
    <row r="321" ht="22.5" customHeight="1">
      <c r="A321" s="34"/>
      <c r="B321" s="34"/>
      <c r="C321" s="13" t="n">
        <v>91565949</v>
      </c>
      <c r="D321" s="13" t="s">
        <v>74</v>
      </c>
      <c r="E321" s="14" t="s">
        <v>71</v>
      </c>
      <c r="F321" s="13" t="s">
        <v>15</v>
      </c>
      <c r="G321" s="24" t="n">
        <v>0.15</v>
      </c>
      <c r="H321" s="14" t="n">
        <v>50</v>
      </c>
      <c r="I321" s="21" t="n">
        <f>G321*H321*7</f>
        <v>52.5</v>
      </c>
      <c r="J321" s="13" t="s">
        <v>126</v>
      </c>
      <c r="K321" s="17" t="n">
        <v>6314</v>
      </c>
      <c r="L321" s="15" t="n">
        <v>975</v>
      </c>
      <c r="M321" s="17" t="n">
        <v>4</v>
      </c>
      <c r="N321" s="12" t="n">
        <v>0.001</v>
      </c>
      <c r="O321" s="12" t="n">
        <v>0.15</v>
      </c>
      <c r="P321" s="12" t="n">
        <v>0.6</v>
      </c>
      <c r="Q321" s="23" t="n">
        <f>M323/H321</f>
        <v>0</v>
      </c>
    </row>
    <row r="322" ht="22.5" customHeight="1">
      <c r="A322" s="34"/>
      <c r="B322" s="34"/>
      <c r="C322" s="13"/>
      <c r="D322" s="20"/>
      <c r="E322" s="29"/>
      <c r="F322" s="20"/>
      <c r="G322" s="29"/>
      <c r="H322" s="29"/>
      <c r="I322" s="20"/>
      <c r="J322" s="13" t="s">
        <v>127</v>
      </c>
      <c r="K322" s="17" t="n">
        <v>77728</v>
      </c>
      <c r="L322" s="15" t="n">
        <v>12874</v>
      </c>
      <c r="M322" s="17" t="n">
        <v>34</v>
      </c>
      <c r="N322" s="12" t="n">
        <v>0</v>
      </c>
      <c r="O322" s="12" t="n">
        <v>0.15</v>
      </c>
      <c r="P322" s="12" t="n">
        <v>5.1</v>
      </c>
      <c r="Q322" s="26"/>
    </row>
    <row r="323" ht="22.5" customHeight="1">
      <c r="A323" s="34"/>
      <c r="B323" s="34"/>
      <c r="C323" s="13"/>
      <c r="D323" s="20"/>
      <c r="E323" s="29"/>
      <c r="F323" s="20"/>
      <c r="G323" s="29"/>
      <c r="H323" s="29"/>
      <c r="I323" s="20"/>
      <c r="J323" s="13" t="s">
        <v>128</v>
      </c>
      <c r="K323" s="17"/>
      <c r="L323" s="15"/>
      <c r="M323" s="17"/>
      <c r="N323" s="12"/>
      <c r="O323" s="12"/>
      <c r="P323" s="12"/>
      <c r="Q323" s="26"/>
    </row>
    <row r="324" ht="22.5" customHeight="1">
      <c r="A324" s="34"/>
      <c r="B324" s="34"/>
      <c r="C324" s="13" t="n">
        <v>12336897</v>
      </c>
      <c r="D324" s="13" t="s">
        <v>78</v>
      </c>
      <c r="E324" s="14" t="s">
        <v>11</v>
      </c>
      <c r="F324" s="13" t="s">
        <v>15</v>
      </c>
      <c r="G324" s="24" t="n">
        <v>0.3</v>
      </c>
      <c r="H324" s="14" t="n">
        <v>200</v>
      </c>
      <c r="I324" s="21" t="n">
        <f>G324*H324*7</f>
        <v>420</v>
      </c>
      <c r="J324" s="13" t="s">
        <v>126</v>
      </c>
      <c r="K324" s="17" t="n">
        <v>4</v>
      </c>
      <c r="L324" s="15" t="n">
        <v>2</v>
      </c>
      <c r="M324" s="17" t="n">
        <v>0</v>
      </c>
      <c r="N324" s="12" t="n">
        <v>0</v>
      </c>
      <c r="O324" s="12" t="n">
        <v>0</v>
      </c>
      <c r="P324" s="12" t="n">
        <v>0</v>
      </c>
      <c r="Q324" s="23" t="n">
        <f>M326/H324</f>
        <v>0</v>
      </c>
    </row>
    <row r="325" ht="22.5" customHeight="1">
      <c r="A325" s="34"/>
      <c r="B325" s="34"/>
      <c r="C325" s="13"/>
      <c r="D325" s="20"/>
      <c r="E325" s="29"/>
      <c r="F325" s="20"/>
      <c r="G325" s="29"/>
      <c r="H325" s="29"/>
      <c r="I325" s="20"/>
      <c r="J325" s="13" t="s">
        <v>127</v>
      </c>
      <c r="K325" s="17" t="n">
        <v>71955</v>
      </c>
      <c r="L325" s="15" t="n">
        <v>15596</v>
      </c>
      <c r="M325" s="17" t="n">
        <v>36</v>
      </c>
      <c r="N325" s="12" t="n">
        <v>0.001</v>
      </c>
      <c r="O325" s="12" t="n">
        <v>0.3</v>
      </c>
      <c r="P325" s="12" t="n">
        <v>10.8</v>
      </c>
      <c r="Q325" s="26"/>
    </row>
    <row r="326" ht="22.5" customHeight="1">
      <c r="A326" s="34"/>
      <c r="B326" s="34"/>
      <c r="C326" s="13"/>
      <c r="D326" s="20"/>
      <c r="E326" s="29"/>
      <c r="F326" s="20"/>
      <c r="G326" s="29"/>
      <c r="H326" s="29"/>
      <c r="I326" s="20"/>
      <c r="J326" s="13" t="s">
        <v>128</v>
      </c>
      <c r="K326" s="17"/>
      <c r="L326" s="15"/>
      <c r="M326" s="17"/>
      <c r="N326" s="12"/>
      <c r="O326" s="12"/>
      <c r="P326" s="12"/>
      <c r="Q326" s="26"/>
    </row>
    <row r="327" ht="22.5" customHeight="1">
      <c r="A327" s="34"/>
      <c r="B327" s="34"/>
      <c r="C327" s="13" t="n">
        <v>12336896</v>
      </c>
      <c r="D327" s="13" t="s">
        <v>78</v>
      </c>
      <c r="E327" s="14" t="s">
        <v>11</v>
      </c>
      <c r="F327" s="13" t="s">
        <v>12</v>
      </c>
      <c r="G327" s="24" t="n">
        <v>0.25</v>
      </c>
      <c r="H327" s="14" t="n">
        <v>200</v>
      </c>
      <c r="I327" s="21" t="n">
        <f>G327*H327*7</f>
        <v>350</v>
      </c>
      <c r="J327" s="13" t="s">
        <v>126</v>
      </c>
      <c r="K327" s="17" t="n">
        <v>55</v>
      </c>
      <c r="L327" s="15" t="n">
        <v>5</v>
      </c>
      <c r="M327" s="17" t="n">
        <v>0</v>
      </c>
      <c r="N327" s="12" t="n">
        <v>0</v>
      </c>
      <c r="O327" s="12" t="n">
        <v>0</v>
      </c>
      <c r="P327" s="12" t="n">
        <v>0.0004</v>
      </c>
      <c r="Q327" s="23" t="n">
        <f>M329/H327</f>
        <v>0</v>
      </c>
    </row>
    <row r="328" ht="22.5" customHeight="1">
      <c r="A328" s="34"/>
      <c r="B328" s="34"/>
      <c r="C328" s="13"/>
      <c r="D328" s="20"/>
      <c r="E328" s="29"/>
      <c r="F328" s="20"/>
      <c r="G328" s="29"/>
      <c r="H328" s="29"/>
      <c r="I328" s="20"/>
      <c r="J328" s="13" t="s">
        <v>127</v>
      </c>
      <c r="K328" s="17" t="n">
        <v>757</v>
      </c>
      <c r="L328" s="15" t="n">
        <v>73</v>
      </c>
      <c r="M328" s="17" t="n">
        <v>0</v>
      </c>
      <c r="N328" s="12" t="n">
        <v>0</v>
      </c>
      <c r="O328" s="12" t="n">
        <v>0</v>
      </c>
      <c r="P328" s="12" t="n">
        <v>0.0067</v>
      </c>
      <c r="Q328" s="26"/>
    </row>
    <row r="329" ht="22.5" customHeight="1">
      <c r="A329" s="34"/>
      <c r="B329" s="34"/>
      <c r="C329" s="13"/>
      <c r="D329" s="20"/>
      <c r="E329" s="29"/>
      <c r="F329" s="20"/>
      <c r="G329" s="29"/>
      <c r="H329" s="29"/>
      <c r="I329" s="20"/>
      <c r="J329" s="13" t="s">
        <v>128</v>
      </c>
      <c r="K329" s="17"/>
      <c r="L329" s="15"/>
      <c r="M329" s="17"/>
      <c r="N329" s="12"/>
      <c r="O329" s="12"/>
      <c r="P329" s="12"/>
      <c r="Q329" s="26"/>
    </row>
    <row r="330" ht="22.5" customHeight="1">
      <c r="A330" s="34"/>
      <c r="B330" s="34"/>
      <c r="C330" s="13" t="n">
        <v>91573130</v>
      </c>
      <c r="D330" s="13" t="s">
        <v>53</v>
      </c>
      <c r="E330" s="14" t="s">
        <v>17</v>
      </c>
      <c r="F330" s="13" t="s">
        <v>15</v>
      </c>
      <c r="G330" s="24" t="n">
        <v>0.2</v>
      </c>
      <c r="H330" s="14" t="n">
        <v>80</v>
      </c>
      <c r="I330" s="21" t="n">
        <f>G330*H330*7</f>
        <v>112</v>
      </c>
      <c r="J330" s="13" t="s">
        <v>126</v>
      </c>
      <c r="K330" s="17" t="n">
        <v>951</v>
      </c>
      <c r="L330" s="15" t="n">
        <v>31</v>
      </c>
      <c r="M330" s="17" t="n">
        <v>1</v>
      </c>
      <c r="N330" s="12" t="n">
        <v>0.006</v>
      </c>
      <c r="O330" s="12" t="n">
        <v>0.2</v>
      </c>
      <c r="P330" s="12" t="n">
        <v>0.2</v>
      </c>
      <c r="Q330" s="23" t="n">
        <f>M332/H330</f>
        <v>0</v>
      </c>
    </row>
    <row r="331" ht="22.5" customHeight="1">
      <c r="A331" s="34"/>
      <c r="B331" s="34"/>
      <c r="C331" s="13"/>
      <c r="D331" s="20"/>
      <c r="E331" s="29"/>
      <c r="F331" s="20"/>
      <c r="G331" s="29"/>
      <c r="H331" s="29"/>
      <c r="I331" s="20"/>
      <c r="J331" s="13" t="s">
        <v>127</v>
      </c>
      <c r="K331" s="17" t="n">
        <v>5103</v>
      </c>
      <c r="L331" s="15" t="n">
        <v>223</v>
      </c>
      <c r="M331" s="17" t="n">
        <v>2</v>
      </c>
      <c r="N331" s="12" t="n">
        <v>0.002</v>
      </c>
      <c r="O331" s="12" t="n">
        <v>0.2</v>
      </c>
      <c r="P331" s="12" t="n">
        <v>0.4</v>
      </c>
      <c r="Q331" s="26"/>
    </row>
    <row r="332" ht="22.5" customHeight="1">
      <c r="A332" s="34"/>
      <c r="B332" s="34"/>
      <c r="C332" s="13"/>
      <c r="D332" s="20"/>
      <c r="E332" s="29"/>
      <c r="F332" s="20"/>
      <c r="G332" s="29"/>
      <c r="H332" s="29"/>
      <c r="I332" s="20"/>
      <c r="J332" s="13" t="s">
        <v>128</v>
      </c>
      <c r="K332" s="17"/>
      <c r="L332" s="15"/>
      <c r="M332" s="17"/>
      <c r="N332" s="12"/>
      <c r="O332" s="12"/>
      <c r="P332" s="12"/>
      <c r="Q332" s="26"/>
    </row>
    <row r="333" ht="22.5" customHeight="1">
      <c r="A333" s="34"/>
      <c r="B333" s="34"/>
      <c r="C333" s="13" t="n">
        <v>91573131</v>
      </c>
      <c r="D333" s="13" t="s">
        <v>53</v>
      </c>
      <c r="E333" s="14" t="s">
        <v>33</v>
      </c>
      <c r="F333" s="13" t="s">
        <v>15</v>
      </c>
      <c r="G333" s="24" t="n">
        <v>0.2</v>
      </c>
      <c r="H333" s="14" t="n">
        <v>80</v>
      </c>
      <c r="I333" s="21" t="n">
        <f>G333*H333*7</f>
        <v>112</v>
      </c>
      <c r="J333" s="13" t="s">
        <v>126</v>
      </c>
      <c r="K333" s="17" t="n">
        <v>239</v>
      </c>
      <c r="L333" s="17" t="n">
        <v>2</v>
      </c>
      <c r="M333" s="17" t="n">
        <v>0</v>
      </c>
      <c r="N333" s="12" t="n">
        <v>0</v>
      </c>
      <c r="O333" s="12" t="n">
        <v>0</v>
      </c>
      <c r="P333" s="12" t="n">
        <v>0</v>
      </c>
      <c r="Q333" s="23" t="n">
        <f>M335/H333</f>
        <v>0</v>
      </c>
    </row>
    <row r="334" ht="22.5" customHeight="1">
      <c r="A334" s="34"/>
      <c r="B334" s="34"/>
      <c r="C334" s="13"/>
      <c r="D334" s="20"/>
      <c r="E334" s="29"/>
      <c r="F334" s="20"/>
      <c r="G334" s="29"/>
      <c r="H334" s="29"/>
      <c r="I334" s="20"/>
      <c r="J334" s="13" t="s">
        <v>127</v>
      </c>
      <c r="K334" s="17" t="n">
        <v>1512</v>
      </c>
      <c r="L334" s="15" t="n">
        <v>25</v>
      </c>
      <c r="M334" s="17" t="n">
        <v>0</v>
      </c>
      <c r="N334" s="12" t="n">
        <v>0</v>
      </c>
      <c r="O334" s="12" t="n">
        <v>0</v>
      </c>
      <c r="P334" s="12" t="n">
        <v>0</v>
      </c>
      <c r="Q334" s="26"/>
    </row>
    <row r="335" ht="22.5" customHeight="1">
      <c r="A335" s="34"/>
      <c r="B335" s="30"/>
      <c r="C335" s="13"/>
      <c r="D335" s="20"/>
      <c r="E335" s="29"/>
      <c r="F335" s="20"/>
      <c r="G335" s="29"/>
      <c r="H335" s="29"/>
      <c r="I335" s="20"/>
      <c r="J335" s="13" t="s">
        <v>128</v>
      </c>
      <c r="K335" s="17"/>
      <c r="L335" s="15"/>
      <c r="M335" s="17"/>
      <c r="N335" s="12"/>
      <c r="O335" s="12"/>
      <c r="P335" s="12"/>
      <c r="Q335" s="26"/>
    </row>
    <row r="336" ht="22.5" customHeight="1">
      <c r="A336" s="34"/>
      <c r="B336" s="76" t="s">
        <v>138</v>
      </c>
      <c r="C336" s="13" t="n">
        <v>6395488</v>
      </c>
      <c r="D336" s="13" t="s">
        <v>39</v>
      </c>
      <c r="E336" s="14" t="s">
        <v>14</v>
      </c>
      <c r="F336" s="13" t="s">
        <v>15</v>
      </c>
      <c r="G336" s="24" t="n">
        <v>0.3</v>
      </c>
      <c r="H336" s="13" t="n">
        <v>200</v>
      </c>
      <c r="I336" s="21" t="n">
        <f>G336*H336*7</f>
        <v>420</v>
      </c>
      <c r="J336" s="13" t="s">
        <v>126</v>
      </c>
      <c r="K336" s="15" t="n">
        <v>55</v>
      </c>
      <c r="L336" s="15" t="n">
        <v>10</v>
      </c>
      <c r="M336" s="16" t="n">
        <v>0</v>
      </c>
      <c r="N336" s="12" t="n">
        <v>0</v>
      </c>
      <c r="O336" s="12" t="n">
        <v>0</v>
      </c>
      <c r="P336" s="12" t="n">
        <v>0</v>
      </c>
      <c r="Q336" s="23" t="n">
        <f>M338/H336</f>
        <v>0</v>
      </c>
    </row>
    <row r="337" ht="22.5" customHeight="1">
      <c r="A337" s="34"/>
      <c r="B337" s="34"/>
      <c r="C337" s="13"/>
      <c r="D337" s="20"/>
      <c r="E337" s="29"/>
      <c r="F337" s="20"/>
      <c r="G337" s="29"/>
      <c r="H337" s="20"/>
      <c r="I337" s="20"/>
      <c r="J337" s="13" t="s">
        <v>127</v>
      </c>
      <c r="K337" s="15" t="n">
        <v>49837</v>
      </c>
      <c r="L337" s="15" t="n">
        <v>18223</v>
      </c>
      <c r="M337" s="11" t="n">
        <v>200</v>
      </c>
      <c r="N337" s="12" t="n">
        <v>0.003</v>
      </c>
      <c r="O337" s="12" t="n">
        <v>0.3</v>
      </c>
      <c r="P337" s="12" t="n">
        <v>60</v>
      </c>
      <c r="Q337" s="26"/>
    </row>
    <row r="338" ht="22.5" customHeight="1">
      <c r="A338" s="34"/>
      <c r="B338" s="34"/>
      <c r="C338" s="13"/>
      <c r="D338" s="20"/>
      <c r="E338" s="29"/>
      <c r="F338" s="20"/>
      <c r="G338" s="29"/>
      <c r="H338" s="20"/>
      <c r="I338" s="20"/>
      <c r="J338" s="13" t="s">
        <v>128</v>
      </c>
      <c r="K338" s="15"/>
      <c r="L338" s="15"/>
      <c r="M338" s="11"/>
      <c r="N338" s="12"/>
      <c r="O338" s="12"/>
      <c r="P338" s="12"/>
      <c r="Q338" s="26"/>
    </row>
    <row r="339" ht="22.5" customHeight="1">
      <c r="A339" s="34"/>
      <c r="B339" s="34"/>
      <c r="C339" s="13" t="n">
        <v>8291713</v>
      </c>
      <c r="D339" s="13" t="s">
        <v>40</v>
      </c>
      <c r="E339" s="14" t="s">
        <v>14</v>
      </c>
      <c r="F339" s="13" t="s">
        <v>15</v>
      </c>
      <c r="G339" s="24" t="n">
        <v>0.14</v>
      </c>
      <c r="H339" s="13" t="n">
        <v>2000</v>
      </c>
      <c r="I339" s="21" t="n">
        <f>G339*H339*7</f>
        <v>1960</v>
      </c>
      <c r="J339" s="13" t="s">
        <v>126</v>
      </c>
      <c r="K339" s="15" t="n">
        <v>67</v>
      </c>
      <c r="L339" s="15" t="n">
        <v>26</v>
      </c>
      <c r="M339" s="16" t="n">
        <v>4</v>
      </c>
      <c r="N339" s="12" t="n">
        <v>0.021</v>
      </c>
      <c r="O339" s="12" t="n">
        <v>0.135</v>
      </c>
      <c r="P339" s="12" t="n">
        <v>0.54</v>
      </c>
      <c r="Q339" s="23" t="n">
        <f>M341/H339</f>
        <v>0</v>
      </c>
    </row>
    <row r="340" ht="22.5" customHeight="1">
      <c r="A340" s="34"/>
      <c r="B340" s="34"/>
      <c r="C340" s="13"/>
      <c r="D340" s="20"/>
      <c r="E340" s="29"/>
      <c r="F340" s="20"/>
      <c r="G340" s="29"/>
      <c r="H340" s="20"/>
      <c r="I340" s="20"/>
      <c r="J340" s="13" t="s">
        <v>127</v>
      </c>
      <c r="K340" s="15" t="n">
        <v>37916</v>
      </c>
      <c r="L340" s="15" t="n">
        <v>13590</v>
      </c>
      <c r="M340" s="15" t="n">
        <v>430</v>
      </c>
      <c r="N340" s="12" t="n">
        <v>0.004</v>
      </c>
      <c r="O340" s="12" t="n">
        <v>0.135</v>
      </c>
      <c r="P340" s="12" t="n">
        <v>58.05</v>
      </c>
      <c r="Q340" s="26"/>
    </row>
    <row r="341" ht="22.5" customHeight="1">
      <c r="A341" s="34"/>
      <c r="B341" s="34"/>
      <c r="C341" s="13"/>
      <c r="D341" s="20"/>
      <c r="E341" s="29"/>
      <c r="F341" s="20"/>
      <c r="G341" s="29"/>
      <c r="H341" s="20"/>
      <c r="I341" s="20"/>
      <c r="J341" s="13" t="s">
        <v>128</v>
      </c>
      <c r="K341" s="15"/>
      <c r="L341" s="15"/>
      <c r="M341" s="15"/>
      <c r="N341" s="12"/>
      <c r="O341" s="12"/>
      <c r="P341" s="12"/>
      <c r="Q341" s="26"/>
    </row>
    <row r="342" ht="22.5" customHeight="1">
      <c r="A342" s="34"/>
      <c r="B342" s="34"/>
      <c r="C342" s="13" t="n">
        <v>8566541</v>
      </c>
      <c r="D342" s="13" t="s">
        <v>79</v>
      </c>
      <c r="E342" s="14" t="s">
        <v>14</v>
      </c>
      <c r="F342" s="13" t="s">
        <v>26</v>
      </c>
      <c r="G342" s="24" t="n">
        <v>0.13</v>
      </c>
      <c r="H342" s="13" t="n">
        <v>500</v>
      </c>
      <c r="I342" s="21" t="n">
        <f>G342*H342*7</f>
        <v>455</v>
      </c>
      <c r="J342" s="13" t="s">
        <v>126</v>
      </c>
      <c r="K342" s="15" t="n">
        <v>9464</v>
      </c>
      <c r="L342" s="15" t="n">
        <v>129</v>
      </c>
      <c r="M342" s="16" t="n">
        <v>1</v>
      </c>
      <c r="N342" s="12" t="n">
        <v>0.02</v>
      </c>
      <c r="O342" s="12" t="n">
        <v>2.87</v>
      </c>
      <c r="P342" s="12" t="n">
        <v>2.87</v>
      </c>
      <c r="Q342" s="23" t="n">
        <f>M344/H342</f>
        <v>0</v>
      </c>
    </row>
    <row r="343" ht="22.5" customHeight="1">
      <c r="A343" s="34"/>
      <c r="B343" s="34"/>
      <c r="C343" s="13"/>
      <c r="D343" s="20"/>
      <c r="E343" s="29"/>
      <c r="F343" s="20"/>
      <c r="G343" s="29"/>
      <c r="H343" s="20"/>
      <c r="I343" s="20"/>
      <c r="J343" s="13" t="s">
        <v>127</v>
      </c>
      <c r="K343" s="15" t="n">
        <v>84155</v>
      </c>
      <c r="L343" s="15" t="n">
        <v>994</v>
      </c>
      <c r="M343" s="16" t="n">
        <v>104</v>
      </c>
      <c r="N343" s="12" t="n">
        <v>0.03</v>
      </c>
      <c r="O343" s="12" t="n">
        <v>0.29</v>
      </c>
      <c r="P343" s="12" t="n">
        <v>29.71</v>
      </c>
      <c r="Q343" s="26"/>
    </row>
    <row r="344" ht="22.5" customHeight="1">
      <c r="A344" s="34"/>
      <c r="B344" s="34"/>
      <c r="C344" s="13"/>
      <c r="D344" s="20"/>
      <c r="E344" s="29"/>
      <c r="F344" s="20"/>
      <c r="G344" s="29"/>
      <c r="H344" s="20"/>
      <c r="I344" s="20"/>
      <c r="J344" s="13" t="s">
        <v>128</v>
      </c>
      <c r="K344" s="15"/>
      <c r="L344" s="15"/>
      <c r="M344" s="15"/>
      <c r="N344" s="12"/>
      <c r="O344" s="12"/>
      <c r="P344" s="12"/>
      <c r="Q344" s="26"/>
    </row>
    <row r="345" ht="22.5" customHeight="1">
      <c r="A345" s="34"/>
      <c r="B345" s="34"/>
      <c r="C345" s="13" t="n">
        <v>8566084</v>
      </c>
      <c r="D345" s="13" t="s">
        <v>80</v>
      </c>
      <c r="E345" s="14" t="s">
        <v>42</v>
      </c>
      <c r="F345" s="13" t="s">
        <v>15</v>
      </c>
      <c r="G345" s="24" t="n">
        <v>0.12</v>
      </c>
      <c r="H345" s="13" t="n">
        <v>100</v>
      </c>
      <c r="I345" s="21" t="n">
        <f>G345*H345*7</f>
        <v>84</v>
      </c>
      <c r="J345" s="13" t="s">
        <v>126</v>
      </c>
      <c r="K345" s="15" t="n">
        <v>639</v>
      </c>
      <c r="L345" s="15" t="n">
        <v>172</v>
      </c>
      <c r="M345" s="16" t="n">
        <v>6</v>
      </c>
      <c r="N345" s="12" t="n">
        <v>0.004</v>
      </c>
      <c r="O345" s="12" t="n">
        <v>0.12</v>
      </c>
      <c r="P345" s="12" t="n">
        <v>0.72</v>
      </c>
      <c r="Q345" s="23" t="n">
        <f>M347/H345</f>
        <v>0</v>
      </c>
    </row>
    <row r="346" ht="22.5" customHeight="1">
      <c r="A346" s="34"/>
      <c r="B346" s="34"/>
      <c r="C346" s="13"/>
      <c r="D346" s="20"/>
      <c r="E346" s="29"/>
      <c r="F346" s="20"/>
      <c r="G346" s="29"/>
      <c r="H346" s="20"/>
      <c r="I346" s="20"/>
      <c r="J346" s="13" t="s">
        <v>127</v>
      </c>
      <c r="K346" s="15" t="n">
        <v>17224</v>
      </c>
      <c r="L346" s="15" t="n">
        <v>5118</v>
      </c>
      <c r="M346" s="16" t="n">
        <v>100</v>
      </c>
      <c r="N346" s="12" t="n">
        <v>0.002</v>
      </c>
      <c r="O346" s="12" t="n">
        <v>0.12</v>
      </c>
      <c r="P346" s="12" t="n">
        <v>12</v>
      </c>
      <c r="Q346" s="26"/>
    </row>
    <row r="347" ht="22.5" customHeight="1">
      <c r="A347" s="34"/>
      <c r="B347" s="34"/>
      <c r="C347" s="13"/>
      <c r="D347" s="20"/>
      <c r="E347" s="29"/>
      <c r="F347" s="20"/>
      <c r="G347" s="29"/>
      <c r="H347" s="20"/>
      <c r="I347" s="20"/>
      <c r="J347" s="13" t="s">
        <v>128</v>
      </c>
      <c r="K347" s="15"/>
      <c r="L347" s="15"/>
      <c r="M347" s="16"/>
      <c r="N347" s="12"/>
      <c r="O347" s="12"/>
      <c r="P347" s="12"/>
      <c r="Q347" s="26"/>
    </row>
    <row r="348" ht="22.5" customHeight="1">
      <c r="A348" s="34"/>
      <c r="B348" s="34"/>
      <c r="C348" s="13" t="n">
        <v>2937658</v>
      </c>
      <c r="D348" s="13" t="s">
        <v>81</v>
      </c>
      <c r="E348" s="14" t="s">
        <v>14</v>
      </c>
      <c r="F348" s="13" t="s">
        <v>15</v>
      </c>
      <c r="G348" s="24" t="n">
        <v>0.15</v>
      </c>
      <c r="H348" s="13" t="n">
        <v>100</v>
      </c>
      <c r="I348" s="21" t="n">
        <f>G348*H348*7</f>
        <v>105</v>
      </c>
      <c r="J348" s="13" t="s">
        <v>126</v>
      </c>
      <c r="K348" s="15" t="s">
        <v>139</v>
      </c>
      <c r="L348" s="15"/>
      <c r="M348" s="16"/>
      <c r="N348" s="12"/>
      <c r="O348" s="12"/>
      <c r="P348" s="12"/>
      <c r="Q348" s="23" t="n">
        <f>M350/H348</f>
        <v>0</v>
      </c>
    </row>
    <row r="349" ht="22.5" customHeight="1">
      <c r="A349" s="34"/>
      <c r="B349" s="34"/>
      <c r="C349" s="13"/>
      <c r="D349" s="20"/>
      <c r="E349" s="29"/>
      <c r="F349" s="20"/>
      <c r="G349" s="29"/>
      <c r="H349" s="20"/>
      <c r="I349" s="20"/>
      <c r="J349" s="13" t="s">
        <v>127</v>
      </c>
      <c r="K349" s="15" t="n">
        <v>4514</v>
      </c>
      <c r="L349" s="15" t="n">
        <v>2357</v>
      </c>
      <c r="M349" s="16" t="n">
        <v>100</v>
      </c>
      <c r="N349" s="12" t="n">
        <v>0.005</v>
      </c>
      <c r="O349" s="12" t="n">
        <v>0.123</v>
      </c>
      <c r="P349" s="12" t="n">
        <v>12.3</v>
      </c>
      <c r="Q349" s="26"/>
    </row>
    <row r="350" ht="22.5" customHeight="1">
      <c r="A350" s="34"/>
      <c r="B350" s="34"/>
      <c r="C350" s="13"/>
      <c r="D350" s="20"/>
      <c r="E350" s="29"/>
      <c r="F350" s="20"/>
      <c r="G350" s="29"/>
      <c r="H350" s="20"/>
      <c r="I350" s="20"/>
      <c r="J350" s="13" t="s">
        <v>128</v>
      </c>
      <c r="K350" s="15"/>
      <c r="L350" s="15"/>
      <c r="M350" s="16"/>
      <c r="N350" s="12"/>
      <c r="O350" s="12"/>
      <c r="P350" s="12"/>
      <c r="Q350" s="26"/>
    </row>
    <row r="351" ht="22.5" customHeight="1">
      <c r="A351" s="34"/>
      <c r="B351" s="34"/>
      <c r="C351" s="13" t="n">
        <v>6706444</v>
      </c>
      <c r="D351" s="13" t="s">
        <v>82</v>
      </c>
      <c r="E351" s="14" t="s">
        <v>83</v>
      </c>
      <c r="F351" s="13" t="s">
        <v>12</v>
      </c>
      <c r="G351" s="24" t="n">
        <v>0.5</v>
      </c>
      <c r="H351" s="13" t="n">
        <v>100</v>
      </c>
      <c r="I351" s="21" t="n">
        <f>G351*H351*7</f>
        <v>350</v>
      </c>
      <c r="J351" s="13" t="s">
        <v>126</v>
      </c>
      <c r="K351" s="15" t="n">
        <v>1548</v>
      </c>
      <c r="L351" s="15" t="n">
        <v>75</v>
      </c>
      <c r="M351" s="16" t="n">
        <v>0</v>
      </c>
      <c r="N351" s="12" t="n">
        <v>0.001</v>
      </c>
      <c r="O351" s="12" t="n">
        <v>0</v>
      </c>
      <c r="P351" s="12" t="n">
        <v>0.1113</v>
      </c>
      <c r="Q351" s="23" t="n">
        <f>M353/H351</f>
        <v>0</v>
      </c>
    </row>
    <row r="352" ht="22.5" customHeight="1">
      <c r="A352" s="34"/>
      <c r="B352" s="34"/>
      <c r="C352" s="13"/>
      <c r="D352" s="20"/>
      <c r="E352" s="29"/>
      <c r="F352" s="20"/>
      <c r="G352" s="29"/>
      <c r="H352" s="20"/>
      <c r="I352" s="20"/>
      <c r="J352" s="13" t="s">
        <v>127</v>
      </c>
      <c r="K352" s="15" t="n">
        <v>18729</v>
      </c>
      <c r="L352" s="15" t="n">
        <v>1280</v>
      </c>
      <c r="M352" s="16" t="n">
        <v>1</v>
      </c>
      <c r="N352" s="12" t="n">
        <v>0.001</v>
      </c>
      <c r="O352" s="12" t="n">
        <v>1.762</v>
      </c>
      <c r="P352" s="12" t="n">
        <v>1.7617</v>
      </c>
      <c r="Q352" s="26"/>
    </row>
    <row r="353" ht="22.5" customHeight="1">
      <c r="A353" s="34"/>
      <c r="B353" s="34"/>
      <c r="C353" s="13"/>
      <c r="D353" s="20"/>
      <c r="E353" s="29"/>
      <c r="F353" s="20"/>
      <c r="G353" s="29"/>
      <c r="H353" s="20"/>
      <c r="I353" s="20"/>
      <c r="J353" s="13" t="s">
        <v>128</v>
      </c>
      <c r="K353" s="15"/>
      <c r="L353" s="15"/>
      <c r="M353" s="16"/>
      <c r="N353" s="12"/>
      <c r="O353" s="12"/>
      <c r="P353" s="12"/>
      <c r="Q353" s="26"/>
    </row>
    <row r="354" ht="22.5" customHeight="1">
      <c r="A354" s="34"/>
      <c r="B354" s="34"/>
      <c r="C354" s="13" t="n">
        <v>5963354</v>
      </c>
      <c r="D354" s="13" t="s">
        <v>82</v>
      </c>
      <c r="E354" s="14" t="s">
        <v>83</v>
      </c>
      <c r="F354" s="13" t="s">
        <v>15</v>
      </c>
      <c r="G354" s="24" t="n">
        <v>0.55</v>
      </c>
      <c r="H354" s="13" t="n">
        <v>500</v>
      </c>
      <c r="I354" s="21" t="n">
        <f>G354*H354*7</f>
        <v>1925</v>
      </c>
      <c r="J354" s="13" t="s">
        <v>126</v>
      </c>
      <c r="K354" s="15" t="n">
        <v>2077</v>
      </c>
      <c r="L354" s="15" t="n">
        <v>274</v>
      </c>
      <c r="M354" s="16" t="n">
        <v>1</v>
      </c>
      <c r="N354" s="12" t="n">
        <v>0.002</v>
      </c>
      <c r="O354" s="12" t="n">
        <v>0.57</v>
      </c>
      <c r="P354" s="12" t="n">
        <v>0.57</v>
      </c>
      <c r="Q354" s="23" t="n">
        <f>M356/H354</f>
        <v>0</v>
      </c>
    </row>
    <row r="355" ht="22.5" customHeight="1">
      <c r="A355" s="34"/>
      <c r="B355" s="34"/>
      <c r="C355" s="13"/>
      <c r="D355" s="20"/>
      <c r="E355" s="29"/>
      <c r="F355" s="20"/>
      <c r="G355" s="29"/>
      <c r="H355" s="20"/>
      <c r="I355" s="20"/>
      <c r="J355" s="13" t="s">
        <v>127</v>
      </c>
      <c r="K355" s="15" t="n">
        <v>105848</v>
      </c>
      <c r="L355" s="15" t="n">
        <v>25274</v>
      </c>
      <c r="M355" s="16" t="n">
        <v>95</v>
      </c>
      <c r="N355" s="12" t="n">
        <v>0.002</v>
      </c>
      <c r="O355" s="12" t="n">
        <v>0.574</v>
      </c>
      <c r="P355" s="12" t="n">
        <v>54.523</v>
      </c>
      <c r="Q355" s="26"/>
    </row>
    <row r="356" ht="22.5" customHeight="1">
      <c r="A356" s="34"/>
      <c r="B356" s="34"/>
      <c r="C356" s="13"/>
      <c r="D356" s="20"/>
      <c r="E356" s="29"/>
      <c r="F356" s="20"/>
      <c r="G356" s="29"/>
      <c r="H356" s="20"/>
      <c r="I356" s="20"/>
      <c r="J356" s="13" t="s">
        <v>128</v>
      </c>
      <c r="K356" s="15"/>
      <c r="L356" s="15"/>
      <c r="M356" s="16"/>
      <c r="N356" s="12"/>
      <c r="O356" s="12"/>
      <c r="P356" s="12"/>
      <c r="Q356" s="26"/>
    </row>
    <row r="357" ht="22.5" customHeight="1">
      <c r="A357" s="34"/>
      <c r="B357" s="34"/>
      <c r="C357" s="13" t="n">
        <v>9686529</v>
      </c>
      <c r="D357" s="13" t="s">
        <v>82</v>
      </c>
      <c r="E357" s="14" t="s">
        <v>84</v>
      </c>
      <c r="F357" s="13" t="s">
        <v>15</v>
      </c>
      <c r="G357" s="24" t="n">
        <v>0.4</v>
      </c>
      <c r="H357" s="13" t="n">
        <v>200</v>
      </c>
      <c r="I357" s="21" t="n">
        <f>G357*H357*7</f>
        <v>560</v>
      </c>
      <c r="J357" s="13" t="s">
        <v>126</v>
      </c>
      <c r="K357" s="15" t="n">
        <v>392</v>
      </c>
      <c r="L357" s="15" t="n">
        <v>125</v>
      </c>
      <c r="M357" s="16" t="n">
        <v>0</v>
      </c>
      <c r="N357" s="12" t="n">
        <v>0</v>
      </c>
      <c r="O357" s="12" t="n">
        <v>0</v>
      </c>
      <c r="P357" s="12" t="n">
        <v>0</v>
      </c>
      <c r="Q357" s="23" t="n">
        <f>M359/H357</f>
        <v>0</v>
      </c>
    </row>
    <row r="358" ht="22.5" customHeight="1">
      <c r="A358" s="34"/>
      <c r="B358" s="34"/>
      <c r="C358" s="13"/>
      <c r="D358" s="20"/>
      <c r="E358" s="29"/>
      <c r="F358" s="20"/>
      <c r="G358" s="29"/>
      <c r="H358" s="20"/>
      <c r="I358" s="20"/>
      <c r="J358" s="13" t="s">
        <v>127</v>
      </c>
      <c r="K358" s="15" t="n">
        <v>16703</v>
      </c>
      <c r="L358" s="15" t="n">
        <v>7407</v>
      </c>
      <c r="M358" s="16" t="n">
        <v>13</v>
      </c>
      <c r="N358" s="12" t="n">
        <v>0.001</v>
      </c>
      <c r="O358" s="12" t="n">
        <v>0.5</v>
      </c>
      <c r="P358" s="12" t="n">
        <v>6.5</v>
      </c>
      <c r="Q358" s="26"/>
    </row>
    <row r="359" ht="22.5" customHeight="1">
      <c r="A359" s="34"/>
      <c r="B359" s="34"/>
      <c r="C359" s="13"/>
      <c r="D359" s="20"/>
      <c r="E359" s="29"/>
      <c r="F359" s="20"/>
      <c r="G359" s="29"/>
      <c r="H359" s="20"/>
      <c r="I359" s="20"/>
      <c r="J359" s="13" t="s">
        <v>128</v>
      </c>
      <c r="K359" s="15"/>
      <c r="L359" s="15"/>
      <c r="M359" s="16"/>
      <c r="N359" s="12"/>
      <c r="O359" s="12"/>
      <c r="P359" s="12"/>
      <c r="Q359" s="26"/>
    </row>
    <row r="360" ht="22.5" customHeight="1">
      <c r="A360" s="34"/>
      <c r="B360" s="34"/>
      <c r="C360" s="13" t="n">
        <v>5963400</v>
      </c>
      <c r="D360" s="13" t="s">
        <v>82</v>
      </c>
      <c r="E360" s="14" t="s">
        <v>85</v>
      </c>
      <c r="F360" s="13" t="s">
        <v>15</v>
      </c>
      <c r="G360" s="24" t="n">
        <v>0.2</v>
      </c>
      <c r="H360" s="13" t="n">
        <v>50</v>
      </c>
      <c r="I360" s="21" t="n">
        <f>G360*H360*7</f>
        <v>70</v>
      </c>
      <c r="J360" s="13" t="s">
        <v>126</v>
      </c>
      <c r="K360" s="15" t="n">
        <v>220</v>
      </c>
      <c r="L360" s="15" t="n">
        <v>31</v>
      </c>
      <c r="M360" s="16" t="n">
        <v>2</v>
      </c>
      <c r="N360" s="12" t="n">
        <v>0.013</v>
      </c>
      <c r="O360" s="12" t="n">
        <v>0.2</v>
      </c>
      <c r="P360" s="12" t="n">
        <v>0.4</v>
      </c>
      <c r="Q360" s="23" t="n">
        <f>M362/H360</f>
        <v>0</v>
      </c>
    </row>
    <row r="361" ht="22.5" customHeight="1">
      <c r="A361" s="34"/>
      <c r="B361" s="34"/>
      <c r="C361" s="13"/>
      <c r="D361" s="20"/>
      <c r="E361" s="29"/>
      <c r="F361" s="20"/>
      <c r="G361" s="106"/>
      <c r="H361" s="20"/>
      <c r="I361" s="20"/>
      <c r="J361" s="13" t="s">
        <v>127</v>
      </c>
      <c r="K361" s="15" t="n">
        <v>11538</v>
      </c>
      <c r="L361" s="15" t="n">
        <v>2416</v>
      </c>
      <c r="M361" s="16" t="n">
        <v>30</v>
      </c>
      <c r="N361" s="12" t="n">
        <v>0.002</v>
      </c>
      <c r="O361" s="12" t="n">
        <v>0.2</v>
      </c>
      <c r="P361" s="12" t="n">
        <v>6</v>
      </c>
      <c r="Q361" s="26"/>
    </row>
    <row r="362" ht="22.5" customHeight="1">
      <c r="A362" s="34"/>
      <c r="B362" s="34"/>
      <c r="C362" s="13"/>
      <c r="D362" s="20"/>
      <c r="E362" s="29"/>
      <c r="F362" s="20"/>
      <c r="G362" s="106"/>
      <c r="H362" s="20"/>
      <c r="I362" s="20"/>
      <c r="J362" s="13" t="s">
        <v>128</v>
      </c>
      <c r="K362" s="15"/>
      <c r="L362" s="15"/>
      <c r="M362" s="16"/>
      <c r="N362" s="12"/>
      <c r="O362" s="12"/>
      <c r="P362" s="12"/>
      <c r="Q362" s="26"/>
    </row>
    <row r="363" ht="22.5" customHeight="1">
      <c r="A363" s="34"/>
      <c r="B363" s="34"/>
      <c r="C363" s="13" t="n">
        <v>10080665</v>
      </c>
      <c r="D363" s="13" t="s">
        <v>82</v>
      </c>
      <c r="E363" s="14" t="s">
        <v>86</v>
      </c>
      <c r="F363" s="13" t="s">
        <v>15</v>
      </c>
      <c r="G363" s="24" t="n">
        <v>0.38</v>
      </c>
      <c r="H363" s="13" t="n">
        <v>40</v>
      </c>
      <c r="I363" s="21" t="n">
        <f>G363*H363*7</f>
        <v>106.4</v>
      </c>
      <c r="J363" s="13" t="s">
        <v>126</v>
      </c>
      <c r="K363" s="15" t="n">
        <v>8</v>
      </c>
      <c r="L363" s="15" t="n">
        <v>2</v>
      </c>
      <c r="M363" s="16" t="n">
        <v>0</v>
      </c>
      <c r="N363" s="12" t="n">
        <v>0</v>
      </c>
      <c r="O363" s="12" t="n">
        <v>0</v>
      </c>
      <c r="P363" s="12" t="n">
        <v>0</v>
      </c>
      <c r="Q363" s="23" t="n">
        <f>M365/H363</f>
        <v>0</v>
      </c>
    </row>
    <row r="364" ht="22.5" customHeight="1">
      <c r="A364" s="34"/>
      <c r="B364" s="34"/>
      <c r="C364" s="13"/>
      <c r="D364" s="20"/>
      <c r="E364" s="29"/>
      <c r="F364" s="20"/>
      <c r="G364" s="106"/>
      <c r="H364" s="20"/>
      <c r="I364" s="20"/>
      <c r="J364" s="13" t="s">
        <v>127</v>
      </c>
      <c r="K364" s="15" t="n">
        <v>4504</v>
      </c>
      <c r="L364" s="15" t="n">
        <v>1316</v>
      </c>
      <c r="M364" s="16" t="n">
        <v>3</v>
      </c>
      <c r="N364" s="12" t="n">
        <v>0.001</v>
      </c>
      <c r="O364" s="12" t="n">
        <v>0.387</v>
      </c>
      <c r="P364" s="12" t="n">
        <v>1.16</v>
      </c>
      <c r="Q364" s="26"/>
    </row>
    <row r="365" ht="22.5" customHeight="1">
      <c r="A365" s="34"/>
      <c r="B365" s="34"/>
      <c r="C365" s="13"/>
      <c r="D365" s="20"/>
      <c r="E365" s="29"/>
      <c r="F365" s="20"/>
      <c r="G365" s="106"/>
      <c r="H365" s="20"/>
      <c r="I365" s="20"/>
      <c r="J365" s="13" t="s">
        <v>128</v>
      </c>
      <c r="K365" s="15"/>
      <c r="L365" s="15"/>
      <c r="M365" s="16"/>
      <c r="N365" s="12"/>
      <c r="O365" s="12"/>
      <c r="P365" s="12"/>
      <c r="Q365" s="26"/>
    </row>
    <row r="366" ht="22.5" customHeight="1">
      <c r="A366" s="34"/>
      <c r="B366" s="34"/>
      <c r="C366" s="13" t="n">
        <v>91520433</v>
      </c>
      <c r="D366" s="13" t="s">
        <v>74</v>
      </c>
      <c r="E366" s="14" t="s">
        <v>14</v>
      </c>
      <c r="F366" s="13" t="s">
        <v>15</v>
      </c>
      <c r="G366" s="24" t="n">
        <v>0.16</v>
      </c>
      <c r="H366" s="13" t="n">
        <v>200</v>
      </c>
      <c r="I366" s="21" t="n">
        <f>G366*H366*7</f>
        <v>224</v>
      </c>
      <c r="J366" s="13" t="s">
        <v>126</v>
      </c>
      <c r="K366" s="15" t="n">
        <v>85</v>
      </c>
      <c r="L366" s="15" t="n">
        <v>4</v>
      </c>
      <c r="M366" s="16" t="n">
        <v>0</v>
      </c>
      <c r="N366" s="12" t="n">
        <v>0</v>
      </c>
      <c r="O366" s="12" t="n">
        <v>0</v>
      </c>
      <c r="P366" s="12" t="n">
        <v>0</v>
      </c>
      <c r="Q366" s="23" t="n">
        <f>M368/H366</f>
        <v>0</v>
      </c>
    </row>
    <row r="367" ht="22.5" customHeight="1">
      <c r="A367" s="34"/>
      <c r="B367" s="34"/>
      <c r="C367" s="13"/>
      <c r="D367" s="20"/>
      <c r="E367" s="29"/>
      <c r="F367" s="20"/>
      <c r="G367" s="106"/>
      <c r="H367" s="20"/>
      <c r="I367" s="20"/>
      <c r="J367" s="13" t="s">
        <v>127</v>
      </c>
      <c r="K367" s="15" t="n">
        <v>8905</v>
      </c>
      <c r="L367" s="15" t="n">
        <v>395</v>
      </c>
      <c r="M367" s="16" t="n">
        <v>2</v>
      </c>
      <c r="N367" s="12" t="n">
        <v>0.001</v>
      </c>
      <c r="O367" s="12" t="n">
        <v>0.16</v>
      </c>
      <c r="P367" s="12" t="n">
        <v>0.32</v>
      </c>
      <c r="Q367" s="26"/>
    </row>
    <row r="368" ht="22.5" customHeight="1">
      <c r="A368" s="34"/>
      <c r="B368" s="34"/>
      <c r="C368" s="13"/>
      <c r="D368" s="20"/>
      <c r="E368" s="29"/>
      <c r="F368" s="20"/>
      <c r="G368" s="106"/>
      <c r="H368" s="20"/>
      <c r="I368" s="20"/>
      <c r="J368" s="13" t="s">
        <v>128</v>
      </c>
      <c r="K368" s="15"/>
      <c r="L368" s="15"/>
      <c r="M368" s="16"/>
      <c r="N368" s="12"/>
      <c r="O368" s="12"/>
      <c r="P368" s="12"/>
      <c r="Q368" s="26"/>
    </row>
    <row r="369" ht="22.5" customHeight="1">
      <c r="A369" s="34"/>
      <c r="B369" s="34"/>
      <c r="C369" s="13" t="n">
        <v>11078827</v>
      </c>
      <c r="D369" s="13" t="s">
        <v>82</v>
      </c>
      <c r="E369" s="14" t="s">
        <v>85</v>
      </c>
      <c r="F369" s="13" t="s">
        <v>15</v>
      </c>
      <c r="G369" s="24" t="n">
        <v>0.2</v>
      </c>
      <c r="H369" s="13" t="n">
        <v>50</v>
      </c>
      <c r="I369" s="21" t="n">
        <f>G369*H369*7</f>
        <v>70</v>
      </c>
      <c r="J369" s="13" t="s">
        <v>126</v>
      </c>
      <c r="K369" s="15" t="s">
        <v>139</v>
      </c>
      <c r="L369" s="15"/>
      <c r="M369" s="16"/>
      <c r="N369" s="12"/>
      <c r="O369" s="12"/>
      <c r="P369" s="12"/>
      <c r="Q369" s="23" t="n">
        <f>M371/H369</f>
        <v>0</v>
      </c>
    </row>
    <row r="370" ht="22.5" customHeight="1">
      <c r="A370" s="34"/>
      <c r="B370" s="34"/>
      <c r="C370" s="13"/>
      <c r="D370" s="20"/>
      <c r="E370" s="29"/>
      <c r="F370" s="20"/>
      <c r="G370" s="106"/>
      <c r="H370" s="20"/>
      <c r="I370" s="20"/>
      <c r="J370" s="13" t="s">
        <v>127</v>
      </c>
      <c r="K370" s="15" t="n">
        <v>237</v>
      </c>
      <c r="L370" s="15" t="n">
        <v>91</v>
      </c>
      <c r="M370" s="16" t="n">
        <v>1</v>
      </c>
      <c r="N370" s="12" t="n">
        <v>0.003</v>
      </c>
      <c r="O370" s="12" t="n">
        <v>0.3</v>
      </c>
      <c r="P370" s="12" t="n">
        <v>0.3</v>
      </c>
      <c r="Q370" s="26"/>
    </row>
    <row r="371" ht="22.5" customHeight="1">
      <c r="A371" s="34"/>
      <c r="B371" s="34"/>
      <c r="C371" s="13"/>
      <c r="D371" s="20"/>
      <c r="E371" s="29"/>
      <c r="F371" s="20"/>
      <c r="G371" s="106"/>
      <c r="H371" s="20"/>
      <c r="I371" s="20"/>
      <c r="J371" s="13" t="s">
        <v>128</v>
      </c>
      <c r="K371" s="15"/>
      <c r="L371" s="15"/>
      <c r="M371" s="16"/>
      <c r="N371" s="12"/>
      <c r="O371" s="12"/>
      <c r="P371" s="12"/>
      <c r="Q371" s="26"/>
    </row>
    <row r="372" ht="22.5" customHeight="1">
      <c r="A372" s="34"/>
      <c r="B372" s="34"/>
      <c r="C372" s="13" t="n">
        <v>11078981</v>
      </c>
      <c r="D372" s="13" t="s">
        <v>82</v>
      </c>
      <c r="E372" s="14" t="s">
        <v>83</v>
      </c>
      <c r="F372" s="13" t="s">
        <v>15</v>
      </c>
      <c r="G372" s="24" t="n">
        <v>0.2</v>
      </c>
      <c r="H372" s="13" t="n">
        <v>50</v>
      </c>
      <c r="I372" s="21" t="n">
        <f>G372*H372*7</f>
        <v>70</v>
      </c>
      <c r="J372" s="13" t="s">
        <v>126</v>
      </c>
      <c r="K372" s="15" t="s">
        <v>139</v>
      </c>
      <c r="L372" s="15"/>
      <c r="M372" s="16"/>
      <c r="N372" s="12"/>
      <c r="O372" s="12"/>
      <c r="P372" s="12"/>
      <c r="Q372" s="23" t="n">
        <f>M374/H372</f>
        <v>0</v>
      </c>
    </row>
    <row r="373" ht="22.5" customHeight="1">
      <c r="A373" s="34"/>
      <c r="B373" s="34"/>
      <c r="C373" s="13"/>
      <c r="D373" s="20"/>
      <c r="E373" s="29"/>
      <c r="F373" s="20"/>
      <c r="G373" s="106"/>
      <c r="H373" s="20"/>
      <c r="I373" s="20"/>
      <c r="J373" s="13" t="s">
        <v>127</v>
      </c>
      <c r="K373" s="15" t="n">
        <v>80</v>
      </c>
      <c r="L373" s="15" t="n">
        <v>2</v>
      </c>
      <c r="M373" s="16" t="n">
        <v>0</v>
      </c>
      <c r="N373" s="12" t="n">
        <v>0</v>
      </c>
      <c r="O373" s="12" t="n">
        <v>0</v>
      </c>
      <c r="P373" s="12" t="n">
        <v>0</v>
      </c>
      <c r="Q373" s="26"/>
    </row>
    <row r="374" ht="22.5" customHeight="1">
      <c r="A374" s="34"/>
      <c r="B374" s="34"/>
      <c r="C374" s="13"/>
      <c r="D374" s="20"/>
      <c r="E374" s="29"/>
      <c r="F374" s="20"/>
      <c r="G374" s="106"/>
      <c r="H374" s="20"/>
      <c r="I374" s="20"/>
      <c r="J374" s="13" t="s">
        <v>128</v>
      </c>
      <c r="K374" s="15"/>
      <c r="L374" s="15"/>
      <c r="M374" s="16"/>
      <c r="N374" s="12"/>
      <c r="O374" s="12"/>
      <c r="P374" s="12"/>
      <c r="Q374" s="26"/>
    </row>
    <row r="375" ht="22.5" customHeight="1">
      <c r="A375" s="34"/>
      <c r="B375" s="34"/>
      <c r="C375" s="13" t="n">
        <v>11080833</v>
      </c>
      <c r="D375" s="13" t="s">
        <v>82</v>
      </c>
      <c r="E375" s="14" t="s">
        <v>84</v>
      </c>
      <c r="F375" s="13" t="s">
        <v>15</v>
      </c>
      <c r="G375" s="24" t="n">
        <v>0.2</v>
      </c>
      <c r="H375" s="13" t="n">
        <v>50</v>
      </c>
      <c r="I375" s="21" t="n">
        <f>G375*H375*7</f>
        <v>70</v>
      </c>
      <c r="J375" s="13" t="s">
        <v>126</v>
      </c>
      <c r="K375" s="15" t="s">
        <v>139</v>
      </c>
      <c r="L375" s="15"/>
      <c r="M375" s="16"/>
      <c r="N375" s="12"/>
      <c r="O375" s="12"/>
      <c r="P375" s="12"/>
      <c r="Q375" s="23" t="n">
        <f>M377/H375</f>
        <v>0</v>
      </c>
    </row>
    <row r="376" ht="22.5" customHeight="1">
      <c r="A376" s="34"/>
      <c r="B376" s="34"/>
      <c r="C376" s="13"/>
      <c r="D376" s="20"/>
      <c r="E376" s="29"/>
      <c r="F376" s="20"/>
      <c r="G376" s="106"/>
      <c r="H376" s="20"/>
      <c r="I376" s="20"/>
      <c r="J376" s="13" t="s">
        <v>127</v>
      </c>
      <c r="K376" s="15" t="n">
        <v>6</v>
      </c>
      <c r="L376" s="15" t="n">
        <v>2</v>
      </c>
      <c r="M376" s="16" t="n">
        <v>0</v>
      </c>
      <c r="N376" s="12" t="n">
        <v>0</v>
      </c>
      <c r="O376" s="12" t="n">
        <v>0</v>
      </c>
      <c r="P376" s="12" t="n">
        <v>0</v>
      </c>
      <c r="Q376" s="26"/>
    </row>
    <row r="377" ht="22.5" customHeight="1">
      <c r="A377" s="34"/>
      <c r="B377" s="34"/>
      <c r="C377" s="13"/>
      <c r="D377" s="20"/>
      <c r="E377" s="29"/>
      <c r="F377" s="20"/>
      <c r="G377" s="106"/>
      <c r="H377" s="20"/>
      <c r="I377" s="20"/>
      <c r="J377" s="13" t="s">
        <v>128</v>
      </c>
      <c r="K377" s="15"/>
      <c r="L377" s="15"/>
      <c r="M377" s="16"/>
      <c r="N377" s="12"/>
      <c r="O377" s="12"/>
      <c r="P377" s="12"/>
      <c r="Q377" s="26"/>
    </row>
    <row r="378" ht="22.5" customHeight="1">
      <c r="A378" s="34"/>
      <c r="B378" s="34"/>
      <c r="C378" s="13" t="n">
        <v>11081056</v>
      </c>
      <c r="D378" s="13" t="s">
        <v>82</v>
      </c>
      <c r="E378" s="14" t="s">
        <v>86</v>
      </c>
      <c r="F378" s="13" t="s">
        <v>15</v>
      </c>
      <c r="G378" s="24" t="n">
        <v>0.2</v>
      </c>
      <c r="H378" s="13" t="n">
        <v>50</v>
      </c>
      <c r="I378" s="21" t="n">
        <f>G378*H378*7</f>
        <v>70</v>
      </c>
      <c r="J378" s="13" t="s">
        <v>126</v>
      </c>
      <c r="K378" s="15" t="s">
        <v>139</v>
      </c>
      <c r="L378" s="15"/>
      <c r="M378" s="16"/>
      <c r="N378" s="12"/>
      <c r="O378" s="12"/>
      <c r="P378" s="12"/>
      <c r="Q378" s="23" t="n">
        <f>M380/H378</f>
        <v>0</v>
      </c>
    </row>
    <row r="379" ht="22.5" customHeight="1">
      <c r="A379" s="34"/>
      <c r="B379" s="34"/>
      <c r="C379" s="13"/>
      <c r="D379" s="20"/>
      <c r="E379" s="29"/>
      <c r="F379" s="20"/>
      <c r="G379" s="106"/>
      <c r="H379" s="20"/>
      <c r="I379" s="20"/>
      <c r="J379" s="13" t="s">
        <v>127</v>
      </c>
      <c r="K379" s="15" t="n">
        <v>38</v>
      </c>
      <c r="L379" s="15" t="n">
        <v>4</v>
      </c>
      <c r="M379" s="16" t="n">
        <v>0</v>
      </c>
      <c r="N379" s="12" t="n">
        <v>0</v>
      </c>
      <c r="O379" s="12" t="n">
        <v>0</v>
      </c>
      <c r="P379" s="12" t="n">
        <v>0</v>
      </c>
      <c r="Q379" s="26"/>
    </row>
    <row r="380" ht="22.5" customHeight="1">
      <c r="A380" s="34"/>
      <c r="B380" s="34"/>
      <c r="C380" s="13"/>
      <c r="D380" s="20"/>
      <c r="E380" s="29"/>
      <c r="F380" s="20"/>
      <c r="G380" s="106"/>
      <c r="H380" s="20"/>
      <c r="I380" s="20"/>
      <c r="J380" s="13" t="s">
        <v>128</v>
      </c>
      <c r="K380" s="15"/>
      <c r="L380" s="15"/>
      <c r="M380" s="16"/>
      <c r="N380" s="12"/>
      <c r="O380" s="12"/>
      <c r="P380" s="12"/>
      <c r="Q380" s="26"/>
    </row>
    <row r="381" ht="22.5" customHeight="1">
      <c r="A381" s="34"/>
      <c r="B381" s="34"/>
      <c r="C381" s="13" t="n">
        <v>11078963</v>
      </c>
      <c r="D381" s="13" t="s">
        <v>81</v>
      </c>
      <c r="E381" s="14" t="s">
        <v>14</v>
      </c>
      <c r="F381" s="13" t="s">
        <v>15</v>
      </c>
      <c r="G381" s="24" t="n">
        <v>0.4</v>
      </c>
      <c r="H381" s="13" t="n">
        <v>100</v>
      </c>
      <c r="I381" s="21" t="n">
        <f>G381*H381*7</f>
        <v>280</v>
      </c>
      <c r="J381" s="13" t="s">
        <v>126</v>
      </c>
      <c r="K381" s="15" t="s">
        <v>139</v>
      </c>
      <c r="L381" s="15"/>
      <c r="M381" s="16"/>
      <c r="N381" s="12"/>
      <c r="O381" s="12"/>
      <c r="P381" s="12"/>
      <c r="Q381" s="23" t="n">
        <f>M383/H381</f>
        <v>0</v>
      </c>
    </row>
    <row r="382" ht="22.5" customHeight="1">
      <c r="A382" s="34"/>
      <c r="B382" s="34"/>
      <c r="C382" s="13"/>
      <c r="D382" s="20"/>
      <c r="E382" s="29"/>
      <c r="F382" s="20"/>
      <c r="G382" s="106"/>
      <c r="H382" s="20"/>
      <c r="I382" s="20"/>
      <c r="J382" s="13" t="s">
        <v>127</v>
      </c>
      <c r="K382" s="15" t="n">
        <v>2681</v>
      </c>
      <c r="L382" s="15" t="n">
        <v>506</v>
      </c>
      <c r="M382" s="16" t="n">
        <v>25</v>
      </c>
      <c r="N382" s="12" t="n">
        <v>0.02</v>
      </c>
      <c r="O382" s="12" t="n">
        <v>0.4</v>
      </c>
      <c r="P382" s="12" t="n">
        <v>10</v>
      </c>
      <c r="Q382" s="26"/>
    </row>
    <row r="383" ht="22.5" customHeight="1">
      <c r="A383" s="34"/>
      <c r="B383" s="34"/>
      <c r="C383" s="13"/>
      <c r="D383" s="20"/>
      <c r="E383" s="29"/>
      <c r="F383" s="20"/>
      <c r="G383" s="106"/>
      <c r="H383" s="20"/>
      <c r="I383" s="20"/>
      <c r="J383" s="13" t="s">
        <v>128</v>
      </c>
      <c r="K383" s="15"/>
      <c r="L383" s="15"/>
      <c r="M383" s="16"/>
      <c r="N383" s="12"/>
      <c r="O383" s="12"/>
      <c r="P383" s="12"/>
      <c r="Q383" s="26"/>
    </row>
    <row r="384" ht="22.5" customHeight="1">
      <c r="A384" s="34"/>
      <c r="B384" s="34"/>
      <c r="C384" s="13" t="n">
        <v>91538300</v>
      </c>
      <c r="D384" s="13" t="s">
        <v>74</v>
      </c>
      <c r="E384" s="14" t="s">
        <v>36</v>
      </c>
      <c r="F384" s="13" t="s">
        <v>15</v>
      </c>
      <c r="G384" s="24" t="n">
        <v>0.14</v>
      </c>
      <c r="H384" s="13" t="n">
        <v>300</v>
      </c>
      <c r="I384" s="21" t="n">
        <f>G384*H384*7</f>
        <v>294</v>
      </c>
      <c r="J384" s="13" t="s">
        <v>126</v>
      </c>
      <c r="K384" s="15" t="s">
        <v>139</v>
      </c>
      <c r="L384" s="15"/>
      <c r="M384" s="16"/>
      <c r="N384" s="12"/>
      <c r="O384" s="12"/>
      <c r="P384" s="12"/>
      <c r="Q384" s="23" t="n">
        <f>M386/H384</f>
        <v>0</v>
      </c>
    </row>
    <row r="385" ht="22.5" customHeight="1">
      <c r="A385" s="34"/>
      <c r="B385" s="34"/>
      <c r="C385" s="13"/>
      <c r="D385" s="20"/>
      <c r="E385" s="29"/>
      <c r="F385" s="20"/>
      <c r="G385" s="106"/>
      <c r="H385" s="20"/>
      <c r="I385" s="20"/>
      <c r="J385" s="13" t="s">
        <v>127</v>
      </c>
      <c r="K385" s="15" t="n">
        <v>1557</v>
      </c>
      <c r="L385" s="15" t="n">
        <v>231</v>
      </c>
      <c r="M385" s="16" t="n">
        <v>3</v>
      </c>
      <c r="N385" s="12" t="n">
        <v>0.002</v>
      </c>
      <c r="O385" s="12" t="n">
        <v>0.14</v>
      </c>
      <c r="P385" s="12" t="n">
        <v>0.42</v>
      </c>
      <c r="Q385" s="26"/>
    </row>
    <row r="386" ht="22.5" customHeight="1">
      <c r="A386" s="34"/>
      <c r="B386" s="34"/>
      <c r="C386" s="13"/>
      <c r="D386" s="20"/>
      <c r="E386" s="29"/>
      <c r="F386" s="20"/>
      <c r="G386" s="106"/>
      <c r="H386" s="20"/>
      <c r="I386" s="20"/>
      <c r="J386" s="13" t="s">
        <v>128</v>
      </c>
      <c r="K386" s="15"/>
      <c r="L386" s="15"/>
      <c r="M386" s="16"/>
      <c r="N386" s="12"/>
      <c r="O386" s="12"/>
      <c r="P386" s="12"/>
      <c r="Q386" s="26"/>
    </row>
    <row r="387" ht="22.5" customHeight="1">
      <c r="A387" s="34"/>
      <c r="B387" s="34"/>
      <c r="C387" s="13" t="n">
        <v>91538301</v>
      </c>
      <c r="D387" s="13" t="s">
        <v>74</v>
      </c>
      <c r="E387" s="14" t="s">
        <v>14</v>
      </c>
      <c r="F387" s="13" t="s">
        <v>15</v>
      </c>
      <c r="G387" s="24" t="n">
        <v>0.22</v>
      </c>
      <c r="H387" s="13" t="n">
        <v>200</v>
      </c>
      <c r="I387" s="21" t="n">
        <f>G387*H387*7</f>
        <v>308</v>
      </c>
      <c r="J387" s="13" t="s">
        <v>126</v>
      </c>
      <c r="K387" s="15" t="s">
        <v>139</v>
      </c>
      <c r="L387" s="15"/>
      <c r="M387" s="16"/>
      <c r="N387" s="12"/>
      <c r="O387" s="12"/>
      <c r="P387" s="12"/>
      <c r="Q387" s="23" t="n">
        <f>M389/H387</f>
        <v>0</v>
      </c>
    </row>
    <row r="388" ht="22.5" customHeight="1">
      <c r="A388" s="34"/>
      <c r="B388" s="34"/>
      <c r="C388" s="13"/>
      <c r="D388" s="20"/>
      <c r="E388" s="29"/>
      <c r="F388" s="20"/>
      <c r="G388" s="106"/>
      <c r="H388" s="20"/>
      <c r="I388" s="20"/>
      <c r="J388" s="13" t="s">
        <v>127</v>
      </c>
      <c r="K388" s="15" t="n">
        <v>112</v>
      </c>
      <c r="L388" s="15" t="n">
        <v>24</v>
      </c>
      <c r="M388" s="16" t="n">
        <v>0</v>
      </c>
      <c r="N388" s="12" t="n">
        <v>0</v>
      </c>
      <c r="O388" s="12" t="n">
        <v>0</v>
      </c>
      <c r="P388" s="12" t="n">
        <v>0</v>
      </c>
      <c r="Q388" s="26"/>
    </row>
    <row r="389" ht="22.5" customHeight="1">
      <c r="A389" s="34"/>
      <c r="B389" s="34"/>
      <c r="C389" s="13"/>
      <c r="D389" s="20"/>
      <c r="E389" s="29"/>
      <c r="F389" s="20"/>
      <c r="G389" s="106"/>
      <c r="H389" s="20"/>
      <c r="I389" s="20"/>
      <c r="J389" s="13" t="s">
        <v>128</v>
      </c>
      <c r="K389" s="15"/>
      <c r="L389" s="15"/>
      <c r="M389" s="16"/>
      <c r="N389" s="12"/>
      <c r="O389" s="12"/>
      <c r="P389" s="12"/>
      <c r="Q389" s="26"/>
    </row>
    <row r="390" ht="22.5" customHeight="1">
      <c r="A390" s="34"/>
      <c r="B390" s="34"/>
      <c r="C390" s="13" t="n">
        <v>91538306</v>
      </c>
      <c r="D390" s="13" t="s">
        <v>74</v>
      </c>
      <c r="E390" s="14" t="s">
        <v>71</v>
      </c>
      <c r="F390" s="13" t="s">
        <v>15</v>
      </c>
      <c r="G390" s="24" t="n">
        <v>0.18</v>
      </c>
      <c r="H390" s="13" t="n">
        <v>250</v>
      </c>
      <c r="I390" s="21" t="n">
        <f>G390*H390*7</f>
        <v>315</v>
      </c>
      <c r="J390" s="13" t="s">
        <v>126</v>
      </c>
      <c r="K390" s="15" t="s">
        <v>139</v>
      </c>
      <c r="L390" s="15"/>
      <c r="M390" s="16"/>
      <c r="N390" s="12"/>
      <c r="O390" s="12"/>
      <c r="P390" s="12"/>
      <c r="Q390" s="23" t="n">
        <f>M392/H390</f>
        <v>0</v>
      </c>
    </row>
    <row r="391" ht="22.5" customHeight="1">
      <c r="A391" s="34"/>
      <c r="B391" s="34"/>
      <c r="C391" s="13"/>
      <c r="D391" s="20"/>
      <c r="E391" s="29"/>
      <c r="F391" s="20"/>
      <c r="G391" s="106"/>
      <c r="H391" s="20"/>
      <c r="I391" s="20"/>
      <c r="J391" s="13" t="s">
        <v>127</v>
      </c>
      <c r="K391" s="15" t="n">
        <v>689</v>
      </c>
      <c r="L391" s="15" t="n">
        <v>121</v>
      </c>
      <c r="M391" s="16" t="n">
        <v>2</v>
      </c>
      <c r="N391" s="12" t="n">
        <v>0.003</v>
      </c>
      <c r="O391" s="12" t="n">
        <v>0.18</v>
      </c>
      <c r="P391" s="12" t="n">
        <v>0.36</v>
      </c>
      <c r="Q391" s="26"/>
    </row>
    <row r="392" ht="22.5" customHeight="1">
      <c r="A392" s="34"/>
      <c r="B392" s="34"/>
      <c r="C392" s="13"/>
      <c r="D392" s="20"/>
      <c r="E392" s="29"/>
      <c r="F392" s="20"/>
      <c r="G392" s="106"/>
      <c r="H392" s="20"/>
      <c r="I392" s="20"/>
      <c r="J392" s="13" t="s">
        <v>128</v>
      </c>
      <c r="K392" s="15"/>
      <c r="L392" s="15"/>
      <c r="M392" s="16"/>
      <c r="N392" s="12"/>
      <c r="O392" s="12"/>
      <c r="P392" s="12"/>
      <c r="Q392" s="26"/>
    </row>
    <row r="393" ht="22.5" customHeight="1">
      <c r="A393" s="34"/>
      <c r="B393" s="34"/>
      <c r="C393" s="13" t="n">
        <v>91538307</v>
      </c>
      <c r="D393" s="13" t="s">
        <v>74</v>
      </c>
      <c r="E393" s="14" t="s">
        <v>17</v>
      </c>
      <c r="F393" s="13" t="s">
        <v>15</v>
      </c>
      <c r="G393" s="24" t="n">
        <v>0.22</v>
      </c>
      <c r="H393" s="13" t="n">
        <v>200</v>
      </c>
      <c r="I393" s="21" t="n">
        <f>G393*H393*7</f>
        <v>308</v>
      </c>
      <c r="J393" s="13" t="s">
        <v>126</v>
      </c>
      <c r="K393" s="15" t="s">
        <v>139</v>
      </c>
      <c r="L393" s="15"/>
      <c r="M393" s="16"/>
      <c r="N393" s="12"/>
      <c r="O393" s="12"/>
      <c r="P393" s="12"/>
      <c r="Q393" s="23" t="n">
        <f>M395/H393</f>
        <v>0</v>
      </c>
    </row>
    <row r="394" ht="22.5" customHeight="1">
      <c r="A394" s="34"/>
      <c r="B394" s="34"/>
      <c r="C394" s="13"/>
      <c r="D394" s="20"/>
      <c r="E394" s="29"/>
      <c r="F394" s="20"/>
      <c r="G394" s="106"/>
      <c r="H394" s="20"/>
      <c r="I394" s="20"/>
      <c r="J394" s="13" t="s">
        <v>127</v>
      </c>
      <c r="K394" s="15" t="n">
        <v>17</v>
      </c>
      <c r="L394" s="15" t="n">
        <v>3</v>
      </c>
      <c r="M394" s="16" t="n">
        <v>0</v>
      </c>
      <c r="N394" s="12" t="n">
        <v>0</v>
      </c>
      <c r="O394" s="12" t="n">
        <v>0</v>
      </c>
      <c r="P394" s="12" t="n">
        <v>0</v>
      </c>
      <c r="Q394" s="26"/>
    </row>
    <row r="395" ht="22.5" customHeight="1">
      <c r="A395" s="34"/>
      <c r="B395" s="34"/>
      <c r="C395" s="13"/>
      <c r="D395" s="20"/>
      <c r="E395" s="29"/>
      <c r="F395" s="20"/>
      <c r="G395" s="106"/>
      <c r="H395" s="20"/>
      <c r="I395" s="20"/>
      <c r="J395" s="13" t="s">
        <v>128</v>
      </c>
      <c r="K395" s="15"/>
      <c r="L395" s="15"/>
      <c r="M395" s="16"/>
      <c r="N395" s="12"/>
      <c r="O395" s="12"/>
      <c r="P395" s="12"/>
      <c r="Q395" s="26"/>
    </row>
    <row r="396" ht="22.5" customHeight="1">
      <c r="A396" s="34"/>
      <c r="B396" s="34"/>
      <c r="C396" s="13" t="n">
        <v>91538308</v>
      </c>
      <c r="D396" s="13" t="s">
        <v>74</v>
      </c>
      <c r="E396" s="14" t="s">
        <v>11</v>
      </c>
      <c r="F396" s="13" t="s">
        <v>15</v>
      </c>
      <c r="G396" s="24" t="n">
        <v>0.18</v>
      </c>
      <c r="H396" s="13" t="n">
        <v>200</v>
      </c>
      <c r="I396" s="21" t="n">
        <f>G396*H396*7</f>
        <v>252</v>
      </c>
      <c r="J396" s="13" t="s">
        <v>126</v>
      </c>
      <c r="K396" s="15" t="s">
        <v>139</v>
      </c>
      <c r="L396" s="15"/>
      <c r="M396" s="16"/>
      <c r="N396" s="12"/>
      <c r="O396" s="12"/>
      <c r="P396" s="12"/>
      <c r="Q396" s="23" t="n">
        <f>M398/H396</f>
        <v>0</v>
      </c>
    </row>
    <row r="397" ht="22.5" customHeight="1">
      <c r="A397" s="34"/>
      <c r="B397" s="34"/>
      <c r="C397" s="13"/>
      <c r="D397" s="20"/>
      <c r="E397" s="29"/>
      <c r="F397" s="20"/>
      <c r="G397" s="106"/>
      <c r="H397" s="20"/>
      <c r="I397" s="20"/>
      <c r="J397" s="13" t="s">
        <v>127</v>
      </c>
      <c r="K397" s="15" t="n">
        <v>28</v>
      </c>
      <c r="L397" s="15" t="n">
        <v>2</v>
      </c>
      <c r="M397" s="16" t="n">
        <v>0</v>
      </c>
      <c r="N397" s="12" t="n">
        <v>0</v>
      </c>
      <c r="O397" s="12" t="n">
        <v>0</v>
      </c>
      <c r="P397" s="12" t="n">
        <v>0</v>
      </c>
      <c r="Q397" s="26"/>
    </row>
    <row r="398" ht="22.5" customHeight="1">
      <c r="A398" s="34"/>
      <c r="B398" s="34"/>
      <c r="C398" s="13"/>
      <c r="D398" s="20"/>
      <c r="E398" s="29"/>
      <c r="F398" s="20"/>
      <c r="G398" s="106"/>
      <c r="H398" s="20"/>
      <c r="I398" s="20"/>
      <c r="J398" s="13" t="s">
        <v>128</v>
      </c>
      <c r="K398" s="15"/>
      <c r="L398" s="15"/>
      <c r="M398" s="16"/>
      <c r="N398" s="12"/>
      <c r="O398" s="12"/>
      <c r="P398" s="12"/>
      <c r="Q398" s="26"/>
    </row>
    <row r="399" ht="22.5" customHeight="1">
      <c r="A399" s="34"/>
      <c r="B399" s="34"/>
      <c r="C399" s="13" t="n">
        <v>91538309</v>
      </c>
      <c r="D399" s="13" t="s">
        <v>74</v>
      </c>
      <c r="E399" s="14" t="s">
        <v>46</v>
      </c>
      <c r="F399" s="13" t="s">
        <v>15</v>
      </c>
      <c r="G399" s="24" t="n">
        <v>0.18</v>
      </c>
      <c r="H399" s="13" t="n">
        <v>198</v>
      </c>
      <c r="I399" s="21" t="n">
        <f>G399*H399*7</f>
        <v>249.48</v>
      </c>
      <c r="J399" s="13" t="s">
        <v>126</v>
      </c>
      <c r="K399" s="15" t="s">
        <v>139</v>
      </c>
      <c r="L399" s="15"/>
      <c r="M399" s="16"/>
      <c r="N399" s="12"/>
      <c r="O399" s="12"/>
      <c r="P399" s="12"/>
      <c r="Q399" s="23" t="n">
        <f>M401/H399</f>
        <v>0</v>
      </c>
    </row>
    <row r="400" ht="22.5" customHeight="1">
      <c r="A400" s="34"/>
      <c r="B400" s="34"/>
      <c r="C400" s="13"/>
      <c r="D400" s="20"/>
      <c r="E400" s="29"/>
      <c r="F400" s="20"/>
      <c r="G400" s="106"/>
      <c r="H400" s="20"/>
      <c r="I400" s="20"/>
      <c r="J400" s="13" t="s">
        <v>127</v>
      </c>
      <c r="K400" s="15" t="n">
        <v>94</v>
      </c>
      <c r="L400" s="15" t="n">
        <v>14</v>
      </c>
      <c r="M400" s="16" t="n">
        <v>0</v>
      </c>
      <c r="N400" s="12" t="n">
        <v>0</v>
      </c>
      <c r="O400" s="12" t="n">
        <v>0</v>
      </c>
      <c r="P400" s="12" t="n">
        <v>0</v>
      </c>
      <c r="Q400" s="26"/>
    </row>
    <row r="401" ht="22.5" customHeight="1">
      <c r="A401" s="34"/>
      <c r="B401" s="34"/>
      <c r="C401" s="13"/>
      <c r="D401" s="20"/>
      <c r="E401" s="29"/>
      <c r="F401" s="20"/>
      <c r="G401" s="106"/>
      <c r="H401" s="20"/>
      <c r="I401" s="20"/>
      <c r="J401" s="13" t="s">
        <v>128</v>
      </c>
      <c r="K401" s="15"/>
      <c r="L401" s="15"/>
      <c r="M401" s="16"/>
      <c r="N401" s="12"/>
      <c r="O401" s="12"/>
      <c r="P401" s="12"/>
      <c r="Q401" s="26"/>
    </row>
    <row r="402" ht="22.5" customHeight="1">
      <c r="A402" s="34"/>
      <c r="B402" s="34"/>
      <c r="C402" s="13" t="n">
        <v>11511535</v>
      </c>
      <c r="D402" s="13" t="s">
        <v>81</v>
      </c>
      <c r="E402" s="14" t="s">
        <v>14</v>
      </c>
      <c r="F402" s="13" t="s">
        <v>26</v>
      </c>
      <c r="G402" s="24" t="n">
        <v>0.4</v>
      </c>
      <c r="H402" s="13" t="n">
        <v>600</v>
      </c>
      <c r="I402" s="21" t="n">
        <f>G402*H402*7</f>
        <v>1680</v>
      </c>
      <c r="J402" s="13" t="s">
        <v>126</v>
      </c>
      <c r="K402" s="15" t="n">
        <v>5547</v>
      </c>
      <c r="L402" s="15" t="n">
        <v>2118</v>
      </c>
      <c r="M402" s="16" t="n">
        <v>174</v>
      </c>
      <c r="N402" s="12" t="n">
        <v>0.04</v>
      </c>
      <c r="O402" s="12" t="n">
        <v>0.48</v>
      </c>
      <c r="P402" s="12" t="n">
        <v>84.06</v>
      </c>
      <c r="Q402" s="23" t="n">
        <f>M404/H402</f>
        <v>0</v>
      </c>
    </row>
    <row r="403" ht="22.5" customHeight="1">
      <c r="A403" s="34"/>
      <c r="B403" s="34"/>
      <c r="C403" s="13"/>
      <c r="D403" s="20"/>
      <c r="E403" s="29"/>
      <c r="F403" s="20"/>
      <c r="G403" s="106"/>
      <c r="H403" s="20"/>
      <c r="I403" s="20"/>
      <c r="J403" s="13" t="s">
        <v>127</v>
      </c>
      <c r="K403" s="15" t="n">
        <v>5548</v>
      </c>
      <c r="L403" s="15" t="n">
        <v>2122</v>
      </c>
      <c r="M403" s="15" t="n">
        <v>188</v>
      </c>
      <c r="N403" s="12" t="n">
        <v>0.04</v>
      </c>
      <c r="O403" s="12" t="n">
        <v>0.45</v>
      </c>
      <c r="P403" s="12" t="n">
        <v>84.26</v>
      </c>
      <c r="Q403" s="26"/>
    </row>
    <row r="404" ht="22.5" customHeight="1">
      <c r="A404" s="34"/>
      <c r="B404" s="34"/>
      <c r="C404" s="13"/>
      <c r="D404" s="20"/>
      <c r="E404" s="29"/>
      <c r="F404" s="20"/>
      <c r="G404" s="106"/>
      <c r="H404" s="20"/>
      <c r="I404" s="47"/>
      <c r="J404" s="38" t="s">
        <v>128</v>
      </c>
      <c r="K404" s="15"/>
      <c r="L404" s="15"/>
      <c r="M404" s="16"/>
      <c r="N404" s="12"/>
      <c r="O404" s="12"/>
      <c r="P404" s="12"/>
      <c r="Q404" s="26"/>
    </row>
    <row r="405" ht="22.5" customHeight="1">
      <c r="A405" s="34"/>
      <c r="B405" s="34"/>
      <c r="C405" s="13" t="n">
        <v>11792342</v>
      </c>
      <c r="D405" s="13" t="s">
        <v>87</v>
      </c>
      <c r="E405" s="14" t="s">
        <v>42</v>
      </c>
      <c r="F405" s="13" t="s">
        <v>15</v>
      </c>
      <c r="G405" s="24" t="n">
        <v>0.2</v>
      </c>
      <c r="H405" s="52" t="n">
        <v>40</v>
      </c>
      <c r="I405" s="21" t="n">
        <f>G405*H405*7</f>
        <v>56</v>
      </c>
      <c r="J405" s="13" t="s">
        <v>126</v>
      </c>
      <c r="K405" s="15" t="n">
        <v>70</v>
      </c>
      <c r="L405" s="15" t="n">
        <v>1</v>
      </c>
      <c r="M405" s="16" t="n">
        <v>0</v>
      </c>
      <c r="N405" s="12" t="n">
        <v>0</v>
      </c>
      <c r="O405" s="12" t="n">
        <v>0</v>
      </c>
      <c r="P405" s="12" t="n">
        <v>0</v>
      </c>
      <c r="Q405" s="23" t="n">
        <f>M407/H405</f>
        <v>0</v>
      </c>
    </row>
    <row r="406" ht="22.5" customHeight="1">
      <c r="A406" s="34"/>
      <c r="B406" s="34"/>
      <c r="C406" s="13"/>
      <c r="D406" s="20"/>
      <c r="E406" s="29"/>
      <c r="F406" s="20"/>
      <c r="G406" s="106"/>
      <c r="H406" s="54"/>
      <c r="I406" s="20"/>
      <c r="J406" s="13" t="s">
        <v>127</v>
      </c>
      <c r="K406" s="15" t="n">
        <v>4193</v>
      </c>
      <c r="L406" s="15" t="n">
        <v>73</v>
      </c>
      <c r="M406" s="16" t="n">
        <v>0</v>
      </c>
      <c r="N406" s="12" t="n">
        <v>0</v>
      </c>
      <c r="O406" s="12" t="n">
        <v>0</v>
      </c>
      <c r="P406" s="12" t="n">
        <v>0</v>
      </c>
      <c r="Q406" s="26"/>
    </row>
    <row r="407" ht="22.5" customHeight="1">
      <c r="A407" s="34"/>
      <c r="B407" s="34"/>
      <c r="C407" s="13"/>
      <c r="D407" s="20"/>
      <c r="E407" s="29"/>
      <c r="F407" s="20"/>
      <c r="G407" s="107"/>
      <c r="H407" s="55"/>
      <c r="I407" s="20"/>
      <c r="J407" s="13" t="s">
        <v>128</v>
      </c>
      <c r="K407" s="15"/>
      <c r="L407" s="15"/>
      <c r="M407" s="16"/>
      <c r="N407" s="12"/>
      <c r="O407" s="12"/>
      <c r="P407" s="12"/>
      <c r="Q407" s="26"/>
    </row>
    <row r="408" ht="22.5" customHeight="1">
      <c r="A408" s="34"/>
      <c r="B408" s="34"/>
      <c r="C408" s="13" t="n">
        <v>5365722</v>
      </c>
      <c r="D408" s="13" t="s">
        <v>67</v>
      </c>
      <c r="E408" s="14" t="s">
        <v>65</v>
      </c>
      <c r="F408" s="13" t="s">
        <v>12</v>
      </c>
      <c r="G408" s="24" t="n">
        <v>0.3</v>
      </c>
      <c r="H408" s="52" t="n">
        <v>50</v>
      </c>
      <c r="I408" s="21" t="n">
        <f>G408*H408*7</f>
        <v>105</v>
      </c>
      <c r="J408" s="13" t="s">
        <v>126</v>
      </c>
      <c r="K408" s="15" t="n">
        <v>162</v>
      </c>
      <c r="L408" s="15" t="n">
        <v>53</v>
      </c>
      <c r="M408" s="16" t="n">
        <v>1</v>
      </c>
      <c r="N408" s="12" t="n">
        <v>0</v>
      </c>
      <c r="O408" s="12" t="n">
        <v>0.014</v>
      </c>
      <c r="P408" s="12" t="n">
        <v>0.0136</v>
      </c>
      <c r="Q408" s="23" t="n">
        <f>M410/H408</f>
        <v>0</v>
      </c>
    </row>
    <row r="409" ht="22.5" customHeight="1">
      <c r="A409" s="34"/>
      <c r="B409" s="34"/>
      <c r="C409" s="13"/>
      <c r="D409" s="20"/>
      <c r="E409" s="29"/>
      <c r="F409" s="20"/>
      <c r="G409" s="106"/>
      <c r="H409" s="54"/>
      <c r="I409" s="20"/>
      <c r="J409" s="13" t="s">
        <v>127</v>
      </c>
      <c r="K409" s="15" t="n">
        <v>7338</v>
      </c>
      <c r="L409" s="15" t="n">
        <v>1885</v>
      </c>
      <c r="M409" s="16" t="n">
        <v>10</v>
      </c>
      <c r="N409" s="12" t="n">
        <v>0.001</v>
      </c>
      <c r="O409" s="12" t="n">
        <v>0.115</v>
      </c>
      <c r="P409" s="12" t="n">
        <v>1.149</v>
      </c>
      <c r="Q409" s="26"/>
    </row>
    <row r="410" ht="22.5" customHeight="1">
      <c r="A410" s="34"/>
      <c r="B410" s="34"/>
      <c r="C410" s="13"/>
      <c r="D410" s="20"/>
      <c r="E410" s="29"/>
      <c r="F410" s="20"/>
      <c r="G410" s="107"/>
      <c r="H410" s="55"/>
      <c r="I410" s="20"/>
      <c r="J410" s="13" t="s">
        <v>128</v>
      </c>
      <c r="K410" s="15"/>
      <c r="L410" s="15"/>
      <c r="M410" s="16"/>
      <c r="N410" s="12"/>
      <c r="O410" s="12"/>
      <c r="P410" s="12"/>
      <c r="Q410" s="26"/>
    </row>
    <row r="411" ht="22.5" customHeight="1">
      <c r="A411" s="34"/>
      <c r="B411" s="34"/>
      <c r="C411" s="13" t="n">
        <v>11924654</v>
      </c>
      <c r="D411" s="13" t="s">
        <v>67</v>
      </c>
      <c r="E411" s="14" t="s">
        <v>65</v>
      </c>
      <c r="F411" s="13" t="s">
        <v>12</v>
      </c>
      <c r="G411" s="24" t="n">
        <v>0.3</v>
      </c>
      <c r="H411" s="52" t="n">
        <v>50</v>
      </c>
      <c r="I411" s="21" t="n">
        <f>G411*H411*7</f>
        <v>105</v>
      </c>
      <c r="J411" s="13" t="s">
        <v>126</v>
      </c>
      <c r="K411" s="15" t="n">
        <v>16</v>
      </c>
      <c r="L411" s="15" t="n">
        <v>10</v>
      </c>
      <c r="M411" s="16" t="n">
        <v>0</v>
      </c>
      <c r="N411" s="12" t="n">
        <v>0</v>
      </c>
      <c r="O411" s="12" t="n">
        <v>0</v>
      </c>
      <c r="P411" s="12" t="n">
        <v>0.0019</v>
      </c>
      <c r="Q411" s="23" t="n">
        <f>M413/H411</f>
        <v>0</v>
      </c>
    </row>
    <row r="412" ht="22.5" customHeight="1">
      <c r="A412" s="34"/>
      <c r="B412" s="34"/>
      <c r="C412" s="13"/>
      <c r="D412" s="20"/>
      <c r="E412" s="29"/>
      <c r="F412" s="20"/>
      <c r="G412" s="106"/>
      <c r="H412" s="54"/>
      <c r="I412" s="20"/>
      <c r="J412" s="13" t="s">
        <v>127</v>
      </c>
      <c r="K412" s="15" t="n">
        <v>223</v>
      </c>
      <c r="L412" s="15" t="n">
        <v>89</v>
      </c>
      <c r="M412" s="16" t="n">
        <v>0</v>
      </c>
      <c r="N412" s="12" t="n">
        <v>0.001</v>
      </c>
      <c r="O412" s="12" t="n">
        <v>0</v>
      </c>
      <c r="P412" s="12" t="n">
        <v>0.0727</v>
      </c>
      <c r="Q412" s="26"/>
    </row>
    <row r="413" ht="22.5" customHeight="1">
      <c r="A413" s="34"/>
      <c r="B413" s="34"/>
      <c r="C413" s="13"/>
      <c r="D413" s="20"/>
      <c r="E413" s="29"/>
      <c r="F413" s="20"/>
      <c r="G413" s="107"/>
      <c r="H413" s="55"/>
      <c r="I413" s="20"/>
      <c r="J413" s="13" t="s">
        <v>128</v>
      </c>
      <c r="K413" s="15"/>
      <c r="L413" s="15"/>
      <c r="M413" s="16"/>
      <c r="N413" s="12"/>
      <c r="O413" s="12"/>
      <c r="P413" s="12"/>
      <c r="Q413" s="26"/>
    </row>
    <row r="414" ht="22.5" customHeight="1">
      <c r="A414" s="34"/>
      <c r="B414" s="34"/>
      <c r="C414" s="13" t="n">
        <v>12011132</v>
      </c>
      <c r="D414" s="13" t="s">
        <v>88</v>
      </c>
      <c r="E414" s="14" t="s">
        <v>14</v>
      </c>
      <c r="F414" s="13" t="s">
        <v>15</v>
      </c>
      <c r="G414" s="24" t="n">
        <v>0.2</v>
      </c>
      <c r="H414" s="52" t="n">
        <v>150</v>
      </c>
      <c r="I414" s="21" t="n">
        <f>G414*H414*7</f>
        <v>210</v>
      </c>
      <c r="J414" s="13" t="s">
        <v>126</v>
      </c>
      <c r="K414" s="15" t="n">
        <v>373</v>
      </c>
      <c r="L414" s="15" t="n">
        <v>46</v>
      </c>
      <c r="M414" s="16" t="n">
        <v>1</v>
      </c>
      <c r="N414" s="12" t="n">
        <v>0.004</v>
      </c>
      <c r="O414" s="12" t="n">
        <v>0.2</v>
      </c>
      <c r="P414" s="12" t="n">
        <v>0.2</v>
      </c>
      <c r="Q414" s="23" t="n">
        <f>M416/H414</f>
        <v>0</v>
      </c>
    </row>
    <row r="415" ht="22.5" customHeight="1">
      <c r="A415" s="34"/>
      <c r="B415" s="34"/>
      <c r="C415" s="13"/>
      <c r="D415" s="20"/>
      <c r="E415" s="29"/>
      <c r="F415" s="20"/>
      <c r="G415" s="106"/>
      <c r="H415" s="54"/>
      <c r="I415" s="20"/>
      <c r="J415" s="13" t="s">
        <v>127</v>
      </c>
      <c r="K415" s="15" t="n">
        <v>25425</v>
      </c>
      <c r="L415" s="15" t="n">
        <v>7381</v>
      </c>
      <c r="M415" s="16" t="n">
        <v>150</v>
      </c>
      <c r="N415" s="12" t="n">
        <v>0.004</v>
      </c>
      <c r="O415" s="12" t="n">
        <v>0.2</v>
      </c>
      <c r="P415" s="12" t="n">
        <v>30</v>
      </c>
      <c r="Q415" s="26"/>
    </row>
    <row r="416" ht="22.5" customHeight="1">
      <c r="A416" s="34"/>
      <c r="B416" s="34"/>
      <c r="C416" s="13"/>
      <c r="D416" s="20"/>
      <c r="E416" s="29"/>
      <c r="F416" s="20"/>
      <c r="G416" s="107"/>
      <c r="H416" s="55"/>
      <c r="I416" s="20"/>
      <c r="J416" s="13" t="s">
        <v>128</v>
      </c>
      <c r="K416" s="15"/>
      <c r="L416" s="15"/>
      <c r="M416" s="16"/>
      <c r="N416" s="12"/>
      <c r="O416" s="12"/>
      <c r="P416" s="12"/>
      <c r="Q416" s="26"/>
    </row>
    <row r="417" ht="22.5" customHeight="1">
      <c r="A417" s="34"/>
      <c r="B417" s="34"/>
      <c r="C417" s="13" t="n">
        <v>12072287</v>
      </c>
      <c r="D417" s="13" t="s">
        <v>81</v>
      </c>
      <c r="E417" s="14" t="s">
        <v>14</v>
      </c>
      <c r="F417" s="13" t="s">
        <v>15</v>
      </c>
      <c r="G417" s="24" t="n">
        <v>0.5</v>
      </c>
      <c r="H417" s="52" t="n">
        <v>200</v>
      </c>
      <c r="I417" s="21" t="n">
        <f>G417*H417*7</f>
        <v>700</v>
      </c>
      <c r="J417" s="13" t="s">
        <v>126</v>
      </c>
      <c r="K417" s="15" t="n">
        <v>460</v>
      </c>
      <c r="L417" s="15" t="n">
        <v>7</v>
      </c>
      <c r="M417" s="16" t="n">
        <v>1</v>
      </c>
      <c r="N417" s="12" t="n">
        <v>0.082</v>
      </c>
      <c r="O417" s="12" t="n">
        <v>0.577</v>
      </c>
      <c r="P417" s="12" t="n">
        <v>0.577</v>
      </c>
      <c r="Q417" s="23" t="n">
        <f>M419/H417</f>
        <v>0</v>
      </c>
    </row>
    <row r="418" ht="22.5" customHeight="1">
      <c r="A418" s="34"/>
      <c r="B418" s="34"/>
      <c r="C418" s="13"/>
      <c r="D418" s="20"/>
      <c r="E418" s="29"/>
      <c r="F418" s="20"/>
      <c r="G418" s="106"/>
      <c r="H418" s="54"/>
      <c r="I418" s="20"/>
      <c r="J418" s="13" t="s">
        <v>127</v>
      </c>
      <c r="K418" s="15" t="n">
        <v>22419</v>
      </c>
      <c r="L418" s="15" t="n">
        <v>105</v>
      </c>
      <c r="M418" s="16" t="n">
        <v>6</v>
      </c>
      <c r="N418" s="12" t="n">
        <v>0.05</v>
      </c>
      <c r="O418" s="12" t="n">
        <v>0.874</v>
      </c>
      <c r="P418" s="12" t="n">
        <v>5.242</v>
      </c>
      <c r="Q418" s="26"/>
    </row>
    <row r="419" ht="22.5" customHeight="1">
      <c r="A419" s="34"/>
      <c r="B419" s="34"/>
      <c r="C419" s="13"/>
      <c r="D419" s="20"/>
      <c r="E419" s="29"/>
      <c r="F419" s="20"/>
      <c r="G419" s="107"/>
      <c r="H419" s="55"/>
      <c r="I419" s="20"/>
      <c r="J419" s="13" t="s">
        <v>128</v>
      </c>
      <c r="K419" s="15"/>
      <c r="L419" s="15"/>
      <c r="M419" s="16"/>
      <c r="N419" s="12"/>
      <c r="O419" s="12"/>
      <c r="P419" s="12"/>
      <c r="Q419" s="26"/>
    </row>
    <row r="420" ht="22.5" customHeight="1">
      <c r="A420" s="34"/>
      <c r="B420" s="34"/>
      <c r="C420" s="13" t="n">
        <v>6529449</v>
      </c>
      <c r="D420" s="13" t="s">
        <v>81</v>
      </c>
      <c r="E420" s="14" t="s">
        <v>14</v>
      </c>
      <c r="F420" s="13" t="s">
        <v>12</v>
      </c>
      <c r="G420" s="24" t="n">
        <v>0.2</v>
      </c>
      <c r="H420" s="52" t="n">
        <v>200</v>
      </c>
      <c r="I420" s="21" t="n">
        <f>G420*H420*7</f>
        <v>280</v>
      </c>
      <c r="J420" s="13" t="s">
        <v>126</v>
      </c>
      <c r="K420" s="15" t="n">
        <v>1389</v>
      </c>
      <c r="L420" s="15" t="n">
        <v>210</v>
      </c>
      <c r="M420" s="16" t="n">
        <v>22</v>
      </c>
      <c r="N420" s="12" t="n">
        <v>0.037</v>
      </c>
      <c r="O420" s="12" t="n">
        <v>0.357</v>
      </c>
      <c r="P420" s="12" t="n">
        <v>7.853</v>
      </c>
      <c r="Q420" s="23" t="n">
        <f>M422/H420</f>
        <v>0</v>
      </c>
    </row>
    <row r="421" ht="22.5" customHeight="1">
      <c r="A421" s="34"/>
      <c r="B421" s="34"/>
      <c r="C421" s="13"/>
      <c r="D421" s="20"/>
      <c r="E421" s="29"/>
      <c r="F421" s="20"/>
      <c r="G421" s="106"/>
      <c r="H421" s="54"/>
      <c r="I421" s="20"/>
      <c r="J421" s="13" t="s">
        <v>127</v>
      </c>
      <c r="K421" s="15" t="n">
        <v>8303</v>
      </c>
      <c r="L421" s="15" t="n">
        <v>1329</v>
      </c>
      <c r="M421" s="16" t="n">
        <v>98</v>
      </c>
      <c r="N421" s="12" t="n">
        <v>0.027</v>
      </c>
      <c r="O421" s="12" t="n">
        <v>0.361</v>
      </c>
      <c r="P421" s="12" t="n">
        <v>35.4164</v>
      </c>
      <c r="Q421" s="26"/>
    </row>
    <row r="422" ht="22.5" customHeight="1">
      <c r="A422" s="34"/>
      <c r="B422" s="34"/>
      <c r="C422" s="13"/>
      <c r="D422" s="20"/>
      <c r="E422" s="29"/>
      <c r="F422" s="20"/>
      <c r="G422" s="107"/>
      <c r="H422" s="55"/>
      <c r="I422" s="20"/>
      <c r="J422" s="13" t="s">
        <v>128</v>
      </c>
      <c r="K422" s="15"/>
      <c r="L422" s="15"/>
      <c r="M422" s="16"/>
      <c r="N422" s="12"/>
      <c r="O422" s="12"/>
      <c r="P422" s="12"/>
      <c r="Q422" s="26"/>
    </row>
    <row r="423" ht="22.5" customHeight="1">
      <c r="A423" s="34"/>
      <c r="B423" s="34"/>
      <c r="C423" s="13" t="n">
        <v>5623760</v>
      </c>
      <c r="D423" s="13" t="s">
        <v>89</v>
      </c>
      <c r="E423" s="14" t="s">
        <v>14</v>
      </c>
      <c r="F423" s="13" t="s">
        <v>15</v>
      </c>
      <c r="G423" s="24" t="n">
        <v>0.15</v>
      </c>
      <c r="H423" s="13" t="n">
        <v>50</v>
      </c>
      <c r="I423" s="21" t="n">
        <f>G423*H423*7</f>
        <v>52.5</v>
      </c>
      <c r="J423" s="13" t="s">
        <v>126</v>
      </c>
      <c r="K423" s="15" t="n">
        <v>8</v>
      </c>
      <c r="L423" s="15" t="n">
        <v>2</v>
      </c>
      <c r="M423" s="16" t="n">
        <v>0</v>
      </c>
      <c r="N423" s="12" t="n">
        <v>0</v>
      </c>
      <c r="O423" s="12" t="n">
        <v>0</v>
      </c>
      <c r="P423" s="12" t="n">
        <v>0</v>
      </c>
      <c r="Q423" s="23" t="n">
        <f>M425/H423</f>
        <v>0</v>
      </c>
    </row>
    <row r="424" ht="22.5" customHeight="1">
      <c r="A424" s="34"/>
      <c r="B424" s="34"/>
      <c r="C424" s="13"/>
      <c r="D424" s="20"/>
      <c r="E424" s="29"/>
      <c r="F424" s="20"/>
      <c r="G424" s="106"/>
      <c r="H424" s="20"/>
      <c r="I424" s="20"/>
      <c r="J424" s="13" t="s">
        <v>127</v>
      </c>
      <c r="K424" s="15" t="n">
        <v>4699</v>
      </c>
      <c r="L424" s="15" t="n">
        <v>1469</v>
      </c>
      <c r="M424" s="16" t="n">
        <v>50</v>
      </c>
      <c r="N424" s="12" t="n">
        <v>0.005</v>
      </c>
      <c r="O424" s="12" t="n">
        <v>0.15</v>
      </c>
      <c r="P424" s="12" t="n">
        <v>7.5</v>
      </c>
      <c r="Q424" s="26"/>
    </row>
    <row r="425" ht="22.5" customHeight="1">
      <c r="A425" s="34"/>
      <c r="B425" s="34"/>
      <c r="C425" s="13"/>
      <c r="D425" s="20"/>
      <c r="E425" s="29"/>
      <c r="F425" s="20"/>
      <c r="G425" s="106"/>
      <c r="H425" s="20"/>
      <c r="I425" s="20"/>
      <c r="J425" s="13" t="s">
        <v>128</v>
      </c>
      <c r="K425" s="15"/>
      <c r="L425" s="15"/>
      <c r="M425" s="16"/>
      <c r="N425" s="12"/>
      <c r="O425" s="12"/>
      <c r="P425" s="12"/>
      <c r="Q425" s="26"/>
    </row>
    <row r="426" ht="22.5" customHeight="1">
      <c r="A426" s="34"/>
      <c r="B426" s="34"/>
      <c r="C426" s="13" t="n">
        <v>12039225</v>
      </c>
      <c r="D426" s="13" t="s">
        <v>90</v>
      </c>
      <c r="E426" s="14" t="s">
        <v>36</v>
      </c>
      <c r="F426" s="13" t="s">
        <v>15</v>
      </c>
      <c r="G426" s="24" t="n">
        <v>0.2</v>
      </c>
      <c r="H426" s="52" t="n">
        <v>100</v>
      </c>
      <c r="I426" s="21" t="n">
        <f>G426*H426*7</f>
        <v>140</v>
      </c>
      <c r="J426" s="13" t="s">
        <v>126</v>
      </c>
      <c r="K426" s="15" t="n">
        <v>131</v>
      </c>
      <c r="L426" s="15" t="n">
        <v>45</v>
      </c>
      <c r="M426" s="16" t="n">
        <v>5</v>
      </c>
      <c r="N426" s="12" t="n">
        <v>0.022</v>
      </c>
      <c r="O426" s="12" t="n">
        <v>0.2</v>
      </c>
      <c r="P426" s="12" t="n">
        <v>1</v>
      </c>
      <c r="Q426" s="23" t="n">
        <f>M428/H426</f>
        <v>0</v>
      </c>
    </row>
    <row r="427" ht="22.5" customHeight="1">
      <c r="A427" s="34"/>
      <c r="B427" s="34"/>
      <c r="C427" s="13"/>
      <c r="D427" s="13"/>
      <c r="E427" s="29"/>
      <c r="F427" s="20"/>
      <c r="G427" s="106"/>
      <c r="H427" s="54"/>
      <c r="I427" s="20"/>
      <c r="J427" s="13" t="s">
        <v>127</v>
      </c>
      <c r="K427" s="15" t="n">
        <v>3632</v>
      </c>
      <c r="L427" s="15" t="n">
        <v>1263</v>
      </c>
      <c r="M427" s="16" t="n">
        <v>38</v>
      </c>
      <c r="N427" s="12" t="n">
        <v>0.006</v>
      </c>
      <c r="O427" s="12" t="n">
        <v>0.2</v>
      </c>
      <c r="P427" s="12" t="n">
        <v>7.6</v>
      </c>
      <c r="Q427" s="26"/>
      <c r="R427" s="4" t="s">
        <v>136</v>
      </c>
    </row>
    <row r="428" ht="22.5" customHeight="1">
      <c r="A428" s="34"/>
      <c r="B428" s="34"/>
      <c r="C428" s="13"/>
      <c r="D428" s="13"/>
      <c r="E428" s="29"/>
      <c r="F428" s="20"/>
      <c r="G428" s="107"/>
      <c r="H428" s="55"/>
      <c r="I428" s="20"/>
      <c r="J428" s="13" t="s">
        <v>128</v>
      </c>
      <c r="K428" s="15"/>
      <c r="L428" s="15"/>
      <c r="M428" s="16"/>
      <c r="N428" s="12"/>
      <c r="O428" s="12"/>
      <c r="P428" s="12"/>
      <c r="Q428" s="26"/>
    </row>
    <row r="429" ht="22.5" customHeight="1">
      <c r="A429" s="34"/>
      <c r="B429" s="34"/>
      <c r="C429" s="13" t="n">
        <v>12542512</v>
      </c>
      <c r="D429" s="13" t="s">
        <v>88</v>
      </c>
      <c r="E429" s="14" t="s">
        <v>14</v>
      </c>
      <c r="F429" s="13" t="s">
        <v>15</v>
      </c>
      <c r="G429" s="24" t="n">
        <v>0.15</v>
      </c>
      <c r="H429" s="52" t="n">
        <v>100</v>
      </c>
      <c r="I429" s="21" t="n">
        <f>G429*H429*7</f>
        <v>105</v>
      </c>
      <c r="J429" s="13" t="s">
        <v>126</v>
      </c>
      <c r="K429" s="15" t="n">
        <v>141</v>
      </c>
      <c r="L429" s="15" t="n">
        <v>15</v>
      </c>
      <c r="M429" s="16" t="n">
        <v>0</v>
      </c>
      <c r="N429" s="12" t="n">
        <v>0</v>
      </c>
      <c r="O429" s="12" t="n">
        <v>0</v>
      </c>
      <c r="P429" s="12" t="n">
        <v>0</v>
      </c>
      <c r="Q429" s="23" t="n">
        <f>M431/H429</f>
        <v>0</v>
      </c>
    </row>
    <row r="430" ht="22.5" customHeight="1">
      <c r="A430" s="34"/>
      <c r="B430" s="34"/>
      <c r="C430" s="13"/>
      <c r="D430" s="20"/>
      <c r="E430" s="29"/>
      <c r="F430" s="20"/>
      <c r="G430" s="106"/>
      <c r="H430" s="54"/>
      <c r="I430" s="20"/>
      <c r="J430" s="13" t="s">
        <v>127</v>
      </c>
      <c r="K430" s="15" t="n">
        <v>5317</v>
      </c>
      <c r="L430" s="15" t="n">
        <v>461</v>
      </c>
      <c r="M430" s="16" t="n">
        <v>14</v>
      </c>
      <c r="N430" s="12" t="n">
        <v>0.005</v>
      </c>
      <c r="O430" s="12" t="n">
        <v>0.15</v>
      </c>
      <c r="P430" s="12" t="n">
        <v>2.1</v>
      </c>
      <c r="Q430" s="26"/>
    </row>
    <row r="431" ht="22.5" customHeight="1">
      <c r="A431" s="34"/>
      <c r="B431" s="34"/>
      <c r="C431" s="13"/>
      <c r="D431" s="20"/>
      <c r="E431" s="29"/>
      <c r="F431" s="20"/>
      <c r="G431" s="107"/>
      <c r="H431" s="55"/>
      <c r="I431" s="20"/>
      <c r="J431" s="13" t="s">
        <v>128</v>
      </c>
      <c r="K431" s="15"/>
      <c r="L431" s="15"/>
      <c r="M431" s="16"/>
      <c r="N431" s="12"/>
      <c r="O431" s="12"/>
      <c r="P431" s="12"/>
      <c r="Q431" s="26"/>
    </row>
    <row r="432" ht="22.5" customHeight="1">
      <c r="A432" s="34"/>
      <c r="B432" s="34"/>
      <c r="C432" s="13" t="n">
        <v>91573327</v>
      </c>
      <c r="D432" s="13" t="s">
        <v>91</v>
      </c>
      <c r="E432" s="14" t="s">
        <v>14</v>
      </c>
      <c r="F432" s="13" t="s">
        <v>15</v>
      </c>
      <c r="G432" s="24" t="n">
        <v>0.25</v>
      </c>
      <c r="H432" s="52" t="n">
        <v>300</v>
      </c>
      <c r="I432" s="21" t="n">
        <f>G432*H432*7</f>
        <v>525</v>
      </c>
      <c r="J432" s="13" t="s">
        <v>126</v>
      </c>
      <c r="K432" s="15" t="n">
        <v>13</v>
      </c>
      <c r="L432" s="15" t="n">
        <v>3</v>
      </c>
      <c r="M432" s="16" t="n">
        <v>0</v>
      </c>
      <c r="N432" s="12" t="n">
        <v>0</v>
      </c>
      <c r="O432" s="12" t="n">
        <v>0</v>
      </c>
      <c r="P432" s="12" t="n">
        <v>0</v>
      </c>
      <c r="Q432" s="23" t="n">
        <f>M434/H432</f>
        <v>0</v>
      </c>
    </row>
    <row r="433" ht="22.5" customHeight="1">
      <c r="A433" s="34"/>
      <c r="B433" s="34"/>
      <c r="C433" s="13"/>
      <c r="D433" s="20"/>
      <c r="E433" s="29"/>
      <c r="F433" s="20"/>
      <c r="G433" s="106"/>
      <c r="H433" s="54"/>
      <c r="I433" s="20"/>
      <c r="J433" s="13" t="s">
        <v>127</v>
      </c>
      <c r="K433" s="15" t="n">
        <v>1372</v>
      </c>
      <c r="L433" s="15" t="n">
        <v>293</v>
      </c>
      <c r="M433" s="16" t="n">
        <v>0</v>
      </c>
      <c r="N433" s="12" t="n">
        <v>0</v>
      </c>
      <c r="O433" s="12" t="n">
        <v>0</v>
      </c>
      <c r="P433" s="12" t="n">
        <v>0</v>
      </c>
      <c r="Q433" s="26"/>
    </row>
    <row r="434" ht="22.5" customHeight="1">
      <c r="A434" s="30"/>
      <c r="B434" s="30"/>
      <c r="C434" s="13"/>
      <c r="D434" s="20"/>
      <c r="E434" s="29"/>
      <c r="F434" s="20"/>
      <c r="G434" s="107"/>
      <c r="H434" s="55"/>
      <c r="I434" s="20"/>
      <c r="J434" s="13" t="s">
        <v>128</v>
      </c>
      <c r="K434" s="15"/>
      <c r="L434" s="15"/>
      <c r="M434" s="16"/>
      <c r="N434" s="12"/>
      <c r="O434" s="12"/>
      <c r="P434" s="12"/>
      <c r="Q434" s="26"/>
    </row>
    <row r="435" ht="22.5" customHeight="1">
      <c r="A435" s="19"/>
      <c r="C435" s="11"/>
      <c r="D435" s="11"/>
      <c r="E435" s="11"/>
      <c r="F435" s="11"/>
      <c r="G435" s="18"/>
      <c r="H435" s="11"/>
      <c r="I435" s="18"/>
      <c r="J435" s="11"/>
      <c r="K435" s="16"/>
      <c r="L435" s="16"/>
      <c r="M435" s="16"/>
      <c r="N435" s="16"/>
      <c r="O435" s="16"/>
      <c r="P435" s="71"/>
      <c r="Q435" s="8"/>
    </row>
    <row r="436" ht="22.5" customHeight="1">
      <c r="A436" s="19" t="s">
        <v>123</v>
      </c>
      <c r="B436" s="9" t="s">
        <v>140</v>
      </c>
      <c r="C436" s="11"/>
      <c r="D436" s="11"/>
      <c r="E436" s="11"/>
      <c r="F436" s="11"/>
      <c r="G436" s="18"/>
      <c r="H436" s="11"/>
      <c r="I436" s="18"/>
      <c r="J436" s="11"/>
      <c r="K436" s="22" t="n">
        <f>SUM(K437:K580)</f>
        <v>12121980</v>
      </c>
      <c r="L436" s="22" t="n">
        <f>SUM(L437:L580)</f>
        <v>1859042</v>
      </c>
      <c r="M436" s="16"/>
      <c r="N436" s="16"/>
      <c r="O436" s="16"/>
      <c r="P436" s="25" t="n">
        <f>SUM(P437:P580)</f>
        <v>5793.9955</v>
      </c>
      <c r="Q436" s="8"/>
    </row>
    <row r="437" ht="22.5" customHeight="1">
      <c r="A437" s="81" t="n">
        <v>46292</v>
      </c>
      <c r="B437" s="51" t="s">
        <v>125</v>
      </c>
      <c r="C437" s="13" t="n">
        <v>10813123</v>
      </c>
      <c r="D437" s="13" t="s">
        <v>10</v>
      </c>
      <c r="E437" s="14" t="s">
        <v>11</v>
      </c>
      <c r="F437" s="13" t="s">
        <v>12</v>
      </c>
      <c r="G437" s="24" t="n">
        <v>0.25</v>
      </c>
      <c r="H437" s="13" t="n">
        <v>1000</v>
      </c>
      <c r="I437" s="21" t="n">
        <f>G437*H437*7</f>
        <v>1750</v>
      </c>
      <c r="J437" s="13" t="s">
        <v>128</v>
      </c>
      <c r="K437" s="11" t="n">
        <v>78550</v>
      </c>
      <c r="L437" s="11" t="n">
        <v>1964</v>
      </c>
      <c r="M437" s="11" t="n">
        <v>15</v>
      </c>
      <c r="N437" s="12" t="n">
        <v>0.005</v>
      </c>
      <c r="O437" s="12" t="n">
        <v>0.4439</v>
      </c>
      <c r="P437" s="12" t="n">
        <v>6.5081</v>
      </c>
      <c r="Q437" s="23" t="n">
        <f>M437/H437</f>
        <v>0.015</v>
      </c>
    </row>
    <row r="438" ht="22.5" customHeight="1">
      <c r="A438" s="78"/>
      <c r="B438" s="20"/>
      <c r="C438" s="13" t="n">
        <v>1745925</v>
      </c>
      <c r="D438" s="13" t="s">
        <v>13</v>
      </c>
      <c r="E438" s="14" t="s">
        <v>14</v>
      </c>
      <c r="F438" s="13" t="s">
        <v>15</v>
      </c>
      <c r="G438" s="24" t="n">
        <v>0.15</v>
      </c>
      <c r="H438" s="13" t="n">
        <v>500</v>
      </c>
      <c r="I438" s="21" t="n">
        <f>G438*H438*7</f>
        <v>525</v>
      </c>
      <c r="J438" s="13" t="s">
        <v>128</v>
      </c>
      <c r="K438" s="17" t="n">
        <v>82196</v>
      </c>
      <c r="L438" s="15" t="n">
        <v>35278</v>
      </c>
      <c r="M438" s="15" t="n">
        <v>501</v>
      </c>
      <c r="N438" s="12" t="n">
        <v>0.002</v>
      </c>
      <c r="O438" s="12" t="n">
        <v>0.15</v>
      </c>
      <c r="P438" s="12" t="n">
        <v>75.15</v>
      </c>
      <c r="Q438" s="23" t="n">
        <f>M438/H438</f>
        <v>1.002</v>
      </c>
    </row>
    <row r="439" ht="22.5" customHeight="1">
      <c r="A439" s="78"/>
      <c r="B439" s="20"/>
      <c r="C439" s="13" t="n">
        <v>6951600</v>
      </c>
      <c r="D439" s="13" t="s">
        <v>16</v>
      </c>
      <c r="E439" s="14" t="s">
        <v>17</v>
      </c>
      <c r="F439" s="13" t="s">
        <v>15</v>
      </c>
      <c r="G439" s="24" t="n">
        <v>0.17</v>
      </c>
      <c r="H439" s="13" t="n">
        <v>100</v>
      </c>
      <c r="I439" s="21" t="n">
        <f>G439*H439*7</f>
        <v>119</v>
      </c>
      <c r="J439" s="13" t="s">
        <v>128</v>
      </c>
      <c r="K439" s="15" t="n">
        <v>28146</v>
      </c>
      <c r="L439" s="15" t="n">
        <v>11973</v>
      </c>
      <c r="M439" s="15" t="n">
        <v>100</v>
      </c>
      <c r="N439" s="12" t="n">
        <v>0.001</v>
      </c>
      <c r="O439" s="12" t="n">
        <v>0.177</v>
      </c>
      <c r="P439" s="12" t="n">
        <v>17.714</v>
      </c>
      <c r="Q439" s="23" t="n">
        <f>M439/H439</f>
        <v>1</v>
      </c>
    </row>
    <row r="440" ht="22.5" customHeight="1">
      <c r="A440" s="78"/>
      <c r="B440" s="20"/>
      <c r="C440" s="13" t="n">
        <v>6951594</v>
      </c>
      <c r="D440" s="13" t="s">
        <v>16</v>
      </c>
      <c r="E440" s="14" t="s">
        <v>18</v>
      </c>
      <c r="F440" s="13" t="s">
        <v>15</v>
      </c>
      <c r="G440" s="24" t="n">
        <v>0.7</v>
      </c>
      <c r="H440" s="13" t="n">
        <v>400</v>
      </c>
      <c r="I440" s="21" t="n">
        <f>G440*H440*7</f>
        <v>1960</v>
      </c>
      <c r="J440" s="13" t="s">
        <v>128</v>
      </c>
      <c r="K440" s="15" t="n">
        <v>112046</v>
      </c>
      <c r="L440" s="15" t="n">
        <v>45611</v>
      </c>
      <c r="M440" s="15" t="n">
        <v>236</v>
      </c>
      <c r="N440" s="12" t="n">
        <v>0.004</v>
      </c>
      <c r="O440" s="12" t="n">
        <v>0.704</v>
      </c>
      <c r="P440" s="12" t="n">
        <v>166.25</v>
      </c>
      <c r="Q440" s="23" t="n">
        <f>M440/H440</f>
        <v>0.59</v>
      </c>
    </row>
    <row r="441" ht="22.5" customHeight="1">
      <c r="A441" s="78"/>
      <c r="B441" s="20"/>
      <c r="C441" s="13" t="n">
        <v>2732727</v>
      </c>
      <c r="D441" s="13" t="s">
        <v>10</v>
      </c>
      <c r="E441" s="14" t="s">
        <v>19</v>
      </c>
      <c r="F441" s="13" t="s">
        <v>15</v>
      </c>
      <c r="G441" s="24" t="n">
        <v>0.25</v>
      </c>
      <c r="H441" s="13" t="n">
        <v>1000</v>
      </c>
      <c r="I441" s="21" t="n">
        <f>G441*H441*7</f>
        <v>1750</v>
      </c>
      <c r="J441" s="13" t="s">
        <v>128</v>
      </c>
      <c r="K441" s="15" t="n">
        <v>39776</v>
      </c>
      <c r="L441" s="15" t="n">
        <v>12517</v>
      </c>
      <c r="M441" s="15" t="n">
        <v>573</v>
      </c>
      <c r="N441" s="12" t="n">
        <v>0.011</v>
      </c>
      <c r="O441" s="12" t="n">
        <v>0.25</v>
      </c>
      <c r="P441" s="12" t="n">
        <v>143</v>
      </c>
      <c r="Q441" s="23" t="n">
        <f>M441/H441</f>
        <v>0.573</v>
      </c>
    </row>
    <row r="442" ht="22.5" customHeight="1">
      <c r="A442" s="78"/>
      <c r="B442" s="20"/>
      <c r="C442" s="13" t="n">
        <v>5619156</v>
      </c>
      <c r="D442" s="13" t="s">
        <v>10</v>
      </c>
      <c r="E442" s="14" t="s">
        <v>19</v>
      </c>
      <c r="F442" s="13" t="s">
        <v>12</v>
      </c>
      <c r="G442" s="24" t="n">
        <v>0.24</v>
      </c>
      <c r="H442" s="13" t="n">
        <v>500</v>
      </c>
      <c r="I442" s="21" t="n">
        <f>G442*H442*7</f>
        <v>840</v>
      </c>
      <c r="J442" s="13" t="s">
        <v>128</v>
      </c>
      <c r="K442" s="15" t="n">
        <v>161371</v>
      </c>
      <c r="L442" s="15" t="n">
        <v>28794</v>
      </c>
      <c r="M442" s="15" t="n">
        <v>14</v>
      </c>
      <c r="N442" s="12" t="n">
        <v>0</v>
      </c>
      <c r="O442" s="12" t="n">
        <v>0.4446</v>
      </c>
      <c r="P442" s="12" t="n">
        <v>6.2248</v>
      </c>
      <c r="Q442" s="23" t="n">
        <f>M442/H442</f>
        <v>0.028</v>
      </c>
    </row>
    <row r="443" ht="22.5" customHeight="1">
      <c r="A443" s="78"/>
      <c r="B443" s="20"/>
      <c r="C443" s="13" t="n">
        <v>6425889</v>
      </c>
      <c r="D443" s="13" t="s">
        <v>10</v>
      </c>
      <c r="E443" s="14" t="s">
        <v>20</v>
      </c>
      <c r="F443" s="13" t="s">
        <v>15</v>
      </c>
      <c r="G443" s="24" t="n">
        <v>0.25</v>
      </c>
      <c r="H443" s="13" t="n">
        <v>400</v>
      </c>
      <c r="I443" s="21" t="n">
        <f>G443*H443*7</f>
        <v>700</v>
      </c>
      <c r="J443" s="13" t="s">
        <v>128</v>
      </c>
      <c r="K443" s="15" t="n">
        <v>20972</v>
      </c>
      <c r="L443" s="15" t="n">
        <v>6895</v>
      </c>
      <c r="M443" s="15" t="n">
        <v>223</v>
      </c>
      <c r="N443" s="12" t="n">
        <v>0.008</v>
      </c>
      <c r="O443" s="12" t="n">
        <v>0.25</v>
      </c>
      <c r="P443" s="12" t="n">
        <v>55.725</v>
      </c>
      <c r="Q443" s="23" t="n">
        <f>M443/H443</f>
        <v>0.5575</v>
      </c>
    </row>
    <row r="444" ht="22.5" customHeight="1">
      <c r="A444" s="78"/>
      <c r="B444" s="20"/>
      <c r="C444" s="13" t="n">
        <v>6439005</v>
      </c>
      <c r="D444" s="13" t="s">
        <v>10</v>
      </c>
      <c r="E444" s="14" t="s">
        <v>20</v>
      </c>
      <c r="F444" s="13" t="s">
        <v>21</v>
      </c>
      <c r="G444" s="24" t="n">
        <v>0.3</v>
      </c>
      <c r="H444" s="13" t="n">
        <v>300</v>
      </c>
      <c r="I444" s="21" t="n">
        <f>G444*H444*7</f>
        <v>630</v>
      </c>
      <c r="J444" s="13" t="s">
        <v>128</v>
      </c>
      <c r="K444" s="15" t="n">
        <v>71145</v>
      </c>
      <c r="L444" s="15" t="n">
        <v>20403</v>
      </c>
      <c r="M444" s="15" t="n">
        <v>78</v>
      </c>
      <c r="N444" s="12" t="n">
        <v>0.0013</v>
      </c>
      <c r="O444" s="12" t="n">
        <v>0.2994</v>
      </c>
      <c r="P444" s="12" t="n">
        <v>23.35</v>
      </c>
      <c r="Q444" s="23" t="n">
        <f>M444/H444</f>
        <v>0.26</v>
      </c>
    </row>
    <row r="445" ht="22.5" customHeight="1">
      <c r="A445" s="78"/>
      <c r="B445" s="20"/>
      <c r="C445" s="13" t="n">
        <v>7203110</v>
      </c>
      <c r="D445" s="13" t="s">
        <v>22</v>
      </c>
      <c r="E445" s="14" t="s">
        <v>23</v>
      </c>
      <c r="F445" s="13" t="s">
        <v>15</v>
      </c>
      <c r="G445" s="24" t="n">
        <v>0.2</v>
      </c>
      <c r="H445" s="13" t="n">
        <v>100</v>
      </c>
      <c r="I445" s="21" t="n">
        <f>G445*H445*7</f>
        <v>140</v>
      </c>
      <c r="J445" s="13" t="s">
        <v>128</v>
      </c>
      <c r="K445" s="15" t="n">
        <v>11440</v>
      </c>
      <c r="L445" s="15" t="n">
        <v>6291</v>
      </c>
      <c r="M445" s="15" t="n">
        <v>5</v>
      </c>
      <c r="N445" s="12" t="n">
        <v>0</v>
      </c>
      <c r="O445" s="12" t="n">
        <v>0.2</v>
      </c>
      <c r="P445" s="12" t="n">
        <v>1</v>
      </c>
      <c r="Q445" s="23" t="n">
        <f>M445/H445</f>
        <v>0.05</v>
      </c>
    </row>
    <row r="446" ht="22.5" customHeight="1">
      <c r="A446" s="78"/>
      <c r="B446" s="20"/>
      <c r="C446" s="13" t="n">
        <v>7202934</v>
      </c>
      <c r="D446" s="13" t="s">
        <v>22</v>
      </c>
      <c r="E446" s="14" t="s">
        <v>24</v>
      </c>
      <c r="F446" s="13" t="s">
        <v>15</v>
      </c>
      <c r="G446" s="24" t="n">
        <v>0.35</v>
      </c>
      <c r="H446" s="13" t="n">
        <v>200</v>
      </c>
      <c r="I446" s="21" t="n">
        <f>G446*H446*7</f>
        <v>490</v>
      </c>
      <c r="J446" s="13" t="s">
        <v>128</v>
      </c>
      <c r="K446" s="15" t="n">
        <v>255696</v>
      </c>
      <c r="L446" s="15" t="n">
        <v>153559</v>
      </c>
      <c r="M446" s="15" t="n">
        <v>72</v>
      </c>
      <c r="N446" s="12" t="n">
        <v>0</v>
      </c>
      <c r="O446" s="12" t="n">
        <v>0.35</v>
      </c>
      <c r="P446" s="12" t="n">
        <v>25.2</v>
      </c>
      <c r="Q446" s="23" t="n">
        <f>M446/H446</f>
        <v>0.36</v>
      </c>
    </row>
    <row r="447" ht="22.5" customHeight="1">
      <c r="A447" s="78"/>
      <c r="B447" s="20"/>
      <c r="C447" s="13" t="n">
        <v>5847496</v>
      </c>
      <c r="D447" s="13" t="s">
        <v>10</v>
      </c>
      <c r="E447" s="14" t="s">
        <v>25</v>
      </c>
      <c r="F447" s="13" t="s">
        <v>12</v>
      </c>
      <c r="G447" s="24" t="n">
        <v>0.3</v>
      </c>
      <c r="H447" s="13" t="n">
        <v>200</v>
      </c>
      <c r="I447" s="21" t="n">
        <f>G447*H447*7</f>
        <v>420</v>
      </c>
      <c r="J447" s="13" t="s">
        <v>128</v>
      </c>
      <c r="K447" s="15" t="n">
        <v>51875</v>
      </c>
      <c r="L447" s="15" t="n">
        <v>3851</v>
      </c>
      <c r="M447" s="15" t="n">
        <v>6</v>
      </c>
      <c r="N447" s="12" t="n">
        <v>0.001</v>
      </c>
      <c r="O447" s="12" t="n">
        <v>0.584</v>
      </c>
      <c r="P447" s="12" t="n">
        <v>3.5067</v>
      </c>
      <c r="Q447" s="23" t="n">
        <f>M447/H447</f>
        <v>0.03</v>
      </c>
    </row>
    <row r="448" ht="22.5" customHeight="1">
      <c r="A448" s="78"/>
      <c r="B448" s="20"/>
      <c r="C448" s="13" t="n">
        <v>7572369</v>
      </c>
      <c r="D448" s="13" t="s">
        <v>10</v>
      </c>
      <c r="E448" s="14" t="s">
        <v>25</v>
      </c>
      <c r="F448" s="13" t="s">
        <v>15</v>
      </c>
      <c r="G448" s="24" t="n">
        <v>0.3</v>
      </c>
      <c r="H448" s="13" t="n">
        <v>400</v>
      </c>
      <c r="I448" s="21" t="n">
        <f>G448*H448*7</f>
        <v>840</v>
      </c>
      <c r="J448" s="13" t="s">
        <v>128</v>
      </c>
      <c r="K448" s="15" t="n">
        <v>21367</v>
      </c>
      <c r="L448" s="15" t="n">
        <v>8295</v>
      </c>
      <c r="M448" s="15" t="n">
        <v>220</v>
      </c>
      <c r="N448" s="12" t="n">
        <v>0.008</v>
      </c>
      <c r="O448" s="12" t="n">
        <v>0.306</v>
      </c>
      <c r="P448" s="12" t="n">
        <v>67.32</v>
      </c>
      <c r="Q448" s="23" t="n">
        <f>M448/H448</f>
        <v>0.55</v>
      </c>
    </row>
    <row r="449" ht="22.5" customHeight="1">
      <c r="A449" s="78"/>
      <c r="B449" s="20"/>
      <c r="C449" s="13" t="n">
        <v>8460883</v>
      </c>
      <c r="D449" s="13" t="s">
        <v>16</v>
      </c>
      <c r="E449" s="14" t="s">
        <v>11</v>
      </c>
      <c r="F449" s="13" t="s">
        <v>15</v>
      </c>
      <c r="G449" s="24" t="n">
        <v>0.14</v>
      </c>
      <c r="H449" s="13" t="n">
        <v>1400</v>
      </c>
      <c r="I449" s="21" t="n">
        <f>G449*H449*7</f>
        <v>1372</v>
      </c>
      <c r="J449" s="13" t="s">
        <v>128</v>
      </c>
      <c r="K449" s="15" t="n">
        <v>98386</v>
      </c>
      <c r="L449" s="15" t="n">
        <v>32890</v>
      </c>
      <c r="M449" s="15" t="n">
        <v>1264</v>
      </c>
      <c r="N449" s="12" t="n">
        <v>0.005</v>
      </c>
      <c r="O449" s="12" t="n">
        <v>0.14</v>
      </c>
      <c r="P449" s="12" t="n">
        <v>177.31</v>
      </c>
      <c r="Q449" s="23" t="n">
        <f>M449/H449</f>
        <v>0.902857142857143</v>
      </c>
    </row>
    <row r="450" ht="22.5" customHeight="1">
      <c r="A450" s="78"/>
      <c r="B450" s="20"/>
      <c r="C450" s="13" t="n">
        <v>8531973</v>
      </c>
      <c r="D450" s="13" t="s">
        <v>16</v>
      </c>
      <c r="E450" s="14" t="s">
        <v>18</v>
      </c>
      <c r="F450" s="13" t="s">
        <v>26</v>
      </c>
      <c r="G450" s="24" t="n">
        <v>0.45</v>
      </c>
      <c r="H450" s="13" t="n">
        <v>150</v>
      </c>
      <c r="I450" s="21" t="n">
        <f>G450*H450*7</f>
        <v>472.5</v>
      </c>
      <c r="J450" s="13" t="s">
        <v>128</v>
      </c>
      <c r="K450" s="15" t="n">
        <v>389825</v>
      </c>
      <c r="L450" s="15" t="n">
        <v>936</v>
      </c>
      <c r="M450" s="15" t="n">
        <v>53</v>
      </c>
      <c r="N450" s="12" t="n">
        <v>0.03</v>
      </c>
      <c r="O450" s="12" t="n">
        <v>0.49</v>
      </c>
      <c r="P450" s="12" t="n">
        <v>25.71</v>
      </c>
      <c r="Q450" s="23" t="n">
        <f>M450/H450</f>
        <v>0.353333333333333</v>
      </c>
    </row>
    <row r="451" ht="22.5" customHeight="1">
      <c r="A451" s="78"/>
      <c r="B451" s="20"/>
      <c r="C451" s="13" t="n">
        <v>8156506</v>
      </c>
      <c r="D451" s="13" t="s">
        <v>27</v>
      </c>
      <c r="E451" s="14" t="s">
        <v>14</v>
      </c>
      <c r="F451" s="13" t="s">
        <v>15</v>
      </c>
      <c r="G451" s="24" t="n">
        <v>0.13</v>
      </c>
      <c r="H451" s="13" t="n">
        <v>1000</v>
      </c>
      <c r="I451" s="21" t="n">
        <f>G451*H451*7</f>
        <v>910</v>
      </c>
      <c r="J451" s="13" t="s">
        <v>128</v>
      </c>
      <c r="K451" s="15" t="n">
        <v>63064</v>
      </c>
      <c r="L451" s="15" t="n">
        <v>24410</v>
      </c>
      <c r="M451" s="15" t="n">
        <v>1000</v>
      </c>
      <c r="N451" s="12" t="n">
        <v>0.006</v>
      </c>
      <c r="O451" s="12" t="n">
        <v>0.134</v>
      </c>
      <c r="P451" s="12" t="n">
        <v>134.476</v>
      </c>
      <c r="Q451" s="23" t="n">
        <f>M451/H451</f>
        <v>1</v>
      </c>
    </row>
    <row r="452" ht="22.5" customHeight="1">
      <c r="A452" s="78"/>
      <c r="B452" s="20"/>
      <c r="C452" s="13" t="n">
        <v>8819666</v>
      </c>
      <c r="D452" s="13" t="s">
        <v>27</v>
      </c>
      <c r="E452" s="14" t="s">
        <v>14</v>
      </c>
      <c r="F452" s="13" t="s">
        <v>12</v>
      </c>
      <c r="G452" s="24" t="n">
        <v>0.08</v>
      </c>
      <c r="H452" s="13" t="n">
        <v>200</v>
      </c>
      <c r="I452" s="21" t="n">
        <f>G452*H452*7</f>
        <v>112</v>
      </c>
      <c r="J452" s="13" t="s">
        <v>128</v>
      </c>
      <c r="K452" s="15" t="n">
        <v>9571</v>
      </c>
      <c r="L452" s="15" t="n">
        <v>1535</v>
      </c>
      <c r="M452" s="15" t="n">
        <v>199</v>
      </c>
      <c r="N452" s="12" t="n">
        <v>0.013</v>
      </c>
      <c r="O452" s="12" t="n">
        <v>0.1</v>
      </c>
      <c r="P452" s="12" t="n">
        <v>19.9456</v>
      </c>
      <c r="Q452" s="23" t="n">
        <f>M452/H452</f>
        <v>0.995</v>
      </c>
    </row>
    <row r="453" ht="22.5" customHeight="1">
      <c r="A453" s="78"/>
      <c r="B453" s="20"/>
      <c r="C453" s="13" t="n">
        <v>7872826</v>
      </c>
      <c r="D453" s="13" t="s">
        <v>28</v>
      </c>
      <c r="E453" s="14" t="s">
        <v>14</v>
      </c>
      <c r="F453" s="13" t="s">
        <v>15</v>
      </c>
      <c r="G453" s="24" t="n">
        <v>0.48</v>
      </c>
      <c r="H453" s="13" t="n">
        <v>100</v>
      </c>
      <c r="I453" s="21" t="n">
        <f>G453*H453*7</f>
        <v>336</v>
      </c>
      <c r="J453" s="13" t="s">
        <v>128</v>
      </c>
      <c r="K453" s="15" t="n">
        <v>39001</v>
      </c>
      <c r="L453" s="15" t="n">
        <v>10865</v>
      </c>
      <c r="M453" s="15" t="n">
        <v>100</v>
      </c>
      <c r="N453" s="12" t="n">
        <v>0.004</v>
      </c>
      <c r="O453" s="12" t="n">
        <v>0.48</v>
      </c>
      <c r="P453" s="12" t="n">
        <v>48</v>
      </c>
      <c r="Q453" s="23" t="n">
        <f>M453/H453</f>
        <v>1</v>
      </c>
    </row>
    <row r="454" ht="22.5" customHeight="1">
      <c r="A454" s="78"/>
      <c r="B454" s="20"/>
      <c r="C454" s="13" t="n">
        <v>9311355</v>
      </c>
      <c r="D454" s="13" t="s">
        <v>29</v>
      </c>
      <c r="E454" s="14" t="s">
        <v>14</v>
      </c>
      <c r="F454" s="13" t="s">
        <v>15</v>
      </c>
      <c r="G454" s="24" t="n">
        <v>0.15</v>
      </c>
      <c r="H454" s="13" t="n">
        <v>80</v>
      </c>
      <c r="I454" s="21" t="n">
        <f>G454*H454*7</f>
        <v>84</v>
      </c>
      <c r="J454" s="13" t="s">
        <v>128</v>
      </c>
      <c r="K454" s="15" t="n">
        <v>50969</v>
      </c>
      <c r="L454" s="15" t="n">
        <v>13363</v>
      </c>
      <c r="M454" s="15" t="n">
        <v>153</v>
      </c>
      <c r="N454" s="12" t="n">
        <v>0.003</v>
      </c>
      <c r="O454" s="12" t="n">
        <v>0.249</v>
      </c>
      <c r="P454" s="12" t="n">
        <v>38.15</v>
      </c>
      <c r="Q454" s="23" t="n">
        <f>M454/H454</f>
        <v>1.9125</v>
      </c>
    </row>
    <row r="455" ht="22.5" customHeight="1">
      <c r="A455" s="78"/>
      <c r="B455" s="20"/>
      <c r="C455" s="13" t="n">
        <v>12114239</v>
      </c>
      <c r="D455" s="13" t="s">
        <v>27</v>
      </c>
      <c r="E455" s="14" t="s">
        <v>14</v>
      </c>
      <c r="F455" s="13" t="s">
        <v>26</v>
      </c>
      <c r="G455" s="24" t="n">
        <v>0.2</v>
      </c>
      <c r="H455" s="13" t="n">
        <v>100</v>
      </c>
      <c r="I455" s="21" t="n">
        <f>G455*H455*7</f>
        <v>140</v>
      </c>
      <c r="J455" s="13" t="s">
        <v>128</v>
      </c>
      <c r="K455" s="15" t="n">
        <v>27994</v>
      </c>
      <c r="L455" s="15" t="n">
        <v>297</v>
      </c>
      <c r="M455" s="15" t="n">
        <v>50</v>
      </c>
      <c r="N455" s="12" t="n">
        <v>0.03</v>
      </c>
      <c r="O455" s="12" t="n">
        <v>0.18</v>
      </c>
      <c r="P455" s="12" t="n">
        <v>8.94</v>
      </c>
      <c r="Q455" s="23" t="n">
        <f>M455/H455</f>
        <v>0.5</v>
      </c>
    </row>
    <row r="456" ht="22.5" customHeight="1">
      <c r="A456" s="78"/>
      <c r="B456" s="20"/>
      <c r="C456" s="13" t="n">
        <v>10501490</v>
      </c>
      <c r="D456" s="13" t="s">
        <v>13</v>
      </c>
      <c r="E456" s="14" t="s">
        <v>14</v>
      </c>
      <c r="F456" s="13" t="s">
        <v>15</v>
      </c>
      <c r="G456" s="24" t="n">
        <v>0.15</v>
      </c>
      <c r="H456" s="13" t="n">
        <v>100</v>
      </c>
      <c r="I456" s="21" t="n">
        <f>G456*H456*7</f>
        <v>105</v>
      </c>
      <c r="J456" s="13" t="s">
        <v>128</v>
      </c>
      <c r="K456" s="15" t="n">
        <v>853</v>
      </c>
      <c r="L456" s="15" t="n">
        <v>409</v>
      </c>
      <c r="M456" s="15" t="n">
        <v>7</v>
      </c>
      <c r="N456" s="12" t="n">
        <v>0.002</v>
      </c>
      <c r="O456" s="12" t="n">
        <v>0.13</v>
      </c>
      <c r="P456" s="12" t="n">
        <v>0.91</v>
      </c>
      <c r="Q456" s="23" t="n">
        <f>M456/H456</f>
        <v>0.07</v>
      </c>
    </row>
    <row r="457" ht="22.5" customHeight="1">
      <c r="A457" s="78"/>
      <c r="B457" s="20"/>
      <c r="C457" s="53" t="n">
        <v>10912510</v>
      </c>
      <c r="D457" s="13" t="s">
        <v>10</v>
      </c>
      <c r="E457" s="14" t="s">
        <v>11</v>
      </c>
      <c r="F457" s="13" t="s">
        <v>30</v>
      </c>
      <c r="G457" s="24" t="n">
        <v>0.17</v>
      </c>
      <c r="H457" s="13" t="n">
        <v>1500</v>
      </c>
      <c r="I457" s="21" t="n">
        <f>G457*H457*7</f>
        <v>1785</v>
      </c>
      <c r="J457" s="13" t="s">
        <v>128</v>
      </c>
      <c r="K457" s="15" t="n">
        <v>14389</v>
      </c>
      <c r="L457" s="15" t="n">
        <v>3746</v>
      </c>
      <c r="M457" s="15" t="n">
        <v>46</v>
      </c>
      <c r="N457" s="12" t="n">
        <v>0.01</v>
      </c>
      <c r="O457" s="12" t="n">
        <v>0.55</v>
      </c>
      <c r="P457" s="12" t="n">
        <v>25.1</v>
      </c>
      <c r="Q457" s="23" t="n">
        <f>M457/H457</f>
        <v>0.0306666666666667</v>
      </c>
    </row>
    <row r="458" ht="22.5" customHeight="1">
      <c r="A458" s="78"/>
      <c r="B458" s="20"/>
      <c r="C458" s="53" t="n">
        <v>11080098</v>
      </c>
      <c r="D458" s="13" t="s">
        <v>22</v>
      </c>
      <c r="E458" s="14" t="s">
        <v>24</v>
      </c>
      <c r="F458" s="13" t="s">
        <v>15</v>
      </c>
      <c r="G458" s="24" t="n">
        <v>0.6</v>
      </c>
      <c r="H458" s="13" t="n">
        <v>100</v>
      </c>
      <c r="I458" s="21" t="n">
        <f>G458*H458*7</f>
        <v>420</v>
      </c>
      <c r="J458" s="13" t="s">
        <v>128</v>
      </c>
      <c r="K458" s="15" t="n">
        <v>2299</v>
      </c>
      <c r="L458" s="15" t="n">
        <v>1165</v>
      </c>
      <c r="M458" s="15" t="n">
        <v>2</v>
      </c>
      <c r="N458" s="12" t="n">
        <v>0.001</v>
      </c>
      <c r="O458" s="12" t="n">
        <v>0.6</v>
      </c>
      <c r="P458" s="12" t="n">
        <v>1.2</v>
      </c>
      <c r="Q458" s="23" t="n">
        <f>M458/H458</f>
        <v>0.02</v>
      </c>
    </row>
    <row r="459" ht="22.5" customHeight="1">
      <c r="A459" s="78"/>
      <c r="B459" s="20"/>
      <c r="C459" s="53" t="n">
        <v>11715627</v>
      </c>
      <c r="D459" s="13" t="s">
        <v>29</v>
      </c>
      <c r="E459" s="14" t="s">
        <v>14</v>
      </c>
      <c r="F459" s="13" t="s">
        <v>15</v>
      </c>
      <c r="G459" s="24" t="n">
        <v>0.4</v>
      </c>
      <c r="H459" s="13" t="n">
        <v>100</v>
      </c>
      <c r="I459" s="21" t="n">
        <f>G459*H459*7</f>
        <v>280</v>
      </c>
      <c r="J459" s="13" t="s">
        <v>128</v>
      </c>
      <c r="K459" s="15" t="n">
        <v>105</v>
      </c>
      <c r="L459" s="15" t="n">
        <v>7</v>
      </c>
      <c r="M459" s="15" t="n">
        <v>0</v>
      </c>
      <c r="N459" s="12" t="n">
        <v>0</v>
      </c>
      <c r="O459" s="12" t="n">
        <v>0</v>
      </c>
      <c r="P459" s="12" t="n">
        <v>0</v>
      </c>
      <c r="Q459" s="23" t="n">
        <f>M459/H459</f>
        <v>0</v>
      </c>
    </row>
    <row r="460" ht="22.5" customHeight="1">
      <c r="A460" s="78"/>
      <c r="B460" s="20"/>
      <c r="C460" s="53" t="n">
        <v>11715655</v>
      </c>
      <c r="D460" s="13" t="s">
        <v>16</v>
      </c>
      <c r="E460" s="14" t="s">
        <v>11</v>
      </c>
      <c r="F460" s="13" t="s">
        <v>15</v>
      </c>
      <c r="G460" s="24" t="n">
        <v>0.15</v>
      </c>
      <c r="H460" s="13" t="n">
        <v>100</v>
      </c>
      <c r="I460" s="21" t="n">
        <f>G460*H460*7</f>
        <v>105</v>
      </c>
      <c r="J460" s="13" t="s">
        <v>128</v>
      </c>
      <c r="K460" s="15" t="n">
        <v>362</v>
      </c>
      <c r="L460" s="15" t="n">
        <v>9</v>
      </c>
      <c r="M460" s="15" t="n">
        <v>0</v>
      </c>
      <c r="N460" s="12" t="n">
        <v>0</v>
      </c>
      <c r="O460" s="12" t="n">
        <v>0</v>
      </c>
      <c r="P460" s="12" t="n">
        <v>0</v>
      </c>
      <c r="Q460" s="23" t="n">
        <f>M460/H460</f>
        <v>0</v>
      </c>
    </row>
    <row r="461" ht="22.5" customHeight="1">
      <c r="A461" s="78"/>
      <c r="B461" s="20"/>
      <c r="C461" s="53" t="n">
        <v>11715811</v>
      </c>
      <c r="D461" s="13" t="s">
        <v>16</v>
      </c>
      <c r="E461" s="14" t="s">
        <v>17</v>
      </c>
      <c r="F461" s="13" t="s">
        <v>15</v>
      </c>
      <c r="G461" s="24" t="n">
        <v>0.17</v>
      </c>
      <c r="H461" s="13" t="n">
        <v>100</v>
      </c>
      <c r="I461" s="21" t="n">
        <f>G461*H461*7</f>
        <v>119</v>
      </c>
      <c r="J461" s="13" t="s">
        <v>128</v>
      </c>
      <c r="K461" s="15" t="n">
        <v>269</v>
      </c>
      <c r="L461" s="15" t="n">
        <v>4</v>
      </c>
      <c r="M461" s="15" t="n">
        <v>0</v>
      </c>
      <c r="N461" s="12" t="n">
        <v>0</v>
      </c>
      <c r="O461" s="12" t="n">
        <v>0</v>
      </c>
      <c r="P461" s="12" t="n">
        <v>0</v>
      </c>
      <c r="Q461" s="23" t="n">
        <f>M461/H461</f>
        <v>0</v>
      </c>
    </row>
    <row r="462" ht="22.5" customHeight="1">
      <c r="A462" s="78"/>
      <c r="B462" s="20"/>
      <c r="C462" s="53" t="n">
        <v>11729927</v>
      </c>
      <c r="D462" s="13" t="s">
        <v>10</v>
      </c>
      <c r="E462" s="14" t="s">
        <v>20</v>
      </c>
      <c r="F462" s="13" t="s">
        <v>15</v>
      </c>
      <c r="G462" s="24" t="n">
        <v>0.25</v>
      </c>
      <c r="H462" s="13" t="n">
        <v>100</v>
      </c>
      <c r="I462" s="21" t="n">
        <f>G462*H462*7</f>
        <v>175</v>
      </c>
      <c r="J462" s="13" t="s">
        <v>128</v>
      </c>
      <c r="K462" s="15" t="n">
        <v>476</v>
      </c>
      <c r="L462" s="15" t="n">
        <v>8</v>
      </c>
      <c r="M462" s="15" t="n">
        <v>0</v>
      </c>
      <c r="N462" s="12" t="n">
        <v>0</v>
      </c>
      <c r="O462" s="12" t="n">
        <v>0</v>
      </c>
      <c r="P462" s="12" t="n">
        <v>0</v>
      </c>
      <c r="Q462" s="23" t="n">
        <f>M462/H462</f>
        <v>0</v>
      </c>
    </row>
    <row r="463" ht="22.5" customHeight="1">
      <c r="A463" s="78"/>
      <c r="B463" s="20"/>
      <c r="C463" s="53" t="n">
        <v>11729820</v>
      </c>
      <c r="D463" s="13" t="s">
        <v>10</v>
      </c>
      <c r="E463" s="14" t="s">
        <v>25</v>
      </c>
      <c r="F463" s="13" t="s">
        <v>15</v>
      </c>
      <c r="G463" s="24" t="n">
        <v>0.3</v>
      </c>
      <c r="H463" s="13" t="n">
        <v>100</v>
      </c>
      <c r="I463" s="21" t="n">
        <f>G463*H463*7</f>
        <v>210</v>
      </c>
      <c r="J463" s="13" t="s">
        <v>128</v>
      </c>
      <c r="K463" s="15" t="n">
        <v>28</v>
      </c>
      <c r="L463" s="15" t="n">
        <v>3</v>
      </c>
      <c r="M463" s="15" t="n">
        <v>1</v>
      </c>
      <c r="N463" s="12" t="n">
        <v>0.1</v>
      </c>
      <c r="O463" s="12" t="n">
        <v>0.3</v>
      </c>
      <c r="P463" s="12" t="n">
        <v>0.3</v>
      </c>
      <c r="Q463" s="23" t="n">
        <f>M463/H463</f>
        <v>0.01</v>
      </c>
    </row>
    <row r="464" ht="22.5" customHeight="1">
      <c r="A464" s="78"/>
      <c r="B464" s="20"/>
      <c r="C464" s="53" t="n">
        <v>11729830</v>
      </c>
      <c r="D464" s="13" t="s">
        <v>10</v>
      </c>
      <c r="E464" s="14" t="s">
        <v>11</v>
      </c>
      <c r="F464" s="13" t="s">
        <v>12</v>
      </c>
      <c r="G464" s="24" t="n">
        <v>0.17</v>
      </c>
      <c r="H464" s="13" t="n">
        <v>100</v>
      </c>
      <c r="I464" s="21" t="n">
        <f>G464*H464*7</f>
        <v>119</v>
      </c>
      <c r="J464" s="13" t="s">
        <v>128</v>
      </c>
      <c r="K464" s="15" t="n">
        <v>111</v>
      </c>
      <c r="L464" s="15" t="n">
        <v>2</v>
      </c>
      <c r="M464" s="15" t="n">
        <v>0</v>
      </c>
      <c r="N464" s="12" t="n">
        <v>0</v>
      </c>
      <c r="O464" s="12" t="n">
        <v>0</v>
      </c>
      <c r="P464" s="12" t="n">
        <v>0.0006</v>
      </c>
      <c r="Q464" s="23" t="n">
        <f>M464/H464</f>
        <v>0</v>
      </c>
    </row>
    <row r="465" ht="22.5" customHeight="1">
      <c r="A465" s="78"/>
      <c r="B465" s="20"/>
      <c r="C465" s="53" t="n">
        <v>11892329</v>
      </c>
      <c r="D465" s="13" t="s">
        <v>10</v>
      </c>
      <c r="E465" s="14" t="s">
        <v>11</v>
      </c>
      <c r="F465" s="13" t="s">
        <v>15</v>
      </c>
      <c r="G465" s="24" t="n">
        <v>0.25</v>
      </c>
      <c r="H465" s="13" t="n">
        <v>2500</v>
      </c>
      <c r="I465" s="21" t="n">
        <f>G465*H465*7</f>
        <v>4375</v>
      </c>
      <c r="J465" s="13" t="s">
        <v>128</v>
      </c>
      <c r="K465" s="15" t="n">
        <v>212964</v>
      </c>
      <c r="L465" s="15" t="n">
        <v>62173</v>
      </c>
      <c r="M465" s="15" t="n">
        <v>3270</v>
      </c>
      <c r="N465" s="12" t="n">
        <v>0.012</v>
      </c>
      <c r="O465" s="12" t="n">
        <v>0.23</v>
      </c>
      <c r="P465" s="12" t="n">
        <v>751.99</v>
      </c>
      <c r="Q465" s="23" t="n">
        <f>M465/H465</f>
        <v>1.308</v>
      </c>
    </row>
    <row r="466" ht="22.5" customHeight="1">
      <c r="A466" s="78"/>
      <c r="B466" s="20"/>
      <c r="C466" s="53" t="n">
        <v>91560708</v>
      </c>
      <c r="D466" s="13" t="s">
        <v>31</v>
      </c>
      <c r="E466" s="14" t="s">
        <v>32</v>
      </c>
      <c r="F466" s="13" t="s">
        <v>15</v>
      </c>
      <c r="G466" s="24" t="n">
        <v>0.09</v>
      </c>
      <c r="H466" s="13" t="n">
        <v>800</v>
      </c>
      <c r="I466" s="21" t="n">
        <f>G466*H466*7</f>
        <v>504</v>
      </c>
      <c r="J466" s="13" t="s">
        <v>128</v>
      </c>
      <c r="K466" s="15" t="n">
        <v>23933</v>
      </c>
      <c r="L466" s="15" t="n">
        <v>8974</v>
      </c>
      <c r="M466" s="15" t="n">
        <v>274</v>
      </c>
      <c r="N466" s="12" t="n">
        <v>0.003</v>
      </c>
      <c r="O466" s="12" t="n">
        <v>0.091</v>
      </c>
      <c r="P466" s="12" t="n">
        <v>24.947</v>
      </c>
      <c r="Q466" s="23" t="n">
        <f>M466/H466</f>
        <v>0.3425</v>
      </c>
    </row>
    <row r="467" ht="22.5" customHeight="1">
      <c r="A467" s="78"/>
      <c r="B467" s="20"/>
      <c r="C467" s="53" t="n">
        <v>91560709</v>
      </c>
      <c r="D467" s="13" t="s">
        <v>31</v>
      </c>
      <c r="E467" s="14" t="s">
        <v>33</v>
      </c>
      <c r="F467" s="13" t="s">
        <v>15</v>
      </c>
      <c r="G467" s="24" t="n">
        <v>0.06</v>
      </c>
      <c r="H467" s="13" t="n">
        <v>500</v>
      </c>
      <c r="I467" s="21" t="n">
        <f>G467*H467*7</f>
        <v>210</v>
      </c>
      <c r="J467" s="13" t="s">
        <v>128</v>
      </c>
      <c r="K467" s="15" t="n">
        <v>51871</v>
      </c>
      <c r="L467" s="15" t="n">
        <v>25462</v>
      </c>
      <c r="M467" s="15" t="n">
        <v>500</v>
      </c>
      <c r="N467" s="12" t="n">
        <v>0.001</v>
      </c>
      <c r="O467" s="12" t="n">
        <v>0.06</v>
      </c>
      <c r="P467" s="12" t="n">
        <v>30</v>
      </c>
      <c r="Q467" s="23" t="n">
        <f>M467/H467</f>
        <v>1</v>
      </c>
    </row>
    <row r="468" ht="22.5" customHeight="1">
      <c r="A468" s="78"/>
      <c r="B468" s="20"/>
      <c r="C468" s="53" t="n">
        <v>12064281</v>
      </c>
      <c r="D468" s="13" t="s">
        <v>16</v>
      </c>
      <c r="E468" s="14" t="s">
        <v>18</v>
      </c>
      <c r="F468" s="13" t="s">
        <v>15</v>
      </c>
      <c r="G468" s="24" t="n">
        <v>0.7</v>
      </c>
      <c r="H468" s="13" t="n">
        <v>100</v>
      </c>
      <c r="I468" s="21" t="n">
        <f>G468*H468*7</f>
        <v>490</v>
      </c>
      <c r="J468" s="13" t="s">
        <v>128</v>
      </c>
      <c r="K468" s="15" t="n">
        <v>4094</v>
      </c>
      <c r="L468" s="15" t="n">
        <v>5</v>
      </c>
      <c r="M468" s="15" t="n">
        <v>0</v>
      </c>
      <c r="N468" s="12" t="n">
        <v>0</v>
      </c>
      <c r="O468" s="12" t="n">
        <v>0</v>
      </c>
      <c r="P468" s="12" t="n">
        <v>0</v>
      </c>
      <c r="Q468" s="23" t="n">
        <f>M468/H468</f>
        <v>0</v>
      </c>
    </row>
    <row r="469" ht="22.5" customHeight="1">
      <c r="A469" s="78"/>
      <c r="B469" s="20"/>
      <c r="C469" s="53" t="n">
        <v>11987622</v>
      </c>
      <c r="D469" s="13" t="s">
        <v>10</v>
      </c>
      <c r="E469" s="14" t="s">
        <v>11</v>
      </c>
      <c r="F469" s="13" t="s">
        <v>30</v>
      </c>
      <c r="G469" s="24" t="n">
        <v>0.23</v>
      </c>
      <c r="H469" s="13" t="n">
        <v>200</v>
      </c>
      <c r="I469" s="21" t="n">
        <f>G469*H469*7</f>
        <v>322</v>
      </c>
      <c r="J469" s="13" t="s">
        <v>128</v>
      </c>
      <c r="K469" s="15" t="n">
        <v>36678</v>
      </c>
      <c r="L469" s="15" t="n">
        <v>8500</v>
      </c>
      <c r="M469" s="15" t="n">
        <v>1</v>
      </c>
      <c r="N469" s="12" t="n">
        <v>0</v>
      </c>
      <c r="O469" s="12" t="n">
        <v>0.67</v>
      </c>
      <c r="P469" s="12" t="n">
        <v>0.67</v>
      </c>
      <c r="Q469" s="23" t="n">
        <f>M469/H469</f>
        <v>0.005</v>
      </c>
    </row>
    <row r="470" ht="22.5" customHeight="1">
      <c r="A470" s="78"/>
      <c r="B470" s="20"/>
      <c r="C470" s="53" t="n">
        <v>91567811</v>
      </c>
      <c r="D470" s="13" t="s">
        <v>34</v>
      </c>
      <c r="E470" s="14" t="s">
        <v>14</v>
      </c>
      <c r="F470" s="13" t="s">
        <v>15</v>
      </c>
      <c r="G470" s="21" t="n">
        <v>1</v>
      </c>
      <c r="H470" s="13" t="n">
        <v>200</v>
      </c>
      <c r="I470" s="21" t="n">
        <f>G470*H470*7</f>
        <v>1400</v>
      </c>
      <c r="J470" s="13" t="s">
        <v>128</v>
      </c>
      <c r="K470" s="15" t="n">
        <v>30216</v>
      </c>
      <c r="L470" s="15" t="n">
        <v>7970</v>
      </c>
      <c r="M470" s="15" t="n">
        <v>12</v>
      </c>
      <c r="N470" s="12" t="n">
        <v>0.002</v>
      </c>
      <c r="O470" s="12" t="n">
        <v>1</v>
      </c>
      <c r="P470" s="12" t="n">
        <v>1.2</v>
      </c>
      <c r="Q470" s="23" t="n">
        <f>M470/H470</f>
        <v>0.06</v>
      </c>
    </row>
    <row r="471" ht="22.5" customHeight="1">
      <c r="A471" s="78"/>
      <c r="B471" s="20"/>
      <c r="C471" s="53" t="n">
        <v>91548044</v>
      </c>
      <c r="D471" s="13" t="s">
        <v>34</v>
      </c>
      <c r="E471" s="14" t="s">
        <v>14</v>
      </c>
      <c r="F471" s="13" t="s">
        <v>12</v>
      </c>
      <c r="G471" s="21" t="n">
        <v>1</v>
      </c>
      <c r="H471" s="13" t="n">
        <v>50</v>
      </c>
      <c r="I471" s="21" t="n">
        <f>G471*H471*7</f>
        <v>350</v>
      </c>
      <c r="J471" s="13" t="s">
        <v>128</v>
      </c>
      <c r="K471" s="15" t="n">
        <v>56765</v>
      </c>
      <c r="L471" s="15" t="n">
        <v>4160</v>
      </c>
      <c r="M471" s="15" t="n">
        <v>2</v>
      </c>
      <c r="N471" s="12" t="n">
        <v>0.005</v>
      </c>
      <c r="O471" s="12" t="n">
        <v>10.026</v>
      </c>
      <c r="P471" s="12" t="n">
        <v>20.0511</v>
      </c>
      <c r="Q471" s="23" t="n">
        <f>M471/H471</f>
        <v>0.04</v>
      </c>
    </row>
    <row r="472" ht="22.5" customHeight="1">
      <c r="A472" s="78"/>
      <c r="B472" s="76" t="s">
        <v>129</v>
      </c>
      <c r="C472" s="13" t="n">
        <v>6061077</v>
      </c>
      <c r="D472" s="13" t="s">
        <v>35</v>
      </c>
      <c r="E472" s="14" t="s">
        <v>14</v>
      </c>
      <c r="F472" s="13" t="s">
        <v>15</v>
      </c>
      <c r="G472" s="24" t="n">
        <v>2</v>
      </c>
      <c r="H472" s="13" t="n">
        <v>20</v>
      </c>
      <c r="I472" s="21" t="n">
        <f>G472*H472*7</f>
        <v>280</v>
      </c>
      <c r="J472" s="13" t="s">
        <v>128</v>
      </c>
      <c r="K472" s="17" t="n">
        <v>34863</v>
      </c>
      <c r="L472" s="15" t="n">
        <v>407</v>
      </c>
      <c r="M472" s="15" t="n">
        <v>2</v>
      </c>
      <c r="N472" s="12" t="n">
        <v>0.005</v>
      </c>
      <c r="O472" s="12" t="n">
        <v>1.019</v>
      </c>
      <c r="P472" s="12" t="n">
        <v>2.038</v>
      </c>
      <c r="Q472" s="23" t="n">
        <f>M472/H472</f>
        <v>0.1</v>
      </c>
    </row>
    <row r="473" ht="22.5" customHeight="1">
      <c r="A473" s="78"/>
      <c r="B473" s="34"/>
      <c r="C473" s="13" t="n">
        <v>6607117</v>
      </c>
      <c r="D473" s="13" t="s">
        <v>35</v>
      </c>
      <c r="E473" s="14" t="s">
        <v>14</v>
      </c>
      <c r="F473" s="13" t="s">
        <v>15</v>
      </c>
      <c r="G473" s="24" t="n">
        <v>2</v>
      </c>
      <c r="H473" s="13" t="n">
        <v>300</v>
      </c>
      <c r="I473" s="21" t="n">
        <f>G473*H473*7</f>
        <v>4200</v>
      </c>
      <c r="J473" s="13" t="s">
        <v>128</v>
      </c>
      <c r="K473" s="17" t="n">
        <v>64794</v>
      </c>
      <c r="L473" s="15" t="n">
        <v>1790</v>
      </c>
      <c r="M473" s="15" t="n">
        <v>133</v>
      </c>
      <c r="N473" s="12" t="n">
        <v>0.063</v>
      </c>
      <c r="O473" s="12" t="n">
        <v>0.852</v>
      </c>
      <c r="P473" s="12" t="n">
        <v>113.32</v>
      </c>
      <c r="Q473" s="23" t="n">
        <f>M473/H473</f>
        <v>0.443333333333333</v>
      </c>
    </row>
    <row r="474" ht="22.5" customHeight="1">
      <c r="A474" s="78"/>
      <c r="B474" s="34"/>
      <c r="C474" s="13" t="n">
        <v>5497580</v>
      </c>
      <c r="D474" s="13" t="s">
        <v>31</v>
      </c>
      <c r="E474" s="14" t="s">
        <v>17</v>
      </c>
      <c r="F474" s="13" t="s">
        <v>15</v>
      </c>
      <c r="G474" s="24" t="n">
        <v>0.28</v>
      </c>
      <c r="H474" s="13" t="n">
        <v>1700</v>
      </c>
      <c r="I474" s="21" t="n">
        <f>G474*H474*7</f>
        <v>3332</v>
      </c>
      <c r="J474" s="13" t="s">
        <v>128</v>
      </c>
      <c r="K474" s="17" t="n">
        <v>487269</v>
      </c>
      <c r="L474" s="15" t="n">
        <v>141248</v>
      </c>
      <c r="M474" s="15" t="n">
        <v>1652</v>
      </c>
      <c r="N474" s="12" t="n">
        <v>0.003</v>
      </c>
      <c r="O474" s="12" t="n">
        <v>0.251</v>
      </c>
      <c r="P474" s="12" t="n">
        <v>414.898</v>
      </c>
      <c r="Q474" s="23" t="n">
        <f>M474/H474</f>
        <v>0.971764705882353</v>
      </c>
    </row>
    <row r="475" ht="22.5" customHeight="1">
      <c r="A475" s="78"/>
      <c r="B475" s="34"/>
      <c r="C475" s="13" t="n">
        <v>91407542</v>
      </c>
      <c r="D475" s="13" t="s">
        <v>31</v>
      </c>
      <c r="E475" s="14" t="s">
        <v>36</v>
      </c>
      <c r="F475" s="13" t="s">
        <v>15</v>
      </c>
      <c r="G475" s="24" t="n">
        <v>0.02</v>
      </c>
      <c r="H475" s="13" t="n">
        <v>300</v>
      </c>
      <c r="I475" s="21" t="n">
        <f>G475*H475*7</f>
        <v>42</v>
      </c>
      <c r="J475" s="13" t="s">
        <v>128</v>
      </c>
      <c r="K475" s="17" t="n">
        <v>32455</v>
      </c>
      <c r="L475" s="15" t="n">
        <v>4039</v>
      </c>
      <c r="M475" s="15" t="n">
        <v>22</v>
      </c>
      <c r="N475" s="12" t="n">
        <v>0</v>
      </c>
      <c r="O475" s="12" t="n">
        <v>0.02</v>
      </c>
      <c r="P475" s="12" t="n">
        <v>0.44</v>
      </c>
      <c r="Q475" s="23" t="n">
        <f>M475/H475</f>
        <v>0.0733333333333333</v>
      </c>
    </row>
    <row r="476" ht="22.5" customHeight="1">
      <c r="A476" s="78"/>
      <c r="B476" s="34"/>
      <c r="C476" s="13" t="n">
        <v>8998645</v>
      </c>
      <c r="D476" s="13" t="s">
        <v>31</v>
      </c>
      <c r="E476" s="14" t="s">
        <v>17</v>
      </c>
      <c r="F476" s="13" t="s">
        <v>15</v>
      </c>
      <c r="G476" s="24" t="n">
        <v>0.28</v>
      </c>
      <c r="H476" s="13" t="n">
        <v>200</v>
      </c>
      <c r="I476" s="21" t="n">
        <f>G476*H476*7</f>
        <v>392</v>
      </c>
      <c r="J476" s="13" t="s">
        <v>128</v>
      </c>
      <c r="K476" s="17" t="n">
        <v>72212</v>
      </c>
      <c r="L476" s="15" t="n">
        <v>474</v>
      </c>
      <c r="M476" s="15" t="n">
        <v>12</v>
      </c>
      <c r="N476" s="12" t="n">
        <v>0.009</v>
      </c>
      <c r="O476" s="12" t="n">
        <v>0.364</v>
      </c>
      <c r="P476" s="12" t="n">
        <v>4.367</v>
      </c>
      <c r="Q476" s="23" t="n">
        <f>M476/H476</f>
        <v>0.06</v>
      </c>
    </row>
    <row r="477" ht="22.5" customHeight="1">
      <c r="A477" s="78"/>
      <c r="B477" s="34"/>
      <c r="C477" s="13" t="n">
        <v>4383473</v>
      </c>
      <c r="D477" s="13" t="s">
        <v>35</v>
      </c>
      <c r="E477" s="14" t="s">
        <v>14</v>
      </c>
      <c r="F477" s="13" t="s">
        <v>15</v>
      </c>
      <c r="G477" s="24" t="n">
        <v>0.2</v>
      </c>
      <c r="H477" s="13" t="n">
        <v>150</v>
      </c>
      <c r="I477" s="21" t="n">
        <f>G477*H477*7</f>
        <v>210</v>
      </c>
      <c r="J477" s="13" t="s">
        <v>128</v>
      </c>
      <c r="K477" s="17" t="n">
        <v>72076</v>
      </c>
      <c r="L477" s="15" t="n">
        <v>10064</v>
      </c>
      <c r="M477" s="15" t="n">
        <v>150</v>
      </c>
      <c r="N477" s="12" t="n">
        <v>0.003</v>
      </c>
      <c r="O477" s="12" t="n">
        <v>0.199</v>
      </c>
      <c r="P477" s="12" t="n">
        <v>29.916</v>
      </c>
      <c r="Q477" s="23" t="n">
        <f>M477/H477</f>
        <v>1</v>
      </c>
    </row>
    <row r="478" ht="22.5" customHeight="1">
      <c r="A478" s="78"/>
      <c r="B478" s="34"/>
      <c r="C478" s="13" t="n">
        <v>8094753</v>
      </c>
      <c r="D478" s="13" t="s">
        <v>35</v>
      </c>
      <c r="E478" s="14" t="s">
        <v>14</v>
      </c>
      <c r="F478" s="13" t="s">
        <v>26</v>
      </c>
      <c r="G478" s="24" t="n">
        <v>0.3</v>
      </c>
      <c r="H478" s="13" t="n">
        <v>200</v>
      </c>
      <c r="I478" s="21" t="n">
        <f>G478*H478*7</f>
        <v>420</v>
      </c>
      <c r="J478" s="13" t="s">
        <v>128</v>
      </c>
      <c r="K478" s="17" t="n">
        <v>929236</v>
      </c>
      <c r="L478" s="15" t="n">
        <v>4572</v>
      </c>
      <c r="M478" s="15" t="n">
        <v>303</v>
      </c>
      <c r="N478" s="12" t="n">
        <v>0.02</v>
      </c>
      <c r="O478" s="12" t="n">
        <v>0.24</v>
      </c>
      <c r="P478" s="12" t="n">
        <v>73.92</v>
      </c>
      <c r="Q478" s="23" t="n">
        <f>M478/H478</f>
        <v>1.515</v>
      </c>
    </row>
    <row r="479" ht="22.5" customHeight="1">
      <c r="A479" s="78"/>
      <c r="B479" s="34"/>
      <c r="C479" s="13" t="n">
        <v>9415350</v>
      </c>
      <c r="D479" s="13" t="s">
        <v>37</v>
      </c>
      <c r="E479" s="14" t="s">
        <v>14</v>
      </c>
      <c r="F479" s="13" t="s">
        <v>26</v>
      </c>
      <c r="G479" s="24" t="n">
        <v>0.15</v>
      </c>
      <c r="H479" s="13" t="n">
        <v>50</v>
      </c>
      <c r="I479" s="21" t="n">
        <f>G479*H479*7</f>
        <v>52.5</v>
      </c>
      <c r="J479" s="13" t="s">
        <v>128</v>
      </c>
      <c r="K479" s="17" t="n">
        <v>64681</v>
      </c>
      <c r="L479" s="15" t="n">
        <v>687</v>
      </c>
      <c r="M479" s="15" t="n">
        <v>38</v>
      </c>
      <c r="N479" s="12" t="n">
        <v>0.01</v>
      </c>
      <c r="O479" s="12" t="n">
        <v>0.25</v>
      </c>
      <c r="P479" s="12" t="n">
        <v>9.43</v>
      </c>
      <c r="Q479" s="23" t="n">
        <f>M479/H479</f>
        <v>0.76</v>
      </c>
    </row>
    <row r="480" ht="22.5" customHeight="1">
      <c r="A480" s="78"/>
      <c r="B480" s="34"/>
      <c r="C480" s="13" t="n">
        <v>2783561</v>
      </c>
      <c r="D480" s="13" t="s">
        <v>38</v>
      </c>
      <c r="E480" s="14" t="s">
        <v>14</v>
      </c>
      <c r="F480" s="13" t="s">
        <v>15</v>
      </c>
      <c r="G480" s="24" t="n">
        <v>0.1</v>
      </c>
      <c r="H480" s="13" t="n">
        <v>500</v>
      </c>
      <c r="I480" s="21" t="n">
        <f>G480*H480*7</f>
        <v>350</v>
      </c>
      <c r="J480" s="13" t="s">
        <v>128</v>
      </c>
      <c r="K480" s="17" t="n">
        <v>61940</v>
      </c>
      <c r="L480" s="15" t="n">
        <v>19221</v>
      </c>
      <c r="M480" s="15" t="n">
        <v>435</v>
      </c>
      <c r="N480" s="12" t="n">
        <v>0.002</v>
      </c>
      <c r="O480" s="12" t="n">
        <v>0.102</v>
      </c>
      <c r="P480" s="12" t="n">
        <v>44.315</v>
      </c>
      <c r="Q480" s="23" t="n">
        <f>M480/H480</f>
        <v>0.87</v>
      </c>
    </row>
    <row r="481" ht="22.5" customHeight="1">
      <c r="A481" s="78"/>
      <c r="B481" s="34"/>
      <c r="C481" s="13" t="n">
        <v>10599157</v>
      </c>
      <c r="D481" s="13" t="s">
        <v>39</v>
      </c>
      <c r="E481" s="14" t="s">
        <v>14</v>
      </c>
      <c r="F481" s="13" t="s">
        <v>15</v>
      </c>
      <c r="G481" s="24" t="n">
        <v>0.3</v>
      </c>
      <c r="H481" s="13" t="n">
        <v>150</v>
      </c>
      <c r="I481" s="21" t="n">
        <f>G481*H481*7</f>
        <v>315</v>
      </c>
      <c r="J481" s="13" t="s">
        <v>128</v>
      </c>
      <c r="K481" s="17" t="n">
        <v>25884</v>
      </c>
      <c r="L481" s="15" t="n">
        <v>4447</v>
      </c>
      <c r="M481" s="15" t="n">
        <v>95</v>
      </c>
      <c r="N481" s="12" t="n">
        <v>0.007</v>
      </c>
      <c r="O481" s="12" t="n">
        <v>0.313</v>
      </c>
      <c r="P481" s="12" t="n">
        <v>29.75</v>
      </c>
      <c r="Q481" s="23" t="n">
        <f>M481/H481</f>
        <v>0.633333333333333</v>
      </c>
    </row>
    <row r="482" ht="22.5" customHeight="1">
      <c r="A482" s="78"/>
      <c r="B482" s="34"/>
      <c r="C482" s="13" t="n">
        <v>10599681</v>
      </c>
      <c r="D482" s="13" t="s">
        <v>40</v>
      </c>
      <c r="E482" s="14" t="s">
        <v>14</v>
      </c>
      <c r="F482" s="13" t="s">
        <v>15</v>
      </c>
      <c r="G482" s="24" t="n">
        <v>0.13</v>
      </c>
      <c r="H482" s="13" t="n">
        <v>400</v>
      </c>
      <c r="I482" s="21" t="n">
        <f>G482*H482*7</f>
        <v>364</v>
      </c>
      <c r="J482" s="13" t="s">
        <v>128</v>
      </c>
      <c r="K482" s="15" t="n">
        <v>27350</v>
      </c>
      <c r="L482" s="15" t="n">
        <v>7986</v>
      </c>
      <c r="M482" s="15" t="n">
        <v>354</v>
      </c>
      <c r="N482" s="12" t="n">
        <v>0.006</v>
      </c>
      <c r="O482" s="12" t="n">
        <v>0.13</v>
      </c>
      <c r="P482" s="12" t="n">
        <v>46.02</v>
      </c>
      <c r="Q482" s="23" t="n">
        <f>M482/H482</f>
        <v>0.885</v>
      </c>
    </row>
    <row r="483" ht="22.5" customHeight="1">
      <c r="A483" s="78"/>
      <c r="B483" s="34"/>
      <c r="C483" s="13" t="n">
        <v>6060965</v>
      </c>
      <c r="D483" s="13" t="s">
        <v>35</v>
      </c>
      <c r="E483" s="14" t="s">
        <v>14</v>
      </c>
      <c r="F483" s="13" t="s">
        <v>15</v>
      </c>
      <c r="G483" s="105" t="n">
        <v>0.3</v>
      </c>
      <c r="H483" s="38" t="n">
        <v>100</v>
      </c>
      <c r="I483" s="40" t="n">
        <f>G483*H483*7</f>
        <v>210</v>
      </c>
      <c r="J483" s="13" t="s">
        <v>128</v>
      </c>
      <c r="K483" s="15" t="n">
        <v>38641</v>
      </c>
      <c r="L483" s="15" t="n">
        <v>4078</v>
      </c>
      <c r="M483" s="15" t="n">
        <v>100</v>
      </c>
      <c r="N483" s="12" t="n">
        <v>0.007</v>
      </c>
      <c r="O483" s="12" t="n">
        <v>0.3</v>
      </c>
      <c r="P483" s="12" t="n">
        <v>30</v>
      </c>
      <c r="Q483" s="23" t="n">
        <f>M483/H483</f>
        <v>1</v>
      </c>
    </row>
    <row r="484" ht="22.5" customHeight="1">
      <c r="A484" s="78"/>
      <c r="B484" s="34"/>
      <c r="C484" s="13" t="n">
        <v>10842514</v>
      </c>
      <c r="D484" s="13" t="s">
        <v>41</v>
      </c>
      <c r="E484" s="14" t="s">
        <v>14</v>
      </c>
      <c r="F484" s="13" t="s">
        <v>26</v>
      </c>
      <c r="G484" s="105" t="n">
        <v>0.15</v>
      </c>
      <c r="H484" s="38" t="n">
        <v>100</v>
      </c>
      <c r="I484" s="40" t="n">
        <f>G484*H484*7</f>
        <v>105</v>
      </c>
      <c r="J484" s="13" t="s">
        <v>128</v>
      </c>
      <c r="K484" s="17" t="n">
        <v>6519</v>
      </c>
      <c r="L484" s="15" t="n">
        <v>137</v>
      </c>
      <c r="M484" s="15" t="n">
        <v>4</v>
      </c>
      <c r="N484" s="12" t="n">
        <v>0.01</v>
      </c>
      <c r="O484" s="12" t="n">
        <v>0.32</v>
      </c>
      <c r="P484" s="12" t="n">
        <v>1.29</v>
      </c>
      <c r="Q484" s="23" t="n">
        <f>M484/H484</f>
        <v>0.04</v>
      </c>
      <c r="R484" s="4" t="s">
        <v>130</v>
      </c>
    </row>
    <row r="485" ht="22.5" customHeight="1">
      <c r="A485" s="78"/>
      <c r="B485" s="34"/>
      <c r="C485" s="13" t="n">
        <v>10815258</v>
      </c>
      <c r="D485" s="13" t="s">
        <v>41</v>
      </c>
      <c r="E485" s="14" t="s">
        <v>14</v>
      </c>
      <c r="F485" s="13" t="s">
        <v>15</v>
      </c>
      <c r="G485" s="105" t="n">
        <v>0.15</v>
      </c>
      <c r="H485" s="38" t="n">
        <v>100</v>
      </c>
      <c r="I485" s="40" t="n">
        <f>G485*H485*7</f>
        <v>105</v>
      </c>
      <c r="J485" s="13" t="s">
        <v>128</v>
      </c>
      <c r="K485" s="15" t="n">
        <v>7140</v>
      </c>
      <c r="L485" s="15" t="n">
        <v>46</v>
      </c>
      <c r="M485" s="15" t="n">
        <v>0</v>
      </c>
      <c r="N485" s="12" t="n">
        <v>0</v>
      </c>
      <c r="O485" s="12" t="n">
        <v>0</v>
      </c>
      <c r="P485" s="12" t="n">
        <v>0</v>
      </c>
      <c r="Q485" s="23" t="n">
        <f>M485/H485</f>
        <v>0</v>
      </c>
    </row>
    <row r="486" ht="22.5" customHeight="1">
      <c r="A486" s="78"/>
      <c r="B486" s="34"/>
      <c r="C486" s="13" t="n">
        <v>91535229</v>
      </c>
      <c r="D486" s="13" t="s">
        <v>31</v>
      </c>
      <c r="E486" s="14" t="s">
        <v>36</v>
      </c>
      <c r="F486" s="13" t="s">
        <v>15</v>
      </c>
      <c r="G486" s="105" t="n">
        <v>0.02</v>
      </c>
      <c r="H486" s="38" t="n">
        <v>500</v>
      </c>
      <c r="I486" s="40" t="n">
        <f>G486*H486*7</f>
        <v>70</v>
      </c>
      <c r="J486" s="13" t="s">
        <v>128</v>
      </c>
      <c r="K486" s="15" t="n">
        <v>2999</v>
      </c>
      <c r="L486" s="15" t="n">
        <v>789</v>
      </c>
      <c r="M486" s="15" t="n">
        <v>9</v>
      </c>
      <c r="N486" s="12" t="n">
        <v>0</v>
      </c>
      <c r="O486" s="12" t="n">
        <v>0.037</v>
      </c>
      <c r="P486" s="12" t="n">
        <v>0.33</v>
      </c>
      <c r="Q486" s="23" t="n">
        <f>M486/H486</f>
        <v>0.018</v>
      </c>
    </row>
    <row r="487" ht="22.5" customHeight="1">
      <c r="A487" s="78"/>
      <c r="B487" s="34"/>
      <c r="C487" s="13" t="n">
        <v>91535331</v>
      </c>
      <c r="D487" s="13" t="s">
        <v>31</v>
      </c>
      <c r="E487" s="14" t="s">
        <v>42</v>
      </c>
      <c r="F487" s="13" t="s">
        <v>15</v>
      </c>
      <c r="G487" s="105" t="n">
        <v>0.02</v>
      </c>
      <c r="H487" s="38" t="n">
        <v>750</v>
      </c>
      <c r="I487" s="40" t="n">
        <f>G487*H487*7</f>
        <v>105</v>
      </c>
      <c r="J487" s="13" t="s">
        <v>128</v>
      </c>
      <c r="K487" s="15" t="n">
        <v>1778</v>
      </c>
      <c r="L487" s="15" t="n">
        <v>733</v>
      </c>
      <c r="M487" s="15" t="n">
        <v>2</v>
      </c>
      <c r="N487" s="12" t="n">
        <v>0</v>
      </c>
      <c r="O487" s="12" t="n">
        <v>0.04</v>
      </c>
      <c r="P487" s="12" t="n">
        <v>0.08</v>
      </c>
      <c r="Q487" s="23" t="n">
        <f>M487/H487</f>
        <v>0.00266666666666667</v>
      </c>
    </row>
    <row r="488" ht="22.5" customHeight="1">
      <c r="A488" s="78"/>
      <c r="B488" s="34"/>
      <c r="C488" s="13" t="n">
        <v>11324493</v>
      </c>
      <c r="D488" s="13" t="s">
        <v>31</v>
      </c>
      <c r="E488" s="14" t="s">
        <v>17</v>
      </c>
      <c r="F488" s="13" t="s">
        <v>15</v>
      </c>
      <c r="G488" s="105" t="n">
        <v>0.28</v>
      </c>
      <c r="H488" s="38" t="n">
        <v>100</v>
      </c>
      <c r="I488" s="40" t="n">
        <f>G488*H488*7</f>
        <v>196</v>
      </c>
      <c r="J488" s="13" t="s">
        <v>128</v>
      </c>
      <c r="K488" s="15" t="n">
        <v>1785</v>
      </c>
      <c r="L488" s="15" t="n">
        <v>685</v>
      </c>
      <c r="M488" s="15" t="n">
        <v>10</v>
      </c>
      <c r="N488" s="12" t="n">
        <v>0.007</v>
      </c>
      <c r="O488" s="12" t="n">
        <v>0.5</v>
      </c>
      <c r="P488" s="12" t="n">
        <v>5</v>
      </c>
      <c r="Q488" s="23" t="n">
        <f>M488/H488</f>
        <v>0.1</v>
      </c>
    </row>
    <row r="489" ht="22.5" customHeight="1">
      <c r="A489" s="78"/>
      <c r="B489" s="34"/>
      <c r="C489" s="13" t="n">
        <v>10298628</v>
      </c>
      <c r="D489" s="13" t="s">
        <v>43</v>
      </c>
      <c r="E489" s="14" t="s">
        <v>14</v>
      </c>
      <c r="F489" s="13" t="s">
        <v>26</v>
      </c>
      <c r="G489" s="105" t="n">
        <v>0.14</v>
      </c>
      <c r="H489" s="38" t="n">
        <v>80</v>
      </c>
      <c r="I489" s="40" t="n">
        <f>G489*H489*7</f>
        <v>78.4</v>
      </c>
      <c r="J489" s="13" t="s">
        <v>128</v>
      </c>
      <c r="K489" s="15" t="n">
        <v>178923</v>
      </c>
      <c r="L489" s="15" t="n">
        <v>833</v>
      </c>
      <c r="M489" s="15" t="n">
        <v>70</v>
      </c>
      <c r="N489" s="12" t="n">
        <v>0.01</v>
      </c>
      <c r="O489" s="12" t="n">
        <v>0.17</v>
      </c>
      <c r="P489" s="12" t="n">
        <v>11.72</v>
      </c>
      <c r="Q489" s="23" t="n">
        <f>M489/H489</f>
        <v>0.875</v>
      </c>
    </row>
    <row r="490" ht="22.5" customHeight="1">
      <c r="A490" s="78"/>
      <c r="B490" s="34"/>
      <c r="C490" s="13" t="n">
        <v>11655595</v>
      </c>
      <c r="D490" s="13" t="s">
        <v>44</v>
      </c>
      <c r="E490" s="14" t="s">
        <v>14</v>
      </c>
      <c r="F490" s="13" t="s">
        <v>26</v>
      </c>
      <c r="G490" s="105" t="n">
        <v>0.4</v>
      </c>
      <c r="H490" s="38" t="n">
        <v>100</v>
      </c>
      <c r="I490" s="40" t="n">
        <f>G490*H490*7</f>
        <v>280</v>
      </c>
      <c r="J490" s="13" t="s">
        <v>128</v>
      </c>
      <c r="K490" s="15" t="n">
        <v>92687</v>
      </c>
      <c r="L490" s="15" t="n">
        <v>746</v>
      </c>
      <c r="M490" s="15" t="n">
        <v>3</v>
      </c>
      <c r="N490" s="12" t="n">
        <v>0.03</v>
      </c>
      <c r="O490" s="12" t="n">
        <v>7.68</v>
      </c>
      <c r="P490" s="12" t="n">
        <v>23.05</v>
      </c>
      <c r="Q490" s="23" t="n">
        <f>M490/H490</f>
        <v>0.03</v>
      </c>
      <c r="R490" s="4" t="s">
        <v>131</v>
      </c>
    </row>
    <row r="491" ht="22.5" customHeight="1">
      <c r="A491" s="78"/>
      <c r="B491" s="34"/>
      <c r="C491" s="13" t="n">
        <v>11655596</v>
      </c>
      <c r="D491" s="13" t="s">
        <v>44</v>
      </c>
      <c r="E491" s="14" t="s">
        <v>14</v>
      </c>
      <c r="F491" s="13" t="s">
        <v>12</v>
      </c>
      <c r="G491" s="105" t="n">
        <v>0.3</v>
      </c>
      <c r="H491" s="38" t="n">
        <v>50</v>
      </c>
      <c r="I491" s="40" t="n">
        <f>G491*H491*7</f>
        <v>105</v>
      </c>
      <c r="J491" s="13" t="s">
        <v>128</v>
      </c>
      <c r="K491" s="15" t="n">
        <v>1450</v>
      </c>
      <c r="L491" s="15" t="n">
        <v>8</v>
      </c>
      <c r="M491" s="15" t="n">
        <v>0</v>
      </c>
      <c r="N491" s="12" t="n">
        <v>0.005</v>
      </c>
      <c r="O491" s="12" t="n">
        <v>0</v>
      </c>
      <c r="P491" s="12" t="n">
        <v>0.039</v>
      </c>
      <c r="Q491" s="23" t="n">
        <f>M491/H491</f>
        <v>0</v>
      </c>
      <c r="R491" s="4" t="s">
        <v>132</v>
      </c>
    </row>
    <row r="492" ht="22.5" customHeight="1">
      <c r="A492" s="78"/>
      <c r="B492" s="34"/>
      <c r="C492" s="13" t="n">
        <v>11690183</v>
      </c>
      <c r="D492" s="13" t="s">
        <v>38</v>
      </c>
      <c r="E492" s="14" t="s">
        <v>14</v>
      </c>
      <c r="F492" s="13" t="s">
        <v>15</v>
      </c>
      <c r="G492" s="105" t="n">
        <v>0.1</v>
      </c>
      <c r="H492" s="38" t="n">
        <v>100</v>
      </c>
      <c r="I492" s="40" t="n">
        <f>G492*H492*7</f>
        <v>70</v>
      </c>
      <c r="J492" s="13" t="s">
        <v>128</v>
      </c>
      <c r="K492" s="15" t="n">
        <v>17137</v>
      </c>
      <c r="L492" s="15" t="n">
        <v>5442</v>
      </c>
      <c r="M492" s="15" t="n">
        <v>65</v>
      </c>
      <c r="N492" s="12" t="n">
        <v>0.002</v>
      </c>
      <c r="O492" s="12" t="n">
        <v>0.192</v>
      </c>
      <c r="P492" s="12" t="n">
        <v>12.45</v>
      </c>
      <c r="Q492" s="23" t="n">
        <f>M492/H492</f>
        <v>0.65</v>
      </c>
    </row>
    <row r="493" ht="22.5" customHeight="1">
      <c r="A493" s="78"/>
      <c r="B493" s="34"/>
      <c r="C493" s="13" t="n">
        <v>11763482</v>
      </c>
      <c r="D493" s="13" t="s">
        <v>44</v>
      </c>
      <c r="E493" s="14" t="s">
        <v>14</v>
      </c>
      <c r="F493" s="13" t="s">
        <v>12</v>
      </c>
      <c r="G493" s="105" t="n">
        <v>0.4</v>
      </c>
      <c r="H493" s="38" t="n">
        <v>100</v>
      </c>
      <c r="I493" s="40" t="n">
        <f>G493*H493*7</f>
        <v>280</v>
      </c>
      <c r="J493" s="13" t="s">
        <v>128</v>
      </c>
      <c r="K493" s="15" t="n">
        <v>798</v>
      </c>
      <c r="L493" s="15" t="n">
        <v>192</v>
      </c>
      <c r="M493" s="15" t="n">
        <v>0</v>
      </c>
      <c r="N493" s="12" t="n">
        <v>0.003</v>
      </c>
      <c r="O493" s="12" t="n">
        <v>0</v>
      </c>
      <c r="P493" s="12" t="n">
        <v>0.4985</v>
      </c>
      <c r="Q493" s="23" t="n">
        <f>M493/H493</f>
        <v>0</v>
      </c>
      <c r="R493" s="4" t="s">
        <v>133</v>
      </c>
    </row>
    <row r="494" ht="22.5" customHeight="1">
      <c r="A494" s="78"/>
      <c r="B494" s="34"/>
      <c r="C494" s="13" t="n">
        <v>91565942</v>
      </c>
      <c r="D494" s="13" t="s">
        <v>31</v>
      </c>
      <c r="E494" s="14" t="s">
        <v>36</v>
      </c>
      <c r="F494" s="13" t="s">
        <v>15</v>
      </c>
      <c r="G494" s="105" t="n">
        <v>0.03</v>
      </c>
      <c r="H494" s="38" t="n">
        <v>600</v>
      </c>
      <c r="I494" s="40" t="n">
        <f>G494*H494*7</f>
        <v>126</v>
      </c>
      <c r="J494" s="13" t="s">
        <v>128</v>
      </c>
      <c r="K494" s="15" t="n">
        <v>36351</v>
      </c>
      <c r="L494" s="15" t="n">
        <v>1935</v>
      </c>
      <c r="M494" s="15" t="n">
        <v>16</v>
      </c>
      <c r="N494" s="12" t="n">
        <v>0</v>
      </c>
      <c r="O494" s="12" t="n">
        <v>0.031</v>
      </c>
      <c r="P494" s="12" t="n">
        <v>0.489</v>
      </c>
      <c r="Q494" s="23" t="n">
        <f>M494/H494</f>
        <v>0.0266666666666667</v>
      </c>
    </row>
    <row r="495" ht="22.5" customHeight="1">
      <c r="A495" s="78"/>
      <c r="B495" s="34"/>
      <c r="C495" s="13" t="n">
        <v>91565947</v>
      </c>
      <c r="D495" s="13" t="s">
        <v>31</v>
      </c>
      <c r="E495" s="14" t="s">
        <v>42</v>
      </c>
      <c r="F495" s="13" t="s">
        <v>15</v>
      </c>
      <c r="G495" s="105" t="n">
        <v>0.02</v>
      </c>
      <c r="H495" s="38" t="n">
        <v>1000</v>
      </c>
      <c r="I495" s="40" t="n">
        <f>G495*H495*7</f>
        <v>140</v>
      </c>
      <c r="J495" s="13" t="s">
        <v>128</v>
      </c>
      <c r="K495" s="15" t="n">
        <v>354459</v>
      </c>
      <c r="L495" s="15" t="n">
        <v>54332</v>
      </c>
      <c r="M495" s="15" t="n">
        <v>674</v>
      </c>
      <c r="N495" s="12" t="n">
        <v>0</v>
      </c>
      <c r="O495" s="12" t="n">
        <v>0.02</v>
      </c>
      <c r="P495" s="12" t="n">
        <v>13.48</v>
      </c>
      <c r="Q495" s="23" t="n">
        <f>M495/H495</f>
        <v>0.674</v>
      </c>
    </row>
    <row r="496" ht="22.5" customHeight="1">
      <c r="A496" s="78"/>
      <c r="B496" s="34"/>
      <c r="C496" s="13" t="n">
        <v>12541739</v>
      </c>
      <c r="D496" s="13" t="s">
        <v>45</v>
      </c>
      <c r="E496" s="14" t="s">
        <v>14</v>
      </c>
      <c r="F496" s="13" t="s">
        <v>15</v>
      </c>
      <c r="G496" s="105" t="n">
        <v>0.3</v>
      </c>
      <c r="H496" s="38" t="n">
        <v>200</v>
      </c>
      <c r="I496" s="40" t="n">
        <f>G496*H496*7</f>
        <v>420</v>
      </c>
      <c r="J496" s="13" t="s">
        <v>128</v>
      </c>
      <c r="K496" s="15" t="n">
        <v>71310</v>
      </c>
      <c r="L496" s="15" t="n">
        <v>13037</v>
      </c>
      <c r="M496" s="15" t="n">
        <v>200</v>
      </c>
      <c r="N496" s="12" t="n">
        <v>0.005</v>
      </c>
      <c r="O496" s="12" t="n">
        <v>0.3</v>
      </c>
      <c r="P496" s="12" t="n">
        <v>60</v>
      </c>
      <c r="Q496" s="23" t="n">
        <f>M496/H496</f>
        <v>1</v>
      </c>
    </row>
    <row r="497" ht="22.5" customHeight="1">
      <c r="A497" s="78"/>
      <c r="B497" s="76" t="s">
        <v>134</v>
      </c>
      <c r="C497" s="13" t="n">
        <v>5464039</v>
      </c>
      <c r="D497" s="13" t="s">
        <v>31</v>
      </c>
      <c r="E497" s="14" t="s">
        <v>46</v>
      </c>
      <c r="F497" s="13" t="s">
        <v>15</v>
      </c>
      <c r="G497" s="24" t="n">
        <v>0.28</v>
      </c>
      <c r="H497" s="13" t="n">
        <v>1700</v>
      </c>
      <c r="I497" s="21" t="n">
        <f>G497*H497*7</f>
        <v>3332</v>
      </c>
      <c r="J497" s="13" t="s">
        <v>128</v>
      </c>
      <c r="K497" s="15" t="n">
        <v>446808</v>
      </c>
      <c r="L497" s="15" t="n">
        <v>95689</v>
      </c>
      <c r="M497" s="15" t="n">
        <v>1405</v>
      </c>
      <c r="N497" s="12" t="n">
        <v>0.004</v>
      </c>
      <c r="O497" s="12" t="n">
        <v>0.3</v>
      </c>
      <c r="P497" s="12" t="n">
        <v>420.99</v>
      </c>
      <c r="Q497" s="23" t="n">
        <f>M497/H497</f>
        <v>0.826470588235294</v>
      </c>
    </row>
    <row r="498" ht="22.5" customHeight="1">
      <c r="A498" s="78"/>
      <c r="B498" s="34"/>
      <c r="C498" s="13" t="n">
        <v>8057746</v>
      </c>
      <c r="D498" s="13" t="s">
        <v>31</v>
      </c>
      <c r="E498" s="14" t="s">
        <v>46</v>
      </c>
      <c r="F498" s="13" t="s">
        <v>15</v>
      </c>
      <c r="G498" s="24" t="n">
        <v>0.32</v>
      </c>
      <c r="H498" s="13" t="n">
        <v>300</v>
      </c>
      <c r="I498" s="21" t="n">
        <f>G498*H498*7</f>
        <v>672</v>
      </c>
      <c r="J498" s="13" t="s">
        <v>128</v>
      </c>
      <c r="K498" s="15" t="n">
        <v>275</v>
      </c>
      <c r="L498" s="15" t="n">
        <v>49</v>
      </c>
      <c r="M498" s="15" t="n">
        <v>3</v>
      </c>
      <c r="N498" s="12" t="n">
        <v>0.017</v>
      </c>
      <c r="O498" s="12" t="n">
        <v>0.28</v>
      </c>
      <c r="P498" s="12" t="n">
        <v>0.84</v>
      </c>
      <c r="Q498" s="23" t="n">
        <f>M498/H498</f>
        <v>0.01</v>
      </c>
    </row>
    <row r="499" ht="22.5" customHeight="1">
      <c r="A499" s="78"/>
      <c r="B499" s="34"/>
      <c r="C499" s="13" t="n">
        <v>91399821</v>
      </c>
      <c r="D499" s="13" t="s">
        <v>40</v>
      </c>
      <c r="E499" s="14" t="s">
        <v>14</v>
      </c>
      <c r="F499" s="13" t="s">
        <v>26</v>
      </c>
      <c r="G499" s="24" t="n">
        <v>0.1</v>
      </c>
      <c r="H499" s="13" t="n">
        <v>500</v>
      </c>
      <c r="I499" s="21" t="n">
        <f>G499*H499*7</f>
        <v>350</v>
      </c>
      <c r="J499" s="13" t="s">
        <v>128</v>
      </c>
      <c r="K499" s="15" t="n">
        <v>86300</v>
      </c>
      <c r="L499" s="15" t="n">
        <v>15686</v>
      </c>
      <c r="M499" s="15" t="n">
        <v>472</v>
      </c>
      <c r="N499" s="12" t="n">
        <v>0</v>
      </c>
      <c r="O499" s="12" t="n">
        <v>0.13</v>
      </c>
      <c r="P499" s="12" t="n">
        <v>61.49</v>
      </c>
      <c r="Q499" s="23" t="n">
        <f>M499/H499</f>
        <v>0.944</v>
      </c>
    </row>
    <row r="500" ht="22.5" customHeight="1">
      <c r="A500" s="78"/>
      <c r="B500" s="34"/>
      <c r="C500" s="13" t="n">
        <v>8670368</v>
      </c>
      <c r="D500" s="13" t="s">
        <v>16</v>
      </c>
      <c r="E500" s="14" t="s">
        <v>11</v>
      </c>
      <c r="F500" s="13" t="s">
        <v>30</v>
      </c>
      <c r="G500" s="24" t="n">
        <v>0.12</v>
      </c>
      <c r="H500" s="13" t="n">
        <v>100</v>
      </c>
      <c r="I500" s="21" t="n">
        <f>G500*H500*7</f>
        <v>84</v>
      </c>
      <c r="J500" s="13" t="s">
        <v>128</v>
      </c>
      <c r="K500" s="15" t="n">
        <v>14242</v>
      </c>
      <c r="L500" s="15" t="n">
        <v>1704</v>
      </c>
      <c r="M500" s="15" t="n">
        <v>23</v>
      </c>
      <c r="N500" s="12" t="n">
        <v>0</v>
      </c>
      <c r="O500" s="12" t="n">
        <v>0.24</v>
      </c>
      <c r="P500" s="12" t="n">
        <v>5.51</v>
      </c>
      <c r="Q500" s="23" t="n">
        <f>M500/H500</f>
        <v>0.23</v>
      </c>
    </row>
    <row r="501" ht="22.5" customHeight="1">
      <c r="A501" s="78"/>
      <c r="B501" s="34"/>
      <c r="C501" s="13" t="n">
        <v>10514860</v>
      </c>
      <c r="D501" s="13" t="s">
        <v>44</v>
      </c>
      <c r="E501" s="14" t="s">
        <v>14</v>
      </c>
      <c r="F501" s="13" t="s">
        <v>15</v>
      </c>
      <c r="G501" s="24" t="n">
        <v>0.6</v>
      </c>
      <c r="H501" s="13" t="n">
        <v>150</v>
      </c>
      <c r="I501" s="21" t="n">
        <f>G501*H501*7</f>
        <v>630</v>
      </c>
      <c r="J501" s="13" t="s">
        <v>128</v>
      </c>
      <c r="K501" s="15" t="n">
        <v>118041</v>
      </c>
      <c r="L501" s="15" t="n">
        <v>7024</v>
      </c>
      <c r="M501" s="15" t="n">
        <v>86</v>
      </c>
      <c r="N501" s="12" t="n">
        <v>0.009</v>
      </c>
      <c r="O501" s="12" t="n">
        <v>0.699</v>
      </c>
      <c r="P501" s="12" t="n">
        <v>60.1</v>
      </c>
      <c r="Q501" s="23" t="n">
        <f>M501/H501</f>
        <v>0.573333333333333</v>
      </c>
    </row>
    <row r="502" ht="22.5" customHeight="1">
      <c r="A502" s="78"/>
      <c r="B502" s="34"/>
      <c r="C502" s="13" t="n">
        <v>91532857</v>
      </c>
      <c r="D502" s="13" t="s">
        <v>47</v>
      </c>
      <c r="E502" s="14" t="s">
        <v>14</v>
      </c>
      <c r="F502" s="13" t="s">
        <v>12</v>
      </c>
      <c r="G502" s="24" t="n">
        <v>0.23</v>
      </c>
      <c r="H502" s="13" t="n">
        <v>100</v>
      </c>
      <c r="I502" s="21" t="n">
        <f>G502*H502*7</f>
        <v>161</v>
      </c>
      <c r="J502" s="13" t="s">
        <v>128</v>
      </c>
      <c r="K502" s="15" t="n">
        <v>10669</v>
      </c>
      <c r="L502" s="15" t="n">
        <v>1578</v>
      </c>
      <c r="M502" s="15" t="n">
        <v>63</v>
      </c>
      <c r="N502" s="12" t="n">
        <v>0.006</v>
      </c>
      <c r="O502" s="12" t="n">
        <v>0.158</v>
      </c>
      <c r="P502" s="12" t="n">
        <v>9.9548</v>
      </c>
      <c r="Q502" s="23" t="n">
        <f>M502/H502</f>
        <v>0.63</v>
      </c>
    </row>
    <row r="503" ht="22.5" customHeight="1">
      <c r="A503" s="78"/>
      <c r="B503" s="34"/>
      <c r="C503" s="13" t="n">
        <v>91534913</v>
      </c>
      <c r="D503" s="13" t="s">
        <v>48</v>
      </c>
      <c r="E503" s="14" t="s">
        <v>49</v>
      </c>
      <c r="F503" s="13" t="s">
        <v>15</v>
      </c>
      <c r="G503" s="24" t="n">
        <v>0.5</v>
      </c>
      <c r="H503" s="13" t="n">
        <v>100</v>
      </c>
      <c r="I503" s="21" t="n">
        <f>G503*H503*7</f>
        <v>350</v>
      </c>
      <c r="J503" s="13" t="s">
        <v>128</v>
      </c>
      <c r="K503" s="15" t="n">
        <v>2272</v>
      </c>
      <c r="L503" s="15" t="n">
        <v>467</v>
      </c>
      <c r="M503" s="15" t="n">
        <v>0</v>
      </c>
      <c r="N503" s="12" t="n">
        <v>0</v>
      </c>
      <c r="O503" s="12" t="n">
        <v>0</v>
      </c>
      <c r="P503" s="12" t="n">
        <v>0</v>
      </c>
      <c r="Q503" s="23" t="n">
        <f>M503/H503</f>
        <v>0</v>
      </c>
    </row>
    <row r="504" ht="22.5" customHeight="1">
      <c r="A504" s="78"/>
      <c r="B504" s="34"/>
      <c r="C504" s="13" t="n">
        <v>91533906</v>
      </c>
      <c r="D504" s="13" t="s">
        <v>50</v>
      </c>
      <c r="E504" s="14" t="s">
        <v>51</v>
      </c>
      <c r="F504" s="13" t="s">
        <v>15</v>
      </c>
      <c r="G504" s="24" t="n">
        <v>0.5</v>
      </c>
      <c r="H504" s="13" t="n">
        <v>100</v>
      </c>
      <c r="I504" s="21" t="n">
        <f>G504*H504*7</f>
        <v>350</v>
      </c>
      <c r="J504" s="13" t="s">
        <v>128</v>
      </c>
      <c r="K504" s="15" t="n">
        <v>1025</v>
      </c>
      <c r="L504" s="15" t="n">
        <v>58</v>
      </c>
      <c r="M504" s="15" t="n">
        <v>0</v>
      </c>
      <c r="N504" s="12" t="n">
        <v>0</v>
      </c>
      <c r="O504" s="12" t="n">
        <v>0</v>
      </c>
      <c r="P504" s="12" t="n">
        <v>0</v>
      </c>
      <c r="Q504" s="23" t="n">
        <f>M504/H504</f>
        <v>0</v>
      </c>
    </row>
    <row r="505" ht="22.5" customHeight="1">
      <c r="A505" s="78"/>
      <c r="B505" s="34"/>
      <c r="C505" s="13" t="n">
        <v>91545519</v>
      </c>
      <c r="D505" s="13" t="s">
        <v>52</v>
      </c>
      <c r="E505" s="14" t="s">
        <v>46</v>
      </c>
      <c r="F505" s="13" t="s">
        <v>15</v>
      </c>
      <c r="G505" s="24" t="n">
        <v>0.2</v>
      </c>
      <c r="H505" s="13" t="n">
        <v>100</v>
      </c>
      <c r="I505" s="21" t="n">
        <f>G505*H505*7</f>
        <v>140</v>
      </c>
      <c r="J505" s="13" t="s">
        <v>128</v>
      </c>
      <c r="K505" s="15" t="n">
        <v>60375</v>
      </c>
      <c r="L505" s="15" t="n">
        <v>12656</v>
      </c>
      <c r="M505" s="15" t="n">
        <v>75</v>
      </c>
      <c r="N505" s="12" t="n">
        <v>0.001</v>
      </c>
      <c r="O505" s="12" t="n">
        <v>0.2</v>
      </c>
      <c r="P505" s="12" t="n">
        <v>14.97</v>
      </c>
      <c r="Q505" s="23" t="n">
        <f>M505/H505</f>
        <v>0.75</v>
      </c>
    </row>
    <row r="506" ht="22.5" customHeight="1">
      <c r="A506" s="78"/>
      <c r="B506" s="34"/>
      <c r="C506" s="13" t="n">
        <v>91551388</v>
      </c>
      <c r="D506" s="13" t="s">
        <v>53</v>
      </c>
      <c r="E506" s="14" t="s">
        <v>54</v>
      </c>
      <c r="F506" s="13" t="s">
        <v>12</v>
      </c>
      <c r="G506" s="24" t="n">
        <v>0.8</v>
      </c>
      <c r="H506" s="13" t="n">
        <v>100</v>
      </c>
      <c r="I506" s="21" t="n">
        <f>G506*H506*7</f>
        <v>560</v>
      </c>
      <c r="J506" s="13" t="s">
        <v>128</v>
      </c>
      <c r="K506" s="15" t="n">
        <v>3746</v>
      </c>
      <c r="L506" s="15" t="n">
        <v>1219</v>
      </c>
      <c r="M506" s="15" t="n">
        <v>19</v>
      </c>
      <c r="N506" s="12" t="n">
        <v>0.014</v>
      </c>
      <c r="O506" s="12" t="n">
        <v>0.924</v>
      </c>
      <c r="P506" s="12" t="n">
        <v>17.564</v>
      </c>
      <c r="Q506" s="23" t="n">
        <f>M506/H506</f>
        <v>0.19</v>
      </c>
      <c r="S506" s="4" t="s">
        <v>135</v>
      </c>
    </row>
    <row r="507" ht="22.5" customHeight="1">
      <c r="A507" s="78"/>
      <c r="B507" s="34"/>
      <c r="C507" s="13" t="n">
        <v>91565948</v>
      </c>
      <c r="D507" s="13" t="s">
        <v>47</v>
      </c>
      <c r="E507" s="14" t="s">
        <v>14</v>
      </c>
      <c r="F507" s="13" t="s">
        <v>12</v>
      </c>
      <c r="G507" s="24" t="n">
        <v>0.16</v>
      </c>
      <c r="H507" s="13" t="n">
        <v>170</v>
      </c>
      <c r="I507" s="21" t="n">
        <f>G507*H507*7</f>
        <v>190.4</v>
      </c>
      <c r="J507" s="13" t="s">
        <v>128</v>
      </c>
      <c r="K507" s="15" t="n">
        <v>8963</v>
      </c>
      <c r="L507" s="15" t="n">
        <v>669</v>
      </c>
      <c r="M507" s="15" t="n">
        <v>14</v>
      </c>
      <c r="N507" s="12" t="n">
        <v>0.005</v>
      </c>
      <c r="O507" s="12" t="n">
        <v>0.248</v>
      </c>
      <c r="P507" s="12" t="n">
        <v>3.4742</v>
      </c>
      <c r="Q507" s="23" t="n">
        <f>M507/H507</f>
        <v>0.0823529411764706</v>
      </c>
    </row>
    <row r="508" ht="22.5" customHeight="1">
      <c r="A508" s="78"/>
      <c r="B508" s="34"/>
      <c r="C508" s="13" t="n">
        <v>91550293</v>
      </c>
      <c r="D508" s="13" t="s">
        <v>55</v>
      </c>
      <c r="E508" s="14" t="s">
        <v>56</v>
      </c>
      <c r="F508" s="13" t="s">
        <v>15</v>
      </c>
      <c r="G508" s="24" t="n">
        <v>0.35</v>
      </c>
      <c r="H508" s="13" t="n">
        <v>155</v>
      </c>
      <c r="I508" s="21" t="n">
        <f>G508*H508*7</f>
        <v>379.75</v>
      </c>
      <c r="J508" s="13" t="s">
        <v>128</v>
      </c>
      <c r="K508" s="15" t="n">
        <v>45792</v>
      </c>
      <c r="L508" s="15" t="n">
        <v>5924</v>
      </c>
      <c r="M508" s="15" t="n">
        <v>31</v>
      </c>
      <c r="N508" s="12" t="n">
        <v>0.002</v>
      </c>
      <c r="O508" s="12" t="n">
        <v>0.35</v>
      </c>
      <c r="P508" s="12" t="n">
        <v>10.85</v>
      </c>
      <c r="Q508" s="23" t="n">
        <f>M508/H508</f>
        <v>0.2</v>
      </c>
    </row>
    <row r="509" ht="22.5" customHeight="1">
      <c r="A509" s="78"/>
      <c r="B509" s="34"/>
      <c r="C509" s="13" t="n">
        <v>9333145</v>
      </c>
      <c r="D509" s="13" t="s">
        <v>57</v>
      </c>
      <c r="E509" s="14" t="s">
        <v>14</v>
      </c>
      <c r="F509" s="13" t="s">
        <v>26</v>
      </c>
      <c r="G509" s="24" t="n">
        <v>0.35</v>
      </c>
      <c r="H509" s="13" t="n">
        <v>120</v>
      </c>
      <c r="I509" s="21" t="n">
        <f>G509*H509*7</f>
        <v>294</v>
      </c>
      <c r="J509" s="13" t="s">
        <v>128</v>
      </c>
      <c r="K509" s="15" t="n">
        <v>134760</v>
      </c>
      <c r="L509" s="15" t="n">
        <v>772</v>
      </c>
      <c r="M509" s="15" t="n">
        <v>44</v>
      </c>
      <c r="N509" s="12" t="n">
        <v>0.01</v>
      </c>
      <c r="O509" s="12" t="n">
        <v>0.18</v>
      </c>
      <c r="P509" s="12" t="n">
        <v>7.71</v>
      </c>
      <c r="Q509" s="23" t="n">
        <f>M509/H509</f>
        <v>0.366666666666667</v>
      </c>
    </row>
    <row r="510" ht="22.5" customHeight="1">
      <c r="A510" s="78"/>
      <c r="B510" s="34"/>
      <c r="C510" s="13" t="n">
        <v>91557347</v>
      </c>
      <c r="D510" s="13" t="s">
        <v>58</v>
      </c>
      <c r="E510" s="14" t="s">
        <v>14</v>
      </c>
      <c r="F510" s="13" t="s">
        <v>15</v>
      </c>
      <c r="G510" s="24" t="n">
        <v>0.5</v>
      </c>
      <c r="H510" s="13" t="n">
        <v>50</v>
      </c>
      <c r="I510" s="21" t="n">
        <f>G510*H510*7</f>
        <v>175</v>
      </c>
      <c r="J510" s="13" t="s">
        <v>128</v>
      </c>
      <c r="K510" s="15" t="n">
        <v>15136</v>
      </c>
      <c r="L510" s="15" t="n">
        <v>109</v>
      </c>
      <c r="M510" s="15" t="n">
        <v>0</v>
      </c>
      <c r="N510" s="12" t="n">
        <v>0</v>
      </c>
      <c r="O510" s="12" t="n">
        <v>0</v>
      </c>
      <c r="P510" s="12" t="n">
        <v>0</v>
      </c>
      <c r="Q510" s="23" t="n">
        <f>M510/H510</f>
        <v>0</v>
      </c>
    </row>
    <row r="511" ht="22.5" customHeight="1">
      <c r="A511" s="78"/>
      <c r="B511" s="34"/>
      <c r="C511" s="13" t="n">
        <v>12115625</v>
      </c>
      <c r="D511" s="13" t="s">
        <v>59</v>
      </c>
      <c r="E511" s="14" t="s">
        <v>14</v>
      </c>
      <c r="F511" s="13" t="s">
        <v>15</v>
      </c>
      <c r="G511" s="24" t="n">
        <v>0.3</v>
      </c>
      <c r="H511" s="13" t="n">
        <v>50</v>
      </c>
      <c r="I511" s="21" t="n">
        <f>G511*H511*7</f>
        <v>105</v>
      </c>
      <c r="J511" s="13" t="s">
        <v>128</v>
      </c>
      <c r="K511" s="15" t="n">
        <v>1096</v>
      </c>
      <c r="L511" s="15" t="n">
        <v>50</v>
      </c>
      <c r="M511" s="15" t="n">
        <v>0</v>
      </c>
      <c r="N511" s="12" t="n">
        <v>0</v>
      </c>
      <c r="O511" s="12" t="n">
        <v>0</v>
      </c>
      <c r="P511" s="12" t="n">
        <v>0</v>
      </c>
      <c r="Q511" s="23" t="n">
        <f>M511/H511</f>
        <v>0</v>
      </c>
    </row>
    <row r="512" ht="22.5" customHeight="1">
      <c r="A512" s="78"/>
      <c r="B512" s="34"/>
      <c r="C512" s="13" t="n">
        <v>91564896</v>
      </c>
      <c r="D512" s="13" t="s">
        <v>60</v>
      </c>
      <c r="E512" s="14" t="s">
        <v>14</v>
      </c>
      <c r="F512" s="13" t="s">
        <v>15</v>
      </c>
      <c r="G512" s="24" t="n">
        <v>0.35</v>
      </c>
      <c r="H512" s="13" t="n">
        <v>200</v>
      </c>
      <c r="I512" s="21" t="n">
        <f>G512*H512*7</f>
        <v>490</v>
      </c>
      <c r="J512" s="13" t="s">
        <v>128</v>
      </c>
      <c r="K512" s="15" t="n">
        <v>74997</v>
      </c>
      <c r="L512" s="15" t="n">
        <v>13513</v>
      </c>
      <c r="M512" s="15" t="n">
        <v>115</v>
      </c>
      <c r="N512" s="12" t="n">
        <v>0.003</v>
      </c>
      <c r="O512" s="12" t="n">
        <v>0.35</v>
      </c>
      <c r="P512" s="12" t="n">
        <v>40.25</v>
      </c>
      <c r="Q512" s="23" t="n">
        <f>M512/H512</f>
        <v>0.575</v>
      </c>
      <c r="S512" s="11"/>
    </row>
    <row r="513" ht="22.5" customHeight="1">
      <c r="A513" s="78"/>
      <c r="B513" s="34"/>
      <c r="C513" s="13" t="n">
        <v>91566789</v>
      </c>
      <c r="D513" s="13" t="s">
        <v>61</v>
      </c>
      <c r="E513" s="14" t="s">
        <v>42</v>
      </c>
      <c r="F513" s="13" t="s">
        <v>15</v>
      </c>
      <c r="G513" s="24" t="n">
        <v>0.15</v>
      </c>
      <c r="H513" s="13" t="n">
        <v>50</v>
      </c>
      <c r="I513" s="21" t="n">
        <f>G513*H513*7</f>
        <v>52.5</v>
      </c>
      <c r="J513" s="13" t="s">
        <v>128</v>
      </c>
      <c r="K513" s="15" t="n">
        <v>71796</v>
      </c>
      <c r="L513" s="15" t="n">
        <v>48583</v>
      </c>
      <c r="M513" s="15" t="n">
        <v>50</v>
      </c>
      <c r="N513" s="12" t="n">
        <v>0</v>
      </c>
      <c r="O513" s="12" t="n">
        <v>0.1</v>
      </c>
      <c r="P513" s="12" t="n">
        <v>5</v>
      </c>
      <c r="Q513" s="23" t="n">
        <f>M513/H513</f>
        <v>1</v>
      </c>
    </row>
    <row r="514" ht="22.5" customHeight="1">
      <c r="A514" s="78"/>
      <c r="B514" s="34"/>
      <c r="C514" s="13" t="n">
        <v>12306671</v>
      </c>
      <c r="D514" s="13" t="s">
        <v>62</v>
      </c>
      <c r="E514" s="14" t="s">
        <v>63</v>
      </c>
      <c r="F514" s="13" t="s">
        <v>21</v>
      </c>
      <c r="G514" s="24" t="n">
        <v>0.22</v>
      </c>
      <c r="H514" s="13" t="n">
        <v>100</v>
      </c>
      <c r="I514" s="21" t="n">
        <f>G514*H514*7</f>
        <v>154</v>
      </c>
      <c r="J514" s="13" t="s">
        <v>128</v>
      </c>
      <c r="K514" s="15" t="n">
        <v>9146</v>
      </c>
      <c r="L514" s="15" t="n">
        <v>2846</v>
      </c>
      <c r="M514" s="15" t="n">
        <v>11</v>
      </c>
      <c r="N514" s="12" t="n">
        <v>0</v>
      </c>
      <c r="O514" s="12" t="n">
        <v>0.22</v>
      </c>
      <c r="P514" s="12" t="n">
        <v>2.42</v>
      </c>
      <c r="Q514" s="23" t="n">
        <f>M514/H514</f>
        <v>0.11</v>
      </c>
    </row>
    <row r="515" ht="22.5" customHeight="1">
      <c r="A515" s="78"/>
      <c r="B515" s="34"/>
      <c r="C515" s="13" t="n">
        <v>12304863</v>
      </c>
      <c r="D515" s="13" t="s">
        <v>59</v>
      </c>
      <c r="E515" s="14" t="s">
        <v>14</v>
      </c>
      <c r="F515" s="13" t="s">
        <v>26</v>
      </c>
      <c r="G515" s="24" t="n">
        <v>0.5</v>
      </c>
      <c r="H515" s="13" t="n">
        <v>100</v>
      </c>
      <c r="I515" s="21" t="n">
        <f>G515*H515*7</f>
        <v>350</v>
      </c>
      <c r="J515" s="13" t="s">
        <v>128</v>
      </c>
      <c r="K515" s="15" t="n">
        <v>59121</v>
      </c>
      <c r="L515" s="15" t="n">
        <v>426</v>
      </c>
      <c r="M515" s="15" t="n">
        <v>41</v>
      </c>
      <c r="N515" s="12" t="n">
        <v>0.01</v>
      </c>
      <c r="O515" s="12" t="n">
        <v>0.12</v>
      </c>
      <c r="P515" s="12" t="n">
        <v>5.06</v>
      </c>
      <c r="Q515" s="23" t="n">
        <f>M515/H515</f>
        <v>0.41</v>
      </c>
    </row>
    <row r="516" ht="22.5" customHeight="1">
      <c r="A516" s="78"/>
      <c r="B516" s="34"/>
      <c r="C516" s="13" t="n">
        <v>91567363</v>
      </c>
      <c r="D516" s="13" t="s">
        <v>64</v>
      </c>
      <c r="E516" s="14" t="s">
        <v>14</v>
      </c>
      <c r="F516" s="13" t="s">
        <v>15</v>
      </c>
      <c r="G516" s="24" t="n">
        <v>0.25</v>
      </c>
      <c r="H516" s="13" t="n">
        <v>200</v>
      </c>
      <c r="I516" s="21" t="n">
        <f>G516*H516*7</f>
        <v>350</v>
      </c>
      <c r="J516" s="13" t="s">
        <v>128</v>
      </c>
      <c r="K516" s="15" t="n">
        <v>96370</v>
      </c>
      <c r="L516" s="15" t="n">
        <v>10727</v>
      </c>
      <c r="M516" s="15" t="n">
        <v>98</v>
      </c>
      <c r="N516" s="12" t="n">
        <v>0.002</v>
      </c>
      <c r="O516" s="12" t="n">
        <v>0.25</v>
      </c>
      <c r="P516" s="12" t="n">
        <v>24.5</v>
      </c>
      <c r="Q516" s="23" t="n">
        <f>M516/H516</f>
        <v>0.49</v>
      </c>
    </row>
    <row r="517" ht="22.5" customHeight="1">
      <c r="A517" s="78"/>
      <c r="B517" s="34"/>
      <c r="C517" s="13" t="n">
        <v>91567806</v>
      </c>
      <c r="D517" s="13" t="s">
        <v>64</v>
      </c>
      <c r="E517" s="14" t="s">
        <v>65</v>
      </c>
      <c r="F517" s="13" t="s">
        <v>15</v>
      </c>
      <c r="G517" s="24" t="n">
        <v>0.15</v>
      </c>
      <c r="H517" s="13" t="n">
        <v>200</v>
      </c>
      <c r="I517" s="21" t="n">
        <f>G517*H517*7</f>
        <v>210</v>
      </c>
      <c r="J517" s="13" t="s">
        <v>128</v>
      </c>
      <c r="K517" s="15" t="n">
        <v>71774</v>
      </c>
      <c r="L517" s="15" t="n">
        <v>16231</v>
      </c>
      <c r="M517" s="15" t="n">
        <v>60</v>
      </c>
      <c r="N517" s="12" t="n">
        <v>0.001</v>
      </c>
      <c r="O517" s="12" t="n">
        <v>0.15</v>
      </c>
      <c r="P517" s="12" t="n">
        <v>9</v>
      </c>
      <c r="Q517" s="23" t="n">
        <f>M517/H517</f>
        <v>0.3</v>
      </c>
    </row>
    <row r="518" ht="22.5" customHeight="1">
      <c r="A518" s="78"/>
      <c r="B518" s="34"/>
      <c r="C518" s="13" t="n">
        <v>12373981</v>
      </c>
      <c r="D518" s="13" t="s">
        <v>66</v>
      </c>
      <c r="E518" s="14" t="s">
        <v>36</v>
      </c>
      <c r="F518" s="13" t="s">
        <v>15</v>
      </c>
      <c r="G518" s="24" t="n">
        <v>0.04</v>
      </c>
      <c r="H518" s="13" t="n">
        <v>250</v>
      </c>
      <c r="I518" s="21" t="n">
        <f>G518*H518*7</f>
        <v>70</v>
      </c>
      <c r="J518" s="13" t="s">
        <v>128</v>
      </c>
      <c r="K518" s="15" t="n">
        <v>41331</v>
      </c>
      <c r="L518" s="15" t="n">
        <v>1005</v>
      </c>
      <c r="M518" s="15" t="n">
        <v>80</v>
      </c>
      <c r="N518" s="12" t="n">
        <v>0.003</v>
      </c>
      <c r="O518" s="12" t="n">
        <v>0.04</v>
      </c>
      <c r="P518" s="12" t="n">
        <v>3.2</v>
      </c>
      <c r="Q518" s="23" t="n">
        <f>M518/H518</f>
        <v>0.32</v>
      </c>
    </row>
    <row r="519" ht="22.5" customHeight="1">
      <c r="A519" s="78"/>
      <c r="B519" s="34"/>
      <c r="C519" s="13" t="n">
        <v>5365721</v>
      </c>
      <c r="D519" s="13" t="s">
        <v>67</v>
      </c>
      <c r="E519" s="14" t="s">
        <v>65</v>
      </c>
      <c r="F519" s="13" t="s">
        <v>15</v>
      </c>
      <c r="G519" s="24" t="n">
        <v>0.5</v>
      </c>
      <c r="H519" s="13" t="n">
        <v>100</v>
      </c>
      <c r="I519" s="21" t="n">
        <f>G519*H519*7</f>
        <v>350</v>
      </c>
      <c r="J519" s="13" t="s">
        <v>128</v>
      </c>
      <c r="K519" s="15" t="n">
        <v>82930</v>
      </c>
      <c r="L519" s="15" t="n">
        <v>31574</v>
      </c>
      <c r="M519" s="15" t="n">
        <v>85</v>
      </c>
      <c r="N519" s="12" t="n">
        <v>0.001</v>
      </c>
      <c r="O519" s="12" t="n">
        <v>0.5</v>
      </c>
      <c r="P519" s="12" t="n">
        <v>42.5</v>
      </c>
      <c r="Q519" s="23" t="n">
        <f>M519/H519</f>
        <v>0.85</v>
      </c>
    </row>
    <row r="520" ht="22.5" customHeight="1">
      <c r="A520" s="78"/>
      <c r="B520" s="34"/>
      <c r="C520" s="13" t="n">
        <v>91568575</v>
      </c>
      <c r="D520" s="13" t="s">
        <v>68</v>
      </c>
      <c r="E520" s="14" t="s">
        <v>14</v>
      </c>
      <c r="F520" s="13" t="s">
        <v>15</v>
      </c>
      <c r="G520" s="24" t="n">
        <v>0.4</v>
      </c>
      <c r="H520" s="13" t="n">
        <v>30</v>
      </c>
      <c r="I520" s="21" t="n">
        <f>G520*H520*7</f>
        <v>84</v>
      </c>
      <c r="J520" s="13" t="s">
        <v>128</v>
      </c>
      <c r="K520" s="15" t="n">
        <v>7594</v>
      </c>
      <c r="L520" s="15" t="n">
        <v>131</v>
      </c>
      <c r="M520" s="15" t="n">
        <v>0</v>
      </c>
      <c r="N520" s="12" t="n">
        <v>0</v>
      </c>
      <c r="O520" s="12" t="n">
        <v>0</v>
      </c>
      <c r="P520" s="12" t="n">
        <v>0</v>
      </c>
      <c r="Q520" s="23" t="n">
        <f>M520/H520</f>
        <v>0</v>
      </c>
    </row>
    <row r="521" ht="22.5" customHeight="1">
      <c r="A521" s="78"/>
      <c r="B521" s="30"/>
      <c r="C521" s="13" t="n">
        <v>9298539</v>
      </c>
      <c r="D521" s="13" t="s">
        <v>57</v>
      </c>
      <c r="E521" s="13" t="s">
        <v>14</v>
      </c>
      <c r="F521" s="13" t="s">
        <v>15</v>
      </c>
      <c r="G521" s="21" t="n">
        <v>0.38</v>
      </c>
      <c r="H521" s="13" t="n">
        <v>100</v>
      </c>
      <c r="I521" s="21" t="n">
        <f>G521*H521*7</f>
        <v>266</v>
      </c>
      <c r="J521" s="13" t="s">
        <v>128</v>
      </c>
      <c r="K521" s="15" t="n">
        <v>404705</v>
      </c>
      <c r="L521" s="15" t="n">
        <v>17577</v>
      </c>
      <c r="M521" s="15" t="n">
        <v>80</v>
      </c>
      <c r="N521" s="12" t="n">
        <v>0.001</v>
      </c>
      <c r="O521" s="12" t="n">
        <v>0.3</v>
      </c>
      <c r="P521" s="12" t="n">
        <v>24</v>
      </c>
      <c r="Q521" s="23" t="n">
        <f>M521/H521</f>
        <v>0.8</v>
      </c>
      <c r="R521" s="4" t="s">
        <v>141</v>
      </c>
    </row>
    <row r="522" ht="22.5" customHeight="1">
      <c r="A522" s="78"/>
      <c r="B522" s="76" t="s">
        <v>137</v>
      </c>
      <c r="C522" s="13" t="n">
        <v>91399439</v>
      </c>
      <c r="D522" s="13" t="s">
        <v>69</v>
      </c>
      <c r="E522" s="14" t="s">
        <v>42</v>
      </c>
      <c r="F522" s="13" t="s">
        <v>15</v>
      </c>
      <c r="G522" s="24" t="n">
        <v>0.1</v>
      </c>
      <c r="H522" s="13" t="n">
        <v>200</v>
      </c>
      <c r="I522" s="21" t="n">
        <f>G522*H522*7</f>
        <v>140</v>
      </c>
      <c r="J522" s="13" t="s">
        <v>128</v>
      </c>
      <c r="K522" s="17" t="n">
        <v>62578</v>
      </c>
      <c r="L522" s="15" t="n">
        <v>1115</v>
      </c>
      <c r="M522" s="17" t="n">
        <v>2</v>
      </c>
      <c r="N522" s="12" t="n">
        <v>0</v>
      </c>
      <c r="O522" s="12" t="n">
        <v>0.1</v>
      </c>
      <c r="P522" s="12" t="n">
        <v>0.2</v>
      </c>
      <c r="Q522" s="23" t="n">
        <f>M522/H522</f>
        <v>0.01</v>
      </c>
    </row>
    <row r="523" ht="22.5" customHeight="1">
      <c r="A523" s="78"/>
      <c r="B523" s="34"/>
      <c r="C523" s="13" t="n">
        <v>91399437</v>
      </c>
      <c r="D523" s="13" t="s">
        <v>70</v>
      </c>
      <c r="E523" s="14" t="s">
        <v>71</v>
      </c>
      <c r="F523" s="13" t="s">
        <v>15</v>
      </c>
      <c r="G523" s="24" t="n">
        <v>0.15</v>
      </c>
      <c r="H523" s="13" t="n">
        <v>50</v>
      </c>
      <c r="I523" s="21" t="n">
        <f>G523*H523*7</f>
        <v>52.5</v>
      </c>
      <c r="J523" s="13" t="s">
        <v>128</v>
      </c>
      <c r="K523" s="17" t="n">
        <v>12660</v>
      </c>
      <c r="L523" s="15" t="n">
        <v>4993</v>
      </c>
      <c r="M523" s="15" t="n">
        <v>50</v>
      </c>
      <c r="N523" s="12" t="n">
        <v>0.002</v>
      </c>
      <c r="O523" s="12" t="n">
        <v>0.15</v>
      </c>
      <c r="P523" s="12" t="n">
        <v>7.5</v>
      </c>
      <c r="Q523" s="23" t="n">
        <f>M523/H523</f>
        <v>1</v>
      </c>
    </row>
    <row r="524" ht="22.5" customHeight="1">
      <c r="A524" s="78"/>
      <c r="B524" s="34"/>
      <c r="C524" s="13" t="n">
        <v>5556054</v>
      </c>
      <c r="D524" s="13" t="s">
        <v>72</v>
      </c>
      <c r="E524" s="14" t="s">
        <v>36</v>
      </c>
      <c r="F524" s="13" t="s">
        <v>15</v>
      </c>
      <c r="G524" s="24" t="n">
        <v>0.8</v>
      </c>
      <c r="H524" s="13" t="n">
        <v>100</v>
      </c>
      <c r="I524" s="21" t="n">
        <f>G524*H524*7</f>
        <v>560</v>
      </c>
      <c r="J524" s="13" t="s">
        <v>128</v>
      </c>
      <c r="K524" s="17" t="n">
        <v>9477</v>
      </c>
      <c r="L524" s="15" t="n">
        <v>407</v>
      </c>
      <c r="M524" s="17" t="n">
        <v>3</v>
      </c>
      <c r="N524" s="12" t="n">
        <v>0.022</v>
      </c>
      <c r="O524" s="12" t="n">
        <v>2.969</v>
      </c>
      <c r="P524" s="12" t="n">
        <v>8.908</v>
      </c>
      <c r="Q524" s="23" t="n">
        <f>M524/H524</f>
        <v>0.03</v>
      </c>
    </row>
    <row r="525" ht="22.5" customHeight="1">
      <c r="A525" s="78"/>
      <c r="B525" s="34"/>
      <c r="C525" s="13" t="n">
        <v>8628042</v>
      </c>
      <c r="D525" s="13" t="s">
        <v>28</v>
      </c>
      <c r="E525" s="14" t="s">
        <v>14</v>
      </c>
      <c r="F525" s="13" t="s">
        <v>26</v>
      </c>
      <c r="G525" s="24" t="n">
        <v>0.48</v>
      </c>
      <c r="H525" s="13" t="n">
        <v>400</v>
      </c>
      <c r="I525" s="21" t="n">
        <f>G525*H525*7</f>
        <v>1344</v>
      </c>
      <c r="J525" s="13" t="s">
        <v>128</v>
      </c>
      <c r="K525" s="17" t="n">
        <v>33488</v>
      </c>
      <c r="L525" s="15" t="n">
        <v>14511</v>
      </c>
      <c r="M525" s="17" t="n">
        <v>384</v>
      </c>
      <c r="N525" s="12" t="n">
        <v>0.01</v>
      </c>
      <c r="O525" s="12" t="n">
        <v>0.35</v>
      </c>
      <c r="P525" s="12" t="n">
        <v>132.7</v>
      </c>
      <c r="Q525" s="23" t="n">
        <f>M525/H525</f>
        <v>0.96</v>
      </c>
    </row>
    <row r="526" ht="22.5" customHeight="1">
      <c r="A526" s="78"/>
      <c r="B526" s="34"/>
      <c r="C526" s="13" t="n">
        <v>9297014</v>
      </c>
      <c r="D526" s="13" t="s">
        <v>13</v>
      </c>
      <c r="E526" s="14" t="s">
        <v>14</v>
      </c>
      <c r="F526" s="13" t="s">
        <v>26</v>
      </c>
      <c r="G526" s="24" t="n">
        <v>0.18</v>
      </c>
      <c r="H526" s="13" t="n">
        <v>200</v>
      </c>
      <c r="I526" s="21" t="n">
        <f>G526*H526*7</f>
        <v>252</v>
      </c>
      <c r="J526" s="13" t="s">
        <v>128</v>
      </c>
      <c r="K526" s="17" t="n">
        <v>23585</v>
      </c>
      <c r="L526" s="15" t="n">
        <v>2857</v>
      </c>
      <c r="M526" s="17" t="n">
        <v>195</v>
      </c>
      <c r="N526" s="12" t="n">
        <v>0.01</v>
      </c>
      <c r="O526" s="12" t="n">
        <v>0.15</v>
      </c>
      <c r="P526" s="12" t="n">
        <v>29.03</v>
      </c>
      <c r="Q526" s="23" t="n">
        <f>M526/H526</f>
        <v>0.975</v>
      </c>
    </row>
    <row r="527" ht="22.5" customHeight="1">
      <c r="A527" s="78"/>
      <c r="B527" s="34"/>
      <c r="C527" s="13" t="n">
        <v>7815836</v>
      </c>
      <c r="D527" s="13" t="s">
        <v>73</v>
      </c>
      <c r="E527" s="14" t="s">
        <v>36</v>
      </c>
      <c r="F527" s="13" t="s">
        <v>15</v>
      </c>
      <c r="G527" s="24" t="n">
        <v>0.08</v>
      </c>
      <c r="H527" s="13" t="n">
        <v>12000</v>
      </c>
      <c r="I527" s="21" t="n">
        <f>G527*H527*7</f>
        <v>6720</v>
      </c>
      <c r="J527" s="13" t="s">
        <v>128</v>
      </c>
      <c r="K527" s="17" t="n">
        <v>1347409</v>
      </c>
      <c r="L527" s="15" t="n">
        <v>245059</v>
      </c>
      <c r="M527" s="17" t="n">
        <v>5357</v>
      </c>
      <c r="N527" s="12" t="n">
        <v>0.003</v>
      </c>
      <c r="O527" s="12" t="n">
        <v>0.128</v>
      </c>
      <c r="P527" s="12" t="n">
        <v>687.72</v>
      </c>
      <c r="Q527" s="23" t="n">
        <f>M527/H527</f>
        <v>0.446416666666667</v>
      </c>
    </row>
    <row r="528" ht="22.5" customHeight="1">
      <c r="A528" s="78"/>
      <c r="B528" s="34"/>
      <c r="C528" s="13" t="n">
        <v>91467820</v>
      </c>
      <c r="D528" s="13" t="s">
        <v>74</v>
      </c>
      <c r="E528" s="14" t="s">
        <v>36</v>
      </c>
      <c r="F528" s="13" t="s">
        <v>15</v>
      </c>
      <c r="G528" s="24" t="n">
        <v>0.1</v>
      </c>
      <c r="H528" s="14" t="n">
        <v>300</v>
      </c>
      <c r="I528" s="21" t="n">
        <f>G528*H528*7</f>
        <v>210</v>
      </c>
      <c r="J528" s="13" t="s">
        <v>128</v>
      </c>
      <c r="K528" s="17" t="n">
        <v>114433</v>
      </c>
      <c r="L528" s="15" t="n">
        <v>40939</v>
      </c>
      <c r="M528" s="17" t="n">
        <v>221</v>
      </c>
      <c r="N528" s="12" t="n">
        <v>0.001</v>
      </c>
      <c r="O528" s="12" t="n">
        <v>0.1</v>
      </c>
      <c r="P528" s="12" t="n">
        <v>22.1</v>
      </c>
      <c r="Q528" s="23" t="n">
        <f>M528/H528</f>
        <v>0.736666666666667</v>
      </c>
    </row>
    <row r="529" ht="22.5" customHeight="1">
      <c r="A529" s="78"/>
      <c r="B529" s="34"/>
      <c r="C529" s="13" t="n">
        <v>91496145</v>
      </c>
      <c r="D529" s="13" t="s">
        <v>74</v>
      </c>
      <c r="E529" s="14" t="s">
        <v>71</v>
      </c>
      <c r="F529" s="13" t="s">
        <v>15</v>
      </c>
      <c r="G529" s="24" t="n">
        <v>0.14</v>
      </c>
      <c r="H529" s="14" t="n">
        <v>50</v>
      </c>
      <c r="I529" s="21" t="n">
        <f>G529*H529*7</f>
        <v>49</v>
      </c>
      <c r="J529" s="13" t="s">
        <v>128</v>
      </c>
      <c r="K529" s="17" t="n">
        <v>46658</v>
      </c>
      <c r="L529" s="17" t="n">
        <v>9299</v>
      </c>
      <c r="M529" s="17" t="n">
        <v>30</v>
      </c>
      <c r="N529" s="12" t="n">
        <v>0</v>
      </c>
      <c r="O529" s="12" t="n">
        <v>0.15</v>
      </c>
      <c r="P529" s="12" t="n">
        <v>4.5</v>
      </c>
      <c r="Q529" s="23" t="n">
        <f>M529/H529</f>
        <v>0.6</v>
      </c>
    </row>
    <row r="530" ht="22.5" customHeight="1">
      <c r="A530" s="78"/>
      <c r="B530" s="34"/>
      <c r="C530" s="13" t="n">
        <v>91496146</v>
      </c>
      <c r="D530" s="13" t="s">
        <v>74</v>
      </c>
      <c r="E530" s="14" t="s">
        <v>46</v>
      </c>
      <c r="F530" s="13" t="s">
        <v>15</v>
      </c>
      <c r="G530" s="24" t="n">
        <v>0.14</v>
      </c>
      <c r="H530" s="14" t="n">
        <v>200</v>
      </c>
      <c r="I530" s="21" t="n">
        <f>G530*H530*7</f>
        <v>196</v>
      </c>
      <c r="J530" s="13" t="s">
        <v>128</v>
      </c>
      <c r="K530" s="17" t="n">
        <v>36733</v>
      </c>
      <c r="L530" s="17" t="n">
        <v>9026</v>
      </c>
      <c r="M530" s="17" t="n">
        <v>50</v>
      </c>
      <c r="N530" s="12" t="n">
        <v>0.001</v>
      </c>
      <c r="O530" s="12" t="n">
        <v>0.14</v>
      </c>
      <c r="P530" s="12" t="n">
        <v>7</v>
      </c>
      <c r="Q530" s="23" t="n">
        <f>M530/H530</f>
        <v>0.25</v>
      </c>
    </row>
    <row r="531" ht="22.5" customHeight="1">
      <c r="A531" s="78"/>
      <c r="B531" s="34"/>
      <c r="C531" s="13" t="n">
        <v>91496147</v>
      </c>
      <c r="D531" s="13" t="s">
        <v>74</v>
      </c>
      <c r="E531" s="14" t="s">
        <v>11</v>
      </c>
      <c r="F531" s="13" t="s">
        <v>15</v>
      </c>
      <c r="G531" s="24" t="n">
        <v>0.14</v>
      </c>
      <c r="H531" s="14" t="n">
        <v>150</v>
      </c>
      <c r="I531" s="21" t="n">
        <f>G531*H531*7</f>
        <v>147</v>
      </c>
      <c r="J531" s="13" t="s">
        <v>128</v>
      </c>
      <c r="K531" s="17" t="n">
        <v>11980</v>
      </c>
      <c r="L531" s="15" t="n">
        <v>2117</v>
      </c>
      <c r="M531" s="17" t="n">
        <v>3</v>
      </c>
      <c r="N531" s="12" t="n">
        <v>0</v>
      </c>
      <c r="O531" s="12" t="n">
        <v>0.13</v>
      </c>
      <c r="P531" s="12" t="n">
        <v>0.39</v>
      </c>
      <c r="Q531" s="23" t="n">
        <f>M531/H531</f>
        <v>0.02</v>
      </c>
    </row>
    <row r="532" ht="22.5" customHeight="1">
      <c r="A532" s="78"/>
      <c r="B532" s="34"/>
      <c r="C532" s="13" t="n">
        <v>91496148</v>
      </c>
      <c r="D532" s="13" t="s">
        <v>74</v>
      </c>
      <c r="E532" s="14" t="s">
        <v>14</v>
      </c>
      <c r="F532" s="13" t="s">
        <v>15</v>
      </c>
      <c r="G532" s="24" t="n">
        <v>0.15</v>
      </c>
      <c r="H532" s="14" t="n">
        <v>160</v>
      </c>
      <c r="I532" s="21" t="n">
        <f>G532*H532*7</f>
        <v>168</v>
      </c>
      <c r="J532" s="13" t="s">
        <v>128</v>
      </c>
      <c r="K532" s="17" t="n">
        <v>61017</v>
      </c>
      <c r="L532" s="17" t="n">
        <v>22979</v>
      </c>
      <c r="M532" s="17" t="n">
        <v>160</v>
      </c>
      <c r="N532" s="12" t="n">
        <v>0.001</v>
      </c>
      <c r="O532" s="12" t="n">
        <v>0.15</v>
      </c>
      <c r="P532" s="12" t="n">
        <v>24</v>
      </c>
      <c r="Q532" s="23" t="n">
        <f>M532/H532</f>
        <v>1</v>
      </c>
    </row>
    <row r="533" ht="22.5" customHeight="1">
      <c r="A533" s="78"/>
      <c r="B533" s="34"/>
      <c r="C533" s="13" t="n">
        <v>10765365</v>
      </c>
      <c r="D533" s="13" t="s">
        <v>75</v>
      </c>
      <c r="E533" s="14" t="s">
        <v>71</v>
      </c>
      <c r="F533" s="13" t="s">
        <v>15</v>
      </c>
      <c r="G533" s="24" t="n">
        <v>0.19</v>
      </c>
      <c r="H533" s="14" t="n">
        <v>100</v>
      </c>
      <c r="I533" s="21" t="n">
        <f>G533*H533*7</f>
        <v>133</v>
      </c>
      <c r="J533" s="13" t="s">
        <v>128</v>
      </c>
      <c r="K533" s="17" t="n">
        <v>257311</v>
      </c>
      <c r="L533" s="17" t="n">
        <v>1421</v>
      </c>
      <c r="M533" s="17" t="n">
        <v>48</v>
      </c>
      <c r="N533" s="12" t="n">
        <v>0.006</v>
      </c>
      <c r="O533" s="12" t="n">
        <v>0.182</v>
      </c>
      <c r="P533" s="12" t="n">
        <v>8.73</v>
      </c>
      <c r="Q533" s="23" t="n">
        <f>M533/H533</f>
        <v>0.48</v>
      </c>
    </row>
    <row r="534" ht="22.5" customHeight="1">
      <c r="A534" s="78"/>
      <c r="B534" s="34"/>
      <c r="C534" s="13" t="n">
        <v>11079953</v>
      </c>
      <c r="D534" s="13" t="s">
        <v>72</v>
      </c>
      <c r="E534" s="14" t="s">
        <v>36</v>
      </c>
      <c r="F534" s="13" t="s">
        <v>15</v>
      </c>
      <c r="G534" s="24" t="n">
        <v>0.8</v>
      </c>
      <c r="H534" s="14" t="n">
        <v>100</v>
      </c>
      <c r="I534" s="21" t="n">
        <f>G534*H534*7</f>
        <v>560</v>
      </c>
      <c r="J534" s="13" t="s">
        <v>128</v>
      </c>
      <c r="K534" s="15" t="n">
        <v>6976</v>
      </c>
      <c r="L534" s="15" t="n">
        <v>731</v>
      </c>
      <c r="M534" s="17" t="n">
        <v>0</v>
      </c>
      <c r="N534" s="12" t="n">
        <v>0</v>
      </c>
      <c r="O534" s="12" t="n">
        <v>0</v>
      </c>
      <c r="P534" s="12" t="n">
        <v>0</v>
      </c>
      <c r="Q534" s="23" t="n">
        <f>M534/H534</f>
        <v>0</v>
      </c>
    </row>
    <row r="535" ht="22.5" customHeight="1">
      <c r="A535" s="78"/>
      <c r="B535" s="34"/>
      <c r="C535" s="13" t="n">
        <v>11690181</v>
      </c>
      <c r="D535" s="13" t="s">
        <v>76</v>
      </c>
      <c r="E535" s="14" t="s">
        <v>14</v>
      </c>
      <c r="F535" s="13" t="s">
        <v>15</v>
      </c>
      <c r="G535" s="24" t="n">
        <v>0.45</v>
      </c>
      <c r="H535" s="14" t="n">
        <v>400</v>
      </c>
      <c r="I535" s="21" t="n">
        <f>G535*H535*7</f>
        <v>1260</v>
      </c>
      <c r="J535" s="13" t="s">
        <v>128</v>
      </c>
      <c r="K535" s="17" t="n">
        <v>304443</v>
      </c>
      <c r="L535" s="17" t="n">
        <v>13462</v>
      </c>
      <c r="M535" s="15" t="n">
        <v>400</v>
      </c>
      <c r="N535" s="12" t="n">
        <v>0.012</v>
      </c>
      <c r="O535" s="12" t="n">
        <v>0.42</v>
      </c>
      <c r="P535" s="12" t="n">
        <v>168</v>
      </c>
      <c r="Q535" s="23" t="n">
        <f>M535/H535</f>
        <v>1</v>
      </c>
    </row>
    <row r="536" ht="22.5" customHeight="1">
      <c r="A536" s="78"/>
      <c r="B536" s="34"/>
      <c r="C536" s="13" t="n">
        <v>11836152</v>
      </c>
      <c r="D536" s="13" t="s">
        <v>73</v>
      </c>
      <c r="E536" s="14" t="s">
        <v>36</v>
      </c>
      <c r="F536" s="13" t="s">
        <v>15</v>
      </c>
      <c r="G536" s="24" t="n">
        <v>0.09</v>
      </c>
      <c r="H536" s="14" t="n">
        <v>100</v>
      </c>
      <c r="I536" s="21" t="n">
        <f>G536*H536*7</f>
        <v>63</v>
      </c>
      <c r="J536" s="13" t="s">
        <v>128</v>
      </c>
      <c r="K536" s="17" t="n">
        <v>1113</v>
      </c>
      <c r="L536" s="15" t="n">
        <v>234</v>
      </c>
      <c r="M536" s="17" t="n">
        <v>9</v>
      </c>
      <c r="N536" s="12" t="n">
        <v>0.003</v>
      </c>
      <c r="O536" s="12" t="n">
        <v>0.09</v>
      </c>
      <c r="P536" s="12" t="n">
        <v>0.81</v>
      </c>
      <c r="Q536" s="23" t="n">
        <f>M536/H536</f>
        <v>0.09</v>
      </c>
    </row>
    <row r="537" ht="22.5" customHeight="1">
      <c r="A537" s="78"/>
      <c r="B537" s="34"/>
      <c r="C537" s="13" t="n">
        <v>11862336</v>
      </c>
      <c r="D537" s="13" t="s">
        <v>69</v>
      </c>
      <c r="E537" s="14" t="s">
        <v>42</v>
      </c>
      <c r="F537" s="13" t="s">
        <v>15</v>
      </c>
      <c r="G537" s="24" t="n">
        <v>0.1</v>
      </c>
      <c r="H537" s="14" t="n">
        <v>100</v>
      </c>
      <c r="I537" s="21" t="n">
        <f>G537*H537*7</f>
        <v>70</v>
      </c>
      <c r="J537" s="13" t="s">
        <v>128</v>
      </c>
      <c r="K537" s="17" t="n">
        <v>767</v>
      </c>
      <c r="L537" s="15" t="n">
        <v>14</v>
      </c>
      <c r="M537" s="17" t="n">
        <v>1</v>
      </c>
      <c r="N537" s="12" t="n">
        <v>0.007</v>
      </c>
      <c r="O537" s="12" t="n">
        <v>0.1</v>
      </c>
      <c r="P537" s="12" t="n">
        <v>0.1</v>
      </c>
      <c r="Q537" s="23" t="n">
        <f>M537/H537</f>
        <v>0.01</v>
      </c>
    </row>
    <row r="538" ht="22.5" customHeight="1">
      <c r="A538" s="78"/>
      <c r="B538" s="34"/>
      <c r="C538" s="13" t="n">
        <v>11924259</v>
      </c>
      <c r="D538" s="13" t="s">
        <v>77</v>
      </c>
      <c r="E538" s="14" t="s">
        <v>36</v>
      </c>
      <c r="F538" s="13" t="s">
        <v>15</v>
      </c>
      <c r="G538" s="24" t="n">
        <v>0.12</v>
      </c>
      <c r="H538" s="14" t="n">
        <v>200</v>
      </c>
      <c r="I538" s="21" t="n">
        <f>G538*H538*7</f>
        <v>168</v>
      </c>
      <c r="J538" s="13" t="s">
        <v>128</v>
      </c>
      <c r="K538" s="17" t="n">
        <v>81001</v>
      </c>
      <c r="L538" s="15" t="n">
        <v>11135</v>
      </c>
      <c r="M538" s="17" t="n">
        <v>57</v>
      </c>
      <c r="N538" s="12" t="n">
        <v>0.001</v>
      </c>
      <c r="O538" s="12" t="n">
        <v>0.12</v>
      </c>
      <c r="P538" s="12" t="n">
        <v>6.84</v>
      </c>
      <c r="Q538" s="23" t="n">
        <f>M538/H538</f>
        <v>0.285</v>
      </c>
    </row>
    <row r="539" ht="22.5" customHeight="1">
      <c r="A539" s="78"/>
      <c r="B539" s="34"/>
      <c r="C539" s="13" t="n">
        <v>12038500</v>
      </c>
      <c r="D539" s="13" t="s">
        <v>76</v>
      </c>
      <c r="E539" s="14" t="s">
        <v>14</v>
      </c>
      <c r="F539" s="13" t="s">
        <v>15</v>
      </c>
      <c r="G539" s="24" t="n">
        <v>0.4</v>
      </c>
      <c r="H539" s="14" t="n">
        <v>100</v>
      </c>
      <c r="I539" s="21" t="n">
        <f>G539*H539*7</f>
        <v>280</v>
      </c>
      <c r="J539" s="13" t="s">
        <v>128</v>
      </c>
      <c r="K539" s="17" t="n">
        <v>11207</v>
      </c>
      <c r="L539" s="15" t="n">
        <v>1812</v>
      </c>
      <c r="M539" s="17" t="n">
        <v>39</v>
      </c>
      <c r="N539" s="12" t="n">
        <v>0.009</v>
      </c>
      <c r="O539" s="12" t="n">
        <v>0.4</v>
      </c>
      <c r="P539" s="12" t="n">
        <v>15.6</v>
      </c>
      <c r="Q539" s="23" t="n">
        <f>M539/H539</f>
        <v>0.39</v>
      </c>
    </row>
    <row r="540" ht="22.5" customHeight="1">
      <c r="A540" s="78"/>
      <c r="B540" s="34"/>
      <c r="C540" s="13" t="n">
        <v>91565943</v>
      </c>
      <c r="D540" s="13" t="s">
        <v>74</v>
      </c>
      <c r="E540" s="14" t="s">
        <v>46</v>
      </c>
      <c r="F540" s="13" t="s">
        <v>15</v>
      </c>
      <c r="G540" s="24" t="n">
        <v>0.14</v>
      </c>
      <c r="H540" s="14" t="n">
        <v>200</v>
      </c>
      <c r="I540" s="21" t="n">
        <f>G540*H540*7</f>
        <v>196</v>
      </c>
      <c r="J540" s="13" t="s">
        <v>128</v>
      </c>
      <c r="K540" s="17" t="n">
        <v>2894</v>
      </c>
      <c r="L540" s="17" t="n">
        <v>189</v>
      </c>
      <c r="M540" s="17" t="n">
        <v>0</v>
      </c>
      <c r="N540" s="12" t="n">
        <v>0</v>
      </c>
      <c r="O540" s="12" t="n">
        <v>0</v>
      </c>
      <c r="P540" s="12" t="n">
        <v>0</v>
      </c>
      <c r="Q540" s="23" t="n">
        <f>M540/H540</f>
        <v>0</v>
      </c>
    </row>
    <row r="541" ht="22.5" customHeight="1">
      <c r="A541" s="78"/>
      <c r="B541" s="34"/>
      <c r="C541" s="13" t="n">
        <v>91565945</v>
      </c>
      <c r="D541" s="13" t="s">
        <v>74</v>
      </c>
      <c r="E541" s="14" t="s">
        <v>36</v>
      </c>
      <c r="F541" s="13" t="s">
        <v>15</v>
      </c>
      <c r="G541" s="24" t="n">
        <v>0.12</v>
      </c>
      <c r="H541" s="14" t="n">
        <v>200</v>
      </c>
      <c r="I541" s="21" t="n">
        <f>G541*H541*7</f>
        <v>168</v>
      </c>
      <c r="J541" s="13" t="s">
        <v>128</v>
      </c>
      <c r="K541" s="17" t="n">
        <v>77281</v>
      </c>
      <c r="L541" s="15" t="n">
        <v>12537</v>
      </c>
      <c r="M541" s="17" t="n">
        <v>53</v>
      </c>
      <c r="N541" s="12" t="n">
        <v>0.001</v>
      </c>
      <c r="O541" s="12" t="n">
        <v>0.12</v>
      </c>
      <c r="P541" s="12" t="n">
        <v>6.36</v>
      </c>
      <c r="Q541" s="23" t="n">
        <f>M541/H541</f>
        <v>0.265</v>
      </c>
    </row>
    <row r="542" ht="22.5" customHeight="1">
      <c r="A542" s="78"/>
      <c r="B542" s="34"/>
      <c r="C542" s="13" t="n">
        <v>91551845</v>
      </c>
      <c r="D542" s="13" t="s">
        <v>74</v>
      </c>
      <c r="E542" s="14" t="s">
        <v>11</v>
      </c>
      <c r="F542" s="13" t="s">
        <v>15</v>
      </c>
      <c r="G542" s="24" t="n">
        <v>0.14</v>
      </c>
      <c r="H542" s="14" t="n">
        <v>150</v>
      </c>
      <c r="I542" s="21" t="n">
        <f>G542*H542*7</f>
        <v>147</v>
      </c>
      <c r="J542" s="13" t="s">
        <v>128</v>
      </c>
      <c r="K542" s="17" t="n">
        <v>232000</v>
      </c>
      <c r="L542" s="15" t="n">
        <v>66887</v>
      </c>
      <c r="M542" s="17" t="n">
        <v>150</v>
      </c>
      <c r="N542" s="12" t="n">
        <v>0</v>
      </c>
      <c r="O542" s="12" t="n">
        <v>0.14</v>
      </c>
      <c r="P542" s="12" t="n">
        <v>21</v>
      </c>
      <c r="Q542" s="23" t="n">
        <f>M542/H542</f>
        <v>1</v>
      </c>
    </row>
    <row r="543" ht="22.5" customHeight="1">
      <c r="A543" s="78"/>
      <c r="B543" s="34"/>
      <c r="C543" s="13" t="n">
        <v>91565949</v>
      </c>
      <c r="D543" s="13" t="s">
        <v>74</v>
      </c>
      <c r="E543" s="14" t="s">
        <v>71</v>
      </c>
      <c r="F543" s="13" t="s">
        <v>15</v>
      </c>
      <c r="G543" s="24" t="n">
        <v>0.15</v>
      </c>
      <c r="H543" s="14" t="n">
        <v>50</v>
      </c>
      <c r="I543" s="21" t="n">
        <f>G543*H543*7</f>
        <v>52.5</v>
      </c>
      <c r="J543" s="13" t="s">
        <v>128</v>
      </c>
      <c r="K543" s="17" t="n">
        <v>74977</v>
      </c>
      <c r="L543" s="15" t="n">
        <v>16165</v>
      </c>
      <c r="M543" s="17" t="n">
        <v>50</v>
      </c>
      <c r="N543" s="12" t="n">
        <v>0</v>
      </c>
      <c r="O543" s="12" t="n">
        <v>0.15</v>
      </c>
      <c r="P543" s="12" t="n">
        <v>7.5</v>
      </c>
      <c r="Q543" s="23" t="n">
        <f>M543/H543</f>
        <v>1</v>
      </c>
    </row>
    <row r="544" ht="22.5" customHeight="1">
      <c r="A544" s="78"/>
      <c r="B544" s="34"/>
      <c r="C544" s="13" t="n">
        <v>12336897</v>
      </c>
      <c r="D544" s="13" t="s">
        <v>78</v>
      </c>
      <c r="E544" s="14" t="s">
        <v>11</v>
      </c>
      <c r="F544" s="13" t="s">
        <v>15</v>
      </c>
      <c r="G544" s="24" t="n">
        <v>0.3</v>
      </c>
      <c r="H544" s="14" t="n">
        <v>200</v>
      </c>
      <c r="I544" s="21" t="n">
        <f>G544*H544*7</f>
        <v>420</v>
      </c>
      <c r="J544" s="13" t="s">
        <v>128</v>
      </c>
      <c r="K544" s="17" t="n">
        <v>83005</v>
      </c>
      <c r="L544" s="15" t="n">
        <v>31968</v>
      </c>
      <c r="M544" s="17" t="n">
        <v>206</v>
      </c>
      <c r="N544" s="12" t="n">
        <v>0.002</v>
      </c>
      <c r="O544" s="12" t="n">
        <v>0.3</v>
      </c>
      <c r="P544" s="12" t="n">
        <v>61.8</v>
      </c>
      <c r="Q544" s="23" t="n">
        <f>M544/H544</f>
        <v>1.03</v>
      </c>
    </row>
    <row r="545" ht="22.5" customHeight="1">
      <c r="A545" s="78"/>
      <c r="B545" s="34"/>
      <c r="C545" s="13" t="n">
        <v>12336896</v>
      </c>
      <c r="D545" s="13" t="s">
        <v>78</v>
      </c>
      <c r="E545" s="14" t="s">
        <v>11</v>
      </c>
      <c r="F545" s="13" t="s">
        <v>12</v>
      </c>
      <c r="G545" s="24" t="n">
        <v>0.25</v>
      </c>
      <c r="H545" s="14" t="n">
        <v>200</v>
      </c>
      <c r="I545" s="21" t="n">
        <f>G545*H545*7</f>
        <v>350</v>
      </c>
      <c r="J545" s="13" t="s">
        <v>128</v>
      </c>
      <c r="K545" s="17" t="n">
        <v>816</v>
      </c>
      <c r="L545" s="15" t="n">
        <v>88</v>
      </c>
      <c r="M545" s="17" t="n">
        <v>0</v>
      </c>
      <c r="N545" s="12" t="n">
        <v>0</v>
      </c>
      <c r="O545" s="12" t="n">
        <v>0</v>
      </c>
      <c r="P545" s="12" t="n">
        <v>0.0111</v>
      </c>
      <c r="Q545" s="23" t="n">
        <f>M545/H545</f>
        <v>0</v>
      </c>
    </row>
    <row r="546" ht="22.5" customHeight="1">
      <c r="A546" s="78"/>
      <c r="B546" s="34"/>
      <c r="C546" s="13" t="n">
        <v>91573130</v>
      </c>
      <c r="D546" s="13" t="s">
        <v>53</v>
      </c>
      <c r="E546" s="14" t="s">
        <v>17</v>
      </c>
      <c r="F546" s="13" t="s">
        <v>15</v>
      </c>
      <c r="G546" s="24" t="n">
        <v>0.2</v>
      </c>
      <c r="H546" s="14" t="n">
        <v>80</v>
      </c>
      <c r="I546" s="21" t="n">
        <f>G546*H546*7</f>
        <v>112</v>
      </c>
      <c r="J546" s="13" t="s">
        <v>128</v>
      </c>
      <c r="K546" s="17" t="n">
        <v>32648</v>
      </c>
      <c r="L546" s="15" t="n">
        <v>1709</v>
      </c>
      <c r="M546" s="17" t="n">
        <v>3</v>
      </c>
      <c r="N546" s="12" t="n">
        <v>0</v>
      </c>
      <c r="O546" s="12" t="n">
        <v>0.2</v>
      </c>
      <c r="P546" s="12" t="n">
        <v>0.6</v>
      </c>
      <c r="Q546" s="23" t="n">
        <f>M546/H546</f>
        <v>0.0375</v>
      </c>
    </row>
    <row r="547" ht="22.5" customHeight="1">
      <c r="A547" s="78"/>
      <c r="B547" s="30"/>
      <c r="C547" s="13" t="n">
        <v>91573131</v>
      </c>
      <c r="D547" s="13" t="s">
        <v>53</v>
      </c>
      <c r="E547" s="14" t="s">
        <v>33</v>
      </c>
      <c r="F547" s="13" t="s">
        <v>15</v>
      </c>
      <c r="G547" s="24" t="n">
        <v>0.2</v>
      </c>
      <c r="H547" s="14" t="n">
        <v>80</v>
      </c>
      <c r="I547" s="21" t="n">
        <f>G547*H547*7</f>
        <v>112</v>
      </c>
      <c r="J547" s="13" t="s">
        <v>128</v>
      </c>
      <c r="K547" s="17" t="n">
        <v>8435</v>
      </c>
      <c r="L547" s="15" t="n">
        <v>349</v>
      </c>
      <c r="M547" s="17" t="n">
        <v>0</v>
      </c>
      <c r="N547" s="12" t="n">
        <v>0</v>
      </c>
      <c r="O547" s="12" t="n">
        <v>0</v>
      </c>
      <c r="P547" s="12" t="n">
        <v>0</v>
      </c>
      <c r="Q547" s="23" t="n">
        <f>M547/H547</f>
        <v>0</v>
      </c>
    </row>
    <row r="548" ht="22.5" customHeight="1">
      <c r="A548" s="78"/>
      <c r="B548" s="76" t="s">
        <v>138</v>
      </c>
      <c r="C548" s="13" t="n">
        <v>6395488</v>
      </c>
      <c r="D548" s="13" t="s">
        <v>39</v>
      </c>
      <c r="E548" s="14" t="s">
        <v>14</v>
      </c>
      <c r="F548" s="13" t="s">
        <v>15</v>
      </c>
      <c r="G548" s="24" t="n">
        <v>0.3</v>
      </c>
      <c r="H548" s="13" t="n">
        <v>200</v>
      </c>
      <c r="I548" s="21" t="n">
        <f>G548*H548*7</f>
        <v>420</v>
      </c>
      <c r="J548" s="13" t="s">
        <v>128</v>
      </c>
      <c r="K548" s="15" t="n">
        <v>65691</v>
      </c>
      <c r="L548" s="15" t="n">
        <v>20720</v>
      </c>
      <c r="M548" s="16" t="n">
        <v>200</v>
      </c>
      <c r="N548" s="12" t="n">
        <v>0.003</v>
      </c>
      <c r="O548" s="12" t="n">
        <v>0.3</v>
      </c>
      <c r="P548" s="12" t="n">
        <v>60</v>
      </c>
      <c r="Q548" s="23" t="n">
        <f>M548/H548</f>
        <v>1</v>
      </c>
    </row>
    <row r="549" ht="22.5" customHeight="1">
      <c r="A549" s="78"/>
      <c r="B549" s="34"/>
      <c r="C549" s="13" t="n">
        <v>8291713</v>
      </c>
      <c r="D549" s="13" t="s">
        <v>40</v>
      </c>
      <c r="E549" s="14" t="s">
        <v>14</v>
      </c>
      <c r="F549" s="13" t="s">
        <v>15</v>
      </c>
      <c r="G549" s="24" t="n">
        <v>0.14</v>
      </c>
      <c r="H549" s="13" t="n">
        <v>2000</v>
      </c>
      <c r="I549" s="21" t="n">
        <f>G549*H549*7</f>
        <v>1960</v>
      </c>
      <c r="J549" s="13" t="s">
        <v>128</v>
      </c>
      <c r="K549" s="15" t="n">
        <v>156310</v>
      </c>
      <c r="L549" s="15" t="n">
        <v>64144</v>
      </c>
      <c r="M549" s="15" t="n">
        <v>1500</v>
      </c>
      <c r="N549" s="12" t="n">
        <v>0.003</v>
      </c>
      <c r="O549" s="12" t="n">
        <v>0.135</v>
      </c>
      <c r="P549" s="12" t="n">
        <v>202.5</v>
      </c>
      <c r="Q549" s="23" t="n">
        <f>M549/H549</f>
        <v>0.75</v>
      </c>
    </row>
    <row r="550" ht="22.5" customHeight="1">
      <c r="A550" s="78"/>
      <c r="B550" s="34"/>
      <c r="C550" s="13" t="n">
        <v>8566541</v>
      </c>
      <c r="D550" s="13" t="s">
        <v>79</v>
      </c>
      <c r="E550" s="14" t="s">
        <v>14</v>
      </c>
      <c r="F550" s="13" t="s">
        <v>26</v>
      </c>
      <c r="G550" s="24" t="n">
        <v>0.13</v>
      </c>
      <c r="H550" s="13" t="n">
        <v>500</v>
      </c>
      <c r="I550" s="21" t="n">
        <f>G550*H550*7</f>
        <v>455</v>
      </c>
      <c r="J550" s="13" t="s">
        <v>128</v>
      </c>
      <c r="K550" s="15" t="n">
        <v>161771</v>
      </c>
      <c r="L550" s="15" t="n">
        <v>2167</v>
      </c>
      <c r="M550" s="16" t="n">
        <v>415</v>
      </c>
      <c r="N550" s="12" t="n">
        <v>0.03</v>
      </c>
      <c r="O550" s="12" t="n">
        <v>0.16</v>
      </c>
      <c r="P550" s="12" t="n">
        <v>68.42</v>
      </c>
      <c r="Q550" s="23" t="n">
        <f>M550/H550</f>
        <v>0.83</v>
      </c>
    </row>
    <row r="551" ht="22.5" customHeight="1">
      <c r="A551" s="78"/>
      <c r="B551" s="34"/>
      <c r="C551" s="13" t="n">
        <v>8566084</v>
      </c>
      <c r="D551" s="13" t="s">
        <v>80</v>
      </c>
      <c r="E551" s="14" t="s">
        <v>42</v>
      </c>
      <c r="F551" s="13" t="s">
        <v>15</v>
      </c>
      <c r="G551" s="24" t="n">
        <v>0.12</v>
      </c>
      <c r="H551" s="13" t="n">
        <v>100</v>
      </c>
      <c r="I551" s="21" t="n">
        <f>G551*H551*7</f>
        <v>84</v>
      </c>
      <c r="J551" s="13" t="s">
        <v>128</v>
      </c>
      <c r="K551" s="15" t="n">
        <v>29480</v>
      </c>
      <c r="L551" s="15" t="n">
        <v>7472</v>
      </c>
      <c r="M551" s="16" t="n">
        <v>100</v>
      </c>
      <c r="N551" s="12" t="n">
        <v>0.002</v>
      </c>
      <c r="O551" s="12" t="n">
        <v>0.12</v>
      </c>
      <c r="P551" s="12" t="n">
        <v>12</v>
      </c>
      <c r="Q551" s="23" t="n">
        <f>M551/H551</f>
        <v>1</v>
      </c>
    </row>
    <row r="552" ht="22.5" customHeight="1">
      <c r="A552" s="78"/>
      <c r="B552" s="34"/>
      <c r="C552" s="13" t="n">
        <v>2937658</v>
      </c>
      <c r="D552" s="13" t="s">
        <v>81</v>
      </c>
      <c r="E552" s="14" t="s">
        <v>14</v>
      </c>
      <c r="F552" s="13" t="s">
        <v>15</v>
      </c>
      <c r="G552" s="24" t="n">
        <v>0.15</v>
      </c>
      <c r="H552" s="13" t="n">
        <v>100</v>
      </c>
      <c r="I552" s="21" t="n">
        <f>G552*H552*7</f>
        <v>105</v>
      </c>
      <c r="J552" s="13" t="s">
        <v>128</v>
      </c>
      <c r="K552" s="15" t="n">
        <v>6430</v>
      </c>
      <c r="L552" s="15" t="n">
        <v>2825</v>
      </c>
      <c r="M552" s="16" t="n">
        <v>100</v>
      </c>
      <c r="N552" s="12" t="n">
        <v>0.004</v>
      </c>
      <c r="O552" s="12" t="n">
        <v>0.123</v>
      </c>
      <c r="P552" s="12" t="n">
        <v>12.331</v>
      </c>
      <c r="Q552" s="23" t="n">
        <f>M552/H552</f>
        <v>1</v>
      </c>
    </row>
    <row r="553" ht="22.5" customHeight="1">
      <c r="A553" s="78"/>
      <c r="B553" s="34"/>
      <c r="C553" s="13" t="n">
        <v>6706444</v>
      </c>
      <c r="D553" s="13" t="s">
        <v>82</v>
      </c>
      <c r="E553" s="14" t="s">
        <v>83</v>
      </c>
      <c r="F553" s="13" t="s">
        <v>12</v>
      </c>
      <c r="G553" s="24" t="n">
        <v>0.5</v>
      </c>
      <c r="H553" s="13" t="n">
        <v>100</v>
      </c>
      <c r="I553" s="21" t="n">
        <f>G553*H553*7</f>
        <v>350</v>
      </c>
      <c r="J553" s="13" t="s">
        <v>128</v>
      </c>
      <c r="K553" s="15" t="n">
        <v>75297</v>
      </c>
      <c r="L553" s="15" t="n">
        <v>6850</v>
      </c>
      <c r="M553" s="16" t="n">
        <v>13</v>
      </c>
      <c r="N553" s="12" t="n">
        <v>0.001</v>
      </c>
      <c r="O553" s="12" t="n">
        <v>0.621</v>
      </c>
      <c r="P553" s="12" t="n">
        <v>8.0698</v>
      </c>
      <c r="Q553" s="23" t="n">
        <f>M553/H553</f>
        <v>0.13</v>
      </c>
    </row>
    <row r="554" ht="22.5" customHeight="1">
      <c r="A554" s="78"/>
      <c r="B554" s="34"/>
      <c r="C554" s="13" t="n">
        <v>5963354</v>
      </c>
      <c r="D554" s="13" t="s">
        <v>82</v>
      </c>
      <c r="E554" s="14" t="s">
        <v>83</v>
      </c>
      <c r="F554" s="13" t="s">
        <v>15</v>
      </c>
      <c r="G554" s="24" t="n">
        <v>0.55</v>
      </c>
      <c r="H554" s="13" t="n">
        <v>500</v>
      </c>
      <c r="I554" s="21" t="n">
        <f>G554*H554*7</f>
        <v>1925</v>
      </c>
      <c r="J554" s="13" t="s">
        <v>128</v>
      </c>
      <c r="K554" s="15" t="n">
        <v>239304</v>
      </c>
      <c r="L554" s="15" t="n">
        <v>69387</v>
      </c>
      <c r="M554" s="16" t="n">
        <v>325</v>
      </c>
      <c r="N554" s="12" t="n">
        <v>0.003</v>
      </c>
      <c r="O554" s="12" t="n">
        <v>0.57</v>
      </c>
      <c r="P554" s="12" t="n">
        <v>185.347</v>
      </c>
      <c r="Q554" s="23" t="n">
        <f>M554/H554</f>
        <v>0.65</v>
      </c>
    </row>
    <row r="555" ht="22.5" customHeight="1">
      <c r="A555" s="78"/>
      <c r="B555" s="34"/>
      <c r="C555" s="13" t="n">
        <v>9686529</v>
      </c>
      <c r="D555" s="13" t="s">
        <v>82</v>
      </c>
      <c r="E555" s="14" t="s">
        <v>84</v>
      </c>
      <c r="F555" s="13" t="s">
        <v>15</v>
      </c>
      <c r="G555" s="24" t="n">
        <v>0.4</v>
      </c>
      <c r="H555" s="13" t="n">
        <v>200</v>
      </c>
      <c r="I555" s="21" t="n">
        <f>G555*H555*7</f>
        <v>560</v>
      </c>
      <c r="J555" s="13" t="s">
        <v>128</v>
      </c>
      <c r="K555" s="15" t="n">
        <v>37975</v>
      </c>
      <c r="L555" s="15" t="n">
        <v>14077</v>
      </c>
      <c r="M555" s="16" t="n">
        <v>45</v>
      </c>
      <c r="N555" s="12" t="n">
        <v>0.002</v>
      </c>
      <c r="O555" s="12" t="n">
        <v>0.5</v>
      </c>
      <c r="P555" s="12" t="n">
        <v>22.5</v>
      </c>
      <c r="Q555" s="23" t="n">
        <f>M555/H555</f>
        <v>0.225</v>
      </c>
    </row>
    <row r="556" ht="22.5" customHeight="1">
      <c r="A556" s="78"/>
      <c r="B556" s="34"/>
      <c r="C556" s="13" t="n">
        <v>5963400</v>
      </c>
      <c r="D556" s="13" t="s">
        <v>82</v>
      </c>
      <c r="E556" s="14" t="s">
        <v>85</v>
      </c>
      <c r="F556" s="13" t="s">
        <v>15</v>
      </c>
      <c r="G556" s="24" t="n">
        <v>0.2</v>
      </c>
      <c r="H556" s="13" t="n">
        <v>50</v>
      </c>
      <c r="I556" s="21" t="n">
        <f>G556*H556*7</f>
        <v>70</v>
      </c>
      <c r="J556" s="13" t="s">
        <v>128</v>
      </c>
      <c r="K556" s="15" t="n">
        <v>19067</v>
      </c>
      <c r="L556" s="15" t="n">
        <v>4677</v>
      </c>
      <c r="M556" s="16" t="n">
        <v>50</v>
      </c>
      <c r="N556" s="12" t="n">
        <v>0.002</v>
      </c>
      <c r="O556" s="12" t="n">
        <v>0.2</v>
      </c>
      <c r="P556" s="12" t="n">
        <v>10</v>
      </c>
      <c r="Q556" s="23" t="n">
        <f>M556/H556</f>
        <v>1</v>
      </c>
    </row>
    <row r="557" ht="22.5" customHeight="1">
      <c r="A557" s="78"/>
      <c r="B557" s="34"/>
      <c r="C557" s="13" t="n">
        <v>10080665</v>
      </c>
      <c r="D557" s="13" t="s">
        <v>82</v>
      </c>
      <c r="E557" s="14" t="s">
        <v>86</v>
      </c>
      <c r="F557" s="13" t="s">
        <v>15</v>
      </c>
      <c r="G557" s="24" t="n">
        <v>0.38</v>
      </c>
      <c r="H557" s="13" t="n">
        <v>40</v>
      </c>
      <c r="I557" s="21" t="n">
        <f>G557*H557*7</f>
        <v>106.4</v>
      </c>
      <c r="J557" s="13" t="s">
        <v>128</v>
      </c>
      <c r="K557" s="15" t="n">
        <v>7949</v>
      </c>
      <c r="L557" s="15" t="n">
        <v>1806</v>
      </c>
      <c r="M557" s="16" t="n">
        <v>9</v>
      </c>
      <c r="N557" s="12" t="n">
        <v>0.002</v>
      </c>
      <c r="O557" s="12" t="n">
        <v>0.38</v>
      </c>
      <c r="P557" s="12" t="n">
        <v>3.42</v>
      </c>
      <c r="Q557" s="23" t="n">
        <f>M557/H557</f>
        <v>0.225</v>
      </c>
    </row>
    <row r="558" ht="22.5" customHeight="1">
      <c r="A558" s="78"/>
      <c r="B558" s="34"/>
      <c r="C558" s="13" t="n">
        <v>91520433</v>
      </c>
      <c r="D558" s="13" t="s">
        <v>74</v>
      </c>
      <c r="E558" s="14" t="s">
        <v>14</v>
      </c>
      <c r="F558" s="13" t="s">
        <v>15</v>
      </c>
      <c r="G558" s="24" t="n">
        <v>0.16</v>
      </c>
      <c r="H558" s="13" t="n">
        <v>200</v>
      </c>
      <c r="I558" s="21" t="n">
        <f>G558*H558*7</f>
        <v>224</v>
      </c>
      <c r="J558" s="13" t="s">
        <v>128</v>
      </c>
      <c r="K558" s="15" t="n">
        <v>25242</v>
      </c>
      <c r="L558" s="15" t="n">
        <v>721</v>
      </c>
      <c r="M558" s="16" t="n">
        <v>2</v>
      </c>
      <c r="N558" s="12" t="n">
        <v>0</v>
      </c>
      <c r="O558" s="12" t="n">
        <v>0.16</v>
      </c>
      <c r="P558" s="12" t="n">
        <v>0.32</v>
      </c>
      <c r="Q558" s="23" t="n">
        <f>M558/H558</f>
        <v>0.01</v>
      </c>
    </row>
    <row r="559" ht="22.5" customHeight="1">
      <c r="A559" s="78"/>
      <c r="B559" s="34"/>
      <c r="C559" s="13" t="n">
        <v>11078827</v>
      </c>
      <c r="D559" s="13" t="s">
        <v>82</v>
      </c>
      <c r="E559" s="14" t="s">
        <v>85</v>
      </c>
      <c r="F559" s="13" t="s">
        <v>15</v>
      </c>
      <c r="G559" s="24" t="n">
        <v>0.2</v>
      </c>
      <c r="H559" s="13" t="n">
        <v>50</v>
      </c>
      <c r="I559" s="21" t="n">
        <f>G559*H559*7</f>
        <v>70</v>
      </c>
      <c r="J559" s="13" t="s">
        <v>128</v>
      </c>
      <c r="K559" s="15" t="n">
        <v>456</v>
      </c>
      <c r="L559" s="15" t="n">
        <v>147</v>
      </c>
      <c r="M559" s="16" t="n">
        <v>0</v>
      </c>
      <c r="N559" s="12" t="n">
        <v>0</v>
      </c>
      <c r="O559" s="12" t="n">
        <v>0</v>
      </c>
      <c r="P559" s="12" t="n">
        <v>0</v>
      </c>
      <c r="Q559" s="23" t="n">
        <f>M559/H559</f>
        <v>0</v>
      </c>
    </row>
    <row r="560" ht="22.5" customHeight="1">
      <c r="A560" s="78"/>
      <c r="B560" s="34"/>
      <c r="C560" s="13" t="n">
        <v>11078981</v>
      </c>
      <c r="D560" s="13" t="s">
        <v>82</v>
      </c>
      <c r="E560" s="14" t="s">
        <v>83</v>
      </c>
      <c r="F560" s="13" t="s">
        <v>15</v>
      </c>
      <c r="G560" s="24" t="n">
        <v>0.2</v>
      </c>
      <c r="H560" s="13" t="n">
        <v>50</v>
      </c>
      <c r="I560" s="21" t="n">
        <f>G560*H560*7</f>
        <v>70</v>
      </c>
      <c r="J560" s="13" t="s">
        <v>128</v>
      </c>
      <c r="K560" s="15" t="n">
        <v>199</v>
      </c>
      <c r="L560" s="15" t="n">
        <v>8</v>
      </c>
      <c r="M560" s="16" t="n">
        <v>0</v>
      </c>
      <c r="N560" s="12" t="n">
        <v>0</v>
      </c>
      <c r="O560" s="12" t="n">
        <v>0</v>
      </c>
      <c r="P560" s="12" t="n">
        <v>0</v>
      </c>
      <c r="Q560" s="23" t="n">
        <f>M560/H560</f>
        <v>0</v>
      </c>
    </row>
    <row r="561" ht="22.5" customHeight="1">
      <c r="A561" s="78"/>
      <c r="B561" s="34"/>
      <c r="C561" s="13" t="n">
        <v>11080833</v>
      </c>
      <c r="D561" s="13" t="s">
        <v>82</v>
      </c>
      <c r="E561" s="14" t="s">
        <v>84</v>
      </c>
      <c r="F561" s="13" t="s">
        <v>15</v>
      </c>
      <c r="G561" s="24" t="n">
        <v>0.2</v>
      </c>
      <c r="H561" s="13" t="n">
        <v>50</v>
      </c>
      <c r="I561" s="21" t="n">
        <f>G561*H561*7</f>
        <v>70</v>
      </c>
      <c r="J561" s="13" t="s">
        <v>128</v>
      </c>
      <c r="K561" s="15" t="n">
        <v>10</v>
      </c>
      <c r="L561" s="15" t="n">
        <v>2</v>
      </c>
      <c r="M561" s="16" t="n">
        <v>0</v>
      </c>
      <c r="N561" s="12" t="n">
        <v>0</v>
      </c>
      <c r="O561" s="12" t="n">
        <v>0</v>
      </c>
      <c r="P561" s="12" t="n">
        <v>0</v>
      </c>
      <c r="Q561" s="23" t="n">
        <f>M561/H561</f>
        <v>0</v>
      </c>
    </row>
    <row r="562" ht="22.5" customHeight="1">
      <c r="A562" s="78"/>
      <c r="B562" s="34"/>
      <c r="C562" s="13" t="n">
        <v>11081056</v>
      </c>
      <c r="D562" s="13" t="s">
        <v>82</v>
      </c>
      <c r="E562" s="14" t="s">
        <v>86</v>
      </c>
      <c r="F562" s="13" t="s">
        <v>15</v>
      </c>
      <c r="G562" s="24" t="n">
        <v>0.2</v>
      </c>
      <c r="H562" s="13" t="n">
        <v>50</v>
      </c>
      <c r="I562" s="21" t="n">
        <f>G562*H562*7</f>
        <v>70</v>
      </c>
      <c r="J562" s="13" t="s">
        <v>128</v>
      </c>
      <c r="K562" s="15" t="n">
        <v>108</v>
      </c>
      <c r="L562" s="15" t="n">
        <v>9</v>
      </c>
      <c r="M562" s="16" t="n">
        <v>0</v>
      </c>
      <c r="N562" s="12" t="n">
        <v>0</v>
      </c>
      <c r="O562" s="12" t="n">
        <v>0</v>
      </c>
      <c r="P562" s="12" t="n">
        <v>0</v>
      </c>
      <c r="Q562" s="23" t="n">
        <f>M562/H562</f>
        <v>0</v>
      </c>
    </row>
    <row r="563" ht="22.5" customHeight="1">
      <c r="A563" s="78"/>
      <c r="B563" s="34"/>
      <c r="C563" s="13" t="n">
        <v>11078963</v>
      </c>
      <c r="D563" s="13" t="s">
        <v>81</v>
      </c>
      <c r="E563" s="14" t="s">
        <v>14</v>
      </c>
      <c r="F563" s="13" t="s">
        <v>15</v>
      </c>
      <c r="G563" s="24" t="n">
        <v>0.4</v>
      </c>
      <c r="H563" s="13" t="n">
        <v>100</v>
      </c>
      <c r="I563" s="21" t="n">
        <f>G563*H563*7</f>
        <v>280</v>
      </c>
      <c r="J563" s="13" t="s">
        <v>128</v>
      </c>
      <c r="K563" s="15" t="n">
        <v>10443</v>
      </c>
      <c r="L563" s="15" t="n">
        <v>2312</v>
      </c>
      <c r="M563" s="16" t="n">
        <v>73</v>
      </c>
      <c r="N563" s="12" t="n">
        <v>0.013</v>
      </c>
      <c r="O563" s="12" t="n">
        <v>0.4</v>
      </c>
      <c r="P563" s="12" t="n">
        <v>29.2</v>
      </c>
      <c r="Q563" s="23" t="n">
        <f>M563/H563</f>
        <v>0.73</v>
      </c>
    </row>
    <row r="564" ht="22.5" customHeight="1">
      <c r="A564" s="78"/>
      <c r="B564" s="34"/>
      <c r="C564" s="13" t="n">
        <v>91538300</v>
      </c>
      <c r="D564" s="13" t="s">
        <v>74</v>
      </c>
      <c r="E564" s="14" t="s">
        <v>36</v>
      </c>
      <c r="F564" s="13" t="s">
        <v>15</v>
      </c>
      <c r="G564" s="24" t="n">
        <v>0.14</v>
      </c>
      <c r="H564" s="13" t="n">
        <v>300</v>
      </c>
      <c r="I564" s="21" t="n">
        <f>G564*H564*7</f>
        <v>294</v>
      </c>
      <c r="J564" s="13" t="s">
        <v>128</v>
      </c>
      <c r="K564" s="15" t="n">
        <v>3017</v>
      </c>
      <c r="L564" s="15" t="n">
        <v>508</v>
      </c>
      <c r="M564" s="16" t="n">
        <v>5</v>
      </c>
      <c r="N564" s="12" t="n">
        <v>0.001</v>
      </c>
      <c r="O564" s="12" t="n">
        <v>0.14</v>
      </c>
      <c r="P564" s="12" t="n">
        <v>0.7</v>
      </c>
      <c r="Q564" s="23" t="n">
        <f>M564/H564</f>
        <v>0.0166666666666667</v>
      </c>
    </row>
    <row r="565" ht="22.5" customHeight="1">
      <c r="A565" s="78"/>
      <c r="B565" s="34"/>
      <c r="C565" s="13" t="n">
        <v>91538301</v>
      </c>
      <c r="D565" s="13" t="s">
        <v>74</v>
      </c>
      <c r="E565" s="14" t="s">
        <v>14</v>
      </c>
      <c r="F565" s="13" t="s">
        <v>15</v>
      </c>
      <c r="G565" s="24" t="n">
        <v>0.22</v>
      </c>
      <c r="H565" s="13" t="n">
        <v>200</v>
      </c>
      <c r="I565" s="21" t="n">
        <f>G565*H565*7</f>
        <v>308</v>
      </c>
      <c r="J565" s="13" t="s">
        <v>128</v>
      </c>
      <c r="K565" s="15" t="n">
        <v>294</v>
      </c>
      <c r="L565" s="15" t="n">
        <v>103</v>
      </c>
      <c r="M565" s="16" t="n">
        <v>0</v>
      </c>
      <c r="N565" s="12" t="n">
        <v>0</v>
      </c>
      <c r="O565" s="12" t="n">
        <v>0</v>
      </c>
      <c r="P565" s="12" t="n">
        <v>0</v>
      </c>
      <c r="Q565" s="23" t="n">
        <f>M565/H565</f>
        <v>0</v>
      </c>
    </row>
    <row r="566" ht="22.5" customHeight="1">
      <c r="A566" s="78"/>
      <c r="B566" s="34"/>
      <c r="C566" s="13" t="n">
        <v>91538306</v>
      </c>
      <c r="D566" s="13" t="s">
        <v>74</v>
      </c>
      <c r="E566" s="14" t="s">
        <v>71</v>
      </c>
      <c r="F566" s="13" t="s">
        <v>15</v>
      </c>
      <c r="G566" s="24" t="n">
        <v>0.18</v>
      </c>
      <c r="H566" s="13" t="n">
        <v>250</v>
      </c>
      <c r="I566" s="21" t="n">
        <f>G566*H566*7</f>
        <v>315</v>
      </c>
      <c r="J566" s="13" t="s">
        <v>128</v>
      </c>
      <c r="K566" s="15" t="n">
        <v>1197</v>
      </c>
      <c r="L566" s="15" t="n">
        <v>304</v>
      </c>
      <c r="M566" s="16" t="n">
        <v>2</v>
      </c>
      <c r="N566" s="12" t="n">
        <v>0.001</v>
      </c>
      <c r="O566" s="12" t="n">
        <v>0.18</v>
      </c>
      <c r="P566" s="12" t="n">
        <v>0.36</v>
      </c>
      <c r="Q566" s="23" t="n">
        <f>M566/H566</f>
        <v>0.008</v>
      </c>
    </row>
    <row r="567" ht="22.5" customHeight="1">
      <c r="A567" s="78"/>
      <c r="B567" s="34"/>
      <c r="C567" s="13" t="n">
        <v>91538307</v>
      </c>
      <c r="D567" s="13" t="s">
        <v>74</v>
      </c>
      <c r="E567" s="14" t="s">
        <v>17</v>
      </c>
      <c r="F567" s="13" t="s">
        <v>15</v>
      </c>
      <c r="G567" s="24" t="n">
        <v>0.22</v>
      </c>
      <c r="H567" s="13" t="n">
        <v>200</v>
      </c>
      <c r="I567" s="21" t="n">
        <f>G567*H567*7</f>
        <v>308</v>
      </c>
      <c r="J567" s="13" t="s">
        <v>128</v>
      </c>
      <c r="K567" s="15" t="n">
        <v>25</v>
      </c>
      <c r="L567" s="15" t="n">
        <v>4</v>
      </c>
      <c r="M567" s="16" t="n">
        <v>0</v>
      </c>
      <c r="N567" s="12" t="n">
        <v>0</v>
      </c>
      <c r="O567" s="12" t="n">
        <v>0</v>
      </c>
      <c r="P567" s="12" t="n">
        <v>0</v>
      </c>
      <c r="Q567" s="23" t="n">
        <f>M567/H567</f>
        <v>0</v>
      </c>
    </row>
    <row r="568" ht="22.5" customHeight="1">
      <c r="A568" s="78"/>
      <c r="B568" s="34"/>
      <c r="C568" s="13" t="n">
        <v>91538308</v>
      </c>
      <c r="D568" s="13" t="s">
        <v>74</v>
      </c>
      <c r="E568" s="14" t="s">
        <v>11</v>
      </c>
      <c r="F568" s="13" t="s">
        <v>15</v>
      </c>
      <c r="G568" s="24" t="n">
        <v>0.18</v>
      </c>
      <c r="H568" s="13" t="n">
        <v>200</v>
      </c>
      <c r="I568" s="21" t="n">
        <f>G568*H568*7</f>
        <v>252</v>
      </c>
      <c r="J568" s="13" t="s">
        <v>128</v>
      </c>
      <c r="K568" s="15" t="n">
        <v>100</v>
      </c>
      <c r="L568" s="15" t="n">
        <v>8</v>
      </c>
      <c r="M568" s="16" t="n">
        <v>0</v>
      </c>
      <c r="N568" s="12" t="n">
        <v>0</v>
      </c>
      <c r="O568" s="12" t="n">
        <v>0</v>
      </c>
      <c r="P568" s="12" t="n">
        <v>0</v>
      </c>
      <c r="Q568" s="23" t="n">
        <f>M568/H568</f>
        <v>0</v>
      </c>
    </row>
    <row r="569" ht="22.5" customHeight="1">
      <c r="A569" s="78"/>
      <c r="B569" s="34"/>
      <c r="C569" s="13" t="n">
        <v>91538309</v>
      </c>
      <c r="D569" s="13" t="s">
        <v>74</v>
      </c>
      <c r="E569" s="14" t="s">
        <v>46</v>
      </c>
      <c r="F569" s="13" t="s">
        <v>15</v>
      </c>
      <c r="G569" s="24" t="n">
        <v>0.18</v>
      </c>
      <c r="H569" s="13" t="n">
        <v>198</v>
      </c>
      <c r="I569" s="21" t="n">
        <f>G569*H569*7</f>
        <v>249.48</v>
      </c>
      <c r="J569" s="13" t="s">
        <v>128</v>
      </c>
      <c r="K569" s="15" t="n">
        <v>248</v>
      </c>
      <c r="L569" s="15" t="n">
        <v>32</v>
      </c>
      <c r="M569" s="16" t="n">
        <v>0</v>
      </c>
      <c r="N569" s="12" t="n">
        <v>0</v>
      </c>
      <c r="O569" s="12" t="n">
        <v>0</v>
      </c>
      <c r="P569" s="12" t="n">
        <v>0</v>
      </c>
      <c r="Q569" s="23" t="n">
        <f>M569/H569</f>
        <v>0</v>
      </c>
    </row>
    <row r="570" ht="22.5" customHeight="1">
      <c r="A570" s="78"/>
      <c r="B570" s="34"/>
      <c r="C570" s="13" t="n">
        <v>11511535</v>
      </c>
      <c r="D570" s="13" t="s">
        <v>81</v>
      </c>
      <c r="E570" s="14" t="s">
        <v>14</v>
      </c>
      <c r="F570" s="13" t="s">
        <v>26</v>
      </c>
      <c r="G570" s="24" t="n">
        <v>0.4</v>
      </c>
      <c r="H570" s="13" t="n">
        <v>600</v>
      </c>
      <c r="I570" s="21" t="n">
        <f>G570*H570*7</f>
        <v>1680</v>
      </c>
      <c r="J570" s="13" t="s">
        <v>128</v>
      </c>
      <c r="K570" s="15" t="n">
        <f>1563226+5780</f>
        <v>1569006</v>
      </c>
      <c r="L570" s="15" t="n">
        <f>5913+2485</f>
        <v>8398</v>
      </c>
      <c r="M570" s="16" t="n">
        <f>339+210</f>
        <v>549</v>
      </c>
      <c r="N570" s="12" t="n">
        <v>0.03</v>
      </c>
      <c r="O570" s="12" t="n">
        <f>P570/M570</f>
        <v>0.440528233151184</v>
      </c>
      <c r="P570" s="12" t="n">
        <f>156.38+85.47</f>
        <v>241.85</v>
      </c>
      <c r="Q570" s="23" t="n">
        <f>M570/H570</f>
        <v>0.915</v>
      </c>
    </row>
    <row r="571" ht="22.5" customHeight="1">
      <c r="A571" s="78"/>
      <c r="B571" s="34"/>
      <c r="C571" s="13" t="n">
        <v>11792342</v>
      </c>
      <c r="D571" s="13" t="s">
        <v>87</v>
      </c>
      <c r="E571" s="14" t="s">
        <v>42</v>
      </c>
      <c r="F571" s="13" t="s">
        <v>15</v>
      </c>
      <c r="G571" s="24" t="n">
        <v>0.2</v>
      </c>
      <c r="H571" s="52" t="n">
        <v>40</v>
      </c>
      <c r="I571" s="21" t="n">
        <f>G571*H571*7</f>
        <v>56</v>
      </c>
      <c r="J571" s="13" t="s">
        <v>128</v>
      </c>
      <c r="K571" s="15" t="n">
        <v>8217</v>
      </c>
      <c r="L571" s="15" t="n">
        <v>149</v>
      </c>
      <c r="M571" s="16" t="n">
        <v>0</v>
      </c>
      <c r="N571" s="12" t="n">
        <v>0</v>
      </c>
      <c r="O571" s="12" t="n">
        <v>0</v>
      </c>
      <c r="P571" s="12" t="n">
        <v>0</v>
      </c>
      <c r="Q571" s="23" t="n">
        <f>M571/H571</f>
        <v>0</v>
      </c>
    </row>
    <row r="572" ht="22.5" customHeight="1">
      <c r="A572" s="78"/>
      <c r="B572" s="34"/>
      <c r="C572" s="13" t="n">
        <v>5365722</v>
      </c>
      <c r="D572" s="13" t="s">
        <v>67</v>
      </c>
      <c r="E572" s="14" t="s">
        <v>65</v>
      </c>
      <c r="F572" s="13" t="s">
        <v>12</v>
      </c>
      <c r="G572" s="24" t="n">
        <v>0.3</v>
      </c>
      <c r="H572" s="52" t="n">
        <v>50</v>
      </c>
      <c r="I572" s="21" t="n">
        <f>G572*H572*7</f>
        <v>105</v>
      </c>
      <c r="J572" s="13" t="s">
        <v>128</v>
      </c>
      <c r="K572" s="15" t="n">
        <v>46944</v>
      </c>
      <c r="L572" s="15" t="n">
        <v>15714</v>
      </c>
      <c r="M572" s="16" t="n">
        <v>22</v>
      </c>
      <c r="N572" s="12" t="n">
        <v>0</v>
      </c>
      <c r="O572" s="12" t="n">
        <v>0.354</v>
      </c>
      <c r="P572" s="12" t="n">
        <v>7.7952</v>
      </c>
      <c r="Q572" s="23" t="n">
        <f>M572/H572</f>
        <v>0.44</v>
      </c>
    </row>
    <row r="573" ht="22.5" customHeight="1">
      <c r="A573" s="78"/>
      <c r="B573" s="34"/>
      <c r="C573" s="13" t="n">
        <v>11924654</v>
      </c>
      <c r="D573" s="13" t="s">
        <v>67</v>
      </c>
      <c r="E573" s="14" t="s">
        <v>65</v>
      </c>
      <c r="F573" s="13" t="s">
        <v>12</v>
      </c>
      <c r="G573" s="24" t="n">
        <v>0.3</v>
      </c>
      <c r="H573" s="52" t="n">
        <v>50</v>
      </c>
      <c r="I573" s="21" t="n">
        <f>G573*H573*7</f>
        <v>105</v>
      </c>
      <c r="J573" s="13" t="s">
        <v>128</v>
      </c>
      <c r="K573" s="15" t="n">
        <v>683</v>
      </c>
      <c r="L573" s="15" t="n">
        <v>212</v>
      </c>
      <c r="M573" s="16" t="n">
        <v>0</v>
      </c>
      <c r="N573" s="12" t="n">
        <v>0.001</v>
      </c>
      <c r="O573" s="12" t="n">
        <v>0</v>
      </c>
      <c r="P573" s="12" t="n">
        <v>0.1452</v>
      </c>
      <c r="Q573" s="23" t="n">
        <f>M573/H573</f>
        <v>0</v>
      </c>
    </row>
    <row r="574" ht="22.5" customHeight="1">
      <c r="A574" s="78"/>
      <c r="B574" s="34"/>
      <c r="C574" s="13" t="n">
        <v>12011132</v>
      </c>
      <c r="D574" s="13" t="s">
        <v>88</v>
      </c>
      <c r="E574" s="14" t="s">
        <v>14</v>
      </c>
      <c r="F574" s="13" t="s">
        <v>15</v>
      </c>
      <c r="G574" s="24" t="n">
        <v>0.2</v>
      </c>
      <c r="H574" s="52" t="n">
        <v>150</v>
      </c>
      <c r="I574" s="21" t="n">
        <f>G574*H574*7</f>
        <v>210</v>
      </c>
      <c r="J574" s="13" t="s">
        <v>128</v>
      </c>
      <c r="K574" s="15" t="n">
        <v>34065</v>
      </c>
      <c r="L574" s="15" t="n">
        <v>9438</v>
      </c>
      <c r="M574" s="16" t="n">
        <v>150</v>
      </c>
      <c r="N574" s="12" t="n">
        <v>0.003</v>
      </c>
      <c r="O574" s="12" t="n">
        <v>0.2</v>
      </c>
      <c r="P574" s="12" t="n">
        <v>30</v>
      </c>
      <c r="Q574" s="23" t="n">
        <f>M574/H574</f>
        <v>1</v>
      </c>
    </row>
    <row r="575" ht="22.5" customHeight="1">
      <c r="A575" s="78"/>
      <c r="B575" s="34"/>
      <c r="C575" s="13" t="n">
        <v>12072287</v>
      </c>
      <c r="D575" s="13" t="s">
        <v>81</v>
      </c>
      <c r="E575" s="14" t="s">
        <v>14</v>
      </c>
      <c r="F575" s="13" t="s">
        <v>15</v>
      </c>
      <c r="G575" s="24" t="n">
        <v>0.5</v>
      </c>
      <c r="H575" s="52" t="n">
        <v>200</v>
      </c>
      <c r="I575" s="21" t="n">
        <f>G575*H575*7</f>
        <v>700</v>
      </c>
      <c r="J575" s="13" t="s">
        <v>128</v>
      </c>
      <c r="K575" s="15" t="n">
        <v>41067</v>
      </c>
      <c r="L575" s="15" t="n">
        <v>413</v>
      </c>
      <c r="M575" s="16" t="n">
        <v>20</v>
      </c>
      <c r="N575" s="12" t="n">
        <v>0.023</v>
      </c>
      <c r="O575" s="12" t="n">
        <v>0.475</v>
      </c>
      <c r="P575" s="12" t="n">
        <v>9.491</v>
      </c>
      <c r="Q575" s="23" t="n">
        <f>M575/H575</f>
        <v>0.1</v>
      </c>
    </row>
    <row r="576" ht="22.5" customHeight="1">
      <c r="A576" s="78"/>
      <c r="B576" s="34"/>
      <c r="C576" s="13" t="n">
        <v>6529449</v>
      </c>
      <c r="D576" s="13" t="s">
        <v>81</v>
      </c>
      <c r="E576" s="14" t="s">
        <v>14</v>
      </c>
      <c r="F576" s="13" t="s">
        <v>12</v>
      </c>
      <c r="G576" s="24" t="n">
        <v>0.2</v>
      </c>
      <c r="H576" s="52" t="n">
        <v>200</v>
      </c>
      <c r="I576" s="21" t="n">
        <f>G576*H576*7</f>
        <v>280</v>
      </c>
      <c r="J576" s="13" t="s">
        <v>128</v>
      </c>
      <c r="K576" s="15" t="n">
        <v>13583</v>
      </c>
      <c r="L576" s="15" t="n">
        <v>2457</v>
      </c>
      <c r="M576" s="16" t="n">
        <v>215</v>
      </c>
      <c r="N576" s="12" t="n">
        <v>0.02</v>
      </c>
      <c r="O576" s="12" t="n">
        <v>0.234</v>
      </c>
      <c r="P576" s="12" t="n">
        <v>50.2248</v>
      </c>
      <c r="Q576" s="23" t="n">
        <f>M576/H576</f>
        <v>1.075</v>
      </c>
    </row>
    <row r="577" ht="22.5" customHeight="1">
      <c r="A577" s="78"/>
      <c r="B577" s="34"/>
      <c r="C577" s="13" t="n">
        <v>5623760</v>
      </c>
      <c r="D577" s="13" t="s">
        <v>89</v>
      </c>
      <c r="E577" s="14" t="s">
        <v>14</v>
      </c>
      <c r="F577" s="13" t="s">
        <v>15</v>
      </c>
      <c r="G577" s="24" t="n">
        <v>0.15</v>
      </c>
      <c r="H577" s="13" t="n">
        <v>50</v>
      </c>
      <c r="I577" s="21" t="n">
        <f>G577*H577*7</f>
        <v>52.5</v>
      </c>
      <c r="J577" s="13" t="s">
        <v>128</v>
      </c>
      <c r="K577" s="15" t="n">
        <v>8226</v>
      </c>
      <c r="L577" s="15" t="n">
        <v>2005</v>
      </c>
      <c r="M577" s="16" t="n">
        <v>50</v>
      </c>
      <c r="N577" s="12" t="n">
        <v>0.004</v>
      </c>
      <c r="O577" s="12" t="n">
        <v>0.15</v>
      </c>
      <c r="P577" s="12" t="n">
        <v>7.5</v>
      </c>
      <c r="Q577" s="23" t="n">
        <f>M577/H577</f>
        <v>1</v>
      </c>
    </row>
    <row r="578" ht="22.5" customHeight="1">
      <c r="A578" s="78"/>
      <c r="B578" s="34"/>
      <c r="C578" s="13" t="n">
        <v>12039225</v>
      </c>
      <c r="D578" s="13" t="s">
        <v>90</v>
      </c>
      <c r="E578" s="14" t="s">
        <v>36</v>
      </c>
      <c r="F578" s="13" t="s">
        <v>15</v>
      </c>
      <c r="G578" s="24" t="n">
        <v>0.2</v>
      </c>
      <c r="H578" s="52" t="n">
        <v>100</v>
      </c>
      <c r="I578" s="21" t="n">
        <f>G578*H578*7</f>
        <v>140</v>
      </c>
      <c r="J578" s="13" t="s">
        <v>128</v>
      </c>
      <c r="K578" s="15" t="n">
        <v>7139</v>
      </c>
      <c r="L578" s="15" t="n">
        <v>2032</v>
      </c>
      <c r="M578" s="16" t="n">
        <v>38</v>
      </c>
      <c r="N578" s="12" t="n">
        <v>0.004</v>
      </c>
      <c r="O578" s="12" t="n">
        <v>0.2</v>
      </c>
      <c r="P578" s="12" t="n">
        <v>7.6</v>
      </c>
      <c r="Q578" s="23" t="n">
        <f>M578/H578</f>
        <v>0.38</v>
      </c>
    </row>
    <row r="579" ht="22.5" customHeight="1">
      <c r="A579" s="78"/>
      <c r="B579" s="34"/>
      <c r="C579" s="13" t="n">
        <v>12542512</v>
      </c>
      <c r="D579" s="13" t="s">
        <v>88</v>
      </c>
      <c r="E579" s="14" t="s">
        <v>14</v>
      </c>
      <c r="F579" s="13" t="s">
        <v>15</v>
      </c>
      <c r="G579" s="24" t="n">
        <v>0.15</v>
      </c>
      <c r="H579" s="52" t="n">
        <v>100</v>
      </c>
      <c r="I579" s="21" t="n">
        <f>G579*H579*7</f>
        <v>105</v>
      </c>
      <c r="J579" s="13" t="s">
        <v>128</v>
      </c>
      <c r="K579" s="15" t="n">
        <v>11065</v>
      </c>
      <c r="L579" s="15" t="n">
        <v>1040</v>
      </c>
      <c r="M579" s="16" t="n">
        <v>45</v>
      </c>
      <c r="N579" s="12" t="n">
        <v>0.006</v>
      </c>
      <c r="O579" s="12" t="n">
        <v>0.15</v>
      </c>
      <c r="P579" s="12" t="n">
        <v>6.75</v>
      </c>
      <c r="Q579" s="23" t="n">
        <f>M579/H579</f>
        <v>0.45</v>
      </c>
    </row>
    <row r="580" ht="22.5" customHeight="1">
      <c r="A580" s="79"/>
      <c r="B580" s="30"/>
      <c r="C580" s="13" t="n">
        <v>91573327</v>
      </c>
      <c r="D580" s="13" t="s">
        <v>91</v>
      </c>
      <c r="E580" s="14" t="s">
        <v>14</v>
      </c>
      <c r="F580" s="13" t="s">
        <v>15</v>
      </c>
      <c r="G580" s="24" t="n">
        <v>0.25</v>
      </c>
      <c r="H580" s="52" t="n">
        <v>300</v>
      </c>
      <c r="I580" s="21" t="n">
        <f>G580*H580*7</f>
        <v>525</v>
      </c>
      <c r="J580" s="13" t="s">
        <v>128</v>
      </c>
      <c r="K580" s="15" t="n">
        <v>3676</v>
      </c>
      <c r="L580" s="15" t="n">
        <v>379</v>
      </c>
      <c r="M580" s="16" t="n">
        <v>0</v>
      </c>
      <c r="N580" s="12" t="n">
        <v>0</v>
      </c>
      <c r="O580" s="12" t="n">
        <v>0</v>
      </c>
      <c r="P580" s="12" t="n">
        <v>0</v>
      </c>
      <c r="Q580" s="23" t="n">
        <f>M580/H580</f>
        <v>0</v>
      </c>
    </row>
    <row r="581" ht="22.5" customHeight="1">
      <c r="A581" s="19"/>
      <c r="C581" s="11"/>
      <c r="D581" s="11"/>
      <c r="E581" s="11"/>
      <c r="F581" s="11"/>
      <c r="G581" s="18"/>
      <c r="H581" s="11"/>
      <c r="I581" s="18"/>
      <c r="J581" s="11"/>
      <c r="K581" s="16"/>
      <c r="L581" s="16"/>
      <c r="M581" s="16"/>
      <c r="N581" s="16"/>
      <c r="O581" s="16"/>
      <c r="P581" s="71"/>
      <c r="Q581" s="8"/>
    </row>
    <row r="582" ht="22.5" customHeight="1">
      <c r="A582" s="19" t="s">
        <v>123</v>
      </c>
      <c r="B582" s="9" t="s">
        <v>142</v>
      </c>
      <c r="C582" s="11"/>
      <c r="D582" s="11"/>
      <c r="E582" s="11"/>
      <c r="F582" s="11"/>
      <c r="G582" s="18"/>
      <c r="H582" s="11"/>
      <c r="I582" s="18"/>
      <c r="J582" s="11"/>
      <c r="K582" s="22" t="n">
        <f>SUM(K583:K725)</f>
        <v>12003488</v>
      </c>
      <c r="L582" s="22" t="n">
        <f>SUM(L583:L725)</f>
        <v>2060156</v>
      </c>
      <c r="M582" s="16"/>
      <c r="N582" s="16"/>
      <c r="O582" s="16"/>
      <c r="P582" s="25" t="n">
        <f>SUM(P583:P725)</f>
        <v>5736.3255</v>
      </c>
      <c r="Q582" s="8"/>
    </row>
    <row r="583" ht="22.5" customHeight="1">
      <c r="A583" s="81" t="n">
        <v>46291</v>
      </c>
      <c r="B583" s="51" t="s">
        <v>125</v>
      </c>
      <c r="C583" s="13" t="n">
        <v>10813123</v>
      </c>
      <c r="D583" s="13" t="s">
        <v>10</v>
      </c>
      <c r="E583" s="14" t="s">
        <v>11</v>
      </c>
      <c r="F583" s="13" t="s">
        <v>12</v>
      </c>
      <c r="G583" s="24" t="n">
        <v>0.25</v>
      </c>
      <c r="H583" s="13" t="n">
        <v>1000</v>
      </c>
      <c r="I583" s="21" t="n">
        <f>G583*H583*7</f>
        <v>1750</v>
      </c>
      <c r="J583" s="13" t="s">
        <v>128</v>
      </c>
      <c r="K583" s="11" t="n">
        <v>75515</v>
      </c>
      <c r="L583" s="11" t="n">
        <v>5298</v>
      </c>
      <c r="M583" s="11" t="n">
        <v>11</v>
      </c>
      <c r="N583" s="12" t="n">
        <v>0</v>
      </c>
      <c r="O583" s="12" t="n">
        <v>1.4843</v>
      </c>
      <c r="P583" s="12" t="n">
        <v>16.3275</v>
      </c>
      <c r="Q583" s="23" t="n">
        <f>M583/H583</f>
        <v>0.011</v>
      </c>
    </row>
    <row r="584" ht="22.5" customHeight="1">
      <c r="A584" s="78"/>
      <c r="B584" s="20"/>
      <c r="C584" s="13" t="n">
        <v>1745925</v>
      </c>
      <c r="D584" s="13" t="s">
        <v>13</v>
      </c>
      <c r="E584" s="14" t="s">
        <v>14</v>
      </c>
      <c r="F584" s="13" t="s">
        <v>15</v>
      </c>
      <c r="G584" s="24" t="n">
        <v>0.15</v>
      </c>
      <c r="H584" s="13" t="n">
        <v>500</v>
      </c>
      <c r="I584" s="21" t="n">
        <f>G584*H584*7</f>
        <v>525</v>
      </c>
      <c r="J584" s="13" t="s">
        <v>128</v>
      </c>
      <c r="K584" s="17" t="n">
        <v>36194</v>
      </c>
      <c r="L584" s="15" t="n">
        <v>16039</v>
      </c>
      <c r="M584" s="15" t="n">
        <v>346</v>
      </c>
      <c r="N584" s="12" t="n">
        <v>0.003</v>
      </c>
      <c r="O584" s="12" t="n">
        <v>0.15</v>
      </c>
      <c r="P584" s="12" t="n">
        <v>51.9</v>
      </c>
      <c r="Q584" s="23" t="n">
        <f>M584/H584</f>
        <v>0.692</v>
      </c>
    </row>
    <row r="585" ht="22.5" customHeight="1">
      <c r="A585" s="78"/>
      <c r="B585" s="20"/>
      <c r="C585" s="13" t="n">
        <v>6951600</v>
      </c>
      <c r="D585" s="13" t="s">
        <v>16</v>
      </c>
      <c r="E585" s="14" t="s">
        <v>17</v>
      </c>
      <c r="F585" s="13" t="s">
        <v>15</v>
      </c>
      <c r="G585" s="24" t="n">
        <v>0.17</v>
      </c>
      <c r="H585" s="13" t="n">
        <v>100</v>
      </c>
      <c r="I585" s="21" t="n">
        <f>G585*H585*7</f>
        <v>119</v>
      </c>
      <c r="J585" s="13" t="s">
        <v>128</v>
      </c>
      <c r="K585" s="15" t="n">
        <v>27098</v>
      </c>
      <c r="L585" s="15" t="n">
        <v>11869</v>
      </c>
      <c r="M585" s="15" t="n">
        <v>100</v>
      </c>
      <c r="N585" s="12" t="n">
        <v>0.002</v>
      </c>
      <c r="O585" s="12" t="n">
        <v>0.178</v>
      </c>
      <c r="P585" s="12" t="n">
        <v>17.816</v>
      </c>
      <c r="Q585" s="23" t="n">
        <f>M585/H585</f>
        <v>1</v>
      </c>
    </row>
    <row r="586" ht="22.5" customHeight="1">
      <c r="A586" s="78"/>
      <c r="B586" s="20"/>
      <c r="C586" s="13" t="n">
        <v>6951594</v>
      </c>
      <c r="D586" s="13" t="s">
        <v>16</v>
      </c>
      <c r="E586" s="14" t="s">
        <v>18</v>
      </c>
      <c r="F586" s="13" t="s">
        <v>15</v>
      </c>
      <c r="G586" s="24" t="n">
        <v>0.7</v>
      </c>
      <c r="H586" s="13" t="n">
        <v>400</v>
      </c>
      <c r="I586" s="21" t="n">
        <f>G586*H586*7</f>
        <v>1960</v>
      </c>
      <c r="J586" s="13" t="s">
        <v>128</v>
      </c>
      <c r="K586" s="15" t="n">
        <v>94636</v>
      </c>
      <c r="L586" s="15" t="n">
        <v>38597</v>
      </c>
      <c r="M586" s="15" t="n">
        <v>197</v>
      </c>
      <c r="N586" s="12" t="n">
        <v>0.004</v>
      </c>
      <c r="O586" s="12" t="n">
        <v>0.702</v>
      </c>
      <c r="P586" s="12" t="n">
        <v>138.32</v>
      </c>
      <c r="Q586" s="23" t="n">
        <f>M586/H586</f>
        <v>0.4925</v>
      </c>
    </row>
    <row r="587" ht="22.5" customHeight="1">
      <c r="A587" s="78"/>
      <c r="B587" s="20"/>
      <c r="C587" s="13" t="n">
        <v>2732727</v>
      </c>
      <c r="D587" s="13" t="s">
        <v>10</v>
      </c>
      <c r="E587" s="14" t="s">
        <v>19</v>
      </c>
      <c r="F587" s="13" t="s">
        <v>15</v>
      </c>
      <c r="G587" s="24" t="n">
        <v>0.25</v>
      </c>
      <c r="H587" s="13" t="n">
        <v>1000</v>
      </c>
      <c r="I587" s="21" t="n">
        <f>G587*H587*7</f>
        <v>1750</v>
      </c>
      <c r="J587" s="13" t="s">
        <v>128</v>
      </c>
      <c r="K587" s="15" t="n">
        <v>39343</v>
      </c>
      <c r="L587" s="15" t="n">
        <v>14514</v>
      </c>
      <c r="M587" s="15" t="n">
        <v>583</v>
      </c>
      <c r="N587" s="12" t="n">
        <v>0.01</v>
      </c>
      <c r="O587" s="12" t="n">
        <v>0.249</v>
      </c>
      <c r="P587" s="12" t="n">
        <v>145.4</v>
      </c>
      <c r="Q587" s="23" t="n">
        <f>M587/H587</f>
        <v>0.583</v>
      </c>
    </row>
    <row r="588" ht="22.5" customHeight="1">
      <c r="A588" s="78"/>
      <c r="B588" s="20"/>
      <c r="C588" s="13" t="n">
        <v>5619156</v>
      </c>
      <c r="D588" s="13" t="s">
        <v>10</v>
      </c>
      <c r="E588" s="14" t="s">
        <v>19</v>
      </c>
      <c r="F588" s="13" t="s">
        <v>12</v>
      </c>
      <c r="G588" s="24" t="n">
        <v>0.24</v>
      </c>
      <c r="H588" s="13" t="n">
        <v>500</v>
      </c>
      <c r="I588" s="21" t="n">
        <f>G588*H588*7</f>
        <v>840</v>
      </c>
      <c r="J588" s="13" t="s">
        <v>128</v>
      </c>
      <c r="K588" s="15" t="n">
        <v>78621</v>
      </c>
      <c r="L588" s="15" t="n">
        <v>15594</v>
      </c>
      <c r="M588" s="15" t="n">
        <v>10</v>
      </c>
      <c r="N588" s="12" t="n">
        <v>0</v>
      </c>
      <c r="O588" s="12" t="n">
        <v>0.3707</v>
      </c>
      <c r="P588" s="12" t="n">
        <v>3.7071</v>
      </c>
      <c r="Q588" s="23" t="n">
        <f>M588/H588</f>
        <v>0.02</v>
      </c>
    </row>
    <row r="589" ht="22.5" customHeight="1">
      <c r="A589" s="78"/>
      <c r="B589" s="20"/>
      <c r="C589" s="13" t="n">
        <v>6425889</v>
      </c>
      <c r="D589" s="13" t="s">
        <v>10</v>
      </c>
      <c r="E589" s="14" t="s">
        <v>20</v>
      </c>
      <c r="F589" s="13" t="s">
        <v>15</v>
      </c>
      <c r="G589" s="24" t="n">
        <v>0.25</v>
      </c>
      <c r="H589" s="13" t="n">
        <v>400</v>
      </c>
      <c r="I589" s="21" t="n">
        <f>G589*H589*7</f>
        <v>700</v>
      </c>
      <c r="J589" s="13" t="s">
        <v>128</v>
      </c>
      <c r="K589" s="15" t="n">
        <v>22010</v>
      </c>
      <c r="L589" s="15" t="n">
        <v>8004</v>
      </c>
      <c r="M589" s="15" t="n">
        <v>226</v>
      </c>
      <c r="N589" s="12" t="n">
        <v>0.007</v>
      </c>
      <c r="O589" s="12" t="n">
        <v>0.251</v>
      </c>
      <c r="P589" s="12" t="n">
        <v>56.625</v>
      </c>
      <c r="Q589" s="23" t="n">
        <f>M589/H589</f>
        <v>0.565</v>
      </c>
    </row>
    <row r="590" ht="22.5" customHeight="1">
      <c r="A590" s="78"/>
      <c r="B590" s="20"/>
      <c r="C590" s="13" t="n">
        <v>6439005</v>
      </c>
      <c r="D590" s="13" t="s">
        <v>10</v>
      </c>
      <c r="E590" s="14" t="s">
        <v>20</v>
      </c>
      <c r="F590" s="13" t="s">
        <v>21</v>
      </c>
      <c r="G590" s="24" t="n">
        <v>0.3</v>
      </c>
      <c r="H590" s="13" t="n">
        <v>300</v>
      </c>
      <c r="I590" s="21" t="n">
        <f>G590*H590*7</f>
        <v>630</v>
      </c>
      <c r="J590" s="13" t="s">
        <v>128</v>
      </c>
      <c r="K590" s="15" t="n">
        <v>61225</v>
      </c>
      <c r="L590" s="15" t="n">
        <v>21794</v>
      </c>
      <c r="M590" s="15" t="n">
        <v>115</v>
      </c>
      <c r="N590" s="12" t="n">
        <v>0.0015</v>
      </c>
      <c r="O590" s="12" t="n">
        <v>0.2983</v>
      </c>
      <c r="P590" s="12" t="n">
        <v>34.3</v>
      </c>
      <c r="Q590" s="23" t="n">
        <f>M590/H590</f>
        <v>0.383333333333333</v>
      </c>
    </row>
    <row r="591" ht="22.5" customHeight="1">
      <c r="A591" s="78"/>
      <c r="B591" s="20"/>
      <c r="C591" s="13" t="n">
        <v>7203110</v>
      </c>
      <c r="D591" s="13" t="s">
        <v>22</v>
      </c>
      <c r="E591" s="14" t="s">
        <v>23</v>
      </c>
      <c r="F591" s="13" t="s">
        <v>15</v>
      </c>
      <c r="G591" s="24" t="n">
        <v>0.2</v>
      </c>
      <c r="H591" s="13" t="n">
        <v>100</v>
      </c>
      <c r="I591" s="21" t="n">
        <f>G591*H591*7</f>
        <v>140</v>
      </c>
      <c r="J591" s="13" t="s">
        <v>128</v>
      </c>
      <c r="K591" s="15" t="n">
        <v>13532</v>
      </c>
      <c r="L591" s="15" t="n">
        <v>7650</v>
      </c>
      <c r="M591" s="15" t="n">
        <v>0</v>
      </c>
      <c r="N591" s="12" t="n">
        <v>0</v>
      </c>
      <c r="O591" s="12" t="n">
        <v>0</v>
      </c>
      <c r="P591" s="12" t="n">
        <v>0</v>
      </c>
      <c r="Q591" s="23" t="n">
        <f>M591/H591</f>
        <v>0</v>
      </c>
    </row>
    <row r="592" ht="22.5" customHeight="1">
      <c r="A592" s="78"/>
      <c r="B592" s="20"/>
      <c r="C592" s="13" t="n">
        <v>7202934</v>
      </c>
      <c r="D592" s="13" t="s">
        <v>22</v>
      </c>
      <c r="E592" s="14" t="s">
        <v>24</v>
      </c>
      <c r="F592" s="13" t="s">
        <v>15</v>
      </c>
      <c r="G592" s="24" t="n">
        <v>0.35</v>
      </c>
      <c r="H592" s="13" t="n">
        <v>200</v>
      </c>
      <c r="I592" s="21" t="n">
        <f>G592*H592*7</f>
        <v>490</v>
      </c>
      <c r="J592" s="13" t="s">
        <v>128</v>
      </c>
      <c r="K592" s="15" t="n">
        <v>350829</v>
      </c>
      <c r="L592" s="15" t="n">
        <v>211987</v>
      </c>
      <c r="M592" s="15" t="n">
        <v>96</v>
      </c>
      <c r="N592" s="12" t="n">
        <v>0</v>
      </c>
      <c r="O592" s="12" t="n">
        <v>0.35</v>
      </c>
      <c r="P592" s="12" t="n">
        <v>33.6</v>
      </c>
      <c r="Q592" s="23" t="n">
        <f>M592/H592</f>
        <v>0.48</v>
      </c>
    </row>
    <row r="593" ht="22.5" customHeight="1">
      <c r="A593" s="78"/>
      <c r="B593" s="20"/>
      <c r="C593" s="13" t="n">
        <v>5847496</v>
      </c>
      <c r="D593" s="13" t="s">
        <v>10</v>
      </c>
      <c r="E593" s="14" t="s">
        <v>25</v>
      </c>
      <c r="F593" s="13" t="s">
        <v>12</v>
      </c>
      <c r="G593" s="24" t="n">
        <v>0.3</v>
      </c>
      <c r="H593" s="13" t="n">
        <v>200</v>
      </c>
      <c r="I593" s="21" t="n">
        <f>G593*H593*7</f>
        <v>420</v>
      </c>
      <c r="J593" s="13" t="s">
        <v>128</v>
      </c>
      <c r="K593" s="15" t="n">
        <v>39584</v>
      </c>
      <c r="L593" s="15" t="n">
        <v>1916</v>
      </c>
      <c r="M593" s="15" t="n">
        <v>12</v>
      </c>
      <c r="N593" s="12" t="n">
        <v>0.001</v>
      </c>
      <c r="O593" s="12" t="n">
        <v>0.225</v>
      </c>
      <c r="P593" s="12" t="n">
        <v>2.6972</v>
      </c>
      <c r="Q593" s="23" t="n">
        <f>M593/H593</f>
        <v>0.06</v>
      </c>
    </row>
    <row r="594" ht="22.5" customHeight="1">
      <c r="A594" s="78"/>
      <c r="B594" s="20"/>
      <c r="C594" s="13" t="n">
        <v>7572369</v>
      </c>
      <c r="D594" s="13" t="s">
        <v>10</v>
      </c>
      <c r="E594" s="14" t="s">
        <v>25</v>
      </c>
      <c r="F594" s="13" t="s">
        <v>15</v>
      </c>
      <c r="G594" s="24" t="n">
        <v>0.3</v>
      </c>
      <c r="H594" s="13" t="n">
        <v>400</v>
      </c>
      <c r="I594" s="21" t="n">
        <f>G594*H594*7</f>
        <v>840</v>
      </c>
      <c r="J594" s="13" t="s">
        <v>128</v>
      </c>
      <c r="K594" s="15" t="n">
        <v>23252</v>
      </c>
      <c r="L594" s="15" t="n">
        <v>9479</v>
      </c>
      <c r="M594" s="15" t="n">
        <v>250</v>
      </c>
      <c r="N594" s="12" t="n">
        <v>0.008</v>
      </c>
      <c r="O594" s="12" t="n">
        <v>0.303</v>
      </c>
      <c r="P594" s="12" t="n">
        <v>75.72</v>
      </c>
      <c r="Q594" s="23" t="n">
        <f>M594/H594</f>
        <v>0.625</v>
      </c>
    </row>
    <row r="595" ht="22.5" customHeight="1">
      <c r="A595" s="78"/>
      <c r="B595" s="20"/>
      <c r="C595" s="13" t="n">
        <v>8460883</v>
      </c>
      <c r="D595" s="13" t="s">
        <v>16</v>
      </c>
      <c r="E595" s="14" t="s">
        <v>11</v>
      </c>
      <c r="F595" s="13" t="s">
        <v>15</v>
      </c>
      <c r="G595" s="24" t="n">
        <v>0.14</v>
      </c>
      <c r="H595" s="13" t="n">
        <v>1400</v>
      </c>
      <c r="I595" s="21" t="n">
        <f>G595*H595*7</f>
        <v>1372</v>
      </c>
      <c r="J595" s="13" t="s">
        <v>128</v>
      </c>
      <c r="K595" s="15" t="n">
        <v>80523</v>
      </c>
      <c r="L595" s="15" t="n">
        <v>27754</v>
      </c>
      <c r="M595" s="15" t="n">
        <v>1181</v>
      </c>
      <c r="N595" s="12" t="n">
        <v>0.006</v>
      </c>
      <c r="O595" s="12" t="n">
        <v>0.141</v>
      </c>
      <c r="P595" s="12" t="n">
        <v>166.362</v>
      </c>
      <c r="Q595" s="23" t="n">
        <f>M595/H595</f>
        <v>0.843571428571429</v>
      </c>
    </row>
    <row r="596" ht="22.5" customHeight="1">
      <c r="A596" s="78"/>
      <c r="B596" s="20"/>
      <c r="C596" s="13" t="n">
        <v>8531973</v>
      </c>
      <c r="D596" s="13" t="s">
        <v>16</v>
      </c>
      <c r="E596" s="14" t="s">
        <v>18</v>
      </c>
      <c r="F596" s="13" t="s">
        <v>26</v>
      </c>
      <c r="G596" s="24" t="n">
        <v>0.45</v>
      </c>
      <c r="H596" s="13" t="n">
        <v>150</v>
      </c>
      <c r="I596" s="21" t="n">
        <f>G596*H596*7</f>
        <v>472.5</v>
      </c>
      <c r="J596" s="13" t="s">
        <v>128</v>
      </c>
      <c r="K596" s="15" t="n">
        <v>441027</v>
      </c>
      <c r="L596" s="15" t="n">
        <v>1071</v>
      </c>
      <c r="M596" s="15" t="n">
        <v>58</v>
      </c>
      <c r="N596" s="12" t="n">
        <v>0.03</v>
      </c>
      <c r="O596" s="12" t="n">
        <v>0.5</v>
      </c>
      <c r="P596" s="12" t="n">
        <v>29.11</v>
      </c>
      <c r="Q596" s="23" t="n">
        <f>M596/H596</f>
        <v>0.386666666666667</v>
      </c>
    </row>
    <row r="597" ht="22.5" customHeight="1">
      <c r="A597" s="78"/>
      <c r="B597" s="20"/>
      <c r="C597" s="13" t="n">
        <v>8156506</v>
      </c>
      <c r="D597" s="13" t="s">
        <v>27</v>
      </c>
      <c r="E597" s="14" t="s">
        <v>14</v>
      </c>
      <c r="F597" s="13" t="s">
        <v>15</v>
      </c>
      <c r="G597" s="24" t="n">
        <v>0.13</v>
      </c>
      <c r="H597" s="13" t="n">
        <v>1000</v>
      </c>
      <c r="I597" s="21" t="n">
        <f>G597*H597*7</f>
        <v>910</v>
      </c>
      <c r="J597" s="13" t="s">
        <v>128</v>
      </c>
      <c r="K597" s="15" t="n">
        <v>36712</v>
      </c>
      <c r="L597" s="15" t="n">
        <v>12836</v>
      </c>
      <c r="M597" s="15" t="n">
        <v>944</v>
      </c>
      <c r="N597" s="12" t="n">
        <v>0.01</v>
      </c>
      <c r="O597" s="12" t="n">
        <v>0.134</v>
      </c>
      <c r="P597" s="12" t="n">
        <v>126.188</v>
      </c>
      <c r="Q597" s="23" t="n">
        <f>M597/H597</f>
        <v>0.944</v>
      </c>
    </row>
    <row r="598" ht="22.5" customHeight="1">
      <c r="A598" s="78"/>
      <c r="B598" s="20"/>
      <c r="C598" s="13" t="n">
        <v>8819666</v>
      </c>
      <c r="D598" s="13" t="s">
        <v>27</v>
      </c>
      <c r="E598" s="14" t="s">
        <v>14</v>
      </c>
      <c r="F598" s="13" t="s">
        <v>12</v>
      </c>
      <c r="G598" s="24" t="n">
        <v>0.08</v>
      </c>
      <c r="H598" s="13" t="n">
        <v>200</v>
      </c>
      <c r="I598" s="21" t="n">
        <f>G598*H598*7</f>
        <v>112</v>
      </c>
      <c r="J598" s="13" t="s">
        <v>128</v>
      </c>
      <c r="K598" s="15" t="n">
        <v>9630</v>
      </c>
      <c r="L598" s="15" t="n">
        <v>1530</v>
      </c>
      <c r="M598" s="15" t="n">
        <v>200</v>
      </c>
      <c r="N598" s="12" t="n">
        <v>0.013</v>
      </c>
      <c r="O598" s="12" t="n">
        <v>0.102</v>
      </c>
      <c r="P598" s="12" t="n">
        <v>20.3119</v>
      </c>
      <c r="Q598" s="23" t="n">
        <f>M598/H598</f>
        <v>1</v>
      </c>
    </row>
    <row r="599" ht="22.5" customHeight="1">
      <c r="A599" s="78"/>
      <c r="B599" s="20"/>
      <c r="C599" s="13" t="n">
        <v>7872826</v>
      </c>
      <c r="D599" s="13" t="s">
        <v>28</v>
      </c>
      <c r="E599" s="14" t="s">
        <v>14</v>
      </c>
      <c r="F599" s="13" t="s">
        <v>15</v>
      </c>
      <c r="G599" s="24" t="n">
        <v>0.48</v>
      </c>
      <c r="H599" s="13" t="n">
        <v>100</v>
      </c>
      <c r="I599" s="21" t="n">
        <f>G599*H599*7</f>
        <v>336</v>
      </c>
      <c r="J599" s="13" t="s">
        <v>128</v>
      </c>
      <c r="K599" s="15" t="n">
        <v>29261</v>
      </c>
      <c r="L599" s="15" t="n">
        <v>8552</v>
      </c>
      <c r="M599" s="15" t="n">
        <v>100</v>
      </c>
      <c r="N599" s="12" t="n">
        <v>0.006</v>
      </c>
      <c r="O599" s="12" t="n">
        <v>0.478</v>
      </c>
      <c r="P599" s="12" t="n">
        <v>47.808</v>
      </c>
      <c r="Q599" s="23" t="n">
        <f>M599/H599</f>
        <v>1</v>
      </c>
    </row>
    <row r="600" ht="22.5" customHeight="1">
      <c r="A600" s="78"/>
      <c r="B600" s="20"/>
      <c r="C600" s="13" t="n">
        <v>9311355</v>
      </c>
      <c r="D600" s="13" t="s">
        <v>29</v>
      </c>
      <c r="E600" s="14" t="s">
        <v>14</v>
      </c>
      <c r="F600" s="13" t="s">
        <v>15</v>
      </c>
      <c r="G600" s="24" t="n">
        <v>0.15</v>
      </c>
      <c r="H600" s="13" t="n">
        <v>80</v>
      </c>
      <c r="I600" s="21" t="n">
        <f>G600*H600*7</f>
        <v>84</v>
      </c>
      <c r="J600" s="13" t="s">
        <v>128</v>
      </c>
      <c r="K600" s="15" t="n">
        <v>36310</v>
      </c>
      <c r="L600" s="15" t="n">
        <v>9370</v>
      </c>
      <c r="M600" s="15" t="n">
        <v>124</v>
      </c>
      <c r="N600" s="12" t="n">
        <v>0.003</v>
      </c>
      <c r="O600" s="12" t="n">
        <v>0.249</v>
      </c>
      <c r="P600" s="12" t="n">
        <v>30.9</v>
      </c>
      <c r="Q600" s="23" t="n">
        <f>M600/H600</f>
        <v>1.55</v>
      </c>
    </row>
    <row r="601" ht="22.5" customHeight="1">
      <c r="A601" s="78"/>
      <c r="B601" s="20"/>
      <c r="C601" s="13" t="n">
        <v>12114239</v>
      </c>
      <c r="D601" s="13" t="s">
        <v>27</v>
      </c>
      <c r="E601" s="14" t="s">
        <v>14</v>
      </c>
      <c r="F601" s="13" t="s">
        <v>26</v>
      </c>
      <c r="G601" s="24" t="n">
        <v>0.2</v>
      </c>
      <c r="H601" s="13" t="n">
        <v>100</v>
      </c>
      <c r="I601" s="21" t="n">
        <f>G601*H601*7</f>
        <v>140</v>
      </c>
      <c r="J601" s="13" t="s">
        <v>128</v>
      </c>
      <c r="K601" s="15" t="n">
        <v>21891</v>
      </c>
      <c r="L601" s="15" t="n">
        <v>264</v>
      </c>
      <c r="M601" s="15" t="n">
        <v>32</v>
      </c>
      <c r="N601" s="12" t="n">
        <v>0.02</v>
      </c>
      <c r="O601" s="12" t="n">
        <v>0.18</v>
      </c>
      <c r="P601" s="12" t="n">
        <v>5.72</v>
      </c>
      <c r="Q601" s="23" t="n">
        <f>M601/H601</f>
        <v>0.32</v>
      </c>
    </row>
    <row r="602" ht="22.5" customHeight="1">
      <c r="A602" s="78"/>
      <c r="B602" s="20"/>
      <c r="C602" s="13" t="n">
        <v>10501490</v>
      </c>
      <c r="D602" s="13" t="s">
        <v>13</v>
      </c>
      <c r="E602" s="14" t="s">
        <v>14</v>
      </c>
      <c r="F602" s="13" t="s">
        <v>15</v>
      </c>
      <c r="G602" s="24" t="n">
        <v>0.15</v>
      </c>
      <c r="H602" s="13" t="n">
        <v>100</v>
      </c>
      <c r="I602" s="21" t="n">
        <f>G602*H602*7</f>
        <v>105</v>
      </c>
      <c r="J602" s="13" t="s">
        <v>128</v>
      </c>
      <c r="K602" s="15" t="n">
        <v>900</v>
      </c>
      <c r="L602" s="15" t="n">
        <v>459</v>
      </c>
      <c r="M602" s="15" t="n">
        <v>8</v>
      </c>
      <c r="N602" s="12" t="n">
        <v>0.002</v>
      </c>
      <c r="O602" s="12" t="n">
        <v>0.13</v>
      </c>
      <c r="P602" s="12" t="n">
        <v>1.04</v>
      </c>
      <c r="Q602" s="23" t="n">
        <f>M602/H602</f>
        <v>0.08</v>
      </c>
    </row>
    <row r="603" ht="22.5" customHeight="1">
      <c r="A603" s="78"/>
      <c r="B603" s="20"/>
      <c r="C603" s="53" t="n">
        <v>10912510</v>
      </c>
      <c r="D603" s="13" t="s">
        <v>10</v>
      </c>
      <c r="E603" s="14" t="s">
        <v>11</v>
      </c>
      <c r="F603" s="13" t="s">
        <v>30</v>
      </c>
      <c r="G603" s="24" t="n">
        <v>0.17</v>
      </c>
      <c r="H603" s="13" t="n">
        <v>1500</v>
      </c>
      <c r="I603" s="21" t="n">
        <f>G603*H603*7</f>
        <v>1785</v>
      </c>
      <c r="J603" s="13" t="s">
        <v>128</v>
      </c>
      <c r="K603" s="15" t="n">
        <v>25665</v>
      </c>
      <c r="L603" s="15" t="n">
        <v>5434</v>
      </c>
      <c r="M603" s="15" t="n">
        <v>85</v>
      </c>
      <c r="N603" s="12" t="n">
        <v>0.01</v>
      </c>
      <c r="O603" s="12" t="n">
        <v>0.41</v>
      </c>
      <c r="P603" s="12" t="n">
        <v>34.79</v>
      </c>
      <c r="Q603" s="23" t="n">
        <f>M603/H603</f>
        <v>0.0566666666666667</v>
      </c>
    </row>
    <row r="604" ht="22.5" customHeight="1">
      <c r="A604" s="78"/>
      <c r="B604" s="20"/>
      <c r="C604" s="53" t="n">
        <v>11080098</v>
      </c>
      <c r="D604" s="13" t="s">
        <v>22</v>
      </c>
      <c r="E604" s="14" t="s">
        <v>24</v>
      </c>
      <c r="F604" s="13" t="s">
        <v>15</v>
      </c>
      <c r="G604" s="24" t="n">
        <v>0.6</v>
      </c>
      <c r="H604" s="13" t="n">
        <v>100</v>
      </c>
      <c r="I604" s="21" t="n">
        <f>G604*H604*7</f>
        <v>420</v>
      </c>
      <c r="J604" s="13" t="s">
        <v>128</v>
      </c>
      <c r="K604" s="15" t="n">
        <v>2428</v>
      </c>
      <c r="L604" s="15" t="n">
        <v>1315</v>
      </c>
      <c r="M604" s="15" t="n">
        <v>2</v>
      </c>
      <c r="N604" s="12" t="n">
        <v>0.001</v>
      </c>
      <c r="O604" s="12" t="n">
        <v>0.6</v>
      </c>
      <c r="P604" s="12" t="n">
        <v>1.2</v>
      </c>
      <c r="Q604" s="23" t="n">
        <f>M604/H604</f>
        <v>0.02</v>
      </c>
    </row>
    <row r="605" ht="22.5" customHeight="1">
      <c r="A605" s="78"/>
      <c r="B605" s="20"/>
      <c r="C605" s="53" t="n">
        <v>11715627</v>
      </c>
      <c r="D605" s="13" t="s">
        <v>29</v>
      </c>
      <c r="E605" s="14" t="s">
        <v>14</v>
      </c>
      <c r="F605" s="13" t="s">
        <v>15</v>
      </c>
      <c r="G605" s="24" t="n">
        <v>0.4</v>
      </c>
      <c r="H605" s="13" t="n">
        <v>100</v>
      </c>
      <c r="I605" s="21" t="n">
        <f>G605*H605*7</f>
        <v>280</v>
      </c>
      <c r="J605" s="13" t="s">
        <v>128</v>
      </c>
      <c r="K605" s="15" t="n">
        <v>86</v>
      </c>
      <c r="L605" s="15" t="n">
        <v>11</v>
      </c>
      <c r="M605" s="15" t="n">
        <v>0</v>
      </c>
      <c r="N605" s="12" t="n">
        <v>0</v>
      </c>
      <c r="O605" s="12" t="n">
        <v>0</v>
      </c>
      <c r="P605" s="12" t="n">
        <v>0</v>
      </c>
      <c r="Q605" s="23" t="n">
        <f>M605/H605</f>
        <v>0</v>
      </c>
    </row>
    <row r="606" ht="22.5" customHeight="1">
      <c r="A606" s="78"/>
      <c r="B606" s="20"/>
      <c r="C606" s="53" t="n">
        <v>11715655</v>
      </c>
      <c r="D606" s="13" t="s">
        <v>16</v>
      </c>
      <c r="E606" s="14" t="s">
        <v>11</v>
      </c>
      <c r="F606" s="13" t="s">
        <v>15</v>
      </c>
      <c r="G606" s="24" t="n">
        <v>0.15</v>
      </c>
      <c r="H606" s="13" t="n">
        <v>100</v>
      </c>
      <c r="I606" s="21" t="n">
        <f>G606*H606*7</f>
        <v>105</v>
      </c>
      <c r="J606" s="13" t="s">
        <v>128</v>
      </c>
      <c r="K606" s="15" t="n">
        <v>350</v>
      </c>
      <c r="L606" s="15" t="n">
        <v>8</v>
      </c>
      <c r="M606" s="15" t="n">
        <v>0</v>
      </c>
      <c r="N606" s="12" t="n">
        <v>0</v>
      </c>
      <c r="O606" s="12" t="n">
        <v>0</v>
      </c>
      <c r="P606" s="12" t="n">
        <v>0</v>
      </c>
      <c r="Q606" s="23" t="n">
        <f>M606/H606</f>
        <v>0</v>
      </c>
    </row>
    <row r="607" ht="22.5" customHeight="1">
      <c r="A607" s="78"/>
      <c r="B607" s="20"/>
      <c r="C607" s="53" t="n">
        <v>11715811</v>
      </c>
      <c r="D607" s="13" t="s">
        <v>16</v>
      </c>
      <c r="E607" s="14" t="s">
        <v>17</v>
      </c>
      <c r="F607" s="13" t="s">
        <v>15</v>
      </c>
      <c r="G607" s="24" t="n">
        <v>0.17</v>
      </c>
      <c r="H607" s="13" t="n">
        <v>100</v>
      </c>
      <c r="I607" s="21" t="n">
        <f>G607*H607*7</f>
        <v>119</v>
      </c>
      <c r="J607" s="13" t="s">
        <v>128</v>
      </c>
      <c r="K607" s="15" t="n">
        <v>252</v>
      </c>
      <c r="L607" s="15" t="n">
        <v>2</v>
      </c>
      <c r="M607" s="15" t="n">
        <v>0</v>
      </c>
      <c r="N607" s="12" t="n">
        <v>0</v>
      </c>
      <c r="O607" s="12" t="n">
        <v>0</v>
      </c>
      <c r="P607" s="12" t="n">
        <v>0</v>
      </c>
      <c r="Q607" s="23" t="n">
        <f>M607/H607</f>
        <v>0</v>
      </c>
    </row>
    <row r="608" ht="22.5" customHeight="1">
      <c r="A608" s="78"/>
      <c r="B608" s="20"/>
      <c r="C608" s="53" t="n">
        <v>11729927</v>
      </c>
      <c r="D608" s="13" t="s">
        <v>10</v>
      </c>
      <c r="E608" s="14" t="s">
        <v>20</v>
      </c>
      <c r="F608" s="13" t="s">
        <v>15</v>
      </c>
      <c r="G608" s="24" t="n">
        <v>0.25</v>
      </c>
      <c r="H608" s="13" t="n">
        <v>100</v>
      </c>
      <c r="I608" s="21" t="n">
        <f>G608*H608*7</f>
        <v>175</v>
      </c>
      <c r="J608" s="13" t="s">
        <v>128</v>
      </c>
      <c r="K608" s="15" t="n">
        <v>455</v>
      </c>
      <c r="L608" s="15" t="n">
        <v>12</v>
      </c>
      <c r="M608" s="15" t="n">
        <v>0</v>
      </c>
      <c r="N608" s="12" t="n">
        <v>0</v>
      </c>
      <c r="O608" s="12" t="n">
        <v>0</v>
      </c>
      <c r="P608" s="12" t="n">
        <v>0</v>
      </c>
      <c r="Q608" s="23" t="n">
        <f>M608/H608</f>
        <v>0</v>
      </c>
    </row>
    <row r="609" ht="22.5" customHeight="1">
      <c r="A609" s="78"/>
      <c r="B609" s="20"/>
      <c r="C609" s="53" t="n">
        <v>11729820</v>
      </c>
      <c r="D609" s="13" t="s">
        <v>10</v>
      </c>
      <c r="E609" s="14" t="s">
        <v>25</v>
      </c>
      <c r="F609" s="13" t="s">
        <v>15</v>
      </c>
      <c r="G609" s="24" t="n">
        <v>0.3</v>
      </c>
      <c r="H609" s="13" t="n">
        <v>100</v>
      </c>
      <c r="I609" s="21" t="n">
        <f>G609*H609*7</f>
        <v>210</v>
      </c>
      <c r="J609" s="13" t="s">
        <v>128</v>
      </c>
      <c r="K609" s="15" t="n">
        <v>17</v>
      </c>
      <c r="L609" s="15" t="n">
        <v>6</v>
      </c>
      <c r="M609" s="15" t="n">
        <v>0</v>
      </c>
      <c r="N609" s="12" t="n">
        <v>0</v>
      </c>
      <c r="O609" s="12" t="n">
        <v>0</v>
      </c>
      <c r="P609" s="12" t="n">
        <v>0</v>
      </c>
      <c r="Q609" s="23" t="n">
        <f>M609/H609</f>
        <v>0</v>
      </c>
    </row>
    <row r="610" ht="22.5" customHeight="1">
      <c r="A610" s="78"/>
      <c r="B610" s="20"/>
      <c r="C610" s="53" t="n">
        <v>11729830</v>
      </c>
      <c r="D610" s="13" t="s">
        <v>10</v>
      </c>
      <c r="E610" s="14" t="s">
        <v>11</v>
      </c>
      <c r="F610" s="13" t="s">
        <v>12</v>
      </c>
      <c r="G610" s="24" t="n">
        <v>0.17</v>
      </c>
      <c r="H610" s="13" t="n">
        <v>100</v>
      </c>
      <c r="I610" s="21" t="n">
        <f>G610*H610*7</f>
        <v>119</v>
      </c>
      <c r="J610" s="13" t="s">
        <v>128</v>
      </c>
      <c r="K610" s="15" t="n">
        <v>88</v>
      </c>
      <c r="L610" s="15" t="n">
        <v>5</v>
      </c>
      <c r="M610" s="15" t="n">
        <v>0</v>
      </c>
      <c r="N610" s="12" t="n">
        <v>0</v>
      </c>
      <c r="O610" s="12" t="n">
        <v>0</v>
      </c>
      <c r="P610" s="12" t="n">
        <v>0.0004</v>
      </c>
      <c r="Q610" s="23" t="n">
        <f>M610/H610</f>
        <v>0</v>
      </c>
    </row>
    <row r="611" ht="22.5" customHeight="1">
      <c r="A611" s="78"/>
      <c r="B611" s="20"/>
      <c r="C611" s="53" t="n">
        <v>11892329</v>
      </c>
      <c r="D611" s="13" t="s">
        <v>10</v>
      </c>
      <c r="E611" s="14" t="s">
        <v>11</v>
      </c>
      <c r="F611" s="13" t="s">
        <v>15</v>
      </c>
      <c r="G611" s="24" t="n">
        <v>0.25</v>
      </c>
      <c r="H611" s="13" t="n">
        <v>2500</v>
      </c>
      <c r="I611" s="21" t="n">
        <f>G611*H611*7</f>
        <v>4375</v>
      </c>
      <c r="J611" s="13" t="s">
        <v>128</v>
      </c>
      <c r="K611" s="15" t="n">
        <v>212147</v>
      </c>
      <c r="L611" s="15" t="n">
        <v>65513</v>
      </c>
      <c r="M611" s="15" t="n">
        <v>3443</v>
      </c>
      <c r="N611" s="12" t="n">
        <v>0.012</v>
      </c>
      <c r="O611" s="12" t="n">
        <v>0.23</v>
      </c>
      <c r="P611" s="12" t="n">
        <v>791.53</v>
      </c>
      <c r="Q611" s="23" t="n">
        <f>M611/H611</f>
        <v>1.3772</v>
      </c>
    </row>
    <row r="612" ht="22.5" customHeight="1">
      <c r="A612" s="78"/>
      <c r="B612" s="20"/>
      <c r="C612" s="53" t="n">
        <v>91560708</v>
      </c>
      <c r="D612" s="13" t="s">
        <v>31</v>
      </c>
      <c r="E612" s="14" t="s">
        <v>32</v>
      </c>
      <c r="F612" s="13" t="s">
        <v>15</v>
      </c>
      <c r="G612" s="24" t="n">
        <v>0.09</v>
      </c>
      <c r="H612" s="13" t="n">
        <v>800</v>
      </c>
      <c r="I612" s="21" t="n">
        <f>G612*H612*7</f>
        <v>504</v>
      </c>
      <c r="J612" s="13" t="s">
        <v>128</v>
      </c>
      <c r="K612" s="15" t="n">
        <v>41935</v>
      </c>
      <c r="L612" s="15" t="n">
        <v>18563</v>
      </c>
      <c r="M612" s="15" t="n">
        <v>308</v>
      </c>
      <c r="N612" s="12" t="n">
        <v>0.002</v>
      </c>
      <c r="O612" s="12" t="n">
        <v>0.091</v>
      </c>
      <c r="P612" s="12" t="n">
        <v>28</v>
      </c>
      <c r="Q612" s="23" t="n">
        <f>M612/H612</f>
        <v>0.385</v>
      </c>
    </row>
    <row r="613" ht="22.5" customHeight="1">
      <c r="A613" s="78"/>
      <c r="B613" s="20"/>
      <c r="C613" s="53" t="n">
        <v>91560709</v>
      </c>
      <c r="D613" s="13" t="s">
        <v>31</v>
      </c>
      <c r="E613" s="14" t="s">
        <v>33</v>
      </c>
      <c r="F613" s="13" t="s">
        <v>15</v>
      </c>
      <c r="G613" s="24" t="n">
        <v>0.06</v>
      </c>
      <c r="H613" s="13" t="n">
        <v>500</v>
      </c>
      <c r="I613" s="21" t="n">
        <f>G613*H613*7</f>
        <v>210</v>
      </c>
      <c r="J613" s="13" t="s">
        <v>128</v>
      </c>
      <c r="K613" s="15" t="n">
        <v>84931</v>
      </c>
      <c r="L613" s="15" t="n">
        <v>42816</v>
      </c>
      <c r="M613" s="15" t="n">
        <v>500</v>
      </c>
      <c r="N613" s="12" t="n">
        <v>0.001</v>
      </c>
      <c r="O613" s="12" t="n">
        <v>0.06</v>
      </c>
      <c r="P613" s="12" t="n">
        <v>30</v>
      </c>
      <c r="Q613" s="23" t="n">
        <f>M613/H613</f>
        <v>1</v>
      </c>
    </row>
    <row r="614" ht="22.5" customHeight="1">
      <c r="A614" s="78"/>
      <c r="B614" s="20"/>
      <c r="C614" s="53" t="n">
        <v>12064281</v>
      </c>
      <c r="D614" s="13" t="s">
        <v>16</v>
      </c>
      <c r="E614" s="14" t="s">
        <v>18</v>
      </c>
      <c r="F614" s="13" t="s">
        <v>15</v>
      </c>
      <c r="G614" s="24" t="n">
        <v>0.7</v>
      </c>
      <c r="H614" s="13" t="n">
        <v>100</v>
      </c>
      <c r="I614" s="21" t="n">
        <f>G614*H614*7</f>
        <v>490</v>
      </c>
      <c r="J614" s="13" t="s">
        <v>128</v>
      </c>
      <c r="K614" s="15" t="n">
        <v>3674</v>
      </c>
      <c r="L614" s="15" t="n">
        <v>6</v>
      </c>
      <c r="M614" s="15" t="n">
        <v>0</v>
      </c>
      <c r="N614" s="12" t="n">
        <v>0</v>
      </c>
      <c r="O614" s="12" t="n">
        <v>0</v>
      </c>
      <c r="P614" s="12" t="n">
        <v>0</v>
      </c>
      <c r="Q614" s="23" t="n">
        <f>M614/H614</f>
        <v>0</v>
      </c>
    </row>
    <row r="615" ht="22.5" customHeight="1">
      <c r="A615" s="78"/>
      <c r="B615" s="20"/>
      <c r="C615" s="53" t="n">
        <v>11987622</v>
      </c>
      <c r="D615" s="13" t="s">
        <v>10</v>
      </c>
      <c r="E615" s="14" t="s">
        <v>11</v>
      </c>
      <c r="F615" s="13" t="s">
        <v>30</v>
      </c>
      <c r="G615" s="24" t="n">
        <v>0.23</v>
      </c>
      <c r="H615" s="13" t="n">
        <v>200</v>
      </c>
      <c r="I615" s="21" t="n">
        <f>G615*H615*7</f>
        <v>322</v>
      </c>
      <c r="J615" s="13" t="s">
        <v>128</v>
      </c>
      <c r="K615" s="15" t="n">
        <v>38718</v>
      </c>
      <c r="L615" s="15" t="n">
        <v>8535</v>
      </c>
      <c r="M615" s="15" t="n">
        <v>0</v>
      </c>
      <c r="N615" s="12" t="n">
        <v>0</v>
      </c>
      <c r="O615" s="12" t="n">
        <v>0</v>
      </c>
      <c r="P615" s="12" t="n">
        <v>0.93</v>
      </c>
      <c r="Q615" s="23" t="n">
        <f>M615/H615</f>
        <v>0</v>
      </c>
    </row>
    <row r="616" ht="22.5" customHeight="1">
      <c r="A616" s="78"/>
      <c r="B616" s="20"/>
      <c r="C616" s="53" t="n">
        <v>91567811</v>
      </c>
      <c r="D616" s="13" t="s">
        <v>34</v>
      </c>
      <c r="E616" s="14" t="s">
        <v>14</v>
      </c>
      <c r="F616" s="13" t="s">
        <v>15</v>
      </c>
      <c r="G616" s="21" t="n">
        <v>1</v>
      </c>
      <c r="H616" s="13" t="n">
        <v>200</v>
      </c>
      <c r="I616" s="21" t="n">
        <f>G616*H616*7</f>
        <v>1400</v>
      </c>
      <c r="J616" s="13" t="s">
        <v>128</v>
      </c>
      <c r="K616" s="15" t="n">
        <v>20539</v>
      </c>
      <c r="L616" s="15" t="n">
        <v>5516</v>
      </c>
      <c r="M616" s="15" t="n">
        <v>16</v>
      </c>
      <c r="N616" s="12" t="n">
        <v>0.003</v>
      </c>
      <c r="O616" s="12" t="n">
        <v>1</v>
      </c>
      <c r="P616" s="12" t="n">
        <v>16</v>
      </c>
      <c r="Q616" s="23" t="n">
        <f>M616/H616</f>
        <v>0.08</v>
      </c>
    </row>
    <row r="617" ht="22.5" customHeight="1">
      <c r="A617" s="78"/>
      <c r="B617" s="20"/>
      <c r="C617" s="53" t="n">
        <v>91548044</v>
      </c>
      <c r="D617" s="13" t="s">
        <v>34</v>
      </c>
      <c r="E617" s="14" t="s">
        <v>14</v>
      </c>
      <c r="F617" s="13" t="s">
        <v>12</v>
      </c>
      <c r="G617" s="21" t="n">
        <v>1</v>
      </c>
      <c r="H617" s="13" t="n">
        <v>50</v>
      </c>
      <c r="I617" s="21" t="n">
        <f>G617*H617*7</f>
        <v>350</v>
      </c>
      <c r="J617" s="13" t="s">
        <v>128</v>
      </c>
      <c r="K617" s="15" t="n">
        <v>116958</v>
      </c>
      <c r="L617" s="15" t="n">
        <v>4917</v>
      </c>
      <c r="M617" s="15" t="n">
        <v>24</v>
      </c>
      <c r="N617" s="12" t="n">
        <v>0.004</v>
      </c>
      <c r="O617" s="12" t="n">
        <v>0.828</v>
      </c>
      <c r="P617" s="12" t="n">
        <v>19.8745</v>
      </c>
      <c r="Q617" s="23" t="n">
        <f>M617/H617</f>
        <v>0.48</v>
      </c>
    </row>
    <row r="618" ht="22.5" customHeight="1">
      <c r="A618" s="78"/>
      <c r="B618" s="76" t="s">
        <v>129</v>
      </c>
      <c r="C618" s="13" t="n">
        <v>6061077</v>
      </c>
      <c r="D618" s="13" t="s">
        <v>35</v>
      </c>
      <c r="E618" s="14" t="s">
        <v>14</v>
      </c>
      <c r="F618" s="13" t="s">
        <v>15</v>
      </c>
      <c r="G618" s="24" t="n">
        <v>2</v>
      </c>
      <c r="H618" s="13" t="n">
        <v>20</v>
      </c>
      <c r="I618" s="21" t="n">
        <f>G618*H618*7</f>
        <v>280</v>
      </c>
      <c r="J618" s="13" t="s">
        <v>128</v>
      </c>
      <c r="K618" s="17" t="n">
        <v>39485</v>
      </c>
      <c r="L618" s="15" t="n">
        <v>519</v>
      </c>
      <c r="M618" s="15" t="n">
        <v>2</v>
      </c>
      <c r="N618" s="12" t="n">
        <v>0.004</v>
      </c>
      <c r="O618" s="12" t="n">
        <v>0.919</v>
      </c>
      <c r="P618" s="12" t="n">
        <v>1.837</v>
      </c>
      <c r="Q618" s="23" t="n">
        <f>M618/H618</f>
        <v>0.1</v>
      </c>
    </row>
    <row r="619" ht="22.5" customHeight="1">
      <c r="A619" s="78"/>
      <c r="B619" s="34"/>
      <c r="C619" s="13" t="n">
        <v>6607117</v>
      </c>
      <c r="D619" s="13" t="s">
        <v>35</v>
      </c>
      <c r="E619" s="14" t="s">
        <v>14</v>
      </c>
      <c r="F619" s="13" t="s">
        <v>15</v>
      </c>
      <c r="G619" s="24" t="n">
        <v>2</v>
      </c>
      <c r="H619" s="13" t="n">
        <v>300</v>
      </c>
      <c r="I619" s="21" t="n">
        <f>G619*H619*7</f>
        <v>4200</v>
      </c>
      <c r="J619" s="13" t="s">
        <v>128</v>
      </c>
      <c r="K619" s="17" t="n">
        <v>39120</v>
      </c>
      <c r="L619" s="15" t="n">
        <v>1715</v>
      </c>
      <c r="M619" s="15" t="n">
        <v>120</v>
      </c>
      <c r="N619" s="12" t="n">
        <v>0.068</v>
      </c>
      <c r="O619" s="12" t="n">
        <v>0.973</v>
      </c>
      <c r="P619" s="12" t="n">
        <v>116.749</v>
      </c>
      <c r="Q619" s="23" t="n">
        <f>M619/H619</f>
        <v>0.4</v>
      </c>
    </row>
    <row r="620" ht="22.5" customHeight="1">
      <c r="A620" s="78"/>
      <c r="B620" s="34"/>
      <c r="C620" s="13" t="n">
        <v>5497580</v>
      </c>
      <c r="D620" s="13" t="s">
        <v>31</v>
      </c>
      <c r="E620" s="14" t="s">
        <v>17</v>
      </c>
      <c r="F620" s="13" t="s">
        <v>15</v>
      </c>
      <c r="G620" s="24" t="n">
        <v>0.28</v>
      </c>
      <c r="H620" s="13" t="n">
        <v>1700</v>
      </c>
      <c r="I620" s="21" t="n">
        <f>G620*H620*7</f>
        <v>3332</v>
      </c>
      <c r="J620" s="13" t="s">
        <v>128</v>
      </c>
      <c r="K620" s="17" t="n">
        <v>468698</v>
      </c>
      <c r="L620" s="15" t="n">
        <v>136784</v>
      </c>
      <c r="M620" s="15" t="n">
        <v>1658</v>
      </c>
      <c r="N620" s="12" t="n">
        <v>0.003</v>
      </c>
      <c r="O620" s="12" t="n">
        <v>0.251</v>
      </c>
      <c r="P620" s="12" t="n">
        <v>415.904</v>
      </c>
      <c r="Q620" s="23" t="n">
        <f>M620/H620</f>
        <v>0.975294117647059</v>
      </c>
    </row>
    <row r="621" ht="22.5" customHeight="1">
      <c r="A621" s="78"/>
      <c r="B621" s="34"/>
      <c r="C621" s="13" t="n">
        <v>91407542</v>
      </c>
      <c r="D621" s="13" t="s">
        <v>31</v>
      </c>
      <c r="E621" s="14" t="s">
        <v>36</v>
      </c>
      <c r="F621" s="13" t="s">
        <v>15</v>
      </c>
      <c r="G621" s="24" t="n">
        <v>0.02</v>
      </c>
      <c r="H621" s="13" t="n">
        <v>300</v>
      </c>
      <c r="I621" s="21" t="n">
        <f>G621*H621*7</f>
        <v>42</v>
      </c>
      <c r="J621" s="13" t="s">
        <v>128</v>
      </c>
      <c r="K621" s="17" t="n">
        <v>45152</v>
      </c>
      <c r="L621" s="15" t="n">
        <v>6297</v>
      </c>
      <c r="M621" s="15" t="n">
        <v>41</v>
      </c>
      <c r="N621" s="12" t="n">
        <v>0</v>
      </c>
      <c r="O621" s="12" t="n">
        <v>0.02</v>
      </c>
      <c r="P621" s="12" t="n">
        <v>0.834</v>
      </c>
      <c r="Q621" s="23" t="n">
        <f>M621/H621</f>
        <v>0.136666666666667</v>
      </c>
    </row>
    <row r="622" ht="22.5" customHeight="1">
      <c r="A622" s="78"/>
      <c r="B622" s="34"/>
      <c r="C622" s="13" t="n">
        <v>8998645</v>
      </c>
      <c r="D622" s="13" t="s">
        <v>31</v>
      </c>
      <c r="E622" s="14" t="s">
        <v>17</v>
      </c>
      <c r="F622" s="13" t="s">
        <v>15</v>
      </c>
      <c r="G622" s="24" t="n">
        <v>0.28</v>
      </c>
      <c r="H622" s="13" t="n">
        <v>200</v>
      </c>
      <c r="I622" s="21" t="n">
        <f>G622*H622*7</f>
        <v>392</v>
      </c>
      <c r="J622" s="13" t="s">
        <v>128</v>
      </c>
      <c r="K622" s="17" t="n">
        <v>70645</v>
      </c>
      <c r="L622" s="15" t="n">
        <v>485</v>
      </c>
      <c r="M622" s="15" t="n">
        <v>16</v>
      </c>
      <c r="N622" s="12" t="n">
        <v>0.008</v>
      </c>
      <c r="O622" s="12" t="n">
        <v>0.23</v>
      </c>
      <c r="P622" s="12" t="n">
        <v>3.686</v>
      </c>
      <c r="Q622" s="23" t="n">
        <f>M622/H622</f>
        <v>0.08</v>
      </c>
    </row>
    <row r="623" ht="22.5" customHeight="1">
      <c r="A623" s="78"/>
      <c r="B623" s="34"/>
      <c r="C623" s="13" t="n">
        <v>4383473</v>
      </c>
      <c r="D623" s="13" t="s">
        <v>35</v>
      </c>
      <c r="E623" s="14" t="s">
        <v>14</v>
      </c>
      <c r="F623" s="13" t="s">
        <v>15</v>
      </c>
      <c r="G623" s="24" t="n">
        <v>0.2</v>
      </c>
      <c r="H623" s="13" t="n">
        <v>150</v>
      </c>
      <c r="I623" s="21" t="n">
        <f>G623*H623*7</f>
        <v>210</v>
      </c>
      <c r="J623" s="13" t="s">
        <v>128</v>
      </c>
      <c r="K623" s="17" t="n">
        <v>41900</v>
      </c>
      <c r="L623" s="15" t="n">
        <v>6381</v>
      </c>
      <c r="M623" s="15" t="n">
        <v>150</v>
      </c>
      <c r="N623" s="12" t="n">
        <v>0.005</v>
      </c>
      <c r="O623" s="12" t="n">
        <v>0.193</v>
      </c>
      <c r="P623" s="12" t="n">
        <v>28.962</v>
      </c>
      <c r="Q623" s="23" t="n">
        <f>M623/H623</f>
        <v>1</v>
      </c>
    </row>
    <row r="624" ht="22.5" customHeight="1">
      <c r="A624" s="78"/>
      <c r="B624" s="34"/>
      <c r="C624" s="13" t="n">
        <v>8094753</v>
      </c>
      <c r="D624" s="13" t="s">
        <v>35</v>
      </c>
      <c r="E624" s="14" t="s">
        <v>14</v>
      </c>
      <c r="F624" s="13" t="s">
        <v>26</v>
      </c>
      <c r="G624" s="24" t="n">
        <v>0.3</v>
      </c>
      <c r="H624" s="13" t="n">
        <v>200</v>
      </c>
      <c r="I624" s="21" t="n">
        <f>G624*H624*7</f>
        <v>420</v>
      </c>
      <c r="J624" s="13" t="s">
        <v>128</v>
      </c>
      <c r="K624" s="17" t="n">
        <v>825110</v>
      </c>
      <c r="L624" s="15" t="n">
        <v>4140</v>
      </c>
      <c r="M624" s="15" t="n">
        <v>277</v>
      </c>
      <c r="N624" s="12" t="n">
        <v>0.02</v>
      </c>
      <c r="O624" s="12" t="n">
        <v>0.25</v>
      </c>
      <c r="P624" s="12" t="n">
        <v>70.28</v>
      </c>
      <c r="Q624" s="23" t="n">
        <f>M624/H624</f>
        <v>1.385</v>
      </c>
    </row>
    <row r="625" ht="22.5" customHeight="1">
      <c r="A625" s="78"/>
      <c r="B625" s="34"/>
      <c r="C625" s="13" t="n">
        <v>9415350</v>
      </c>
      <c r="D625" s="13" t="s">
        <v>37</v>
      </c>
      <c r="E625" s="14" t="s">
        <v>14</v>
      </c>
      <c r="F625" s="13" t="s">
        <v>26</v>
      </c>
      <c r="G625" s="24" t="n">
        <v>0.15</v>
      </c>
      <c r="H625" s="13" t="n">
        <v>50</v>
      </c>
      <c r="I625" s="21" t="n">
        <f>G625*H625*7</f>
        <v>52.5</v>
      </c>
      <c r="J625" s="13" t="s">
        <v>128</v>
      </c>
      <c r="K625" s="17" t="n">
        <v>80086</v>
      </c>
      <c r="L625" s="15" t="n">
        <v>690</v>
      </c>
      <c r="M625" s="15" t="n">
        <v>38</v>
      </c>
      <c r="N625" s="12" t="n">
        <v>0.01</v>
      </c>
      <c r="O625" s="12" t="n">
        <v>0.25</v>
      </c>
      <c r="P625" s="12" t="n">
        <v>9.36</v>
      </c>
      <c r="Q625" s="23" t="n">
        <f>M625/H625</f>
        <v>0.76</v>
      </c>
    </row>
    <row r="626" ht="22.5" customHeight="1">
      <c r="A626" s="78"/>
      <c r="B626" s="34"/>
      <c r="C626" s="13" t="n">
        <v>2783561</v>
      </c>
      <c r="D626" s="13" t="s">
        <v>38</v>
      </c>
      <c r="E626" s="14" t="s">
        <v>14</v>
      </c>
      <c r="F626" s="13" t="s">
        <v>15</v>
      </c>
      <c r="G626" s="24" t="n">
        <v>0.1</v>
      </c>
      <c r="H626" s="13" t="n">
        <v>500</v>
      </c>
      <c r="I626" s="21" t="n">
        <f>G626*H626*7</f>
        <v>350</v>
      </c>
      <c r="J626" s="13" t="s">
        <v>128</v>
      </c>
      <c r="K626" s="17" t="n">
        <v>56419</v>
      </c>
      <c r="L626" s="15" t="n">
        <v>15213</v>
      </c>
      <c r="M626" s="15" t="n">
        <v>434</v>
      </c>
      <c r="N626" s="12" t="n">
        <v>0.003</v>
      </c>
      <c r="O626" s="12" t="n">
        <v>0.102</v>
      </c>
      <c r="P626" s="12" t="n">
        <v>44.47</v>
      </c>
      <c r="Q626" s="23" t="n">
        <f>M626/H626</f>
        <v>0.868</v>
      </c>
    </row>
    <row r="627" ht="22.5" customHeight="1">
      <c r="A627" s="78"/>
      <c r="B627" s="34"/>
      <c r="C627" s="13" t="n">
        <v>10599157</v>
      </c>
      <c r="D627" s="13" t="s">
        <v>39</v>
      </c>
      <c r="E627" s="14" t="s">
        <v>14</v>
      </c>
      <c r="F627" s="13" t="s">
        <v>15</v>
      </c>
      <c r="G627" s="24" t="n">
        <v>0.3</v>
      </c>
      <c r="H627" s="13" t="n">
        <v>150</v>
      </c>
      <c r="I627" s="21" t="n">
        <f>G627*H627*7</f>
        <v>315</v>
      </c>
      <c r="J627" s="13" t="s">
        <v>128</v>
      </c>
      <c r="K627" s="17" t="n">
        <v>26880</v>
      </c>
      <c r="L627" s="15" t="n">
        <v>5120</v>
      </c>
      <c r="M627" s="15" t="n">
        <v>102</v>
      </c>
      <c r="N627" s="12" t="n">
        <v>0.006</v>
      </c>
      <c r="O627" s="12" t="n">
        <v>0.31</v>
      </c>
      <c r="P627" s="12" t="n">
        <v>31.65</v>
      </c>
      <c r="Q627" s="23" t="n">
        <f>M627/H627</f>
        <v>0.68</v>
      </c>
    </row>
    <row r="628" ht="22.5" customHeight="1">
      <c r="A628" s="78"/>
      <c r="B628" s="34"/>
      <c r="C628" s="13" t="n">
        <v>10599681</v>
      </c>
      <c r="D628" s="13" t="s">
        <v>40</v>
      </c>
      <c r="E628" s="14" t="s">
        <v>14</v>
      </c>
      <c r="F628" s="13" t="s">
        <v>15</v>
      </c>
      <c r="G628" s="24" t="n">
        <v>0.13</v>
      </c>
      <c r="H628" s="13" t="n">
        <v>400</v>
      </c>
      <c r="I628" s="21" t="n">
        <f>G628*H628*7</f>
        <v>364</v>
      </c>
      <c r="J628" s="13" t="s">
        <v>128</v>
      </c>
      <c r="K628" s="15" t="n">
        <v>25042</v>
      </c>
      <c r="L628" s="15" t="n">
        <v>7487</v>
      </c>
      <c r="M628" s="15" t="n">
        <v>323</v>
      </c>
      <c r="N628" s="12" t="n">
        <v>0.006</v>
      </c>
      <c r="O628" s="12" t="n">
        <v>0.13</v>
      </c>
      <c r="P628" s="12" t="n">
        <v>41.99</v>
      </c>
      <c r="Q628" s="23" t="n">
        <f>M628/H628</f>
        <v>0.8075</v>
      </c>
    </row>
    <row r="629" ht="22.5" customHeight="1">
      <c r="A629" s="78"/>
      <c r="B629" s="34"/>
      <c r="C629" s="13" t="n">
        <v>6060965</v>
      </c>
      <c r="D629" s="13" t="s">
        <v>35</v>
      </c>
      <c r="E629" s="14" t="s">
        <v>14</v>
      </c>
      <c r="F629" s="13" t="s">
        <v>15</v>
      </c>
      <c r="G629" s="105" t="n">
        <v>0.3</v>
      </c>
      <c r="H629" s="38" t="n">
        <v>100</v>
      </c>
      <c r="I629" s="40" t="n">
        <f>G629*H629*7</f>
        <v>210</v>
      </c>
      <c r="J629" s="13" t="s">
        <v>128</v>
      </c>
      <c r="K629" s="15" t="n">
        <v>21067</v>
      </c>
      <c r="L629" s="15" t="n">
        <v>2658</v>
      </c>
      <c r="M629" s="15" t="n">
        <v>100</v>
      </c>
      <c r="N629" s="12" t="n">
        <v>0.011</v>
      </c>
      <c r="O629" s="12" t="n">
        <v>0.302</v>
      </c>
      <c r="P629" s="12" t="n">
        <v>30.2</v>
      </c>
      <c r="Q629" s="23" t="n">
        <f>M629/H629</f>
        <v>1</v>
      </c>
    </row>
    <row r="630" ht="22.5" customHeight="1">
      <c r="A630" s="78"/>
      <c r="B630" s="34"/>
      <c r="C630" s="13" t="n">
        <v>10842514</v>
      </c>
      <c r="D630" s="13" t="s">
        <v>41</v>
      </c>
      <c r="E630" s="14" t="s">
        <v>14</v>
      </c>
      <c r="F630" s="13" t="s">
        <v>26</v>
      </c>
      <c r="G630" s="105" t="n">
        <v>0.15</v>
      </c>
      <c r="H630" s="38" t="n">
        <v>100</v>
      </c>
      <c r="I630" s="40" t="n">
        <f>G630*H630*7</f>
        <v>105</v>
      </c>
      <c r="J630" s="13" t="s">
        <v>128</v>
      </c>
      <c r="K630" s="15" t="n">
        <v>5253</v>
      </c>
      <c r="L630" s="15" t="n">
        <v>131</v>
      </c>
      <c r="M630" s="15" t="n">
        <v>4</v>
      </c>
      <c r="N630" s="12" t="n">
        <v>0.01</v>
      </c>
      <c r="O630" s="12" t="n">
        <v>0.34</v>
      </c>
      <c r="P630" s="12" t="n">
        <v>1.36</v>
      </c>
      <c r="Q630" s="23" t="n">
        <f>M630/H630</f>
        <v>0.04</v>
      </c>
      <c r="R630" s="4" t="s">
        <v>130</v>
      </c>
    </row>
    <row r="631" ht="22.5" customHeight="1">
      <c r="A631" s="78"/>
      <c r="B631" s="34"/>
      <c r="C631" s="13" t="n">
        <v>10815258</v>
      </c>
      <c r="D631" s="13" t="s">
        <v>41</v>
      </c>
      <c r="E631" s="14" t="s">
        <v>14</v>
      </c>
      <c r="F631" s="13" t="s">
        <v>15</v>
      </c>
      <c r="G631" s="105" t="n">
        <v>0.15</v>
      </c>
      <c r="H631" s="38" t="n">
        <v>100</v>
      </c>
      <c r="I631" s="40" t="n">
        <f>G631*H631*7</f>
        <v>105</v>
      </c>
      <c r="J631" s="13" t="s">
        <v>128</v>
      </c>
      <c r="K631" s="15" t="n">
        <v>7855</v>
      </c>
      <c r="L631" s="15" t="n">
        <v>59</v>
      </c>
      <c r="M631" s="15" t="n">
        <v>0</v>
      </c>
      <c r="N631" s="12" t="n">
        <v>0</v>
      </c>
      <c r="O631" s="12" t="n">
        <v>0</v>
      </c>
      <c r="P631" s="12" t="n">
        <v>0</v>
      </c>
      <c r="Q631" s="23" t="n">
        <f>M631/H631</f>
        <v>0</v>
      </c>
    </row>
    <row r="632" ht="22.5" customHeight="1">
      <c r="A632" s="78"/>
      <c r="B632" s="34"/>
      <c r="C632" s="13" t="n">
        <v>91535229</v>
      </c>
      <c r="D632" s="13" t="s">
        <v>31</v>
      </c>
      <c r="E632" s="14" t="s">
        <v>36</v>
      </c>
      <c r="F632" s="13" t="s">
        <v>15</v>
      </c>
      <c r="G632" s="105" t="n">
        <v>0.02</v>
      </c>
      <c r="H632" s="38" t="n">
        <v>500</v>
      </c>
      <c r="I632" s="40" t="n">
        <f>G632*H632*7</f>
        <v>70</v>
      </c>
      <c r="J632" s="13" t="s">
        <v>128</v>
      </c>
      <c r="K632" s="15" t="n">
        <v>3647</v>
      </c>
      <c r="L632" s="15" t="n">
        <v>913</v>
      </c>
      <c r="M632" s="15" t="n">
        <v>4</v>
      </c>
      <c r="N632" s="12" t="n">
        <v>0</v>
      </c>
      <c r="O632" s="12" t="n">
        <v>0.035</v>
      </c>
      <c r="P632" s="12" t="n">
        <v>0.14</v>
      </c>
      <c r="Q632" s="23" t="n">
        <f>M632/H632</f>
        <v>0.008</v>
      </c>
    </row>
    <row r="633" ht="22.5" customHeight="1">
      <c r="A633" s="78"/>
      <c r="B633" s="34"/>
      <c r="C633" s="13" t="n">
        <v>91535331</v>
      </c>
      <c r="D633" s="13" t="s">
        <v>31</v>
      </c>
      <c r="E633" s="14" t="s">
        <v>42</v>
      </c>
      <c r="F633" s="13" t="s">
        <v>15</v>
      </c>
      <c r="G633" s="105" t="n">
        <v>0.02</v>
      </c>
      <c r="H633" s="38" t="n">
        <v>750</v>
      </c>
      <c r="I633" s="40" t="n">
        <f>G633*H633*7</f>
        <v>105</v>
      </c>
      <c r="J633" s="13" t="s">
        <v>128</v>
      </c>
      <c r="K633" s="15" t="n">
        <v>1981</v>
      </c>
      <c r="L633" s="15" t="n">
        <v>781</v>
      </c>
      <c r="M633" s="15" t="n">
        <v>3</v>
      </c>
      <c r="N633" s="12" t="n">
        <v>0</v>
      </c>
      <c r="O633" s="12" t="n">
        <v>0.04</v>
      </c>
      <c r="P633" s="12" t="n">
        <v>0.12</v>
      </c>
      <c r="Q633" s="23" t="n">
        <f>M633/H633</f>
        <v>0.004</v>
      </c>
    </row>
    <row r="634" ht="22.5" customHeight="1">
      <c r="A634" s="78"/>
      <c r="B634" s="34"/>
      <c r="C634" s="13" t="n">
        <v>11324493</v>
      </c>
      <c r="D634" s="13" t="s">
        <v>31</v>
      </c>
      <c r="E634" s="14" t="s">
        <v>17</v>
      </c>
      <c r="F634" s="13" t="s">
        <v>15</v>
      </c>
      <c r="G634" s="105" t="n">
        <v>0.28</v>
      </c>
      <c r="H634" s="38" t="n">
        <v>100</v>
      </c>
      <c r="I634" s="40" t="n">
        <f>G634*H634*7</f>
        <v>196</v>
      </c>
      <c r="J634" s="13" t="s">
        <v>128</v>
      </c>
      <c r="K634" s="15" t="n">
        <v>1763</v>
      </c>
      <c r="L634" s="15" t="n">
        <v>696</v>
      </c>
      <c r="M634" s="15" t="n">
        <v>8</v>
      </c>
      <c r="N634" s="12" t="n">
        <v>0.006</v>
      </c>
      <c r="O634" s="12" t="n">
        <v>0.5</v>
      </c>
      <c r="P634" s="12" t="n">
        <v>4</v>
      </c>
      <c r="Q634" s="23" t="n">
        <f>M634/H634</f>
        <v>0.08</v>
      </c>
    </row>
    <row r="635" ht="22.5" customHeight="1">
      <c r="A635" s="78"/>
      <c r="B635" s="34"/>
      <c r="C635" s="13" t="n">
        <v>10298628</v>
      </c>
      <c r="D635" s="13" t="s">
        <v>43</v>
      </c>
      <c r="E635" s="14" t="s">
        <v>14</v>
      </c>
      <c r="F635" s="13" t="s">
        <v>26</v>
      </c>
      <c r="G635" s="105" t="n">
        <v>0.14</v>
      </c>
      <c r="H635" s="38" t="n">
        <v>80</v>
      </c>
      <c r="I635" s="40" t="n">
        <f>G635*H635*7</f>
        <v>78.4</v>
      </c>
      <c r="J635" s="13" t="s">
        <v>128</v>
      </c>
      <c r="K635" s="15" t="n">
        <v>202617</v>
      </c>
      <c r="L635" s="15" t="n">
        <v>860</v>
      </c>
      <c r="M635" s="15" t="n">
        <v>70</v>
      </c>
      <c r="N635" s="12" t="n">
        <v>0.02</v>
      </c>
      <c r="O635" s="12" t="n">
        <v>0.19</v>
      </c>
      <c r="P635" s="12" t="n">
        <v>13.09</v>
      </c>
      <c r="Q635" s="23" t="n">
        <f>M635/H635</f>
        <v>0.875</v>
      </c>
    </row>
    <row r="636" ht="22.5" customHeight="1">
      <c r="A636" s="78"/>
      <c r="B636" s="34"/>
      <c r="C636" s="13" t="n">
        <v>11655595</v>
      </c>
      <c r="D636" s="13" t="s">
        <v>44</v>
      </c>
      <c r="E636" s="14" t="s">
        <v>14</v>
      </c>
      <c r="F636" s="13" t="s">
        <v>26</v>
      </c>
      <c r="G636" s="105" t="n">
        <v>0.4</v>
      </c>
      <c r="H636" s="38" t="n">
        <v>100</v>
      </c>
      <c r="I636" s="40" t="n">
        <f>G636*H636*7</f>
        <v>280</v>
      </c>
      <c r="J636" s="13" t="s">
        <v>128</v>
      </c>
      <c r="K636" s="15" t="n">
        <v>116829</v>
      </c>
      <c r="L636" s="15" t="n">
        <v>832</v>
      </c>
      <c r="M636" s="15" t="n">
        <v>1</v>
      </c>
      <c r="N636" s="12" t="n">
        <v>0.03</v>
      </c>
      <c r="O636" s="12" t="n">
        <v>26.29</v>
      </c>
      <c r="P636" s="12" t="n">
        <v>26.29</v>
      </c>
      <c r="Q636" s="23" t="n">
        <f>M636/H636</f>
        <v>0.01</v>
      </c>
      <c r="R636" s="4" t="s">
        <v>131</v>
      </c>
    </row>
    <row r="637" ht="22.5" customHeight="1">
      <c r="A637" s="78"/>
      <c r="B637" s="34"/>
      <c r="C637" s="13" t="n">
        <v>11655596</v>
      </c>
      <c r="D637" s="13" t="s">
        <v>44</v>
      </c>
      <c r="E637" s="14" t="s">
        <v>14</v>
      </c>
      <c r="F637" s="13" t="s">
        <v>12</v>
      </c>
      <c r="G637" s="105" t="n">
        <v>0.3</v>
      </c>
      <c r="H637" s="38" t="n">
        <v>50</v>
      </c>
      <c r="I637" s="40" t="n">
        <f>G637*H637*7</f>
        <v>105</v>
      </c>
      <c r="J637" s="13" t="s">
        <v>128</v>
      </c>
      <c r="K637" s="15" t="n">
        <v>743</v>
      </c>
      <c r="L637" s="15" t="n">
        <v>2</v>
      </c>
      <c r="M637" s="15" t="n">
        <v>0</v>
      </c>
      <c r="N637" s="12" t="n">
        <v>0.002</v>
      </c>
      <c r="O637" s="12" t="n">
        <v>0</v>
      </c>
      <c r="P637" s="12" t="n">
        <v>0.0012</v>
      </c>
      <c r="Q637" s="23" t="n">
        <f>M637/H637</f>
        <v>0</v>
      </c>
      <c r="R637" s="4" t="s">
        <v>132</v>
      </c>
    </row>
    <row r="638" ht="22.5" customHeight="1">
      <c r="A638" s="78"/>
      <c r="B638" s="34"/>
      <c r="C638" s="13" t="n">
        <v>11690183</v>
      </c>
      <c r="D638" s="13" t="s">
        <v>38</v>
      </c>
      <c r="E638" s="14" t="s">
        <v>14</v>
      </c>
      <c r="F638" s="13" t="s">
        <v>15</v>
      </c>
      <c r="G638" s="105" t="n">
        <v>0.1</v>
      </c>
      <c r="H638" s="38" t="n">
        <v>100</v>
      </c>
      <c r="I638" s="40" t="n">
        <f>G638*H638*7</f>
        <v>70</v>
      </c>
      <c r="J638" s="13" t="s">
        <v>128</v>
      </c>
      <c r="K638" s="15" t="n">
        <v>12021</v>
      </c>
      <c r="L638" s="15" t="n">
        <v>3328</v>
      </c>
      <c r="M638" s="15" t="n">
        <v>66</v>
      </c>
      <c r="N638" s="12" t="n">
        <v>0.004</v>
      </c>
      <c r="O638" s="12" t="n">
        <v>0.186</v>
      </c>
      <c r="P638" s="12" t="n">
        <v>12.3</v>
      </c>
      <c r="Q638" s="23" t="n">
        <f>M638/H638</f>
        <v>0.66</v>
      </c>
    </row>
    <row r="639" ht="22.5" customHeight="1">
      <c r="A639" s="78"/>
      <c r="B639" s="34"/>
      <c r="C639" s="13" t="n">
        <v>11763482</v>
      </c>
      <c r="D639" s="13" t="s">
        <v>44</v>
      </c>
      <c r="E639" s="14" t="s">
        <v>14</v>
      </c>
      <c r="F639" s="13" t="s">
        <v>12</v>
      </c>
      <c r="G639" s="105" t="n">
        <v>0.4</v>
      </c>
      <c r="H639" s="38" t="n">
        <v>100</v>
      </c>
      <c r="I639" s="40" t="n">
        <f>G639*H639*7</f>
        <v>280</v>
      </c>
      <c r="J639" s="13" t="s">
        <v>128</v>
      </c>
      <c r="K639" s="15" t="n">
        <v>461</v>
      </c>
      <c r="L639" s="15" t="n">
        <v>124</v>
      </c>
      <c r="M639" s="15" t="n">
        <v>0</v>
      </c>
      <c r="N639" s="12" t="n">
        <v>0.002</v>
      </c>
      <c r="O639" s="12" t="n">
        <v>0</v>
      </c>
      <c r="P639" s="12" t="n">
        <v>0.2542</v>
      </c>
      <c r="Q639" s="23" t="n">
        <f>M639/H639</f>
        <v>0</v>
      </c>
      <c r="R639" s="4" t="s">
        <v>133</v>
      </c>
    </row>
    <row r="640" ht="22.5" customHeight="1">
      <c r="A640" s="78"/>
      <c r="B640" s="34"/>
      <c r="C640" s="13" t="n">
        <v>91565942</v>
      </c>
      <c r="D640" s="13" t="s">
        <v>31</v>
      </c>
      <c r="E640" s="14" t="s">
        <v>36</v>
      </c>
      <c r="F640" s="13" t="s">
        <v>15</v>
      </c>
      <c r="G640" s="105" t="n">
        <v>0.03</v>
      </c>
      <c r="H640" s="38" t="n">
        <v>600</v>
      </c>
      <c r="I640" s="40" t="n">
        <f>G640*H640*7</f>
        <v>126</v>
      </c>
      <c r="J640" s="13" t="s">
        <v>128</v>
      </c>
      <c r="K640" s="15" t="n">
        <v>60708</v>
      </c>
      <c r="L640" s="15" t="n">
        <v>3314</v>
      </c>
      <c r="M640" s="15" t="n">
        <v>7</v>
      </c>
      <c r="N640" s="12" t="n">
        <v>0</v>
      </c>
      <c r="O640" s="12" t="n">
        <v>0.03</v>
      </c>
      <c r="P640" s="12" t="n">
        <v>0.21</v>
      </c>
      <c r="Q640" s="23" t="n">
        <f>M640/H640</f>
        <v>0.0116666666666667</v>
      </c>
    </row>
    <row r="641" ht="22.5" customHeight="1">
      <c r="A641" s="78"/>
      <c r="B641" s="34"/>
      <c r="C641" s="13" t="n">
        <v>91565947</v>
      </c>
      <c r="D641" s="13" t="s">
        <v>31</v>
      </c>
      <c r="E641" s="14" t="s">
        <v>42</v>
      </c>
      <c r="F641" s="13" t="s">
        <v>15</v>
      </c>
      <c r="G641" s="105" t="n">
        <v>0.02</v>
      </c>
      <c r="H641" s="38" t="n">
        <v>1000</v>
      </c>
      <c r="I641" s="40" t="n">
        <f>G641*H641*7</f>
        <v>140</v>
      </c>
      <c r="J641" s="13" t="s">
        <v>128</v>
      </c>
      <c r="K641" s="15" t="n">
        <v>489685</v>
      </c>
      <c r="L641" s="15" t="n">
        <v>108829</v>
      </c>
      <c r="M641" s="15" t="n">
        <v>713</v>
      </c>
      <c r="N641" s="12" t="n">
        <v>0</v>
      </c>
      <c r="O641" s="12" t="n">
        <v>0.02</v>
      </c>
      <c r="P641" s="12" t="n">
        <v>14.26</v>
      </c>
      <c r="Q641" s="23" t="n">
        <f>M641/H641</f>
        <v>0.713</v>
      </c>
    </row>
    <row r="642" ht="22.5" customHeight="1">
      <c r="A642" s="78"/>
      <c r="B642" s="34"/>
      <c r="C642" s="13" t="n">
        <v>12541739</v>
      </c>
      <c r="D642" s="13" t="s">
        <v>45</v>
      </c>
      <c r="E642" s="14" t="s">
        <v>14</v>
      </c>
      <c r="F642" s="13" t="s">
        <v>15</v>
      </c>
      <c r="G642" s="105" t="n">
        <v>0.3</v>
      </c>
      <c r="H642" s="38" t="n">
        <v>200</v>
      </c>
      <c r="I642" s="40" t="n">
        <f>G642*H642*7</f>
        <v>420</v>
      </c>
      <c r="J642" s="13" t="s">
        <v>128</v>
      </c>
      <c r="K642" s="15" t="n">
        <v>63660</v>
      </c>
      <c r="L642" s="15" t="n">
        <v>11199</v>
      </c>
      <c r="M642" s="15" t="n">
        <v>200</v>
      </c>
      <c r="N642" s="12" t="n">
        <v>0.005</v>
      </c>
      <c r="O642" s="12" t="n">
        <v>0.3</v>
      </c>
      <c r="P642" s="12" t="n">
        <v>60</v>
      </c>
      <c r="Q642" s="23" t="n">
        <f>M642/H642</f>
        <v>1</v>
      </c>
    </row>
    <row r="643" ht="22.5" customHeight="1">
      <c r="A643" s="78"/>
      <c r="B643" s="51" t="s">
        <v>134</v>
      </c>
      <c r="C643" s="13" t="n">
        <v>5464039</v>
      </c>
      <c r="D643" s="13" t="s">
        <v>31</v>
      </c>
      <c r="E643" s="14" t="s">
        <v>46</v>
      </c>
      <c r="F643" s="13" t="s">
        <v>15</v>
      </c>
      <c r="G643" s="24" t="n">
        <v>0.28</v>
      </c>
      <c r="H643" s="13" t="n">
        <v>1700</v>
      </c>
      <c r="I643" s="21" t="n">
        <f>G643*H643*7</f>
        <v>3332</v>
      </c>
      <c r="J643" s="13" t="s">
        <v>128</v>
      </c>
      <c r="K643" s="15" t="n">
        <v>432824</v>
      </c>
      <c r="L643" s="15" t="n">
        <v>100071</v>
      </c>
      <c r="M643" s="15" t="n">
        <v>1426</v>
      </c>
      <c r="N643" s="12" t="n">
        <v>0.004</v>
      </c>
      <c r="O643" s="12" t="n">
        <v>0.3</v>
      </c>
      <c r="P643" s="12" t="n">
        <v>428.226</v>
      </c>
      <c r="Q643" s="23" t="n">
        <f>M643/H643</f>
        <v>0.838823529411765</v>
      </c>
    </row>
    <row r="644" ht="22.5" customHeight="1">
      <c r="A644" s="78"/>
      <c r="B644" s="20"/>
      <c r="C644" s="13" t="n">
        <v>8057746</v>
      </c>
      <c r="D644" s="13" t="s">
        <v>31</v>
      </c>
      <c r="E644" s="14" t="s">
        <v>46</v>
      </c>
      <c r="F644" s="13" t="s">
        <v>15</v>
      </c>
      <c r="G644" s="24" t="n">
        <v>0.32</v>
      </c>
      <c r="H644" s="13" t="n">
        <v>300</v>
      </c>
      <c r="I644" s="21" t="n">
        <f>G644*H644*7</f>
        <v>672</v>
      </c>
      <c r="J644" s="13" t="s">
        <v>128</v>
      </c>
      <c r="K644" s="15" t="n">
        <v>0</v>
      </c>
      <c r="L644" s="15" t="n">
        <v>0</v>
      </c>
      <c r="M644" s="15" t="n">
        <v>0</v>
      </c>
      <c r="N644" s="12" t="n">
        <v>0</v>
      </c>
      <c r="O644" s="12" t="n">
        <v>0</v>
      </c>
      <c r="P644" s="12" t="n">
        <v>0</v>
      </c>
      <c r="Q644" s="23" t="n">
        <f>M644/H644</f>
        <v>0</v>
      </c>
    </row>
    <row r="645" ht="22.5" customHeight="1">
      <c r="A645" s="78"/>
      <c r="B645" s="20"/>
      <c r="C645" s="13" t="n">
        <v>91399821</v>
      </c>
      <c r="D645" s="13" t="s">
        <v>40</v>
      </c>
      <c r="E645" s="14" t="s">
        <v>14</v>
      </c>
      <c r="F645" s="13" t="s">
        <v>26</v>
      </c>
      <c r="G645" s="24" t="n">
        <v>0.1</v>
      </c>
      <c r="H645" s="13" t="n">
        <v>500</v>
      </c>
      <c r="I645" s="21" t="n">
        <f>G645*H645*7</f>
        <v>350</v>
      </c>
      <c r="J645" s="13" t="s">
        <v>128</v>
      </c>
      <c r="K645" s="15" t="n">
        <v>85775</v>
      </c>
      <c r="L645" s="15" t="n">
        <v>16245</v>
      </c>
      <c r="M645" s="15" t="n">
        <v>464</v>
      </c>
      <c r="N645" s="12" t="n">
        <v>0</v>
      </c>
      <c r="O645" s="12" t="n">
        <v>0.13</v>
      </c>
      <c r="P645" s="12" t="n">
        <v>59.65</v>
      </c>
      <c r="Q645" s="23" t="n">
        <f>M645/H645</f>
        <v>0.928</v>
      </c>
    </row>
    <row r="646" ht="22.5" customHeight="1">
      <c r="A646" s="78"/>
      <c r="B646" s="20"/>
      <c r="C646" s="13" t="n">
        <v>8670368</v>
      </c>
      <c r="D646" s="13" t="s">
        <v>16</v>
      </c>
      <c r="E646" s="14" t="s">
        <v>11</v>
      </c>
      <c r="F646" s="13" t="s">
        <v>30</v>
      </c>
      <c r="G646" s="24" t="n">
        <v>0.12</v>
      </c>
      <c r="H646" s="13" t="n">
        <v>100</v>
      </c>
      <c r="I646" s="21" t="n">
        <f>G646*H646*7</f>
        <v>84</v>
      </c>
      <c r="J646" s="13" t="s">
        <v>128</v>
      </c>
      <c r="K646" s="15" t="n">
        <v>2583</v>
      </c>
      <c r="L646" s="15" t="n">
        <v>423</v>
      </c>
      <c r="M646" s="15" t="n">
        <v>6</v>
      </c>
      <c r="N646" s="12" t="n">
        <v>0</v>
      </c>
      <c r="O646" s="12" t="n">
        <v>0.15</v>
      </c>
      <c r="P646" s="12" t="n">
        <v>0.87</v>
      </c>
      <c r="Q646" s="23" t="n">
        <f>M646/H646</f>
        <v>0.06</v>
      </c>
    </row>
    <row r="647" ht="22.5" customHeight="1">
      <c r="A647" s="78"/>
      <c r="B647" s="20"/>
      <c r="C647" s="13" t="n">
        <v>10514860</v>
      </c>
      <c r="D647" s="13" t="s">
        <v>44</v>
      </c>
      <c r="E647" s="14" t="s">
        <v>14</v>
      </c>
      <c r="F647" s="13" t="s">
        <v>15</v>
      </c>
      <c r="G647" s="24" t="n">
        <v>0.6</v>
      </c>
      <c r="H647" s="13" t="n">
        <v>150</v>
      </c>
      <c r="I647" s="21" t="n">
        <f>G647*H647*7</f>
        <v>630</v>
      </c>
      <c r="J647" s="13" t="s">
        <v>128</v>
      </c>
      <c r="K647" s="15" t="n">
        <v>41972</v>
      </c>
      <c r="L647" s="15" t="n">
        <v>6424</v>
      </c>
      <c r="M647" s="15" t="n">
        <v>61</v>
      </c>
      <c r="N647" s="12" t="n">
        <v>0.007</v>
      </c>
      <c r="O647" s="12" t="n">
        <v>0.697</v>
      </c>
      <c r="P647" s="12" t="n">
        <v>42.5</v>
      </c>
      <c r="Q647" s="23" t="n">
        <f>M647/H647</f>
        <v>0.406666666666667</v>
      </c>
    </row>
    <row r="648" ht="22.5" customHeight="1">
      <c r="A648" s="78"/>
      <c r="B648" s="20"/>
      <c r="C648" s="13" t="n">
        <v>91532857</v>
      </c>
      <c r="D648" s="13" t="s">
        <v>47</v>
      </c>
      <c r="E648" s="14" t="s">
        <v>14</v>
      </c>
      <c r="F648" s="13" t="s">
        <v>12</v>
      </c>
      <c r="G648" s="24" t="n">
        <v>0.23</v>
      </c>
      <c r="H648" s="13" t="n">
        <v>100</v>
      </c>
      <c r="I648" s="21" t="n">
        <f>G648*H648*7</f>
        <v>161</v>
      </c>
      <c r="J648" s="13" t="s">
        <v>128</v>
      </c>
      <c r="K648" s="15" t="n">
        <v>5303</v>
      </c>
      <c r="L648" s="15" t="n">
        <v>697</v>
      </c>
      <c r="M648" s="15" t="n">
        <v>26</v>
      </c>
      <c r="N648" s="12" t="n">
        <v>0.007</v>
      </c>
      <c r="O648" s="12" t="n">
        <v>0.177</v>
      </c>
      <c r="P648" s="12" t="n">
        <v>4.5899</v>
      </c>
      <c r="Q648" s="23" t="n">
        <f>M648/H648</f>
        <v>0.26</v>
      </c>
    </row>
    <row r="649" ht="22.5" customHeight="1">
      <c r="A649" s="78"/>
      <c r="B649" s="20"/>
      <c r="C649" s="13" t="n">
        <v>91534913</v>
      </c>
      <c r="D649" s="13" t="s">
        <v>48</v>
      </c>
      <c r="E649" s="14" t="s">
        <v>49</v>
      </c>
      <c r="F649" s="13" t="s">
        <v>15</v>
      </c>
      <c r="G649" s="24" t="n">
        <v>0.5</v>
      </c>
      <c r="H649" s="13" t="n">
        <v>100</v>
      </c>
      <c r="I649" s="21" t="n">
        <f>G649*H649*7</f>
        <v>350</v>
      </c>
      <c r="J649" s="13" t="s">
        <v>128</v>
      </c>
      <c r="K649" s="15" t="n">
        <v>2253</v>
      </c>
      <c r="L649" s="15" t="n">
        <v>465</v>
      </c>
      <c r="M649" s="15" t="n">
        <v>2</v>
      </c>
      <c r="N649" s="12" t="n">
        <v>0.009</v>
      </c>
      <c r="O649" s="12" t="n">
        <v>2</v>
      </c>
      <c r="P649" s="12" t="n">
        <v>4</v>
      </c>
      <c r="Q649" s="23" t="n">
        <f>M649/H649</f>
        <v>0.02</v>
      </c>
    </row>
    <row r="650" ht="22.5" customHeight="1">
      <c r="A650" s="78"/>
      <c r="B650" s="20"/>
      <c r="C650" s="13" t="n">
        <v>91533906</v>
      </c>
      <c r="D650" s="13" t="s">
        <v>50</v>
      </c>
      <c r="E650" s="14" t="s">
        <v>51</v>
      </c>
      <c r="F650" s="13" t="s">
        <v>15</v>
      </c>
      <c r="G650" s="24" t="n">
        <v>0.5</v>
      </c>
      <c r="H650" s="13" t="n">
        <v>100</v>
      </c>
      <c r="I650" s="21" t="n">
        <f>G650*H650*7</f>
        <v>350</v>
      </c>
      <c r="J650" s="13" t="s">
        <v>128</v>
      </c>
      <c r="K650" s="15" t="n">
        <v>1085</v>
      </c>
      <c r="L650" s="15" t="n">
        <v>80</v>
      </c>
      <c r="M650" s="15" t="n">
        <v>0</v>
      </c>
      <c r="N650" s="12" t="n">
        <v>0</v>
      </c>
      <c r="O650" s="12" t="n">
        <v>0</v>
      </c>
      <c r="P650" s="12" t="n">
        <v>0</v>
      </c>
      <c r="Q650" s="23" t="n">
        <f>M650/H650</f>
        <v>0</v>
      </c>
    </row>
    <row r="651" ht="22.5" customHeight="1">
      <c r="A651" s="78"/>
      <c r="B651" s="20"/>
      <c r="C651" s="13" t="n">
        <v>91545519</v>
      </c>
      <c r="D651" s="13" t="s">
        <v>52</v>
      </c>
      <c r="E651" s="14" t="s">
        <v>46</v>
      </c>
      <c r="F651" s="13" t="s">
        <v>15</v>
      </c>
      <c r="G651" s="24" t="n">
        <v>0.2</v>
      </c>
      <c r="H651" s="13" t="n">
        <v>100</v>
      </c>
      <c r="I651" s="21" t="n">
        <f>G651*H651*7</f>
        <v>140</v>
      </c>
      <c r="J651" s="13" t="s">
        <v>128</v>
      </c>
      <c r="K651" s="15" t="n">
        <v>76601</v>
      </c>
      <c r="L651" s="15" t="n">
        <v>15520</v>
      </c>
      <c r="M651" s="15" t="n">
        <v>75</v>
      </c>
      <c r="N651" s="12" t="n">
        <v>0.001</v>
      </c>
      <c r="O651" s="12" t="n">
        <v>0.2</v>
      </c>
      <c r="P651" s="12" t="n">
        <v>14.98</v>
      </c>
      <c r="Q651" s="23" t="n">
        <f>M651/H651</f>
        <v>0.75</v>
      </c>
    </row>
    <row r="652" ht="22.5" customHeight="1">
      <c r="A652" s="78"/>
      <c r="B652" s="20"/>
      <c r="C652" s="13" t="n">
        <v>91551388</v>
      </c>
      <c r="D652" s="13" t="s">
        <v>53</v>
      </c>
      <c r="E652" s="14" t="s">
        <v>54</v>
      </c>
      <c r="F652" s="13" t="s">
        <v>12</v>
      </c>
      <c r="G652" s="24" t="n">
        <v>0.8</v>
      </c>
      <c r="H652" s="13" t="n">
        <v>100</v>
      </c>
      <c r="I652" s="21" t="n">
        <f>G652*H652*7</f>
        <v>560</v>
      </c>
      <c r="J652" s="13" t="s">
        <v>128</v>
      </c>
      <c r="K652" s="15" t="n">
        <v>5527</v>
      </c>
      <c r="L652" s="15" t="n">
        <v>1948</v>
      </c>
      <c r="M652" s="15" t="n">
        <v>30</v>
      </c>
      <c r="N652" s="12" t="n">
        <v>0.015</v>
      </c>
      <c r="O652" s="12" t="n">
        <v>0.96</v>
      </c>
      <c r="P652" s="12" t="n">
        <v>28.79</v>
      </c>
      <c r="Q652" s="23" t="n">
        <f>M652/H652</f>
        <v>0.3</v>
      </c>
      <c r="S652" s="4" t="s">
        <v>135</v>
      </c>
    </row>
    <row r="653" ht="22.5" customHeight="1">
      <c r="A653" s="78"/>
      <c r="B653" s="20"/>
      <c r="C653" s="13" t="n">
        <v>91565948</v>
      </c>
      <c r="D653" s="13" t="s">
        <v>47</v>
      </c>
      <c r="E653" s="14" t="s">
        <v>14</v>
      </c>
      <c r="F653" s="13" t="s">
        <v>12</v>
      </c>
      <c r="G653" s="24" t="n">
        <v>0.16</v>
      </c>
      <c r="H653" s="13" t="n">
        <v>170</v>
      </c>
      <c r="I653" s="21" t="n">
        <f>G653*H653*7</f>
        <v>190.4</v>
      </c>
      <c r="J653" s="13" t="s">
        <v>128</v>
      </c>
      <c r="K653" s="15" t="n">
        <v>9941</v>
      </c>
      <c r="L653" s="15" t="n">
        <v>718</v>
      </c>
      <c r="M653" s="15" t="n">
        <v>28</v>
      </c>
      <c r="N653" s="12" t="n">
        <v>0.007</v>
      </c>
      <c r="O653" s="12" t="n">
        <v>0.19</v>
      </c>
      <c r="P653" s="12" t="n">
        <v>5.3304</v>
      </c>
      <c r="Q653" s="23" t="n">
        <f>M653/H653</f>
        <v>0.164705882352941</v>
      </c>
    </row>
    <row r="654" ht="22.5" customHeight="1">
      <c r="A654" s="78"/>
      <c r="B654" s="20"/>
      <c r="C654" s="13" t="n">
        <v>91550293</v>
      </c>
      <c r="D654" s="13" t="s">
        <v>55</v>
      </c>
      <c r="E654" s="14" t="s">
        <v>56</v>
      </c>
      <c r="F654" s="13" t="s">
        <v>15</v>
      </c>
      <c r="G654" s="24" t="n">
        <v>0.35</v>
      </c>
      <c r="H654" s="13" t="n">
        <v>155</v>
      </c>
      <c r="I654" s="21" t="n">
        <f>G654*H654*7</f>
        <v>379.75</v>
      </c>
      <c r="J654" s="13" t="s">
        <v>128</v>
      </c>
      <c r="K654" s="15" t="n">
        <v>50558</v>
      </c>
      <c r="L654" s="15" t="n">
        <v>7740</v>
      </c>
      <c r="M654" s="15" t="n">
        <v>26</v>
      </c>
      <c r="N654" s="12" t="n">
        <v>0.001</v>
      </c>
      <c r="O654" s="12" t="n">
        <v>0.35</v>
      </c>
      <c r="P654" s="12" t="n">
        <v>9.1</v>
      </c>
      <c r="Q654" s="23" t="n">
        <f>M654/H654</f>
        <v>0.167741935483871</v>
      </c>
    </row>
    <row r="655" ht="22.5" customHeight="1">
      <c r="A655" s="78"/>
      <c r="B655" s="20"/>
      <c r="C655" s="13" t="n">
        <v>9333145</v>
      </c>
      <c r="D655" s="13" t="s">
        <v>57</v>
      </c>
      <c r="E655" s="14" t="s">
        <v>14</v>
      </c>
      <c r="F655" s="13" t="s">
        <v>26</v>
      </c>
      <c r="G655" s="24" t="n">
        <v>0.35</v>
      </c>
      <c r="H655" s="13" t="n">
        <v>120</v>
      </c>
      <c r="I655" s="21" t="n">
        <f>G655*H655*7</f>
        <v>294</v>
      </c>
      <c r="J655" s="13" t="s">
        <v>128</v>
      </c>
      <c r="K655" s="15" t="n">
        <v>119324</v>
      </c>
      <c r="L655" s="15" t="n">
        <v>587</v>
      </c>
      <c r="M655" s="15" t="n">
        <v>53</v>
      </c>
      <c r="N655" s="12" t="n">
        <v>0.02</v>
      </c>
      <c r="O655" s="12" t="n">
        <v>0.17</v>
      </c>
      <c r="P655" s="12" t="n">
        <v>8.91</v>
      </c>
      <c r="Q655" s="23" t="n">
        <f>M655/H655</f>
        <v>0.441666666666667</v>
      </c>
    </row>
    <row r="656" ht="22.5" customHeight="1">
      <c r="A656" s="78"/>
      <c r="B656" s="20"/>
      <c r="C656" s="13" t="n">
        <v>91557347</v>
      </c>
      <c r="D656" s="13" t="s">
        <v>58</v>
      </c>
      <c r="E656" s="14" t="s">
        <v>14</v>
      </c>
      <c r="F656" s="13" t="s">
        <v>15</v>
      </c>
      <c r="G656" s="24" t="n">
        <v>0.5</v>
      </c>
      <c r="H656" s="13" t="n">
        <v>50</v>
      </c>
      <c r="I656" s="21" t="n">
        <f>G656*H656*7</f>
        <v>175</v>
      </c>
      <c r="J656" s="13" t="s">
        <v>128</v>
      </c>
      <c r="K656" s="15" t="n">
        <v>14831</v>
      </c>
      <c r="L656" s="15" t="n">
        <v>178</v>
      </c>
      <c r="M656" s="15" t="n">
        <v>1</v>
      </c>
      <c r="N656" s="12" t="n">
        <v>0.004</v>
      </c>
      <c r="O656" s="12" t="n">
        <v>0.8</v>
      </c>
      <c r="P656" s="12" t="n">
        <v>0.8</v>
      </c>
      <c r="Q656" s="23" t="n">
        <f>M656/H656</f>
        <v>0.02</v>
      </c>
    </row>
    <row r="657" ht="22.5" customHeight="1">
      <c r="A657" s="78"/>
      <c r="B657" s="20"/>
      <c r="C657" s="13" t="n">
        <v>12115625</v>
      </c>
      <c r="D657" s="13" t="s">
        <v>59</v>
      </c>
      <c r="E657" s="14" t="s">
        <v>14</v>
      </c>
      <c r="F657" s="13" t="s">
        <v>15</v>
      </c>
      <c r="G657" s="24" t="n">
        <v>0.3</v>
      </c>
      <c r="H657" s="13" t="n">
        <v>50</v>
      </c>
      <c r="I657" s="21" t="n">
        <f>G657*H657*7</f>
        <v>105</v>
      </c>
      <c r="J657" s="13" t="s">
        <v>128</v>
      </c>
      <c r="K657" s="15" t="n">
        <v>1161</v>
      </c>
      <c r="L657" s="15" t="n">
        <v>97</v>
      </c>
      <c r="M657" s="15" t="n">
        <v>0</v>
      </c>
      <c r="N657" s="12" t="n">
        <v>0</v>
      </c>
      <c r="O657" s="12" t="n">
        <v>0</v>
      </c>
      <c r="P657" s="12" t="n">
        <v>0</v>
      </c>
      <c r="Q657" s="23" t="n">
        <f>M657/H657</f>
        <v>0</v>
      </c>
    </row>
    <row r="658" ht="22.5" customHeight="1">
      <c r="A658" s="78"/>
      <c r="B658" s="20"/>
      <c r="C658" s="13" t="n">
        <v>91564896</v>
      </c>
      <c r="D658" s="13" t="s">
        <v>60</v>
      </c>
      <c r="E658" s="14" t="s">
        <v>14</v>
      </c>
      <c r="F658" s="13" t="s">
        <v>15</v>
      </c>
      <c r="G658" s="24" t="n">
        <v>0.35</v>
      </c>
      <c r="H658" s="13" t="n">
        <v>200</v>
      </c>
      <c r="I658" s="21" t="n">
        <f>G658*H658*7</f>
        <v>490</v>
      </c>
      <c r="J658" s="13" t="s">
        <v>128</v>
      </c>
      <c r="K658" s="15" t="n">
        <v>78552</v>
      </c>
      <c r="L658" s="15" t="n">
        <v>14298</v>
      </c>
      <c r="M658" s="15" t="n">
        <v>113</v>
      </c>
      <c r="N658" s="12" t="n">
        <v>0.003</v>
      </c>
      <c r="O658" s="12" t="n">
        <v>0.35</v>
      </c>
      <c r="P658" s="12" t="n">
        <v>39.55</v>
      </c>
      <c r="Q658" s="23" t="n">
        <f>M658/H658</f>
        <v>0.565</v>
      </c>
      <c r="S658" s="11"/>
    </row>
    <row r="659" ht="22.5" customHeight="1">
      <c r="A659" s="78"/>
      <c r="B659" s="20"/>
      <c r="C659" s="13" t="n">
        <v>91566789</v>
      </c>
      <c r="D659" s="13" t="s">
        <v>61</v>
      </c>
      <c r="E659" s="14" t="s">
        <v>42</v>
      </c>
      <c r="F659" s="13" t="s">
        <v>15</v>
      </c>
      <c r="G659" s="24" t="n">
        <v>0.15</v>
      </c>
      <c r="H659" s="13" t="n">
        <v>50</v>
      </c>
      <c r="I659" s="21" t="n">
        <f>G659*H659*7</f>
        <v>52.5</v>
      </c>
      <c r="J659" s="13" t="s">
        <v>128</v>
      </c>
      <c r="K659" s="15" t="n">
        <v>100454</v>
      </c>
      <c r="L659" s="15" t="n">
        <v>68008</v>
      </c>
      <c r="M659" s="15" t="n">
        <v>50</v>
      </c>
      <c r="N659" s="12" t="n">
        <v>0</v>
      </c>
      <c r="O659" s="12" t="n">
        <v>0.1</v>
      </c>
      <c r="P659" s="12" t="n">
        <v>5</v>
      </c>
      <c r="Q659" s="23" t="n">
        <f>M659/H659</f>
        <v>1</v>
      </c>
    </row>
    <row r="660" ht="22.5" customHeight="1">
      <c r="A660" s="78"/>
      <c r="B660" s="20"/>
      <c r="C660" s="13" t="n">
        <v>12306671</v>
      </c>
      <c r="D660" s="13" t="s">
        <v>62</v>
      </c>
      <c r="E660" s="14" t="s">
        <v>63</v>
      </c>
      <c r="F660" s="13" t="s">
        <v>21</v>
      </c>
      <c r="G660" s="24" t="n">
        <v>0.22</v>
      </c>
      <c r="H660" s="13" t="n">
        <v>100</v>
      </c>
      <c r="I660" s="21" t="n">
        <f>G660*H660*7</f>
        <v>154</v>
      </c>
      <c r="J660" s="13" t="s">
        <v>128</v>
      </c>
      <c r="K660" s="15" t="n">
        <v>14225</v>
      </c>
      <c r="L660" s="15" t="n">
        <v>4033</v>
      </c>
      <c r="M660" s="15" t="n">
        <v>9</v>
      </c>
      <c r="N660" s="12" t="n">
        <v>0</v>
      </c>
      <c r="O660" s="12" t="n">
        <v>0.22</v>
      </c>
      <c r="P660" s="12" t="n">
        <v>1.98</v>
      </c>
      <c r="Q660" s="23" t="n">
        <f>M660/H660</f>
        <v>0.09</v>
      </c>
    </row>
    <row r="661" ht="22.5" customHeight="1">
      <c r="A661" s="78"/>
      <c r="B661" s="20"/>
      <c r="C661" s="13" t="n">
        <v>12304863</v>
      </c>
      <c r="D661" s="13" t="s">
        <v>59</v>
      </c>
      <c r="E661" s="14" t="s">
        <v>14</v>
      </c>
      <c r="F661" s="13" t="s">
        <v>26</v>
      </c>
      <c r="G661" s="24" t="n">
        <v>0.5</v>
      </c>
      <c r="H661" s="13" t="n">
        <v>100</v>
      </c>
      <c r="I661" s="21" t="n">
        <f>G661*H661*7</f>
        <v>350</v>
      </c>
      <c r="J661" s="13" t="s">
        <v>128</v>
      </c>
      <c r="K661" s="15" t="n">
        <v>51421</v>
      </c>
      <c r="L661" s="15" t="n">
        <v>325</v>
      </c>
      <c r="M661" s="15" t="n">
        <v>19</v>
      </c>
      <c r="N661" s="12" t="n">
        <v>0.01</v>
      </c>
      <c r="O661" s="12" t="n">
        <v>0.21</v>
      </c>
      <c r="P661" s="12" t="n">
        <v>3.92</v>
      </c>
      <c r="Q661" s="23" t="n">
        <f>M661/H661</f>
        <v>0.19</v>
      </c>
    </row>
    <row r="662" ht="22.5" customHeight="1">
      <c r="A662" s="78"/>
      <c r="B662" s="20"/>
      <c r="C662" s="13" t="n">
        <v>91567363</v>
      </c>
      <c r="D662" s="13" t="s">
        <v>64</v>
      </c>
      <c r="E662" s="14" t="s">
        <v>14</v>
      </c>
      <c r="F662" s="13" t="s">
        <v>15</v>
      </c>
      <c r="G662" s="24" t="n">
        <v>0.25</v>
      </c>
      <c r="H662" s="13" t="n">
        <v>200</v>
      </c>
      <c r="I662" s="21" t="n">
        <f>G662*H662*7</f>
        <v>350</v>
      </c>
      <c r="J662" s="13" t="s">
        <v>128</v>
      </c>
      <c r="K662" s="15" t="n">
        <v>149371</v>
      </c>
      <c r="L662" s="15" t="n">
        <v>9377</v>
      </c>
      <c r="M662" s="15" t="n">
        <v>110</v>
      </c>
      <c r="N662" s="12" t="n">
        <v>0.003</v>
      </c>
      <c r="O662" s="12" t="n">
        <v>0.25</v>
      </c>
      <c r="P662" s="12" t="n">
        <v>27.5</v>
      </c>
      <c r="Q662" s="23" t="n">
        <f>M662/H662</f>
        <v>0.55</v>
      </c>
    </row>
    <row r="663" ht="22.5" customHeight="1">
      <c r="A663" s="78"/>
      <c r="B663" s="20"/>
      <c r="C663" s="13" t="n">
        <v>91567806</v>
      </c>
      <c r="D663" s="13" t="s">
        <v>64</v>
      </c>
      <c r="E663" s="14" t="s">
        <v>65</v>
      </c>
      <c r="F663" s="13" t="s">
        <v>15</v>
      </c>
      <c r="G663" s="24" t="n">
        <v>0.15</v>
      </c>
      <c r="H663" s="13" t="n">
        <v>200</v>
      </c>
      <c r="I663" s="21" t="n">
        <f>G663*H663*7</f>
        <v>210</v>
      </c>
      <c r="J663" s="13" t="s">
        <v>128</v>
      </c>
      <c r="K663" s="15" t="n">
        <v>80032</v>
      </c>
      <c r="L663" s="15" t="n">
        <v>17486</v>
      </c>
      <c r="M663" s="15" t="n">
        <v>78</v>
      </c>
      <c r="N663" s="12" t="n">
        <v>0.001</v>
      </c>
      <c r="O663" s="12" t="n">
        <v>0.15</v>
      </c>
      <c r="P663" s="12" t="n">
        <v>11.7</v>
      </c>
      <c r="Q663" s="23" t="n">
        <f>M663/H663</f>
        <v>0.39</v>
      </c>
    </row>
    <row r="664" ht="22.5" customHeight="1">
      <c r="A664" s="78"/>
      <c r="B664" s="20"/>
      <c r="C664" s="13" t="n">
        <v>12373981</v>
      </c>
      <c r="D664" s="13" t="s">
        <v>66</v>
      </c>
      <c r="E664" s="14" t="s">
        <v>36</v>
      </c>
      <c r="F664" s="13" t="s">
        <v>15</v>
      </c>
      <c r="G664" s="24" t="n">
        <v>0.04</v>
      </c>
      <c r="H664" s="13" t="n">
        <v>250</v>
      </c>
      <c r="I664" s="21" t="n">
        <f>G664*H664*7</f>
        <v>70</v>
      </c>
      <c r="J664" s="13" t="s">
        <v>128</v>
      </c>
      <c r="K664" s="15" t="n">
        <v>49036</v>
      </c>
      <c r="L664" s="15" t="n">
        <v>1125</v>
      </c>
      <c r="M664" s="15" t="n">
        <v>55</v>
      </c>
      <c r="N664" s="12" t="n">
        <v>0.002</v>
      </c>
      <c r="O664" s="12" t="n">
        <v>0.04</v>
      </c>
      <c r="P664" s="12" t="n">
        <v>2.2</v>
      </c>
      <c r="Q664" s="23" t="n">
        <f>M664/H664</f>
        <v>0.22</v>
      </c>
    </row>
    <row r="665" ht="22.5" customHeight="1">
      <c r="A665" s="78"/>
      <c r="B665" s="20"/>
      <c r="C665" s="13" t="n">
        <v>5365721</v>
      </c>
      <c r="D665" s="13" t="s">
        <v>67</v>
      </c>
      <c r="E665" s="14" t="s">
        <v>65</v>
      </c>
      <c r="F665" s="13" t="s">
        <v>15</v>
      </c>
      <c r="G665" s="24" t="n">
        <v>0.5</v>
      </c>
      <c r="H665" s="13" t="n">
        <v>100</v>
      </c>
      <c r="I665" s="21" t="n">
        <f>G665*H665*7</f>
        <v>350</v>
      </c>
      <c r="J665" s="13" t="s">
        <v>128</v>
      </c>
      <c r="K665" s="15" t="n">
        <v>108822</v>
      </c>
      <c r="L665" s="15" t="n">
        <v>40478</v>
      </c>
      <c r="M665" s="15" t="n">
        <v>81</v>
      </c>
      <c r="N665" s="12" t="n">
        <v>0.001</v>
      </c>
      <c r="O665" s="12" t="n">
        <v>0.5</v>
      </c>
      <c r="P665" s="12" t="n">
        <v>40.5</v>
      </c>
      <c r="Q665" s="23" t="n">
        <f>M665/H665</f>
        <v>0.81</v>
      </c>
    </row>
    <row r="666" ht="22.5" customHeight="1">
      <c r="A666" s="78"/>
      <c r="B666" s="20"/>
      <c r="C666" s="13" t="n">
        <v>91568575</v>
      </c>
      <c r="D666" s="13" t="s">
        <v>68</v>
      </c>
      <c r="E666" s="14" t="s">
        <v>14</v>
      </c>
      <c r="F666" s="13" t="s">
        <v>15</v>
      </c>
      <c r="G666" s="24" t="n">
        <v>0.4</v>
      </c>
      <c r="H666" s="13" t="n">
        <v>30</v>
      </c>
      <c r="I666" s="21" t="n">
        <f>G666*H666*7</f>
        <v>84</v>
      </c>
      <c r="J666" s="13" t="s">
        <v>128</v>
      </c>
      <c r="K666" s="15" t="n">
        <v>8991</v>
      </c>
      <c r="L666" s="15" t="n">
        <v>128</v>
      </c>
      <c r="M666" s="15" t="n">
        <v>0</v>
      </c>
      <c r="N666" s="12" t="n">
        <v>0</v>
      </c>
      <c r="O666" s="12" t="n">
        <v>0</v>
      </c>
      <c r="P666" s="12" t="n">
        <v>0</v>
      </c>
      <c r="Q666" s="23" t="n">
        <f>M666/H666</f>
        <v>0</v>
      </c>
    </row>
    <row r="667" ht="22.5" customHeight="1">
      <c r="A667" s="78"/>
      <c r="B667" s="76" t="s">
        <v>137</v>
      </c>
      <c r="C667" s="13" t="n">
        <v>91399439</v>
      </c>
      <c r="D667" s="13" t="s">
        <v>69</v>
      </c>
      <c r="E667" s="14" t="s">
        <v>42</v>
      </c>
      <c r="F667" s="13" t="s">
        <v>15</v>
      </c>
      <c r="G667" s="24" t="n">
        <v>0.1</v>
      </c>
      <c r="H667" s="13" t="n">
        <v>200</v>
      </c>
      <c r="I667" s="21" t="n">
        <f>G667*H667*7</f>
        <v>140</v>
      </c>
      <c r="J667" s="13" t="s">
        <v>128</v>
      </c>
      <c r="K667" s="17" t="n">
        <v>92716</v>
      </c>
      <c r="L667" s="15" t="n">
        <v>1533</v>
      </c>
      <c r="M667" s="17" t="n">
        <v>1</v>
      </c>
      <c r="N667" s="12" t="n">
        <v>0</v>
      </c>
      <c r="O667" s="12" t="n">
        <v>0.1</v>
      </c>
      <c r="P667" s="12" t="n">
        <v>0.1</v>
      </c>
      <c r="Q667" s="23" t="n">
        <f>M667/H667</f>
        <v>0.005</v>
      </c>
    </row>
    <row r="668" ht="22.5" customHeight="1">
      <c r="A668" s="78"/>
      <c r="B668" s="34"/>
      <c r="C668" s="13" t="n">
        <v>91399437</v>
      </c>
      <c r="D668" s="13" t="s">
        <v>70</v>
      </c>
      <c r="E668" s="14" t="s">
        <v>71</v>
      </c>
      <c r="F668" s="13" t="s">
        <v>15</v>
      </c>
      <c r="G668" s="24" t="n">
        <v>0.15</v>
      </c>
      <c r="H668" s="13" t="n">
        <v>50</v>
      </c>
      <c r="I668" s="21" t="n">
        <f>G668*H668*7</f>
        <v>52.5</v>
      </c>
      <c r="J668" s="13" t="s">
        <v>128</v>
      </c>
      <c r="K668" s="17" t="n">
        <v>20248</v>
      </c>
      <c r="L668" s="15" t="n">
        <v>7630</v>
      </c>
      <c r="M668" s="15" t="n">
        <v>50</v>
      </c>
      <c r="N668" s="12" t="n">
        <v>0.001</v>
      </c>
      <c r="O668" s="12" t="n">
        <v>0.15</v>
      </c>
      <c r="P668" s="12" t="n">
        <v>7.5</v>
      </c>
      <c r="Q668" s="23" t="n">
        <f>M668/H668</f>
        <v>1</v>
      </c>
    </row>
    <row r="669" ht="22.5" customHeight="1">
      <c r="A669" s="78"/>
      <c r="B669" s="34"/>
      <c r="C669" s="13" t="n">
        <v>5556054</v>
      </c>
      <c r="D669" s="13" t="s">
        <v>72</v>
      </c>
      <c r="E669" s="14" t="s">
        <v>36</v>
      </c>
      <c r="F669" s="13" t="s">
        <v>15</v>
      </c>
      <c r="G669" s="24" t="n">
        <v>0.8</v>
      </c>
      <c r="H669" s="13" t="n">
        <v>100</v>
      </c>
      <c r="I669" s="21" t="n">
        <f>G669*H669*7</f>
        <v>560</v>
      </c>
      <c r="J669" s="13" t="s">
        <v>128</v>
      </c>
      <c r="K669" s="17" t="n">
        <v>9990</v>
      </c>
      <c r="L669" s="15" t="n">
        <v>357</v>
      </c>
      <c r="M669" s="17" t="n">
        <v>3</v>
      </c>
      <c r="N669" s="12" t="n">
        <v>0.026</v>
      </c>
      <c r="O669" s="12" t="n">
        <v>3.092</v>
      </c>
      <c r="P669" s="12" t="n">
        <v>9.275</v>
      </c>
      <c r="Q669" s="23" t="n">
        <f>M669/H669</f>
        <v>0.03</v>
      </c>
    </row>
    <row r="670" ht="22.5" customHeight="1">
      <c r="A670" s="78"/>
      <c r="B670" s="34"/>
      <c r="C670" s="13" t="n">
        <v>8628042</v>
      </c>
      <c r="D670" s="13" t="s">
        <v>28</v>
      </c>
      <c r="E670" s="14" t="s">
        <v>14</v>
      </c>
      <c r="F670" s="13" t="s">
        <v>26</v>
      </c>
      <c r="G670" s="24" t="n">
        <v>0.48</v>
      </c>
      <c r="H670" s="13" t="n">
        <v>400</v>
      </c>
      <c r="I670" s="21" t="n">
        <f>G670*H670*7</f>
        <v>1344</v>
      </c>
      <c r="J670" s="13" t="s">
        <v>128</v>
      </c>
      <c r="K670" s="17" t="n">
        <v>31961</v>
      </c>
      <c r="L670" s="15" t="n">
        <v>13928</v>
      </c>
      <c r="M670" s="17" t="n">
        <v>377</v>
      </c>
      <c r="N670" s="12" t="n">
        <v>0.01</v>
      </c>
      <c r="O670" s="12" t="n">
        <v>0.34</v>
      </c>
      <c r="P670" s="12" t="n">
        <v>128.19</v>
      </c>
      <c r="Q670" s="23" t="n">
        <f>M670/H670</f>
        <v>0.9425</v>
      </c>
    </row>
    <row r="671" ht="22.5" customHeight="1">
      <c r="A671" s="78"/>
      <c r="B671" s="34"/>
      <c r="C671" s="13" t="n">
        <v>9297014</v>
      </c>
      <c r="D671" s="13" t="s">
        <v>13</v>
      </c>
      <c r="E671" s="14" t="s">
        <v>14</v>
      </c>
      <c r="F671" s="13" t="s">
        <v>26</v>
      </c>
      <c r="G671" s="24" t="n">
        <v>0.18</v>
      </c>
      <c r="H671" s="13" t="n">
        <v>200</v>
      </c>
      <c r="I671" s="21" t="n">
        <f>G671*H671*7</f>
        <v>252</v>
      </c>
      <c r="J671" s="13" t="s">
        <v>128</v>
      </c>
      <c r="K671" s="17" t="n">
        <v>22721</v>
      </c>
      <c r="L671" s="15" t="n">
        <v>3071</v>
      </c>
      <c r="M671" s="17" t="n">
        <v>198</v>
      </c>
      <c r="N671" s="12" t="n">
        <v>0.01</v>
      </c>
      <c r="O671" s="12" t="n">
        <v>0.17</v>
      </c>
      <c r="P671" s="12" t="n">
        <v>32.72</v>
      </c>
      <c r="Q671" s="23" t="n">
        <f>M671/H671</f>
        <v>0.99</v>
      </c>
    </row>
    <row r="672" ht="22.5" customHeight="1">
      <c r="A672" s="78"/>
      <c r="B672" s="34"/>
      <c r="C672" s="13" t="n">
        <v>7815836</v>
      </c>
      <c r="D672" s="13" t="s">
        <v>73</v>
      </c>
      <c r="E672" s="14" t="s">
        <v>36</v>
      </c>
      <c r="F672" s="13" t="s">
        <v>15</v>
      </c>
      <c r="G672" s="24" t="n">
        <v>0.08</v>
      </c>
      <c r="H672" s="13" t="n">
        <v>12000</v>
      </c>
      <c r="I672" s="21" t="n">
        <f>G672*H672*7</f>
        <v>6720</v>
      </c>
      <c r="J672" s="13" t="s">
        <v>128</v>
      </c>
      <c r="K672" s="17" t="n">
        <v>1292896</v>
      </c>
      <c r="L672" s="15" t="n">
        <v>256674</v>
      </c>
      <c r="M672" s="17" t="n">
        <v>4784</v>
      </c>
      <c r="N672" s="12" t="n">
        <v>0.002</v>
      </c>
      <c r="O672" s="12" t="n">
        <v>0.126</v>
      </c>
      <c r="P672" s="12" t="n">
        <v>602.97</v>
      </c>
      <c r="Q672" s="23" t="n">
        <f>M672/H672</f>
        <v>0.398666666666667</v>
      </c>
    </row>
    <row r="673" ht="22.5" customHeight="1">
      <c r="A673" s="78"/>
      <c r="B673" s="34"/>
      <c r="C673" s="13" t="n">
        <v>91467820</v>
      </c>
      <c r="D673" s="13" t="s">
        <v>74</v>
      </c>
      <c r="E673" s="14" t="s">
        <v>36</v>
      </c>
      <c r="F673" s="13" t="s">
        <v>15</v>
      </c>
      <c r="G673" s="24" t="n">
        <v>0.1</v>
      </c>
      <c r="H673" s="14" t="n">
        <v>300</v>
      </c>
      <c r="I673" s="21" t="n">
        <f>G673*H673*7</f>
        <v>210</v>
      </c>
      <c r="J673" s="13" t="s">
        <v>128</v>
      </c>
      <c r="K673" s="17" t="n">
        <v>198892</v>
      </c>
      <c r="L673" s="15" t="n">
        <v>91405</v>
      </c>
      <c r="M673" s="17" t="n">
        <v>249</v>
      </c>
      <c r="N673" s="12" t="n">
        <v>0</v>
      </c>
      <c r="O673" s="12" t="n">
        <v>0.1</v>
      </c>
      <c r="P673" s="12" t="n">
        <v>24.9</v>
      </c>
      <c r="Q673" s="23" t="n">
        <f>M673/H673</f>
        <v>0.83</v>
      </c>
    </row>
    <row r="674" ht="22.5" customHeight="1">
      <c r="A674" s="78"/>
      <c r="B674" s="34"/>
      <c r="C674" s="13" t="n">
        <v>91496145</v>
      </c>
      <c r="D674" s="13" t="s">
        <v>74</v>
      </c>
      <c r="E674" s="14" t="s">
        <v>71</v>
      </c>
      <c r="F674" s="13" t="s">
        <v>15</v>
      </c>
      <c r="G674" s="24" t="n">
        <v>0.14</v>
      </c>
      <c r="H674" s="14" t="n">
        <v>50</v>
      </c>
      <c r="I674" s="21" t="n">
        <f>G674*H674*7</f>
        <v>49</v>
      </c>
      <c r="J674" s="13" t="s">
        <v>128</v>
      </c>
      <c r="K674" s="17" t="n">
        <v>47711</v>
      </c>
      <c r="L674" s="17" t="n">
        <v>12148</v>
      </c>
      <c r="M674" s="17" t="n">
        <v>30</v>
      </c>
      <c r="N674" s="12" t="n">
        <v>0</v>
      </c>
      <c r="O674" s="12" t="n">
        <v>0.15</v>
      </c>
      <c r="P674" s="12" t="n">
        <v>4.5</v>
      </c>
      <c r="Q674" s="23" t="n">
        <f>M674/H674</f>
        <v>0.6</v>
      </c>
    </row>
    <row r="675" ht="22.5" customHeight="1">
      <c r="A675" s="78"/>
      <c r="B675" s="34"/>
      <c r="C675" s="13" t="n">
        <v>91496146</v>
      </c>
      <c r="D675" s="13" t="s">
        <v>74</v>
      </c>
      <c r="E675" s="14" t="s">
        <v>46</v>
      </c>
      <c r="F675" s="13" t="s">
        <v>15</v>
      </c>
      <c r="G675" s="24" t="n">
        <v>0.14</v>
      </c>
      <c r="H675" s="14" t="n">
        <v>200</v>
      </c>
      <c r="I675" s="21" t="n">
        <f>G675*H675*7</f>
        <v>196</v>
      </c>
      <c r="J675" s="13" t="s">
        <v>128</v>
      </c>
      <c r="K675" s="17" t="n">
        <v>41020</v>
      </c>
      <c r="L675" s="17" t="n">
        <v>9843</v>
      </c>
      <c r="M675" s="17" t="n">
        <v>50</v>
      </c>
      <c r="N675" s="12" t="n">
        <v>0.001</v>
      </c>
      <c r="O675" s="12" t="n">
        <v>0.14</v>
      </c>
      <c r="P675" s="12" t="n">
        <v>7</v>
      </c>
      <c r="Q675" s="23" t="n">
        <f>M675/H675</f>
        <v>0.25</v>
      </c>
    </row>
    <row r="676" ht="22.5" customHeight="1">
      <c r="A676" s="78"/>
      <c r="B676" s="34"/>
      <c r="C676" s="13" t="n">
        <v>91496147</v>
      </c>
      <c r="D676" s="13" t="s">
        <v>74</v>
      </c>
      <c r="E676" s="14" t="s">
        <v>11</v>
      </c>
      <c r="F676" s="13" t="s">
        <v>15</v>
      </c>
      <c r="G676" s="24" t="n">
        <v>0.14</v>
      </c>
      <c r="H676" s="14" t="n">
        <v>150</v>
      </c>
      <c r="I676" s="21" t="n">
        <f>G676*H676*7</f>
        <v>147</v>
      </c>
      <c r="J676" s="13" t="s">
        <v>128</v>
      </c>
      <c r="K676" s="17" t="n">
        <v>10831</v>
      </c>
      <c r="L676" s="15" t="n">
        <v>1206</v>
      </c>
      <c r="M676" s="17" t="n">
        <v>33</v>
      </c>
      <c r="N676" s="12" t="n">
        <v>0.004</v>
      </c>
      <c r="O676" s="12" t="n">
        <v>0.13</v>
      </c>
      <c r="P676" s="12" t="n">
        <v>4.29</v>
      </c>
      <c r="Q676" s="23" t="n">
        <f>M676/H676</f>
        <v>0.22</v>
      </c>
    </row>
    <row r="677" ht="22.5" customHeight="1">
      <c r="A677" s="78"/>
      <c r="B677" s="34"/>
      <c r="C677" s="13" t="n">
        <v>91496148</v>
      </c>
      <c r="D677" s="13" t="s">
        <v>74</v>
      </c>
      <c r="E677" s="14" t="s">
        <v>14</v>
      </c>
      <c r="F677" s="13" t="s">
        <v>15</v>
      </c>
      <c r="G677" s="24" t="n">
        <v>0.15</v>
      </c>
      <c r="H677" s="14" t="n">
        <v>160</v>
      </c>
      <c r="I677" s="21" t="n">
        <f>G677*H677*7</f>
        <v>168</v>
      </c>
      <c r="J677" s="13" t="s">
        <v>128</v>
      </c>
      <c r="K677" s="17" t="n">
        <v>41174</v>
      </c>
      <c r="L677" s="17" t="n">
        <v>14662</v>
      </c>
      <c r="M677" s="17" t="n">
        <v>160</v>
      </c>
      <c r="N677" s="12" t="n">
        <v>0.002</v>
      </c>
      <c r="O677" s="12" t="n">
        <v>0.15</v>
      </c>
      <c r="P677" s="12" t="n">
        <v>24</v>
      </c>
      <c r="Q677" s="23" t="n">
        <f>M677/H677</f>
        <v>1</v>
      </c>
    </row>
    <row r="678" ht="22.5" customHeight="1">
      <c r="A678" s="78"/>
      <c r="B678" s="34"/>
      <c r="C678" s="13" t="n">
        <v>10765365</v>
      </c>
      <c r="D678" s="13" t="s">
        <v>75</v>
      </c>
      <c r="E678" s="14" t="s">
        <v>71</v>
      </c>
      <c r="F678" s="13" t="s">
        <v>15</v>
      </c>
      <c r="G678" s="24" t="n">
        <v>0.19</v>
      </c>
      <c r="H678" s="14" t="n">
        <v>100</v>
      </c>
      <c r="I678" s="21" t="n">
        <f>G678*H678*7</f>
        <v>133</v>
      </c>
      <c r="J678" s="13" t="s">
        <v>128</v>
      </c>
      <c r="K678" s="17" t="n">
        <v>262048</v>
      </c>
      <c r="L678" s="17" t="n">
        <v>1526</v>
      </c>
      <c r="M678" s="17" t="n">
        <v>83</v>
      </c>
      <c r="N678" s="12" t="n">
        <v>0.01</v>
      </c>
      <c r="O678" s="12" t="n">
        <v>0.182</v>
      </c>
      <c r="P678" s="12" t="n">
        <v>15.08</v>
      </c>
      <c r="Q678" s="23" t="n">
        <f>M678/H678</f>
        <v>0.83</v>
      </c>
    </row>
    <row r="679" ht="22.5" customHeight="1">
      <c r="A679" s="78"/>
      <c r="B679" s="34"/>
      <c r="C679" s="13" t="n">
        <v>11079953</v>
      </c>
      <c r="D679" s="13" t="s">
        <v>72</v>
      </c>
      <c r="E679" s="14" t="s">
        <v>36</v>
      </c>
      <c r="F679" s="13" t="s">
        <v>15</v>
      </c>
      <c r="G679" s="24" t="n">
        <v>0.8</v>
      </c>
      <c r="H679" s="14" t="n">
        <v>100</v>
      </c>
      <c r="I679" s="21" t="n">
        <f>G679*H679*7</f>
        <v>560</v>
      </c>
      <c r="J679" s="13" t="s">
        <v>128</v>
      </c>
      <c r="K679" s="15" t="n">
        <v>7394</v>
      </c>
      <c r="L679" s="15" t="n">
        <v>646</v>
      </c>
      <c r="M679" s="17" t="n">
        <v>0</v>
      </c>
      <c r="N679" s="12" t="n">
        <v>0</v>
      </c>
      <c r="O679" s="12" t="n">
        <v>0</v>
      </c>
      <c r="P679" s="12" t="n">
        <v>0</v>
      </c>
      <c r="Q679" s="23" t="n">
        <f>M679/H679</f>
        <v>0</v>
      </c>
    </row>
    <row r="680" ht="22.5" customHeight="1">
      <c r="A680" s="78"/>
      <c r="B680" s="34"/>
      <c r="C680" s="13" t="n">
        <v>11690181</v>
      </c>
      <c r="D680" s="13" t="s">
        <v>76</v>
      </c>
      <c r="E680" s="14" t="s">
        <v>14</v>
      </c>
      <c r="F680" s="13" t="s">
        <v>15</v>
      </c>
      <c r="G680" s="24" t="n">
        <v>0.45</v>
      </c>
      <c r="H680" s="14" t="n">
        <v>400</v>
      </c>
      <c r="I680" s="21" t="n">
        <f>G680*H680*7</f>
        <v>1260</v>
      </c>
      <c r="J680" s="13" t="s">
        <v>128</v>
      </c>
      <c r="K680" s="17" t="n">
        <v>331036</v>
      </c>
      <c r="L680" s="17" t="n">
        <v>12594</v>
      </c>
      <c r="M680" s="15" t="n">
        <v>400</v>
      </c>
      <c r="N680" s="12" t="n">
        <v>0.013</v>
      </c>
      <c r="O680" s="12" t="n">
        <v>0.42</v>
      </c>
      <c r="P680" s="12" t="n">
        <v>168</v>
      </c>
      <c r="Q680" s="23" t="n">
        <f>M680/H680</f>
        <v>1</v>
      </c>
    </row>
    <row r="681" ht="22.5" customHeight="1">
      <c r="A681" s="78"/>
      <c r="B681" s="34"/>
      <c r="C681" s="13" t="n">
        <v>11836152</v>
      </c>
      <c r="D681" s="13" t="s">
        <v>73</v>
      </c>
      <c r="E681" s="14" t="s">
        <v>36</v>
      </c>
      <c r="F681" s="13" t="s">
        <v>15</v>
      </c>
      <c r="G681" s="24" t="n">
        <v>0.09</v>
      </c>
      <c r="H681" s="14" t="n">
        <v>100</v>
      </c>
      <c r="I681" s="21" t="n">
        <f>G681*H681*7</f>
        <v>63</v>
      </c>
      <c r="J681" s="13" t="s">
        <v>128</v>
      </c>
      <c r="K681" s="17" t="n">
        <v>1071</v>
      </c>
      <c r="L681" s="15" t="n">
        <v>258</v>
      </c>
      <c r="M681" s="17" t="n">
        <v>5</v>
      </c>
      <c r="N681" s="12" t="n">
        <v>0.002</v>
      </c>
      <c r="O681" s="12" t="n">
        <v>0.09</v>
      </c>
      <c r="P681" s="12" t="n">
        <v>0.45</v>
      </c>
      <c r="Q681" s="23" t="n">
        <f>M681/H681</f>
        <v>0.05</v>
      </c>
    </row>
    <row r="682" ht="22.5" customHeight="1">
      <c r="A682" s="78"/>
      <c r="B682" s="34"/>
      <c r="C682" s="13" t="n">
        <v>11862336</v>
      </c>
      <c r="D682" s="13" t="s">
        <v>69</v>
      </c>
      <c r="E682" s="14" t="s">
        <v>42</v>
      </c>
      <c r="F682" s="13" t="s">
        <v>15</v>
      </c>
      <c r="G682" s="24" t="n">
        <v>0.1</v>
      </c>
      <c r="H682" s="14" t="n">
        <v>100</v>
      </c>
      <c r="I682" s="21" t="n">
        <f>G682*H682*7</f>
        <v>70</v>
      </c>
      <c r="J682" s="13" t="s">
        <v>128</v>
      </c>
      <c r="K682" s="17" t="n">
        <v>829</v>
      </c>
      <c r="L682" s="15" t="n">
        <v>17</v>
      </c>
      <c r="M682" s="17" t="n">
        <v>0</v>
      </c>
      <c r="N682" s="12" t="n">
        <v>0</v>
      </c>
      <c r="O682" s="12" t="n">
        <v>0</v>
      </c>
      <c r="P682" s="12" t="n">
        <v>0</v>
      </c>
      <c r="Q682" s="23" t="n">
        <f>M682/H682</f>
        <v>0</v>
      </c>
    </row>
    <row r="683" ht="22.5" customHeight="1">
      <c r="A683" s="78"/>
      <c r="B683" s="34"/>
      <c r="C683" s="13" t="n">
        <v>11924259</v>
      </c>
      <c r="D683" s="13" t="s">
        <v>77</v>
      </c>
      <c r="E683" s="14" t="s">
        <v>36</v>
      </c>
      <c r="F683" s="13" t="s">
        <v>15</v>
      </c>
      <c r="G683" s="24" t="n">
        <v>0.12</v>
      </c>
      <c r="H683" s="14" t="n">
        <v>200</v>
      </c>
      <c r="I683" s="21" t="n">
        <f>G683*H683*7</f>
        <v>168</v>
      </c>
      <c r="J683" s="13" t="s">
        <v>128</v>
      </c>
      <c r="K683" s="17" t="n">
        <v>75037</v>
      </c>
      <c r="L683" s="15" t="n">
        <v>10180</v>
      </c>
      <c r="M683" s="17" t="n">
        <v>51</v>
      </c>
      <c r="N683" s="12" t="n">
        <v>0.001</v>
      </c>
      <c r="O683" s="12" t="n">
        <v>0.12</v>
      </c>
      <c r="P683" s="12" t="n">
        <v>6.12</v>
      </c>
      <c r="Q683" s="23" t="n">
        <f>M683/H683</f>
        <v>0.255</v>
      </c>
    </row>
    <row r="684" ht="22.5" customHeight="1">
      <c r="A684" s="78"/>
      <c r="B684" s="34"/>
      <c r="C684" s="13" t="n">
        <v>12038500</v>
      </c>
      <c r="D684" s="13" t="s">
        <v>76</v>
      </c>
      <c r="E684" s="14" t="s">
        <v>14</v>
      </c>
      <c r="F684" s="13" t="s">
        <v>15</v>
      </c>
      <c r="G684" s="24" t="n">
        <v>0.4</v>
      </c>
      <c r="H684" s="14" t="n">
        <v>100</v>
      </c>
      <c r="I684" s="21" t="n">
        <f>G684*H684*7</f>
        <v>280</v>
      </c>
      <c r="J684" s="13" t="s">
        <v>128</v>
      </c>
      <c r="K684" s="17" t="n">
        <v>10008</v>
      </c>
      <c r="L684" s="15" t="n">
        <v>1575</v>
      </c>
      <c r="M684" s="17" t="n">
        <v>41</v>
      </c>
      <c r="N684" s="12" t="n">
        <v>0.01</v>
      </c>
      <c r="O684" s="12" t="n">
        <v>0.4</v>
      </c>
      <c r="P684" s="12" t="n">
        <v>16.4</v>
      </c>
      <c r="Q684" s="23" t="n">
        <f>M684/H684</f>
        <v>0.41</v>
      </c>
    </row>
    <row r="685" ht="22.5" customHeight="1">
      <c r="A685" s="78"/>
      <c r="B685" s="34"/>
      <c r="C685" s="13" t="n">
        <v>91565943</v>
      </c>
      <c r="D685" s="13" t="s">
        <v>74</v>
      </c>
      <c r="E685" s="14" t="s">
        <v>46</v>
      </c>
      <c r="F685" s="13" t="s">
        <v>15</v>
      </c>
      <c r="G685" s="24" t="n">
        <v>0.14</v>
      </c>
      <c r="H685" s="14" t="n">
        <v>200</v>
      </c>
      <c r="I685" s="21" t="n">
        <f>G685*H685*7</f>
        <v>196</v>
      </c>
      <c r="J685" s="13" t="s">
        <v>128</v>
      </c>
      <c r="K685" s="17" t="n">
        <v>5067</v>
      </c>
      <c r="L685" s="17" t="n">
        <v>268</v>
      </c>
      <c r="M685" s="17" t="n">
        <v>0</v>
      </c>
      <c r="N685" s="12" t="n">
        <v>0</v>
      </c>
      <c r="O685" s="12" t="n">
        <v>0</v>
      </c>
      <c r="P685" s="12" t="n">
        <v>0</v>
      </c>
      <c r="Q685" s="23" t="n">
        <f>M685/H685</f>
        <v>0</v>
      </c>
    </row>
    <row r="686" ht="22.5" customHeight="1">
      <c r="A686" s="78"/>
      <c r="B686" s="34"/>
      <c r="C686" s="13" t="n">
        <v>91565945</v>
      </c>
      <c r="D686" s="13" t="s">
        <v>74</v>
      </c>
      <c r="E686" s="14" t="s">
        <v>36</v>
      </c>
      <c r="F686" s="13" t="s">
        <v>15</v>
      </c>
      <c r="G686" s="24" t="n">
        <v>0.12</v>
      </c>
      <c r="H686" s="14" t="n">
        <v>200</v>
      </c>
      <c r="I686" s="21" t="n">
        <f>G686*H686*7</f>
        <v>168</v>
      </c>
      <c r="J686" s="13" t="s">
        <v>128</v>
      </c>
      <c r="K686" s="17" t="n">
        <v>118534</v>
      </c>
      <c r="L686" s="15" t="n">
        <v>17046</v>
      </c>
      <c r="M686" s="17" t="n">
        <v>25</v>
      </c>
      <c r="N686" s="12" t="n">
        <v>0</v>
      </c>
      <c r="O686" s="12" t="n">
        <v>0.12</v>
      </c>
      <c r="P686" s="12" t="n">
        <v>3</v>
      </c>
      <c r="Q686" s="23" t="n">
        <f>M686/H686</f>
        <v>0.125</v>
      </c>
    </row>
    <row r="687" ht="22.5" customHeight="1">
      <c r="A687" s="78"/>
      <c r="B687" s="34"/>
      <c r="C687" s="13" t="n">
        <v>91551845</v>
      </c>
      <c r="D687" s="13" t="s">
        <v>74</v>
      </c>
      <c r="E687" s="14" t="s">
        <v>11</v>
      </c>
      <c r="F687" s="13" t="s">
        <v>15</v>
      </c>
      <c r="G687" s="24" t="n">
        <v>0.14</v>
      </c>
      <c r="H687" s="14" t="n">
        <v>150</v>
      </c>
      <c r="I687" s="21" t="n">
        <f>G687*H687*7</f>
        <v>147</v>
      </c>
      <c r="J687" s="13" t="s">
        <v>128</v>
      </c>
      <c r="K687" s="17" t="n">
        <v>183681</v>
      </c>
      <c r="L687" s="15" t="n">
        <v>54915</v>
      </c>
      <c r="M687" s="17" t="n">
        <v>150</v>
      </c>
      <c r="N687" s="12" t="n">
        <v>0</v>
      </c>
      <c r="O687" s="12" t="n">
        <v>0.14</v>
      </c>
      <c r="P687" s="12" t="n">
        <v>21</v>
      </c>
      <c r="Q687" s="23" t="n">
        <f>M687/H687</f>
        <v>1</v>
      </c>
    </row>
    <row r="688" ht="22.5" customHeight="1">
      <c r="A688" s="78"/>
      <c r="B688" s="34"/>
      <c r="C688" s="13" t="n">
        <v>91565949</v>
      </c>
      <c r="D688" s="13" t="s">
        <v>74</v>
      </c>
      <c r="E688" s="14" t="s">
        <v>71</v>
      </c>
      <c r="F688" s="13" t="s">
        <v>15</v>
      </c>
      <c r="G688" s="24" t="n">
        <v>0.15</v>
      </c>
      <c r="H688" s="14" t="n">
        <v>50</v>
      </c>
      <c r="I688" s="21" t="n">
        <f>G688*H688*7</f>
        <v>52.5</v>
      </c>
      <c r="J688" s="13" t="s">
        <v>128</v>
      </c>
      <c r="K688" s="17" t="n">
        <v>109156</v>
      </c>
      <c r="L688" s="15" t="n">
        <v>21235</v>
      </c>
      <c r="M688" s="17" t="n">
        <v>50</v>
      </c>
      <c r="N688" s="12" t="n">
        <v>0</v>
      </c>
      <c r="O688" s="12" t="n">
        <v>0.15</v>
      </c>
      <c r="P688" s="12" t="n">
        <v>7.5</v>
      </c>
      <c r="Q688" s="23" t="n">
        <f>M688/H688</f>
        <v>1</v>
      </c>
    </row>
    <row r="689" ht="22.5" customHeight="1">
      <c r="A689" s="78"/>
      <c r="B689" s="34"/>
      <c r="C689" s="13" t="n">
        <v>12336897</v>
      </c>
      <c r="D689" s="13" t="s">
        <v>78</v>
      </c>
      <c r="E689" s="14" t="s">
        <v>11</v>
      </c>
      <c r="F689" s="13" t="s">
        <v>15</v>
      </c>
      <c r="G689" s="24" t="n">
        <v>0.3</v>
      </c>
      <c r="H689" s="14" t="n">
        <v>200</v>
      </c>
      <c r="I689" s="21" t="n">
        <f>G689*H689*7</f>
        <v>420</v>
      </c>
      <c r="J689" s="13" t="s">
        <v>128</v>
      </c>
      <c r="K689" s="17" t="n">
        <v>89181</v>
      </c>
      <c r="L689" s="15" t="n">
        <v>37038</v>
      </c>
      <c r="M689" s="17" t="n">
        <v>212</v>
      </c>
      <c r="N689" s="12" t="n">
        <v>0.002</v>
      </c>
      <c r="O689" s="12" t="n">
        <v>0.3</v>
      </c>
      <c r="P689" s="12" t="n">
        <v>63.6</v>
      </c>
      <c r="Q689" s="23" t="n">
        <f>M689/H689</f>
        <v>1.06</v>
      </c>
    </row>
    <row r="690" ht="22.5" customHeight="1">
      <c r="A690" s="78"/>
      <c r="B690" s="34"/>
      <c r="C690" s="13" t="n">
        <v>12336896</v>
      </c>
      <c r="D690" s="13" t="s">
        <v>78</v>
      </c>
      <c r="E690" s="14" t="s">
        <v>11</v>
      </c>
      <c r="F690" s="13" t="s">
        <v>12</v>
      </c>
      <c r="G690" s="24" t="n">
        <v>0.25</v>
      </c>
      <c r="H690" s="14" t="n">
        <v>200</v>
      </c>
      <c r="I690" s="21" t="n">
        <f>G690*H690*7</f>
        <v>350</v>
      </c>
      <c r="J690" s="13" t="s">
        <v>128</v>
      </c>
      <c r="K690" s="17" t="n">
        <v>789</v>
      </c>
      <c r="L690" s="15" t="n">
        <v>88</v>
      </c>
      <c r="M690" s="17" t="n">
        <v>0</v>
      </c>
      <c r="N690" s="12" t="n">
        <v>0</v>
      </c>
      <c r="O690" s="12" t="n">
        <v>0</v>
      </c>
      <c r="P690" s="12" t="n">
        <v>0.0065</v>
      </c>
      <c r="Q690" s="23" t="n">
        <f>M690/H690</f>
        <v>0</v>
      </c>
    </row>
    <row r="691" ht="22.5" customHeight="1">
      <c r="A691" s="78"/>
      <c r="B691" s="34"/>
      <c r="C691" s="13" t="n">
        <v>91573130</v>
      </c>
      <c r="D691" s="13" t="s">
        <v>53</v>
      </c>
      <c r="E691" s="14" t="s">
        <v>17</v>
      </c>
      <c r="F691" s="13" t="s">
        <v>15</v>
      </c>
      <c r="G691" s="24" t="n">
        <v>0.2</v>
      </c>
      <c r="H691" s="14" t="n">
        <v>80</v>
      </c>
      <c r="I691" s="21" t="n">
        <f>G691*H691*7</f>
        <v>112</v>
      </c>
      <c r="J691" s="13" t="s">
        <v>128</v>
      </c>
      <c r="K691" s="17" t="n">
        <v>55773</v>
      </c>
      <c r="L691" s="15" t="n">
        <v>4706</v>
      </c>
      <c r="M691" s="17" t="n">
        <v>6</v>
      </c>
      <c r="N691" s="12" t="n">
        <v>0</v>
      </c>
      <c r="O691" s="12" t="n">
        <v>0.2</v>
      </c>
      <c r="P691" s="12" t="n">
        <v>1.2</v>
      </c>
      <c r="Q691" s="23" t="n">
        <f>M691/H691</f>
        <v>0.075</v>
      </c>
    </row>
    <row r="692" ht="22.5" customHeight="1">
      <c r="A692" s="78"/>
      <c r="B692" s="30"/>
      <c r="C692" s="13" t="n">
        <v>91573131</v>
      </c>
      <c r="D692" s="13" t="s">
        <v>53</v>
      </c>
      <c r="E692" s="14" t="s">
        <v>33</v>
      </c>
      <c r="F692" s="13" t="s">
        <v>15</v>
      </c>
      <c r="G692" s="24" t="n">
        <v>0.2</v>
      </c>
      <c r="H692" s="14" t="n">
        <v>80</v>
      </c>
      <c r="I692" s="21" t="n">
        <f>G692*H692*7</f>
        <v>112</v>
      </c>
      <c r="J692" s="13" t="s">
        <v>128</v>
      </c>
      <c r="K692" s="17" t="n">
        <v>71883</v>
      </c>
      <c r="L692" s="15" t="n">
        <v>11392</v>
      </c>
      <c r="M692" s="17" t="n">
        <v>1</v>
      </c>
      <c r="N692" s="12" t="n">
        <v>0</v>
      </c>
      <c r="O692" s="12" t="n">
        <v>0.2</v>
      </c>
      <c r="P692" s="12" t="n">
        <v>0.2</v>
      </c>
      <c r="Q692" s="23" t="n">
        <f>M692/H692</f>
        <v>0.0125</v>
      </c>
    </row>
    <row r="693" ht="22.5" customHeight="1">
      <c r="A693" s="78"/>
      <c r="B693" s="76" t="s">
        <v>138</v>
      </c>
      <c r="C693" s="13" t="n">
        <v>6395488</v>
      </c>
      <c r="D693" s="13" t="s">
        <v>39</v>
      </c>
      <c r="E693" s="14" t="s">
        <v>14</v>
      </c>
      <c r="F693" s="13" t="s">
        <v>15</v>
      </c>
      <c r="G693" s="24" t="n">
        <v>0.3</v>
      </c>
      <c r="H693" s="13" t="n">
        <v>200</v>
      </c>
      <c r="I693" s="21" t="n">
        <f>G693*H693*7</f>
        <v>420</v>
      </c>
      <c r="J693" s="13" t="s">
        <v>128</v>
      </c>
      <c r="K693" s="15" t="n">
        <v>81411</v>
      </c>
      <c r="L693" s="15" t="n">
        <v>28055</v>
      </c>
      <c r="M693" s="16" t="n">
        <v>200</v>
      </c>
      <c r="N693" s="12" t="n">
        <v>0.002</v>
      </c>
      <c r="O693" s="12" t="n">
        <v>0.3</v>
      </c>
      <c r="P693" s="12" t="n">
        <v>60</v>
      </c>
      <c r="Q693" s="23" t="n">
        <f>M693/H693</f>
        <v>1</v>
      </c>
    </row>
    <row r="694" ht="22.5" customHeight="1">
      <c r="A694" s="78"/>
      <c r="B694" s="34"/>
      <c r="C694" s="13" t="n">
        <v>8291713</v>
      </c>
      <c r="D694" s="13" t="s">
        <v>40</v>
      </c>
      <c r="E694" s="14" t="s">
        <v>14</v>
      </c>
      <c r="F694" s="13" t="s">
        <v>15</v>
      </c>
      <c r="G694" s="24" t="n">
        <v>0.14</v>
      </c>
      <c r="H694" s="13" t="n">
        <v>2000</v>
      </c>
      <c r="I694" s="21" t="n">
        <f>G694*H694*7</f>
        <v>1960</v>
      </c>
      <c r="J694" s="13" t="s">
        <v>128</v>
      </c>
      <c r="K694" s="15" t="n">
        <v>162875</v>
      </c>
      <c r="L694" s="15" t="n">
        <v>67530</v>
      </c>
      <c r="M694" s="15" t="n">
        <v>1500</v>
      </c>
      <c r="N694" s="12" t="n">
        <v>0.003</v>
      </c>
      <c r="O694" s="12" t="n">
        <v>0.135</v>
      </c>
      <c r="P694" s="12" t="n">
        <v>202.5</v>
      </c>
      <c r="Q694" s="23" t="n">
        <f>M694/H694</f>
        <v>0.75</v>
      </c>
    </row>
    <row r="695" ht="22.5" customHeight="1">
      <c r="A695" s="78"/>
      <c r="B695" s="34"/>
      <c r="C695" s="13" t="n">
        <v>8566541</v>
      </c>
      <c r="D695" s="13" t="s">
        <v>79</v>
      </c>
      <c r="E695" s="14" t="s">
        <v>14</v>
      </c>
      <c r="F695" s="13" t="s">
        <v>26</v>
      </c>
      <c r="G695" s="24" t="n">
        <v>0.13</v>
      </c>
      <c r="H695" s="13" t="n">
        <v>500</v>
      </c>
      <c r="I695" s="21" t="n">
        <f>G695*H695*7</f>
        <v>455</v>
      </c>
      <c r="J695" s="13" t="s">
        <v>128</v>
      </c>
      <c r="K695" s="15" t="n">
        <v>150021</v>
      </c>
      <c r="L695" s="15" t="n">
        <v>2372</v>
      </c>
      <c r="M695" s="16" t="n">
        <v>402</v>
      </c>
      <c r="N695" s="12" t="n">
        <v>0.03</v>
      </c>
      <c r="O695" s="12" t="n">
        <v>0.17</v>
      </c>
      <c r="P695" s="12" t="n">
        <v>67.33</v>
      </c>
      <c r="Q695" s="23" t="n">
        <f>M695/H695</f>
        <v>0.804</v>
      </c>
    </row>
    <row r="696" ht="22.5" customHeight="1">
      <c r="A696" s="78"/>
      <c r="B696" s="34"/>
      <c r="C696" s="13" t="n">
        <v>8566084</v>
      </c>
      <c r="D696" s="13" t="s">
        <v>80</v>
      </c>
      <c r="E696" s="14" t="s">
        <v>42</v>
      </c>
      <c r="F696" s="13" t="s">
        <v>15</v>
      </c>
      <c r="G696" s="24" t="n">
        <v>0.12</v>
      </c>
      <c r="H696" s="13" t="n">
        <v>100</v>
      </c>
      <c r="I696" s="21" t="n">
        <f>G696*H696*7</f>
        <v>84</v>
      </c>
      <c r="J696" s="13" t="s">
        <v>128</v>
      </c>
      <c r="K696" s="15" t="n">
        <v>31775</v>
      </c>
      <c r="L696" s="15" t="n">
        <v>7528</v>
      </c>
      <c r="M696" s="16" t="n">
        <v>100</v>
      </c>
      <c r="N696" s="12" t="n">
        <v>0.002</v>
      </c>
      <c r="O696" s="12" t="n">
        <v>0.12</v>
      </c>
      <c r="P696" s="12" t="n">
        <v>12</v>
      </c>
      <c r="Q696" s="23" t="n">
        <f>M696/H696</f>
        <v>1</v>
      </c>
    </row>
    <row r="697" ht="22.5" customHeight="1">
      <c r="A697" s="78"/>
      <c r="B697" s="34"/>
      <c r="C697" s="13" t="n">
        <v>2937658</v>
      </c>
      <c r="D697" s="13" t="s">
        <v>81</v>
      </c>
      <c r="E697" s="14" t="s">
        <v>14</v>
      </c>
      <c r="F697" s="13" t="s">
        <v>15</v>
      </c>
      <c r="G697" s="24" t="n">
        <v>0.15</v>
      </c>
      <c r="H697" s="13" t="n">
        <v>100</v>
      </c>
      <c r="I697" s="21" t="n">
        <f>G697*H697*7</f>
        <v>105</v>
      </c>
      <c r="J697" s="13" t="s">
        <v>128</v>
      </c>
      <c r="K697" s="15" t="n">
        <v>3066</v>
      </c>
      <c r="L697" s="15" t="n">
        <v>1582</v>
      </c>
      <c r="M697" s="16" t="n">
        <v>100</v>
      </c>
      <c r="N697" s="12" t="n">
        <v>0.008</v>
      </c>
      <c r="O697" s="12" t="n">
        <v>0.123</v>
      </c>
      <c r="P697" s="12" t="n">
        <v>12.331</v>
      </c>
      <c r="Q697" s="23" t="n">
        <f>M697/H697</f>
        <v>1</v>
      </c>
    </row>
    <row r="698" ht="22.5" customHeight="1">
      <c r="A698" s="78"/>
      <c r="B698" s="34"/>
      <c r="C698" s="13" t="n">
        <v>6706444</v>
      </c>
      <c r="D698" s="13" t="s">
        <v>82</v>
      </c>
      <c r="E698" s="14" t="s">
        <v>83</v>
      </c>
      <c r="F698" s="13" t="s">
        <v>12</v>
      </c>
      <c r="G698" s="24" t="n">
        <v>0.5</v>
      </c>
      <c r="H698" s="13" t="n">
        <v>100</v>
      </c>
      <c r="I698" s="21" t="n">
        <f>G698*H698*7</f>
        <v>350</v>
      </c>
      <c r="J698" s="13" t="s">
        <v>128</v>
      </c>
      <c r="K698" s="15" t="n">
        <v>51303</v>
      </c>
      <c r="L698" s="15" t="n">
        <v>6435</v>
      </c>
      <c r="M698" s="16" t="n">
        <v>10</v>
      </c>
      <c r="N698" s="12" t="n">
        <v>0.001</v>
      </c>
      <c r="O698" s="12" t="n">
        <v>0.824</v>
      </c>
      <c r="P698" s="12" t="n">
        <v>8.2415</v>
      </c>
      <c r="Q698" s="23" t="n">
        <f>M698/H698</f>
        <v>0.1</v>
      </c>
    </row>
    <row r="699" ht="22.5" customHeight="1">
      <c r="A699" s="78"/>
      <c r="B699" s="34"/>
      <c r="C699" s="13" t="n">
        <v>5963354</v>
      </c>
      <c r="D699" s="13" t="s">
        <v>82</v>
      </c>
      <c r="E699" s="14" t="s">
        <v>83</v>
      </c>
      <c r="F699" s="13" t="s">
        <v>15</v>
      </c>
      <c r="G699" s="24" t="n">
        <v>0.55</v>
      </c>
      <c r="H699" s="13" t="n">
        <v>500</v>
      </c>
      <c r="I699" s="21" t="n">
        <f>G699*H699*7</f>
        <v>1925</v>
      </c>
      <c r="J699" s="13" t="s">
        <v>128</v>
      </c>
      <c r="K699" s="15" t="n">
        <v>275262</v>
      </c>
      <c r="L699" s="15" t="n">
        <v>82607</v>
      </c>
      <c r="M699" s="16" t="n">
        <v>367</v>
      </c>
      <c r="N699" s="12" t="n">
        <v>0.003</v>
      </c>
      <c r="O699" s="12" t="n">
        <v>0.573</v>
      </c>
      <c r="P699" s="12" t="n">
        <v>210.424</v>
      </c>
      <c r="Q699" s="23" t="n">
        <f>M699/H699</f>
        <v>0.734</v>
      </c>
    </row>
    <row r="700" ht="22.5" customHeight="1">
      <c r="A700" s="78"/>
      <c r="B700" s="34"/>
      <c r="C700" s="13" t="n">
        <v>9686529</v>
      </c>
      <c r="D700" s="13" t="s">
        <v>82</v>
      </c>
      <c r="E700" s="14" t="s">
        <v>84</v>
      </c>
      <c r="F700" s="13" t="s">
        <v>15</v>
      </c>
      <c r="G700" s="24" t="n">
        <v>0.4</v>
      </c>
      <c r="H700" s="13" t="n">
        <v>200</v>
      </c>
      <c r="I700" s="21" t="n">
        <f>G700*H700*7</f>
        <v>560</v>
      </c>
      <c r="J700" s="13" t="s">
        <v>128</v>
      </c>
      <c r="K700" s="15" t="n">
        <v>40572</v>
      </c>
      <c r="L700" s="15" t="n">
        <v>16462</v>
      </c>
      <c r="M700" s="16" t="n">
        <v>51</v>
      </c>
      <c r="N700" s="12" t="n">
        <v>0.002</v>
      </c>
      <c r="O700" s="12" t="n">
        <v>0.5</v>
      </c>
      <c r="P700" s="12" t="n">
        <v>25.5</v>
      </c>
      <c r="Q700" s="23" t="n">
        <f>M700/H700</f>
        <v>0.255</v>
      </c>
    </row>
    <row r="701" ht="22.5" customHeight="1">
      <c r="A701" s="78"/>
      <c r="B701" s="34"/>
      <c r="C701" s="13" t="n">
        <v>5963400</v>
      </c>
      <c r="D701" s="13" t="s">
        <v>82</v>
      </c>
      <c r="E701" s="14" t="s">
        <v>85</v>
      </c>
      <c r="F701" s="13" t="s">
        <v>15</v>
      </c>
      <c r="G701" s="24" t="n">
        <v>0.2</v>
      </c>
      <c r="H701" s="13" t="n">
        <v>50</v>
      </c>
      <c r="I701" s="21" t="n">
        <f>G701*H701*7</f>
        <v>70</v>
      </c>
      <c r="J701" s="13" t="s">
        <v>128</v>
      </c>
      <c r="K701" s="15" t="n">
        <v>18290</v>
      </c>
      <c r="L701" s="15" t="n">
        <v>4323</v>
      </c>
      <c r="M701" s="16" t="n">
        <v>49</v>
      </c>
      <c r="N701" s="12" t="n">
        <v>0.002</v>
      </c>
      <c r="O701" s="12" t="n">
        <v>0.2</v>
      </c>
      <c r="P701" s="12" t="n">
        <v>9.8</v>
      </c>
      <c r="Q701" s="23" t="n">
        <f>M701/H701</f>
        <v>0.98</v>
      </c>
    </row>
    <row r="702" ht="22.5" customHeight="1">
      <c r="A702" s="78"/>
      <c r="B702" s="34"/>
      <c r="C702" s="13" t="n">
        <v>10080665</v>
      </c>
      <c r="D702" s="13" t="s">
        <v>82</v>
      </c>
      <c r="E702" s="14" t="s">
        <v>86</v>
      </c>
      <c r="F702" s="13" t="s">
        <v>15</v>
      </c>
      <c r="G702" s="24" t="n">
        <v>0.38</v>
      </c>
      <c r="H702" s="13" t="n">
        <v>40</v>
      </c>
      <c r="I702" s="21" t="n">
        <f>G702*H702*7</f>
        <v>106.4</v>
      </c>
      <c r="J702" s="13" t="s">
        <v>128</v>
      </c>
      <c r="K702" s="15" t="n">
        <v>10847</v>
      </c>
      <c r="L702" s="15" t="n">
        <v>2679</v>
      </c>
      <c r="M702" s="16" t="n">
        <v>5</v>
      </c>
      <c r="N702" s="12" t="n">
        <v>0.001</v>
      </c>
      <c r="O702" s="12" t="n">
        <v>0.38</v>
      </c>
      <c r="P702" s="12" t="n">
        <v>1.9</v>
      </c>
      <c r="Q702" s="23" t="n">
        <f>M702/H702</f>
        <v>0.125</v>
      </c>
    </row>
    <row r="703" ht="22.5" customHeight="1">
      <c r="A703" s="78"/>
      <c r="B703" s="34"/>
      <c r="C703" s="13" t="n">
        <v>91520433</v>
      </c>
      <c r="D703" s="13" t="s">
        <v>74</v>
      </c>
      <c r="E703" s="14" t="s">
        <v>14</v>
      </c>
      <c r="F703" s="13" t="s">
        <v>15</v>
      </c>
      <c r="G703" s="24" t="n">
        <v>0.16</v>
      </c>
      <c r="H703" s="13" t="n">
        <v>200</v>
      </c>
      <c r="I703" s="21" t="n">
        <f>G703*H703*7</f>
        <v>224</v>
      </c>
      <c r="J703" s="13" t="s">
        <v>128</v>
      </c>
      <c r="K703" s="15" t="n">
        <v>24322</v>
      </c>
      <c r="L703" s="15" t="n">
        <v>1092</v>
      </c>
      <c r="M703" s="16" t="n">
        <v>3</v>
      </c>
      <c r="N703" s="12" t="n">
        <v>0</v>
      </c>
      <c r="O703" s="12" t="n">
        <v>0.16</v>
      </c>
      <c r="P703" s="12" t="n">
        <v>0.48</v>
      </c>
      <c r="Q703" s="23" t="n">
        <f>M703/H703</f>
        <v>0.015</v>
      </c>
    </row>
    <row r="704" ht="22.5" customHeight="1">
      <c r="A704" s="78"/>
      <c r="B704" s="34"/>
      <c r="C704" s="13" t="n">
        <v>11078827</v>
      </c>
      <c r="D704" s="13" t="s">
        <v>82</v>
      </c>
      <c r="E704" s="14" t="s">
        <v>85</v>
      </c>
      <c r="F704" s="13" t="s">
        <v>15</v>
      </c>
      <c r="G704" s="24" t="n">
        <v>0.2</v>
      </c>
      <c r="H704" s="13" t="n">
        <v>50</v>
      </c>
      <c r="I704" s="21" t="n">
        <f>G704*H704*7</f>
        <v>70</v>
      </c>
      <c r="J704" s="13" t="s">
        <v>128</v>
      </c>
      <c r="K704" s="15" t="n">
        <v>540</v>
      </c>
      <c r="L704" s="15" t="n">
        <v>204</v>
      </c>
      <c r="M704" s="16" t="n">
        <v>0</v>
      </c>
      <c r="N704" s="12" t="n">
        <v>0</v>
      </c>
      <c r="O704" s="12" t="n">
        <v>0</v>
      </c>
      <c r="P704" s="12" t="n">
        <v>0</v>
      </c>
      <c r="Q704" s="23" t="n">
        <f>M704/H704</f>
        <v>0</v>
      </c>
    </row>
    <row r="705" ht="22.5" customHeight="1">
      <c r="A705" s="78"/>
      <c r="B705" s="34"/>
      <c r="C705" s="13" t="n">
        <v>11078981</v>
      </c>
      <c r="D705" s="13" t="s">
        <v>82</v>
      </c>
      <c r="E705" s="14" t="s">
        <v>83</v>
      </c>
      <c r="F705" s="13" t="s">
        <v>15</v>
      </c>
      <c r="G705" s="24" t="n">
        <v>0.2</v>
      </c>
      <c r="H705" s="13" t="n">
        <v>50</v>
      </c>
      <c r="I705" s="21" t="n">
        <f>G705*H705*7</f>
        <v>70</v>
      </c>
      <c r="J705" s="13" t="s">
        <v>128</v>
      </c>
      <c r="K705" s="15" t="n">
        <v>179</v>
      </c>
      <c r="L705" s="15" t="n">
        <v>5</v>
      </c>
      <c r="M705" s="16" t="n">
        <v>0</v>
      </c>
      <c r="N705" s="12" t="n">
        <v>0</v>
      </c>
      <c r="O705" s="12" t="n">
        <v>0</v>
      </c>
      <c r="P705" s="12" t="n">
        <v>0</v>
      </c>
      <c r="Q705" s="23" t="n">
        <f>M705/H705</f>
        <v>0</v>
      </c>
    </row>
    <row r="706" ht="22.5" customHeight="1">
      <c r="A706" s="78"/>
      <c r="B706" s="34"/>
      <c r="C706" s="13" t="n">
        <v>11080833</v>
      </c>
      <c r="D706" s="13" t="s">
        <v>82</v>
      </c>
      <c r="E706" s="14" t="s">
        <v>84</v>
      </c>
      <c r="F706" s="13" t="s">
        <v>15</v>
      </c>
      <c r="G706" s="24" t="n">
        <v>0.2</v>
      </c>
      <c r="H706" s="13" t="n">
        <v>50</v>
      </c>
      <c r="I706" s="21" t="n">
        <f>G706*H706*7</f>
        <v>70</v>
      </c>
      <c r="J706" s="13" t="s">
        <v>128</v>
      </c>
      <c r="K706" s="15" t="n">
        <v>30</v>
      </c>
      <c r="L706" s="15" t="n">
        <v>9</v>
      </c>
      <c r="M706" s="16" t="n">
        <v>0</v>
      </c>
      <c r="N706" s="12" t="n">
        <v>0</v>
      </c>
      <c r="O706" s="12" t="n">
        <v>0</v>
      </c>
      <c r="P706" s="12" t="n">
        <v>0</v>
      </c>
      <c r="Q706" s="23" t="n">
        <f>M706/H706</f>
        <v>0</v>
      </c>
    </row>
    <row r="707" ht="22.5" customHeight="1">
      <c r="A707" s="78"/>
      <c r="B707" s="34"/>
      <c r="C707" s="13" t="n">
        <v>11081056</v>
      </c>
      <c r="D707" s="13" t="s">
        <v>82</v>
      </c>
      <c r="E707" s="14" t="s">
        <v>86</v>
      </c>
      <c r="F707" s="13" t="s">
        <v>15</v>
      </c>
      <c r="G707" s="24" t="n">
        <v>0.2</v>
      </c>
      <c r="H707" s="13" t="n">
        <v>50</v>
      </c>
      <c r="I707" s="21" t="n">
        <f>G707*H707*7</f>
        <v>70</v>
      </c>
      <c r="J707" s="13" t="s">
        <v>128</v>
      </c>
      <c r="K707" s="15" t="n">
        <v>121</v>
      </c>
      <c r="L707" s="15" t="n">
        <v>14</v>
      </c>
      <c r="M707" s="16" t="n">
        <v>0</v>
      </c>
      <c r="N707" s="12" t="n">
        <v>0</v>
      </c>
      <c r="O707" s="12" t="n">
        <v>0</v>
      </c>
      <c r="P707" s="12" t="n">
        <v>0</v>
      </c>
      <c r="Q707" s="23" t="n">
        <f>M707/H707</f>
        <v>0</v>
      </c>
    </row>
    <row r="708" ht="22.5" customHeight="1">
      <c r="A708" s="78"/>
      <c r="B708" s="34"/>
      <c r="C708" s="13" t="n">
        <v>11078963</v>
      </c>
      <c r="D708" s="13" t="s">
        <v>81</v>
      </c>
      <c r="E708" s="14" t="s">
        <v>14</v>
      </c>
      <c r="F708" s="13" t="s">
        <v>15</v>
      </c>
      <c r="G708" s="24" t="n">
        <v>0.4</v>
      </c>
      <c r="H708" s="13" t="n">
        <v>100</v>
      </c>
      <c r="I708" s="21" t="n">
        <f>G708*H708*7</f>
        <v>280</v>
      </c>
      <c r="J708" s="13" t="s">
        <v>128</v>
      </c>
      <c r="K708" s="15" t="n">
        <v>11082</v>
      </c>
      <c r="L708" s="15" t="n">
        <v>2894</v>
      </c>
      <c r="M708" s="16" t="n">
        <v>76</v>
      </c>
      <c r="N708" s="12" t="n">
        <v>0.011</v>
      </c>
      <c r="O708" s="12" t="n">
        <v>0.4</v>
      </c>
      <c r="P708" s="12" t="n">
        <v>30.4</v>
      </c>
      <c r="Q708" s="23" t="n">
        <f>M708/H708</f>
        <v>0.76</v>
      </c>
    </row>
    <row r="709" ht="22.5" customHeight="1">
      <c r="A709" s="78"/>
      <c r="B709" s="34"/>
      <c r="C709" s="13" t="n">
        <v>91538300</v>
      </c>
      <c r="D709" s="13" t="s">
        <v>74</v>
      </c>
      <c r="E709" s="14" t="s">
        <v>36</v>
      </c>
      <c r="F709" s="13" t="s">
        <v>15</v>
      </c>
      <c r="G709" s="24" t="n">
        <v>0.14</v>
      </c>
      <c r="H709" s="13" t="n">
        <v>300</v>
      </c>
      <c r="I709" s="21" t="n">
        <f>G709*H709*7</f>
        <v>294</v>
      </c>
      <c r="J709" s="13" t="s">
        <v>128</v>
      </c>
      <c r="K709" s="15" t="n">
        <v>3044</v>
      </c>
      <c r="L709" s="15" t="n">
        <v>551</v>
      </c>
      <c r="M709" s="16" t="n">
        <v>6</v>
      </c>
      <c r="N709" s="12" t="n">
        <v>0.002</v>
      </c>
      <c r="O709" s="12" t="n">
        <v>0.14</v>
      </c>
      <c r="P709" s="12" t="n">
        <v>0.84</v>
      </c>
      <c r="Q709" s="23" t="n">
        <f>M709/H709</f>
        <v>0.02</v>
      </c>
    </row>
    <row r="710" ht="22.5" customHeight="1">
      <c r="A710" s="78"/>
      <c r="B710" s="34"/>
      <c r="C710" s="13" t="n">
        <v>91538301</v>
      </c>
      <c r="D710" s="13" t="s">
        <v>74</v>
      </c>
      <c r="E710" s="14" t="s">
        <v>14</v>
      </c>
      <c r="F710" s="13" t="s">
        <v>15</v>
      </c>
      <c r="G710" s="24" t="n">
        <v>0.22</v>
      </c>
      <c r="H710" s="13" t="n">
        <v>200</v>
      </c>
      <c r="I710" s="21" t="n">
        <f>G710*H710*7</f>
        <v>308</v>
      </c>
      <c r="J710" s="13" t="s">
        <v>128</v>
      </c>
      <c r="K710" s="15" t="n">
        <v>240</v>
      </c>
      <c r="L710" s="15" t="n">
        <v>91</v>
      </c>
      <c r="M710" s="16" t="n">
        <v>0</v>
      </c>
      <c r="N710" s="12" t="n">
        <v>0</v>
      </c>
      <c r="O710" s="12" t="n">
        <v>0</v>
      </c>
      <c r="P710" s="12" t="n">
        <v>0</v>
      </c>
      <c r="Q710" s="23" t="n">
        <f>M710/H710</f>
        <v>0</v>
      </c>
    </row>
    <row r="711" ht="22.5" customHeight="1">
      <c r="A711" s="78"/>
      <c r="B711" s="34"/>
      <c r="C711" s="13" t="n">
        <v>91538306</v>
      </c>
      <c r="D711" s="13" t="s">
        <v>74</v>
      </c>
      <c r="E711" s="14" t="s">
        <v>71</v>
      </c>
      <c r="F711" s="13" t="s">
        <v>15</v>
      </c>
      <c r="G711" s="24" t="n">
        <v>0.18</v>
      </c>
      <c r="H711" s="13" t="n">
        <v>250</v>
      </c>
      <c r="I711" s="21" t="n">
        <f>G711*H711*7</f>
        <v>315</v>
      </c>
      <c r="J711" s="13" t="s">
        <v>128</v>
      </c>
      <c r="K711" s="15" t="n">
        <v>1399</v>
      </c>
      <c r="L711" s="15" t="n">
        <v>401</v>
      </c>
      <c r="M711" s="16" t="n">
        <v>3</v>
      </c>
      <c r="N711" s="12" t="n">
        <v>0.001</v>
      </c>
      <c r="O711" s="12" t="n">
        <v>0.18</v>
      </c>
      <c r="P711" s="12" t="n">
        <v>0.54</v>
      </c>
      <c r="Q711" s="23" t="n">
        <f>M711/H711</f>
        <v>0.012</v>
      </c>
    </row>
    <row r="712" ht="22.5" customHeight="1">
      <c r="A712" s="78"/>
      <c r="B712" s="34"/>
      <c r="C712" s="13" t="n">
        <v>91538307</v>
      </c>
      <c r="D712" s="13" t="s">
        <v>74</v>
      </c>
      <c r="E712" s="14" t="s">
        <v>17</v>
      </c>
      <c r="F712" s="13" t="s">
        <v>15</v>
      </c>
      <c r="G712" s="24" t="n">
        <v>0.22</v>
      </c>
      <c r="H712" s="13" t="n">
        <v>200</v>
      </c>
      <c r="I712" s="21" t="n">
        <f>G712*H712*7</f>
        <v>308</v>
      </c>
      <c r="J712" s="13" t="s">
        <v>128</v>
      </c>
      <c r="K712" s="15" t="n">
        <v>32</v>
      </c>
      <c r="L712" s="15" t="n">
        <v>5</v>
      </c>
      <c r="M712" s="16" t="n">
        <v>0</v>
      </c>
      <c r="N712" s="12" t="n">
        <v>0</v>
      </c>
      <c r="O712" s="12" t="n">
        <v>0</v>
      </c>
      <c r="P712" s="12" t="n">
        <v>0</v>
      </c>
      <c r="Q712" s="23" t="n">
        <f>M712/H712</f>
        <v>0</v>
      </c>
    </row>
    <row r="713" ht="22.5" customHeight="1">
      <c r="A713" s="78"/>
      <c r="B713" s="34"/>
      <c r="C713" s="13" t="n">
        <v>91538308</v>
      </c>
      <c r="D713" s="13" t="s">
        <v>74</v>
      </c>
      <c r="E713" s="14" t="s">
        <v>11</v>
      </c>
      <c r="F713" s="13" t="s">
        <v>15</v>
      </c>
      <c r="G713" s="24" t="n">
        <v>0.18</v>
      </c>
      <c r="H713" s="13" t="n">
        <v>200</v>
      </c>
      <c r="I713" s="21" t="n">
        <f>G713*H713*7</f>
        <v>252</v>
      </c>
      <c r="J713" s="13" t="s">
        <v>128</v>
      </c>
      <c r="K713" s="15" t="n">
        <v>100</v>
      </c>
      <c r="L713" s="15" t="n">
        <v>7</v>
      </c>
      <c r="M713" s="16" t="n">
        <v>0</v>
      </c>
      <c r="N713" s="12" t="n">
        <v>0</v>
      </c>
      <c r="O713" s="12" t="n">
        <v>0</v>
      </c>
      <c r="P713" s="12" t="n">
        <v>0</v>
      </c>
      <c r="Q713" s="23" t="n">
        <f>M713/H713</f>
        <v>0</v>
      </c>
    </row>
    <row r="714" ht="22.5" customHeight="1">
      <c r="A714" s="78"/>
      <c r="B714" s="34"/>
      <c r="C714" s="13" t="n">
        <v>91538309</v>
      </c>
      <c r="D714" s="13" t="s">
        <v>74</v>
      </c>
      <c r="E714" s="14" t="s">
        <v>46</v>
      </c>
      <c r="F714" s="13" t="s">
        <v>15</v>
      </c>
      <c r="G714" s="24" t="n">
        <v>0.18</v>
      </c>
      <c r="H714" s="13" t="n">
        <v>198</v>
      </c>
      <c r="I714" s="21" t="n">
        <f>G714*H714*7</f>
        <v>249.48</v>
      </c>
      <c r="J714" s="13" t="s">
        <v>128</v>
      </c>
      <c r="K714" s="15" t="n">
        <v>177</v>
      </c>
      <c r="L714" s="15" t="n">
        <v>33</v>
      </c>
      <c r="M714" s="16" t="n">
        <v>0</v>
      </c>
      <c r="N714" s="12" t="n">
        <v>0</v>
      </c>
      <c r="O714" s="12" t="n">
        <v>0</v>
      </c>
      <c r="P714" s="12" t="n">
        <v>0</v>
      </c>
      <c r="Q714" s="23" t="n">
        <f>M714/H714</f>
        <v>0</v>
      </c>
    </row>
    <row r="715" ht="22.5" customHeight="1">
      <c r="A715" s="78"/>
      <c r="B715" s="34"/>
      <c r="C715" s="13" t="n">
        <v>11511535</v>
      </c>
      <c r="D715" s="13" t="s">
        <v>81</v>
      </c>
      <c r="E715" s="14" t="s">
        <v>14</v>
      </c>
      <c r="F715" s="13" t="s">
        <v>26</v>
      </c>
      <c r="G715" s="24" t="n">
        <v>0.4</v>
      </c>
      <c r="H715" s="13" t="n">
        <v>600</v>
      </c>
      <c r="I715" s="21" t="n">
        <f>G715*H715*7</f>
        <v>1680</v>
      </c>
      <c r="J715" s="13" t="s">
        <v>128</v>
      </c>
      <c r="K715" s="15" t="n">
        <f>1546014+6143</f>
        <v>1552157</v>
      </c>
      <c r="L715" s="15" t="n">
        <f>5353+2641</f>
        <v>7994</v>
      </c>
      <c r="M715" s="16" t="n">
        <f>343+242</f>
        <v>585</v>
      </c>
      <c r="N715" s="12" t="n">
        <v>0.03</v>
      </c>
      <c r="O715" s="12" t="n">
        <f>P715/M715</f>
        <v>0.408034188034188</v>
      </c>
      <c r="P715" s="12" t="n">
        <f>150.42+88.28</f>
        <v>238.7</v>
      </c>
      <c r="Q715" s="23" t="n">
        <f>M715/H715</f>
        <v>0.975</v>
      </c>
    </row>
    <row r="716" ht="22.5" customHeight="1">
      <c r="A716" s="78"/>
      <c r="B716" s="34"/>
      <c r="C716" s="13" t="n">
        <v>11792342</v>
      </c>
      <c r="D716" s="13" t="s">
        <v>87</v>
      </c>
      <c r="E716" s="14" t="s">
        <v>42</v>
      </c>
      <c r="F716" s="13" t="s">
        <v>15</v>
      </c>
      <c r="G716" s="24" t="n">
        <v>0.2</v>
      </c>
      <c r="H716" s="52" t="n">
        <v>40</v>
      </c>
      <c r="I716" s="21" t="n">
        <f>G716*H716*7</f>
        <v>56</v>
      </c>
      <c r="J716" s="13" t="s">
        <v>128</v>
      </c>
      <c r="K716" s="15" t="n">
        <v>10293</v>
      </c>
      <c r="L716" s="15" t="n">
        <v>213</v>
      </c>
      <c r="M716" s="16" t="n">
        <v>0</v>
      </c>
      <c r="N716" s="12" t="n">
        <v>0</v>
      </c>
      <c r="O716" s="12" t="n">
        <v>0</v>
      </c>
      <c r="P716" s="12" t="n">
        <v>0</v>
      </c>
      <c r="Q716" s="23" t="n">
        <f>M716/H716</f>
        <v>0</v>
      </c>
    </row>
    <row r="717" ht="22.5" customHeight="1">
      <c r="A717" s="78"/>
      <c r="B717" s="34"/>
      <c r="C717" s="13" t="n">
        <v>5365722</v>
      </c>
      <c r="D717" s="13" t="s">
        <v>67</v>
      </c>
      <c r="E717" s="14" t="s">
        <v>65</v>
      </c>
      <c r="F717" s="13" t="s">
        <v>12</v>
      </c>
      <c r="G717" s="24" t="n">
        <v>0.3</v>
      </c>
      <c r="H717" s="52" t="n">
        <v>50</v>
      </c>
      <c r="I717" s="21" t="n">
        <f>G717*H717*7</f>
        <v>105</v>
      </c>
      <c r="J717" s="13" t="s">
        <v>128</v>
      </c>
      <c r="K717" s="15" t="n">
        <v>28752</v>
      </c>
      <c r="L717" s="15" t="n">
        <v>9156</v>
      </c>
      <c r="M717" s="16" t="n">
        <v>15</v>
      </c>
      <c r="N717" s="12" t="n">
        <v>0</v>
      </c>
      <c r="O717" s="12" t="n">
        <v>0.258</v>
      </c>
      <c r="P717" s="12" t="n">
        <v>3.8773</v>
      </c>
      <c r="Q717" s="23" t="n">
        <f>M717/H717</f>
        <v>0.3</v>
      </c>
    </row>
    <row r="718" ht="22.5" customHeight="1">
      <c r="A718" s="78"/>
      <c r="B718" s="34"/>
      <c r="C718" s="13" t="n">
        <v>11924654</v>
      </c>
      <c r="D718" s="13" t="s">
        <v>67</v>
      </c>
      <c r="E718" s="14" t="s">
        <v>65</v>
      </c>
      <c r="F718" s="13" t="s">
        <v>12</v>
      </c>
      <c r="G718" s="24" t="n">
        <v>0.3</v>
      </c>
      <c r="H718" s="52" t="n">
        <v>50</v>
      </c>
      <c r="I718" s="21" t="n">
        <f>G718*H718*7</f>
        <v>105</v>
      </c>
      <c r="J718" s="13" t="s">
        <v>128</v>
      </c>
      <c r="K718" s="15" t="n">
        <v>520</v>
      </c>
      <c r="L718" s="15" t="n">
        <v>169</v>
      </c>
      <c r="M718" s="16" t="n">
        <v>1</v>
      </c>
      <c r="N718" s="12" t="n">
        <v>0.001</v>
      </c>
      <c r="O718" s="12" t="n">
        <v>0.158</v>
      </c>
      <c r="P718" s="12" t="n">
        <v>0.1575</v>
      </c>
      <c r="Q718" s="23" t="n">
        <f>M718/H718</f>
        <v>0.02</v>
      </c>
    </row>
    <row r="719" ht="22.5" customHeight="1">
      <c r="A719" s="78"/>
      <c r="B719" s="34"/>
      <c r="C719" s="13" t="n">
        <v>12011132</v>
      </c>
      <c r="D719" s="13" t="s">
        <v>88</v>
      </c>
      <c r="E719" s="14" t="s">
        <v>14</v>
      </c>
      <c r="F719" s="13" t="s">
        <v>15</v>
      </c>
      <c r="G719" s="24" t="n">
        <v>0.2</v>
      </c>
      <c r="H719" s="52" t="n">
        <v>150</v>
      </c>
      <c r="I719" s="21" t="n">
        <f>G719*H719*7</f>
        <v>210</v>
      </c>
      <c r="J719" s="13" t="s">
        <v>128</v>
      </c>
      <c r="K719" s="15" t="n">
        <v>31767</v>
      </c>
      <c r="L719" s="15" t="n">
        <v>8139</v>
      </c>
      <c r="M719" s="16" t="n">
        <v>150</v>
      </c>
      <c r="N719" s="12" t="n">
        <v>0.004</v>
      </c>
      <c r="O719" s="12" t="n">
        <v>0.2</v>
      </c>
      <c r="P719" s="12" t="n">
        <v>30</v>
      </c>
      <c r="Q719" s="23" t="n">
        <f>M719/H719</f>
        <v>1</v>
      </c>
    </row>
    <row r="720" ht="22.5" customHeight="1">
      <c r="A720" s="78"/>
      <c r="B720" s="34"/>
      <c r="C720" s="13" t="n">
        <v>12072287</v>
      </c>
      <c r="D720" s="13" t="s">
        <v>81</v>
      </c>
      <c r="E720" s="14" t="s">
        <v>14</v>
      </c>
      <c r="F720" s="13" t="s">
        <v>15</v>
      </c>
      <c r="G720" s="24" t="n">
        <v>0.5</v>
      </c>
      <c r="H720" s="52" t="n">
        <v>200</v>
      </c>
      <c r="I720" s="21" t="n">
        <f>G720*H720*7</f>
        <v>700</v>
      </c>
      <c r="J720" s="13" t="s">
        <v>128</v>
      </c>
      <c r="K720" s="15" t="n">
        <v>38083</v>
      </c>
      <c r="L720" s="15" t="n">
        <v>390</v>
      </c>
      <c r="M720" s="16" t="n">
        <v>15</v>
      </c>
      <c r="N720" s="12" t="n">
        <v>0.019</v>
      </c>
      <c r="O720" s="12" t="n">
        <v>0.497</v>
      </c>
      <c r="P720" s="12" t="n">
        <v>7.459</v>
      </c>
      <c r="Q720" s="23" t="n">
        <f>M720/H720</f>
        <v>0.075</v>
      </c>
    </row>
    <row r="721" ht="22.5" customHeight="1">
      <c r="A721" s="78"/>
      <c r="B721" s="34"/>
      <c r="C721" s="13" t="n">
        <v>6529449</v>
      </c>
      <c r="D721" s="13" t="s">
        <v>81</v>
      </c>
      <c r="E721" s="14" t="s">
        <v>14</v>
      </c>
      <c r="F721" s="13" t="s">
        <v>12</v>
      </c>
      <c r="G721" s="24" t="n">
        <v>0.2</v>
      </c>
      <c r="H721" s="52" t="n">
        <v>200</v>
      </c>
      <c r="I721" s="21" t="n">
        <f>G721*H721*7</f>
        <v>280</v>
      </c>
      <c r="J721" s="13" t="s">
        <v>128</v>
      </c>
      <c r="K721" s="15" t="n">
        <v>14428</v>
      </c>
      <c r="L721" s="15" t="n">
        <v>2414</v>
      </c>
      <c r="M721" s="16" t="n">
        <v>217</v>
      </c>
      <c r="N721" s="12" t="n">
        <v>0.022</v>
      </c>
      <c r="O721" s="12" t="n">
        <v>0.242</v>
      </c>
      <c r="P721" s="12" t="n">
        <v>52.4724</v>
      </c>
      <c r="Q721" s="23" t="n">
        <f>M721/H721</f>
        <v>1.085</v>
      </c>
    </row>
    <row r="722" ht="22.5" customHeight="1">
      <c r="A722" s="78"/>
      <c r="B722" s="34"/>
      <c r="C722" s="13" t="n">
        <v>5623760</v>
      </c>
      <c r="D722" s="13" t="s">
        <v>89</v>
      </c>
      <c r="E722" s="14" t="s">
        <v>14</v>
      </c>
      <c r="F722" s="13" t="s">
        <v>15</v>
      </c>
      <c r="G722" s="24" t="n">
        <v>0.15</v>
      </c>
      <c r="H722" s="13" t="n">
        <v>50</v>
      </c>
      <c r="I722" s="21" t="n">
        <f>G722*H722*7</f>
        <v>52.5</v>
      </c>
      <c r="J722" s="13" t="s">
        <v>128</v>
      </c>
      <c r="K722" s="15" t="n">
        <v>10434</v>
      </c>
      <c r="L722" s="15" t="n">
        <v>2246</v>
      </c>
      <c r="M722" s="16" t="n">
        <v>50</v>
      </c>
      <c r="N722" s="12" t="n">
        <v>0.003</v>
      </c>
      <c r="O722" s="12" t="n">
        <v>0.15</v>
      </c>
      <c r="P722" s="12" t="n">
        <v>7.5</v>
      </c>
      <c r="Q722" s="23" t="n">
        <f>M722/H722</f>
        <v>1</v>
      </c>
    </row>
    <row r="723" ht="22.5" customHeight="1">
      <c r="A723" s="78"/>
      <c r="B723" s="34"/>
      <c r="C723" s="13" t="n">
        <v>12039225</v>
      </c>
      <c r="D723" s="13" t="s">
        <v>90</v>
      </c>
      <c r="E723" s="14" t="s">
        <v>36</v>
      </c>
      <c r="F723" s="13" t="s">
        <v>15</v>
      </c>
      <c r="G723" s="24" t="n">
        <v>0.2</v>
      </c>
      <c r="H723" s="52" t="n">
        <v>100</v>
      </c>
      <c r="I723" s="21" t="n">
        <f>G723*H723*7</f>
        <v>140</v>
      </c>
      <c r="J723" s="13" t="s">
        <v>128</v>
      </c>
      <c r="K723" s="15" t="n">
        <v>7430</v>
      </c>
      <c r="L723" s="15" t="n">
        <v>2167</v>
      </c>
      <c r="M723" s="16" t="n">
        <v>38</v>
      </c>
      <c r="N723" s="12" t="n">
        <v>0.004</v>
      </c>
      <c r="O723" s="12" t="n">
        <v>0.2</v>
      </c>
      <c r="P723" s="12" t="n">
        <v>7.6</v>
      </c>
      <c r="Q723" s="23" t="n">
        <f>M723/H723</f>
        <v>0.38</v>
      </c>
    </row>
    <row r="724" ht="22.5" customHeight="1">
      <c r="A724" s="78"/>
      <c r="B724" s="34"/>
      <c r="C724" s="13" t="n">
        <v>12542512</v>
      </c>
      <c r="D724" s="13" t="s">
        <v>88</v>
      </c>
      <c r="E724" s="14" t="s">
        <v>14</v>
      </c>
      <c r="F724" s="13" t="s">
        <v>15</v>
      </c>
      <c r="G724" s="24" t="n">
        <v>0.15</v>
      </c>
      <c r="H724" s="52" t="n">
        <v>100</v>
      </c>
      <c r="I724" s="21" t="n">
        <f>G724*H724*7</f>
        <v>105</v>
      </c>
      <c r="J724" s="13" t="s">
        <v>128</v>
      </c>
      <c r="K724" s="15" t="n">
        <v>7659</v>
      </c>
      <c r="L724" s="15" t="n">
        <v>757</v>
      </c>
      <c r="M724" s="16" t="n">
        <v>27</v>
      </c>
      <c r="N724" s="12" t="n">
        <v>0.005</v>
      </c>
      <c r="O724" s="12" t="n">
        <v>0.15</v>
      </c>
      <c r="P724" s="12" t="n">
        <v>4.05</v>
      </c>
      <c r="Q724" s="23" t="n">
        <f>M724/H724</f>
        <v>0.27</v>
      </c>
    </row>
    <row r="725" ht="22.5" customHeight="1">
      <c r="A725" s="79"/>
      <c r="B725" s="30"/>
      <c r="C725" s="13" t="n">
        <v>91573327</v>
      </c>
      <c r="D725" s="13" t="s">
        <v>91</v>
      </c>
      <c r="E725" s="14" t="s">
        <v>14</v>
      </c>
      <c r="F725" s="13" t="s">
        <v>15</v>
      </c>
      <c r="G725" s="24" t="n">
        <v>0.25</v>
      </c>
      <c r="H725" s="52" t="n">
        <v>300</v>
      </c>
      <c r="I725" s="21" t="n">
        <f>G725*H725*7</f>
        <v>525</v>
      </c>
      <c r="J725" s="13" t="s">
        <v>128</v>
      </c>
      <c r="K725" s="15" t="n">
        <v>39825</v>
      </c>
      <c r="L725" s="15" t="n">
        <v>13447</v>
      </c>
      <c r="M725" s="16" t="n">
        <v>0</v>
      </c>
      <c r="N725" s="12" t="n">
        <v>0</v>
      </c>
      <c r="O725" s="12" t="n">
        <v>0</v>
      </c>
      <c r="P725" s="12" t="n">
        <v>0</v>
      </c>
      <c r="Q725" s="23" t="n">
        <f>M725/H725</f>
        <v>0</v>
      </c>
    </row>
    <row r="726" ht="22.5" customHeight="1">
      <c r="A726" s="19"/>
      <c r="C726" s="11"/>
      <c r="D726" s="11"/>
      <c r="E726" s="11"/>
      <c r="F726" s="11"/>
      <c r="G726" s="18"/>
      <c r="H726" s="11"/>
      <c r="I726" s="18"/>
      <c r="J726" s="11"/>
      <c r="K726" s="16"/>
      <c r="L726" s="16"/>
      <c r="M726" s="16"/>
      <c r="N726" s="16"/>
      <c r="O726" s="16"/>
      <c r="P726" s="71"/>
      <c r="Q726" s="8"/>
    </row>
    <row r="727" ht="22.5" customHeight="1">
      <c r="A727" s="19" t="s">
        <v>123</v>
      </c>
      <c r="B727" s="9" t="s">
        <v>143</v>
      </c>
      <c r="C727" s="11"/>
      <c r="D727" s="11"/>
      <c r="E727" s="11"/>
      <c r="F727" s="11"/>
      <c r="G727" s="18"/>
      <c r="H727" s="11"/>
      <c r="I727" s="18"/>
      <c r="J727" s="11"/>
      <c r="K727" s="22" t="n">
        <f>SUM(K728:K870)</f>
        <v>12471552</v>
      </c>
      <c r="L727" s="22" t="n">
        <f>SUM(L728:L870)</f>
        <v>1998513</v>
      </c>
      <c r="M727" s="16"/>
      <c r="N727" s="16"/>
      <c r="O727" s="16"/>
      <c r="P727" s="25" t="n">
        <f>SUM(P728:P870)</f>
        <v>5298.9859</v>
      </c>
      <c r="Q727" s="8"/>
    </row>
    <row r="728" ht="22.5" customHeight="1">
      <c r="A728" s="81" t="n">
        <v>46290</v>
      </c>
      <c r="B728" s="51" t="s">
        <v>125</v>
      </c>
      <c r="C728" s="13" t="n">
        <v>10813123</v>
      </c>
      <c r="D728" s="13" t="s">
        <v>10</v>
      </c>
      <c r="E728" s="14" t="s">
        <v>11</v>
      </c>
      <c r="F728" s="13" t="s">
        <v>12</v>
      </c>
      <c r="G728" s="24" t="n">
        <v>0.25</v>
      </c>
      <c r="H728" s="13" t="n">
        <v>1000</v>
      </c>
      <c r="I728" s="21" t="n">
        <f>G728*H728*7</f>
        <v>1750</v>
      </c>
      <c r="J728" s="13" t="s">
        <v>128</v>
      </c>
      <c r="K728" s="11" t="n">
        <v>81714</v>
      </c>
      <c r="L728" s="11" t="n">
        <v>6416</v>
      </c>
      <c r="M728" s="11" t="n">
        <v>14</v>
      </c>
      <c r="N728" s="12" t="n">
        <v>0</v>
      </c>
      <c r="O728" s="12" t="n">
        <v>0.8977</v>
      </c>
      <c r="P728" s="12" t="n">
        <v>12.5678</v>
      </c>
      <c r="Q728" s="23" t="n">
        <f>M728/H728</f>
        <v>0.014</v>
      </c>
    </row>
    <row r="729" ht="22.5" customHeight="1">
      <c r="A729" s="34"/>
      <c r="B729" s="20"/>
      <c r="C729" s="13" t="n">
        <v>1745925</v>
      </c>
      <c r="D729" s="13" t="s">
        <v>13</v>
      </c>
      <c r="E729" s="14" t="s">
        <v>14</v>
      </c>
      <c r="F729" s="13" t="s">
        <v>15</v>
      </c>
      <c r="G729" s="24" t="n">
        <v>0.15</v>
      </c>
      <c r="H729" s="13" t="n">
        <v>500</v>
      </c>
      <c r="I729" s="21" t="n">
        <f>G729*H729*7</f>
        <v>525</v>
      </c>
      <c r="J729" s="13" t="s">
        <v>128</v>
      </c>
      <c r="K729" s="17" t="n">
        <v>38930</v>
      </c>
      <c r="L729" s="15" t="n">
        <v>15072</v>
      </c>
      <c r="M729" s="15" t="n">
        <v>391</v>
      </c>
      <c r="N729" s="12" t="n">
        <v>0.004</v>
      </c>
      <c r="O729" s="12" t="n">
        <v>0.15</v>
      </c>
      <c r="P729" s="12" t="n">
        <v>58.65</v>
      </c>
      <c r="Q729" s="23" t="n">
        <f>M729/H729</f>
        <v>0.782</v>
      </c>
    </row>
    <row r="730" ht="22.5" customHeight="1">
      <c r="A730" s="34"/>
      <c r="B730" s="20"/>
      <c r="C730" s="13" t="n">
        <v>6951600</v>
      </c>
      <c r="D730" s="13" t="s">
        <v>16</v>
      </c>
      <c r="E730" s="14" t="s">
        <v>17</v>
      </c>
      <c r="F730" s="13" t="s">
        <v>15</v>
      </c>
      <c r="G730" s="24" t="n">
        <v>0.17</v>
      </c>
      <c r="H730" s="13" t="n">
        <v>100</v>
      </c>
      <c r="I730" s="21" t="n">
        <f>G730*H730*7</f>
        <v>119</v>
      </c>
      <c r="J730" s="13" t="s">
        <v>128</v>
      </c>
      <c r="K730" s="15" t="n">
        <v>20725</v>
      </c>
      <c r="L730" s="15" t="n">
        <v>7970</v>
      </c>
      <c r="M730" s="15" t="n">
        <v>67</v>
      </c>
      <c r="N730" s="12" t="n">
        <v>0.001</v>
      </c>
      <c r="O730" s="12" t="n">
        <v>0.174</v>
      </c>
      <c r="P730" s="12" t="n">
        <v>11.662</v>
      </c>
      <c r="Q730" s="23" t="n">
        <f>M730/H730</f>
        <v>0.67</v>
      </c>
    </row>
    <row r="731" ht="22.5" customHeight="1">
      <c r="A731" s="34"/>
      <c r="B731" s="20"/>
      <c r="C731" s="13" t="n">
        <v>6951594</v>
      </c>
      <c r="D731" s="13" t="s">
        <v>16</v>
      </c>
      <c r="E731" s="14" t="s">
        <v>18</v>
      </c>
      <c r="F731" s="13" t="s">
        <v>15</v>
      </c>
      <c r="G731" s="24" t="n">
        <v>0.7</v>
      </c>
      <c r="H731" s="13" t="n">
        <v>400</v>
      </c>
      <c r="I731" s="21" t="n">
        <f>G731*H731*7</f>
        <v>1960</v>
      </c>
      <c r="J731" s="13" t="s">
        <v>128</v>
      </c>
      <c r="K731" s="15" t="n">
        <v>81272</v>
      </c>
      <c r="L731" s="15" t="n">
        <v>32160</v>
      </c>
      <c r="M731" s="15" t="n">
        <v>147</v>
      </c>
      <c r="N731" s="12" t="n">
        <v>0.003</v>
      </c>
      <c r="O731" s="12" t="n">
        <v>0.707</v>
      </c>
      <c r="P731" s="12" t="n">
        <v>103.88</v>
      </c>
      <c r="Q731" s="23" t="n">
        <f>M731/H731</f>
        <v>0.3675</v>
      </c>
    </row>
    <row r="732" ht="22.5" customHeight="1">
      <c r="A732" s="34"/>
      <c r="B732" s="20"/>
      <c r="C732" s="13" t="n">
        <v>2732727</v>
      </c>
      <c r="D732" s="13" t="s">
        <v>10</v>
      </c>
      <c r="E732" s="14" t="s">
        <v>19</v>
      </c>
      <c r="F732" s="13" t="s">
        <v>15</v>
      </c>
      <c r="G732" s="24" t="n">
        <v>0.25</v>
      </c>
      <c r="H732" s="13" t="n">
        <v>1000</v>
      </c>
      <c r="I732" s="21" t="n">
        <f>G732*H732*7</f>
        <v>1750</v>
      </c>
      <c r="J732" s="13" t="s">
        <v>128</v>
      </c>
      <c r="K732" s="15" t="n">
        <v>30107</v>
      </c>
      <c r="L732" s="15" t="n">
        <v>10527</v>
      </c>
      <c r="M732" s="15" t="n">
        <v>534</v>
      </c>
      <c r="N732" s="12" t="n">
        <v>0.013</v>
      </c>
      <c r="O732" s="12" t="n">
        <v>0.25</v>
      </c>
      <c r="P732" s="12" t="n">
        <v>133.375</v>
      </c>
      <c r="Q732" s="23" t="n">
        <f>M732/H732</f>
        <v>0.534</v>
      </c>
    </row>
    <row r="733" ht="22.5" customHeight="1">
      <c r="A733" s="34"/>
      <c r="B733" s="20"/>
      <c r="C733" s="13" t="n">
        <v>5619156</v>
      </c>
      <c r="D733" s="13" t="s">
        <v>10</v>
      </c>
      <c r="E733" s="14" t="s">
        <v>19</v>
      </c>
      <c r="F733" s="13" t="s">
        <v>12</v>
      </c>
      <c r="G733" s="24" t="n">
        <v>0.24</v>
      </c>
      <c r="H733" s="13" t="n">
        <v>500</v>
      </c>
      <c r="I733" s="21" t="n">
        <f>G733*H733*7</f>
        <v>840</v>
      </c>
      <c r="J733" s="13" t="s">
        <v>128</v>
      </c>
      <c r="K733" s="15" t="n">
        <v>54711</v>
      </c>
      <c r="L733" s="15" t="n">
        <v>11124</v>
      </c>
      <c r="M733" s="15" t="n">
        <v>8</v>
      </c>
      <c r="N733" s="12" t="n">
        <v>0</v>
      </c>
      <c r="O733" s="12" t="n">
        <v>0.3355</v>
      </c>
      <c r="P733" s="12" t="n">
        <v>2.6837</v>
      </c>
      <c r="Q733" s="23" t="n">
        <f>M733/H733</f>
        <v>0.016</v>
      </c>
    </row>
    <row r="734" ht="22.5" customHeight="1">
      <c r="A734" s="34"/>
      <c r="B734" s="20"/>
      <c r="C734" s="13" t="n">
        <v>6425889</v>
      </c>
      <c r="D734" s="13" t="s">
        <v>10</v>
      </c>
      <c r="E734" s="14" t="s">
        <v>20</v>
      </c>
      <c r="F734" s="13" t="s">
        <v>15</v>
      </c>
      <c r="G734" s="24" t="n">
        <v>0.25</v>
      </c>
      <c r="H734" s="13" t="n">
        <v>400</v>
      </c>
      <c r="I734" s="21" t="n">
        <f>G734*H734*7</f>
        <v>700</v>
      </c>
      <c r="J734" s="13" t="s">
        <v>128</v>
      </c>
      <c r="K734" s="15" t="n">
        <v>22896</v>
      </c>
      <c r="L734" s="15" t="n">
        <v>8110</v>
      </c>
      <c r="M734" s="15" t="n">
        <v>192</v>
      </c>
      <c r="N734" s="12" t="n">
        <v>0.006</v>
      </c>
      <c r="O734" s="12" t="n">
        <v>0.25</v>
      </c>
      <c r="P734" s="12" t="n">
        <v>48</v>
      </c>
      <c r="Q734" s="23" t="n">
        <f>M734/H734</f>
        <v>0.48</v>
      </c>
    </row>
    <row r="735" ht="22.5" customHeight="1">
      <c r="A735" s="34"/>
      <c r="B735" s="20"/>
      <c r="C735" s="13" t="n">
        <v>6439005</v>
      </c>
      <c r="D735" s="13" t="s">
        <v>10</v>
      </c>
      <c r="E735" s="14" t="s">
        <v>20</v>
      </c>
      <c r="F735" s="13" t="s">
        <v>21</v>
      </c>
      <c r="G735" s="24" t="n">
        <v>0.3</v>
      </c>
      <c r="H735" s="13" t="n">
        <v>300</v>
      </c>
      <c r="I735" s="21" t="n">
        <f>G735*H735*7</f>
        <v>630</v>
      </c>
      <c r="J735" s="13" t="s">
        <v>128</v>
      </c>
      <c r="K735" s="15" t="n">
        <v>168345</v>
      </c>
      <c r="L735" s="15" t="n">
        <v>54634</v>
      </c>
      <c r="M735" s="15" t="n">
        <v>194</v>
      </c>
      <c r="N735" s="12" t="n">
        <v>0.001</v>
      </c>
      <c r="O735" s="12" t="n">
        <v>0.2987</v>
      </c>
      <c r="P735" s="12" t="n">
        <v>57.95</v>
      </c>
      <c r="Q735" s="23" t="n">
        <f>M735/H735</f>
        <v>0.646666666666667</v>
      </c>
    </row>
    <row r="736" ht="22.5" customHeight="1">
      <c r="A736" s="34"/>
      <c r="B736" s="20"/>
      <c r="C736" s="13" t="n">
        <v>7203110</v>
      </c>
      <c r="D736" s="13" t="s">
        <v>22</v>
      </c>
      <c r="E736" s="14" t="s">
        <v>23</v>
      </c>
      <c r="F736" s="13" t="s">
        <v>15</v>
      </c>
      <c r="G736" s="24" t="n">
        <v>0.2</v>
      </c>
      <c r="H736" s="13" t="n">
        <v>100</v>
      </c>
      <c r="I736" s="21" t="n">
        <f>G736*H736*7</f>
        <v>140</v>
      </c>
      <c r="J736" s="13" t="s">
        <v>128</v>
      </c>
      <c r="K736" s="15" t="n">
        <v>14918</v>
      </c>
      <c r="L736" s="15" t="n">
        <v>9095</v>
      </c>
      <c r="M736" s="15" t="n">
        <v>5</v>
      </c>
      <c r="N736" s="12" t="n">
        <v>0</v>
      </c>
      <c r="O736" s="12" t="n">
        <v>0.2</v>
      </c>
      <c r="P736" s="12" t="n">
        <v>1</v>
      </c>
      <c r="Q736" s="23" t="n">
        <f>M736/H736</f>
        <v>0.05</v>
      </c>
    </row>
    <row r="737" ht="22.5" customHeight="1">
      <c r="A737" s="34"/>
      <c r="B737" s="20"/>
      <c r="C737" s="13" t="n">
        <v>7202934</v>
      </c>
      <c r="D737" s="13" t="s">
        <v>22</v>
      </c>
      <c r="E737" s="14" t="s">
        <v>24</v>
      </c>
      <c r="F737" s="13" t="s">
        <v>15</v>
      </c>
      <c r="G737" s="24" t="n">
        <v>0.35</v>
      </c>
      <c r="H737" s="13" t="n">
        <v>200</v>
      </c>
      <c r="I737" s="21" t="n">
        <f>G737*H737*7</f>
        <v>490</v>
      </c>
      <c r="J737" s="13" t="s">
        <v>128</v>
      </c>
      <c r="K737" s="15" t="n">
        <v>339732</v>
      </c>
      <c r="L737" s="15" t="n">
        <v>197095</v>
      </c>
      <c r="M737" s="15" t="n">
        <v>92</v>
      </c>
      <c r="N737" s="12" t="n">
        <v>0</v>
      </c>
      <c r="O737" s="12" t="n">
        <v>0.35</v>
      </c>
      <c r="P737" s="12" t="n">
        <v>32.2</v>
      </c>
      <c r="Q737" s="23" t="n">
        <f>M737/H737</f>
        <v>0.46</v>
      </c>
    </row>
    <row r="738" ht="22.5" customHeight="1">
      <c r="A738" s="34"/>
      <c r="B738" s="20"/>
      <c r="C738" s="13" t="n">
        <v>5847496</v>
      </c>
      <c r="D738" s="13" t="s">
        <v>10</v>
      </c>
      <c r="E738" s="14" t="s">
        <v>25</v>
      </c>
      <c r="F738" s="13" t="s">
        <v>12</v>
      </c>
      <c r="G738" s="24" t="n">
        <v>0.3</v>
      </c>
      <c r="H738" s="13" t="n">
        <v>200</v>
      </c>
      <c r="I738" s="21" t="n">
        <f>G738*H738*7</f>
        <v>420</v>
      </c>
      <c r="J738" s="13" t="s">
        <v>128</v>
      </c>
      <c r="K738" s="15" t="n">
        <v>40827</v>
      </c>
      <c r="L738" s="15" t="n">
        <v>1128</v>
      </c>
      <c r="M738" s="15" t="n">
        <v>8</v>
      </c>
      <c r="N738" s="12" t="n">
        <v>0.001</v>
      </c>
      <c r="O738" s="12" t="n">
        <v>0.168</v>
      </c>
      <c r="P738" s="12" t="n">
        <v>1.3446</v>
      </c>
      <c r="Q738" s="23" t="n">
        <f>M738/H738</f>
        <v>0.04</v>
      </c>
    </row>
    <row r="739" ht="22.5" customHeight="1">
      <c r="A739" s="34"/>
      <c r="B739" s="20"/>
      <c r="C739" s="13" t="n">
        <v>7572369</v>
      </c>
      <c r="D739" s="13" t="s">
        <v>10</v>
      </c>
      <c r="E739" s="14" t="s">
        <v>25</v>
      </c>
      <c r="F739" s="13" t="s">
        <v>15</v>
      </c>
      <c r="G739" s="24" t="n">
        <v>0.3</v>
      </c>
      <c r="H739" s="13" t="n">
        <v>400</v>
      </c>
      <c r="I739" s="21" t="n">
        <f>G739*H739*7</f>
        <v>840</v>
      </c>
      <c r="J739" s="13" t="s">
        <v>128</v>
      </c>
      <c r="K739" s="15" t="n">
        <v>20606</v>
      </c>
      <c r="L739" s="15" t="n">
        <v>8524</v>
      </c>
      <c r="M739" s="15" t="n">
        <v>293</v>
      </c>
      <c r="N739" s="12" t="n">
        <v>0.011</v>
      </c>
      <c r="O739" s="12" t="n">
        <v>0.306</v>
      </c>
      <c r="P739" s="12" t="n">
        <v>89.79</v>
      </c>
      <c r="Q739" s="23" t="n">
        <f>M739/H739</f>
        <v>0.7325</v>
      </c>
    </row>
    <row r="740" ht="22.5" customHeight="1">
      <c r="A740" s="34"/>
      <c r="B740" s="20"/>
      <c r="C740" s="13" t="n">
        <v>8460883</v>
      </c>
      <c r="D740" s="13" t="s">
        <v>16</v>
      </c>
      <c r="E740" s="14" t="s">
        <v>11</v>
      </c>
      <c r="F740" s="13" t="s">
        <v>15</v>
      </c>
      <c r="G740" s="24" t="n">
        <v>0.14</v>
      </c>
      <c r="H740" s="13" t="n">
        <v>1400</v>
      </c>
      <c r="I740" s="21" t="n">
        <f>G740*H740*7</f>
        <v>1372</v>
      </c>
      <c r="J740" s="13" t="s">
        <v>128</v>
      </c>
      <c r="K740" s="15" t="n">
        <v>63600</v>
      </c>
      <c r="L740" s="15" t="n">
        <v>20847</v>
      </c>
      <c r="M740" s="15" t="n">
        <v>849</v>
      </c>
      <c r="N740" s="12" t="n">
        <v>0.006</v>
      </c>
      <c r="O740" s="12" t="n">
        <v>0.14</v>
      </c>
      <c r="P740" s="12" t="n">
        <v>119.042</v>
      </c>
      <c r="Q740" s="23" t="n">
        <f>M740/H740</f>
        <v>0.606428571428571</v>
      </c>
    </row>
    <row r="741" ht="22.5" customHeight="1">
      <c r="A741" s="34"/>
      <c r="B741" s="20"/>
      <c r="C741" s="13" t="n">
        <v>8531973</v>
      </c>
      <c r="D741" s="13" t="s">
        <v>16</v>
      </c>
      <c r="E741" s="14" t="s">
        <v>18</v>
      </c>
      <c r="F741" s="13" t="s">
        <v>26</v>
      </c>
      <c r="G741" s="24" t="n">
        <v>0.45</v>
      </c>
      <c r="H741" s="13" t="n">
        <v>150</v>
      </c>
      <c r="I741" s="21" t="n">
        <f>G741*H741*7</f>
        <v>472.5</v>
      </c>
      <c r="J741" s="13" t="s">
        <v>128</v>
      </c>
      <c r="K741" s="15" t="n">
        <v>423700</v>
      </c>
      <c r="L741" s="15" t="n">
        <v>936</v>
      </c>
      <c r="M741" s="15" t="n">
        <v>53</v>
      </c>
      <c r="N741" s="12" t="n">
        <v>0.03</v>
      </c>
      <c r="O741" s="12" t="n">
        <v>0.51</v>
      </c>
      <c r="P741" s="12" t="n">
        <v>27.07</v>
      </c>
      <c r="Q741" s="23" t="n">
        <f>M741/H741</f>
        <v>0.353333333333333</v>
      </c>
    </row>
    <row r="742" ht="22.5" customHeight="1">
      <c r="A742" s="34"/>
      <c r="B742" s="20"/>
      <c r="C742" s="13" t="n">
        <v>8156506</v>
      </c>
      <c r="D742" s="13" t="s">
        <v>27</v>
      </c>
      <c r="E742" s="14" t="s">
        <v>14</v>
      </c>
      <c r="F742" s="13" t="s">
        <v>15</v>
      </c>
      <c r="G742" s="24" t="n">
        <v>0.13</v>
      </c>
      <c r="H742" s="13" t="n">
        <v>1000</v>
      </c>
      <c r="I742" s="21" t="n">
        <f>G742*H742*7</f>
        <v>910</v>
      </c>
      <c r="J742" s="13" t="s">
        <v>128</v>
      </c>
      <c r="K742" s="15" t="n">
        <v>76090</v>
      </c>
      <c r="L742" s="15" t="n">
        <v>26586</v>
      </c>
      <c r="M742" s="15" t="n">
        <v>777</v>
      </c>
      <c r="N742" s="12" t="n">
        <v>0.004</v>
      </c>
      <c r="O742" s="12" t="n">
        <v>0.13</v>
      </c>
      <c r="P742" s="12" t="n">
        <v>101.225</v>
      </c>
      <c r="Q742" s="23" t="n">
        <f>M742/H742</f>
        <v>0.777</v>
      </c>
    </row>
    <row r="743" ht="22.5" customHeight="1">
      <c r="A743" s="34"/>
      <c r="B743" s="20"/>
      <c r="C743" s="13" t="n">
        <v>8819666</v>
      </c>
      <c r="D743" s="13" t="s">
        <v>27</v>
      </c>
      <c r="E743" s="14" t="s">
        <v>14</v>
      </c>
      <c r="F743" s="13" t="s">
        <v>12</v>
      </c>
      <c r="G743" s="24" t="n">
        <v>0.08</v>
      </c>
      <c r="H743" s="13" t="n">
        <v>200</v>
      </c>
      <c r="I743" s="21" t="n">
        <f>G743*H743*7</f>
        <v>112</v>
      </c>
      <c r="J743" s="13" t="s">
        <v>128</v>
      </c>
      <c r="K743" s="15" t="n">
        <v>9923</v>
      </c>
      <c r="L743" s="15" t="n">
        <v>1557</v>
      </c>
      <c r="M743" s="15" t="n">
        <v>198</v>
      </c>
      <c r="N743" s="12" t="n">
        <v>0.013</v>
      </c>
      <c r="O743" s="12" t="n">
        <v>0.101</v>
      </c>
      <c r="P743" s="12" t="n">
        <v>19.9718</v>
      </c>
      <c r="Q743" s="23" t="n">
        <f>M743/H743</f>
        <v>0.99</v>
      </c>
    </row>
    <row r="744" ht="22.5" customHeight="1">
      <c r="A744" s="34"/>
      <c r="B744" s="20"/>
      <c r="C744" s="13" t="n">
        <v>7872826</v>
      </c>
      <c r="D744" s="13" t="s">
        <v>28</v>
      </c>
      <c r="E744" s="14" t="s">
        <v>14</v>
      </c>
      <c r="F744" s="13" t="s">
        <v>15</v>
      </c>
      <c r="G744" s="24" t="n">
        <v>0.48</v>
      </c>
      <c r="H744" s="13" t="n">
        <v>100</v>
      </c>
      <c r="I744" s="21" t="n">
        <f>G744*H744*7</f>
        <v>336</v>
      </c>
      <c r="J744" s="13" t="s">
        <v>128</v>
      </c>
      <c r="K744" s="15" t="n">
        <v>28788</v>
      </c>
      <c r="L744" s="15" t="n">
        <v>6644</v>
      </c>
      <c r="M744" s="15" t="n">
        <v>100</v>
      </c>
      <c r="N744" s="12" t="n">
        <v>0.007</v>
      </c>
      <c r="O744" s="12" t="n">
        <v>0.478</v>
      </c>
      <c r="P744" s="12" t="n">
        <v>47.784</v>
      </c>
      <c r="Q744" s="23" t="n">
        <f>M744/H744</f>
        <v>1</v>
      </c>
    </row>
    <row r="745" ht="22.5" customHeight="1">
      <c r="A745" s="34"/>
      <c r="B745" s="20"/>
      <c r="C745" s="13" t="n">
        <v>9311355</v>
      </c>
      <c r="D745" s="13" t="s">
        <v>29</v>
      </c>
      <c r="E745" s="14" t="s">
        <v>14</v>
      </c>
      <c r="F745" s="13" t="s">
        <v>15</v>
      </c>
      <c r="G745" s="24" t="n">
        <v>0.15</v>
      </c>
      <c r="H745" s="13" t="n">
        <v>80</v>
      </c>
      <c r="I745" s="21" t="n">
        <f>G745*H745*7</f>
        <v>84</v>
      </c>
      <c r="J745" s="13" t="s">
        <v>128</v>
      </c>
      <c r="K745" s="15" t="n">
        <v>31061</v>
      </c>
      <c r="L745" s="15" t="n">
        <v>5974</v>
      </c>
      <c r="M745" s="15" t="n">
        <v>98</v>
      </c>
      <c r="N745" s="12" t="n">
        <v>0.004</v>
      </c>
      <c r="O745" s="12" t="n">
        <v>0.246</v>
      </c>
      <c r="P745" s="12" t="n">
        <v>24.1</v>
      </c>
      <c r="Q745" s="23" t="n">
        <f>M745/H745</f>
        <v>1.225</v>
      </c>
    </row>
    <row r="746" ht="22.5" customHeight="1">
      <c r="A746" s="34"/>
      <c r="B746" s="20"/>
      <c r="C746" s="13" t="n">
        <v>12114239</v>
      </c>
      <c r="D746" s="13" t="s">
        <v>27</v>
      </c>
      <c r="E746" s="14" t="s">
        <v>14</v>
      </c>
      <c r="F746" s="13" t="s">
        <v>26</v>
      </c>
      <c r="G746" s="24" t="n">
        <v>0.2</v>
      </c>
      <c r="H746" s="13" t="n">
        <v>100</v>
      </c>
      <c r="I746" s="21" t="n">
        <f>G746*H746*7</f>
        <v>140</v>
      </c>
      <c r="J746" s="13" t="s">
        <v>128</v>
      </c>
      <c r="K746" s="15" t="n">
        <v>25918</v>
      </c>
      <c r="L746" s="15" t="n">
        <v>247</v>
      </c>
      <c r="M746" s="15" t="n">
        <v>39</v>
      </c>
      <c r="N746" s="12" t="n">
        <v>0.02</v>
      </c>
      <c r="O746" s="12" t="n">
        <v>0.14</v>
      </c>
      <c r="P746" s="12" t="n">
        <v>5.34</v>
      </c>
      <c r="Q746" s="23" t="n">
        <f>M746/H746</f>
        <v>0.39</v>
      </c>
    </row>
    <row r="747" ht="22.5" customHeight="1">
      <c r="A747" s="34"/>
      <c r="B747" s="20"/>
      <c r="C747" s="13" t="n">
        <v>10501490</v>
      </c>
      <c r="D747" s="13" t="s">
        <v>13</v>
      </c>
      <c r="E747" s="14" t="s">
        <v>14</v>
      </c>
      <c r="F747" s="13" t="s">
        <v>15</v>
      </c>
      <c r="G747" s="24" t="n">
        <v>0.15</v>
      </c>
      <c r="H747" s="13" t="n">
        <v>100</v>
      </c>
      <c r="I747" s="21" t="n">
        <f>G747*H747*7</f>
        <v>105</v>
      </c>
      <c r="J747" s="13" t="s">
        <v>128</v>
      </c>
      <c r="K747" s="15" t="n">
        <v>669</v>
      </c>
      <c r="L747" s="15" t="n">
        <v>256</v>
      </c>
      <c r="M747" s="15" t="n">
        <v>6</v>
      </c>
      <c r="N747" s="12" t="n">
        <v>0.003</v>
      </c>
      <c r="O747" s="12" t="n">
        <v>0.13</v>
      </c>
      <c r="P747" s="12" t="n">
        <v>0.78</v>
      </c>
      <c r="Q747" s="23" t="n">
        <f>M747/H747</f>
        <v>0.06</v>
      </c>
    </row>
    <row r="748" ht="22.5" customHeight="1">
      <c r="A748" s="34"/>
      <c r="B748" s="20"/>
      <c r="C748" s="53" t="n">
        <v>10912510</v>
      </c>
      <c r="D748" s="13" t="s">
        <v>10</v>
      </c>
      <c r="E748" s="14" t="s">
        <v>11</v>
      </c>
      <c r="F748" s="13" t="s">
        <v>30</v>
      </c>
      <c r="G748" s="24" t="n">
        <v>0.17</v>
      </c>
      <c r="H748" s="13" t="n">
        <v>1500</v>
      </c>
      <c r="I748" s="21" t="n">
        <f>G748*H748*7</f>
        <v>1785</v>
      </c>
      <c r="J748" s="13" t="s">
        <v>128</v>
      </c>
      <c r="K748" s="15" t="n">
        <v>37933</v>
      </c>
      <c r="L748" s="15" t="n">
        <v>6972</v>
      </c>
      <c r="M748" s="15" t="n">
        <v>90</v>
      </c>
      <c r="N748" s="12" t="n">
        <v>0</v>
      </c>
      <c r="O748" s="12" t="n">
        <v>0.52</v>
      </c>
      <c r="P748" s="12" t="n">
        <v>46.46</v>
      </c>
      <c r="Q748" s="23" t="n">
        <f>M748/H748</f>
        <v>0.06</v>
      </c>
    </row>
    <row r="749" ht="22.5" customHeight="1">
      <c r="A749" s="34"/>
      <c r="B749" s="20"/>
      <c r="C749" s="53" t="n">
        <v>11080098</v>
      </c>
      <c r="D749" s="13" t="s">
        <v>22</v>
      </c>
      <c r="E749" s="14" t="s">
        <v>24</v>
      </c>
      <c r="F749" s="13" t="s">
        <v>15</v>
      </c>
      <c r="G749" s="24" t="n">
        <v>0.6</v>
      </c>
      <c r="H749" s="13" t="n">
        <v>100</v>
      </c>
      <c r="I749" s="21" t="n">
        <f>G749*H749*7</f>
        <v>420</v>
      </c>
      <c r="J749" s="13" t="s">
        <v>128</v>
      </c>
      <c r="K749" s="15" t="n">
        <v>2418</v>
      </c>
      <c r="L749" s="15" t="n">
        <v>1228</v>
      </c>
      <c r="M749" s="15" t="n">
        <v>1</v>
      </c>
      <c r="N749" s="12" t="n">
        <v>0</v>
      </c>
      <c r="O749" s="12" t="n">
        <v>0.6</v>
      </c>
      <c r="P749" s="12" t="n">
        <v>0.6</v>
      </c>
      <c r="Q749" s="23" t="n">
        <f>M749/H749</f>
        <v>0.01</v>
      </c>
    </row>
    <row r="750" ht="22.5" customHeight="1">
      <c r="A750" s="34"/>
      <c r="B750" s="20"/>
      <c r="C750" s="53" t="n">
        <v>11715627</v>
      </c>
      <c r="D750" s="13" t="s">
        <v>29</v>
      </c>
      <c r="E750" s="14" t="s">
        <v>14</v>
      </c>
      <c r="F750" s="13" t="s">
        <v>15</v>
      </c>
      <c r="G750" s="24" t="n">
        <v>0.4</v>
      </c>
      <c r="H750" s="13" t="n">
        <v>100</v>
      </c>
      <c r="I750" s="21" t="n">
        <f>G750*H750*7</f>
        <v>280</v>
      </c>
      <c r="J750" s="13" t="s">
        <v>128</v>
      </c>
      <c r="K750" s="15" t="n">
        <v>63</v>
      </c>
      <c r="L750" s="15" t="n">
        <v>4</v>
      </c>
      <c r="M750" s="15" t="n">
        <v>0</v>
      </c>
      <c r="N750" s="12" t="n">
        <v>0</v>
      </c>
      <c r="O750" s="12" t="n">
        <v>0</v>
      </c>
      <c r="P750" s="12" t="n">
        <v>0</v>
      </c>
      <c r="Q750" s="23" t="n">
        <f>M750/H750</f>
        <v>0</v>
      </c>
    </row>
    <row r="751" ht="22.5" customHeight="1">
      <c r="A751" s="34"/>
      <c r="B751" s="20"/>
      <c r="C751" s="53" t="n">
        <v>11715655</v>
      </c>
      <c r="D751" s="13" t="s">
        <v>16</v>
      </c>
      <c r="E751" s="14" t="s">
        <v>11</v>
      </c>
      <c r="F751" s="13" t="s">
        <v>15</v>
      </c>
      <c r="G751" s="24" t="n">
        <v>0.15</v>
      </c>
      <c r="H751" s="13" t="n">
        <v>100</v>
      </c>
      <c r="I751" s="21" t="n">
        <f>G751*H751*7</f>
        <v>105</v>
      </c>
      <c r="J751" s="13" t="s">
        <v>128</v>
      </c>
      <c r="K751" s="15" t="n">
        <v>282</v>
      </c>
      <c r="L751" s="15" t="n">
        <v>5</v>
      </c>
      <c r="M751" s="15" t="n">
        <v>0</v>
      </c>
      <c r="N751" s="12" t="n">
        <v>0</v>
      </c>
      <c r="O751" s="12" t="n">
        <v>0</v>
      </c>
      <c r="P751" s="12" t="n">
        <v>0</v>
      </c>
      <c r="Q751" s="23" t="n">
        <f>M751/H751</f>
        <v>0</v>
      </c>
    </row>
    <row r="752" ht="22.5" customHeight="1">
      <c r="A752" s="34"/>
      <c r="B752" s="20"/>
      <c r="C752" s="53" t="n">
        <v>11715811</v>
      </c>
      <c r="D752" s="13" t="s">
        <v>16</v>
      </c>
      <c r="E752" s="14" t="s">
        <v>17</v>
      </c>
      <c r="F752" s="13" t="s">
        <v>15</v>
      </c>
      <c r="G752" s="24" t="n">
        <v>0.17</v>
      </c>
      <c r="H752" s="13" t="n">
        <v>100</v>
      </c>
      <c r="I752" s="21" t="n">
        <f>G752*H752*7</f>
        <v>119</v>
      </c>
      <c r="J752" s="13" t="s">
        <v>128</v>
      </c>
      <c r="K752" s="15" t="n">
        <v>221</v>
      </c>
      <c r="L752" s="15" t="n">
        <v>1</v>
      </c>
      <c r="M752" s="15" t="n">
        <v>0</v>
      </c>
      <c r="N752" s="12" t="n">
        <v>0</v>
      </c>
      <c r="O752" s="12" t="n">
        <v>0</v>
      </c>
      <c r="P752" s="12" t="n">
        <v>0</v>
      </c>
      <c r="Q752" s="23" t="n">
        <f>M752/H752</f>
        <v>0</v>
      </c>
    </row>
    <row r="753" ht="22.5" customHeight="1">
      <c r="A753" s="34"/>
      <c r="B753" s="20"/>
      <c r="C753" s="53" t="n">
        <v>11729927</v>
      </c>
      <c r="D753" s="13" t="s">
        <v>10</v>
      </c>
      <c r="E753" s="14" t="s">
        <v>20</v>
      </c>
      <c r="F753" s="13" t="s">
        <v>15</v>
      </c>
      <c r="G753" s="24" t="n">
        <v>0.25</v>
      </c>
      <c r="H753" s="13" t="n">
        <v>100</v>
      </c>
      <c r="I753" s="21" t="n">
        <f>G753*H753*7</f>
        <v>175</v>
      </c>
      <c r="J753" s="13" t="s">
        <v>128</v>
      </c>
      <c r="K753" s="15" t="n">
        <v>587</v>
      </c>
      <c r="L753" s="15" t="n">
        <v>24</v>
      </c>
      <c r="M753" s="15" t="n">
        <v>0</v>
      </c>
      <c r="N753" s="12" t="n">
        <v>0</v>
      </c>
      <c r="O753" s="12" t="n">
        <v>0</v>
      </c>
      <c r="P753" s="12" t="n">
        <v>0</v>
      </c>
      <c r="Q753" s="23" t="n">
        <f>M753/H753</f>
        <v>0</v>
      </c>
    </row>
    <row r="754" ht="22.5" customHeight="1">
      <c r="A754" s="34"/>
      <c r="B754" s="20"/>
      <c r="C754" s="53" t="n">
        <v>11729820</v>
      </c>
      <c r="D754" s="13" t="s">
        <v>10</v>
      </c>
      <c r="E754" s="14" t="s">
        <v>25</v>
      </c>
      <c r="F754" s="13" t="s">
        <v>15</v>
      </c>
      <c r="G754" s="24" t="n">
        <v>0.3</v>
      </c>
      <c r="H754" s="13" t="n">
        <v>100</v>
      </c>
      <c r="I754" s="21" t="n">
        <f>G754*H754*7</f>
        <v>210</v>
      </c>
      <c r="J754" s="13" t="s">
        <v>128</v>
      </c>
      <c r="K754" s="15" t="n">
        <v>46</v>
      </c>
      <c r="L754" s="15" t="n">
        <v>18</v>
      </c>
      <c r="M754" s="15" t="n">
        <v>0</v>
      </c>
      <c r="N754" s="12" t="n">
        <v>0</v>
      </c>
      <c r="O754" s="12" t="n">
        <v>0</v>
      </c>
      <c r="P754" s="12" t="n">
        <v>0</v>
      </c>
      <c r="Q754" s="23" t="n">
        <f>M754/H754</f>
        <v>0</v>
      </c>
    </row>
    <row r="755" ht="22.5" customHeight="1">
      <c r="A755" s="34"/>
      <c r="B755" s="20"/>
      <c r="C755" s="53" t="n">
        <v>11729830</v>
      </c>
      <c r="D755" s="13" t="s">
        <v>10</v>
      </c>
      <c r="E755" s="14" t="s">
        <v>11</v>
      </c>
      <c r="F755" s="13" t="s">
        <v>12</v>
      </c>
      <c r="G755" s="24" t="n">
        <v>0.17</v>
      </c>
      <c r="H755" s="13" t="n">
        <v>100</v>
      </c>
      <c r="I755" s="21" t="n">
        <f>G755*H755*7</f>
        <v>119</v>
      </c>
      <c r="J755" s="13" t="s">
        <v>128</v>
      </c>
      <c r="K755" s="15" t="n">
        <v>69</v>
      </c>
      <c r="L755" s="15" t="n">
        <v>2</v>
      </c>
      <c r="M755" s="15" t="n">
        <v>0</v>
      </c>
      <c r="N755" s="12" t="n">
        <v>0</v>
      </c>
      <c r="O755" s="12" t="n">
        <v>0</v>
      </c>
      <c r="P755" s="12" t="n">
        <v>0.0001</v>
      </c>
      <c r="Q755" s="23" t="n">
        <f>M755/H755</f>
        <v>0</v>
      </c>
    </row>
    <row r="756" ht="22.5" customHeight="1">
      <c r="A756" s="34"/>
      <c r="B756" s="20"/>
      <c r="C756" s="53" t="n">
        <v>11892329</v>
      </c>
      <c r="D756" s="13" t="s">
        <v>10</v>
      </c>
      <c r="E756" s="14" t="s">
        <v>11</v>
      </c>
      <c r="F756" s="13" t="s">
        <v>15</v>
      </c>
      <c r="G756" s="24" t="n">
        <v>0.25</v>
      </c>
      <c r="H756" s="13" t="n">
        <v>2500</v>
      </c>
      <c r="I756" s="21" t="n">
        <f>G756*H756*7</f>
        <v>4375</v>
      </c>
      <c r="J756" s="13" t="s">
        <v>128</v>
      </c>
      <c r="K756" s="15" t="n">
        <v>271661</v>
      </c>
      <c r="L756" s="15" t="n">
        <v>86038</v>
      </c>
      <c r="M756" s="15" t="n">
        <v>3501</v>
      </c>
      <c r="N756" s="12" t="n">
        <v>0.009</v>
      </c>
      <c r="O756" s="12" t="n">
        <v>0.227</v>
      </c>
      <c r="P756" s="12" t="n">
        <v>794.07</v>
      </c>
      <c r="Q756" s="23" t="n">
        <f>M756/H756</f>
        <v>1.4004</v>
      </c>
    </row>
    <row r="757" ht="22.5" customHeight="1">
      <c r="A757" s="34"/>
      <c r="B757" s="20"/>
      <c r="C757" s="53" t="n">
        <v>91560708</v>
      </c>
      <c r="D757" s="13" t="s">
        <v>31</v>
      </c>
      <c r="E757" s="14" t="s">
        <v>32</v>
      </c>
      <c r="F757" s="13" t="s">
        <v>15</v>
      </c>
      <c r="G757" s="24" t="n">
        <v>0.09</v>
      </c>
      <c r="H757" s="13" t="n">
        <v>800</v>
      </c>
      <c r="I757" s="21" t="n">
        <f>G757*H757*7</f>
        <v>504</v>
      </c>
      <c r="J757" s="13" t="s">
        <v>128</v>
      </c>
      <c r="K757" s="15" t="n">
        <v>27267</v>
      </c>
      <c r="L757" s="15" t="n">
        <v>10885</v>
      </c>
      <c r="M757" s="15" t="n">
        <v>257</v>
      </c>
      <c r="N757" s="12" t="n">
        <v>0.002</v>
      </c>
      <c r="O757" s="12" t="n">
        <v>0.091</v>
      </c>
      <c r="P757" s="12" t="n">
        <v>23.433</v>
      </c>
      <c r="Q757" s="23" t="n">
        <f>M757/H757</f>
        <v>0.32125</v>
      </c>
    </row>
    <row r="758" ht="22.5" customHeight="1">
      <c r="A758" s="34"/>
      <c r="B758" s="20"/>
      <c r="C758" s="53" t="n">
        <v>91560709</v>
      </c>
      <c r="D758" s="13" t="s">
        <v>31</v>
      </c>
      <c r="E758" s="14" t="s">
        <v>33</v>
      </c>
      <c r="F758" s="13" t="s">
        <v>15</v>
      </c>
      <c r="G758" s="24" t="n">
        <v>0.06</v>
      </c>
      <c r="H758" s="13" t="n">
        <v>500</v>
      </c>
      <c r="I758" s="21" t="n">
        <f>G758*H758*7</f>
        <v>210</v>
      </c>
      <c r="J758" s="13" t="s">
        <v>128</v>
      </c>
      <c r="K758" s="15" t="n">
        <v>54912</v>
      </c>
      <c r="L758" s="15" t="n">
        <v>27213</v>
      </c>
      <c r="M758" s="15" t="n">
        <v>500</v>
      </c>
      <c r="N758" s="12" t="n">
        <v>0.001</v>
      </c>
      <c r="O758" s="12" t="n">
        <v>0.06</v>
      </c>
      <c r="P758" s="12" t="n">
        <v>30</v>
      </c>
      <c r="Q758" s="23" t="n">
        <f>M758/H758</f>
        <v>1</v>
      </c>
    </row>
    <row r="759" ht="22.5" customHeight="1">
      <c r="A759" s="34"/>
      <c r="B759" s="20"/>
      <c r="C759" s="53" t="n">
        <v>12064281</v>
      </c>
      <c r="D759" s="13" t="s">
        <v>16</v>
      </c>
      <c r="E759" s="14" t="s">
        <v>18</v>
      </c>
      <c r="F759" s="13" t="s">
        <v>15</v>
      </c>
      <c r="G759" s="24" t="n">
        <v>0.7</v>
      </c>
      <c r="H759" s="13" t="n">
        <v>100</v>
      </c>
      <c r="I759" s="21" t="n">
        <f>G759*H759*7</f>
        <v>490</v>
      </c>
      <c r="J759" s="13" t="s">
        <v>128</v>
      </c>
      <c r="K759" s="15" t="n">
        <v>3771</v>
      </c>
      <c r="L759" s="15" t="n">
        <v>10</v>
      </c>
      <c r="M759" s="15" t="n">
        <v>0</v>
      </c>
      <c r="N759" s="12" t="n">
        <v>0</v>
      </c>
      <c r="O759" s="12" t="n">
        <v>0</v>
      </c>
      <c r="P759" s="12" t="n">
        <v>0</v>
      </c>
      <c r="Q759" s="23" t="n">
        <f>M759/H759</f>
        <v>0</v>
      </c>
    </row>
    <row r="760" ht="22.5" customHeight="1">
      <c r="A760" s="34"/>
      <c r="B760" s="20"/>
      <c r="C760" s="53" t="n">
        <v>11987622</v>
      </c>
      <c r="D760" s="13" t="s">
        <v>10</v>
      </c>
      <c r="E760" s="14" t="s">
        <v>11</v>
      </c>
      <c r="F760" s="13" t="s">
        <v>30</v>
      </c>
      <c r="G760" s="24" t="n">
        <v>0.23</v>
      </c>
      <c r="H760" s="13" t="n">
        <v>200</v>
      </c>
      <c r="I760" s="21" t="n">
        <f>G760*H760*7</f>
        <v>322</v>
      </c>
      <c r="J760" s="13" t="s">
        <v>128</v>
      </c>
      <c r="K760" s="15" t="n">
        <v>29866</v>
      </c>
      <c r="L760" s="15" t="n">
        <v>6095</v>
      </c>
      <c r="M760" s="15" t="n">
        <v>1</v>
      </c>
      <c r="N760" s="12" t="n">
        <v>0</v>
      </c>
      <c r="O760" s="12" t="n">
        <v>0.68</v>
      </c>
      <c r="P760" s="12" t="n">
        <v>0.68</v>
      </c>
      <c r="Q760" s="23" t="n">
        <f>M760/H760</f>
        <v>0.005</v>
      </c>
    </row>
    <row r="761" ht="22.5" customHeight="1">
      <c r="A761" s="34"/>
      <c r="B761" s="20"/>
      <c r="C761" s="53" t="n">
        <v>91567811</v>
      </c>
      <c r="D761" s="13" t="s">
        <v>34</v>
      </c>
      <c r="E761" s="14" t="s">
        <v>14</v>
      </c>
      <c r="F761" s="13" t="s">
        <v>15</v>
      </c>
      <c r="G761" s="21" t="n">
        <v>1</v>
      </c>
      <c r="H761" s="13" t="n">
        <v>200</v>
      </c>
      <c r="I761" s="21" t="n">
        <f>G761*H761*7</f>
        <v>1400</v>
      </c>
      <c r="J761" s="13" t="s">
        <v>128</v>
      </c>
      <c r="K761" s="15" t="n">
        <v>56306</v>
      </c>
      <c r="L761" s="15" t="n">
        <v>10043</v>
      </c>
      <c r="M761" s="15" t="n">
        <v>15</v>
      </c>
      <c r="N761" s="12" t="n">
        <v>0.001</v>
      </c>
      <c r="O761" s="12" t="n">
        <v>1</v>
      </c>
      <c r="P761" s="12" t="n">
        <v>15</v>
      </c>
      <c r="Q761" s="23" t="n">
        <f>M761/H761</f>
        <v>0.075</v>
      </c>
    </row>
    <row r="762" ht="22.5" customHeight="1">
      <c r="A762" s="34"/>
      <c r="B762" s="20"/>
      <c r="C762" s="53" t="n">
        <v>91548044</v>
      </c>
      <c r="D762" s="13" t="s">
        <v>34</v>
      </c>
      <c r="E762" s="14" t="s">
        <v>14</v>
      </c>
      <c r="F762" s="13" t="s">
        <v>12</v>
      </c>
      <c r="G762" s="21" t="n">
        <v>1</v>
      </c>
      <c r="H762" s="13" t="n">
        <v>50</v>
      </c>
      <c r="I762" s="21" t="n">
        <f>G762*H762*7</f>
        <v>350</v>
      </c>
      <c r="J762" s="13" t="s">
        <v>128</v>
      </c>
      <c r="K762" s="15" t="n">
        <v>22234</v>
      </c>
      <c r="L762" s="15" t="n">
        <v>1040</v>
      </c>
      <c r="M762" s="15" t="n">
        <v>0</v>
      </c>
      <c r="N762" s="12" t="n">
        <v>0</v>
      </c>
      <c r="O762" s="12" t="n">
        <v>0</v>
      </c>
      <c r="P762" s="12" t="n">
        <v>5.265</v>
      </c>
      <c r="Q762" s="23" t="n">
        <f>M762/H762</f>
        <v>0</v>
      </c>
    </row>
    <row r="763" ht="22.5" customHeight="1">
      <c r="A763" s="34"/>
      <c r="B763" s="76" t="s">
        <v>129</v>
      </c>
      <c r="C763" s="13" t="n">
        <v>6061077</v>
      </c>
      <c r="D763" s="13" t="s">
        <v>35</v>
      </c>
      <c r="E763" s="14" t="s">
        <v>14</v>
      </c>
      <c r="F763" s="13" t="s">
        <v>15</v>
      </c>
      <c r="G763" s="24" t="n">
        <v>2</v>
      </c>
      <c r="H763" s="13" t="n">
        <v>20</v>
      </c>
      <c r="I763" s="21" t="n">
        <f>G763*H763*7</f>
        <v>280</v>
      </c>
      <c r="J763" s="13" t="s">
        <v>128</v>
      </c>
      <c r="K763" s="17" t="n">
        <v>43908</v>
      </c>
      <c r="L763" s="15" t="n">
        <v>328</v>
      </c>
      <c r="M763" s="15" t="n">
        <v>4</v>
      </c>
      <c r="N763" s="12" t="n">
        <v>0.004</v>
      </c>
      <c r="O763" s="12" t="n">
        <v>0.332</v>
      </c>
      <c r="P763" s="12" t="n">
        <v>1.327</v>
      </c>
      <c r="Q763" s="23" t="n">
        <f>M763/H763</f>
        <v>0.2</v>
      </c>
    </row>
    <row r="764" ht="22.5" customHeight="1">
      <c r="A764" s="34"/>
      <c r="B764" s="34"/>
      <c r="C764" s="13" t="n">
        <v>6607117</v>
      </c>
      <c r="D764" s="13" t="s">
        <v>35</v>
      </c>
      <c r="E764" s="14" t="s">
        <v>14</v>
      </c>
      <c r="F764" s="13" t="s">
        <v>15</v>
      </c>
      <c r="G764" s="24" t="n">
        <v>2</v>
      </c>
      <c r="H764" s="13" t="n">
        <v>300</v>
      </c>
      <c r="I764" s="21" t="n">
        <f>G764*H764*7</f>
        <v>4200</v>
      </c>
      <c r="J764" s="13" t="s">
        <v>128</v>
      </c>
      <c r="K764" s="17" t="n">
        <v>48337</v>
      </c>
      <c r="L764" s="15" t="n">
        <v>1814</v>
      </c>
      <c r="M764" s="15" t="n">
        <v>87</v>
      </c>
      <c r="N764" s="12" t="n">
        <v>0.052</v>
      </c>
      <c r="O764" s="12" t="n">
        <v>1.089</v>
      </c>
      <c r="P764" s="12" t="n">
        <v>94.731</v>
      </c>
      <c r="Q764" s="23" t="n">
        <f>M764/H764</f>
        <v>0.29</v>
      </c>
    </row>
    <row r="765" ht="22.5" customHeight="1">
      <c r="A765" s="34"/>
      <c r="B765" s="34"/>
      <c r="C765" s="13" t="n">
        <v>5497580</v>
      </c>
      <c r="D765" s="13" t="s">
        <v>31</v>
      </c>
      <c r="E765" s="14" t="s">
        <v>17</v>
      </c>
      <c r="F765" s="13" t="s">
        <v>15</v>
      </c>
      <c r="G765" s="24" t="n">
        <v>0.28</v>
      </c>
      <c r="H765" s="13" t="n">
        <v>1700</v>
      </c>
      <c r="I765" s="21" t="n">
        <f>G765*H765*7</f>
        <v>3332</v>
      </c>
      <c r="J765" s="13" t="s">
        <v>128</v>
      </c>
      <c r="K765" s="17" t="n">
        <v>440061</v>
      </c>
      <c r="L765" s="15" t="n">
        <v>125183</v>
      </c>
      <c r="M765" s="15" t="n">
        <v>1672</v>
      </c>
      <c r="N765" s="12" t="n">
        <v>0.003</v>
      </c>
      <c r="O765" s="12" t="n">
        <v>0.25</v>
      </c>
      <c r="P765" s="12" t="n">
        <v>417.755</v>
      </c>
      <c r="Q765" s="23" t="n">
        <f>M765/H765</f>
        <v>0.983529411764706</v>
      </c>
    </row>
    <row r="766" ht="22.5" customHeight="1">
      <c r="A766" s="34"/>
      <c r="B766" s="34"/>
      <c r="C766" s="13" t="n">
        <v>91407542</v>
      </c>
      <c r="D766" s="13" t="s">
        <v>31</v>
      </c>
      <c r="E766" s="14" t="s">
        <v>36</v>
      </c>
      <c r="F766" s="13" t="s">
        <v>15</v>
      </c>
      <c r="G766" s="24" t="n">
        <v>0.02</v>
      </c>
      <c r="H766" s="13" t="n">
        <v>300</v>
      </c>
      <c r="I766" s="21" t="n">
        <f>G766*H766*7</f>
        <v>42</v>
      </c>
      <c r="J766" s="13" t="s">
        <v>128</v>
      </c>
      <c r="K766" s="17" t="n">
        <v>43874</v>
      </c>
      <c r="L766" s="15" t="n">
        <v>5431</v>
      </c>
      <c r="M766" s="15" t="n">
        <v>48</v>
      </c>
      <c r="N766" s="12" t="n">
        <v>0</v>
      </c>
      <c r="O766" s="12" t="n">
        <v>0.021</v>
      </c>
      <c r="P766" s="12" t="n">
        <v>1.014</v>
      </c>
      <c r="Q766" s="23" t="n">
        <f>M766/H766</f>
        <v>0.16</v>
      </c>
    </row>
    <row r="767" ht="22.5" customHeight="1">
      <c r="A767" s="34"/>
      <c r="B767" s="34"/>
      <c r="C767" s="13" t="n">
        <v>8998645</v>
      </c>
      <c r="D767" s="13" t="s">
        <v>31</v>
      </c>
      <c r="E767" s="14" t="s">
        <v>17</v>
      </c>
      <c r="F767" s="13" t="s">
        <v>15</v>
      </c>
      <c r="G767" s="24" t="n">
        <v>0.28</v>
      </c>
      <c r="H767" s="13" t="n">
        <v>200</v>
      </c>
      <c r="I767" s="21" t="n">
        <f>G767*H767*7</f>
        <v>392</v>
      </c>
      <c r="J767" s="13" t="s">
        <v>128</v>
      </c>
      <c r="K767" s="17" t="n">
        <v>62289</v>
      </c>
      <c r="L767" s="15" t="n">
        <v>422</v>
      </c>
      <c r="M767" s="15" t="n">
        <v>10</v>
      </c>
      <c r="N767" s="12" t="n">
        <v>0.013</v>
      </c>
      <c r="O767" s="12" t="n">
        <v>0.558</v>
      </c>
      <c r="P767" s="12" t="n">
        <v>5.585</v>
      </c>
      <c r="Q767" s="23" t="n">
        <f>M767/H767</f>
        <v>0.05</v>
      </c>
    </row>
    <row r="768" ht="22.5" customHeight="1">
      <c r="A768" s="34"/>
      <c r="B768" s="34"/>
      <c r="C768" s="13" t="n">
        <v>4383473</v>
      </c>
      <c r="D768" s="13" t="s">
        <v>35</v>
      </c>
      <c r="E768" s="14" t="s">
        <v>14</v>
      </c>
      <c r="F768" s="13" t="s">
        <v>15</v>
      </c>
      <c r="G768" s="24" t="n">
        <v>0.2</v>
      </c>
      <c r="H768" s="13" t="n">
        <v>150</v>
      </c>
      <c r="I768" s="21" t="n">
        <f>G768*H768*7</f>
        <v>210</v>
      </c>
      <c r="J768" s="13" t="s">
        <v>128</v>
      </c>
      <c r="K768" s="17" t="n">
        <v>73629</v>
      </c>
      <c r="L768" s="15" t="n">
        <v>8619</v>
      </c>
      <c r="M768" s="15" t="n">
        <v>150</v>
      </c>
      <c r="N768" s="12" t="n">
        <v>0.004</v>
      </c>
      <c r="O768" s="12" t="n">
        <v>0.201</v>
      </c>
      <c r="P768" s="12" t="n">
        <v>30.132</v>
      </c>
      <c r="Q768" s="23" t="n">
        <f>M768/H768</f>
        <v>1</v>
      </c>
    </row>
    <row r="769" ht="22.5" customHeight="1">
      <c r="A769" s="34"/>
      <c r="B769" s="34"/>
      <c r="C769" s="13" t="n">
        <v>8094753</v>
      </c>
      <c r="D769" s="13" t="s">
        <v>35</v>
      </c>
      <c r="E769" s="14" t="s">
        <v>14</v>
      </c>
      <c r="F769" s="13" t="s">
        <v>26</v>
      </c>
      <c r="G769" s="24" t="n">
        <v>0.3</v>
      </c>
      <c r="H769" s="13" t="n">
        <v>200</v>
      </c>
      <c r="I769" s="21" t="n">
        <f>G769*H769*7</f>
        <v>420</v>
      </c>
      <c r="J769" s="13" t="s">
        <v>128</v>
      </c>
      <c r="K769" s="17" t="n">
        <v>966290</v>
      </c>
      <c r="L769" s="15" t="n">
        <v>4316</v>
      </c>
      <c r="M769" s="15" t="n">
        <v>292</v>
      </c>
      <c r="N769" s="12" t="n">
        <v>0.02</v>
      </c>
      <c r="O769" s="12" t="n">
        <v>0.25</v>
      </c>
      <c r="P769" s="12" t="n">
        <v>71.88</v>
      </c>
      <c r="Q769" s="23" t="n">
        <f>M769/H769</f>
        <v>1.46</v>
      </c>
    </row>
    <row r="770" ht="22.5" customHeight="1">
      <c r="A770" s="34"/>
      <c r="B770" s="34"/>
      <c r="C770" s="13" t="n">
        <v>9415350</v>
      </c>
      <c r="D770" s="13" t="s">
        <v>37</v>
      </c>
      <c r="E770" s="14" t="s">
        <v>14</v>
      </c>
      <c r="F770" s="13" t="s">
        <v>26</v>
      </c>
      <c r="G770" s="24" t="n">
        <v>0.15</v>
      </c>
      <c r="H770" s="13" t="n">
        <v>50</v>
      </c>
      <c r="I770" s="21" t="n">
        <f>G770*H770*7</f>
        <v>52.5</v>
      </c>
      <c r="J770" s="13" t="s">
        <v>128</v>
      </c>
      <c r="K770" s="17" t="n">
        <v>82153</v>
      </c>
      <c r="L770" s="15" t="n">
        <v>799</v>
      </c>
      <c r="M770" s="15" t="n">
        <v>40</v>
      </c>
      <c r="N770" s="12" t="n">
        <v>0.01</v>
      </c>
      <c r="O770" s="12" t="n">
        <v>0.28</v>
      </c>
      <c r="P770" s="12" t="n">
        <v>11</v>
      </c>
      <c r="Q770" s="23" t="n">
        <f>M770/H770</f>
        <v>0.8</v>
      </c>
    </row>
    <row r="771" ht="22.5" customHeight="1">
      <c r="A771" s="34"/>
      <c r="B771" s="34"/>
      <c r="C771" s="13" t="n">
        <v>2783561</v>
      </c>
      <c r="D771" s="13" t="s">
        <v>38</v>
      </c>
      <c r="E771" s="14" t="s">
        <v>14</v>
      </c>
      <c r="F771" s="13" t="s">
        <v>15</v>
      </c>
      <c r="G771" s="24" t="n">
        <v>0.1</v>
      </c>
      <c r="H771" s="13" t="n">
        <v>500</v>
      </c>
      <c r="I771" s="21" t="n">
        <f>G771*H771*7</f>
        <v>350</v>
      </c>
      <c r="J771" s="13" t="s">
        <v>128</v>
      </c>
      <c r="K771" s="17" t="n">
        <v>49693</v>
      </c>
      <c r="L771" s="15" t="n">
        <v>9447</v>
      </c>
      <c r="M771" s="15" t="n">
        <v>451</v>
      </c>
      <c r="N771" s="12" t="n">
        <v>0.005</v>
      </c>
      <c r="O771" s="12" t="n">
        <v>0.103</v>
      </c>
      <c r="P771" s="12" t="n">
        <v>46.505</v>
      </c>
      <c r="Q771" s="23" t="n">
        <f>M771/H771</f>
        <v>0.902</v>
      </c>
    </row>
    <row r="772" ht="22.5" customHeight="1">
      <c r="A772" s="34"/>
      <c r="B772" s="34"/>
      <c r="C772" s="13" t="n">
        <v>10599157</v>
      </c>
      <c r="D772" s="13" t="s">
        <v>39</v>
      </c>
      <c r="E772" s="14" t="s">
        <v>14</v>
      </c>
      <c r="F772" s="13" t="s">
        <v>15</v>
      </c>
      <c r="G772" s="24" t="n">
        <v>0.3</v>
      </c>
      <c r="H772" s="13" t="n">
        <v>150</v>
      </c>
      <c r="I772" s="21" t="n">
        <f>G772*H772*7</f>
        <v>315</v>
      </c>
      <c r="J772" s="13" t="s">
        <v>128</v>
      </c>
      <c r="K772" s="17" t="n">
        <v>35472</v>
      </c>
      <c r="L772" s="15" t="n">
        <v>6951</v>
      </c>
      <c r="M772" s="15" t="n">
        <v>103</v>
      </c>
      <c r="N772" s="12" t="n">
        <v>0.005</v>
      </c>
      <c r="O772" s="12" t="n">
        <v>0.315</v>
      </c>
      <c r="P772" s="12" t="n">
        <v>32.4</v>
      </c>
      <c r="Q772" s="23" t="n">
        <f>M772/H772</f>
        <v>0.686666666666667</v>
      </c>
    </row>
    <row r="773" ht="22.5" customHeight="1">
      <c r="A773" s="34"/>
      <c r="B773" s="34"/>
      <c r="C773" s="13" t="n">
        <v>10599681</v>
      </c>
      <c r="D773" s="13" t="s">
        <v>40</v>
      </c>
      <c r="E773" s="14" t="s">
        <v>14</v>
      </c>
      <c r="F773" s="13" t="s">
        <v>15</v>
      </c>
      <c r="G773" s="24" t="n">
        <v>0.13</v>
      </c>
      <c r="H773" s="13" t="n">
        <v>400</v>
      </c>
      <c r="I773" s="21" t="n">
        <f>G773*H773*7</f>
        <v>364</v>
      </c>
      <c r="J773" s="13" t="s">
        <v>128</v>
      </c>
      <c r="K773" s="15" t="n">
        <v>24002</v>
      </c>
      <c r="L773" s="15" t="n">
        <v>6738</v>
      </c>
      <c r="M773" s="15" t="n">
        <v>312</v>
      </c>
      <c r="N773" s="12" t="n">
        <v>0.006</v>
      </c>
      <c r="O773" s="12" t="n">
        <v>0.13</v>
      </c>
      <c r="P773" s="12" t="n">
        <v>40.56</v>
      </c>
      <c r="Q773" s="23" t="n">
        <f>M773/H773</f>
        <v>0.78</v>
      </c>
    </row>
    <row r="774" ht="22.5" customHeight="1">
      <c r="A774" s="34"/>
      <c r="B774" s="34"/>
      <c r="C774" s="13" t="n">
        <v>6060965</v>
      </c>
      <c r="D774" s="13" t="s">
        <v>35</v>
      </c>
      <c r="E774" s="14" t="s">
        <v>14</v>
      </c>
      <c r="F774" s="13" t="s">
        <v>15</v>
      </c>
      <c r="G774" s="105" t="n">
        <v>0.3</v>
      </c>
      <c r="H774" s="38" t="n">
        <v>100</v>
      </c>
      <c r="I774" s="40" t="n">
        <f>G774*H774*7</f>
        <v>210</v>
      </c>
      <c r="J774" s="13" t="s">
        <v>128</v>
      </c>
      <c r="K774" s="15" t="n">
        <v>24202</v>
      </c>
      <c r="L774" s="15" t="n">
        <v>2652</v>
      </c>
      <c r="M774" s="15" t="n">
        <v>83</v>
      </c>
      <c r="N774" s="12" t="n">
        <v>0.009</v>
      </c>
      <c r="O774" s="12" t="n">
        <v>0.3</v>
      </c>
      <c r="P774" s="12" t="n">
        <v>24.9</v>
      </c>
      <c r="Q774" s="23" t="n">
        <f>M774/H774</f>
        <v>0.83</v>
      </c>
    </row>
    <row r="775" ht="22.5" customHeight="1">
      <c r="A775" s="34"/>
      <c r="B775" s="34"/>
      <c r="C775" s="13" t="n">
        <v>10842514</v>
      </c>
      <c r="D775" s="13" t="s">
        <v>41</v>
      </c>
      <c r="E775" s="14" t="s">
        <v>14</v>
      </c>
      <c r="F775" s="13" t="s">
        <v>26</v>
      </c>
      <c r="G775" s="105" t="n">
        <v>0.15</v>
      </c>
      <c r="H775" s="38" t="n">
        <v>100</v>
      </c>
      <c r="I775" s="40" t="n">
        <f>G775*H775*7</f>
        <v>105</v>
      </c>
      <c r="J775" s="13" t="s">
        <v>128</v>
      </c>
      <c r="K775" s="15" t="n">
        <v>2026</v>
      </c>
      <c r="L775" s="15" t="n">
        <v>112</v>
      </c>
      <c r="M775" s="15" t="n">
        <v>3</v>
      </c>
      <c r="N775" s="12" t="n">
        <v>0.01</v>
      </c>
      <c r="O775" s="12" t="n">
        <v>0.52</v>
      </c>
      <c r="P775" s="12" t="n">
        <v>1.55</v>
      </c>
      <c r="Q775" s="23" t="n">
        <f>M775/H775</f>
        <v>0.03</v>
      </c>
      <c r="R775" s="4" t="s">
        <v>130</v>
      </c>
    </row>
    <row r="776" ht="22.5" customHeight="1">
      <c r="A776" s="34"/>
      <c r="B776" s="34"/>
      <c r="C776" s="13" t="n">
        <v>10815258</v>
      </c>
      <c r="D776" s="13" t="s">
        <v>41</v>
      </c>
      <c r="E776" s="14" t="s">
        <v>14</v>
      </c>
      <c r="F776" s="13" t="s">
        <v>15</v>
      </c>
      <c r="G776" s="105" t="n">
        <v>0.15</v>
      </c>
      <c r="H776" s="38" t="n">
        <v>100</v>
      </c>
      <c r="I776" s="40" t="n">
        <f>G776*H776*7</f>
        <v>105</v>
      </c>
      <c r="J776" s="13" t="s">
        <v>128</v>
      </c>
      <c r="K776" s="15" t="n">
        <v>8481</v>
      </c>
      <c r="L776" s="15" t="n">
        <v>73</v>
      </c>
      <c r="M776" s="15" t="n">
        <v>2</v>
      </c>
      <c r="N776" s="12" t="n">
        <v>0.006</v>
      </c>
      <c r="O776" s="12" t="n">
        <v>0.21</v>
      </c>
      <c r="P776" s="12" t="n">
        <v>0.42</v>
      </c>
      <c r="Q776" s="23" t="n">
        <f>M776/H776</f>
        <v>0.02</v>
      </c>
    </row>
    <row r="777" ht="22.5" customHeight="1">
      <c r="A777" s="34"/>
      <c r="B777" s="34"/>
      <c r="C777" s="13" t="n">
        <v>91535229</v>
      </c>
      <c r="D777" s="13" t="s">
        <v>31</v>
      </c>
      <c r="E777" s="14" t="s">
        <v>36</v>
      </c>
      <c r="F777" s="13" t="s">
        <v>15</v>
      </c>
      <c r="G777" s="105" t="n">
        <v>0.02</v>
      </c>
      <c r="H777" s="38" t="n">
        <v>500</v>
      </c>
      <c r="I777" s="40" t="n">
        <f>G777*H777*7</f>
        <v>70</v>
      </c>
      <c r="J777" s="13" t="s">
        <v>128</v>
      </c>
      <c r="K777" s="15" t="n">
        <v>3613</v>
      </c>
      <c r="L777" s="15" t="n">
        <v>764</v>
      </c>
      <c r="M777" s="15" t="n">
        <v>5</v>
      </c>
      <c r="N777" s="12" t="n">
        <v>0</v>
      </c>
      <c r="O777" s="12" t="n">
        <v>0.034</v>
      </c>
      <c r="P777" s="12" t="n">
        <v>0.17</v>
      </c>
      <c r="Q777" s="23" t="n">
        <f>M777/H777</f>
        <v>0.01</v>
      </c>
    </row>
    <row r="778" ht="22.5" customHeight="1">
      <c r="A778" s="34"/>
      <c r="B778" s="34"/>
      <c r="C778" s="13" t="n">
        <v>91535331</v>
      </c>
      <c r="D778" s="13" t="s">
        <v>31</v>
      </c>
      <c r="E778" s="14" t="s">
        <v>42</v>
      </c>
      <c r="F778" s="13" t="s">
        <v>15</v>
      </c>
      <c r="G778" s="105" t="n">
        <v>0.02</v>
      </c>
      <c r="H778" s="38" t="n">
        <v>750</v>
      </c>
      <c r="I778" s="40" t="n">
        <f>G778*H778*7</f>
        <v>105</v>
      </c>
      <c r="J778" s="13" t="s">
        <v>128</v>
      </c>
      <c r="K778" s="15" t="n">
        <v>1741</v>
      </c>
      <c r="L778" s="15" t="n">
        <v>678</v>
      </c>
      <c r="M778" s="15" t="n">
        <v>3</v>
      </c>
      <c r="N778" s="12" t="n">
        <v>0</v>
      </c>
      <c r="O778" s="12" t="n">
        <v>0.04</v>
      </c>
      <c r="P778" s="12" t="n">
        <v>0.12</v>
      </c>
      <c r="Q778" s="23" t="n">
        <f>M778/H778</f>
        <v>0.004</v>
      </c>
    </row>
    <row r="779" ht="22.5" customHeight="1">
      <c r="A779" s="34"/>
      <c r="B779" s="34"/>
      <c r="C779" s="13" t="n">
        <v>11324493</v>
      </c>
      <c r="D779" s="13" t="s">
        <v>31</v>
      </c>
      <c r="E779" s="14" t="s">
        <v>17</v>
      </c>
      <c r="F779" s="13" t="s">
        <v>15</v>
      </c>
      <c r="G779" s="105" t="n">
        <v>0.28</v>
      </c>
      <c r="H779" s="38" t="n">
        <v>100</v>
      </c>
      <c r="I779" s="40" t="n">
        <f>G779*H779*7</f>
        <v>196</v>
      </c>
      <c r="J779" s="13" t="s">
        <v>128</v>
      </c>
      <c r="K779" s="15" t="n">
        <v>1461</v>
      </c>
      <c r="L779" s="15" t="n">
        <v>526</v>
      </c>
      <c r="M779" s="15" t="n">
        <v>10</v>
      </c>
      <c r="N779" s="12" t="n">
        <v>0.009</v>
      </c>
      <c r="O779" s="12" t="n">
        <v>0.48</v>
      </c>
      <c r="P779" s="12" t="n">
        <v>4.8</v>
      </c>
      <c r="Q779" s="23" t="n">
        <f>M779/H779</f>
        <v>0.1</v>
      </c>
    </row>
    <row r="780" ht="22.5" customHeight="1">
      <c r="A780" s="34"/>
      <c r="B780" s="34"/>
      <c r="C780" s="13" t="n">
        <v>10298628</v>
      </c>
      <c r="D780" s="13" t="s">
        <v>43</v>
      </c>
      <c r="E780" s="14" t="s">
        <v>14</v>
      </c>
      <c r="F780" s="13" t="s">
        <v>26</v>
      </c>
      <c r="G780" s="105" t="n">
        <v>0.14</v>
      </c>
      <c r="H780" s="38" t="n">
        <v>80</v>
      </c>
      <c r="I780" s="40" t="n">
        <f>G780*H780*7</f>
        <v>78.4</v>
      </c>
      <c r="J780" s="13" t="s">
        <v>128</v>
      </c>
      <c r="K780" s="15" t="n">
        <v>195912</v>
      </c>
      <c r="L780" s="15" t="n">
        <v>788</v>
      </c>
      <c r="M780" s="15" t="n">
        <v>64</v>
      </c>
      <c r="N780" s="12" t="n">
        <v>0.02</v>
      </c>
      <c r="O780" s="12" t="n">
        <v>0.22</v>
      </c>
      <c r="P780" s="12" t="n">
        <v>14.26</v>
      </c>
      <c r="Q780" s="23" t="n">
        <f>M780/H780</f>
        <v>0.8</v>
      </c>
    </row>
    <row r="781" ht="22.5" customHeight="1">
      <c r="A781" s="34"/>
      <c r="B781" s="34"/>
      <c r="C781" s="13" t="n">
        <v>11655595</v>
      </c>
      <c r="D781" s="13" t="s">
        <v>44</v>
      </c>
      <c r="E781" s="14" t="s">
        <v>14</v>
      </c>
      <c r="F781" s="13" t="s">
        <v>26</v>
      </c>
      <c r="G781" s="105" t="n">
        <v>0.4</v>
      </c>
      <c r="H781" s="38" t="n">
        <v>100</v>
      </c>
      <c r="I781" s="40" t="n">
        <f>G781*H781*7</f>
        <v>280</v>
      </c>
      <c r="J781" s="13" t="s">
        <v>128</v>
      </c>
      <c r="K781" s="15" t="n">
        <v>56921</v>
      </c>
      <c r="L781" s="15" t="n">
        <v>348</v>
      </c>
      <c r="M781" s="15" t="n">
        <v>2</v>
      </c>
      <c r="N781" s="12" t="n">
        <v>0.03</v>
      </c>
      <c r="O781" s="12" t="n">
        <v>5.57</v>
      </c>
      <c r="P781" s="12" t="n">
        <v>11.13</v>
      </c>
      <c r="Q781" s="23" t="n">
        <f>M781/H781</f>
        <v>0.02</v>
      </c>
      <c r="R781" s="4" t="s">
        <v>131</v>
      </c>
    </row>
    <row r="782" ht="22.5" customHeight="1">
      <c r="A782" s="34"/>
      <c r="B782" s="34"/>
      <c r="C782" s="13" t="n">
        <v>11655596</v>
      </c>
      <c r="D782" s="13" t="s">
        <v>44</v>
      </c>
      <c r="E782" s="14" t="s">
        <v>14</v>
      </c>
      <c r="F782" s="13" t="s">
        <v>12</v>
      </c>
      <c r="G782" s="105" t="n">
        <v>0.3</v>
      </c>
      <c r="H782" s="38" t="n">
        <v>50</v>
      </c>
      <c r="I782" s="40" t="n">
        <f>G782*H782*7</f>
        <v>105</v>
      </c>
      <c r="J782" s="13" t="s">
        <v>128</v>
      </c>
      <c r="K782" s="15" t="n">
        <v>429</v>
      </c>
      <c r="L782" s="15" t="n">
        <v>60</v>
      </c>
      <c r="M782" s="15" t="n">
        <v>0</v>
      </c>
      <c r="N782" s="12" t="n">
        <v>0.003</v>
      </c>
      <c r="O782" s="12" t="n">
        <v>0</v>
      </c>
      <c r="P782" s="12" t="n">
        <v>0.2096</v>
      </c>
      <c r="Q782" s="23" t="n">
        <f>M782/H782</f>
        <v>0</v>
      </c>
      <c r="R782" s="4" t="s">
        <v>132</v>
      </c>
    </row>
    <row r="783" ht="22.5" customHeight="1">
      <c r="A783" s="34"/>
      <c r="B783" s="34"/>
      <c r="C783" s="13" t="n">
        <v>11690183</v>
      </c>
      <c r="D783" s="13" t="s">
        <v>38</v>
      </c>
      <c r="E783" s="14" t="s">
        <v>14</v>
      </c>
      <c r="F783" s="13" t="s">
        <v>15</v>
      </c>
      <c r="G783" s="105" t="n">
        <v>0.1</v>
      </c>
      <c r="H783" s="38" t="n">
        <v>100</v>
      </c>
      <c r="I783" s="40" t="n">
        <f>G783*H783*7</f>
        <v>70</v>
      </c>
      <c r="J783" s="13" t="s">
        <v>128</v>
      </c>
      <c r="K783" s="15" t="n">
        <v>11578</v>
      </c>
      <c r="L783" s="15" t="n">
        <v>2492</v>
      </c>
      <c r="M783" s="15" t="n">
        <v>49</v>
      </c>
      <c r="N783" s="12" t="n">
        <v>0.004</v>
      </c>
      <c r="O783" s="12" t="n">
        <v>0.19</v>
      </c>
      <c r="P783" s="12" t="n">
        <v>9.3</v>
      </c>
      <c r="Q783" s="23" t="n">
        <f>M783/H783</f>
        <v>0.49</v>
      </c>
    </row>
    <row r="784" ht="22.5" customHeight="1">
      <c r="A784" s="34"/>
      <c r="B784" s="34"/>
      <c r="C784" s="13" t="n">
        <v>11763482</v>
      </c>
      <c r="D784" s="13" t="s">
        <v>44</v>
      </c>
      <c r="E784" s="14" t="s">
        <v>14</v>
      </c>
      <c r="F784" s="13" t="s">
        <v>12</v>
      </c>
      <c r="G784" s="105" t="n">
        <v>0.4</v>
      </c>
      <c r="H784" s="38" t="n">
        <v>100</v>
      </c>
      <c r="I784" s="40" t="n">
        <f>G784*H784*7</f>
        <v>280</v>
      </c>
      <c r="J784" s="13" t="s">
        <v>128</v>
      </c>
      <c r="K784" s="15" t="n">
        <v>255</v>
      </c>
      <c r="L784" s="15" t="n">
        <v>55</v>
      </c>
      <c r="M784" s="15" t="n">
        <v>0</v>
      </c>
      <c r="N784" s="12" t="n">
        <v>0.003</v>
      </c>
      <c r="O784" s="12" t="n">
        <v>0</v>
      </c>
      <c r="P784" s="12" t="n">
        <v>0.1782</v>
      </c>
      <c r="Q784" s="23" t="n">
        <f>M784/H784</f>
        <v>0</v>
      </c>
      <c r="R784" s="4" t="s">
        <v>133</v>
      </c>
    </row>
    <row r="785" ht="22.5" customHeight="1">
      <c r="A785" s="34"/>
      <c r="B785" s="34"/>
      <c r="C785" s="13" t="n">
        <v>91565942</v>
      </c>
      <c r="D785" s="13" t="s">
        <v>31</v>
      </c>
      <c r="E785" s="14" t="s">
        <v>36</v>
      </c>
      <c r="F785" s="13" t="s">
        <v>15</v>
      </c>
      <c r="G785" s="105" t="n">
        <v>0.03</v>
      </c>
      <c r="H785" s="38" t="n">
        <v>600</v>
      </c>
      <c r="I785" s="40" t="n">
        <f>G785*H785*7</f>
        <v>126</v>
      </c>
      <c r="J785" s="13" t="s">
        <v>128</v>
      </c>
      <c r="K785" s="15" t="n">
        <v>72024</v>
      </c>
      <c r="L785" s="15" t="n">
        <v>2774</v>
      </c>
      <c r="M785" s="15" t="n">
        <v>20</v>
      </c>
      <c r="N785" s="12" t="n">
        <v>0</v>
      </c>
      <c r="O785" s="12" t="n">
        <v>0.03</v>
      </c>
      <c r="P785" s="12" t="n">
        <v>0.6</v>
      </c>
      <c r="Q785" s="23" t="n">
        <f>M785/H785</f>
        <v>0.0333333333333333</v>
      </c>
    </row>
    <row r="786" ht="22.5" customHeight="1">
      <c r="A786" s="34"/>
      <c r="B786" s="34"/>
      <c r="C786" s="13" t="n">
        <v>91565947</v>
      </c>
      <c r="D786" s="13" t="s">
        <v>31</v>
      </c>
      <c r="E786" s="14" t="s">
        <v>42</v>
      </c>
      <c r="F786" s="13" t="s">
        <v>15</v>
      </c>
      <c r="G786" s="105" t="n">
        <v>0.02</v>
      </c>
      <c r="H786" s="38" t="n">
        <v>1000</v>
      </c>
      <c r="I786" s="40" t="n">
        <f>G786*H786*7</f>
        <v>140</v>
      </c>
      <c r="J786" s="13" t="s">
        <v>128</v>
      </c>
      <c r="K786" s="15" t="n">
        <v>363449</v>
      </c>
      <c r="L786" s="15" t="n">
        <v>95637</v>
      </c>
      <c r="M786" s="15" t="n">
        <v>995</v>
      </c>
      <c r="N786" s="12" t="n">
        <v>0</v>
      </c>
      <c r="O786" s="12" t="n">
        <v>0.02</v>
      </c>
      <c r="P786" s="12" t="n">
        <v>19.9</v>
      </c>
      <c r="Q786" s="23" t="n">
        <f>M786/H786</f>
        <v>0.995</v>
      </c>
    </row>
    <row r="787" ht="22.5" customHeight="1">
      <c r="A787" s="34"/>
      <c r="B787" s="34"/>
      <c r="C787" s="13" t="n">
        <v>12541739</v>
      </c>
      <c r="D787" s="13" t="s">
        <v>45</v>
      </c>
      <c r="E787" s="14" t="s">
        <v>14</v>
      </c>
      <c r="F787" s="13" t="s">
        <v>15</v>
      </c>
      <c r="G787" s="105" t="n">
        <v>0.3</v>
      </c>
      <c r="H787" s="38" t="n">
        <v>200</v>
      </c>
      <c r="I787" s="40" t="n">
        <f>G787*H787*7</f>
        <v>420</v>
      </c>
      <c r="J787" s="13" t="s">
        <v>128</v>
      </c>
      <c r="K787" s="15" t="n">
        <v>103799</v>
      </c>
      <c r="L787" s="15" t="n">
        <v>16148</v>
      </c>
      <c r="M787" s="15" t="n">
        <v>200</v>
      </c>
      <c r="N787" s="12" t="n">
        <v>0.004</v>
      </c>
      <c r="O787" s="12" t="n">
        <v>0.3</v>
      </c>
      <c r="P787" s="12" t="n">
        <v>60</v>
      </c>
      <c r="Q787" s="23" t="n">
        <f>M787/H787</f>
        <v>1</v>
      </c>
    </row>
    <row r="788" ht="22.5" customHeight="1">
      <c r="A788" s="34"/>
      <c r="B788" s="51" t="s">
        <v>134</v>
      </c>
      <c r="C788" s="13" t="n">
        <v>5464039</v>
      </c>
      <c r="D788" s="13" t="s">
        <v>31</v>
      </c>
      <c r="E788" s="14" t="s">
        <v>46</v>
      </c>
      <c r="F788" s="13" t="s">
        <v>15</v>
      </c>
      <c r="G788" s="24" t="n">
        <v>0.28</v>
      </c>
      <c r="H788" s="13" t="n">
        <v>1700</v>
      </c>
      <c r="I788" s="21" t="n">
        <f>G788*H788*7</f>
        <v>3332</v>
      </c>
      <c r="J788" s="13" t="s">
        <v>128</v>
      </c>
      <c r="K788" s="15" t="n">
        <v>420931</v>
      </c>
      <c r="L788" s="15" t="n">
        <v>79853</v>
      </c>
      <c r="M788" s="15" t="n">
        <v>1186</v>
      </c>
      <c r="N788" s="12" t="n">
        <v>0.004</v>
      </c>
      <c r="O788" s="12" t="n">
        <v>0.299</v>
      </c>
      <c r="P788" s="12" t="n">
        <v>354.28</v>
      </c>
      <c r="Q788" s="23" t="n">
        <f>M788/H788</f>
        <v>0.697647058823529</v>
      </c>
    </row>
    <row r="789" ht="22.5" customHeight="1">
      <c r="A789" s="34"/>
      <c r="B789" s="20"/>
      <c r="C789" s="13" t="n">
        <v>8057746</v>
      </c>
      <c r="D789" s="13" t="s">
        <v>31</v>
      </c>
      <c r="E789" s="14" t="s">
        <v>46</v>
      </c>
      <c r="F789" s="13" t="s">
        <v>15</v>
      </c>
      <c r="G789" s="24" t="n">
        <v>0.32</v>
      </c>
      <c r="H789" s="13" t="n">
        <v>300</v>
      </c>
      <c r="I789" s="21" t="n">
        <f>G789*H789*7</f>
        <v>672</v>
      </c>
      <c r="J789" s="13" t="s">
        <v>128</v>
      </c>
      <c r="K789" s="15" t="n">
        <v>1025</v>
      </c>
      <c r="L789" s="15" t="n">
        <v>172</v>
      </c>
      <c r="M789" s="15" t="n">
        <v>1</v>
      </c>
      <c r="N789" s="12" t="n">
        <v>0.002</v>
      </c>
      <c r="O789" s="12" t="n">
        <v>0.28</v>
      </c>
      <c r="P789" s="12" t="n">
        <v>0.28</v>
      </c>
      <c r="Q789" s="23" t="n">
        <f>M789/H789</f>
        <v>0.00333333333333333</v>
      </c>
    </row>
    <row r="790" ht="22.5" customHeight="1">
      <c r="A790" s="34"/>
      <c r="B790" s="20"/>
      <c r="C790" s="13" t="n">
        <v>91399821</v>
      </c>
      <c r="D790" s="13" t="s">
        <v>40</v>
      </c>
      <c r="E790" s="14" t="s">
        <v>14</v>
      </c>
      <c r="F790" s="13" t="s">
        <v>26</v>
      </c>
      <c r="G790" s="24" t="n">
        <v>0.1</v>
      </c>
      <c r="H790" s="13" t="n">
        <v>500</v>
      </c>
      <c r="I790" s="21" t="n">
        <f>G790*H790*7</f>
        <v>350</v>
      </c>
      <c r="J790" s="13" t="s">
        <v>128</v>
      </c>
      <c r="K790" s="15" t="n">
        <v>65628</v>
      </c>
      <c r="L790" s="15" t="n">
        <v>11627</v>
      </c>
      <c r="M790" s="15" t="n">
        <v>473</v>
      </c>
      <c r="N790" s="12" t="n">
        <v>0</v>
      </c>
      <c r="O790" s="12" t="n">
        <v>0.1</v>
      </c>
      <c r="P790" s="12" t="n">
        <v>49.43</v>
      </c>
      <c r="Q790" s="23" t="n">
        <f>M790/H790</f>
        <v>0.946</v>
      </c>
    </row>
    <row r="791" ht="22.5" customHeight="1">
      <c r="A791" s="34"/>
      <c r="B791" s="20"/>
      <c r="C791" s="13" t="n">
        <v>8670368</v>
      </c>
      <c r="D791" s="13" t="s">
        <v>16</v>
      </c>
      <c r="E791" s="14" t="s">
        <v>11</v>
      </c>
      <c r="F791" s="13" t="s">
        <v>30</v>
      </c>
      <c r="G791" s="24" t="n">
        <v>0.12</v>
      </c>
      <c r="H791" s="13" t="n">
        <v>100</v>
      </c>
      <c r="I791" s="21" t="n">
        <f>G791*H791*7</f>
        <v>84</v>
      </c>
      <c r="J791" s="13" t="s">
        <v>128</v>
      </c>
      <c r="K791" s="15" t="n">
        <v>5168</v>
      </c>
      <c r="L791" s="15" t="n">
        <v>563</v>
      </c>
      <c r="M791" s="15" t="n">
        <v>8</v>
      </c>
      <c r="N791" s="12" t="n">
        <v>0</v>
      </c>
      <c r="O791" s="12" t="n">
        <v>0.25</v>
      </c>
      <c r="P791" s="12" t="n">
        <v>2.04</v>
      </c>
      <c r="Q791" s="23" t="n">
        <f>M791/H791</f>
        <v>0.08</v>
      </c>
    </row>
    <row r="792" ht="22.5" customHeight="1">
      <c r="A792" s="34"/>
      <c r="B792" s="20"/>
      <c r="C792" s="13" t="n">
        <v>10514860</v>
      </c>
      <c r="D792" s="13" t="s">
        <v>44</v>
      </c>
      <c r="E792" s="14" t="s">
        <v>14</v>
      </c>
      <c r="F792" s="13" t="s">
        <v>15</v>
      </c>
      <c r="G792" s="24" t="n">
        <v>0.6</v>
      </c>
      <c r="H792" s="13" t="n">
        <v>150</v>
      </c>
      <c r="I792" s="21" t="n">
        <f>G792*H792*7</f>
        <v>630</v>
      </c>
      <c r="J792" s="13" t="s">
        <v>128</v>
      </c>
      <c r="K792" s="15" t="n">
        <v>36016</v>
      </c>
      <c r="L792" s="15" t="n">
        <v>4553</v>
      </c>
      <c r="M792" s="15" t="n">
        <v>41</v>
      </c>
      <c r="N792" s="12" t="n">
        <v>0.006</v>
      </c>
      <c r="O792" s="12" t="n">
        <v>0.688</v>
      </c>
      <c r="P792" s="12" t="n">
        <v>28.2</v>
      </c>
      <c r="Q792" s="23" t="n">
        <f>M792/H792</f>
        <v>0.273333333333333</v>
      </c>
    </row>
    <row r="793" ht="22.5" customHeight="1">
      <c r="A793" s="34"/>
      <c r="B793" s="20"/>
      <c r="C793" s="13" t="n">
        <v>91532857</v>
      </c>
      <c r="D793" s="13" t="s">
        <v>47</v>
      </c>
      <c r="E793" s="14" t="s">
        <v>14</v>
      </c>
      <c r="F793" s="13" t="s">
        <v>12</v>
      </c>
      <c r="G793" s="24" t="n">
        <v>0.23</v>
      </c>
      <c r="H793" s="13" t="n">
        <v>100</v>
      </c>
      <c r="I793" s="21" t="n">
        <f>G793*H793*7</f>
        <v>161</v>
      </c>
      <c r="J793" s="13" t="s">
        <v>128</v>
      </c>
      <c r="K793" s="15" t="n">
        <v>5162</v>
      </c>
      <c r="L793" s="15" t="n">
        <v>675</v>
      </c>
      <c r="M793" s="15" t="n">
        <v>18</v>
      </c>
      <c r="N793" s="12" t="n">
        <v>0.008</v>
      </c>
      <c r="O793" s="12" t="n">
        <v>0.283</v>
      </c>
      <c r="P793" s="12" t="n">
        <v>5.0914</v>
      </c>
      <c r="Q793" s="23" t="n">
        <f>M793/H793</f>
        <v>0.18</v>
      </c>
    </row>
    <row r="794" ht="22.5" customHeight="1">
      <c r="A794" s="34"/>
      <c r="B794" s="20"/>
      <c r="C794" s="13" t="n">
        <v>91534913</v>
      </c>
      <c r="D794" s="13" t="s">
        <v>48</v>
      </c>
      <c r="E794" s="14" t="s">
        <v>49</v>
      </c>
      <c r="F794" s="13" t="s">
        <v>15</v>
      </c>
      <c r="G794" s="24" t="n">
        <v>0.5</v>
      </c>
      <c r="H794" s="13" t="n">
        <v>100</v>
      </c>
      <c r="I794" s="21" t="n">
        <f>G794*H794*7</f>
        <v>350</v>
      </c>
      <c r="J794" s="13" t="s">
        <v>128</v>
      </c>
      <c r="K794" s="15" t="n">
        <v>2596</v>
      </c>
      <c r="L794" s="15" t="n">
        <v>595</v>
      </c>
      <c r="M794" s="15" t="n">
        <v>3</v>
      </c>
      <c r="N794" s="12" t="n">
        <v>0.008</v>
      </c>
      <c r="O794" s="12" t="n">
        <v>1.667</v>
      </c>
      <c r="P794" s="12" t="n">
        <v>5</v>
      </c>
      <c r="Q794" s="23" t="n">
        <f>M794/H794</f>
        <v>0.03</v>
      </c>
    </row>
    <row r="795" ht="22.5" customHeight="1">
      <c r="A795" s="34"/>
      <c r="B795" s="20"/>
      <c r="C795" s="13" t="n">
        <v>91533906</v>
      </c>
      <c r="D795" s="13" t="s">
        <v>50</v>
      </c>
      <c r="E795" s="14" t="s">
        <v>51</v>
      </c>
      <c r="F795" s="13" t="s">
        <v>15</v>
      </c>
      <c r="G795" s="24" t="n">
        <v>0.5</v>
      </c>
      <c r="H795" s="13" t="n">
        <v>100</v>
      </c>
      <c r="I795" s="21" t="n">
        <f>G795*H795*7</f>
        <v>350</v>
      </c>
      <c r="J795" s="13" t="s">
        <v>128</v>
      </c>
      <c r="K795" s="15" t="n">
        <v>1078</v>
      </c>
      <c r="L795" s="15" t="n">
        <v>43</v>
      </c>
      <c r="M795" s="15" t="n">
        <v>0</v>
      </c>
      <c r="N795" s="12" t="n">
        <v>0</v>
      </c>
      <c r="O795" s="12" t="n">
        <v>0</v>
      </c>
      <c r="P795" s="12" t="n">
        <v>0</v>
      </c>
      <c r="Q795" s="23" t="n">
        <f>M795/H795</f>
        <v>0</v>
      </c>
    </row>
    <row r="796" ht="22.5" customHeight="1">
      <c r="A796" s="34"/>
      <c r="B796" s="20"/>
      <c r="C796" s="13" t="n">
        <v>91545519</v>
      </c>
      <c r="D796" s="13" t="s">
        <v>52</v>
      </c>
      <c r="E796" s="14" t="s">
        <v>46</v>
      </c>
      <c r="F796" s="13" t="s">
        <v>15</v>
      </c>
      <c r="G796" s="24" t="n">
        <v>0.2</v>
      </c>
      <c r="H796" s="13" t="n">
        <v>100</v>
      </c>
      <c r="I796" s="21" t="n">
        <f>G796*H796*7</f>
        <v>140</v>
      </c>
      <c r="J796" s="13" t="s">
        <v>128</v>
      </c>
      <c r="K796" s="15" t="n">
        <v>99052</v>
      </c>
      <c r="L796" s="15" t="n">
        <v>18254</v>
      </c>
      <c r="M796" s="15" t="n">
        <v>75</v>
      </c>
      <c r="N796" s="12" t="n">
        <v>0.001</v>
      </c>
      <c r="O796" s="12" t="n">
        <v>0.198</v>
      </c>
      <c r="P796" s="12" t="n">
        <v>14.88</v>
      </c>
      <c r="Q796" s="23" t="n">
        <f>M796/H796</f>
        <v>0.75</v>
      </c>
    </row>
    <row r="797" ht="22.5" customHeight="1">
      <c r="A797" s="34"/>
      <c r="B797" s="20"/>
      <c r="C797" s="13" t="n">
        <v>91551388</v>
      </c>
      <c r="D797" s="13" t="s">
        <v>53</v>
      </c>
      <c r="E797" s="14" t="s">
        <v>54</v>
      </c>
      <c r="F797" s="13" t="s">
        <v>12</v>
      </c>
      <c r="G797" s="24" t="n">
        <v>0.8</v>
      </c>
      <c r="H797" s="13" t="n">
        <v>100</v>
      </c>
      <c r="I797" s="21" t="n">
        <f>G797*H797*7</f>
        <v>560</v>
      </c>
      <c r="J797" s="13" t="s">
        <v>128</v>
      </c>
      <c r="K797" s="15" t="n">
        <v>3143</v>
      </c>
      <c r="L797" s="15" t="n">
        <v>1240</v>
      </c>
      <c r="M797" s="15" t="n">
        <v>18</v>
      </c>
      <c r="N797" s="12" t="n">
        <v>0.012</v>
      </c>
      <c r="O797" s="12" t="n">
        <v>0.845</v>
      </c>
      <c r="P797" s="12" t="n">
        <v>15.2162</v>
      </c>
      <c r="Q797" s="23" t="n">
        <f>M797/H797</f>
        <v>0.18</v>
      </c>
      <c r="S797" s="4" t="s">
        <v>135</v>
      </c>
    </row>
    <row r="798" ht="22.5" customHeight="1">
      <c r="A798" s="34"/>
      <c r="B798" s="20"/>
      <c r="C798" s="13" t="n">
        <v>91565948</v>
      </c>
      <c r="D798" s="13" t="s">
        <v>47</v>
      </c>
      <c r="E798" s="14" t="s">
        <v>14</v>
      </c>
      <c r="F798" s="13" t="s">
        <v>12</v>
      </c>
      <c r="G798" s="24" t="n">
        <v>0.16</v>
      </c>
      <c r="H798" s="13" t="n">
        <v>170</v>
      </c>
      <c r="I798" s="21" t="n">
        <f>G798*H798*7</f>
        <v>190.4</v>
      </c>
      <c r="J798" s="13" t="s">
        <v>128</v>
      </c>
      <c r="K798" s="15" t="n">
        <v>7067</v>
      </c>
      <c r="L798" s="15" t="n">
        <v>462</v>
      </c>
      <c r="M798" s="15" t="n">
        <v>18</v>
      </c>
      <c r="N798" s="12" t="n">
        <v>0.008</v>
      </c>
      <c r="O798" s="12" t="n">
        <v>0.204</v>
      </c>
      <c r="P798" s="12" t="n">
        <v>3.6775</v>
      </c>
      <c r="Q798" s="23" t="n">
        <f>M798/H798</f>
        <v>0.105882352941176</v>
      </c>
    </row>
    <row r="799" ht="22.5" customHeight="1">
      <c r="A799" s="34"/>
      <c r="B799" s="20"/>
      <c r="C799" s="13" t="n">
        <v>91550293</v>
      </c>
      <c r="D799" s="13" t="s">
        <v>55</v>
      </c>
      <c r="E799" s="14" t="s">
        <v>56</v>
      </c>
      <c r="F799" s="13" t="s">
        <v>15</v>
      </c>
      <c r="G799" s="24" t="n">
        <v>0.35</v>
      </c>
      <c r="H799" s="13" t="n">
        <v>155</v>
      </c>
      <c r="I799" s="21" t="n">
        <f>G799*H799*7</f>
        <v>379.75</v>
      </c>
      <c r="J799" s="13" t="s">
        <v>128</v>
      </c>
      <c r="K799" s="15" t="n">
        <v>47338</v>
      </c>
      <c r="L799" s="15" t="n">
        <v>6109</v>
      </c>
      <c r="M799" s="15" t="n">
        <v>21</v>
      </c>
      <c r="N799" s="12" t="n">
        <v>0.001</v>
      </c>
      <c r="O799" s="12" t="n">
        <v>0.35</v>
      </c>
      <c r="P799" s="12" t="n">
        <v>7.35</v>
      </c>
      <c r="Q799" s="23" t="n">
        <f>M799/H799</f>
        <v>0.135483870967742</v>
      </c>
    </row>
    <row r="800" ht="22.5" customHeight="1">
      <c r="A800" s="34"/>
      <c r="B800" s="20"/>
      <c r="C800" s="13" t="n">
        <v>9333145</v>
      </c>
      <c r="D800" s="13" t="s">
        <v>57</v>
      </c>
      <c r="E800" s="14" t="s">
        <v>14</v>
      </c>
      <c r="F800" s="13" t="s">
        <v>26</v>
      </c>
      <c r="G800" s="24" t="n">
        <v>0.35</v>
      </c>
      <c r="H800" s="13" t="n">
        <v>120</v>
      </c>
      <c r="I800" s="21" t="n">
        <f>G800*H800*7</f>
        <v>294</v>
      </c>
      <c r="J800" s="13" t="s">
        <v>128</v>
      </c>
      <c r="K800" s="15" t="n">
        <v>158591</v>
      </c>
      <c r="L800" s="15" t="n">
        <v>817</v>
      </c>
      <c r="M800" s="15" t="n">
        <v>53</v>
      </c>
      <c r="N800" s="12" t="n">
        <v>0.01</v>
      </c>
      <c r="O800" s="12" t="n">
        <v>0.21</v>
      </c>
      <c r="P800" s="12" t="n">
        <v>10.95</v>
      </c>
      <c r="Q800" s="23" t="n">
        <f>M800/H800</f>
        <v>0.441666666666667</v>
      </c>
    </row>
    <row r="801" ht="22.5" customHeight="1">
      <c r="A801" s="34"/>
      <c r="B801" s="20"/>
      <c r="C801" s="13" t="n">
        <v>91557347</v>
      </c>
      <c r="D801" s="13" t="s">
        <v>58</v>
      </c>
      <c r="E801" s="14" t="s">
        <v>14</v>
      </c>
      <c r="F801" s="13" t="s">
        <v>15</v>
      </c>
      <c r="G801" s="24" t="n">
        <v>0.5</v>
      </c>
      <c r="H801" s="13" t="n">
        <v>50</v>
      </c>
      <c r="I801" s="21" t="n">
        <f>G801*H801*7</f>
        <v>175</v>
      </c>
      <c r="J801" s="13" t="s">
        <v>128</v>
      </c>
      <c r="K801" s="15" t="n">
        <v>15618</v>
      </c>
      <c r="L801" s="15" t="n">
        <v>267</v>
      </c>
      <c r="M801" s="15" t="n">
        <v>0</v>
      </c>
      <c r="N801" s="12" t="n">
        <v>0</v>
      </c>
      <c r="O801" s="12" t="n">
        <v>0</v>
      </c>
      <c r="P801" s="12" t="n">
        <v>0</v>
      </c>
      <c r="Q801" s="23" t="n">
        <f>M801/H801</f>
        <v>0</v>
      </c>
    </row>
    <row r="802" ht="22.5" customHeight="1">
      <c r="A802" s="34"/>
      <c r="B802" s="20"/>
      <c r="C802" s="13" t="n">
        <v>12115625</v>
      </c>
      <c r="D802" s="13" t="s">
        <v>59</v>
      </c>
      <c r="E802" s="14" t="s">
        <v>14</v>
      </c>
      <c r="F802" s="13" t="s">
        <v>15</v>
      </c>
      <c r="G802" s="24" t="n">
        <v>0.3</v>
      </c>
      <c r="H802" s="13" t="n">
        <v>50</v>
      </c>
      <c r="I802" s="21" t="n">
        <f>G802*H802*7</f>
        <v>105</v>
      </c>
      <c r="J802" s="13" t="s">
        <v>128</v>
      </c>
      <c r="K802" s="15" t="n">
        <v>1212</v>
      </c>
      <c r="L802" s="15" t="n">
        <v>93</v>
      </c>
      <c r="M802" s="15" t="n">
        <v>0</v>
      </c>
      <c r="N802" s="12" t="n">
        <v>0</v>
      </c>
      <c r="O802" s="12" t="n">
        <v>0</v>
      </c>
      <c r="P802" s="12" t="n">
        <v>0</v>
      </c>
      <c r="Q802" s="23" t="n">
        <f>M802/H802</f>
        <v>0</v>
      </c>
    </row>
    <row r="803" ht="22.5" customHeight="1">
      <c r="A803" s="34"/>
      <c r="B803" s="20"/>
      <c r="C803" s="13" t="n">
        <v>91564896</v>
      </c>
      <c r="D803" s="13" t="s">
        <v>60</v>
      </c>
      <c r="E803" s="14" t="s">
        <v>14</v>
      </c>
      <c r="F803" s="13" t="s">
        <v>15</v>
      </c>
      <c r="G803" s="24" t="n">
        <v>0.35</v>
      </c>
      <c r="H803" s="13" t="n">
        <v>200</v>
      </c>
      <c r="I803" s="21" t="n">
        <f>G803*H803*7</f>
        <v>490</v>
      </c>
      <c r="J803" s="13" t="s">
        <v>128</v>
      </c>
      <c r="K803" s="15" t="n">
        <v>78608</v>
      </c>
      <c r="L803" s="15" t="n">
        <v>11011</v>
      </c>
      <c r="M803" s="15" t="n">
        <v>86</v>
      </c>
      <c r="N803" s="12" t="n">
        <v>0.003</v>
      </c>
      <c r="O803" s="12" t="n">
        <v>0.35</v>
      </c>
      <c r="P803" s="12" t="n">
        <v>30.1</v>
      </c>
      <c r="Q803" s="23" t="n">
        <f>M803/H803</f>
        <v>0.43</v>
      </c>
      <c r="S803" s="11"/>
    </row>
    <row r="804" ht="22.5" customHeight="1">
      <c r="A804" s="34"/>
      <c r="B804" s="20"/>
      <c r="C804" s="13" t="n">
        <v>91566789</v>
      </c>
      <c r="D804" s="13" t="s">
        <v>61</v>
      </c>
      <c r="E804" s="14" t="s">
        <v>42</v>
      </c>
      <c r="F804" s="13" t="s">
        <v>15</v>
      </c>
      <c r="G804" s="24" t="n">
        <v>0.15</v>
      </c>
      <c r="H804" s="13" t="n">
        <v>50</v>
      </c>
      <c r="I804" s="21" t="n">
        <f>G804*H804*7</f>
        <v>52.5</v>
      </c>
      <c r="J804" s="13" t="s">
        <v>128</v>
      </c>
      <c r="K804" s="15" t="n">
        <v>147953</v>
      </c>
      <c r="L804" s="15" t="n">
        <v>94111</v>
      </c>
      <c r="M804" s="15" t="n">
        <v>50</v>
      </c>
      <c r="N804" s="12" t="n">
        <v>0</v>
      </c>
      <c r="O804" s="12" t="n">
        <v>0.1</v>
      </c>
      <c r="P804" s="12" t="n">
        <v>5</v>
      </c>
      <c r="Q804" s="23" t="n">
        <f>M804/H804</f>
        <v>1</v>
      </c>
    </row>
    <row r="805" ht="22.5" customHeight="1">
      <c r="A805" s="34"/>
      <c r="B805" s="20"/>
      <c r="C805" s="13" t="n">
        <v>12306671</v>
      </c>
      <c r="D805" s="13" t="s">
        <v>62</v>
      </c>
      <c r="E805" s="14" t="s">
        <v>63</v>
      </c>
      <c r="F805" s="13" t="s">
        <v>21</v>
      </c>
      <c r="G805" s="24" t="n">
        <v>0.22</v>
      </c>
      <c r="H805" s="13" t="n">
        <v>100</v>
      </c>
      <c r="I805" s="21" t="n">
        <f>G805*H805*7</f>
        <v>154</v>
      </c>
      <c r="J805" s="13" t="s">
        <v>128</v>
      </c>
      <c r="K805" s="15" t="n">
        <v>14042</v>
      </c>
      <c r="L805" s="15" t="n">
        <v>3952</v>
      </c>
      <c r="M805" s="15" t="n">
        <v>15</v>
      </c>
      <c r="N805" s="12" t="n">
        <v>0</v>
      </c>
      <c r="O805" s="12" t="n">
        <v>0.22</v>
      </c>
      <c r="P805" s="12" t="n">
        <v>3.3</v>
      </c>
      <c r="Q805" s="23" t="n">
        <f>M805/H805</f>
        <v>0.15</v>
      </c>
    </row>
    <row r="806" ht="22.5" customHeight="1">
      <c r="A806" s="34"/>
      <c r="B806" s="20"/>
      <c r="C806" s="13" t="n">
        <v>12304863</v>
      </c>
      <c r="D806" s="13" t="s">
        <v>59</v>
      </c>
      <c r="E806" s="14" t="s">
        <v>14</v>
      </c>
      <c r="F806" s="13" t="s">
        <v>26</v>
      </c>
      <c r="G806" s="24" t="n">
        <v>0.5</v>
      </c>
      <c r="H806" s="13" t="n">
        <v>100</v>
      </c>
      <c r="I806" s="21" t="n">
        <f>G806*H806*7</f>
        <v>350</v>
      </c>
      <c r="J806" s="13" t="s">
        <v>128</v>
      </c>
      <c r="K806" s="15" t="n">
        <v>25851</v>
      </c>
      <c r="L806" s="15" t="n">
        <v>175</v>
      </c>
      <c r="M806" s="15" t="n">
        <v>14</v>
      </c>
      <c r="N806" s="12" t="n">
        <v>0.01</v>
      </c>
      <c r="O806" s="12" t="n">
        <v>0.16</v>
      </c>
      <c r="P806" s="12" t="n">
        <v>2.24</v>
      </c>
      <c r="Q806" s="23" t="n">
        <f>M806/H806</f>
        <v>0.14</v>
      </c>
    </row>
    <row r="807" ht="22.5" customHeight="1">
      <c r="A807" s="34"/>
      <c r="B807" s="20"/>
      <c r="C807" s="13" t="n">
        <v>91567363</v>
      </c>
      <c r="D807" s="13" t="s">
        <v>64</v>
      </c>
      <c r="E807" s="14" t="s">
        <v>14</v>
      </c>
      <c r="F807" s="13" t="s">
        <v>15</v>
      </c>
      <c r="G807" s="24" t="n">
        <v>0.25</v>
      </c>
      <c r="H807" s="13" t="n">
        <v>200</v>
      </c>
      <c r="I807" s="21" t="n">
        <f>G807*H807*7</f>
        <v>350</v>
      </c>
      <c r="J807" s="13" t="s">
        <v>128</v>
      </c>
      <c r="K807" s="15" t="n">
        <v>153616</v>
      </c>
      <c r="L807" s="15" t="n">
        <v>11940</v>
      </c>
      <c r="M807" s="15" t="n">
        <v>172</v>
      </c>
      <c r="N807" s="12" t="n">
        <v>0.004</v>
      </c>
      <c r="O807" s="12" t="n">
        <v>0.25</v>
      </c>
      <c r="P807" s="12" t="n">
        <v>43</v>
      </c>
      <c r="Q807" s="23" t="n">
        <f>M807/H807</f>
        <v>0.86</v>
      </c>
    </row>
    <row r="808" ht="22.5" customHeight="1">
      <c r="A808" s="34"/>
      <c r="B808" s="20"/>
      <c r="C808" s="13" t="n">
        <v>91567806</v>
      </c>
      <c r="D808" s="13" t="s">
        <v>64</v>
      </c>
      <c r="E808" s="14" t="s">
        <v>65</v>
      </c>
      <c r="F808" s="13" t="s">
        <v>15</v>
      </c>
      <c r="G808" s="24" t="n">
        <v>0.15</v>
      </c>
      <c r="H808" s="13" t="n">
        <v>200</v>
      </c>
      <c r="I808" s="21" t="n">
        <f>G808*H808*7</f>
        <v>210</v>
      </c>
      <c r="J808" s="13" t="s">
        <v>128</v>
      </c>
      <c r="K808" s="15" t="n">
        <v>81495</v>
      </c>
      <c r="L808" s="15" t="n">
        <v>17362</v>
      </c>
      <c r="M808" s="15" t="n">
        <v>101</v>
      </c>
      <c r="N808" s="12" t="n">
        <v>0.001</v>
      </c>
      <c r="O808" s="12" t="n">
        <v>0.15</v>
      </c>
      <c r="P808" s="12" t="n">
        <v>15.15</v>
      </c>
      <c r="Q808" s="23" t="n">
        <f>M808/H808</f>
        <v>0.505</v>
      </c>
    </row>
    <row r="809" ht="22.5" customHeight="1">
      <c r="A809" s="34"/>
      <c r="B809" s="20"/>
      <c r="C809" s="13" t="n">
        <v>12373981</v>
      </c>
      <c r="D809" s="13" t="s">
        <v>66</v>
      </c>
      <c r="E809" s="14" t="s">
        <v>36</v>
      </c>
      <c r="F809" s="13" t="s">
        <v>15</v>
      </c>
      <c r="G809" s="24" t="n">
        <v>0.04</v>
      </c>
      <c r="H809" s="13" t="n">
        <v>250</v>
      </c>
      <c r="I809" s="21" t="n">
        <f>G809*H809*7</f>
        <v>70</v>
      </c>
      <c r="J809" s="13" t="s">
        <v>128</v>
      </c>
      <c r="K809" s="15" t="n">
        <v>60619</v>
      </c>
      <c r="L809" s="15" t="n">
        <v>1630</v>
      </c>
      <c r="M809" s="15" t="n">
        <v>45</v>
      </c>
      <c r="N809" s="12" t="n">
        <v>0.001</v>
      </c>
      <c r="O809" s="12" t="n">
        <v>0.04</v>
      </c>
      <c r="P809" s="12" t="n">
        <v>1.8</v>
      </c>
      <c r="Q809" s="23" t="n">
        <f>M809/H809</f>
        <v>0.18</v>
      </c>
    </row>
    <row r="810" ht="22.5" customHeight="1">
      <c r="A810" s="34"/>
      <c r="B810" s="20"/>
      <c r="C810" s="13" t="n">
        <v>5365721</v>
      </c>
      <c r="D810" s="13" t="s">
        <v>67</v>
      </c>
      <c r="E810" s="14" t="s">
        <v>65</v>
      </c>
      <c r="F810" s="13" t="s">
        <v>15</v>
      </c>
      <c r="G810" s="24" t="n">
        <v>0.5</v>
      </c>
      <c r="H810" s="13" t="n">
        <v>100</v>
      </c>
      <c r="I810" s="21" t="n">
        <f>G810*H810*7</f>
        <v>350</v>
      </c>
      <c r="J810" s="13" t="s">
        <v>128</v>
      </c>
      <c r="K810" s="15" t="n">
        <v>97899</v>
      </c>
      <c r="L810" s="15" t="n">
        <v>33493</v>
      </c>
      <c r="M810" s="15" t="n">
        <v>83</v>
      </c>
      <c r="N810" s="12" t="n">
        <v>0.001</v>
      </c>
      <c r="O810" s="12" t="n">
        <v>0.5</v>
      </c>
      <c r="P810" s="12" t="n">
        <v>41.5</v>
      </c>
      <c r="Q810" s="23" t="n">
        <f>M810/H810</f>
        <v>0.83</v>
      </c>
    </row>
    <row r="811" ht="22.5" customHeight="1">
      <c r="A811" s="34"/>
      <c r="B811" s="20"/>
      <c r="C811" s="13" t="n">
        <v>91568575</v>
      </c>
      <c r="D811" s="13" t="s">
        <v>68</v>
      </c>
      <c r="E811" s="14" t="s">
        <v>14</v>
      </c>
      <c r="F811" s="13" t="s">
        <v>15</v>
      </c>
      <c r="G811" s="24" t="n">
        <v>0.4</v>
      </c>
      <c r="H811" s="13" t="n">
        <v>30</v>
      </c>
      <c r="I811" s="21" t="n">
        <f>G811*H811*7</f>
        <v>84</v>
      </c>
      <c r="J811" s="13" t="s">
        <v>128</v>
      </c>
      <c r="K811" s="15" t="n">
        <v>11854</v>
      </c>
      <c r="L811" s="15" t="n">
        <v>175</v>
      </c>
      <c r="M811" s="15" t="n">
        <v>0</v>
      </c>
      <c r="N811" s="12" t="n">
        <v>0</v>
      </c>
      <c r="O811" s="12" t="n">
        <v>0</v>
      </c>
      <c r="P811" s="12" t="n">
        <v>0</v>
      </c>
      <c r="Q811" s="23" t="n">
        <f>M811/H811</f>
        <v>0</v>
      </c>
    </row>
    <row r="812" ht="22.5" customHeight="1">
      <c r="A812" s="34"/>
      <c r="B812" s="76" t="s">
        <v>137</v>
      </c>
      <c r="C812" s="13" t="n">
        <v>91399439</v>
      </c>
      <c r="D812" s="13" t="s">
        <v>69</v>
      </c>
      <c r="E812" s="14" t="s">
        <v>42</v>
      </c>
      <c r="F812" s="13" t="s">
        <v>15</v>
      </c>
      <c r="G812" s="24" t="n">
        <v>0.1</v>
      </c>
      <c r="H812" s="13" t="n">
        <v>200</v>
      </c>
      <c r="I812" s="21" t="n">
        <f>G812*H812*7</f>
        <v>140</v>
      </c>
      <c r="J812" s="13" t="s">
        <v>128</v>
      </c>
      <c r="K812" s="17" t="n">
        <v>118150</v>
      </c>
      <c r="L812" s="15" t="n">
        <v>2391</v>
      </c>
      <c r="M812" s="17" t="n">
        <v>0</v>
      </c>
      <c r="N812" s="12" t="n">
        <v>0</v>
      </c>
      <c r="O812" s="12" t="n">
        <v>0</v>
      </c>
      <c r="P812" s="12" t="n">
        <v>0</v>
      </c>
      <c r="Q812" s="23" t="n">
        <f>M812/H812</f>
        <v>0</v>
      </c>
    </row>
    <row r="813" ht="22.5" customHeight="1">
      <c r="A813" s="34"/>
      <c r="B813" s="34"/>
      <c r="C813" s="13" t="n">
        <v>91399437</v>
      </c>
      <c r="D813" s="13" t="s">
        <v>70</v>
      </c>
      <c r="E813" s="14" t="s">
        <v>71</v>
      </c>
      <c r="F813" s="13" t="s">
        <v>15</v>
      </c>
      <c r="G813" s="24" t="n">
        <v>0.15</v>
      </c>
      <c r="H813" s="13" t="n">
        <v>50</v>
      </c>
      <c r="I813" s="21" t="n">
        <f>G813*H813*7</f>
        <v>52.5</v>
      </c>
      <c r="J813" s="13" t="s">
        <v>128</v>
      </c>
      <c r="K813" s="17" t="n">
        <v>50642</v>
      </c>
      <c r="L813" s="15" t="n">
        <v>21391</v>
      </c>
      <c r="M813" s="15" t="n">
        <v>50</v>
      </c>
      <c r="N813" s="12" t="n">
        <v>0</v>
      </c>
      <c r="O813" s="12" t="n">
        <v>0.15</v>
      </c>
      <c r="P813" s="12" t="n">
        <v>7.5</v>
      </c>
      <c r="Q813" s="23" t="n">
        <f>M813/H813</f>
        <v>1</v>
      </c>
    </row>
    <row r="814" ht="22.5" customHeight="1">
      <c r="A814" s="34"/>
      <c r="B814" s="34"/>
      <c r="C814" s="13" t="n">
        <v>5556054</v>
      </c>
      <c r="D814" s="13" t="s">
        <v>72</v>
      </c>
      <c r="E814" s="14" t="s">
        <v>36</v>
      </c>
      <c r="F814" s="13" t="s">
        <v>15</v>
      </c>
      <c r="G814" s="24" t="n">
        <v>0.8</v>
      </c>
      <c r="H814" s="13" t="n">
        <v>100</v>
      </c>
      <c r="I814" s="21" t="n">
        <f>G814*H814*7</f>
        <v>560</v>
      </c>
      <c r="J814" s="13" t="s">
        <v>128</v>
      </c>
      <c r="K814" s="17" t="n">
        <v>12236</v>
      </c>
      <c r="L814" s="15" t="n">
        <v>367</v>
      </c>
      <c r="M814" s="17" t="n">
        <v>0</v>
      </c>
      <c r="N814" s="12" t="n">
        <v>0</v>
      </c>
      <c r="O814" s="12" t="n">
        <v>0</v>
      </c>
      <c r="P814" s="12" t="n">
        <v>0</v>
      </c>
      <c r="Q814" s="23" t="n">
        <f>M814/H814</f>
        <v>0</v>
      </c>
    </row>
    <row r="815" ht="22.5" customHeight="1">
      <c r="A815" s="34"/>
      <c r="B815" s="34"/>
      <c r="C815" s="13" t="n">
        <v>8628042</v>
      </c>
      <c r="D815" s="13" t="s">
        <v>28</v>
      </c>
      <c r="E815" s="14" t="s">
        <v>14</v>
      </c>
      <c r="F815" s="13" t="s">
        <v>26</v>
      </c>
      <c r="G815" s="24" t="n">
        <v>0.48</v>
      </c>
      <c r="H815" s="13" t="n">
        <v>400</v>
      </c>
      <c r="I815" s="21" t="n">
        <f>G815*H815*7</f>
        <v>1344</v>
      </c>
      <c r="J815" s="13" t="s">
        <v>128</v>
      </c>
      <c r="K815" s="17" t="n">
        <v>34161</v>
      </c>
      <c r="L815" s="15" t="n">
        <v>15339</v>
      </c>
      <c r="M815" s="17" t="n">
        <v>374</v>
      </c>
      <c r="N815" s="12" t="n">
        <v>0.01</v>
      </c>
      <c r="O815" s="12" t="n">
        <v>0.39</v>
      </c>
      <c r="P815" s="12" t="n">
        <v>144.41</v>
      </c>
      <c r="Q815" s="23" t="n">
        <f>M815/H815</f>
        <v>0.935</v>
      </c>
    </row>
    <row r="816" ht="22.5" customHeight="1">
      <c r="A816" s="34"/>
      <c r="B816" s="34"/>
      <c r="C816" s="13" t="n">
        <v>9297014</v>
      </c>
      <c r="D816" s="13" t="s">
        <v>13</v>
      </c>
      <c r="E816" s="14" t="s">
        <v>14</v>
      </c>
      <c r="F816" s="13" t="s">
        <v>26</v>
      </c>
      <c r="G816" s="24" t="n">
        <v>0.18</v>
      </c>
      <c r="H816" s="13" t="n">
        <v>200</v>
      </c>
      <c r="I816" s="21" t="n">
        <f>G816*H816*7</f>
        <v>252</v>
      </c>
      <c r="J816" s="13" t="s">
        <v>128</v>
      </c>
      <c r="K816" s="17" t="n">
        <v>42675</v>
      </c>
      <c r="L816" s="15" t="n">
        <v>3438</v>
      </c>
      <c r="M816" s="17" t="n">
        <v>196</v>
      </c>
      <c r="N816" s="12" t="n">
        <v>0.01</v>
      </c>
      <c r="O816" s="12" t="n">
        <v>0.16</v>
      </c>
      <c r="P816" s="12" t="n">
        <v>32.19</v>
      </c>
      <c r="Q816" s="23" t="n">
        <f>M816/H816</f>
        <v>0.98</v>
      </c>
    </row>
    <row r="817" ht="22.5" customHeight="1">
      <c r="A817" s="34"/>
      <c r="B817" s="34"/>
      <c r="C817" s="13" t="n">
        <v>7815836</v>
      </c>
      <c r="D817" s="13" t="s">
        <v>73</v>
      </c>
      <c r="E817" s="14" t="s">
        <v>36</v>
      </c>
      <c r="F817" s="13" t="s">
        <v>15</v>
      </c>
      <c r="G817" s="24" t="n">
        <v>0.08</v>
      </c>
      <c r="H817" s="13" t="n">
        <v>12000</v>
      </c>
      <c r="I817" s="21" t="n">
        <f>G817*H817*7</f>
        <v>6720</v>
      </c>
      <c r="J817" s="13" t="s">
        <v>128</v>
      </c>
      <c r="K817" s="17" t="n">
        <v>1383185</v>
      </c>
      <c r="L817" s="15" t="n">
        <v>261014</v>
      </c>
      <c r="M817" s="17" t="n">
        <v>3818</v>
      </c>
      <c r="N817" s="12" t="n">
        <v>0.002</v>
      </c>
      <c r="O817" s="12" t="n">
        <v>0.116</v>
      </c>
      <c r="P817" s="12" t="n">
        <v>443.19</v>
      </c>
      <c r="Q817" s="23" t="n">
        <f>M817/H817</f>
        <v>0.318166666666667</v>
      </c>
    </row>
    <row r="818" ht="22.5" customHeight="1">
      <c r="A818" s="34"/>
      <c r="B818" s="34"/>
      <c r="C818" s="13" t="n">
        <v>91467820</v>
      </c>
      <c r="D818" s="13" t="s">
        <v>74</v>
      </c>
      <c r="E818" s="14" t="s">
        <v>36</v>
      </c>
      <c r="F818" s="13" t="s">
        <v>15</v>
      </c>
      <c r="G818" s="24" t="n">
        <v>0.1</v>
      </c>
      <c r="H818" s="14" t="n">
        <v>300</v>
      </c>
      <c r="I818" s="21" t="n">
        <f>G818*H818*7</f>
        <v>210</v>
      </c>
      <c r="J818" s="13" t="s">
        <v>128</v>
      </c>
      <c r="K818" s="17" t="n">
        <v>227408</v>
      </c>
      <c r="L818" s="15" t="n">
        <v>79471</v>
      </c>
      <c r="M818" s="17" t="n">
        <v>245</v>
      </c>
      <c r="N818" s="12" t="n">
        <v>0</v>
      </c>
      <c r="O818" s="12" t="n">
        <v>0.1</v>
      </c>
      <c r="P818" s="12" t="n">
        <v>24.5</v>
      </c>
      <c r="Q818" s="23" t="n">
        <f>M818/H818</f>
        <v>0.816666666666667</v>
      </c>
    </row>
    <row r="819" ht="22.5" customHeight="1">
      <c r="A819" s="34"/>
      <c r="B819" s="34"/>
      <c r="C819" s="13" t="n">
        <v>91496145</v>
      </c>
      <c r="D819" s="13" t="s">
        <v>74</v>
      </c>
      <c r="E819" s="14" t="s">
        <v>71</v>
      </c>
      <c r="F819" s="13" t="s">
        <v>15</v>
      </c>
      <c r="G819" s="24" t="n">
        <v>0.14</v>
      </c>
      <c r="H819" s="14" t="n">
        <v>50</v>
      </c>
      <c r="I819" s="21" t="n">
        <f>G819*H819*7</f>
        <v>49</v>
      </c>
      <c r="J819" s="13" t="s">
        <v>128</v>
      </c>
      <c r="K819" s="17" t="n">
        <v>51888</v>
      </c>
      <c r="L819" s="17" t="n">
        <v>8027</v>
      </c>
      <c r="M819" s="17" t="n">
        <v>29</v>
      </c>
      <c r="N819" s="12" t="n">
        <v>0.001</v>
      </c>
      <c r="O819" s="12" t="n">
        <v>0.15</v>
      </c>
      <c r="P819" s="12" t="n">
        <v>4.35</v>
      </c>
      <c r="Q819" s="23" t="n">
        <f>M819/H819</f>
        <v>0.58</v>
      </c>
    </row>
    <row r="820" ht="22.5" customHeight="1">
      <c r="A820" s="34"/>
      <c r="B820" s="34"/>
      <c r="C820" s="13" t="n">
        <v>91496146</v>
      </c>
      <c r="D820" s="13" t="s">
        <v>74</v>
      </c>
      <c r="E820" s="14" t="s">
        <v>46</v>
      </c>
      <c r="F820" s="13" t="s">
        <v>15</v>
      </c>
      <c r="G820" s="24" t="n">
        <v>0.14</v>
      </c>
      <c r="H820" s="14" t="n">
        <v>200</v>
      </c>
      <c r="I820" s="21" t="n">
        <f>G820*H820*7</f>
        <v>196</v>
      </c>
      <c r="J820" s="13" t="s">
        <v>128</v>
      </c>
      <c r="K820" s="17" t="n">
        <v>37185</v>
      </c>
      <c r="L820" s="17" t="n">
        <v>5255</v>
      </c>
      <c r="M820" s="17" t="n">
        <v>49</v>
      </c>
      <c r="N820" s="12" t="n">
        <v>0.001</v>
      </c>
      <c r="O820" s="12" t="n">
        <v>0.14</v>
      </c>
      <c r="P820" s="12" t="n">
        <v>6.86</v>
      </c>
      <c r="Q820" s="23" t="n">
        <f>M820/H820</f>
        <v>0.245</v>
      </c>
    </row>
    <row r="821" ht="22.5" customHeight="1">
      <c r="A821" s="34"/>
      <c r="B821" s="34"/>
      <c r="C821" s="13" t="n">
        <v>91496147</v>
      </c>
      <c r="D821" s="13" t="s">
        <v>74</v>
      </c>
      <c r="E821" s="14" t="s">
        <v>11</v>
      </c>
      <c r="F821" s="13" t="s">
        <v>15</v>
      </c>
      <c r="G821" s="24" t="n">
        <v>0.14</v>
      </c>
      <c r="H821" s="14" t="n">
        <v>150</v>
      </c>
      <c r="I821" s="21" t="n">
        <f>G821*H821*7</f>
        <v>147</v>
      </c>
      <c r="J821" s="13" t="s">
        <v>128</v>
      </c>
      <c r="K821" s="17" t="n">
        <v>13823</v>
      </c>
      <c r="L821" s="15" t="n">
        <v>683</v>
      </c>
      <c r="M821" s="17" t="n">
        <v>18</v>
      </c>
      <c r="N821" s="12" t="n">
        <v>0.003</v>
      </c>
      <c r="O821" s="12" t="n">
        <v>0.13</v>
      </c>
      <c r="P821" s="12" t="n">
        <v>2.34</v>
      </c>
      <c r="Q821" s="23" t="n">
        <f>M821/H821</f>
        <v>0.12</v>
      </c>
    </row>
    <row r="822" ht="22.5" customHeight="1">
      <c r="A822" s="34"/>
      <c r="B822" s="34"/>
      <c r="C822" s="13" t="n">
        <v>91496148</v>
      </c>
      <c r="D822" s="13" t="s">
        <v>74</v>
      </c>
      <c r="E822" s="14" t="s">
        <v>14</v>
      </c>
      <c r="F822" s="13" t="s">
        <v>15</v>
      </c>
      <c r="G822" s="24" t="n">
        <v>0.15</v>
      </c>
      <c r="H822" s="14" t="n">
        <v>160</v>
      </c>
      <c r="I822" s="21" t="n">
        <f>G822*H822*7</f>
        <v>168</v>
      </c>
      <c r="J822" s="13" t="s">
        <v>128</v>
      </c>
      <c r="K822" s="17" t="n">
        <v>53403</v>
      </c>
      <c r="L822" s="17" t="n">
        <v>20132</v>
      </c>
      <c r="M822" s="17" t="n">
        <v>160</v>
      </c>
      <c r="N822" s="12" t="n">
        <v>0.001</v>
      </c>
      <c r="O822" s="12" t="n">
        <v>0.15</v>
      </c>
      <c r="P822" s="12" t="n">
        <v>24</v>
      </c>
      <c r="Q822" s="23" t="n">
        <f>M822/H822</f>
        <v>1</v>
      </c>
    </row>
    <row r="823" ht="22.5" customHeight="1">
      <c r="A823" s="34"/>
      <c r="B823" s="34"/>
      <c r="C823" s="13" t="n">
        <v>10765365</v>
      </c>
      <c r="D823" s="13" t="s">
        <v>75</v>
      </c>
      <c r="E823" s="14" t="s">
        <v>71</v>
      </c>
      <c r="F823" s="13" t="s">
        <v>15</v>
      </c>
      <c r="G823" s="24" t="n">
        <v>0.19</v>
      </c>
      <c r="H823" s="14" t="n">
        <v>100</v>
      </c>
      <c r="I823" s="21" t="n">
        <f>G823*H823*7</f>
        <v>133</v>
      </c>
      <c r="J823" s="13" t="s">
        <v>128</v>
      </c>
      <c r="K823" s="17" t="n">
        <v>278090</v>
      </c>
      <c r="L823" s="17" t="n">
        <v>1799</v>
      </c>
      <c r="M823" s="17" t="n">
        <v>100</v>
      </c>
      <c r="N823" s="12" t="n">
        <v>0.001</v>
      </c>
      <c r="O823" s="12" t="n">
        <v>0.18</v>
      </c>
      <c r="P823" s="12" t="n">
        <v>18.02</v>
      </c>
      <c r="Q823" s="23" t="n">
        <f>M823/H823</f>
        <v>1</v>
      </c>
    </row>
    <row r="824" ht="22.5" customHeight="1">
      <c r="A824" s="34"/>
      <c r="B824" s="34"/>
      <c r="C824" s="13" t="n">
        <v>11079953</v>
      </c>
      <c r="D824" s="13" t="s">
        <v>72</v>
      </c>
      <c r="E824" s="14" t="s">
        <v>36</v>
      </c>
      <c r="F824" s="13" t="s">
        <v>15</v>
      </c>
      <c r="G824" s="24" t="n">
        <v>0.8</v>
      </c>
      <c r="H824" s="14" t="n">
        <v>100</v>
      </c>
      <c r="I824" s="21" t="n">
        <f>G824*H824*7</f>
        <v>560</v>
      </c>
      <c r="J824" s="13" t="s">
        <v>128</v>
      </c>
      <c r="K824" s="15" t="n">
        <v>8064</v>
      </c>
      <c r="L824" s="15" t="n">
        <v>767</v>
      </c>
      <c r="M824" s="17" t="n">
        <v>0</v>
      </c>
      <c r="N824" s="12" t="n">
        <v>0</v>
      </c>
      <c r="O824" s="12" t="n">
        <v>0</v>
      </c>
      <c r="P824" s="12" t="n">
        <v>0</v>
      </c>
      <c r="Q824" s="23" t="n">
        <f>M824/H824</f>
        <v>0</v>
      </c>
    </row>
    <row r="825" ht="22.5" customHeight="1">
      <c r="A825" s="34"/>
      <c r="B825" s="34"/>
      <c r="C825" s="13" t="n">
        <v>11690181</v>
      </c>
      <c r="D825" s="13" t="s">
        <v>76</v>
      </c>
      <c r="E825" s="14" t="s">
        <v>14</v>
      </c>
      <c r="F825" s="13" t="s">
        <v>15</v>
      </c>
      <c r="G825" s="24" t="n">
        <v>0.45</v>
      </c>
      <c r="H825" s="14" t="n">
        <v>400</v>
      </c>
      <c r="I825" s="21" t="n">
        <f>G825*H825*7</f>
        <v>1260</v>
      </c>
      <c r="J825" s="13" t="s">
        <v>128</v>
      </c>
      <c r="K825" s="17" t="n">
        <v>445399</v>
      </c>
      <c r="L825" s="17" t="n">
        <v>12910</v>
      </c>
      <c r="M825" s="15" t="n">
        <v>400</v>
      </c>
      <c r="N825" s="12" t="n">
        <v>0.013</v>
      </c>
      <c r="O825" s="12" t="n">
        <v>0.42</v>
      </c>
      <c r="P825" s="12" t="n">
        <v>168</v>
      </c>
      <c r="Q825" s="23" t="n">
        <f>M825/H825</f>
        <v>1</v>
      </c>
    </row>
    <row r="826" ht="22.5" customHeight="1">
      <c r="A826" s="34"/>
      <c r="B826" s="34"/>
      <c r="C826" s="13" t="n">
        <v>11836152</v>
      </c>
      <c r="D826" s="13" t="s">
        <v>73</v>
      </c>
      <c r="E826" s="14" t="s">
        <v>36</v>
      </c>
      <c r="F826" s="13" t="s">
        <v>15</v>
      </c>
      <c r="G826" s="24" t="n">
        <v>0.09</v>
      </c>
      <c r="H826" s="14" t="n">
        <v>100</v>
      </c>
      <c r="I826" s="21" t="n">
        <f>G826*H826*7</f>
        <v>63</v>
      </c>
      <c r="J826" s="13" t="s">
        <v>128</v>
      </c>
      <c r="K826" s="17" t="n">
        <v>1375</v>
      </c>
      <c r="L826" s="15" t="n">
        <v>303</v>
      </c>
      <c r="M826" s="17" t="n">
        <v>5</v>
      </c>
      <c r="N826" s="12" t="n">
        <v>0.001</v>
      </c>
      <c r="O826" s="12" t="n">
        <v>0.09</v>
      </c>
      <c r="P826" s="12" t="n">
        <v>0.45</v>
      </c>
      <c r="Q826" s="23" t="n">
        <f>M826/H826</f>
        <v>0.05</v>
      </c>
    </row>
    <row r="827" ht="22.5" customHeight="1">
      <c r="A827" s="34"/>
      <c r="B827" s="34"/>
      <c r="C827" s="13" t="n">
        <v>11862336</v>
      </c>
      <c r="D827" s="13" t="s">
        <v>69</v>
      </c>
      <c r="E827" s="14" t="s">
        <v>42</v>
      </c>
      <c r="F827" s="13" t="s">
        <v>15</v>
      </c>
      <c r="G827" s="24" t="n">
        <v>0.1</v>
      </c>
      <c r="H827" s="14" t="n">
        <v>100</v>
      </c>
      <c r="I827" s="21" t="n">
        <f>G827*H827*7</f>
        <v>70</v>
      </c>
      <c r="J827" s="13" t="s">
        <v>128</v>
      </c>
      <c r="K827" s="17" t="n">
        <v>1190</v>
      </c>
      <c r="L827" s="15" t="n">
        <v>31</v>
      </c>
      <c r="M827" s="17" t="n">
        <v>0</v>
      </c>
      <c r="N827" s="12" t="n">
        <v>0</v>
      </c>
      <c r="O827" s="12" t="n">
        <v>0</v>
      </c>
      <c r="P827" s="12" t="n">
        <v>0</v>
      </c>
      <c r="Q827" s="23" t="n">
        <f>M827/H827</f>
        <v>0</v>
      </c>
    </row>
    <row r="828" ht="22.5" customHeight="1">
      <c r="A828" s="34"/>
      <c r="B828" s="34"/>
      <c r="C828" s="13" t="n">
        <v>11924259</v>
      </c>
      <c r="D828" s="13" t="s">
        <v>77</v>
      </c>
      <c r="E828" s="14" t="s">
        <v>36</v>
      </c>
      <c r="F828" s="13" t="s">
        <v>15</v>
      </c>
      <c r="G828" s="24" t="n">
        <v>0.12</v>
      </c>
      <c r="H828" s="14" t="n">
        <v>200</v>
      </c>
      <c r="I828" s="21" t="n">
        <f>G828*H828*7</f>
        <v>168</v>
      </c>
      <c r="J828" s="13" t="s">
        <v>128</v>
      </c>
      <c r="K828" s="17" t="n">
        <v>76564</v>
      </c>
      <c r="L828" s="15" t="n">
        <v>6583</v>
      </c>
      <c r="M828" s="17" t="n">
        <v>59</v>
      </c>
      <c r="N828" s="12" t="n">
        <v>0.001</v>
      </c>
      <c r="O828" s="12" t="n">
        <v>0.12</v>
      </c>
      <c r="P828" s="12" t="n">
        <v>7.08</v>
      </c>
      <c r="Q828" s="23" t="n">
        <f>M828/H828</f>
        <v>0.295</v>
      </c>
    </row>
    <row r="829" ht="22.5" customHeight="1">
      <c r="A829" s="34"/>
      <c r="B829" s="34"/>
      <c r="C829" s="13" t="n">
        <v>12038500</v>
      </c>
      <c r="D829" s="13" t="s">
        <v>76</v>
      </c>
      <c r="E829" s="14" t="s">
        <v>14</v>
      </c>
      <c r="F829" s="13" t="s">
        <v>15</v>
      </c>
      <c r="G829" s="24" t="n">
        <v>0.4</v>
      </c>
      <c r="H829" s="14" t="n">
        <v>100</v>
      </c>
      <c r="I829" s="21" t="n">
        <f>G829*H829*7</f>
        <v>280</v>
      </c>
      <c r="J829" s="13" t="s">
        <v>128</v>
      </c>
      <c r="K829" s="17" t="n">
        <v>10678</v>
      </c>
      <c r="L829" s="15" t="n">
        <v>1526</v>
      </c>
      <c r="M829" s="17" t="n">
        <v>43</v>
      </c>
      <c r="N829" s="12" t="n">
        <v>0.011</v>
      </c>
      <c r="O829" s="12" t="n">
        <v>0.4</v>
      </c>
      <c r="P829" s="12" t="n">
        <v>17.2</v>
      </c>
      <c r="Q829" s="23" t="n">
        <f>M829/H829</f>
        <v>0.43</v>
      </c>
    </row>
    <row r="830" ht="22.5" customHeight="1">
      <c r="A830" s="34"/>
      <c r="B830" s="34"/>
      <c r="C830" s="13" t="n">
        <v>91565943</v>
      </c>
      <c r="D830" s="13" t="s">
        <v>74</v>
      </c>
      <c r="E830" s="14" t="s">
        <v>46</v>
      </c>
      <c r="F830" s="13" t="s">
        <v>15</v>
      </c>
      <c r="G830" s="24" t="n">
        <v>0.14</v>
      </c>
      <c r="H830" s="14" t="n">
        <v>200</v>
      </c>
      <c r="I830" s="21" t="n">
        <f>G830*H830*7</f>
        <v>196</v>
      </c>
      <c r="J830" s="13" t="s">
        <v>128</v>
      </c>
      <c r="K830" s="17" t="n">
        <v>5342</v>
      </c>
      <c r="L830" s="17" t="n">
        <v>301</v>
      </c>
      <c r="M830" s="17" t="n">
        <v>1</v>
      </c>
      <c r="N830" s="12" t="n">
        <v>0</v>
      </c>
      <c r="O830" s="12" t="n">
        <v>0.14</v>
      </c>
      <c r="P830" s="12" t="n">
        <v>0.14</v>
      </c>
      <c r="Q830" s="23" t="n">
        <f>M830/H830</f>
        <v>0.005</v>
      </c>
    </row>
    <row r="831" ht="22.5" customHeight="1">
      <c r="A831" s="34"/>
      <c r="B831" s="34"/>
      <c r="C831" s="13" t="n">
        <v>91565945</v>
      </c>
      <c r="D831" s="13" t="s">
        <v>74</v>
      </c>
      <c r="E831" s="14" t="s">
        <v>36</v>
      </c>
      <c r="F831" s="13" t="s">
        <v>15</v>
      </c>
      <c r="G831" s="24" t="n">
        <v>0.12</v>
      </c>
      <c r="H831" s="14" t="n">
        <v>200</v>
      </c>
      <c r="I831" s="21" t="n">
        <f>G831*H831*7</f>
        <v>168</v>
      </c>
      <c r="J831" s="13" t="s">
        <v>128</v>
      </c>
      <c r="K831" s="17" t="n">
        <v>99519</v>
      </c>
      <c r="L831" s="15" t="n">
        <v>11788</v>
      </c>
      <c r="M831" s="17" t="n">
        <v>29</v>
      </c>
      <c r="N831" s="12" t="n">
        <v>0</v>
      </c>
      <c r="O831" s="12" t="n">
        <v>0.12</v>
      </c>
      <c r="P831" s="12" t="n">
        <v>3.48</v>
      </c>
      <c r="Q831" s="23" t="n">
        <f>M831/H831</f>
        <v>0.145</v>
      </c>
    </row>
    <row r="832" ht="22.5" customHeight="1">
      <c r="A832" s="34"/>
      <c r="B832" s="34"/>
      <c r="C832" s="13" t="n">
        <v>91551845</v>
      </c>
      <c r="D832" s="13" t="s">
        <v>74</v>
      </c>
      <c r="E832" s="14" t="s">
        <v>11</v>
      </c>
      <c r="F832" s="13" t="s">
        <v>15</v>
      </c>
      <c r="G832" s="24" t="n">
        <v>0.14</v>
      </c>
      <c r="H832" s="14" t="n">
        <v>150</v>
      </c>
      <c r="I832" s="21" t="n">
        <f>G832*H832*7</f>
        <v>147</v>
      </c>
      <c r="J832" s="13" t="s">
        <v>128</v>
      </c>
      <c r="K832" s="17" t="n">
        <v>69182</v>
      </c>
      <c r="L832" s="15" t="n">
        <v>7600</v>
      </c>
      <c r="M832" s="17" t="n">
        <v>150</v>
      </c>
      <c r="N832" s="12" t="n">
        <v>0.003</v>
      </c>
      <c r="O832" s="12" t="n">
        <v>0.14</v>
      </c>
      <c r="P832" s="12" t="n">
        <v>21</v>
      </c>
      <c r="Q832" s="23" t="n">
        <f>M832/H832</f>
        <v>1</v>
      </c>
    </row>
    <row r="833" ht="22.5" customHeight="1">
      <c r="A833" s="34"/>
      <c r="B833" s="34"/>
      <c r="C833" s="13" t="n">
        <v>91565949</v>
      </c>
      <c r="D833" s="13" t="s">
        <v>74</v>
      </c>
      <c r="E833" s="14" t="s">
        <v>71</v>
      </c>
      <c r="F833" s="13" t="s">
        <v>15</v>
      </c>
      <c r="G833" s="24" t="n">
        <v>0.15</v>
      </c>
      <c r="H833" s="14" t="n">
        <v>50</v>
      </c>
      <c r="I833" s="21" t="n">
        <f>G833*H833*7</f>
        <v>52.5</v>
      </c>
      <c r="J833" s="13" t="s">
        <v>128</v>
      </c>
      <c r="K833" s="17" t="n">
        <v>124662</v>
      </c>
      <c r="L833" s="15" t="n">
        <v>23176</v>
      </c>
      <c r="M833" s="17" t="n">
        <v>50</v>
      </c>
      <c r="N833" s="12" t="n">
        <v>0</v>
      </c>
      <c r="O833" s="12" t="n">
        <v>0.15</v>
      </c>
      <c r="P833" s="12" t="n">
        <v>7.5</v>
      </c>
      <c r="Q833" s="23" t="n">
        <f>M833/H833</f>
        <v>1</v>
      </c>
    </row>
    <row r="834" ht="22.5" customHeight="1">
      <c r="A834" s="34"/>
      <c r="B834" s="34"/>
      <c r="C834" s="13" t="n">
        <v>12336897</v>
      </c>
      <c r="D834" s="13" t="s">
        <v>78</v>
      </c>
      <c r="E834" s="14" t="s">
        <v>11</v>
      </c>
      <c r="F834" s="13" t="s">
        <v>15</v>
      </c>
      <c r="G834" s="24" t="n">
        <v>0.3</v>
      </c>
      <c r="H834" s="14" t="n">
        <v>200</v>
      </c>
      <c r="I834" s="21" t="n">
        <f>G834*H834*7</f>
        <v>420</v>
      </c>
      <c r="J834" s="13" t="s">
        <v>128</v>
      </c>
      <c r="K834" s="17" t="n">
        <v>113170</v>
      </c>
      <c r="L834" s="15" t="n">
        <v>41690</v>
      </c>
      <c r="M834" s="17" t="n">
        <v>203</v>
      </c>
      <c r="N834" s="12" t="n">
        <v>0.001</v>
      </c>
      <c r="O834" s="12" t="n">
        <v>0.3</v>
      </c>
      <c r="P834" s="12" t="n">
        <v>60.9</v>
      </c>
      <c r="Q834" s="23" t="n">
        <f>M834/H834</f>
        <v>1.015</v>
      </c>
    </row>
    <row r="835" ht="22.5" customHeight="1">
      <c r="A835" s="34"/>
      <c r="B835" s="34"/>
      <c r="C835" s="13" t="n">
        <v>12336896</v>
      </c>
      <c r="D835" s="13" t="s">
        <v>78</v>
      </c>
      <c r="E835" s="14" t="s">
        <v>11</v>
      </c>
      <c r="F835" s="13" t="s">
        <v>12</v>
      </c>
      <c r="G835" s="24" t="n">
        <v>0.25</v>
      </c>
      <c r="H835" s="14" t="n">
        <v>200</v>
      </c>
      <c r="I835" s="21" t="n">
        <f>G835*H835*7</f>
        <v>350</v>
      </c>
      <c r="J835" s="13" t="s">
        <v>128</v>
      </c>
      <c r="K835" s="17" t="n">
        <v>1481</v>
      </c>
      <c r="L835" s="15" t="n">
        <v>92</v>
      </c>
      <c r="M835" s="17" t="n">
        <v>0</v>
      </c>
      <c r="N835" s="12" t="n">
        <v>0</v>
      </c>
      <c r="O835" s="12" t="n">
        <v>0</v>
      </c>
      <c r="P835" s="12" t="n">
        <v>0.0113</v>
      </c>
      <c r="Q835" s="23" t="n">
        <f>M835/H835</f>
        <v>0</v>
      </c>
    </row>
    <row r="836" ht="22.5" customHeight="1">
      <c r="A836" s="34"/>
      <c r="B836" s="34"/>
      <c r="C836" s="13" t="n">
        <v>91573130</v>
      </c>
      <c r="D836" s="13" t="s">
        <v>53</v>
      </c>
      <c r="E836" s="14" t="s">
        <v>17</v>
      </c>
      <c r="F836" s="13" t="s">
        <v>15</v>
      </c>
      <c r="G836" s="24" t="n">
        <v>0.2</v>
      </c>
      <c r="H836" s="14" t="n">
        <v>80</v>
      </c>
      <c r="I836" s="21" t="n">
        <f>G836*H836*7</f>
        <v>112</v>
      </c>
      <c r="J836" s="13" t="s">
        <v>128</v>
      </c>
      <c r="K836" s="17" t="n">
        <v>73515</v>
      </c>
      <c r="L836" s="15" t="n">
        <v>6946</v>
      </c>
      <c r="M836" s="17" t="n">
        <v>3</v>
      </c>
      <c r="N836" s="12" t="n">
        <v>0</v>
      </c>
      <c r="O836" s="12" t="n">
        <v>0.2</v>
      </c>
      <c r="P836" s="12" t="n">
        <v>0.6</v>
      </c>
      <c r="Q836" s="23" t="n">
        <f>M836/H836</f>
        <v>0.0375</v>
      </c>
    </row>
    <row r="837" ht="22.5" customHeight="1">
      <c r="A837" s="34"/>
      <c r="B837" s="30"/>
      <c r="C837" s="13" t="n">
        <v>91573131</v>
      </c>
      <c r="D837" s="13" t="s">
        <v>53</v>
      </c>
      <c r="E837" s="14" t="s">
        <v>33</v>
      </c>
      <c r="F837" s="13" t="s">
        <v>15</v>
      </c>
      <c r="G837" s="24" t="n">
        <v>0.2</v>
      </c>
      <c r="H837" s="14" t="n">
        <v>80</v>
      </c>
      <c r="I837" s="21" t="n">
        <f>G837*H837*7</f>
        <v>112</v>
      </c>
      <c r="J837" s="13" t="s">
        <v>128</v>
      </c>
      <c r="K837" s="17" t="n">
        <v>150909</v>
      </c>
      <c r="L837" s="15" t="n">
        <v>35066</v>
      </c>
      <c r="M837" s="17" t="n">
        <v>4</v>
      </c>
      <c r="N837" s="12" t="n">
        <v>0</v>
      </c>
      <c r="O837" s="12" t="n">
        <v>0.2</v>
      </c>
      <c r="P837" s="12" t="n">
        <v>0.8</v>
      </c>
      <c r="Q837" s="23" t="n">
        <f>M837/H837</f>
        <v>0.05</v>
      </c>
    </row>
    <row r="838" ht="22.5" customHeight="1">
      <c r="A838" s="34"/>
      <c r="B838" s="76" t="s">
        <v>138</v>
      </c>
      <c r="C838" s="13" t="n">
        <v>6395488</v>
      </c>
      <c r="D838" s="13" t="s">
        <v>39</v>
      </c>
      <c r="E838" s="14" t="s">
        <v>14</v>
      </c>
      <c r="F838" s="13" t="s">
        <v>15</v>
      </c>
      <c r="G838" s="24" t="n">
        <v>0.3</v>
      </c>
      <c r="H838" s="13" t="n">
        <v>200</v>
      </c>
      <c r="I838" s="21" t="n">
        <f>G838*H838*7</f>
        <v>420</v>
      </c>
      <c r="J838" s="13" t="s">
        <v>128</v>
      </c>
      <c r="K838" s="15" t="n">
        <v>139841</v>
      </c>
      <c r="L838" s="15" t="n">
        <v>41686</v>
      </c>
      <c r="M838" s="16" t="n">
        <v>200</v>
      </c>
      <c r="N838" s="12" t="n">
        <v>0.001</v>
      </c>
      <c r="O838" s="12" t="n">
        <v>0.3</v>
      </c>
      <c r="P838" s="12" t="n">
        <v>60</v>
      </c>
      <c r="Q838" s="23" t="n">
        <f>M838/H838</f>
        <v>1</v>
      </c>
    </row>
    <row r="839" ht="22.5" customHeight="1">
      <c r="A839" s="34"/>
      <c r="B839" s="34"/>
      <c r="C839" s="13" t="n">
        <v>8291713</v>
      </c>
      <c r="D839" s="13" t="s">
        <v>40</v>
      </c>
      <c r="E839" s="14" t="s">
        <v>14</v>
      </c>
      <c r="F839" s="13" t="s">
        <v>15</v>
      </c>
      <c r="G839" s="24" t="n">
        <v>0.14</v>
      </c>
      <c r="H839" s="13" t="n">
        <v>2000</v>
      </c>
      <c r="I839" s="21" t="n">
        <f>G839*H839*7</f>
        <v>1960</v>
      </c>
      <c r="J839" s="13" t="s">
        <v>128</v>
      </c>
      <c r="K839" s="15" t="n">
        <v>105759</v>
      </c>
      <c r="L839" s="15" t="n">
        <v>36125</v>
      </c>
      <c r="M839" s="15" t="n">
        <v>1500</v>
      </c>
      <c r="N839" s="12" t="n">
        <v>0.006</v>
      </c>
      <c r="O839" s="12" t="n">
        <v>0.135</v>
      </c>
      <c r="P839" s="12" t="n">
        <v>202.5</v>
      </c>
      <c r="Q839" s="23" t="n">
        <f>M839/H839</f>
        <v>0.75</v>
      </c>
    </row>
    <row r="840" ht="22.5" customHeight="1">
      <c r="A840" s="34"/>
      <c r="B840" s="34"/>
      <c r="C840" s="13" t="n">
        <v>8566541</v>
      </c>
      <c r="D840" s="13" t="s">
        <v>79</v>
      </c>
      <c r="E840" s="14" t="s">
        <v>14</v>
      </c>
      <c r="F840" s="13" t="s">
        <v>26</v>
      </c>
      <c r="G840" s="24" t="n">
        <v>0.13</v>
      </c>
      <c r="H840" s="13" t="n">
        <v>500</v>
      </c>
      <c r="I840" s="21" t="n">
        <f>G840*H840*7</f>
        <v>455</v>
      </c>
      <c r="J840" s="13" t="s">
        <v>128</v>
      </c>
      <c r="K840" s="15" t="n">
        <v>185681</v>
      </c>
      <c r="L840" s="15" t="n">
        <v>2935</v>
      </c>
      <c r="M840" s="16" t="n">
        <v>378</v>
      </c>
      <c r="N840" s="12" t="n">
        <v>0.02</v>
      </c>
      <c r="O840" s="12" t="n">
        <v>0.18</v>
      </c>
      <c r="P840" s="12" t="n">
        <v>66.83</v>
      </c>
      <c r="Q840" s="23" t="n">
        <f>M840/H840</f>
        <v>0.756</v>
      </c>
    </row>
    <row r="841" ht="22.5" customHeight="1">
      <c r="A841" s="34"/>
      <c r="B841" s="34"/>
      <c r="C841" s="13" t="n">
        <v>8566084</v>
      </c>
      <c r="D841" s="13" t="s">
        <v>80</v>
      </c>
      <c r="E841" s="14" t="s">
        <v>42</v>
      </c>
      <c r="F841" s="13" t="s">
        <v>15</v>
      </c>
      <c r="G841" s="24" t="n">
        <v>0.12</v>
      </c>
      <c r="H841" s="13" t="n">
        <v>100</v>
      </c>
      <c r="I841" s="21" t="n">
        <f>G841*H841*7</f>
        <v>84</v>
      </c>
      <c r="J841" s="13" t="s">
        <v>128</v>
      </c>
      <c r="K841" s="15" t="n">
        <v>35959</v>
      </c>
      <c r="L841" s="15" t="n">
        <v>6836</v>
      </c>
      <c r="M841" s="16" t="n">
        <v>100</v>
      </c>
      <c r="N841" s="12" t="n">
        <v>0.002</v>
      </c>
      <c r="O841" s="12" t="n">
        <v>0.12</v>
      </c>
      <c r="P841" s="12" t="n">
        <v>12</v>
      </c>
      <c r="Q841" s="23" t="n">
        <f>M841/H841</f>
        <v>1</v>
      </c>
    </row>
    <row r="842" ht="22.5" customHeight="1">
      <c r="A842" s="34"/>
      <c r="B842" s="34"/>
      <c r="C842" s="13" t="n">
        <v>2937658</v>
      </c>
      <c r="D842" s="13" t="s">
        <v>81</v>
      </c>
      <c r="E842" s="14" t="s">
        <v>14</v>
      </c>
      <c r="F842" s="13" t="s">
        <v>15</v>
      </c>
      <c r="G842" s="24" t="n">
        <v>0.15</v>
      </c>
      <c r="H842" s="13" t="n">
        <v>100</v>
      </c>
      <c r="I842" s="21" t="n">
        <f>G842*H842*7</f>
        <v>105</v>
      </c>
      <c r="J842" s="13" t="s">
        <v>128</v>
      </c>
      <c r="K842" s="15" t="n">
        <v>4061</v>
      </c>
      <c r="L842" s="15" t="n">
        <v>2125</v>
      </c>
      <c r="M842" s="16" t="n">
        <v>100</v>
      </c>
      <c r="N842" s="12" t="n">
        <v>0.006</v>
      </c>
      <c r="O842" s="12" t="n">
        <v>0.123</v>
      </c>
      <c r="P842" s="12" t="n">
        <v>12.3</v>
      </c>
      <c r="Q842" s="23" t="n">
        <f>M842/H842</f>
        <v>1</v>
      </c>
    </row>
    <row r="843" ht="22.5" customHeight="1">
      <c r="A843" s="34"/>
      <c r="B843" s="34"/>
      <c r="C843" s="13" t="n">
        <v>6706444</v>
      </c>
      <c r="D843" s="13" t="s">
        <v>82</v>
      </c>
      <c r="E843" s="14" t="s">
        <v>83</v>
      </c>
      <c r="F843" s="13" t="s">
        <v>12</v>
      </c>
      <c r="G843" s="24" t="n">
        <v>0.5</v>
      </c>
      <c r="H843" s="13" t="n">
        <v>100</v>
      </c>
      <c r="I843" s="21" t="n">
        <f>G843*H843*7</f>
        <v>350</v>
      </c>
      <c r="J843" s="13" t="s">
        <v>128</v>
      </c>
      <c r="K843" s="15" t="n">
        <v>35674</v>
      </c>
      <c r="L843" s="15" t="n">
        <v>3221</v>
      </c>
      <c r="M843" s="16" t="n">
        <v>8</v>
      </c>
      <c r="N843" s="12" t="n">
        <v>0.001</v>
      </c>
      <c r="O843" s="12" t="n">
        <v>0.54</v>
      </c>
      <c r="P843" s="12" t="n">
        <v>4.3189</v>
      </c>
      <c r="Q843" s="23" t="n">
        <f>M843/H843</f>
        <v>0.08</v>
      </c>
    </row>
    <row r="844" ht="22.5" customHeight="1">
      <c r="A844" s="34"/>
      <c r="B844" s="34"/>
      <c r="C844" s="13" t="n">
        <v>5963354</v>
      </c>
      <c r="D844" s="13" t="s">
        <v>82</v>
      </c>
      <c r="E844" s="14" t="s">
        <v>83</v>
      </c>
      <c r="F844" s="13" t="s">
        <v>15</v>
      </c>
      <c r="G844" s="24" t="n">
        <v>0.55</v>
      </c>
      <c r="H844" s="13" t="n">
        <v>500</v>
      </c>
      <c r="I844" s="21" t="n">
        <f>G844*H844*7</f>
        <v>1925</v>
      </c>
      <c r="J844" s="13" t="s">
        <v>128</v>
      </c>
      <c r="K844" s="15" t="n">
        <v>278746</v>
      </c>
      <c r="L844" s="15" t="n">
        <v>75183</v>
      </c>
      <c r="M844" s="16" t="n">
        <v>348</v>
      </c>
      <c r="N844" s="12" t="n">
        <v>0.003</v>
      </c>
      <c r="O844" s="12" t="n">
        <v>0.574</v>
      </c>
      <c r="P844" s="12" t="n">
        <v>199.748</v>
      </c>
      <c r="Q844" s="23" t="n">
        <f>M844/H844</f>
        <v>0.696</v>
      </c>
    </row>
    <row r="845" ht="22.5" customHeight="1">
      <c r="A845" s="34"/>
      <c r="B845" s="34"/>
      <c r="C845" s="13" t="n">
        <v>9686529</v>
      </c>
      <c r="D845" s="13" t="s">
        <v>82</v>
      </c>
      <c r="E845" s="14" t="s">
        <v>84</v>
      </c>
      <c r="F845" s="13" t="s">
        <v>15</v>
      </c>
      <c r="G845" s="24" t="n">
        <v>0.4</v>
      </c>
      <c r="H845" s="13" t="n">
        <v>200</v>
      </c>
      <c r="I845" s="21" t="n">
        <f>G845*H845*7</f>
        <v>560</v>
      </c>
      <c r="J845" s="13" t="s">
        <v>128</v>
      </c>
      <c r="K845" s="15" t="n">
        <v>39941</v>
      </c>
      <c r="L845" s="15" t="n">
        <v>15445</v>
      </c>
      <c r="M845" s="16" t="n">
        <v>23</v>
      </c>
      <c r="N845" s="12" t="n">
        <v>0.001</v>
      </c>
      <c r="O845" s="12" t="n">
        <v>0.5</v>
      </c>
      <c r="P845" s="12" t="n">
        <v>11.5</v>
      </c>
      <c r="Q845" s="23" t="n">
        <f>M845/H845</f>
        <v>0.115</v>
      </c>
    </row>
    <row r="846" ht="22.5" customHeight="1">
      <c r="A846" s="34"/>
      <c r="B846" s="34"/>
      <c r="C846" s="13" t="n">
        <v>5963400</v>
      </c>
      <c r="D846" s="13" t="s">
        <v>82</v>
      </c>
      <c r="E846" s="14" t="s">
        <v>85</v>
      </c>
      <c r="F846" s="13" t="s">
        <v>15</v>
      </c>
      <c r="G846" s="24" t="n">
        <v>0.2</v>
      </c>
      <c r="H846" s="13" t="n">
        <v>50</v>
      </c>
      <c r="I846" s="21" t="n">
        <f>G846*H846*7</f>
        <v>70</v>
      </c>
      <c r="J846" s="13" t="s">
        <v>128</v>
      </c>
      <c r="K846" s="15" t="n">
        <v>19822</v>
      </c>
      <c r="L846" s="15" t="n">
        <v>4359</v>
      </c>
      <c r="M846" s="16" t="n">
        <v>42</v>
      </c>
      <c r="N846" s="12" t="n">
        <v>0.002</v>
      </c>
      <c r="O846" s="12" t="n">
        <v>0.2</v>
      </c>
      <c r="P846" s="12" t="n">
        <v>8.4</v>
      </c>
      <c r="Q846" s="23" t="n">
        <f>M846/H846</f>
        <v>0.84</v>
      </c>
    </row>
    <row r="847" ht="22.5" customHeight="1">
      <c r="A847" s="34"/>
      <c r="B847" s="34"/>
      <c r="C847" s="13" t="n">
        <v>10080665</v>
      </c>
      <c r="D847" s="13" t="s">
        <v>82</v>
      </c>
      <c r="E847" s="14" t="s">
        <v>86</v>
      </c>
      <c r="F847" s="13" t="s">
        <v>15</v>
      </c>
      <c r="G847" s="24" t="n">
        <v>0.38</v>
      </c>
      <c r="H847" s="13" t="n">
        <v>40</v>
      </c>
      <c r="I847" s="21" t="n">
        <f>G847*H847*7</f>
        <v>106.4</v>
      </c>
      <c r="J847" s="13" t="s">
        <v>128</v>
      </c>
      <c r="K847" s="15" t="n">
        <v>13454</v>
      </c>
      <c r="L847" s="15" t="n">
        <v>2643</v>
      </c>
      <c r="M847" s="16" t="n">
        <v>16</v>
      </c>
      <c r="N847" s="12" t="n">
        <v>0.002</v>
      </c>
      <c r="O847" s="12" t="n">
        <v>0.38</v>
      </c>
      <c r="P847" s="12" t="n">
        <v>6.08</v>
      </c>
      <c r="Q847" s="23" t="n">
        <f>M847/H847</f>
        <v>0.4</v>
      </c>
    </row>
    <row r="848" ht="22.5" customHeight="1">
      <c r="A848" s="34"/>
      <c r="B848" s="34"/>
      <c r="C848" s="13" t="n">
        <v>91520433</v>
      </c>
      <c r="D848" s="13" t="s">
        <v>74</v>
      </c>
      <c r="E848" s="14" t="s">
        <v>14</v>
      </c>
      <c r="F848" s="13" t="s">
        <v>15</v>
      </c>
      <c r="G848" s="24" t="n">
        <v>0.16</v>
      </c>
      <c r="H848" s="13" t="n">
        <v>200</v>
      </c>
      <c r="I848" s="21" t="n">
        <f>G848*H848*7</f>
        <v>224</v>
      </c>
      <c r="J848" s="13" t="s">
        <v>128</v>
      </c>
      <c r="K848" s="15" t="n">
        <v>26080</v>
      </c>
      <c r="L848" s="15" t="n">
        <v>1481</v>
      </c>
      <c r="M848" s="16" t="n">
        <v>2</v>
      </c>
      <c r="N848" s="12" t="n">
        <v>0</v>
      </c>
      <c r="O848" s="12" t="n">
        <v>0.16</v>
      </c>
      <c r="P848" s="12" t="n">
        <v>0.32</v>
      </c>
      <c r="Q848" s="23" t="n">
        <f>M848/H848</f>
        <v>0.01</v>
      </c>
    </row>
    <row r="849" ht="22.5" customHeight="1">
      <c r="A849" s="34"/>
      <c r="B849" s="34"/>
      <c r="C849" s="13" t="n">
        <v>11078827</v>
      </c>
      <c r="D849" s="13" t="s">
        <v>82</v>
      </c>
      <c r="E849" s="14" t="s">
        <v>85</v>
      </c>
      <c r="F849" s="13" t="s">
        <v>15</v>
      </c>
      <c r="G849" s="24" t="n">
        <v>0.2</v>
      </c>
      <c r="H849" s="13" t="n">
        <v>50</v>
      </c>
      <c r="I849" s="21" t="n">
        <f>G849*H849*7</f>
        <v>70</v>
      </c>
      <c r="J849" s="13" t="s">
        <v>128</v>
      </c>
      <c r="K849" s="15" t="n">
        <v>553</v>
      </c>
      <c r="L849" s="15" t="n">
        <v>163</v>
      </c>
      <c r="M849" s="16" t="n">
        <v>0</v>
      </c>
      <c r="N849" s="12" t="n">
        <v>0</v>
      </c>
      <c r="O849" s="12" t="n">
        <v>0</v>
      </c>
      <c r="P849" s="12" t="n">
        <v>0</v>
      </c>
      <c r="Q849" s="23" t="n">
        <f>M849/H849</f>
        <v>0</v>
      </c>
    </row>
    <row r="850" ht="22.5" customHeight="1">
      <c r="A850" s="34"/>
      <c r="B850" s="34"/>
      <c r="C850" s="13" t="n">
        <v>11078981</v>
      </c>
      <c r="D850" s="13" t="s">
        <v>82</v>
      </c>
      <c r="E850" s="14" t="s">
        <v>83</v>
      </c>
      <c r="F850" s="13" t="s">
        <v>15</v>
      </c>
      <c r="G850" s="24" t="n">
        <v>0.2</v>
      </c>
      <c r="H850" s="13" t="n">
        <v>50</v>
      </c>
      <c r="I850" s="21" t="n">
        <f>G850*H850*7</f>
        <v>70</v>
      </c>
      <c r="J850" s="13" t="s">
        <v>128</v>
      </c>
      <c r="K850" s="15" t="n">
        <v>214</v>
      </c>
      <c r="L850" s="15" t="n">
        <v>4</v>
      </c>
      <c r="M850" s="16" t="n">
        <v>0</v>
      </c>
      <c r="N850" s="12" t="n">
        <v>0</v>
      </c>
      <c r="O850" s="12" t="n">
        <v>0</v>
      </c>
      <c r="P850" s="12" t="n">
        <v>0</v>
      </c>
      <c r="Q850" s="23" t="n">
        <f>M850/H850</f>
        <v>0</v>
      </c>
    </row>
    <row r="851" ht="22.5" customHeight="1">
      <c r="A851" s="34"/>
      <c r="B851" s="34"/>
      <c r="C851" s="13" t="n">
        <v>11080833</v>
      </c>
      <c r="D851" s="13" t="s">
        <v>82</v>
      </c>
      <c r="E851" s="14" t="s">
        <v>84</v>
      </c>
      <c r="F851" s="13" t="s">
        <v>15</v>
      </c>
      <c r="G851" s="24" t="n">
        <v>0.2</v>
      </c>
      <c r="H851" s="13" t="n">
        <v>50</v>
      </c>
      <c r="I851" s="21" t="n">
        <f>G851*H851*7</f>
        <v>70</v>
      </c>
      <c r="J851" s="13" t="s">
        <v>128</v>
      </c>
      <c r="K851" s="15" t="n">
        <v>24</v>
      </c>
      <c r="L851" s="15" t="n">
        <v>5</v>
      </c>
      <c r="M851" s="16" t="n">
        <v>0</v>
      </c>
      <c r="N851" s="12" t="n">
        <v>0</v>
      </c>
      <c r="O851" s="12" t="n">
        <v>0</v>
      </c>
      <c r="P851" s="12" t="n">
        <v>0</v>
      </c>
      <c r="Q851" s="23" t="n">
        <f>M851/H851</f>
        <v>0</v>
      </c>
    </row>
    <row r="852" ht="22.5" customHeight="1">
      <c r="A852" s="34"/>
      <c r="B852" s="34"/>
      <c r="C852" s="13" t="n">
        <v>11081056</v>
      </c>
      <c r="D852" s="13" t="s">
        <v>82</v>
      </c>
      <c r="E852" s="14" t="s">
        <v>86</v>
      </c>
      <c r="F852" s="13" t="s">
        <v>15</v>
      </c>
      <c r="G852" s="24" t="n">
        <v>0.2</v>
      </c>
      <c r="H852" s="13" t="n">
        <v>50</v>
      </c>
      <c r="I852" s="21" t="n">
        <f>G852*H852*7</f>
        <v>70</v>
      </c>
      <c r="J852" s="13" t="s">
        <v>128</v>
      </c>
      <c r="K852" s="15" t="n">
        <v>109</v>
      </c>
      <c r="L852" s="15" t="n">
        <v>14</v>
      </c>
      <c r="M852" s="16" t="n">
        <v>0</v>
      </c>
      <c r="N852" s="12" t="n">
        <v>0</v>
      </c>
      <c r="O852" s="12" t="n">
        <v>0</v>
      </c>
      <c r="P852" s="12" t="n">
        <v>0</v>
      </c>
      <c r="Q852" s="23" t="n">
        <f>M852/H852</f>
        <v>0</v>
      </c>
    </row>
    <row r="853" ht="22.5" customHeight="1">
      <c r="A853" s="34"/>
      <c r="B853" s="34"/>
      <c r="C853" s="13" t="n">
        <v>11078963</v>
      </c>
      <c r="D853" s="13" t="s">
        <v>81</v>
      </c>
      <c r="E853" s="14" t="s">
        <v>14</v>
      </c>
      <c r="F853" s="13" t="s">
        <v>15</v>
      </c>
      <c r="G853" s="24" t="n">
        <v>0.4</v>
      </c>
      <c r="H853" s="13" t="n">
        <v>100</v>
      </c>
      <c r="I853" s="21" t="n">
        <f>G853*H853*7</f>
        <v>280</v>
      </c>
      <c r="J853" s="13" t="s">
        <v>128</v>
      </c>
      <c r="K853" s="15" t="n">
        <v>9897</v>
      </c>
      <c r="L853" s="15" t="n">
        <v>2342</v>
      </c>
      <c r="M853" s="16" t="n">
        <v>77</v>
      </c>
      <c r="N853" s="12" t="n">
        <v>0.013</v>
      </c>
      <c r="O853" s="12" t="n">
        <v>0.4</v>
      </c>
      <c r="P853" s="12" t="n">
        <v>30.8</v>
      </c>
      <c r="Q853" s="23" t="n">
        <f>M853/H853</f>
        <v>0.77</v>
      </c>
    </row>
    <row r="854" ht="22.5" customHeight="1">
      <c r="A854" s="34"/>
      <c r="B854" s="34"/>
      <c r="C854" s="13" t="n">
        <v>91538300</v>
      </c>
      <c r="D854" s="13" t="s">
        <v>74</v>
      </c>
      <c r="E854" s="14" t="s">
        <v>36</v>
      </c>
      <c r="F854" s="13" t="s">
        <v>15</v>
      </c>
      <c r="G854" s="24" t="n">
        <v>0.14</v>
      </c>
      <c r="H854" s="13" t="n">
        <v>300</v>
      </c>
      <c r="I854" s="21" t="n">
        <f>G854*H854*7</f>
        <v>294</v>
      </c>
      <c r="J854" s="13" t="s">
        <v>128</v>
      </c>
      <c r="K854" s="15" t="n">
        <v>3316</v>
      </c>
      <c r="L854" s="15" t="n">
        <v>628</v>
      </c>
      <c r="M854" s="16" t="n">
        <v>4</v>
      </c>
      <c r="N854" s="12" t="n">
        <v>0.001</v>
      </c>
      <c r="O854" s="12" t="n">
        <v>0.14</v>
      </c>
      <c r="P854" s="12" t="n">
        <v>0.56</v>
      </c>
      <c r="Q854" s="23" t="n">
        <f>M854/H854</f>
        <v>0.0133333333333333</v>
      </c>
    </row>
    <row r="855" ht="22.5" customHeight="1">
      <c r="A855" s="34"/>
      <c r="B855" s="34"/>
      <c r="C855" s="13" t="n">
        <v>91538301</v>
      </c>
      <c r="D855" s="13" t="s">
        <v>74</v>
      </c>
      <c r="E855" s="14" t="s">
        <v>14</v>
      </c>
      <c r="F855" s="13" t="s">
        <v>15</v>
      </c>
      <c r="G855" s="24" t="n">
        <v>0.22</v>
      </c>
      <c r="H855" s="13" t="n">
        <v>200</v>
      </c>
      <c r="I855" s="21" t="n">
        <f>G855*H855*7</f>
        <v>308</v>
      </c>
      <c r="J855" s="13" t="s">
        <v>128</v>
      </c>
      <c r="K855" s="15" t="n">
        <v>263</v>
      </c>
      <c r="L855" s="15" t="n">
        <v>91</v>
      </c>
      <c r="M855" s="16" t="n">
        <v>0</v>
      </c>
      <c r="N855" s="12" t="n">
        <v>0</v>
      </c>
      <c r="O855" s="12" t="n">
        <v>0</v>
      </c>
      <c r="P855" s="12" t="n">
        <v>0</v>
      </c>
      <c r="Q855" s="23" t="n">
        <f>M855/H855</f>
        <v>0</v>
      </c>
    </row>
    <row r="856" ht="22.5" customHeight="1">
      <c r="A856" s="34"/>
      <c r="B856" s="34"/>
      <c r="C856" s="13" t="n">
        <v>91538306</v>
      </c>
      <c r="D856" s="13" t="s">
        <v>74</v>
      </c>
      <c r="E856" s="14" t="s">
        <v>71</v>
      </c>
      <c r="F856" s="13" t="s">
        <v>15</v>
      </c>
      <c r="G856" s="24" t="n">
        <v>0.18</v>
      </c>
      <c r="H856" s="13" t="n">
        <v>250</v>
      </c>
      <c r="I856" s="21" t="n">
        <f>G856*H856*7</f>
        <v>315</v>
      </c>
      <c r="J856" s="13" t="s">
        <v>128</v>
      </c>
      <c r="K856" s="15" t="n">
        <v>1583</v>
      </c>
      <c r="L856" s="15" t="n">
        <v>395</v>
      </c>
      <c r="M856" s="16" t="n">
        <v>2</v>
      </c>
      <c r="N856" s="12" t="n">
        <v>0.001</v>
      </c>
      <c r="O856" s="12" t="n">
        <v>0.18</v>
      </c>
      <c r="P856" s="12" t="n">
        <v>0.36</v>
      </c>
      <c r="Q856" s="23" t="n">
        <f>M856/H856</f>
        <v>0.008</v>
      </c>
    </row>
    <row r="857" ht="22.5" customHeight="1">
      <c r="A857" s="34"/>
      <c r="B857" s="34"/>
      <c r="C857" s="13" t="n">
        <v>91538307</v>
      </c>
      <c r="D857" s="13" t="s">
        <v>74</v>
      </c>
      <c r="E857" s="14" t="s">
        <v>17</v>
      </c>
      <c r="F857" s="13" t="s">
        <v>15</v>
      </c>
      <c r="G857" s="24" t="n">
        <v>0.22</v>
      </c>
      <c r="H857" s="13" t="n">
        <v>200</v>
      </c>
      <c r="I857" s="21" t="n">
        <f>G857*H857*7</f>
        <v>308</v>
      </c>
      <c r="J857" s="13" t="s">
        <v>128</v>
      </c>
      <c r="K857" s="15" t="n">
        <v>27</v>
      </c>
      <c r="L857" s="15" t="n">
        <v>3</v>
      </c>
      <c r="M857" s="16" t="n">
        <v>0</v>
      </c>
      <c r="N857" s="12" t="n">
        <v>0</v>
      </c>
      <c r="O857" s="12" t="n">
        <v>0</v>
      </c>
      <c r="P857" s="12" t="n">
        <v>0</v>
      </c>
      <c r="Q857" s="23" t="n">
        <f>M857/H857</f>
        <v>0</v>
      </c>
    </row>
    <row r="858" ht="22.5" customHeight="1">
      <c r="A858" s="34"/>
      <c r="B858" s="34"/>
      <c r="C858" s="13" t="n">
        <v>91538308</v>
      </c>
      <c r="D858" s="13" t="s">
        <v>74</v>
      </c>
      <c r="E858" s="14" t="s">
        <v>11</v>
      </c>
      <c r="F858" s="13" t="s">
        <v>15</v>
      </c>
      <c r="G858" s="24" t="n">
        <v>0.18</v>
      </c>
      <c r="H858" s="13" t="n">
        <v>200</v>
      </c>
      <c r="I858" s="21" t="n">
        <f>G858*H858*7</f>
        <v>252</v>
      </c>
      <c r="J858" s="13" t="s">
        <v>128</v>
      </c>
      <c r="K858" s="15" t="n">
        <v>66</v>
      </c>
      <c r="L858" s="15" t="n">
        <v>6</v>
      </c>
      <c r="M858" s="16" t="n">
        <v>0</v>
      </c>
      <c r="N858" s="12" t="n">
        <v>0</v>
      </c>
      <c r="O858" s="12" t="n">
        <v>0</v>
      </c>
      <c r="P858" s="12" t="n">
        <v>0</v>
      </c>
      <c r="Q858" s="23" t="n">
        <f>M858/H858</f>
        <v>0</v>
      </c>
    </row>
    <row r="859" ht="22.5" customHeight="1">
      <c r="A859" s="34"/>
      <c r="B859" s="34"/>
      <c r="C859" s="13" t="n">
        <v>91538309</v>
      </c>
      <c r="D859" s="13" t="s">
        <v>74</v>
      </c>
      <c r="E859" s="14" t="s">
        <v>46</v>
      </c>
      <c r="F859" s="13" t="s">
        <v>15</v>
      </c>
      <c r="G859" s="24" t="n">
        <v>0.18</v>
      </c>
      <c r="H859" s="13" t="n">
        <v>198</v>
      </c>
      <c r="I859" s="21" t="n">
        <f>G859*H859*7</f>
        <v>249.48</v>
      </c>
      <c r="J859" s="13" t="s">
        <v>128</v>
      </c>
      <c r="K859" s="15" t="n">
        <v>201</v>
      </c>
      <c r="L859" s="15" t="n">
        <v>16</v>
      </c>
      <c r="M859" s="16" t="n">
        <v>0</v>
      </c>
      <c r="N859" s="12" t="n">
        <v>0</v>
      </c>
      <c r="O859" s="12" t="n">
        <v>0</v>
      </c>
      <c r="P859" s="12" t="n">
        <v>0</v>
      </c>
      <c r="Q859" s="23" t="n">
        <f>M859/H859</f>
        <v>0</v>
      </c>
    </row>
    <row r="860" ht="22.5" customHeight="1">
      <c r="A860" s="34"/>
      <c r="B860" s="34"/>
      <c r="C860" s="13" t="n">
        <v>11511535</v>
      </c>
      <c r="D860" s="13" t="s">
        <v>81</v>
      </c>
      <c r="E860" s="14" t="s">
        <v>14</v>
      </c>
      <c r="F860" s="13" t="s">
        <v>26</v>
      </c>
      <c r="G860" s="24" t="n">
        <v>0.4</v>
      </c>
      <c r="H860" s="13" t="n">
        <v>600</v>
      </c>
      <c r="I860" s="21" t="n">
        <f>G860*H860*7</f>
        <v>1680</v>
      </c>
      <c r="J860" s="13" t="s">
        <v>128</v>
      </c>
      <c r="K860" s="15" t="n">
        <f>1521650+5866</f>
        <v>1527516</v>
      </c>
      <c r="L860" s="15" t="n">
        <f>4461+2466</f>
        <v>6927</v>
      </c>
      <c r="M860" s="16" t="n">
        <f>327+197</f>
        <v>524</v>
      </c>
      <c r="N860" s="12" t="n">
        <v>0.03</v>
      </c>
      <c r="O860" s="12" t="n">
        <f>P860/M860</f>
        <v>0.417786259541985</v>
      </c>
      <c r="P860" s="12" t="n">
        <f>134.24+84.68</f>
        <v>218.92</v>
      </c>
      <c r="Q860" s="23" t="n">
        <f>M860/H860</f>
        <v>0.873333333333333</v>
      </c>
    </row>
    <row r="861" ht="22.5" customHeight="1">
      <c r="A861" s="34"/>
      <c r="B861" s="34"/>
      <c r="C861" s="13" t="n">
        <v>11792342</v>
      </c>
      <c r="D861" s="13" t="s">
        <v>87</v>
      </c>
      <c r="E861" s="14" t="s">
        <v>42</v>
      </c>
      <c r="F861" s="13" t="s">
        <v>15</v>
      </c>
      <c r="G861" s="24" t="n">
        <v>0.2</v>
      </c>
      <c r="H861" s="52" t="n">
        <v>40</v>
      </c>
      <c r="I861" s="21" t="n">
        <f>G861*H861*7</f>
        <v>56</v>
      </c>
      <c r="J861" s="13" t="s">
        <v>128</v>
      </c>
      <c r="K861" s="15" t="n">
        <v>11969</v>
      </c>
      <c r="L861" s="15" t="n">
        <v>137</v>
      </c>
      <c r="M861" s="16" t="n">
        <v>0</v>
      </c>
      <c r="N861" s="12" t="n">
        <v>0</v>
      </c>
      <c r="O861" s="12" t="n">
        <v>0</v>
      </c>
      <c r="P861" s="12" t="n">
        <v>0</v>
      </c>
      <c r="Q861" s="23" t="n">
        <f>M861/H861</f>
        <v>0</v>
      </c>
    </row>
    <row r="862" ht="22.5" customHeight="1">
      <c r="A862" s="34"/>
      <c r="B862" s="34"/>
      <c r="C862" s="13" t="n">
        <v>5365722</v>
      </c>
      <c r="D862" s="13" t="s">
        <v>67</v>
      </c>
      <c r="E862" s="14" t="s">
        <v>65</v>
      </c>
      <c r="F862" s="13" t="s">
        <v>12</v>
      </c>
      <c r="G862" s="24" t="n">
        <v>0.3</v>
      </c>
      <c r="H862" s="52" t="n">
        <v>50</v>
      </c>
      <c r="I862" s="21" t="n">
        <f>G862*H862*7</f>
        <v>105</v>
      </c>
      <c r="J862" s="13" t="s">
        <v>128</v>
      </c>
      <c r="K862" s="15" t="n">
        <v>50565</v>
      </c>
      <c r="L862" s="15" t="n">
        <v>17823</v>
      </c>
      <c r="M862" s="16" t="n">
        <v>28</v>
      </c>
      <c r="N862" s="12" t="n">
        <v>0.001</v>
      </c>
      <c r="O862" s="12" t="n">
        <v>0.342</v>
      </c>
      <c r="P862" s="12" t="n">
        <v>9.5762</v>
      </c>
      <c r="Q862" s="23" t="n">
        <f>M862/H862</f>
        <v>0.56</v>
      </c>
    </row>
    <row r="863" ht="22.5" customHeight="1">
      <c r="A863" s="34"/>
      <c r="B863" s="34"/>
      <c r="C863" s="13" t="n">
        <v>11924654</v>
      </c>
      <c r="D863" s="13" t="s">
        <v>67</v>
      </c>
      <c r="E863" s="14" t="s">
        <v>65</v>
      </c>
      <c r="F863" s="13" t="s">
        <v>12</v>
      </c>
      <c r="G863" s="24" t="n">
        <v>0.3</v>
      </c>
      <c r="H863" s="52" t="n">
        <v>50</v>
      </c>
      <c r="I863" s="21" t="n">
        <f>G863*H863*7</f>
        <v>105</v>
      </c>
      <c r="J863" s="13" t="s">
        <v>128</v>
      </c>
      <c r="K863" s="15" t="n">
        <v>461</v>
      </c>
      <c r="L863" s="15" t="n">
        <v>166</v>
      </c>
      <c r="M863" s="16" t="n">
        <v>1</v>
      </c>
      <c r="N863" s="12" t="n">
        <v>0.002</v>
      </c>
      <c r="O863" s="12" t="n">
        <v>0.334</v>
      </c>
      <c r="P863" s="12" t="n">
        <v>0.3343</v>
      </c>
      <c r="Q863" s="23" t="n">
        <f>M863/H863</f>
        <v>0.02</v>
      </c>
    </row>
    <row r="864" ht="22.5" customHeight="1">
      <c r="A864" s="34"/>
      <c r="B864" s="34"/>
      <c r="C864" s="13" t="n">
        <v>12011132</v>
      </c>
      <c r="D864" s="13" t="s">
        <v>88</v>
      </c>
      <c r="E864" s="14" t="s">
        <v>14</v>
      </c>
      <c r="F864" s="13" t="s">
        <v>15</v>
      </c>
      <c r="G864" s="24" t="n">
        <v>0.2</v>
      </c>
      <c r="H864" s="52" t="n">
        <v>150</v>
      </c>
      <c r="I864" s="21" t="n">
        <f>G864*H864*7</f>
        <v>210</v>
      </c>
      <c r="J864" s="13" t="s">
        <v>128</v>
      </c>
      <c r="K864" s="15" t="n">
        <v>36011</v>
      </c>
      <c r="L864" s="15" t="n">
        <v>9131</v>
      </c>
      <c r="M864" s="16" t="n">
        <v>150</v>
      </c>
      <c r="N864" s="12" t="n">
        <v>0.003</v>
      </c>
      <c r="O864" s="12" t="n">
        <v>0.2</v>
      </c>
      <c r="P864" s="12" t="n">
        <v>30</v>
      </c>
      <c r="Q864" s="23" t="n">
        <f>M864/H864</f>
        <v>1</v>
      </c>
    </row>
    <row r="865" ht="22.5" customHeight="1">
      <c r="A865" s="34"/>
      <c r="B865" s="34"/>
      <c r="C865" s="13" t="n">
        <v>12072287</v>
      </c>
      <c r="D865" s="13" t="s">
        <v>81</v>
      </c>
      <c r="E865" s="14" t="s">
        <v>14</v>
      </c>
      <c r="F865" s="13" t="s">
        <v>15</v>
      </c>
      <c r="G865" s="24" t="n">
        <v>0.5</v>
      </c>
      <c r="H865" s="52" t="n">
        <v>200</v>
      </c>
      <c r="I865" s="21" t="n">
        <f>G865*H865*7</f>
        <v>700</v>
      </c>
      <c r="J865" s="13" t="s">
        <v>128</v>
      </c>
      <c r="K865" s="15" t="n">
        <v>15472</v>
      </c>
      <c r="L865" s="15" t="n">
        <v>311</v>
      </c>
      <c r="M865" s="16" t="n">
        <v>26</v>
      </c>
      <c r="N865" s="12" t="n">
        <v>0.031</v>
      </c>
      <c r="O865" s="12" t="n">
        <v>0.373</v>
      </c>
      <c r="P865" s="12" t="n">
        <v>9.71</v>
      </c>
      <c r="Q865" s="23" t="n">
        <f>M865/H865</f>
        <v>0.13</v>
      </c>
    </row>
    <row r="866" ht="22.5" customHeight="1">
      <c r="A866" s="34"/>
      <c r="B866" s="34"/>
      <c r="C866" s="13" t="n">
        <v>6529449</v>
      </c>
      <c r="D866" s="13" t="s">
        <v>81</v>
      </c>
      <c r="E866" s="14" t="s">
        <v>14</v>
      </c>
      <c r="F866" s="13" t="s">
        <v>12</v>
      </c>
      <c r="G866" s="24" t="n">
        <v>0.2</v>
      </c>
      <c r="H866" s="52" t="n">
        <v>200</v>
      </c>
      <c r="I866" s="21" t="n">
        <f>G866*H866*7</f>
        <v>280</v>
      </c>
      <c r="J866" s="13" t="s">
        <v>128</v>
      </c>
      <c r="K866" s="15" t="n">
        <v>13516</v>
      </c>
      <c r="L866" s="15" t="n">
        <v>2036</v>
      </c>
      <c r="M866" s="16" t="n">
        <v>202</v>
      </c>
      <c r="N866" s="12" t="n">
        <v>0.024</v>
      </c>
      <c r="O866" s="12" t="n">
        <v>0.239</v>
      </c>
      <c r="P866" s="12" t="n">
        <v>48.3713</v>
      </c>
      <c r="Q866" s="23" t="n">
        <f>M866/H866</f>
        <v>1.01</v>
      </c>
    </row>
    <row r="867" ht="22.5" customHeight="1">
      <c r="A867" s="34"/>
      <c r="B867" s="34"/>
      <c r="C867" s="13" t="n">
        <v>5623760</v>
      </c>
      <c r="D867" s="13" t="s">
        <v>89</v>
      </c>
      <c r="E867" s="14" t="s">
        <v>14</v>
      </c>
      <c r="F867" s="13" t="s">
        <v>15</v>
      </c>
      <c r="G867" s="24" t="n">
        <v>0.15</v>
      </c>
      <c r="H867" s="13" t="n">
        <v>50</v>
      </c>
      <c r="I867" s="21" t="n">
        <f>G867*H867*7</f>
        <v>52.5</v>
      </c>
      <c r="J867" s="13" t="s">
        <v>128</v>
      </c>
      <c r="K867" s="15" t="n">
        <v>18077</v>
      </c>
      <c r="L867" s="15" t="n">
        <v>4287</v>
      </c>
      <c r="M867" s="16" t="n">
        <v>50</v>
      </c>
      <c r="N867" s="12" t="n">
        <v>0.002</v>
      </c>
      <c r="O867" s="12" t="n">
        <v>0.15</v>
      </c>
      <c r="P867" s="12" t="n">
        <v>7.5</v>
      </c>
      <c r="Q867" s="23" t="n">
        <f>M867/H867</f>
        <v>1</v>
      </c>
    </row>
    <row r="868" ht="22.5" customHeight="1">
      <c r="A868" s="34"/>
      <c r="B868" s="34"/>
      <c r="C868" s="13" t="n">
        <v>12039225</v>
      </c>
      <c r="D868" s="13" t="s">
        <v>90</v>
      </c>
      <c r="E868" s="14" t="s">
        <v>36</v>
      </c>
      <c r="F868" s="13" t="s">
        <v>15</v>
      </c>
      <c r="G868" s="24" t="n">
        <v>0.2</v>
      </c>
      <c r="H868" s="52" t="n">
        <v>100</v>
      </c>
      <c r="I868" s="21" t="n">
        <f>G868*H868*7</f>
        <v>140</v>
      </c>
      <c r="J868" s="13" t="s">
        <v>128</v>
      </c>
      <c r="K868" s="15" t="n">
        <v>6630</v>
      </c>
      <c r="L868" s="15" t="n">
        <v>1997</v>
      </c>
      <c r="M868" s="16" t="n">
        <v>38</v>
      </c>
      <c r="N868" s="12" t="n">
        <v>0.004</v>
      </c>
      <c r="O868" s="12" t="n">
        <v>0.2</v>
      </c>
      <c r="P868" s="12" t="n">
        <v>7.6</v>
      </c>
      <c r="Q868" s="23" t="n">
        <f>M868/H868</f>
        <v>0.38</v>
      </c>
    </row>
    <row r="869" ht="22.5" customHeight="1">
      <c r="A869" s="34"/>
      <c r="B869" s="34"/>
      <c r="C869" s="13" t="n">
        <v>12542512</v>
      </c>
      <c r="D869" s="13" t="s">
        <v>88</v>
      </c>
      <c r="E869" s="14" t="s">
        <v>14</v>
      </c>
      <c r="F869" s="13" t="s">
        <v>15</v>
      </c>
      <c r="G869" s="24" t="n">
        <v>0.15</v>
      </c>
      <c r="H869" s="52" t="n">
        <v>100</v>
      </c>
      <c r="I869" s="21" t="n">
        <f>G869*H869*7</f>
        <v>105</v>
      </c>
      <c r="J869" s="13" t="s">
        <v>128</v>
      </c>
      <c r="K869" s="15" t="n">
        <v>6321</v>
      </c>
      <c r="L869" s="15" t="n">
        <v>515</v>
      </c>
      <c r="M869" s="16" t="n">
        <v>26</v>
      </c>
      <c r="N869" s="12" t="n">
        <v>0.008</v>
      </c>
      <c r="O869" s="12" t="n">
        <v>0.15</v>
      </c>
      <c r="P869" s="12" t="n">
        <v>3.9</v>
      </c>
      <c r="Q869" s="23" t="n">
        <f>M869/H869</f>
        <v>0.26</v>
      </c>
    </row>
    <row r="870" ht="22.5" customHeight="1">
      <c r="A870" s="30"/>
      <c r="B870" s="30"/>
      <c r="C870" s="13" t="n">
        <v>91573327</v>
      </c>
      <c r="D870" s="13" t="s">
        <v>91</v>
      </c>
      <c r="E870" s="14" t="s">
        <v>14</v>
      </c>
      <c r="F870" s="13" t="s">
        <v>15</v>
      </c>
      <c r="G870" s="24" t="n">
        <v>0.25</v>
      </c>
      <c r="H870" s="52" t="n">
        <v>300</v>
      </c>
      <c r="I870" s="21" t="n">
        <f>G870*H870*7</f>
        <v>525</v>
      </c>
      <c r="J870" s="13" t="s">
        <v>128</v>
      </c>
      <c r="K870" s="15" t="n">
        <v>60518</v>
      </c>
      <c r="L870" s="15" t="n">
        <v>24584</v>
      </c>
      <c r="M870" s="16" t="n">
        <v>1</v>
      </c>
      <c r="N870" s="12" t="n">
        <v>0</v>
      </c>
      <c r="O870" s="12" t="n">
        <v>0</v>
      </c>
      <c r="P870" s="12" t="n">
        <v>0</v>
      </c>
      <c r="Q870" s="23" t="n">
        <f>M870/H870</f>
        <v>0.00333333333333333</v>
      </c>
    </row>
    <row r="871" ht="22.5" customHeight="1">
      <c r="A871" s="19"/>
      <c r="C871" s="11"/>
      <c r="D871" s="11"/>
      <c r="E871" s="11"/>
      <c r="F871" s="11"/>
      <c r="G871" s="18"/>
      <c r="H871" s="11"/>
      <c r="I871" s="18"/>
      <c r="J871" s="11"/>
      <c r="K871" s="16"/>
      <c r="L871" s="16"/>
      <c r="M871" s="16"/>
      <c r="N871" s="16"/>
      <c r="O871" s="16"/>
      <c r="P871" s="71"/>
      <c r="Q871" s="8"/>
    </row>
    <row r="872" ht="22.5" customHeight="1">
      <c r="A872" s="19" t="s">
        <v>123</v>
      </c>
      <c r="B872" s="9" t="s">
        <v>144</v>
      </c>
      <c r="C872" s="11"/>
      <c r="D872" s="11"/>
      <c r="E872" s="11"/>
      <c r="F872" s="11"/>
      <c r="G872" s="18"/>
      <c r="H872" s="11"/>
      <c r="I872" s="18"/>
      <c r="J872" s="11"/>
      <c r="K872" s="22" t="n">
        <f>K875+K878+K881+K884+K887+K890+K893+K896+K899+K902+K905+K908+K911+K914+K917+K920+K923+K926+K929+K932+K935+K938+K941+K944+K947+K950+K953+K956+K959+K962+K965+K968+K971+K974+K977+K980+K983+K986+K989+K992+K995+K998+K1001+K1004+K1007+K1010+K1013+K1016+K1019+K1022+K1025+K1028+K1031+K1034+K1037+K1040+K1043+K1046+K1049+K1052+K1055+K1058+K1061+K1064+K1067+K1070+K1073+K1076+K1079+K1082+K1085+K1088+K1091+K1094+K1097+K1100+K1103+K1106+K1109+K1112+K1115+K1118+K1121+K1124+K1127+K1130+K1133+K1136+K1139+K1142+K1145+K1148+K1151+K1154+K1157+K1160+K1163+K1166+K1169+K1172+K1175+K1178+K1181+K1184+K1187+K1190+K1193+K1196+K1199+K1202+K1205+K1208+K1211+K1214+K1217+K1220+K1223+K1226+K1229+K1232+K1235+K1238+K1241+K1244+K1247+K1250+K1253+K1256+K1259+K1262+K1265+K1268+K1271+K1274+K1277+K1280+K1283+K1286+K1289+K1292+K1295+K1298+K1301+K1304+K1307+K1310+K1313</f>
        <v>10271044</v>
      </c>
      <c r="L872" s="22" t="n">
        <f>L875+L878+L881+L884+L887+L890+L893+L896+L899+L902+L905+L908+L911+L914+L917+L920+L923+L926+L929+L932+L935+L938+L941+L944+L947+L950+L953+L956+L959+L962+L965+L968+L971+L974+L977+L980+L983+L986+L989+L992+L995+L998+L1001+L1004+L1007+L1010+L1013+L1016+L1019+L1022+L1025+L1028+L1031+L1034+L1037+L1040+L1043+L1046+L1049+L1052+L1055+L1058+L1061+L1064+L1067+L1070+L1073+L1076+L1079+L1082+L1085+L1088+L1091+L1094+L1097+L1100+L1103+L1106+L1109+L1112+L1115+L1118+L1121+L1124+L1127+L1130+L1133+L1136+L1139+L1142+L1145+L1148+L1151+L1154+L1157+L1160+L1163+L1166+L1169+L1172+L1175+L1178+L1181+L1184+L1187+L1190+L1193+L1196+L1199+L1202+L1205+L1208+L1211+L1214+L1217+L1220+L1223+L1226+L1229+L1232+L1235+L1238+L1241+L1244+L1247+L1250+L1253+L1256+L1259+L1262+L1265+L1268+L1271+L1274+L1277+L1280+L1283+L1286+L1289+L1292+L1295+L1298+L1301+L1304+L1307+L1310+L1313</f>
        <v>1676686</v>
      </c>
      <c r="M872" s="16"/>
      <c r="N872" s="16"/>
      <c r="O872" s="16"/>
      <c r="P872" s="41" t="n">
        <f>P875+P878+P881+P884+P887+P890+P893+P896+P899+P902+P905+P908+P911+P914+P917+P920+P923+P926+P929+P932+P935+P938+P941+P944+P947+P950+P953+P956+P959+P962+P965+P968+P971+P974+P977+P980+P983+P986+P989+P992+P995+P998+P1001+P1004+P1007+P1010+P1013+P1016+P1019+P1022+P1025+P1028+P1031+P1034+P1037+P1040+P1043+P1046+P1049+P1052+P1055+P1058+P1061+P1064+P1067+P1070+P1073+P1076+P1079+P1082+P1085+P1088+P1091+P1094+P1097+P1100+P1103+P1106+P1109+P1112+P1115+P1118+P1121+P1124+P1127+P1130+P1133+P1136+P1139+P1142+P1145+P1148+P1151+P1154+P1157+P1160+P1163+P1166+P1169+P1172+P1175+P1178+P1181+P1184+P1187+P1190+P1193+P1196+P1199+P1202+P1205+P1208+P1211+P1214+P1217+P1220+P1223+P1226+P1229+P1232+P1235+P1238+P1241+P1244+P1247+P1250+P1253+P1256+P1259+P1262+P1265+P1268+P1271+P1274+P1277+P1280+P1283+P1286+P1289+P1292+P1295+P1298+P1301+P1304+P1307+P1310+P1313</f>
        <v>5136.5014</v>
      </c>
      <c r="Q872" s="8"/>
    </row>
    <row r="873" ht="22.5" customHeight="1">
      <c r="A873" s="27" t="n">
        <v>46289</v>
      </c>
      <c r="B873" s="51" t="s">
        <v>125</v>
      </c>
      <c r="C873" s="13" t="n">
        <v>10813123</v>
      </c>
      <c r="D873" s="13" t="s">
        <v>10</v>
      </c>
      <c r="E873" s="14" t="s">
        <v>11</v>
      </c>
      <c r="F873" s="13" t="s">
        <v>12</v>
      </c>
      <c r="G873" s="24" t="n">
        <v>0.25</v>
      </c>
      <c r="H873" s="13" t="n">
        <v>1000</v>
      </c>
      <c r="I873" s="21" t="n">
        <f>G873*H873*7</f>
        <v>1750</v>
      </c>
      <c r="J873" s="13" t="s">
        <v>126</v>
      </c>
      <c r="K873" s="11" t="n">
        <v>7742</v>
      </c>
      <c r="L873" s="11" t="n">
        <v>213</v>
      </c>
      <c r="M873" s="11" t="n">
        <v>0</v>
      </c>
      <c r="N873" s="12" t="n">
        <v>0</v>
      </c>
      <c r="O873" s="12" t="n">
        <v>0</v>
      </c>
      <c r="P873" s="12" t="n">
        <v>1.4167</v>
      </c>
      <c r="Q873" s="23" t="n">
        <f>M875/H873</f>
        <v>0.029</v>
      </c>
    </row>
    <row r="874" ht="22.5" customHeight="1">
      <c r="A874" s="32"/>
      <c r="B874" s="20"/>
      <c r="C874" s="13"/>
      <c r="D874" s="20"/>
      <c r="E874" s="29"/>
      <c r="F874" s="20"/>
      <c r="G874" s="29"/>
      <c r="H874" s="20"/>
      <c r="I874" s="20"/>
      <c r="J874" s="13" t="s">
        <v>127</v>
      </c>
      <c r="K874" s="11"/>
      <c r="L874" s="11"/>
      <c r="M874" s="11"/>
      <c r="N874" s="12"/>
      <c r="O874" s="12"/>
      <c r="P874" s="12"/>
      <c r="Q874" s="26"/>
    </row>
    <row r="875" ht="22.5" customHeight="1">
      <c r="A875" s="32"/>
      <c r="B875" s="20"/>
      <c r="C875" s="13"/>
      <c r="D875" s="20"/>
      <c r="E875" s="29"/>
      <c r="F875" s="20"/>
      <c r="G875" s="29"/>
      <c r="H875" s="20"/>
      <c r="I875" s="20"/>
      <c r="J875" s="13" t="s">
        <v>128</v>
      </c>
      <c r="K875" s="11" t="n">
        <v>71636</v>
      </c>
      <c r="L875" s="11" t="n">
        <v>6041</v>
      </c>
      <c r="M875" s="11" t="n">
        <v>29</v>
      </c>
      <c r="N875" s="12" t="n">
        <v>0.001</v>
      </c>
      <c r="O875" s="12" t="n">
        <v>0.4149</v>
      </c>
      <c r="P875" s="12" t="n">
        <v>12.0314</v>
      </c>
      <c r="Q875" s="26"/>
    </row>
    <row r="876" ht="22.5" customHeight="1">
      <c r="A876" s="32"/>
      <c r="B876" s="20"/>
      <c r="C876" s="13" t="n">
        <v>1745925</v>
      </c>
      <c r="D876" s="13" t="s">
        <v>13</v>
      </c>
      <c r="E876" s="14" t="s">
        <v>14</v>
      </c>
      <c r="F876" s="13" t="s">
        <v>15</v>
      </c>
      <c r="G876" s="24" t="n">
        <v>0.15</v>
      </c>
      <c r="H876" s="13" t="n">
        <v>500</v>
      </c>
      <c r="I876" s="21" t="n">
        <f>G876*H876*7</f>
        <v>525</v>
      </c>
      <c r="J876" s="13" t="s">
        <v>126</v>
      </c>
      <c r="K876" s="17" t="n">
        <v>214</v>
      </c>
      <c r="L876" s="15" t="n">
        <v>76</v>
      </c>
      <c r="M876" s="15" t="n">
        <v>4</v>
      </c>
      <c r="N876" s="12" t="n">
        <v>0.008</v>
      </c>
      <c r="O876" s="12" t="n">
        <v>0.15</v>
      </c>
      <c r="P876" s="12" t="n">
        <v>0.6</v>
      </c>
      <c r="Q876" s="23" t="n">
        <f>M878/H876</f>
        <v>1</v>
      </c>
    </row>
    <row r="877" ht="22.5" customHeight="1">
      <c r="A877" s="32"/>
      <c r="B877" s="20"/>
      <c r="C877" s="13"/>
      <c r="D877" s="20"/>
      <c r="E877" s="29"/>
      <c r="F877" s="20"/>
      <c r="G877" s="29"/>
      <c r="H877" s="20"/>
      <c r="I877" s="20"/>
      <c r="J877" s="13" t="s">
        <v>127</v>
      </c>
      <c r="K877" s="17"/>
      <c r="L877" s="15"/>
      <c r="M877" s="15"/>
      <c r="N877" s="12"/>
      <c r="O877" s="12"/>
      <c r="P877" s="12"/>
      <c r="Q877" s="26"/>
    </row>
    <row r="878" ht="22.5" customHeight="1">
      <c r="A878" s="32"/>
      <c r="B878" s="20"/>
      <c r="C878" s="13"/>
      <c r="D878" s="20"/>
      <c r="E878" s="29"/>
      <c r="F878" s="20"/>
      <c r="G878" s="29"/>
      <c r="H878" s="20"/>
      <c r="I878" s="20"/>
      <c r="J878" s="13" t="s">
        <v>128</v>
      </c>
      <c r="K878" s="15" t="n">
        <v>81812</v>
      </c>
      <c r="L878" s="15" t="n">
        <v>37746</v>
      </c>
      <c r="M878" s="15" t="n">
        <v>500</v>
      </c>
      <c r="N878" s="12" t="n">
        <v>0.002</v>
      </c>
      <c r="O878" s="12" t="n">
        <v>0.15</v>
      </c>
      <c r="P878" s="12" t="n">
        <v>75</v>
      </c>
      <c r="Q878" s="26"/>
    </row>
    <row r="879" ht="22.5" customHeight="1">
      <c r="A879" s="32"/>
      <c r="B879" s="20"/>
      <c r="C879" s="13" t="n">
        <v>6951600</v>
      </c>
      <c r="D879" s="13" t="s">
        <v>16</v>
      </c>
      <c r="E879" s="14" t="s">
        <v>17</v>
      </c>
      <c r="F879" s="13" t="s">
        <v>15</v>
      </c>
      <c r="G879" s="24" t="n">
        <v>0.17</v>
      </c>
      <c r="H879" s="13" t="n">
        <v>100</v>
      </c>
      <c r="I879" s="21" t="n">
        <f>G879*H879*7</f>
        <v>119</v>
      </c>
      <c r="J879" s="13" t="s">
        <v>126</v>
      </c>
      <c r="K879" s="15" t="n">
        <v>668</v>
      </c>
      <c r="L879" s="15" t="n">
        <v>274</v>
      </c>
      <c r="M879" s="15" t="n">
        <v>5</v>
      </c>
      <c r="N879" s="12" t="n">
        <v>0.003</v>
      </c>
      <c r="O879" s="12" t="n">
        <v>0.177</v>
      </c>
      <c r="P879" s="12" t="n">
        <v>0.884</v>
      </c>
      <c r="Q879" s="23" t="n">
        <f>M881/H879</f>
        <v>0.74</v>
      </c>
    </row>
    <row r="880" ht="22.5" customHeight="1">
      <c r="A880" s="32"/>
      <c r="B880" s="20"/>
      <c r="C880" s="13"/>
      <c r="D880" s="20"/>
      <c r="E880" s="29"/>
      <c r="F880" s="20"/>
      <c r="G880" s="29"/>
      <c r="H880" s="20"/>
      <c r="I880" s="20"/>
      <c r="J880" s="13" t="s">
        <v>127</v>
      </c>
      <c r="K880" s="15"/>
      <c r="L880" s="15"/>
      <c r="M880" s="15"/>
      <c r="N880" s="12"/>
      <c r="O880" s="12"/>
      <c r="P880" s="12"/>
      <c r="Q880" s="26"/>
    </row>
    <row r="881" ht="22.5" customHeight="1">
      <c r="A881" s="32"/>
      <c r="B881" s="20"/>
      <c r="C881" s="13"/>
      <c r="D881" s="20"/>
      <c r="E881" s="29"/>
      <c r="F881" s="20"/>
      <c r="G881" s="29"/>
      <c r="H881" s="20"/>
      <c r="I881" s="20"/>
      <c r="J881" s="13" t="s">
        <v>128</v>
      </c>
      <c r="K881" s="15" t="n">
        <v>19220</v>
      </c>
      <c r="L881" s="15" t="n">
        <v>7962</v>
      </c>
      <c r="M881" s="15" t="n">
        <v>74</v>
      </c>
      <c r="N881" s="12" t="n">
        <v>0.002</v>
      </c>
      <c r="O881" s="12" t="n">
        <v>0.174</v>
      </c>
      <c r="P881" s="12" t="n">
        <v>12.886</v>
      </c>
      <c r="Q881" s="26"/>
    </row>
    <row r="882" ht="22.5" customHeight="1">
      <c r="A882" s="32"/>
      <c r="B882" s="20"/>
      <c r="C882" s="13" t="n">
        <v>6951594</v>
      </c>
      <c r="D882" s="13" t="s">
        <v>16</v>
      </c>
      <c r="E882" s="14" t="s">
        <v>18</v>
      </c>
      <c r="F882" s="13" t="s">
        <v>15</v>
      </c>
      <c r="G882" s="24" t="n">
        <v>0.7</v>
      </c>
      <c r="H882" s="13" t="n">
        <v>400</v>
      </c>
      <c r="I882" s="21" t="n">
        <f>G882*H882*7</f>
        <v>1960</v>
      </c>
      <c r="J882" s="13" t="s">
        <v>126</v>
      </c>
      <c r="K882" s="15" t="n">
        <v>1147</v>
      </c>
      <c r="L882" s="15" t="n">
        <v>506</v>
      </c>
      <c r="M882" s="15" t="n">
        <v>2</v>
      </c>
      <c r="N882" s="12" t="n">
        <v>0.003</v>
      </c>
      <c r="O882" s="12" t="n">
        <v>0.7</v>
      </c>
      <c r="P882" s="12" t="n">
        <v>1.4</v>
      </c>
      <c r="Q882" s="23" t="n">
        <f>M884/H882</f>
        <v>0.4175</v>
      </c>
    </row>
    <row r="883" ht="22.5" customHeight="1">
      <c r="A883" s="32"/>
      <c r="B883" s="20"/>
      <c r="C883" s="13"/>
      <c r="D883" s="20"/>
      <c r="E883" s="29"/>
      <c r="F883" s="20"/>
      <c r="G883" s="29"/>
      <c r="H883" s="20"/>
      <c r="I883" s="20"/>
      <c r="J883" s="13" t="s">
        <v>127</v>
      </c>
      <c r="K883" s="15"/>
      <c r="L883" s="15"/>
      <c r="M883" s="15"/>
      <c r="N883" s="12"/>
      <c r="O883" s="12"/>
      <c r="P883" s="12"/>
      <c r="Q883" s="26"/>
    </row>
    <row r="884" ht="22.5" customHeight="1">
      <c r="A884" s="32"/>
      <c r="B884" s="20"/>
      <c r="C884" s="13"/>
      <c r="D884" s="20"/>
      <c r="E884" s="29"/>
      <c r="F884" s="20"/>
      <c r="G884" s="29"/>
      <c r="H884" s="20"/>
      <c r="I884" s="20"/>
      <c r="J884" s="13" t="s">
        <v>128</v>
      </c>
      <c r="K884" s="15" t="n">
        <v>80010</v>
      </c>
      <c r="L884" s="15" t="n">
        <v>30940</v>
      </c>
      <c r="M884" s="15" t="n">
        <v>167</v>
      </c>
      <c r="N884" s="12" t="n">
        <v>0.004</v>
      </c>
      <c r="O884" s="12" t="n">
        <v>0.688</v>
      </c>
      <c r="P884" s="12" t="n">
        <v>114.94</v>
      </c>
      <c r="Q884" s="26"/>
    </row>
    <row r="885" ht="22.5" customHeight="1">
      <c r="A885" s="32"/>
      <c r="B885" s="20"/>
      <c r="C885" s="13" t="n">
        <v>2732727</v>
      </c>
      <c r="D885" s="13" t="s">
        <v>10</v>
      </c>
      <c r="E885" s="14" t="s">
        <v>19</v>
      </c>
      <c r="F885" s="13" t="s">
        <v>15</v>
      </c>
      <c r="G885" s="24" t="n">
        <v>0.25</v>
      </c>
      <c r="H885" s="13" t="n">
        <v>1000</v>
      </c>
      <c r="I885" s="21" t="n">
        <f>G885*H885*7</f>
        <v>1750</v>
      </c>
      <c r="J885" s="13" t="s">
        <v>126</v>
      </c>
      <c r="K885" s="15" t="n">
        <v>601</v>
      </c>
      <c r="L885" s="15" t="n">
        <v>191</v>
      </c>
      <c r="M885" s="15" t="n">
        <v>12</v>
      </c>
      <c r="N885" s="12" t="n">
        <v>0.016</v>
      </c>
      <c r="O885" s="12" t="n">
        <v>0.248</v>
      </c>
      <c r="P885" s="12" t="n">
        <v>2.975</v>
      </c>
      <c r="Q885" s="23" t="n">
        <f>M887/H885</f>
        <v>0.501</v>
      </c>
    </row>
    <row r="886" ht="22.5" customHeight="1">
      <c r="A886" s="32"/>
      <c r="B886" s="20"/>
      <c r="C886" s="13"/>
      <c r="D886" s="20"/>
      <c r="E886" s="29"/>
      <c r="F886" s="20"/>
      <c r="G886" s="29"/>
      <c r="H886" s="20"/>
      <c r="I886" s="20"/>
      <c r="J886" s="13" t="s">
        <v>127</v>
      </c>
      <c r="K886" s="15"/>
      <c r="L886" s="15"/>
      <c r="M886" s="15"/>
      <c r="N886" s="12"/>
      <c r="O886" s="12"/>
      <c r="P886" s="12"/>
      <c r="Q886" s="26"/>
    </row>
    <row r="887" ht="22.5" customHeight="1">
      <c r="A887" s="32"/>
      <c r="B887" s="20"/>
      <c r="C887" s="13"/>
      <c r="D887" s="20"/>
      <c r="E887" s="29"/>
      <c r="F887" s="20"/>
      <c r="G887" s="29"/>
      <c r="H887" s="20"/>
      <c r="I887" s="20"/>
      <c r="J887" s="13" t="s">
        <v>128</v>
      </c>
      <c r="K887" s="15" t="n">
        <v>30467</v>
      </c>
      <c r="L887" s="15" t="n">
        <v>10717</v>
      </c>
      <c r="M887" s="15" t="n">
        <v>501</v>
      </c>
      <c r="N887" s="12" t="n">
        <v>0.012</v>
      </c>
      <c r="O887" s="12" t="n">
        <v>0.25</v>
      </c>
      <c r="P887" s="12" t="n">
        <v>125.025</v>
      </c>
      <c r="Q887" s="26"/>
    </row>
    <row r="888" ht="22.5" customHeight="1">
      <c r="A888" s="32"/>
      <c r="B888" s="20"/>
      <c r="C888" s="13" t="n">
        <v>5619156</v>
      </c>
      <c r="D888" s="13" t="s">
        <v>10</v>
      </c>
      <c r="E888" s="14" t="s">
        <v>19</v>
      </c>
      <c r="F888" s="13" t="s">
        <v>12</v>
      </c>
      <c r="G888" s="24" t="n">
        <v>0.24</v>
      </c>
      <c r="H888" s="13" t="n">
        <v>500</v>
      </c>
      <c r="I888" s="21" t="n">
        <f>G888*H888*7</f>
        <v>840</v>
      </c>
      <c r="J888" s="13" t="s">
        <v>126</v>
      </c>
      <c r="K888" s="15" t="n">
        <v>1726</v>
      </c>
      <c r="L888" s="15" t="n">
        <v>394</v>
      </c>
      <c r="M888" s="15" t="n">
        <v>0</v>
      </c>
      <c r="N888" s="12" t="n">
        <v>0</v>
      </c>
      <c r="O888" s="12" t="n">
        <v>0</v>
      </c>
      <c r="P888" s="12" t="n">
        <v>0.1088</v>
      </c>
      <c r="Q888" s="23" t="n">
        <f>M890/H888</f>
        <v>0.008</v>
      </c>
    </row>
    <row r="889" ht="22.5" customHeight="1">
      <c r="A889" s="32"/>
      <c r="B889" s="20"/>
      <c r="C889" s="13"/>
      <c r="D889" s="20"/>
      <c r="E889" s="29"/>
      <c r="F889" s="20"/>
      <c r="G889" s="29"/>
      <c r="H889" s="20"/>
      <c r="I889" s="20"/>
      <c r="J889" s="13" t="s">
        <v>127</v>
      </c>
      <c r="K889" s="15"/>
      <c r="L889" s="15"/>
      <c r="M889" s="15"/>
      <c r="N889" s="12"/>
      <c r="O889" s="12"/>
      <c r="P889" s="12"/>
      <c r="Q889" s="26"/>
    </row>
    <row r="890" ht="22.5" customHeight="1">
      <c r="A890" s="32"/>
      <c r="B890" s="20"/>
      <c r="C890" s="13"/>
      <c r="D890" s="20"/>
      <c r="E890" s="29"/>
      <c r="F890" s="20"/>
      <c r="G890" s="29"/>
      <c r="H890" s="20"/>
      <c r="I890" s="20"/>
      <c r="J890" s="13" t="s">
        <v>128</v>
      </c>
      <c r="K890" s="15" t="n">
        <v>39613</v>
      </c>
      <c r="L890" s="15" t="n">
        <v>8601</v>
      </c>
      <c r="M890" s="15" t="n">
        <v>4</v>
      </c>
      <c r="N890" s="12" t="n">
        <v>0</v>
      </c>
      <c r="O890" s="12" t="n">
        <v>0.5003</v>
      </c>
      <c r="P890" s="12" t="n">
        <v>2.0012</v>
      </c>
      <c r="Q890" s="26"/>
    </row>
    <row r="891" ht="22.5" customHeight="1">
      <c r="A891" s="32"/>
      <c r="B891" s="20"/>
      <c r="C891" s="13" t="n">
        <v>6425889</v>
      </c>
      <c r="D891" s="13" t="s">
        <v>10</v>
      </c>
      <c r="E891" s="14" t="s">
        <v>20</v>
      </c>
      <c r="F891" s="13" t="s">
        <v>15</v>
      </c>
      <c r="G891" s="24" t="n">
        <v>0.25</v>
      </c>
      <c r="H891" s="13" t="n">
        <v>400</v>
      </c>
      <c r="I891" s="21" t="n">
        <f>G891*H891*7</f>
        <v>700</v>
      </c>
      <c r="J891" s="13" t="s">
        <v>126</v>
      </c>
      <c r="K891" s="15" t="n">
        <v>163</v>
      </c>
      <c r="L891" s="15" t="n">
        <v>42</v>
      </c>
      <c r="M891" s="15" t="n">
        <v>2</v>
      </c>
      <c r="N891" s="12" t="n">
        <v>0.01</v>
      </c>
      <c r="O891" s="12" t="n">
        <v>0.213</v>
      </c>
      <c r="P891" s="12" t="n">
        <v>0.425</v>
      </c>
      <c r="Q891" s="23" t="n">
        <v>0.003</v>
      </c>
    </row>
    <row r="892" ht="22.5" customHeight="1">
      <c r="A892" s="32"/>
      <c r="B892" s="20"/>
      <c r="C892" s="13"/>
      <c r="D892" s="20"/>
      <c r="E892" s="29"/>
      <c r="F892" s="20"/>
      <c r="G892" s="29"/>
      <c r="H892" s="20"/>
      <c r="I892" s="20"/>
      <c r="J892" s="13" t="s">
        <v>127</v>
      </c>
      <c r="K892" s="15"/>
      <c r="L892" s="36"/>
      <c r="M892" s="15"/>
      <c r="N892" s="12"/>
      <c r="O892" s="12"/>
      <c r="P892" s="12"/>
      <c r="Q892" s="26"/>
    </row>
    <row r="893" ht="22.5" customHeight="1">
      <c r="A893" s="32"/>
      <c r="B893" s="20"/>
      <c r="C893" s="13"/>
      <c r="D893" s="20"/>
      <c r="E893" s="29"/>
      <c r="F893" s="20"/>
      <c r="G893" s="29"/>
      <c r="H893" s="20"/>
      <c r="I893" s="20"/>
      <c r="J893" s="13" t="s">
        <v>128</v>
      </c>
      <c r="K893" s="15" t="n">
        <v>23442</v>
      </c>
      <c r="L893" s="15" t="n">
        <v>8196</v>
      </c>
      <c r="M893" s="15" t="n">
        <v>220</v>
      </c>
      <c r="N893" s="12" t="n">
        <v>0.007</v>
      </c>
      <c r="O893" s="12" t="n">
        <v>0.25</v>
      </c>
      <c r="P893" s="12" t="n">
        <v>55</v>
      </c>
      <c r="Q893" s="26"/>
    </row>
    <row r="894" ht="22.5" customHeight="1">
      <c r="A894" s="32"/>
      <c r="B894" s="20"/>
      <c r="C894" s="13" t="n">
        <v>6439005</v>
      </c>
      <c r="D894" s="13" t="s">
        <v>10</v>
      </c>
      <c r="E894" s="14" t="s">
        <v>20</v>
      </c>
      <c r="F894" s="13" t="s">
        <v>21</v>
      </c>
      <c r="G894" s="24" t="n">
        <v>0.3</v>
      </c>
      <c r="H894" s="13" t="n">
        <v>300</v>
      </c>
      <c r="I894" s="21" t="n">
        <f>G894*H894*7</f>
        <v>630</v>
      </c>
      <c r="J894" s="13" t="s">
        <v>126</v>
      </c>
      <c r="K894" s="15" t="n">
        <v>0</v>
      </c>
      <c r="L894" s="15" t="n">
        <v>0</v>
      </c>
      <c r="M894" s="15" t="n">
        <v>0</v>
      </c>
      <c r="N894" s="12" t="n">
        <v>0</v>
      </c>
      <c r="O894" s="12" t="n">
        <v>0</v>
      </c>
      <c r="P894" s="12" t="n">
        <v>0</v>
      </c>
      <c r="Q894" s="23" t="n">
        <f>M896/H894</f>
        <v>0.833333333333333</v>
      </c>
    </row>
    <row r="895" ht="22.5" customHeight="1">
      <c r="A895" s="32"/>
      <c r="B895" s="20"/>
      <c r="C895" s="13"/>
      <c r="D895" s="20"/>
      <c r="E895" s="29"/>
      <c r="F895" s="20"/>
      <c r="G895" s="29"/>
      <c r="H895" s="20"/>
      <c r="I895" s="20"/>
      <c r="J895" s="13" t="s">
        <v>127</v>
      </c>
      <c r="K895" s="15"/>
      <c r="L895" s="15"/>
      <c r="M895" s="15"/>
      <c r="N895" s="12"/>
      <c r="O895" s="12"/>
      <c r="P895" s="12"/>
      <c r="Q895" s="26"/>
      <c r="R895" s="4" t="s">
        <v>145</v>
      </c>
    </row>
    <row r="896" ht="22.5" customHeight="1">
      <c r="A896" s="32"/>
      <c r="B896" s="20"/>
      <c r="C896" s="13"/>
      <c r="D896" s="20"/>
      <c r="E896" s="29"/>
      <c r="F896" s="20"/>
      <c r="G896" s="29"/>
      <c r="H896" s="20"/>
      <c r="I896" s="20"/>
      <c r="J896" s="13" t="s">
        <v>128</v>
      </c>
      <c r="K896" s="15" t="n">
        <v>162764</v>
      </c>
      <c r="L896" s="15" t="n">
        <v>57684</v>
      </c>
      <c r="M896" s="15" t="n">
        <v>250</v>
      </c>
      <c r="N896" s="12" t="n">
        <v>0.0012</v>
      </c>
      <c r="O896" s="12" t="n">
        <v>0.2976</v>
      </c>
      <c r="P896" s="12" t="n">
        <v>74.4</v>
      </c>
      <c r="Q896" s="26"/>
    </row>
    <row r="897" ht="22.5" customHeight="1">
      <c r="A897" s="32"/>
      <c r="B897" s="20"/>
      <c r="C897" s="13" t="n">
        <v>7203110</v>
      </c>
      <c r="D897" s="13" t="s">
        <v>22</v>
      </c>
      <c r="E897" s="14" t="s">
        <v>23</v>
      </c>
      <c r="F897" s="13" t="s">
        <v>15</v>
      </c>
      <c r="G897" s="24" t="n">
        <v>0.2</v>
      </c>
      <c r="H897" s="13" t="n">
        <v>100</v>
      </c>
      <c r="I897" s="21" t="n">
        <f>G897*H897*7</f>
        <v>140</v>
      </c>
      <c r="J897" s="13" t="s">
        <v>126</v>
      </c>
      <c r="K897" s="15" t="n">
        <v>126</v>
      </c>
      <c r="L897" s="15" t="n">
        <v>42</v>
      </c>
      <c r="M897" s="15" t="n">
        <v>0</v>
      </c>
      <c r="N897" s="12" t="n">
        <v>0</v>
      </c>
      <c r="O897" s="12" t="n">
        <v>0</v>
      </c>
      <c r="P897" s="12" t="n">
        <v>0</v>
      </c>
      <c r="Q897" s="23" t="n">
        <f>M899/H897</f>
        <v>0.03</v>
      </c>
    </row>
    <row r="898" ht="22.5" customHeight="1">
      <c r="A898" s="32"/>
      <c r="B898" s="20"/>
      <c r="C898" s="13"/>
      <c r="D898" s="20"/>
      <c r="E898" s="29"/>
      <c r="F898" s="20"/>
      <c r="G898" s="29"/>
      <c r="H898" s="20"/>
      <c r="I898" s="20"/>
      <c r="J898" s="13" t="s">
        <v>127</v>
      </c>
      <c r="K898" s="15"/>
      <c r="L898" s="15"/>
      <c r="M898" s="15"/>
      <c r="N898" s="12"/>
      <c r="O898" s="12"/>
      <c r="P898" s="12"/>
      <c r="Q898" s="26"/>
    </row>
    <row r="899" ht="22.5" customHeight="1">
      <c r="A899" s="32"/>
      <c r="B899" s="20"/>
      <c r="C899" s="13"/>
      <c r="D899" s="20"/>
      <c r="E899" s="29"/>
      <c r="F899" s="20"/>
      <c r="G899" s="29"/>
      <c r="H899" s="20"/>
      <c r="I899" s="20"/>
      <c r="J899" s="13" t="s">
        <v>128</v>
      </c>
      <c r="K899" s="15" t="n">
        <v>13445</v>
      </c>
      <c r="L899" s="15" t="n">
        <v>8400</v>
      </c>
      <c r="M899" s="15" t="n">
        <v>3</v>
      </c>
      <c r="N899" s="12" t="n">
        <v>0</v>
      </c>
      <c r="O899" s="12" t="n">
        <v>0.2</v>
      </c>
      <c r="P899" s="12" t="n">
        <v>0.6</v>
      </c>
      <c r="Q899" s="26"/>
    </row>
    <row r="900" ht="22.5" customHeight="1">
      <c r="A900" s="32"/>
      <c r="B900" s="20"/>
      <c r="C900" s="13" t="n">
        <v>7202934</v>
      </c>
      <c r="D900" s="13" t="s">
        <v>22</v>
      </c>
      <c r="E900" s="14" t="s">
        <v>24</v>
      </c>
      <c r="F900" s="13" t="s">
        <v>15</v>
      </c>
      <c r="G900" s="24" t="n">
        <v>0.35</v>
      </c>
      <c r="H900" s="13" t="n">
        <v>200</v>
      </c>
      <c r="I900" s="21" t="n">
        <f>G900*H900*7</f>
        <v>490</v>
      </c>
      <c r="J900" s="13" t="s">
        <v>126</v>
      </c>
      <c r="K900" s="15" t="n">
        <v>2372</v>
      </c>
      <c r="L900" s="15" t="n">
        <v>1108</v>
      </c>
      <c r="M900" s="15" t="n">
        <v>0</v>
      </c>
      <c r="N900" s="12" t="n">
        <v>0</v>
      </c>
      <c r="O900" s="12" t="n">
        <v>0</v>
      </c>
      <c r="P900" s="12" t="n">
        <v>0</v>
      </c>
      <c r="Q900" s="23" t="n">
        <v>0</v>
      </c>
    </row>
    <row r="901" ht="22.5" customHeight="1">
      <c r="A901" s="32"/>
      <c r="B901" s="20"/>
      <c r="C901" s="13"/>
      <c r="D901" s="20"/>
      <c r="E901" s="29"/>
      <c r="F901" s="20"/>
      <c r="G901" s="29"/>
      <c r="H901" s="20"/>
      <c r="I901" s="20"/>
      <c r="J901" s="13" t="s">
        <v>127</v>
      </c>
      <c r="K901" s="17"/>
      <c r="L901" s="15"/>
      <c r="M901" s="15"/>
      <c r="N901" s="12"/>
      <c r="O901" s="12"/>
      <c r="P901" s="12"/>
      <c r="Q901" s="26"/>
    </row>
    <row r="902" ht="22.5" customHeight="1">
      <c r="A902" s="32"/>
      <c r="B902" s="20"/>
      <c r="C902" s="13"/>
      <c r="D902" s="20"/>
      <c r="E902" s="29"/>
      <c r="F902" s="20"/>
      <c r="G902" s="29"/>
      <c r="H902" s="20"/>
      <c r="I902" s="20"/>
      <c r="J902" s="13" t="s">
        <v>128</v>
      </c>
      <c r="K902" s="15" t="n">
        <v>240121</v>
      </c>
      <c r="L902" s="15" t="n">
        <v>135207</v>
      </c>
      <c r="M902" s="15" t="n">
        <v>89</v>
      </c>
      <c r="N902" s="12" t="n">
        <v>0</v>
      </c>
      <c r="O902" s="12" t="n">
        <v>0.35</v>
      </c>
      <c r="P902" s="12" t="n">
        <v>31.15</v>
      </c>
      <c r="Q902" s="26"/>
    </row>
    <row r="903" ht="22.5" customHeight="1">
      <c r="A903" s="32"/>
      <c r="B903" s="20"/>
      <c r="C903" s="13" t="n">
        <v>5847496</v>
      </c>
      <c r="D903" s="13" t="s">
        <v>10</v>
      </c>
      <c r="E903" s="14" t="s">
        <v>25</v>
      </c>
      <c r="F903" s="13" t="s">
        <v>12</v>
      </c>
      <c r="G903" s="24" t="n">
        <v>0.3</v>
      </c>
      <c r="H903" s="13" t="n">
        <v>200</v>
      </c>
      <c r="I903" s="21" t="n">
        <f>G903*H903*7</f>
        <v>420</v>
      </c>
      <c r="J903" s="13" t="s">
        <v>126</v>
      </c>
      <c r="K903" s="15" t="n">
        <v>0</v>
      </c>
      <c r="L903" s="15" t="n">
        <v>0</v>
      </c>
      <c r="M903" s="15" t="n">
        <v>0</v>
      </c>
      <c r="N903" s="12" t="n">
        <v>0</v>
      </c>
      <c r="O903" s="12" t="n">
        <v>0</v>
      </c>
      <c r="P903" s="12" t="n">
        <v>0</v>
      </c>
      <c r="Q903" s="23" t="n">
        <f>M905/H903</f>
        <v>0.015</v>
      </c>
    </row>
    <row r="904" ht="22.5" customHeight="1">
      <c r="A904" s="32"/>
      <c r="B904" s="20"/>
      <c r="C904" s="13"/>
      <c r="D904" s="20"/>
      <c r="E904" s="29"/>
      <c r="F904" s="20"/>
      <c r="G904" s="29"/>
      <c r="H904" s="20"/>
      <c r="I904" s="20"/>
      <c r="J904" s="13" t="s">
        <v>127</v>
      </c>
      <c r="K904" s="15"/>
      <c r="L904" s="15"/>
      <c r="M904" s="15"/>
      <c r="N904" s="12"/>
      <c r="O904" s="12"/>
      <c r="P904" s="12"/>
      <c r="Q904" s="26"/>
    </row>
    <row r="905" ht="22.5" customHeight="1">
      <c r="A905" s="32"/>
      <c r="B905" s="20"/>
      <c r="C905" s="13"/>
      <c r="D905" s="20"/>
      <c r="E905" s="29"/>
      <c r="F905" s="20"/>
      <c r="G905" s="29"/>
      <c r="H905" s="20"/>
      <c r="I905" s="20"/>
      <c r="J905" s="13" t="s">
        <v>128</v>
      </c>
      <c r="K905" s="15" t="n">
        <v>27170</v>
      </c>
      <c r="L905" s="15" t="n">
        <v>711</v>
      </c>
      <c r="M905" s="15" t="n">
        <v>3</v>
      </c>
      <c r="N905" s="12" t="n">
        <v>0.001</v>
      </c>
      <c r="O905" s="12" t="n">
        <v>0.294</v>
      </c>
      <c r="P905" s="12" t="n">
        <v>0.8811</v>
      </c>
      <c r="Q905" s="26"/>
    </row>
    <row r="906" ht="22.5" customHeight="1">
      <c r="A906" s="32"/>
      <c r="B906" s="20"/>
      <c r="C906" s="13" t="n">
        <v>7572369</v>
      </c>
      <c r="D906" s="13" t="s">
        <v>10</v>
      </c>
      <c r="E906" s="14" t="s">
        <v>25</v>
      </c>
      <c r="F906" s="13" t="s">
        <v>15</v>
      </c>
      <c r="G906" s="24" t="n">
        <v>0.3</v>
      </c>
      <c r="H906" s="13" t="n">
        <v>400</v>
      </c>
      <c r="I906" s="21" t="n">
        <f>G906*H906*7</f>
        <v>840</v>
      </c>
      <c r="J906" s="13" t="s">
        <v>126</v>
      </c>
      <c r="K906" s="15" t="n">
        <v>32</v>
      </c>
      <c r="L906" s="15" t="n">
        <v>2</v>
      </c>
      <c r="M906" s="15" t="n">
        <v>0</v>
      </c>
      <c r="N906" s="12" t="n">
        <v>0</v>
      </c>
      <c r="O906" s="12" t="n">
        <v>0</v>
      </c>
      <c r="P906" s="12" t="n">
        <v>0</v>
      </c>
      <c r="Q906" s="23" t="n">
        <f>M908/H906</f>
        <v>0.5025</v>
      </c>
    </row>
    <row r="907" ht="22.5" customHeight="1">
      <c r="A907" s="32"/>
      <c r="B907" s="20"/>
      <c r="C907" s="13"/>
      <c r="D907" s="20"/>
      <c r="E907" s="29"/>
      <c r="F907" s="20"/>
      <c r="G907" s="29"/>
      <c r="H907" s="20"/>
      <c r="I907" s="20"/>
      <c r="J907" s="13" t="s">
        <v>127</v>
      </c>
      <c r="K907" s="15"/>
      <c r="L907" s="15"/>
      <c r="M907" s="15"/>
      <c r="N907" s="12"/>
      <c r="O907" s="12"/>
      <c r="P907" s="12"/>
      <c r="Q907" s="26"/>
    </row>
    <row r="908" ht="22.5" customHeight="1">
      <c r="A908" s="32"/>
      <c r="B908" s="20"/>
      <c r="C908" s="13"/>
      <c r="D908" s="20"/>
      <c r="E908" s="29"/>
      <c r="F908" s="20"/>
      <c r="G908" s="29"/>
      <c r="H908" s="20"/>
      <c r="I908" s="20"/>
      <c r="J908" s="13" t="s">
        <v>128</v>
      </c>
      <c r="K908" s="15" t="n">
        <v>12469</v>
      </c>
      <c r="L908" s="15" t="n">
        <v>5165</v>
      </c>
      <c r="M908" s="15" t="n">
        <v>201</v>
      </c>
      <c r="N908" s="12" t="n">
        <v>0.012</v>
      </c>
      <c r="O908" s="12" t="n">
        <v>0.306</v>
      </c>
      <c r="P908" s="12" t="n">
        <v>61.44</v>
      </c>
      <c r="Q908" s="26"/>
    </row>
    <row r="909" ht="22.5" customHeight="1">
      <c r="A909" s="32"/>
      <c r="B909" s="20"/>
      <c r="C909" s="13" t="n">
        <v>8460883</v>
      </c>
      <c r="D909" s="13" t="s">
        <v>16</v>
      </c>
      <c r="E909" s="14" t="s">
        <v>11</v>
      </c>
      <c r="F909" s="13" t="s">
        <v>15</v>
      </c>
      <c r="G909" s="24" t="n">
        <v>0.14</v>
      </c>
      <c r="H909" s="13" t="n">
        <v>1400</v>
      </c>
      <c r="I909" s="21" t="n">
        <f>G909*H909*7</f>
        <v>1372</v>
      </c>
      <c r="J909" s="13" t="s">
        <v>126</v>
      </c>
      <c r="K909" s="15" t="n">
        <v>6088</v>
      </c>
      <c r="L909" s="15" t="n">
        <v>1913</v>
      </c>
      <c r="M909" s="15" t="n">
        <v>93</v>
      </c>
      <c r="N909" s="12" t="n">
        <v>0.007</v>
      </c>
      <c r="O909" s="12" t="n">
        <v>0.139</v>
      </c>
      <c r="P909" s="12" t="n">
        <v>12.936</v>
      </c>
      <c r="Q909" s="23" t="n">
        <f>M911/H909</f>
        <v>0.6</v>
      </c>
    </row>
    <row r="910" ht="22.5" customHeight="1">
      <c r="A910" s="32"/>
      <c r="B910" s="20"/>
      <c r="C910" s="13"/>
      <c r="D910" s="20"/>
      <c r="E910" s="29"/>
      <c r="F910" s="20"/>
      <c r="G910" s="29"/>
      <c r="H910" s="20"/>
      <c r="I910" s="20"/>
      <c r="J910" s="13" t="s">
        <v>127</v>
      </c>
      <c r="K910" s="15"/>
      <c r="L910" s="15"/>
      <c r="M910" s="15"/>
      <c r="N910" s="12"/>
      <c r="O910" s="12"/>
      <c r="P910" s="12"/>
      <c r="Q910" s="26"/>
    </row>
    <row r="911" ht="22.5" customHeight="1">
      <c r="A911" s="32"/>
      <c r="B911" s="20"/>
      <c r="C911" s="13"/>
      <c r="D911" s="20"/>
      <c r="E911" s="29"/>
      <c r="F911" s="20"/>
      <c r="G911" s="29"/>
      <c r="H911" s="20"/>
      <c r="I911" s="20"/>
      <c r="J911" s="13" t="s">
        <v>128</v>
      </c>
      <c r="K911" s="15" t="n">
        <v>58824</v>
      </c>
      <c r="L911" s="15" t="n">
        <v>18523</v>
      </c>
      <c r="M911" s="15" t="n">
        <v>840</v>
      </c>
      <c r="N911" s="12" t="n">
        <v>0.006</v>
      </c>
      <c r="O911" s="12" t="n">
        <v>0.139</v>
      </c>
      <c r="P911" s="12" t="n">
        <v>116.984</v>
      </c>
      <c r="Q911" s="26"/>
    </row>
    <row r="912" ht="22.5" customHeight="1">
      <c r="A912" s="32"/>
      <c r="B912" s="20"/>
      <c r="C912" s="13" t="n">
        <v>8531973</v>
      </c>
      <c r="D912" s="13" t="s">
        <v>16</v>
      </c>
      <c r="E912" s="14" t="s">
        <v>18</v>
      </c>
      <c r="F912" s="13" t="s">
        <v>26</v>
      </c>
      <c r="G912" s="24" t="n">
        <v>0.45</v>
      </c>
      <c r="H912" s="13" t="n">
        <v>150</v>
      </c>
      <c r="I912" s="21" t="n">
        <f>G912*H912*7</f>
        <v>472.5</v>
      </c>
      <c r="J912" s="13" t="s">
        <v>126</v>
      </c>
      <c r="K912" s="15" t="n">
        <v>0</v>
      </c>
      <c r="L912" s="15" t="n">
        <v>0</v>
      </c>
      <c r="M912" s="15" t="n">
        <v>0</v>
      </c>
      <c r="N912" s="12" t="n">
        <v>0</v>
      </c>
      <c r="O912" s="12" t="n">
        <v>0</v>
      </c>
      <c r="P912" s="12" t="n">
        <v>0</v>
      </c>
      <c r="Q912" s="23" t="n">
        <f>M914/H912</f>
        <v>0.426666666666667</v>
      </c>
    </row>
    <row r="913" ht="22.5" customHeight="1">
      <c r="A913" s="32"/>
      <c r="B913" s="20"/>
      <c r="C913" s="13"/>
      <c r="D913" s="20"/>
      <c r="E913" s="29"/>
      <c r="F913" s="20"/>
      <c r="G913" s="29"/>
      <c r="H913" s="20"/>
      <c r="I913" s="20"/>
      <c r="J913" s="13" t="s">
        <v>127</v>
      </c>
      <c r="K913" s="15"/>
      <c r="L913" s="15"/>
      <c r="M913" s="15"/>
      <c r="N913" s="12"/>
      <c r="O913" s="12"/>
      <c r="P913" s="12"/>
      <c r="Q913" s="26"/>
    </row>
    <row r="914" ht="22.5" customHeight="1">
      <c r="A914" s="32"/>
      <c r="B914" s="20"/>
      <c r="C914" s="13"/>
      <c r="D914" s="20"/>
      <c r="E914" s="29"/>
      <c r="F914" s="20"/>
      <c r="G914" s="29"/>
      <c r="H914" s="20"/>
      <c r="I914" s="20"/>
      <c r="J914" s="13" t="s">
        <v>128</v>
      </c>
      <c r="K914" s="15" t="n">
        <v>471666</v>
      </c>
      <c r="L914" s="15" t="n">
        <v>1102</v>
      </c>
      <c r="M914" s="15" t="n">
        <v>64</v>
      </c>
      <c r="N914" s="12" t="n">
        <v>0.03</v>
      </c>
      <c r="O914" s="12" t="n">
        <v>0.5</v>
      </c>
      <c r="P914" s="12" t="n">
        <v>32.08</v>
      </c>
      <c r="Q914" s="26"/>
    </row>
    <row r="915" ht="22.5" customHeight="1">
      <c r="A915" s="32"/>
      <c r="B915" s="20"/>
      <c r="C915" s="13" t="n">
        <v>8156506</v>
      </c>
      <c r="D915" s="13" t="s">
        <v>27</v>
      </c>
      <c r="E915" s="14" t="s">
        <v>14</v>
      </c>
      <c r="F915" s="13" t="s">
        <v>15</v>
      </c>
      <c r="G915" s="24" t="n">
        <v>0.13</v>
      </c>
      <c r="H915" s="13" t="n">
        <v>1000</v>
      </c>
      <c r="I915" s="21" t="n">
        <f>G915*H915*7</f>
        <v>910</v>
      </c>
      <c r="J915" s="13" t="s">
        <v>126</v>
      </c>
      <c r="K915" s="15" t="n">
        <v>88</v>
      </c>
      <c r="L915" s="15" t="n">
        <v>4</v>
      </c>
      <c r="M915" s="15" t="n">
        <v>0</v>
      </c>
      <c r="N915" s="12" t="n">
        <v>0</v>
      </c>
      <c r="O915" s="12" t="n">
        <v>0</v>
      </c>
      <c r="P915" s="12" t="n">
        <v>0</v>
      </c>
      <c r="Q915" s="23" t="n">
        <f>M917/H915</f>
        <v>0.728</v>
      </c>
    </row>
    <row r="916" ht="22.5" customHeight="1">
      <c r="A916" s="32"/>
      <c r="B916" s="20"/>
      <c r="C916" s="13"/>
      <c r="D916" s="20"/>
      <c r="E916" s="29"/>
      <c r="F916" s="20"/>
      <c r="G916" s="29"/>
      <c r="H916" s="20"/>
      <c r="I916" s="20"/>
      <c r="J916" s="13" t="s">
        <v>127</v>
      </c>
      <c r="K916" s="15"/>
      <c r="L916" s="15"/>
      <c r="M916" s="15"/>
      <c r="N916" s="12"/>
      <c r="O916" s="12"/>
      <c r="P916" s="12"/>
      <c r="Q916" s="26"/>
    </row>
    <row r="917" ht="22.5" customHeight="1">
      <c r="A917" s="32"/>
      <c r="B917" s="20"/>
      <c r="C917" s="13"/>
      <c r="D917" s="20"/>
      <c r="E917" s="29"/>
      <c r="F917" s="20"/>
      <c r="G917" s="29"/>
      <c r="H917" s="20"/>
      <c r="I917" s="20"/>
      <c r="J917" s="13" t="s">
        <v>128</v>
      </c>
      <c r="K917" s="15" t="n">
        <v>53867</v>
      </c>
      <c r="L917" s="15" t="n">
        <v>21269</v>
      </c>
      <c r="M917" s="15" t="n">
        <v>728</v>
      </c>
      <c r="N917" s="12" t="n">
        <v>0.004</v>
      </c>
      <c r="O917" s="12" t="n">
        <v>0.13</v>
      </c>
      <c r="P917" s="12" t="n">
        <v>94.64</v>
      </c>
      <c r="Q917" s="26"/>
    </row>
    <row r="918" ht="22.5" customHeight="1">
      <c r="A918" s="32"/>
      <c r="B918" s="20"/>
      <c r="C918" s="13" t="n">
        <v>8819666</v>
      </c>
      <c r="D918" s="13" t="s">
        <v>27</v>
      </c>
      <c r="E918" s="14" t="s">
        <v>14</v>
      </c>
      <c r="F918" s="13" t="s">
        <v>12</v>
      </c>
      <c r="G918" s="24" t="n">
        <v>0.08</v>
      </c>
      <c r="H918" s="13" t="n">
        <v>200</v>
      </c>
      <c r="I918" s="21" t="n">
        <f>G918*H918*7</f>
        <v>112</v>
      </c>
      <c r="J918" s="13" t="s">
        <v>126</v>
      </c>
      <c r="K918" s="15" t="n">
        <v>478</v>
      </c>
      <c r="L918" s="15" t="n">
        <v>53</v>
      </c>
      <c r="M918" s="15" t="n">
        <v>5</v>
      </c>
      <c r="N918" s="12" t="n">
        <v>0.009</v>
      </c>
      <c r="O918" s="12" t="n">
        <v>0.097</v>
      </c>
      <c r="P918" s="12" t="n">
        <v>0.4862</v>
      </c>
      <c r="Q918" s="23" t="n">
        <f>M920/H918</f>
        <v>1</v>
      </c>
    </row>
    <row r="919" ht="22.5" customHeight="1">
      <c r="A919" s="32"/>
      <c r="B919" s="20"/>
      <c r="C919" s="13"/>
      <c r="D919" s="20"/>
      <c r="E919" s="29"/>
      <c r="F919" s="20"/>
      <c r="G919" s="29"/>
      <c r="H919" s="20"/>
      <c r="I919" s="20"/>
      <c r="J919" s="13" t="s">
        <v>127</v>
      </c>
      <c r="K919" s="15"/>
      <c r="L919" s="15"/>
      <c r="M919" s="15"/>
      <c r="N919" s="12"/>
      <c r="O919" s="12"/>
      <c r="P919" s="12"/>
      <c r="Q919" s="26"/>
    </row>
    <row r="920" ht="22.5" customHeight="1">
      <c r="A920" s="32"/>
      <c r="B920" s="20"/>
      <c r="C920" s="13"/>
      <c r="D920" s="20"/>
      <c r="E920" s="29"/>
      <c r="F920" s="20"/>
      <c r="G920" s="29"/>
      <c r="H920" s="20"/>
      <c r="I920" s="20"/>
      <c r="J920" s="13" t="s">
        <v>128</v>
      </c>
      <c r="K920" s="15" t="n">
        <v>9984</v>
      </c>
      <c r="L920" s="15" t="n">
        <v>1748</v>
      </c>
      <c r="M920" s="15" t="n">
        <v>200</v>
      </c>
      <c r="N920" s="12" t="n">
        <v>0.011</v>
      </c>
      <c r="O920" s="12" t="n">
        <v>0.1</v>
      </c>
      <c r="P920" s="12" t="n">
        <v>20.0021</v>
      </c>
      <c r="Q920" s="26"/>
    </row>
    <row r="921" ht="22.5" customHeight="1">
      <c r="A921" s="32"/>
      <c r="B921" s="20"/>
      <c r="C921" s="13" t="n">
        <v>91410799</v>
      </c>
      <c r="D921" s="13" t="s">
        <v>31</v>
      </c>
      <c r="E921" s="14" t="s">
        <v>42</v>
      </c>
      <c r="F921" s="13" t="s">
        <v>15</v>
      </c>
      <c r="G921" s="24" t="n">
        <v>0.02</v>
      </c>
      <c r="H921" s="13" t="n">
        <v>500</v>
      </c>
      <c r="I921" s="21" t="n">
        <f>G921*H921*7</f>
        <v>70</v>
      </c>
      <c r="J921" s="13" t="s">
        <v>126</v>
      </c>
      <c r="K921" s="15" t="n">
        <v>0</v>
      </c>
      <c r="L921" s="15" t="n">
        <v>0</v>
      </c>
      <c r="M921" s="15" t="n">
        <v>0</v>
      </c>
      <c r="N921" s="12" t="n">
        <v>0</v>
      </c>
      <c r="O921" s="12" t="n">
        <v>0</v>
      </c>
      <c r="P921" s="12" t="n">
        <v>0</v>
      </c>
      <c r="Q921" s="23" t="n">
        <f>M923/H921</f>
        <v>0</v>
      </c>
    </row>
    <row r="922" ht="22.5" customHeight="1">
      <c r="A922" s="32"/>
      <c r="B922" s="20"/>
      <c r="C922" s="13"/>
      <c r="D922" s="20"/>
      <c r="E922" s="29"/>
      <c r="F922" s="20"/>
      <c r="G922" s="29"/>
      <c r="H922" s="20"/>
      <c r="I922" s="20"/>
      <c r="J922" s="13" t="s">
        <v>127</v>
      </c>
      <c r="K922" s="15"/>
      <c r="L922" s="15"/>
      <c r="M922" s="15"/>
      <c r="N922" s="12"/>
      <c r="O922" s="12"/>
      <c r="P922" s="12"/>
      <c r="Q922" s="26"/>
      <c r="R922" s="4" t="s">
        <v>146</v>
      </c>
    </row>
    <row r="923" ht="22.5" customHeight="1">
      <c r="A923" s="32"/>
      <c r="B923" s="20"/>
      <c r="C923" s="13"/>
      <c r="D923" s="20"/>
      <c r="E923" s="29"/>
      <c r="F923" s="20"/>
      <c r="G923" s="29"/>
      <c r="H923" s="20"/>
      <c r="I923" s="20"/>
      <c r="J923" s="13" t="s">
        <v>128</v>
      </c>
      <c r="K923" s="15" t="n">
        <v>0</v>
      </c>
      <c r="L923" s="15" t="n">
        <v>0</v>
      </c>
      <c r="M923" s="15" t="n">
        <v>0</v>
      </c>
      <c r="N923" s="12" t="n">
        <v>0</v>
      </c>
      <c r="O923" s="12" t="n">
        <v>0</v>
      </c>
      <c r="P923" s="12" t="n">
        <v>0</v>
      </c>
      <c r="Q923" s="26"/>
    </row>
    <row r="924" ht="22.5" customHeight="1">
      <c r="A924" s="32"/>
      <c r="B924" s="20"/>
      <c r="C924" s="13" t="n">
        <v>7872826</v>
      </c>
      <c r="D924" s="13" t="s">
        <v>28</v>
      </c>
      <c r="E924" s="14" t="s">
        <v>14</v>
      </c>
      <c r="F924" s="13" t="s">
        <v>15</v>
      </c>
      <c r="G924" s="24" t="n">
        <v>0.48</v>
      </c>
      <c r="H924" s="13" t="n">
        <v>100</v>
      </c>
      <c r="I924" s="21" t="n">
        <f>G924*H924*7</f>
        <v>336</v>
      </c>
      <c r="J924" s="13" t="s">
        <v>126</v>
      </c>
      <c r="K924" s="15" t="n">
        <v>61</v>
      </c>
      <c r="L924" s="15" t="n">
        <v>3</v>
      </c>
      <c r="M924" s="15" t="n">
        <v>0</v>
      </c>
      <c r="N924" s="12" t="n">
        <v>0</v>
      </c>
      <c r="O924" s="12" t="n">
        <v>0</v>
      </c>
      <c r="P924" s="12" t="n">
        <v>0</v>
      </c>
      <c r="Q924" s="23" t="n">
        <f>M926/H924</f>
        <v>0.43</v>
      </c>
    </row>
    <row r="925" ht="22.5" customHeight="1">
      <c r="A925" s="32"/>
      <c r="B925" s="20"/>
      <c r="C925" s="13"/>
      <c r="D925" s="20"/>
      <c r="E925" s="29"/>
      <c r="F925" s="20"/>
      <c r="G925" s="29"/>
      <c r="H925" s="20"/>
      <c r="I925" s="20"/>
      <c r="J925" s="13" t="s">
        <v>127</v>
      </c>
      <c r="K925" s="15"/>
      <c r="L925" s="15"/>
      <c r="M925" s="15"/>
      <c r="N925" s="12"/>
      <c r="O925" s="12"/>
      <c r="P925" s="12"/>
      <c r="Q925" s="26"/>
    </row>
    <row r="926" ht="22.5" customHeight="1">
      <c r="A926" s="32"/>
      <c r="B926" s="20"/>
      <c r="C926" s="13"/>
      <c r="D926" s="20"/>
      <c r="E926" s="29"/>
      <c r="F926" s="20"/>
      <c r="G926" s="29"/>
      <c r="H926" s="20"/>
      <c r="I926" s="20"/>
      <c r="J926" s="13" t="s">
        <v>128</v>
      </c>
      <c r="K926" s="15" t="n">
        <v>27048</v>
      </c>
      <c r="L926" s="15" t="n">
        <v>5253</v>
      </c>
      <c r="M926" s="15" t="n">
        <v>43</v>
      </c>
      <c r="N926" s="12" t="n">
        <v>0.004</v>
      </c>
      <c r="O926" s="12" t="n">
        <v>0.477</v>
      </c>
      <c r="P926" s="12" t="n">
        <v>20.52</v>
      </c>
      <c r="Q926" s="26"/>
    </row>
    <row r="927" ht="22.5" customHeight="1">
      <c r="A927" s="32"/>
      <c r="B927" s="20"/>
      <c r="C927" s="13" t="n">
        <v>9311355</v>
      </c>
      <c r="D927" s="13" t="s">
        <v>29</v>
      </c>
      <c r="E927" s="14" t="s">
        <v>14</v>
      </c>
      <c r="F927" s="13" t="s">
        <v>15</v>
      </c>
      <c r="G927" s="24" t="n">
        <v>0.15</v>
      </c>
      <c r="H927" s="13" t="n">
        <v>80</v>
      </c>
      <c r="I927" s="21" t="n">
        <f>G927*H927*7</f>
        <v>84</v>
      </c>
      <c r="J927" s="13" t="s">
        <v>126</v>
      </c>
      <c r="K927" s="15" t="n">
        <v>85</v>
      </c>
      <c r="L927" s="15" t="n">
        <v>10</v>
      </c>
      <c r="M927" s="15" t="n">
        <v>0</v>
      </c>
      <c r="N927" s="12" t="n">
        <v>0</v>
      </c>
      <c r="O927" s="12" t="n">
        <v>0</v>
      </c>
      <c r="P927" s="12" t="n">
        <v>0</v>
      </c>
      <c r="Q927" s="23" t="n">
        <f>M929/H927</f>
        <v>1.0125</v>
      </c>
    </row>
    <row r="928" ht="22.5" customHeight="1">
      <c r="A928" s="32"/>
      <c r="B928" s="20"/>
      <c r="C928" s="13"/>
      <c r="D928" s="20"/>
      <c r="E928" s="29"/>
      <c r="F928" s="20"/>
      <c r="G928" s="29"/>
      <c r="H928" s="20"/>
      <c r="I928" s="20"/>
      <c r="J928" s="13" t="s">
        <v>127</v>
      </c>
      <c r="K928" s="15"/>
      <c r="L928" s="15"/>
      <c r="M928" s="15"/>
      <c r="N928" s="12"/>
      <c r="O928" s="12"/>
      <c r="P928" s="12"/>
      <c r="Q928" s="26"/>
    </row>
    <row r="929" ht="22.5" customHeight="1">
      <c r="A929" s="32"/>
      <c r="B929" s="20"/>
      <c r="C929" s="13"/>
      <c r="D929" s="20"/>
      <c r="E929" s="29"/>
      <c r="F929" s="20"/>
      <c r="G929" s="29"/>
      <c r="H929" s="20"/>
      <c r="I929" s="20"/>
      <c r="J929" s="13" t="s">
        <v>128</v>
      </c>
      <c r="K929" s="15" t="n">
        <v>22828</v>
      </c>
      <c r="L929" s="15" t="n">
        <v>5886</v>
      </c>
      <c r="M929" s="15" t="n">
        <v>81</v>
      </c>
      <c r="N929" s="12" t="n">
        <v>0.003</v>
      </c>
      <c r="O929" s="12" t="n">
        <v>0.236</v>
      </c>
      <c r="P929" s="12" t="n">
        <v>19.15</v>
      </c>
      <c r="Q929" s="26"/>
    </row>
    <row r="930" ht="22.5" customHeight="1">
      <c r="A930" s="32"/>
      <c r="B930" s="20"/>
      <c r="C930" s="13" t="n">
        <v>12114239</v>
      </c>
      <c r="D930" s="13" t="s">
        <v>27</v>
      </c>
      <c r="E930" s="14" t="s">
        <v>14</v>
      </c>
      <c r="F930" s="13" t="s">
        <v>26</v>
      </c>
      <c r="G930" s="24" t="n">
        <v>0.2</v>
      </c>
      <c r="H930" s="13" t="n">
        <v>100</v>
      </c>
      <c r="I930" s="21" t="n">
        <f>G930*H930*7</f>
        <v>140</v>
      </c>
      <c r="J930" s="13" t="s">
        <v>126</v>
      </c>
      <c r="K930" s="15" t="n">
        <v>0</v>
      </c>
      <c r="L930" s="15" t="n">
        <v>0</v>
      </c>
      <c r="M930" s="15" t="n">
        <v>0</v>
      </c>
      <c r="N930" s="12" t="n">
        <v>0</v>
      </c>
      <c r="O930" s="12" t="n">
        <v>0</v>
      </c>
      <c r="P930" s="12" t="n">
        <v>0</v>
      </c>
      <c r="Q930" s="23" t="n">
        <f>M932/H930</f>
        <v>0.34</v>
      </c>
    </row>
    <row r="931" ht="22.5" customHeight="1">
      <c r="A931" s="32"/>
      <c r="B931" s="20"/>
      <c r="C931" s="13"/>
      <c r="D931" s="20"/>
      <c r="E931" s="29"/>
      <c r="F931" s="20"/>
      <c r="G931" s="29"/>
      <c r="H931" s="20"/>
      <c r="I931" s="20"/>
      <c r="J931" s="13" t="s">
        <v>127</v>
      </c>
      <c r="K931" s="15"/>
      <c r="L931" s="15"/>
      <c r="M931" s="15"/>
      <c r="N931" s="12"/>
      <c r="O931" s="12"/>
      <c r="P931" s="12"/>
      <c r="Q931" s="26"/>
    </row>
    <row r="932" ht="22.5" customHeight="1">
      <c r="A932" s="32"/>
      <c r="B932" s="20"/>
      <c r="C932" s="13"/>
      <c r="D932" s="20"/>
      <c r="E932" s="29"/>
      <c r="F932" s="20"/>
      <c r="G932" s="29"/>
      <c r="H932" s="20"/>
      <c r="I932" s="20"/>
      <c r="J932" s="13" t="s">
        <v>128</v>
      </c>
      <c r="K932" s="15" t="n">
        <v>24543</v>
      </c>
      <c r="L932" s="15" t="n">
        <v>200</v>
      </c>
      <c r="M932" s="15" t="n">
        <v>34</v>
      </c>
      <c r="N932" s="12" t="n">
        <v>0.03</v>
      </c>
      <c r="O932" s="12" t="n">
        <v>0.16</v>
      </c>
      <c r="P932" s="12" t="n">
        <v>5.36</v>
      </c>
      <c r="Q932" s="26"/>
    </row>
    <row r="933" ht="22.5" customHeight="1">
      <c r="A933" s="32"/>
      <c r="B933" s="20"/>
      <c r="C933" s="13" t="n">
        <v>10501490</v>
      </c>
      <c r="D933" s="13" t="s">
        <v>13</v>
      </c>
      <c r="E933" s="14" t="s">
        <v>14</v>
      </c>
      <c r="F933" s="13" t="s">
        <v>15</v>
      </c>
      <c r="G933" s="24" t="n">
        <v>0.15</v>
      </c>
      <c r="H933" s="13" t="n">
        <v>100</v>
      </c>
      <c r="I933" s="21" t="n">
        <f>G933*H933*7</f>
        <v>105</v>
      </c>
      <c r="J933" s="13" t="s">
        <v>126</v>
      </c>
      <c r="K933" s="15" t="n">
        <v>0</v>
      </c>
      <c r="L933" s="15" t="n">
        <v>0</v>
      </c>
      <c r="M933" s="15" t="n">
        <v>0</v>
      </c>
      <c r="N933" s="12" t="n">
        <v>0</v>
      </c>
      <c r="O933" s="12" t="n">
        <v>0</v>
      </c>
      <c r="P933" s="12" t="n">
        <v>0</v>
      </c>
      <c r="Q933" s="23" t="n">
        <f>M935/H933</f>
        <v>0.08</v>
      </c>
    </row>
    <row r="934" ht="22.5" customHeight="1">
      <c r="A934" s="32"/>
      <c r="B934" s="20"/>
      <c r="C934" s="13"/>
      <c r="D934" s="20"/>
      <c r="E934" s="29"/>
      <c r="F934" s="20"/>
      <c r="G934" s="29"/>
      <c r="H934" s="20"/>
      <c r="I934" s="20"/>
      <c r="J934" s="13" t="s">
        <v>127</v>
      </c>
      <c r="K934" s="15"/>
      <c r="L934" s="15"/>
      <c r="M934" s="15"/>
      <c r="N934" s="12"/>
      <c r="O934" s="12"/>
      <c r="P934" s="12"/>
      <c r="Q934" s="26"/>
    </row>
    <row r="935" ht="22.5" customHeight="1">
      <c r="A935" s="32"/>
      <c r="B935" s="20"/>
      <c r="C935" s="13"/>
      <c r="D935" s="20"/>
      <c r="E935" s="29"/>
      <c r="F935" s="20"/>
      <c r="G935" s="29"/>
      <c r="H935" s="20"/>
      <c r="I935" s="20"/>
      <c r="J935" s="13" t="s">
        <v>128</v>
      </c>
      <c r="K935" s="15" t="n">
        <v>817</v>
      </c>
      <c r="L935" s="15" t="n">
        <v>354</v>
      </c>
      <c r="M935" s="15" t="n">
        <v>8</v>
      </c>
      <c r="N935" s="12" t="n">
        <v>0.003</v>
      </c>
      <c r="O935" s="12" t="n">
        <v>0.13</v>
      </c>
      <c r="P935" s="12" t="n">
        <v>1.04</v>
      </c>
      <c r="Q935" s="26"/>
    </row>
    <row r="936" ht="22.5" customHeight="1">
      <c r="A936" s="32"/>
      <c r="B936" s="20"/>
      <c r="C936" s="53" t="n">
        <v>10912510</v>
      </c>
      <c r="D936" s="13" t="s">
        <v>10</v>
      </c>
      <c r="E936" s="14" t="s">
        <v>11</v>
      </c>
      <c r="F936" s="13" t="s">
        <v>30</v>
      </c>
      <c r="G936" s="24" t="n">
        <v>0.17</v>
      </c>
      <c r="H936" s="13" t="n">
        <v>1500</v>
      </c>
      <c r="I936" s="21" t="n">
        <f>G936*H936*7</f>
        <v>1785</v>
      </c>
      <c r="J936" s="13" t="s">
        <v>126</v>
      </c>
      <c r="K936" s="15" t="n">
        <v>14009</v>
      </c>
      <c r="L936" s="15" t="n">
        <v>1545</v>
      </c>
      <c r="M936" s="15" t="n">
        <v>27</v>
      </c>
      <c r="N936" s="12" t="n">
        <v>0.01</v>
      </c>
      <c r="O936" s="12" t="n">
        <v>0.33</v>
      </c>
      <c r="P936" s="12" t="n">
        <v>8.9</v>
      </c>
      <c r="Q936" s="23" t="n">
        <f>M938/H936</f>
        <v>0.092</v>
      </c>
    </row>
    <row r="937" ht="22.5" customHeight="1">
      <c r="A937" s="32"/>
      <c r="B937" s="20"/>
      <c r="C937" s="13"/>
      <c r="D937" s="20"/>
      <c r="E937" s="29"/>
      <c r="F937" s="20"/>
      <c r="G937" s="29"/>
      <c r="H937" s="20"/>
      <c r="I937" s="20"/>
      <c r="J937" s="13" t="s">
        <v>127</v>
      </c>
      <c r="K937" s="15"/>
      <c r="L937" s="15"/>
      <c r="M937" s="15"/>
      <c r="N937" s="12"/>
      <c r="O937" s="12"/>
      <c r="P937" s="12"/>
      <c r="Q937" s="26"/>
    </row>
    <row r="938" ht="22.5" customHeight="1">
      <c r="A938" s="32"/>
      <c r="B938" s="20"/>
      <c r="C938" s="13"/>
      <c r="D938" s="20"/>
      <c r="E938" s="29"/>
      <c r="F938" s="20"/>
      <c r="G938" s="29"/>
      <c r="H938" s="20"/>
      <c r="I938" s="20"/>
      <c r="J938" s="13" t="s">
        <v>128</v>
      </c>
      <c r="K938" s="15" t="n">
        <v>64129</v>
      </c>
      <c r="L938" s="15" t="n">
        <v>9316</v>
      </c>
      <c r="M938" s="15" t="n">
        <v>138</v>
      </c>
      <c r="N938" s="12" t="n">
        <v>0.01</v>
      </c>
      <c r="O938" s="12" t="n">
        <v>0.42</v>
      </c>
      <c r="P938" s="12" t="n">
        <v>58.5</v>
      </c>
      <c r="Q938" s="26"/>
    </row>
    <row r="939" ht="22.5" customHeight="1">
      <c r="A939" s="32"/>
      <c r="B939" s="20"/>
      <c r="C939" s="53" t="n">
        <v>11080098</v>
      </c>
      <c r="D939" s="13" t="s">
        <v>22</v>
      </c>
      <c r="E939" s="14" t="s">
        <v>24</v>
      </c>
      <c r="F939" s="13" t="s">
        <v>15</v>
      </c>
      <c r="G939" s="24" t="n">
        <v>0.6</v>
      </c>
      <c r="H939" s="13" t="n">
        <v>100</v>
      </c>
      <c r="I939" s="21" t="n">
        <f>G939*H939*7</f>
        <v>420</v>
      </c>
      <c r="J939" s="13" t="s">
        <v>126</v>
      </c>
      <c r="K939" s="15" t="n">
        <v>0</v>
      </c>
      <c r="L939" s="15" t="n">
        <v>0</v>
      </c>
      <c r="M939" s="15" t="n">
        <v>0</v>
      </c>
      <c r="N939" s="12" t="n">
        <v>0</v>
      </c>
      <c r="O939" s="12" t="n">
        <v>0</v>
      </c>
      <c r="P939" s="12" t="n">
        <v>0</v>
      </c>
      <c r="Q939" s="23" t="n">
        <f>M941/H939</f>
        <v>0</v>
      </c>
    </row>
    <row r="940" ht="22.5" customHeight="1">
      <c r="A940" s="32"/>
      <c r="B940" s="20"/>
      <c r="C940" s="13"/>
      <c r="D940" s="20"/>
      <c r="E940" s="29"/>
      <c r="F940" s="20"/>
      <c r="G940" s="29"/>
      <c r="H940" s="20"/>
      <c r="I940" s="20"/>
      <c r="J940" s="13" t="s">
        <v>127</v>
      </c>
      <c r="K940" s="15"/>
      <c r="L940" s="15"/>
      <c r="M940" s="15"/>
      <c r="N940" s="12"/>
      <c r="O940" s="12"/>
      <c r="P940" s="12"/>
      <c r="Q940" s="26"/>
    </row>
    <row r="941" ht="22.5" customHeight="1">
      <c r="A941" s="32"/>
      <c r="B941" s="20"/>
      <c r="C941" s="13"/>
      <c r="D941" s="20"/>
      <c r="E941" s="29"/>
      <c r="F941" s="20"/>
      <c r="G941" s="29"/>
      <c r="H941" s="20"/>
      <c r="I941" s="20"/>
      <c r="J941" s="13" t="s">
        <v>128</v>
      </c>
      <c r="K941" s="15" t="n">
        <v>2003</v>
      </c>
      <c r="L941" s="15" t="n">
        <v>984</v>
      </c>
      <c r="M941" s="15" t="n">
        <v>0</v>
      </c>
      <c r="N941" s="12" t="n">
        <v>0</v>
      </c>
      <c r="O941" s="12" t="n">
        <v>0</v>
      </c>
      <c r="P941" s="12" t="n">
        <v>0</v>
      </c>
      <c r="Q941" s="26"/>
    </row>
    <row r="942" ht="22.5" customHeight="1">
      <c r="A942" s="32"/>
      <c r="B942" s="20"/>
      <c r="C942" s="53" t="n">
        <v>11715627</v>
      </c>
      <c r="D942" s="13" t="s">
        <v>29</v>
      </c>
      <c r="E942" s="14" t="s">
        <v>14</v>
      </c>
      <c r="F942" s="13" t="s">
        <v>15</v>
      </c>
      <c r="G942" s="24" t="n">
        <v>0.4</v>
      </c>
      <c r="H942" s="13" t="n">
        <v>100</v>
      </c>
      <c r="I942" s="21" t="n">
        <f>G942*H942*7</f>
        <v>280</v>
      </c>
      <c r="J942" s="13" t="s">
        <v>126</v>
      </c>
      <c r="K942" s="15" t="n">
        <v>0</v>
      </c>
      <c r="L942" s="15" t="n">
        <v>0</v>
      </c>
      <c r="M942" s="15" t="n">
        <v>0</v>
      </c>
      <c r="N942" s="12" t="n">
        <v>0</v>
      </c>
      <c r="O942" s="12" t="n">
        <v>0</v>
      </c>
      <c r="P942" s="12" t="n">
        <v>0</v>
      </c>
      <c r="Q942" s="23" t="n">
        <f>M944/H942</f>
        <v>0</v>
      </c>
    </row>
    <row r="943" ht="22.5" customHeight="1">
      <c r="A943" s="32"/>
      <c r="B943" s="20"/>
      <c r="C943" s="13"/>
      <c r="D943" s="20"/>
      <c r="E943" s="29"/>
      <c r="F943" s="20"/>
      <c r="G943" s="29"/>
      <c r="H943" s="20"/>
      <c r="I943" s="20"/>
      <c r="J943" s="13" t="s">
        <v>127</v>
      </c>
      <c r="K943" s="15"/>
      <c r="L943" s="15"/>
      <c r="M943" s="15"/>
      <c r="N943" s="12"/>
      <c r="O943" s="12"/>
      <c r="P943" s="12"/>
      <c r="Q943" s="26"/>
    </row>
    <row r="944" ht="22.5" customHeight="1">
      <c r="A944" s="32"/>
      <c r="B944" s="20"/>
      <c r="C944" s="13"/>
      <c r="D944" s="20"/>
      <c r="E944" s="29"/>
      <c r="F944" s="20"/>
      <c r="G944" s="29"/>
      <c r="H944" s="20"/>
      <c r="I944" s="20"/>
      <c r="J944" s="13" t="s">
        <v>128</v>
      </c>
      <c r="K944" s="15" t="n">
        <v>40</v>
      </c>
      <c r="L944" s="15" t="n">
        <v>2</v>
      </c>
      <c r="M944" s="15" t="n">
        <v>0</v>
      </c>
      <c r="N944" s="12" t="n">
        <v>0</v>
      </c>
      <c r="O944" s="12" t="n">
        <v>0</v>
      </c>
      <c r="P944" s="12" t="n">
        <v>0</v>
      </c>
      <c r="Q944" s="26"/>
    </row>
    <row r="945" ht="22.5" customHeight="1">
      <c r="A945" s="32"/>
      <c r="B945" s="20"/>
      <c r="C945" s="53" t="n">
        <v>11715655</v>
      </c>
      <c r="D945" s="13" t="s">
        <v>16</v>
      </c>
      <c r="E945" s="14" t="s">
        <v>11</v>
      </c>
      <c r="F945" s="13" t="s">
        <v>15</v>
      </c>
      <c r="G945" s="24" t="n">
        <v>0.15</v>
      </c>
      <c r="H945" s="13" t="n">
        <v>100</v>
      </c>
      <c r="I945" s="21" t="n">
        <f>G945*H945*7</f>
        <v>105</v>
      </c>
      <c r="J945" s="13" t="s">
        <v>126</v>
      </c>
      <c r="K945" s="15" t="n">
        <v>0</v>
      </c>
      <c r="L945" s="15" t="n">
        <v>0</v>
      </c>
      <c r="M945" s="15" t="n">
        <v>0</v>
      </c>
      <c r="N945" s="12" t="n">
        <v>0</v>
      </c>
      <c r="O945" s="12" t="n">
        <v>0</v>
      </c>
      <c r="P945" s="12" t="n">
        <v>0</v>
      </c>
      <c r="Q945" s="23" t="n">
        <f>M947/H945</f>
        <v>0</v>
      </c>
    </row>
    <row r="946" ht="22.5" customHeight="1">
      <c r="A946" s="32"/>
      <c r="B946" s="20"/>
      <c r="C946" s="13"/>
      <c r="D946" s="20"/>
      <c r="E946" s="29"/>
      <c r="F946" s="20"/>
      <c r="G946" s="29"/>
      <c r="H946" s="20"/>
      <c r="I946" s="20"/>
      <c r="J946" s="13" t="s">
        <v>127</v>
      </c>
      <c r="K946" s="15"/>
      <c r="L946" s="15"/>
      <c r="M946" s="15"/>
      <c r="N946" s="12"/>
      <c r="O946" s="12"/>
      <c r="P946" s="12"/>
      <c r="Q946" s="26"/>
    </row>
    <row r="947" ht="22.5" customHeight="1">
      <c r="A947" s="32"/>
      <c r="B947" s="20"/>
      <c r="C947" s="13"/>
      <c r="D947" s="20"/>
      <c r="E947" s="29"/>
      <c r="F947" s="20"/>
      <c r="G947" s="29"/>
      <c r="H947" s="20"/>
      <c r="I947" s="20"/>
      <c r="J947" s="13" t="s">
        <v>128</v>
      </c>
      <c r="K947" s="15" t="n">
        <v>267</v>
      </c>
      <c r="L947" s="15" t="n">
        <v>3</v>
      </c>
      <c r="M947" s="15" t="n">
        <v>0</v>
      </c>
      <c r="N947" s="12" t="n">
        <v>0</v>
      </c>
      <c r="O947" s="12" t="n">
        <v>0</v>
      </c>
      <c r="P947" s="12" t="n">
        <v>0</v>
      </c>
      <c r="Q947" s="26"/>
    </row>
    <row r="948" ht="22.5" customHeight="1">
      <c r="A948" s="32"/>
      <c r="B948" s="20"/>
      <c r="C948" s="53" t="n">
        <v>11715811</v>
      </c>
      <c r="D948" s="13" t="s">
        <v>16</v>
      </c>
      <c r="E948" s="14" t="s">
        <v>17</v>
      </c>
      <c r="F948" s="13" t="s">
        <v>15</v>
      </c>
      <c r="G948" s="24" t="n">
        <v>0.17</v>
      </c>
      <c r="H948" s="13" t="n">
        <v>100</v>
      </c>
      <c r="I948" s="21" t="n">
        <f>G948*H948*7</f>
        <v>119</v>
      </c>
      <c r="J948" s="13" t="s">
        <v>126</v>
      </c>
      <c r="K948" s="15" t="n">
        <v>0</v>
      </c>
      <c r="L948" s="15" t="n">
        <v>0</v>
      </c>
      <c r="M948" s="15" t="n">
        <v>0</v>
      </c>
      <c r="N948" s="12" t="n">
        <v>0</v>
      </c>
      <c r="O948" s="12" t="n">
        <v>0</v>
      </c>
      <c r="P948" s="12" t="n">
        <v>0</v>
      </c>
      <c r="Q948" s="23" t="n">
        <f>M950/H948</f>
        <v>0</v>
      </c>
    </row>
    <row r="949" ht="22.5" customHeight="1">
      <c r="A949" s="32"/>
      <c r="B949" s="20"/>
      <c r="C949" s="13"/>
      <c r="D949" s="20"/>
      <c r="E949" s="29"/>
      <c r="F949" s="20"/>
      <c r="G949" s="29"/>
      <c r="H949" s="20"/>
      <c r="I949" s="20"/>
      <c r="J949" s="13" t="s">
        <v>127</v>
      </c>
      <c r="K949" s="15"/>
      <c r="L949" s="15"/>
      <c r="M949" s="15"/>
      <c r="N949" s="12"/>
      <c r="O949" s="12"/>
      <c r="P949" s="12"/>
      <c r="Q949" s="26"/>
    </row>
    <row r="950" ht="22.5" customHeight="1">
      <c r="A950" s="32"/>
      <c r="B950" s="20"/>
      <c r="C950" s="13"/>
      <c r="D950" s="20"/>
      <c r="E950" s="29"/>
      <c r="F950" s="20"/>
      <c r="G950" s="29"/>
      <c r="H950" s="20"/>
      <c r="I950" s="20"/>
      <c r="J950" s="13" t="s">
        <v>128</v>
      </c>
      <c r="K950" s="15" t="n">
        <v>224</v>
      </c>
      <c r="L950" s="15" t="n">
        <v>2</v>
      </c>
      <c r="M950" s="15" t="n">
        <v>0</v>
      </c>
      <c r="N950" s="12" t="n">
        <v>0</v>
      </c>
      <c r="O950" s="12" t="n">
        <v>0</v>
      </c>
      <c r="P950" s="12" t="n">
        <v>0</v>
      </c>
      <c r="Q950" s="26"/>
    </row>
    <row r="951" ht="22.5" customHeight="1">
      <c r="A951" s="32"/>
      <c r="B951" s="20"/>
      <c r="C951" s="53" t="n">
        <v>11729927</v>
      </c>
      <c r="D951" s="13" t="s">
        <v>10</v>
      </c>
      <c r="E951" s="14" t="s">
        <v>20</v>
      </c>
      <c r="F951" s="13" t="s">
        <v>15</v>
      </c>
      <c r="G951" s="24" t="n">
        <v>0.25</v>
      </c>
      <c r="H951" s="13" t="n">
        <v>100</v>
      </c>
      <c r="I951" s="21" t="n">
        <f>G951*H951*7</f>
        <v>175</v>
      </c>
      <c r="J951" s="13" t="s">
        <v>126</v>
      </c>
      <c r="K951" s="15" t="n">
        <v>0</v>
      </c>
      <c r="L951" s="15" t="n">
        <v>0</v>
      </c>
      <c r="M951" s="15" t="n">
        <v>0</v>
      </c>
      <c r="N951" s="12" t="n">
        <v>0</v>
      </c>
      <c r="O951" s="12" t="n">
        <v>0</v>
      </c>
      <c r="P951" s="12" t="n">
        <v>0</v>
      </c>
      <c r="Q951" s="23" t="n">
        <f>M953/H951</f>
        <v>0</v>
      </c>
    </row>
    <row r="952" ht="22.5" customHeight="1">
      <c r="A952" s="32"/>
      <c r="B952" s="20"/>
      <c r="C952" s="13"/>
      <c r="D952" s="20"/>
      <c r="E952" s="29"/>
      <c r="F952" s="20"/>
      <c r="G952" s="29"/>
      <c r="H952" s="20"/>
      <c r="I952" s="20"/>
      <c r="J952" s="13" t="s">
        <v>127</v>
      </c>
      <c r="K952" s="15"/>
      <c r="L952" s="15"/>
      <c r="M952" s="15"/>
      <c r="N952" s="12"/>
      <c r="O952" s="12"/>
      <c r="P952" s="12"/>
      <c r="Q952" s="26"/>
    </row>
    <row r="953" ht="22.5" customHeight="1">
      <c r="A953" s="32"/>
      <c r="B953" s="20"/>
      <c r="C953" s="13"/>
      <c r="D953" s="20"/>
      <c r="E953" s="29"/>
      <c r="F953" s="20"/>
      <c r="G953" s="29"/>
      <c r="H953" s="20"/>
      <c r="I953" s="20"/>
      <c r="J953" s="13" t="s">
        <v>128</v>
      </c>
      <c r="K953" s="15" t="n">
        <v>597</v>
      </c>
      <c r="L953" s="15" t="n">
        <v>13</v>
      </c>
      <c r="M953" s="15" t="n">
        <v>0</v>
      </c>
      <c r="N953" s="12" t="n">
        <v>0</v>
      </c>
      <c r="O953" s="12" t="n">
        <v>0</v>
      </c>
      <c r="P953" s="12" t="n">
        <v>0</v>
      </c>
      <c r="Q953" s="26"/>
    </row>
    <row r="954" ht="22.5" customHeight="1">
      <c r="A954" s="32"/>
      <c r="B954" s="20"/>
      <c r="C954" s="53" t="n">
        <v>11729820</v>
      </c>
      <c r="D954" s="13" t="s">
        <v>10</v>
      </c>
      <c r="E954" s="14" t="s">
        <v>25</v>
      </c>
      <c r="F954" s="13" t="s">
        <v>15</v>
      </c>
      <c r="G954" s="24" t="n">
        <v>0.3</v>
      </c>
      <c r="H954" s="13" t="n">
        <v>100</v>
      </c>
      <c r="I954" s="21" t="n">
        <f>G954*H954*7</f>
        <v>210</v>
      </c>
      <c r="J954" s="13" t="s">
        <v>126</v>
      </c>
      <c r="K954" s="15" t="n">
        <v>0</v>
      </c>
      <c r="L954" s="15" t="n">
        <v>0</v>
      </c>
      <c r="M954" s="15" t="n">
        <v>0</v>
      </c>
      <c r="N954" s="12" t="n">
        <v>0</v>
      </c>
      <c r="O954" s="12" t="n">
        <v>0</v>
      </c>
      <c r="P954" s="12" t="n">
        <v>0</v>
      </c>
      <c r="Q954" s="23" t="n">
        <f>M956/H954</f>
        <v>0</v>
      </c>
    </row>
    <row r="955" ht="22.5" customHeight="1">
      <c r="A955" s="32"/>
      <c r="B955" s="20"/>
      <c r="C955" s="13"/>
      <c r="D955" s="20"/>
      <c r="E955" s="29"/>
      <c r="F955" s="20"/>
      <c r="G955" s="29"/>
      <c r="H955" s="20"/>
      <c r="I955" s="20"/>
      <c r="J955" s="13" t="s">
        <v>127</v>
      </c>
      <c r="K955" s="15"/>
      <c r="L955" s="15"/>
      <c r="M955" s="15"/>
      <c r="N955" s="12"/>
      <c r="O955" s="12"/>
      <c r="P955" s="12"/>
      <c r="Q955" s="26"/>
    </row>
    <row r="956" ht="22.5" customHeight="1">
      <c r="A956" s="32"/>
      <c r="B956" s="20"/>
      <c r="C956" s="13"/>
      <c r="D956" s="20"/>
      <c r="E956" s="29"/>
      <c r="F956" s="20"/>
      <c r="G956" s="29"/>
      <c r="H956" s="20"/>
      <c r="I956" s="20"/>
      <c r="J956" s="13" t="s">
        <v>128</v>
      </c>
      <c r="K956" s="15" t="n">
        <v>26</v>
      </c>
      <c r="L956" s="15" t="n">
        <v>12</v>
      </c>
      <c r="M956" s="15" t="n">
        <v>0</v>
      </c>
      <c r="N956" s="12" t="n">
        <v>0</v>
      </c>
      <c r="O956" s="12" t="n">
        <v>0</v>
      </c>
      <c r="P956" s="12" t="n">
        <v>0</v>
      </c>
      <c r="Q956" s="26"/>
    </row>
    <row r="957" ht="22.5" customHeight="1">
      <c r="A957" s="32"/>
      <c r="B957" s="20"/>
      <c r="C957" s="53" t="n">
        <v>11729830</v>
      </c>
      <c r="D957" s="13" t="s">
        <v>10</v>
      </c>
      <c r="E957" s="14" t="s">
        <v>11</v>
      </c>
      <c r="F957" s="13" t="s">
        <v>12</v>
      </c>
      <c r="G957" s="24" t="n">
        <v>0.17</v>
      </c>
      <c r="H957" s="13" t="n">
        <v>100</v>
      </c>
      <c r="I957" s="21" t="n">
        <f>G957*H957*7</f>
        <v>119</v>
      </c>
      <c r="J957" s="13" t="s">
        <v>126</v>
      </c>
      <c r="K957" s="15" t="n">
        <v>0</v>
      </c>
      <c r="L957" s="15" t="n">
        <v>0</v>
      </c>
      <c r="M957" s="15" t="n">
        <v>0</v>
      </c>
      <c r="N957" s="12" t="n">
        <v>0</v>
      </c>
      <c r="O957" s="12" t="n">
        <v>0</v>
      </c>
      <c r="P957" s="12" t="n">
        <v>0</v>
      </c>
      <c r="Q957" s="23" t="n">
        <f>M959/H957</f>
        <v>0</v>
      </c>
    </row>
    <row r="958" ht="22.5" customHeight="1">
      <c r="A958" s="32"/>
      <c r="B958" s="20"/>
      <c r="C958" s="13"/>
      <c r="D958" s="20"/>
      <c r="E958" s="29"/>
      <c r="F958" s="20"/>
      <c r="G958" s="29"/>
      <c r="H958" s="20"/>
      <c r="I958" s="20"/>
      <c r="J958" s="13" t="s">
        <v>127</v>
      </c>
      <c r="K958" s="15"/>
      <c r="L958" s="15"/>
      <c r="M958" s="15"/>
      <c r="N958" s="12"/>
      <c r="O958" s="12"/>
      <c r="P958" s="12"/>
      <c r="Q958" s="26"/>
    </row>
    <row r="959" ht="22.5" customHeight="1">
      <c r="A959" s="32"/>
      <c r="B959" s="20"/>
      <c r="C959" s="13"/>
      <c r="D959" s="20"/>
      <c r="E959" s="29"/>
      <c r="F959" s="20"/>
      <c r="G959" s="29"/>
      <c r="H959" s="20"/>
      <c r="I959" s="20"/>
      <c r="J959" s="13" t="s">
        <v>128</v>
      </c>
      <c r="K959" s="15" t="n">
        <v>44</v>
      </c>
      <c r="L959" s="15" t="n">
        <v>2</v>
      </c>
      <c r="M959" s="15" t="n">
        <v>0</v>
      </c>
      <c r="N959" s="12" t="n">
        <v>0</v>
      </c>
      <c r="O959" s="12" t="n">
        <v>0</v>
      </c>
      <c r="P959" s="12" t="n">
        <v>0.0002</v>
      </c>
      <c r="Q959" s="26"/>
    </row>
    <row r="960" ht="22.5" customHeight="1">
      <c r="A960" s="32"/>
      <c r="B960" s="20"/>
      <c r="C960" s="53" t="n">
        <v>11892329</v>
      </c>
      <c r="D960" s="13" t="s">
        <v>10</v>
      </c>
      <c r="E960" s="14" t="s">
        <v>11</v>
      </c>
      <c r="F960" s="13" t="s">
        <v>15</v>
      </c>
      <c r="G960" s="24" t="n">
        <v>0.25</v>
      </c>
      <c r="H960" s="13" t="n">
        <v>2500</v>
      </c>
      <c r="I960" s="21" t="n">
        <f>G960*H960*7</f>
        <v>4375</v>
      </c>
      <c r="J960" s="13" t="s">
        <v>126</v>
      </c>
      <c r="K960" s="15" t="n">
        <v>0</v>
      </c>
      <c r="L960" s="15" t="n">
        <v>0</v>
      </c>
      <c r="M960" s="15" t="n">
        <v>0</v>
      </c>
      <c r="N960" s="12" t="n">
        <v>0</v>
      </c>
      <c r="O960" s="12" t="n">
        <v>0</v>
      </c>
      <c r="P960" s="12" t="n">
        <v>0</v>
      </c>
      <c r="Q960" s="23" t="n">
        <f>M962/H960</f>
        <v>1.1876</v>
      </c>
    </row>
    <row r="961" ht="22.5" customHeight="1">
      <c r="A961" s="32"/>
      <c r="B961" s="20"/>
      <c r="C961" s="13"/>
      <c r="D961" s="20"/>
      <c r="E961" s="29"/>
      <c r="F961" s="20"/>
      <c r="G961" s="29"/>
      <c r="H961" s="20"/>
      <c r="I961" s="20"/>
      <c r="J961" s="13" t="s">
        <v>127</v>
      </c>
      <c r="K961" s="15"/>
      <c r="L961" s="15"/>
      <c r="M961" s="15"/>
      <c r="N961" s="12"/>
      <c r="O961" s="12"/>
      <c r="P961" s="12"/>
      <c r="Q961" s="26"/>
    </row>
    <row r="962" ht="22.5" customHeight="1">
      <c r="A962" s="32"/>
      <c r="B962" s="20"/>
      <c r="C962" s="13"/>
      <c r="D962" s="20"/>
      <c r="E962" s="29"/>
      <c r="F962" s="20"/>
      <c r="G962" s="29"/>
      <c r="H962" s="20"/>
      <c r="I962" s="20"/>
      <c r="J962" s="13" t="s">
        <v>128</v>
      </c>
      <c r="K962" s="15" t="n">
        <v>285096</v>
      </c>
      <c r="L962" s="15" t="n">
        <v>90815</v>
      </c>
      <c r="M962" s="15" t="n">
        <v>2969</v>
      </c>
      <c r="N962" s="12" t="n">
        <v>0.007</v>
      </c>
      <c r="O962" s="12" t="n">
        <v>0.22</v>
      </c>
      <c r="P962" s="12" t="n">
        <v>653.18</v>
      </c>
      <c r="Q962" s="26"/>
    </row>
    <row r="963" ht="22.5" customHeight="1">
      <c r="A963" s="32"/>
      <c r="B963" s="20"/>
      <c r="C963" s="53" t="n">
        <v>91560708</v>
      </c>
      <c r="D963" s="13" t="s">
        <v>31</v>
      </c>
      <c r="E963" s="14" t="s">
        <v>32</v>
      </c>
      <c r="F963" s="13" t="s">
        <v>15</v>
      </c>
      <c r="G963" s="24" t="n">
        <v>0.09</v>
      </c>
      <c r="H963" s="13" t="n">
        <v>800</v>
      </c>
      <c r="I963" s="21" t="n">
        <f>G963*H963*7</f>
        <v>504</v>
      </c>
      <c r="J963" s="13" t="s">
        <v>126</v>
      </c>
      <c r="K963" s="15" t="n">
        <v>0</v>
      </c>
      <c r="L963" s="15" t="n">
        <v>0</v>
      </c>
      <c r="M963" s="15" t="n">
        <v>0</v>
      </c>
      <c r="N963" s="12" t="n">
        <v>0</v>
      </c>
      <c r="O963" s="12" t="n">
        <v>0</v>
      </c>
      <c r="P963" s="12" t="n">
        <v>0</v>
      </c>
      <c r="Q963" s="23" t="n">
        <f>M965/H963</f>
        <v>0.3575</v>
      </c>
    </row>
    <row r="964" ht="22.5" customHeight="1">
      <c r="A964" s="32"/>
      <c r="B964" s="20"/>
      <c r="C964" s="13"/>
      <c r="D964" s="20"/>
      <c r="E964" s="29"/>
      <c r="F964" s="20"/>
      <c r="G964" s="29"/>
      <c r="H964" s="20"/>
      <c r="I964" s="20"/>
      <c r="J964" s="13" t="s">
        <v>127</v>
      </c>
      <c r="K964" s="15"/>
      <c r="L964" s="15"/>
      <c r="M964" s="15"/>
      <c r="N964" s="12"/>
      <c r="O964" s="12"/>
      <c r="P964" s="12"/>
      <c r="Q964" s="26"/>
    </row>
    <row r="965" ht="22.5" customHeight="1">
      <c r="A965" s="32"/>
      <c r="B965" s="20"/>
      <c r="C965" s="13"/>
      <c r="D965" s="20"/>
      <c r="E965" s="29"/>
      <c r="F965" s="20"/>
      <c r="G965" s="29"/>
      <c r="H965" s="20"/>
      <c r="I965" s="20"/>
      <c r="J965" s="13" t="s">
        <v>128</v>
      </c>
      <c r="K965" s="15" t="n">
        <v>22312</v>
      </c>
      <c r="L965" s="15" t="n">
        <v>8141</v>
      </c>
      <c r="M965" s="15" t="n">
        <v>286</v>
      </c>
      <c r="N965" s="12" t="n">
        <v>0.003</v>
      </c>
      <c r="O965" s="12" t="n">
        <v>0.091</v>
      </c>
      <c r="P965" s="12" t="n">
        <v>26.117</v>
      </c>
      <c r="Q965" s="26"/>
    </row>
    <row r="966" ht="22.5" customHeight="1">
      <c r="A966" s="32"/>
      <c r="B966" s="20"/>
      <c r="C966" s="53" t="n">
        <v>91560709</v>
      </c>
      <c r="D966" s="13" t="s">
        <v>31</v>
      </c>
      <c r="E966" s="14" t="s">
        <v>33</v>
      </c>
      <c r="F966" s="13" t="s">
        <v>15</v>
      </c>
      <c r="G966" s="24" t="n">
        <v>0.06</v>
      </c>
      <c r="H966" s="13" t="n">
        <v>500</v>
      </c>
      <c r="I966" s="21" t="n">
        <f>G966*H966*7</f>
        <v>210</v>
      </c>
      <c r="J966" s="13" t="s">
        <v>126</v>
      </c>
      <c r="K966" s="15" t="n">
        <v>0</v>
      </c>
      <c r="L966" s="15" t="n">
        <v>0</v>
      </c>
      <c r="M966" s="15" t="n">
        <v>0</v>
      </c>
      <c r="N966" s="12" t="n">
        <v>0</v>
      </c>
      <c r="O966" s="12" t="n">
        <v>0</v>
      </c>
      <c r="P966" s="12" t="n">
        <v>0</v>
      </c>
      <c r="Q966" s="23" t="n">
        <f>M968/H966</f>
        <v>0.998</v>
      </c>
    </row>
    <row r="967" ht="22.5" customHeight="1">
      <c r="A967" s="32"/>
      <c r="B967" s="20"/>
      <c r="C967" s="13"/>
      <c r="D967" s="20"/>
      <c r="E967" s="29"/>
      <c r="F967" s="20"/>
      <c r="G967" s="29"/>
      <c r="H967" s="20"/>
      <c r="I967" s="20"/>
      <c r="J967" s="13" t="s">
        <v>127</v>
      </c>
      <c r="K967" s="15"/>
      <c r="L967" s="15"/>
      <c r="M967" s="15"/>
      <c r="N967" s="12"/>
      <c r="O967" s="12"/>
      <c r="P967" s="12"/>
      <c r="Q967" s="26"/>
    </row>
    <row r="968" ht="22.5" customHeight="1">
      <c r="A968" s="32"/>
      <c r="B968" s="20"/>
      <c r="C968" s="13"/>
      <c r="D968" s="20"/>
      <c r="E968" s="29"/>
      <c r="F968" s="20"/>
      <c r="G968" s="29"/>
      <c r="H968" s="20"/>
      <c r="I968" s="20"/>
      <c r="J968" s="13" t="s">
        <v>128</v>
      </c>
      <c r="K968" s="15" t="n">
        <v>54809</v>
      </c>
      <c r="L968" s="15" t="n">
        <v>29561</v>
      </c>
      <c r="M968" s="15" t="n">
        <v>499</v>
      </c>
      <c r="N968" s="12" t="n">
        <v>0.001</v>
      </c>
      <c r="O968" s="12" t="n">
        <v>0.06</v>
      </c>
      <c r="P968" s="12" t="n">
        <v>29.94</v>
      </c>
      <c r="Q968" s="26"/>
    </row>
    <row r="969" ht="22.5" customHeight="1">
      <c r="A969" s="32"/>
      <c r="B969" s="20"/>
      <c r="C969" s="53" t="n">
        <v>12064281</v>
      </c>
      <c r="D969" s="13" t="s">
        <v>16</v>
      </c>
      <c r="E969" s="14" t="s">
        <v>18</v>
      </c>
      <c r="F969" s="13" t="s">
        <v>15</v>
      </c>
      <c r="G969" s="24" t="n">
        <v>0.7</v>
      </c>
      <c r="H969" s="13" t="n">
        <v>100</v>
      </c>
      <c r="I969" s="21" t="n">
        <f>G969*H969*7</f>
        <v>490</v>
      </c>
      <c r="J969" s="13" t="s">
        <v>126</v>
      </c>
      <c r="K969" s="15" t="n">
        <v>0</v>
      </c>
      <c r="L969" s="15" t="n">
        <v>0</v>
      </c>
      <c r="M969" s="15" t="n">
        <v>0</v>
      </c>
      <c r="N969" s="12" t="n">
        <v>0</v>
      </c>
      <c r="O969" s="12" t="n">
        <v>0</v>
      </c>
      <c r="P969" s="12" t="n">
        <v>0</v>
      </c>
      <c r="Q969" s="23" t="n">
        <f>M971/H969</f>
        <v>0</v>
      </c>
    </row>
    <row r="970" ht="22.5" customHeight="1">
      <c r="A970" s="32"/>
      <c r="B970" s="20"/>
      <c r="C970" s="13"/>
      <c r="D970" s="20"/>
      <c r="E970" s="29"/>
      <c r="F970" s="20"/>
      <c r="G970" s="29"/>
      <c r="H970" s="20"/>
      <c r="I970" s="20"/>
      <c r="J970" s="13" t="s">
        <v>127</v>
      </c>
      <c r="K970" s="15"/>
      <c r="L970" s="15"/>
      <c r="M970" s="15"/>
      <c r="N970" s="12"/>
      <c r="O970" s="12"/>
      <c r="P970" s="12"/>
      <c r="Q970" s="26"/>
    </row>
    <row r="971" ht="22.5" customHeight="1">
      <c r="A971" s="32"/>
      <c r="B971" s="20"/>
      <c r="C971" s="13"/>
      <c r="D971" s="20"/>
      <c r="E971" s="29"/>
      <c r="F971" s="20"/>
      <c r="G971" s="29"/>
      <c r="H971" s="20"/>
      <c r="I971" s="20"/>
      <c r="J971" s="13" t="s">
        <v>128</v>
      </c>
      <c r="K971" s="15" t="n">
        <v>3764</v>
      </c>
      <c r="L971" s="15" t="n">
        <v>7</v>
      </c>
      <c r="M971" s="15" t="n">
        <v>0</v>
      </c>
      <c r="N971" s="12" t="n">
        <v>0</v>
      </c>
      <c r="O971" s="12" t="n">
        <v>0</v>
      </c>
      <c r="P971" s="12" t="n">
        <v>0</v>
      </c>
      <c r="Q971" s="26"/>
    </row>
    <row r="972" ht="22.5" customHeight="1">
      <c r="A972" s="32"/>
      <c r="B972" s="20"/>
      <c r="C972" s="53" t="n">
        <v>11987622</v>
      </c>
      <c r="D972" s="13" t="s">
        <v>10</v>
      </c>
      <c r="E972" s="14" t="s">
        <v>11</v>
      </c>
      <c r="F972" s="13" t="s">
        <v>30</v>
      </c>
      <c r="G972" s="24" t="n">
        <v>0.23</v>
      </c>
      <c r="H972" s="13" t="n">
        <v>200</v>
      </c>
      <c r="I972" s="21" t="n">
        <f>G972*H972*7</f>
        <v>322</v>
      </c>
      <c r="J972" s="13" t="s">
        <v>126</v>
      </c>
      <c r="K972" s="15" t="n">
        <v>0</v>
      </c>
      <c r="L972" s="15" t="n">
        <v>0</v>
      </c>
      <c r="M972" s="15" t="n">
        <v>0</v>
      </c>
      <c r="N972" s="12" t="n">
        <v>0</v>
      </c>
      <c r="O972" s="12" t="n">
        <v>0</v>
      </c>
      <c r="P972" s="12" t="n">
        <v>0</v>
      </c>
      <c r="Q972" s="23" t="n">
        <f>M974/H972</f>
        <v>0.015</v>
      </c>
    </row>
    <row r="973" ht="22.5" customHeight="1">
      <c r="A973" s="32"/>
      <c r="B973" s="20"/>
      <c r="C973" s="13"/>
      <c r="D973" s="20"/>
      <c r="E973" s="29"/>
      <c r="F973" s="20"/>
      <c r="G973" s="29"/>
      <c r="H973" s="20"/>
      <c r="I973" s="20"/>
      <c r="J973" s="13" t="s">
        <v>127</v>
      </c>
      <c r="K973" s="15"/>
      <c r="L973" s="15"/>
      <c r="M973" s="15"/>
      <c r="N973" s="12"/>
      <c r="O973" s="12"/>
      <c r="P973" s="12"/>
      <c r="Q973" s="26"/>
    </row>
    <row r="974" ht="22.5" customHeight="1">
      <c r="A974" s="32"/>
      <c r="B974" s="20"/>
      <c r="C974" s="13"/>
      <c r="D974" s="20"/>
      <c r="E974" s="29"/>
      <c r="F974" s="20"/>
      <c r="G974" s="29"/>
      <c r="H974" s="20"/>
      <c r="I974" s="20"/>
      <c r="J974" s="13" t="s">
        <v>128</v>
      </c>
      <c r="K974" s="15" t="n">
        <v>31429</v>
      </c>
      <c r="L974" s="15" t="n">
        <v>3664</v>
      </c>
      <c r="M974" s="15" t="n">
        <v>3</v>
      </c>
      <c r="N974" s="12" t="n">
        <v>0</v>
      </c>
      <c r="O974" s="12" t="n">
        <v>0.67</v>
      </c>
      <c r="P974" s="12" t="n">
        <v>2</v>
      </c>
      <c r="Q974" s="26"/>
    </row>
    <row r="975" ht="22.5" customHeight="1">
      <c r="A975" s="32"/>
      <c r="B975" s="20"/>
      <c r="C975" s="53" t="n">
        <v>91567811</v>
      </c>
      <c r="D975" s="13" t="s">
        <v>34</v>
      </c>
      <c r="E975" s="14" t="s">
        <v>14</v>
      </c>
      <c r="F975" s="13" t="s">
        <v>15</v>
      </c>
      <c r="G975" s="21" t="n">
        <v>1</v>
      </c>
      <c r="H975" s="13" t="n">
        <v>200</v>
      </c>
      <c r="I975" s="21" t="n">
        <f>G975*H975*7</f>
        <v>1400</v>
      </c>
      <c r="J975" s="13" t="s">
        <v>126</v>
      </c>
      <c r="K975" s="15" t="n">
        <v>21</v>
      </c>
      <c r="L975" s="15" t="n">
        <v>0</v>
      </c>
      <c r="M975" s="15" t="n">
        <v>0</v>
      </c>
      <c r="N975" s="12" t="n">
        <v>0</v>
      </c>
      <c r="O975" s="12" t="n">
        <v>0</v>
      </c>
      <c r="P975" s="12" t="n">
        <v>0</v>
      </c>
      <c r="Q975" s="23" t="n">
        <f>M977/H975</f>
        <v>0.05</v>
      </c>
    </row>
    <row r="976" ht="22.5" customHeight="1">
      <c r="A976" s="32"/>
      <c r="B976" s="20"/>
      <c r="C976" s="13"/>
      <c r="D976" s="20"/>
      <c r="E976" s="29"/>
      <c r="F976" s="20"/>
      <c r="G976" s="20"/>
      <c r="H976" s="20"/>
      <c r="I976" s="20"/>
      <c r="J976" s="13" t="s">
        <v>127</v>
      </c>
      <c r="K976" s="15"/>
      <c r="L976" s="15"/>
      <c r="M976" s="15"/>
      <c r="N976" s="12"/>
      <c r="O976" s="12"/>
      <c r="P976" s="12"/>
      <c r="Q976" s="26"/>
    </row>
    <row r="977" ht="22.5" customHeight="1">
      <c r="A977" s="32"/>
      <c r="B977" s="20"/>
      <c r="C977" s="13"/>
      <c r="D977" s="20"/>
      <c r="E977" s="29"/>
      <c r="F977" s="20"/>
      <c r="G977" s="20"/>
      <c r="H977" s="20"/>
      <c r="I977" s="20"/>
      <c r="J977" s="13" t="s">
        <v>128</v>
      </c>
      <c r="K977" s="15" t="n">
        <v>51999</v>
      </c>
      <c r="L977" s="15" t="n">
        <v>12131</v>
      </c>
      <c r="M977" s="15" t="n">
        <v>10</v>
      </c>
      <c r="N977" s="12" t="n">
        <v>0.001</v>
      </c>
      <c r="O977" s="12" t="n">
        <v>1</v>
      </c>
      <c r="P977" s="12" t="n">
        <v>10</v>
      </c>
      <c r="Q977" s="26"/>
    </row>
    <row r="978" ht="22.5" customHeight="1">
      <c r="A978" s="32"/>
      <c r="B978" s="20"/>
      <c r="C978" s="53" t="n">
        <v>91548044</v>
      </c>
      <c r="D978" s="13" t="s">
        <v>34</v>
      </c>
      <c r="E978" s="14" t="s">
        <v>14</v>
      </c>
      <c r="F978" s="13" t="s">
        <v>12</v>
      </c>
      <c r="G978" s="21" t="n">
        <v>1</v>
      </c>
      <c r="H978" s="13" t="n">
        <v>50</v>
      </c>
      <c r="I978" s="21" t="n">
        <f>G978*H978*7</f>
        <v>350</v>
      </c>
      <c r="J978" s="13" t="s">
        <v>126</v>
      </c>
      <c r="K978" s="15" t="n">
        <v>32</v>
      </c>
      <c r="L978" s="15" t="n">
        <v>0</v>
      </c>
      <c r="M978" s="15" t="n">
        <v>0</v>
      </c>
      <c r="N978" s="12" t="n">
        <v>0</v>
      </c>
      <c r="O978" s="12" t="n">
        <v>0</v>
      </c>
      <c r="P978" s="12" t="n">
        <v>0</v>
      </c>
      <c r="Q978" s="23" t="n">
        <f>M980/H978</f>
        <v>0.02</v>
      </c>
    </row>
    <row r="979" ht="22.5" customHeight="1">
      <c r="A979" s="32"/>
      <c r="B979" s="20"/>
      <c r="C979" s="13"/>
      <c r="D979" s="20"/>
      <c r="E979" s="29"/>
      <c r="F979" s="20"/>
      <c r="G979" s="20"/>
      <c r="H979" s="20"/>
      <c r="I979" s="20"/>
      <c r="J979" s="13" t="s">
        <v>127</v>
      </c>
      <c r="K979" s="15"/>
      <c r="L979" s="15"/>
      <c r="M979" s="15"/>
      <c r="N979" s="12"/>
      <c r="O979" s="12"/>
      <c r="P979" s="12"/>
      <c r="Q979" s="26"/>
    </row>
    <row r="980" ht="22.5" customHeight="1">
      <c r="A980" s="32"/>
      <c r="B980" s="20"/>
      <c r="C980" s="13"/>
      <c r="D980" s="20"/>
      <c r="E980" s="29"/>
      <c r="F980" s="20"/>
      <c r="G980" s="20"/>
      <c r="H980" s="20"/>
      <c r="I980" s="20"/>
      <c r="J980" s="13" t="s">
        <v>128</v>
      </c>
      <c r="K980" s="15" t="n">
        <v>40307</v>
      </c>
      <c r="L980" s="15" t="n">
        <v>1985</v>
      </c>
      <c r="M980" s="15" t="n">
        <v>1</v>
      </c>
      <c r="N980" s="12" t="n">
        <v>0.004</v>
      </c>
      <c r="O980" s="12" t="n">
        <v>7.7748</v>
      </c>
      <c r="P980" s="12" t="n">
        <v>7.7748</v>
      </c>
      <c r="Q980" s="26"/>
    </row>
    <row r="981" ht="22.5" customHeight="1">
      <c r="A981" s="32"/>
      <c r="B981" s="76" t="s">
        <v>129</v>
      </c>
      <c r="C981" s="13" t="n">
        <v>6061077</v>
      </c>
      <c r="D981" s="13" t="s">
        <v>35</v>
      </c>
      <c r="E981" s="14" t="s">
        <v>14</v>
      </c>
      <c r="F981" s="13" t="s">
        <v>15</v>
      </c>
      <c r="G981" s="24" t="n">
        <v>2</v>
      </c>
      <c r="H981" s="13" t="n">
        <v>20</v>
      </c>
      <c r="I981" s="21" t="n">
        <f>G981*H981*7</f>
        <v>280</v>
      </c>
      <c r="J981" s="13" t="s">
        <v>126</v>
      </c>
      <c r="K981" s="17" t="n">
        <v>329</v>
      </c>
      <c r="L981" s="15" t="n">
        <v>0</v>
      </c>
      <c r="M981" s="15" t="n">
        <v>0</v>
      </c>
      <c r="N981" s="12" t="n">
        <v>0</v>
      </c>
      <c r="O981" s="12" t="n">
        <v>0</v>
      </c>
      <c r="P981" s="12" t="n">
        <v>0</v>
      </c>
      <c r="Q981" s="23" t="n">
        <f>M983/H981</f>
        <v>0.15</v>
      </c>
    </row>
    <row r="982" ht="22.5" customHeight="1">
      <c r="A982" s="32"/>
      <c r="B982" s="34"/>
      <c r="C982" s="13"/>
      <c r="D982" s="20"/>
      <c r="E982" s="29"/>
      <c r="F982" s="20"/>
      <c r="G982" s="29"/>
      <c r="H982" s="20"/>
      <c r="I982" s="20"/>
      <c r="J982" s="13" t="s">
        <v>127</v>
      </c>
      <c r="K982" s="17" t="n">
        <v>12065</v>
      </c>
      <c r="L982" s="15" t="n">
        <v>156</v>
      </c>
      <c r="M982" s="15" t="n">
        <v>2</v>
      </c>
      <c r="N982" s="12" t="n">
        <v>0.011</v>
      </c>
      <c r="O982" s="12" t="n">
        <v>0.869</v>
      </c>
      <c r="P982" s="12" t="n">
        <v>1.738</v>
      </c>
      <c r="Q982" s="26"/>
    </row>
    <row r="983" ht="22.5" customHeight="1">
      <c r="A983" s="32"/>
      <c r="B983" s="34"/>
      <c r="C983" s="13"/>
      <c r="D983" s="20"/>
      <c r="E983" s="29"/>
      <c r="F983" s="20"/>
      <c r="G983" s="29"/>
      <c r="H983" s="20"/>
      <c r="I983" s="20"/>
      <c r="J983" s="13" t="s">
        <v>128</v>
      </c>
      <c r="K983" s="17" t="n">
        <v>50720</v>
      </c>
      <c r="L983" s="15" t="n">
        <v>294</v>
      </c>
      <c r="M983" s="15" t="n">
        <v>3</v>
      </c>
      <c r="N983" s="12" t="n">
        <v>0.004</v>
      </c>
      <c r="O983" s="12" t="n">
        <v>0.413</v>
      </c>
      <c r="P983" s="12" t="n">
        <v>1.24</v>
      </c>
      <c r="Q983" s="26"/>
    </row>
    <row r="984" ht="22.5" customHeight="1">
      <c r="A984" s="32"/>
      <c r="B984" s="34"/>
      <c r="C984" s="13" t="n">
        <v>6607117</v>
      </c>
      <c r="D984" s="13" t="s">
        <v>35</v>
      </c>
      <c r="E984" s="14" t="s">
        <v>14</v>
      </c>
      <c r="F984" s="13" t="s">
        <v>15</v>
      </c>
      <c r="G984" s="24" t="n">
        <v>2</v>
      </c>
      <c r="H984" s="13" t="n">
        <v>300</v>
      </c>
      <c r="I984" s="21" t="n">
        <f>G984*H984*7</f>
        <v>4200</v>
      </c>
      <c r="J984" s="13" t="s">
        <v>126</v>
      </c>
      <c r="K984" s="17" t="n">
        <v>282</v>
      </c>
      <c r="L984" s="15" t="n">
        <v>30</v>
      </c>
      <c r="M984" s="15" t="n">
        <v>3</v>
      </c>
      <c r="N984" s="12" t="n">
        <v>0.014</v>
      </c>
      <c r="O984" s="12" t="n">
        <v>0.142</v>
      </c>
      <c r="P984" s="12" t="n">
        <v>0.425</v>
      </c>
      <c r="Q984" s="23" t="n">
        <f>M986/H984</f>
        <v>0.38</v>
      </c>
    </row>
    <row r="985" ht="22.5" customHeight="1">
      <c r="A985" s="32"/>
      <c r="B985" s="34"/>
      <c r="C985" s="13"/>
      <c r="D985" s="20"/>
      <c r="E985" s="29"/>
      <c r="F985" s="20"/>
      <c r="G985" s="29"/>
      <c r="H985" s="20"/>
      <c r="I985" s="20"/>
      <c r="J985" s="13" t="s">
        <v>127</v>
      </c>
      <c r="K985" s="15" t="n">
        <v>12646</v>
      </c>
      <c r="L985" s="15" t="n">
        <v>782</v>
      </c>
      <c r="M985" s="15" t="n">
        <v>22</v>
      </c>
      <c r="N985" s="12" t="n">
        <v>0.032</v>
      </c>
      <c r="O985" s="12" t="n">
        <v>1.137</v>
      </c>
      <c r="P985" s="12" t="n">
        <v>25.022</v>
      </c>
      <c r="Q985" s="26"/>
    </row>
    <row r="986" ht="22.5" customHeight="1">
      <c r="A986" s="32"/>
      <c r="B986" s="34"/>
      <c r="C986" s="13"/>
      <c r="D986" s="20"/>
      <c r="E986" s="29"/>
      <c r="F986" s="20"/>
      <c r="G986" s="29"/>
      <c r="H986" s="20"/>
      <c r="I986" s="20"/>
      <c r="J986" s="13" t="s">
        <v>128</v>
      </c>
      <c r="K986" s="17" t="n">
        <v>51959</v>
      </c>
      <c r="L986" s="15" t="n">
        <v>1852</v>
      </c>
      <c r="M986" s="15" t="n">
        <v>114</v>
      </c>
      <c r="N986" s="12" t="n">
        <v>0.065</v>
      </c>
      <c r="O986" s="12" t="n">
        <v>1.053</v>
      </c>
      <c r="P986" s="12" t="n">
        <v>120.085</v>
      </c>
      <c r="Q986" s="26"/>
    </row>
    <row r="987" ht="22.5" customHeight="1">
      <c r="A987" s="32"/>
      <c r="B987" s="34"/>
      <c r="C987" s="13" t="n">
        <v>5497580</v>
      </c>
      <c r="D987" s="13" t="s">
        <v>31</v>
      </c>
      <c r="E987" s="14" t="s">
        <v>17</v>
      </c>
      <c r="F987" s="13" t="s">
        <v>15</v>
      </c>
      <c r="G987" s="24" t="n">
        <v>0.28</v>
      </c>
      <c r="H987" s="13" t="n">
        <v>1700</v>
      </c>
      <c r="I987" s="21" t="n">
        <f>G987*H987*7</f>
        <v>3332</v>
      </c>
      <c r="J987" s="13" t="s">
        <v>126</v>
      </c>
      <c r="K987" s="17" t="n">
        <v>1806</v>
      </c>
      <c r="L987" s="15" t="n">
        <v>530</v>
      </c>
      <c r="M987" s="15" t="n">
        <v>15</v>
      </c>
      <c r="N987" s="12" t="n">
        <v>0.007</v>
      </c>
      <c r="O987" s="12" t="n">
        <v>0.25</v>
      </c>
      <c r="P987" s="12" t="n">
        <v>3.755</v>
      </c>
      <c r="Q987" s="23" t="n">
        <f>M989/H987</f>
        <v>0.984705882352941</v>
      </c>
    </row>
    <row r="988" ht="22.5" customHeight="1">
      <c r="A988" s="32"/>
      <c r="B988" s="34"/>
      <c r="C988" s="13"/>
      <c r="D988" s="20"/>
      <c r="E988" s="29"/>
      <c r="F988" s="20"/>
      <c r="G988" s="29"/>
      <c r="H988" s="20"/>
      <c r="I988" s="20"/>
      <c r="J988" s="13" t="s">
        <v>127</v>
      </c>
      <c r="K988" s="17" t="n">
        <v>116629</v>
      </c>
      <c r="L988" s="15" t="n">
        <v>28040</v>
      </c>
      <c r="M988" s="15" t="n">
        <v>785</v>
      </c>
      <c r="N988" s="12" t="n">
        <v>0.007</v>
      </c>
      <c r="O988" s="12" t="n">
        <v>0.252</v>
      </c>
      <c r="P988" s="12" t="n">
        <v>198.141</v>
      </c>
      <c r="Q988" s="26"/>
    </row>
    <row r="989" ht="22.5" customHeight="1">
      <c r="A989" s="32"/>
      <c r="B989" s="34"/>
      <c r="C989" s="13"/>
      <c r="D989" s="20"/>
      <c r="E989" s="29"/>
      <c r="F989" s="20"/>
      <c r="G989" s="29"/>
      <c r="H989" s="20"/>
      <c r="I989" s="20"/>
      <c r="J989" s="13" t="s">
        <v>128</v>
      </c>
      <c r="K989" s="17" t="n">
        <v>333009</v>
      </c>
      <c r="L989" s="15" t="n">
        <v>93329</v>
      </c>
      <c r="M989" s="15" t="n">
        <v>1674</v>
      </c>
      <c r="N989" s="12" t="n">
        <v>0.005</v>
      </c>
      <c r="O989" s="12" t="n">
        <v>0.252</v>
      </c>
      <c r="P989" s="12" t="n">
        <v>421.998</v>
      </c>
      <c r="Q989" s="26"/>
    </row>
    <row r="990" ht="22.5" customHeight="1">
      <c r="A990" s="32"/>
      <c r="B990" s="34"/>
      <c r="C990" s="13" t="n">
        <v>91407542</v>
      </c>
      <c r="D990" s="13" t="s">
        <v>31</v>
      </c>
      <c r="E990" s="14" t="s">
        <v>36</v>
      </c>
      <c r="F990" s="13" t="s">
        <v>15</v>
      </c>
      <c r="G990" s="24" t="n">
        <v>0.02</v>
      </c>
      <c r="H990" s="13" t="n">
        <v>300</v>
      </c>
      <c r="I990" s="21" t="n">
        <f>G990*H990*7</f>
        <v>42</v>
      </c>
      <c r="J990" s="13" t="s">
        <v>126</v>
      </c>
      <c r="K990" s="17" t="n">
        <v>157</v>
      </c>
      <c r="L990" s="15" t="n">
        <v>3</v>
      </c>
      <c r="M990" s="15" t="n">
        <v>0</v>
      </c>
      <c r="N990" s="12" t="n">
        <v>0</v>
      </c>
      <c r="O990" s="12" t="n">
        <v>0</v>
      </c>
      <c r="P990" s="12" t="n">
        <v>0</v>
      </c>
      <c r="Q990" s="23" t="n">
        <f>M992/H990</f>
        <v>0.06</v>
      </c>
    </row>
    <row r="991" ht="22.5" customHeight="1">
      <c r="A991" s="32"/>
      <c r="B991" s="34"/>
      <c r="C991" s="13"/>
      <c r="D991" s="20"/>
      <c r="E991" s="29"/>
      <c r="F991" s="20"/>
      <c r="G991" s="29"/>
      <c r="H991" s="20"/>
      <c r="I991" s="20"/>
      <c r="J991" s="13" t="s">
        <v>127</v>
      </c>
      <c r="K991" s="17" t="n">
        <v>12523</v>
      </c>
      <c r="L991" s="15" t="n">
        <v>3268</v>
      </c>
      <c r="M991" s="15" t="n">
        <v>18</v>
      </c>
      <c r="N991" s="12" t="n">
        <v>0</v>
      </c>
      <c r="O991" s="12" t="n">
        <v>0.02</v>
      </c>
      <c r="P991" s="12" t="n">
        <v>0.36</v>
      </c>
      <c r="Q991" s="26"/>
    </row>
    <row r="992" ht="22.5" customHeight="1">
      <c r="A992" s="32"/>
      <c r="B992" s="34"/>
      <c r="C992" s="13"/>
      <c r="D992" s="20"/>
      <c r="E992" s="29"/>
      <c r="F992" s="20"/>
      <c r="G992" s="29"/>
      <c r="H992" s="20"/>
      <c r="I992" s="20"/>
      <c r="J992" s="13" t="s">
        <v>128</v>
      </c>
      <c r="K992" s="17" t="n">
        <v>18894</v>
      </c>
      <c r="L992" s="15" t="n">
        <v>4022</v>
      </c>
      <c r="M992" s="15" t="n">
        <v>18</v>
      </c>
      <c r="N992" s="12" t="n">
        <v>0</v>
      </c>
      <c r="O992" s="12" t="n">
        <v>0.02</v>
      </c>
      <c r="P992" s="12" t="n">
        <v>0.36</v>
      </c>
      <c r="Q992" s="26"/>
    </row>
    <row r="993" ht="22.5" customHeight="1">
      <c r="A993" s="32"/>
      <c r="B993" s="34"/>
      <c r="C993" s="13" t="n">
        <v>8998645</v>
      </c>
      <c r="D993" s="13" t="s">
        <v>31</v>
      </c>
      <c r="E993" s="14" t="s">
        <v>17</v>
      </c>
      <c r="F993" s="13" t="s">
        <v>15</v>
      </c>
      <c r="G993" s="24" t="n">
        <v>0.28</v>
      </c>
      <c r="H993" s="13" t="n">
        <v>200</v>
      </c>
      <c r="I993" s="21" t="n">
        <f>G993*H993*7</f>
        <v>392</v>
      </c>
      <c r="J993" s="13" t="s">
        <v>126</v>
      </c>
      <c r="K993" s="17" t="n">
        <v>2857</v>
      </c>
      <c r="L993" s="15" t="n">
        <v>28</v>
      </c>
      <c r="M993" s="15" t="n">
        <v>0</v>
      </c>
      <c r="N993" s="12" t="n">
        <v>0</v>
      </c>
      <c r="O993" s="12" t="n">
        <v>0</v>
      </c>
      <c r="P993" s="12" t="n">
        <v>0</v>
      </c>
      <c r="Q993" s="23" t="n">
        <f>M995/H993</f>
        <v>0.02</v>
      </c>
    </row>
    <row r="994" ht="22.5" customHeight="1">
      <c r="A994" s="32"/>
      <c r="B994" s="34"/>
      <c r="C994" s="13"/>
      <c r="D994" s="20"/>
      <c r="E994" s="29"/>
      <c r="F994" s="20"/>
      <c r="G994" s="29"/>
      <c r="H994" s="20"/>
      <c r="I994" s="20"/>
      <c r="J994" s="13" t="s">
        <v>127</v>
      </c>
      <c r="K994" s="17" t="n">
        <v>18837</v>
      </c>
      <c r="L994" s="15" t="n">
        <v>146</v>
      </c>
      <c r="M994" s="15" t="n">
        <v>0</v>
      </c>
      <c r="N994" s="12" t="n">
        <v>0</v>
      </c>
      <c r="O994" s="12" t="n">
        <v>0</v>
      </c>
      <c r="P994" s="12" t="n">
        <v>0</v>
      </c>
      <c r="Q994" s="26"/>
    </row>
    <row r="995" ht="22.5" customHeight="1">
      <c r="A995" s="32"/>
      <c r="B995" s="34"/>
      <c r="C995" s="13"/>
      <c r="D995" s="20"/>
      <c r="E995" s="29"/>
      <c r="F995" s="20"/>
      <c r="G995" s="29"/>
      <c r="H995" s="20"/>
      <c r="I995" s="20"/>
      <c r="J995" s="13" t="s">
        <v>128</v>
      </c>
      <c r="K995" s="17" t="n">
        <v>67807</v>
      </c>
      <c r="L995" s="15" t="n">
        <v>386</v>
      </c>
      <c r="M995" s="15" t="n">
        <v>4</v>
      </c>
      <c r="N995" s="12" t="n">
        <v>0.005</v>
      </c>
      <c r="O995" s="12" t="n">
        <v>0.438</v>
      </c>
      <c r="P995" s="12" t="n">
        <v>1.751</v>
      </c>
      <c r="Q995" s="26"/>
    </row>
    <row r="996" ht="22.5" customHeight="1">
      <c r="A996" s="32"/>
      <c r="B996" s="34"/>
      <c r="C996" s="13" t="n">
        <v>4383473</v>
      </c>
      <c r="D996" s="13" t="s">
        <v>35</v>
      </c>
      <c r="E996" s="14" t="s">
        <v>14</v>
      </c>
      <c r="F996" s="13" t="s">
        <v>15</v>
      </c>
      <c r="G996" s="24" t="n">
        <v>0.2</v>
      </c>
      <c r="H996" s="13" t="n">
        <v>150</v>
      </c>
      <c r="I996" s="21" t="n">
        <f>G996*H996*7</f>
        <v>210</v>
      </c>
      <c r="J996" s="13" t="s">
        <v>126</v>
      </c>
      <c r="K996" s="17" t="n">
        <v>39</v>
      </c>
      <c r="L996" s="15" t="n">
        <v>6</v>
      </c>
      <c r="M996" s="15" t="n">
        <v>0</v>
      </c>
      <c r="N996" s="12" t="n">
        <v>0</v>
      </c>
      <c r="O996" s="12" t="n">
        <v>0</v>
      </c>
      <c r="P996" s="12" t="n">
        <v>0</v>
      </c>
      <c r="Q996" s="23" t="n">
        <f>M998/H996</f>
        <v>1</v>
      </c>
    </row>
    <row r="997" ht="22.5" customHeight="1">
      <c r="A997" s="32"/>
      <c r="B997" s="34"/>
      <c r="C997" s="13"/>
      <c r="D997" s="20"/>
      <c r="E997" s="29"/>
      <c r="F997" s="20"/>
      <c r="G997" s="29"/>
      <c r="H997" s="20"/>
      <c r="I997" s="20"/>
      <c r="J997" s="13" t="s">
        <v>127</v>
      </c>
      <c r="K997" s="17" t="n">
        <v>32654</v>
      </c>
      <c r="L997" s="15" t="n">
        <v>1897</v>
      </c>
      <c r="M997" s="15" t="n">
        <v>74</v>
      </c>
      <c r="N997" s="12" t="n">
        <v>0.008</v>
      </c>
      <c r="O997" s="12" t="n">
        <v>0.204</v>
      </c>
      <c r="P997" s="12" t="n">
        <v>15.066</v>
      </c>
      <c r="Q997" s="26"/>
    </row>
    <row r="998" ht="22.5" customHeight="1">
      <c r="A998" s="32"/>
      <c r="B998" s="34"/>
      <c r="C998" s="13"/>
      <c r="D998" s="20"/>
      <c r="E998" s="29"/>
      <c r="F998" s="20"/>
      <c r="G998" s="29"/>
      <c r="H998" s="20"/>
      <c r="I998" s="20"/>
      <c r="J998" s="13" t="s">
        <v>128</v>
      </c>
      <c r="K998" s="17" t="n">
        <v>44164</v>
      </c>
      <c r="L998" s="15" t="n">
        <v>8958</v>
      </c>
      <c r="M998" s="15" t="n">
        <v>150</v>
      </c>
      <c r="N998" s="12" t="n">
        <v>0.003</v>
      </c>
      <c r="O998" s="12" t="n">
        <v>0.196</v>
      </c>
      <c r="P998" s="12" t="n">
        <v>29.358</v>
      </c>
      <c r="Q998" s="26"/>
    </row>
    <row r="999" ht="22.5" customHeight="1">
      <c r="A999" s="32"/>
      <c r="B999" s="34"/>
      <c r="C999" s="13" t="n">
        <v>8094753</v>
      </c>
      <c r="D999" s="13" t="s">
        <v>35</v>
      </c>
      <c r="E999" s="14" t="s">
        <v>14</v>
      </c>
      <c r="F999" s="13" t="s">
        <v>26</v>
      </c>
      <c r="G999" s="24" t="n">
        <v>0.3</v>
      </c>
      <c r="H999" s="13" t="n">
        <v>200</v>
      </c>
      <c r="I999" s="21" t="n">
        <f>G999*H999*7</f>
        <v>420</v>
      </c>
      <c r="J999" s="13" t="s">
        <v>126</v>
      </c>
      <c r="K999" s="17" t="n">
        <v>79498</v>
      </c>
      <c r="L999" s="15" t="n">
        <v>290</v>
      </c>
      <c r="M999" s="15" t="n">
        <v>14</v>
      </c>
      <c r="N999" s="12" t="n">
        <v>0.01</v>
      </c>
      <c r="O999" s="12" t="n">
        <v>0.31</v>
      </c>
      <c r="P999" s="12" t="n">
        <v>4.29</v>
      </c>
      <c r="Q999" s="23" t="n">
        <f>M1001/H999</f>
        <v>0.92</v>
      </c>
    </row>
    <row r="1000" ht="22.5" customHeight="1">
      <c r="A1000" s="32"/>
      <c r="B1000" s="34"/>
      <c r="C1000" s="13"/>
      <c r="D1000" s="20"/>
      <c r="E1000" s="29"/>
      <c r="F1000" s="20"/>
      <c r="G1000" s="29"/>
      <c r="H1000" s="20"/>
      <c r="I1000" s="20"/>
      <c r="J1000" s="13" t="s">
        <v>127</v>
      </c>
      <c r="K1000" s="17" t="n">
        <v>554792</v>
      </c>
      <c r="L1000" s="15" t="n">
        <v>2515</v>
      </c>
      <c r="M1000" s="15" t="n">
        <v>107</v>
      </c>
      <c r="N1000" s="12" t="n">
        <v>0.01</v>
      </c>
      <c r="O1000" s="12" t="n">
        <v>0.35</v>
      </c>
      <c r="P1000" s="12" t="n">
        <v>37.55</v>
      </c>
      <c r="Q1000" s="26"/>
    </row>
    <row r="1001" ht="22.5" customHeight="1">
      <c r="A1001" s="32"/>
      <c r="B1001" s="34"/>
      <c r="C1001" s="13"/>
      <c r="D1001" s="20"/>
      <c r="E1001" s="29"/>
      <c r="F1001" s="20"/>
      <c r="G1001" s="29"/>
      <c r="H1001" s="20"/>
      <c r="I1001" s="20"/>
      <c r="J1001" s="13" t="s">
        <v>128</v>
      </c>
      <c r="K1001" s="17" t="n">
        <v>858212</v>
      </c>
      <c r="L1001" s="15" t="n">
        <v>3902</v>
      </c>
      <c r="M1001" s="15" t="n">
        <v>184</v>
      </c>
      <c r="N1001" s="12" t="n">
        <v>0.02</v>
      </c>
      <c r="O1001" s="12" t="n">
        <v>0.36</v>
      </c>
      <c r="P1001" s="12" t="n">
        <v>66.64</v>
      </c>
      <c r="Q1001" s="26"/>
    </row>
    <row r="1002" ht="22.5" customHeight="1">
      <c r="A1002" s="32"/>
      <c r="B1002" s="34"/>
      <c r="C1002" s="13" t="n">
        <v>9415350</v>
      </c>
      <c r="D1002" s="13" t="s">
        <v>37</v>
      </c>
      <c r="E1002" s="14" t="s">
        <v>14</v>
      </c>
      <c r="F1002" s="13" t="s">
        <v>26</v>
      </c>
      <c r="G1002" s="24" t="n">
        <v>0.15</v>
      </c>
      <c r="H1002" s="13" t="n">
        <v>50</v>
      </c>
      <c r="I1002" s="21" t="n">
        <f>G1002*H1002*7</f>
        <v>52.5</v>
      </c>
      <c r="J1002" s="13" t="s">
        <v>126</v>
      </c>
      <c r="K1002" s="17" t="n">
        <v>638</v>
      </c>
      <c r="L1002" s="15" t="n">
        <v>14</v>
      </c>
      <c r="M1002" s="15" t="n">
        <v>1</v>
      </c>
      <c r="N1002" s="12" t="n">
        <v>0.01</v>
      </c>
      <c r="O1002" s="12" t="n">
        <v>0.4</v>
      </c>
      <c r="P1002" s="12" t="n">
        <v>0.4</v>
      </c>
      <c r="Q1002" s="23" t="n">
        <f>M1004/H1002</f>
        <v>0.84</v>
      </c>
    </row>
    <row r="1003" ht="22.5" customHeight="1">
      <c r="A1003" s="32"/>
      <c r="B1003" s="34"/>
      <c r="C1003" s="13"/>
      <c r="D1003" s="20"/>
      <c r="E1003" s="29"/>
      <c r="F1003" s="20"/>
      <c r="G1003" s="29"/>
      <c r="H1003" s="20"/>
      <c r="I1003" s="20"/>
      <c r="J1003" s="13" t="s">
        <v>127</v>
      </c>
      <c r="K1003" s="17" t="n">
        <v>2155</v>
      </c>
      <c r="L1003" s="15" t="n">
        <v>92</v>
      </c>
      <c r="M1003" s="15" t="n">
        <v>12</v>
      </c>
      <c r="N1003" s="12" t="n">
        <v>0.02</v>
      </c>
      <c r="O1003" s="12" t="n">
        <v>0.14</v>
      </c>
      <c r="P1003" s="12" t="n">
        <v>1.67</v>
      </c>
      <c r="Q1003" s="26"/>
    </row>
    <row r="1004" ht="22.5" customHeight="1">
      <c r="A1004" s="32"/>
      <c r="B1004" s="34"/>
      <c r="C1004" s="13"/>
      <c r="D1004" s="20"/>
      <c r="E1004" s="29"/>
      <c r="F1004" s="20"/>
      <c r="G1004" s="29"/>
      <c r="H1004" s="20"/>
      <c r="I1004" s="20"/>
      <c r="J1004" s="13" t="s">
        <v>128</v>
      </c>
      <c r="K1004" s="17" t="n">
        <v>71019</v>
      </c>
      <c r="L1004" s="15" t="n">
        <v>670</v>
      </c>
      <c r="M1004" s="15" t="n">
        <v>42</v>
      </c>
      <c r="N1004" s="12" t="n">
        <v>0.01</v>
      </c>
      <c r="O1004" s="12" t="n">
        <v>0.24</v>
      </c>
      <c r="P1004" s="12" t="n">
        <v>9.9</v>
      </c>
      <c r="Q1004" s="26"/>
    </row>
    <row r="1005" ht="22.5" customHeight="1">
      <c r="A1005" s="32"/>
      <c r="B1005" s="34"/>
      <c r="C1005" s="13" t="n">
        <v>2783561</v>
      </c>
      <c r="D1005" s="13" t="s">
        <v>38</v>
      </c>
      <c r="E1005" s="14" t="s">
        <v>14</v>
      </c>
      <c r="F1005" s="13" t="s">
        <v>15</v>
      </c>
      <c r="G1005" s="24" t="n">
        <v>0.1</v>
      </c>
      <c r="H1005" s="13" t="n">
        <v>500</v>
      </c>
      <c r="I1005" s="21" t="n">
        <f>G1005*H1005*7</f>
        <v>350</v>
      </c>
      <c r="J1005" s="13" t="s">
        <v>126</v>
      </c>
      <c r="K1005" s="17" t="n">
        <v>28</v>
      </c>
      <c r="L1005" s="15" t="n">
        <v>3</v>
      </c>
      <c r="M1005" s="15" t="n">
        <v>0</v>
      </c>
      <c r="N1005" s="12" t="n">
        <v>0</v>
      </c>
      <c r="O1005" s="12" t="n">
        <v>0</v>
      </c>
      <c r="P1005" s="12" t="n">
        <v>0</v>
      </c>
      <c r="Q1005" s="23" t="n">
        <f>M1007/H1005</f>
        <v>0.912</v>
      </c>
    </row>
    <row r="1006" ht="22.5" customHeight="1">
      <c r="A1006" s="32"/>
      <c r="B1006" s="34"/>
      <c r="C1006" s="13"/>
      <c r="D1006" s="20"/>
      <c r="E1006" s="29"/>
      <c r="F1006" s="20"/>
      <c r="G1006" s="29"/>
      <c r="H1006" s="20"/>
      <c r="I1006" s="20"/>
      <c r="J1006" s="13" t="s">
        <v>127</v>
      </c>
      <c r="K1006" s="17" t="n">
        <v>9663</v>
      </c>
      <c r="L1006" s="15" t="n">
        <v>904</v>
      </c>
      <c r="M1006" s="17" t="n">
        <v>74</v>
      </c>
      <c r="N1006" s="12" t="n">
        <v>0.008</v>
      </c>
      <c r="O1006" s="12" t="n">
        <v>0.103</v>
      </c>
      <c r="P1006" s="12" t="n">
        <v>7.595</v>
      </c>
      <c r="Q1006" s="26"/>
    </row>
    <row r="1007" ht="22.5" customHeight="1">
      <c r="A1007" s="32"/>
      <c r="B1007" s="34"/>
      <c r="C1007" s="13"/>
      <c r="D1007" s="20"/>
      <c r="E1007" s="29"/>
      <c r="F1007" s="20"/>
      <c r="G1007" s="29"/>
      <c r="H1007" s="20"/>
      <c r="I1007" s="20"/>
      <c r="J1007" s="13" t="s">
        <v>128</v>
      </c>
      <c r="K1007" s="17" t="n">
        <v>66149</v>
      </c>
      <c r="L1007" s="15" t="n">
        <v>16029</v>
      </c>
      <c r="M1007" s="15" t="n">
        <v>456</v>
      </c>
      <c r="N1007" s="12" t="n">
        <v>0.003</v>
      </c>
      <c r="O1007" s="12" t="n">
        <v>0.102</v>
      </c>
      <c r="P1007" s="12" t="n">
        <v>46.52</v>
      </c>
      <c r="Q1007" s="26"/>
    </row>
    <row r="1008" ht="22.5" customHeight="1">
      <c r="A1008" s="32"/>
      <c r="B1008" s="34"/>
      <c r="C1008" s="13" t="n">
        <v>10599157</v>
      </c>
      <c r="D1008" s="13" t="s">
        <v>39</v>
      </c>
      <c r="E1008" s="14" t="s">
        <v>14</v>
      </c>
      <c r="F1008" s="13" t="s">
        <v>15</v>
      </c>
      <c r="G1008" s="24" t="n">
        <v>0.3</v>
      </c>
      <c r="H1008" s="13" t="n">
        <v>150</v>
      </c>
      <c r="I1008" s="21" t="n">
        <f>G1008*H1008*7</f>
        <v>315</v>
      </c>
      <c r="J1008" s="13" t="s">
        <v>126</v>
      </c>
      <c r="K1008" s="17" t="n">
        <v>7</v>
      </c>
      <c r="L1008" s="15" t="n">
        <v>2</v>
      </c>
      <c r="M1008" s="15" t="n">
        <v>0</v>
      </c>
      <c r="N1008" s="12" t="n">
        <v>0</v>
      </c>
      <c r="O1008" s="12" t="n">
        <v>0</v>
      </c>
      <c r="P1008" s="12" t="n">
        <v>0</v>
      </c>
      <c r="Q1008" s="23" t="n">
        <f>M1010/H1008</f>
        <v>0.706666666666667</v>
      </c>
    </row>
    <row r="1009" ht="22.5" customHeight="1">
      <c r="A1009" s="32"/>
      <c r="B1009" s="34"/>
      <c r="C1009" s="13"/>
      <c r="D1009" s="20"/>
      <c r="E1009" s="29"/>
      <c r="F1009" s="20"/>
      <c r="G1009" s="29"/>
      <c r="H1009" s="20"/>
      <c r="I1009" s="20"/>
      <c r="J1009" s="13" t="s">
        <v>127</v>
      </c>
      <c r="K1009" s="17" t="n">
        <v>11938</v>
      </c>
      <c r="L1009" s="15" t="n">
        <v>2563</v>
      </c>
      <c r="M1009" s="17" t="n">
        <v>34</v>
      </c>
      <c r="N1009" s="12" t="n">
        <v>0.004</v>
      </c>
      <c r="O1009" s="12" t="n">
        <v>0.315</v>
      </c>
      <c r="P1009" s="12" t="n">
        <v>10.7</v>
      </c>
      <c r="Q1009" s="26"/>
    </row>
    <row r="1010" ht="22.5" customHeight="1">
      <c r="A1010" s="32"/>
      <c r="B1010" s="34"/>
      <c r="C1010" s="13"/>
      <c r="D1010" s="20"/>
      <c r="E1010" s="29"/>
      <c r="F1010" s="20"/>
      <c r="G1010" s="29"/>
      <c r="H1010" s="20"/>
      <c r="I1010" s="20"/>
      <c r="J1010" s="13" t="s">
        <v>128</v>
      </c>
      <c r="K1010" s="17" t="n">
        <v>30058</v>
      </c>
      <c r="L1010" s="15" t="n">
        <v>6150</v>
      </c>
      <c r="M1010" s="15" t="n">
        <v>106</v>
      </c>
      <c r="N1010" s="12" t="n">
        <v>0.005</v>
      </c>
      <c r="O1010" s="12" t="n">
        <v>0.309</v>
      </c>
      <c r="P1010" s="12" t="n">
        <v>32.8</v>
      </c>
      <c r="Q1010" s="26"/>
    </row>
    <row r="1011" ht="22.5" customHeight="1">
      <c r="A1011" s="32"/>
      <c r="B1011" s="34"/>
      <c r="C1011" s="13" t="n">
        <v>10599681</v>
      </c>
      <c r="D1011" s="13" t="s">
        <v>40</v>
      </c>
      <c r="E1011" s="14" t="s">
        <v>14</v>
      </c>
      <c r="F1011" s="13" t="s">
        <v>15</v>
      </c>
      <c r="G1011" s="24" t="n">
        <v>0.13</v>
      </c>
      <c r="H1011" s="13" t="n">
        <v>400</v>
      </c>
      <c r="I1011" s="21" t="n">
        <f>G1011*H1011*7</f>
        <v>364</v>
      </c>
      <c r="J1011" s="13" t="s">
        <v>126</v>
      </c>
      <c r="K1011" s="15" t="n">
        <v>171</v>
      </c>
      <c r="L1011" s="15" t="n">
        <v>45</v>
      </c>
      <c r="M1011" s="15" t="n">
        <v>2</v>
      </c>
      <c r="N1011" s="12" t="n">
        <v>0.006</v>
      </c>
      <c r="O1011" s="12" t="n">
        <v>0.13</v>
      </c>
      <c r="P1011" s="12" t="n">
        <v>0.26</v>
      </c>
      <c r="Q1011" s="23" t="n">
        <f>M1013/H1011</f>
        <v>0.895</v>
      </c>
    </row>
    <row r="1012" ht="22.5" customHeight="1">
      <c r="A1012" s="32"/>
      <c r="B1012" s="34"/>
      <c r="C1012" s="13"/>
      <c r="D1012" s="20"/>
      <c r="E1012" s="29"/>
      <c r="F1012" s="20"/>
      <c r="G1012" s="29"/>
      <c r="H1012" s="20"/>
      <c r="I1012" s="20"/>
      <c r="J1012" s="13" t="s">
        <v>127</v>
      </c>
      <c r="K1012" s="17" t="n">
        <v>5070</v>
      </c>
      <c r="L1012" s="15" t="n">
        <v>1401</v>
      </c>
      <c r="M1012" s="17" t="n">
        <v>91</v>
      </c>
      <c r="N1012" s="12" t="n">
        <v>0.008</v>
      </c>
      <c r="O1012" s="12" t="n">
        <v>0.13</v>
      </c>
      <c r="P1012" s="12" t="n">
        <v>11.83</v>
      </c>
      <c r="Q1012" s="26"/>
    </row>
    <row r="1013" ht="22.5" customHeight="1">
      <c r="A1013" s="32"/>
      <c r="B1013" s="34"/>
      <c r="C1013" s="13"/>
      <c r="D1013" s="20"/>
      <c r="E1013" s="29"/>
      <c r="F1013" s="20"/>
      <c r="G1013" s="29"/>
      <c r="H1013" s="20"/>
      <c r="I1013" s="20"/>
      <c r="J1013" s="13" t="s">
        <v>128</v>
      </c>
      <c r="K1013" s="15" t="n">
        <v>26630</v>
      </c>
      <c r="L1013" s="15" t="n">
        <v>8022</v>
      </c>
      <c r="M1013" s="15" t="n">
        <v>358</v>
      </c>
      <c r="N1013" s="12" t="n">
        <v>0.006</v>
      </c>
      <c r="O1013" s="12" t="n">
        <v>0.13</v>
      </c>
      <c r="P1013" s="12" t="n">
        <v>46.54</v>
      </c>
      <c r="Q1013" s="26"/>
    </row>
    <row r="1014" ht="22.5" customHeight="1">
      <c r="A1014" s="32"/>
      <c r="B1014" s="34"/>
      <c r="C1014" s="13" t="n">
        <v>6060965</v>
      </c>
      <c r="D1014" s="13" t="s">
        <v>35</v>
      </c>
      <c r="E1014" s="14" t="s">
        <v>14</v>
      </c>
      <c r="F1014" s="13" t="s">
        <v>15</v>
      </c>
      <c r="G1014" s="105" t="n">
        <v>0.3</v>
      </c>
      <c r="H1014" s="38" t="n">
        <v>100</v>
      </c>
      <c r="I1014" s="40" t="n">
        <f>G1014*H1014*7</f>
        <v>210</v>
      </c>
      <c r="J1014" s="13" t="s">
        <v>126</v>
      </c>
      <c r="K1014" s="15" t="n">
        <v>135</v>
      </c>
      <c r="L1014" s="15" t="n">
        <v>17</v>
      </c>
      <c r="M1014" s="15" t="n">
        <v>0</v>
      </c>
      <c r="N1014" s="12" t="n">
        <v>0</v>
      </c>
      <c r="O1014" s="12" t="n">
        <v>0</v>
      </c>
      <c r="P1014" s="12" t="n">
        <v>0</v>
      </c>
      <c r="Q1014" s="23" t="n">
        <f>M1016/H1014</f>
        <v>0.83</v>
      </c>
    </row>
    <row r="1015" ht="22.5" customHeight="1">
      <c r="A1015" s="32"/>
      <c r="B1015" s="34"/>
      <c r="C1015" s="20"/>
      <c r="D1015" s="20"/>
      <c r="E1015" s="29"/>
      <c r="F1015" s="20"/>
      <c r="G1015" s="45"/>
      <c r="H1015" s="34"/>
      <c r="I1015" s="34"/>
      <c r="J1015" s="13" t="s">
        <v>127</v>
      </c>
      <c r="K1015" s="15" t="n">
        <v>13731</v>
      </c>
      <c r="L1015" s="15" t="n">
        <v>1012</v>
      </c>
      <c r="M1015" s="16" t="n">
        <v>39</v>
      </c>
      <c r="N1015" s="12" t="n">
        <v>0.012</v>
      </c>
      <c r="O1015" s="12" t="n">
        <v>0.3</v>
      </c>
      <c r="P1015" s="12" t="n">
        <v>11.7</v>
      </c>
      <c r="Q1015" s="26"/>
    </row>
    <row r="1016" ht="22.5" customHeight="1">
      <c r="A1016" s="32"/>
      <c r="B1016" s="34"/>
      <c r="C1016" s="20"/>
      <c r="D1016" s="20"/>
      <c r="E1016" s="29"/>
      <c r="F1016" s="20"/>
      <c r="G1016" s="46"/>
      <c r="H1016" s="30"/>
      <c r="I1016" s="30"/>
      <c r="J1016" s="13" t="s">
        <v>128</v>
      </c>
      <c r="K1016" s="15" t="n">
        <v>24202</v>
      </c>
      <c r="L1016" s="15" t="n">
        <v>2652</v>
      </c>
      <c r="M1016" s="15" t="n">
        <v>83</v>
      </c>
      <c r="N1016" s="12" t="n">
        <v>0.009</v>
      </c>
      <c r="O1016" s="12" t="n">
        <v>0.3</v>
      </c>
      <c r="P1016" s="12" t="n">
        <v>24.9</v>
      </c>
      <c r="Q1016" s="26"/>
    </row>
    <row r="1017" ht="22.5" customHeight="1">
      <c r="A1017" s="32"/>
      <c r="B1017" s="34"/>
      <c r="C1017" s="13" t="n">
        <v>10842514</v>
      </c>
      <c r="D1017" s="13" t="s">
        <v>41</v>
      </c>
      <c r="E1017" s="14" t="s">
        <v>14</v>
      </c>
      <c r="F1017" s="13" t="s">
        <v>26</v>
      </c>
      <c r="G1017" s="105" t="n">
        <v>0.15</v>
      </c>
      <c r="H1017" s="38" t="n">
        <v>100</v>
      </c>
      <c r="I1017" s="40" t="n">
        <f>G1017*H1017*7</f>
        <v>105</v>
      </c>
      <c r="J1017" s="13" t="s">
        <v>126</v>
      </c>
      <c r="K1017" s="15" t="n">
        <v>12</v>
      </c>
      <c r="L1017" s="15" t="n">
        <v>0</v>
      </c>
      <c r="M1017" s="15" t="n">
        <v>0</v>
      </c>
      <c r="N1017" s="12" t="n">
        <v>0</v>
      </c>
      <c r="O1017" s="12" t="n">
        <v>0</v>
      </c>
      <c r="P1017" s="12" t="n">
        <v>0</v>
      </c>
      <c r="Q1017" s="23" t="n">
        <f>M1019/H1017</f>
        <v>0.04</v>
      </c>
      <c r="R1017" s="4" t="s">
        <v>130</v>
      </c>
    </row>
    <row r="1018" ht="22.5" customHeight="1">
      <c r="A1018" s="32"/>
      <c r="B1018" s="34"/>
      <c r="C1018" s="20"/>
      <c r="D1018" s="20"/>
      <c r="E1018" s="29"/>
      <c r="F1018" s="20"/>
      <c r="G1018" s="45"/>
      <c r="H1018" s="34"/>
      <c r="I1018" s="34"/>
      <c r="J1018" s="13" t="s">
        <v>127</v>
      </c>
      <c r="K1018" s="15" t="n">
        <v>99</v>
      </c>
      <c r="L1018" s="15" t="n">
        <v>22</v>
      </c>
      <c r="M1018" s="15" t="n">
        <v>0</v>
      </c>
      <c r="N1018" s="12" t="n">
        <v>0</v>
      </c>
      <c r="O1018" s="12" t="n">
        <v>0</v>
      </c>
      <c r="P1018" s="12" t="n">
        <v>0.09</v>
      </c>
      <c r="Q1018" s="26"/>
    </row>
    <row r="1019" ht="22.5" customHeight="1">
      <c r="A1019" s="32"/>
      <c r="B1019" s="34"/>
      <c r="C1019" s="20"/>
      <c r="D1019" s="20"/>
      <c r="E1019" s="29"/>
      <c r="F1019" s="20"/>
      <c r="G1019" s="46"/>
      <c r="H1019" s="30"/>
      <c r="I1019" s="30"/>
      <c r="J1019" s="13" t="s">
        <v>128</v>
      </c>
      <c r="K1019" s="15" t="n">
        <v>1707</v>
      </c>
      <c r="L1019" s="15" t="n">
        <v>169</v>
      </c>
      <c r="M1019" s="15" t="n">
        <v>4</v>
      </c>
      <c r="N1019" s="12" t="n">
        <v>0.01</v>
      </c>
      <c r="O1019" s="12" t="n">
        <v>0.29</v>
      </c>
      <c r="P1019" s="12" t="n">
        <v>1.15</v>
      </c>
      <c r="Q1019" s="26"/>
    </row>
    <row r="1020" ht="22.5" customHeight="1">
      <c r="A1020" s="32"/>
      <c r="B1020" s="34"/>
      <c r="C1020" s="13" t="n">
        <v>10815258</v>
      </c>
      <c r="D1020" s="13" t="s">
        <v>41</v>
      </c>
      <c r="E1020" s="14" t="s">
        <v>14</v>
      </c>
      <c r="F1020" s="13" t="s">
        <v>15</v>
      </c>
      <c r="G1020" s="105" t="n">
        <v>0.15</v>
      </c>
      <c r="H1020" s="38" t="n">
        <v>100</v>
      </c>
      <c r="I1020" s="40" t="n">
        <f>G1020*H1020*7</f>
        <v>105</v>
      </c>
      <c r="J1020" s="13" t="s">
        <v>126</v>
      </c>
      <c r="K1020" s="15" t="n">
        <v>69</v>
      </c>
      <c r="L1020" s="15" t="n">
        <v>0</v>
      </c>
      <c r="M1020" s="15" t="n">
        <v>0</v>
      </c>
      <c r="N1020" s="12" t="n">
        <v>0</v>
      </c>
      <c r="O1020" s="12" t="n">
        <v>0</v>
      </c>
      <c r="P1020" s="12" t="n">
        <v>0</v>
      </c>
      <c r="Q1020" s="23" t="n">
        <f>M1022/H1020</f>
        <v>0</v>
      </c>
    </row>
    <row r="1021" ht="22.5" customHeight="1">
      <c r="A1021" s="32"/>
      <c r="B1021" s="34"/>
      <c r="C1021" s="20"/>
      <c r="D1021" s="20"/>
      <c r="E1021" s="29"/>
      <c r="F1021" s="20"/>
      <c r="G1021" s="45"/>
      <c r="H1021" s="34"/>
      <c r="I1021" s="34"/>
      <c r="J1021" s="13" t="s">
        <v>127</v>
      </c>
      <c r="K1021" s="15" t="n">
        <v>2813</v>
      </c>
      <c r="L1021" s="15" t="n">
        <v>18</v>
      </c>
      <c r="M1021" s="15" t="n">
        <v>0</v>
      </c>
      <c r="N1021" s="12" t="n">
        <v>0</v>
      </c>
      <c r="O1021" s="12" t="n">
        <v>0</v>
      </c>
      <c r="P1021" s="12" t="n">
        <v>0</v>
      </c>
      <c r="Q1021" s="26"/>
    </row>
    <row r="1022" ht="22.5" customHeight="1">
      <c r="A1022" s="32"/>
      <c r="B1022" s="34"/>
      <c r="C1022" s="20"/>
      <c r="D1022" s="20"/>
      <c r="E1022" s="29"/>
      <c r="F1022" s="20"/>
      <c r="G1022" s="46"/>
      <c r="H1022" s="30"/>
      <c r="I1022" s="30"/>
      <c r="J1022" s="13" t="s">
        <v>128</v>
      </c>
      <c r="K1022" s="15" t="n">
        <v>8935</v>
      </c>
      <c r="L1022" s="15" t="n">
        <v>118</v>
      </c>
      <c r="M1022" s="15" t="n">
        <v>0</v>
      </c>
      <c r="N1022" s="12" t="n">
        <v>0</v>
      </c>
      <c r="O1022" s="12" t="n">
        <v>0</v>
      </c>
      <c r="P1022" s="12" t="n">
        <v>0</v>
      </c>
      <c r="Q1022" s="26"/>
    </row>
    <row r="1023" ht="22.5" customHeight="1">
      <c r="A1023" s="32"/>
      <c r="B1023" s="34"/>
      <c r="C1023" s="13" t="n">
        <v>91535229</v>
      </c>
      <c r="D1023" s="13" t="s">
        <v>31</v>
      </c>
      <c r="E1023" s="14" t="s">
        <v>36</v>
      </c>
      <c r="F1023" s="13" t="s">
        <v>15</v>
      </c>
      <c r="G1023" s="105" t="n">
        <v>0.02</v>
      </c>
      <c r="H1023" s="38" t="n">
        <v>500</v>
      </c>
      <c r="I1023" s="40" t="n">
        <f>G1023*H1023*7</f>
        <v>70</v>
      </c>
      <c r="J1023" s="13" t="s">
        <v>126</v>
      </c>
      <c r="K1023" s="15" t="n">
        <v>38</v>
      </c>
      <c r="L1023" s="15" t="n">
        <v>21</v>
      </c>
      <c r="M1023" s="15" t="n">
        <v>0</v>
      </c>
      <c r="N1023" s="12" t="n">
        <v>0</v>
      </c>
      <c r="O1023" s="12" t="n">
        <v>0</v>
      </c>
      <c r="P1023" s="12" t="n">
        <v>0</v>
      </c>
      <c r="Q1023" s="23" t="n">
        <f>M1025/H1023</f>
        <v>0.008</v>
      </c>
    </row>
    <row r="1024" ht="22.5" customHeight="1">
      <c r="A1024" s="32"/>
      <c r="B1024" s="34"/>
      <c r="C1024" s="20"/>
      <c r="D1024" s="20"/>
      <c r="E1024" s="29"/>
      <c r="F1024" s="20"/>
      <c r="G1024" s="45"/>
      <c r="H1024" s="34"/>
      <c r="I1024" s="34"/>
      <c r="J1024" s="13" t="s">
        <v>127</v>
      </c>
      <c r="K1024" s="15" t="n">
        <v>1928</v>
      </c>
      <c r="L1024" s="15" t="n">
        <v>578</v>
      </c>
      <c r="M1024" s="15" t="n">
        <v>9</v>
      </c>
      <c r="N1024" s="12" t="n">
        <v>0.001</v>
      </c>
      <c r="O1024" s="12" t="n">
        <v>0.04</v>
      </c>
      <c r="P1024" s="12" t="n">
        <v>0.36</v>
      </c>
      <c r="Q1024" s="26"/>
    </row>
    <row r="1025" ht="22.5" customHeight="1">
      <c r="A1025" s="32"/>
      <c r="B1025" s="34"/>
      <c r="C1025" s="20"/>
      <c r="D1025" s="20"/>
      <c r="E1025" s="29"/>
      <c r="F1025" s="20"/>
      <c r="G1025" s="46"/>
      <c r="H1025" s="30"/>
      <c r="I1025" s="30"/>
      <c r="J1025" s="13" t="s">
        <v>128</v>
      </c>
      <c r="K1025" s="15" t="n">
        <v>2786</v>
      </c>
      <c r="L1025" s="15" t="n">
        <v>643</v>
      </c>
      <c r="M1025" s="15" t="n">
        <v>4</v>
      </c>
      <c r="N1025" s="12" t="n">
        <v>0</v>
      </c>
      <c r="O1025" s="12" t="n">
        <v>0.04</v>
      </c>
      <c r="P1025" s="12" t="n">
        <v>0.16</v>
      </c>
      <c r="Q1025" s="26"/>
    </row>
    <row r="1026" ht="22.5" customHeight="1">
      <c r="A1026" s="32"/>
      <c r="B1026" s="34"/>
      <c r="C1026" s="13" t="n">
        <v>91535331</v>
      </c>
      <c r="D1026" s="13" t="s">
        <v>31</v>
      </c>
      <c r="E1026" s="14" t="s">
        <v>42</v>
      </c>
      <c r="F1026" s="13" t="s">
        <v>15</v>
      </c>
      <c r="G1026" s="105" t="n">
        <v>0.02</v>
      </c>
      <c r="H1026" s="38" t="n">
        <v>750</v>
      </c>
      <c r="I1026" s="40" t="n">
        <f>G1026*H1026*7</f>
        <v>105</v>
      </c>
      <c r="J1026" s="13" t="s">
        <v>126</v>
      </c>
      <c r="K1026" s="15" t="n">
        <v>71</v>
      </c>
      <c r="L1026" s="15" t="n">
        <v>34</v>
      </c>
      <c r="M1026" s="15" t="n">
        <v>0</v>
      </c>
      <c r="N1026" s="12" t="n">
        <v>0</v>
      </c>
      <c r="O1026" s="12" t="n">
        <v>0</v>
      </c>
      <c r="P1026" s="12" t="n">
        <v>0</v>
      </c>
      <c r="Q1026" s="23" t="n">
        <f>M1028/H1026</f>
        <v>0.00266666666666667</v>
      </c>
    </row>
    <row r="1027" ht="22.5" customHeight="1">
      <c r="A1027" s="32"/>
      <c r="B1027" s="34"/>
      <c r="C1027" s="20"/>
      <c r="D1027" s="20"/>
      <c r="E1027" s="29"/>
      <c r="F1027" s="20"/>
      <c r="G1027" s="45"/>
      <c r="H1027" s="34"/>
      <c r="I1027" s="34"/>
      <c r="J1027" s="13" t="s">
        <v>127</v>
      </c>
      <c r="K1027" s="15" t="n">
        <v>684</v>
      </c>
      <c r="L1027" s="15" t="n">
        <v>247</v>
      </c>
      <c r="M1027" s="15" t="n">
        <v>2</v>
      </c>
      <c r="N1027" s="12" t="n">
        <v>0</v>
      </c>
      <c r="O1027" s="12" t="n">
        <v>0.04</v>
      </c>
      <c r="P1027" s="12" t="n">
        <v>0.08</v>
      </c>
      <c r="Q1027" s="26"/>
    </row>
    <row r="1028" ht="22.5" customHeight="1">
      <c r="A1028" s="32"/>
      <c r="B1028" s="34"/>
      <c r="C1028" s="20"/>
      <c r="D1028" s="20"/>
      <c r="E1028" s="29"/>
      <c r="F1028" s="20"/>
      <c r="G1028" s="46"/>
      <c r="H1028" s="30"/>
      <c r="I1028" s="30"/>
      <c r="J1028" s="13" t="s">
        <v>128</v>
      </c>
      <c r="K1028" s="15" t="n">
        <v>1407</v>
      </c>
      <c r="L1028" s="15" t="n">
        <v>571</v>
      </c>
      <c r="M1028" s="15" t="n">
        <v>2</v>
      </c>
      <c r="N1028" s="12" t="n">
        <v>0</v>
      </c>
      <c r="O1028" s="12" t="n">
        <v>0.04</v>
      </c>
      <c r="P1028" s="12" t="n">
        <v>0.08</v>
      </c>
      <c r="Q1028" s="26"/>
    </row>
    <row r="1029" ht="22.5" customHeight="1">
      <c r="A1029" s="32"/>
      <c r="B1029" s="34"/>
      <c r="C1029" s="13" t="n">
        <v>11324493</v>
      </c>
      <c r="D1029" s="13" t="s">
        <v>31</v>
      </c>
      <c r="E1029" s="14" t="s">
        <v>17</v>
      </c>
      <c r="F1029" s="13" t="s">
        <v>15</v>
      </c>
      <c r="G1029" s="105" t="n">
        <v>0.28</v>
      </c>
      <c r="H1029" s="38" t="n">
        <v>100</v>
      </c>
      <c r="I1029" s="40" t="n">
        <f>G1029*H1029*7</f>
        <v>196</v>
      </c>
      <c r="J1029" s="13" t="s">
        <v>126</v>
      </c>
      <c r="K1029" s="15" t="n">
        <v>18</v>
      </c>
      <c r="L1029" s="15" t="n">
        <v>7</v>
      </c>
      <c r="M1029" s="15" t="n">
        <v>1</v>
      </c>
      <c r="N1029" s="12" t="n">
        <v>0.043</v>
      </c>
      <c r="O1029" s="12" t="n">
        <v>0.3</v>
      </c>
      <c r="P1029" s="12" t="n">
        <v>0.3</v>
      </c>
      <c r="Q1029" s="23" t="n">
        <f>M1031/H1029</f>
        <v>0.05</v>
      </c>
    </row>
    <row r="1030" ht="22.5" customHeight="1">
      <c r="A1030" s="32"/>
      <c r="B1030" s="34"/>
      <c r="C1030" s="20"/>
      <c r="D1030" s="20"/>
      <c r="E1030" s="29"/>
      <c r="F1030" s="20"/>
      <c r="G1030" s="45"/>
      <c r="H1030" s="34"/>
      <c r="I1030" s="34"/>
      <c r="J1030" s="13" t="s">
        <v>127</v>
      </c>
      <c r="K1030" s="15" t="n">
        <v>510</v>
      </c>
      <c r="L1030" s="15" t="n">
        <v>169</v>
      </c>
      <c r="M1030" s="15" t="n">
        <v>3</v>
      </c>
      <c r="N1030" s="12" t="n">
        <v>0.009</v>
      </c>
      <c r="O1030" s="12" t="n">
        <v>0.533</v>
      </c>
      <c r="P1030" s="12" t="n">
        <v>1.6</v>
      </c>
      <c r="Q1030" s="26"/>
    </row>
    <row r="1031" ht="22.5" customHeight="1">
      <c r="A1031" s="32"/>
      <c r="B1031" s="34"/>
      <c r="C1031" s="20"/>
      <c r="D1031" s="20"/>
      <c r="E1031" s="29"/>
      <c r="F1031" s="20"/>
      <c r="G1031" s="46"/>
      <c r="H1031" s="30"/>
      <c r="I1031" s="30"/>
      <c r="J1031" s="13" t="s">
        <v>128</v>
      </c>
      <c r="K1031" s="15" t="n">
        <v>1099</v>
      </c>
      <c r="L1031" s="15" t="n">
        <v>411</v>
      </c>
      <c r="M1031" s="15" t="n">
        <v>5</v>
      </c>
      <c r="N1031" s="12" t="n">
        <v>0.006</v>
      </c>
      <c r="O1031" s="12" t="n">
        <v>0.52</v>
      </c>
      <c r="P1031" s="12" t="n">
        <v>2.6</v>
      </c>
      <c r="Q1031" s="26"/>
    </row>
    <row r="1032" ht="22.5" customHeight="1">
      <c r="A1032" s="32"/>
      <c r="B1032" s="34"/>
      <c r="C1032" s="13" t="n">
        <v>10298628</v>
      </c>
      <c r="D1032" s="13" t="s">
        <v>43</v>
      </c>
      <c r="E1032" s="14" t="s">
        <v>14</v>
      </c>
      <c r="F1032" s="13" t="s">
        <v>26</v>
      </c>
      <c r="G1032" s="105" t="n">
        <v>0.14</v>
      </c>
      <c r="H1032" s="38" t="n">
        <v>80</v>
      </c>
      <c r="I1032" s="40" t="n">
        <f>G1032*H1032*7</f>
        <v>78.4</v>
      </c>
      <c r="J1032" s="13" t="s">
        <v>126</v>
      </c>
      <c r="K1032" s="15" t="n">
        <v>13860</v>
      </c>
      <c r="L1032" s="15" t="n">
        <v>38</v>
      </c>
      <c r="M1032" s="15" t="n">
        <v>4</v>
      </c>
      <c r="N1032" s="12" t="n">
        <v>0.03</v>
      </c>
      <c r="O1032" s="12" t="n">
        <v>0.33</v>
      </c>
      <c r="P1032" s="12" t="n">
        <v>1.31</v>
      </c>
      <c r="Q1032" s="23" t="n">
        <f>M1034/H1032</f>
        <v>0.6625</v>
      </c>
    </row>
    <row r="1033" ht="22.5" customHeight="1">
      <c r="A1033" s="32"/>
      <c r="B1033" s="34"/>
      <c r="C1033" s="20"/>
      <c r="D1033" s="20"/>
      <c r="E1033" s="29"/>
      <c r="F1033" s="20"/>
      <c r="G1033" s="45"/>
      <c r="H1033" s="34"/>
      <c r="I1033" s="34"/>
      <c r="J1033" s="13" t="s">
        <v>127</v>
      </c>
      <c r="K1033" s="15" t="n">
        <v>27810</v>
      </c>
      <c r="L1033" s="15" t="n">
        <v>287</v>
      </c>
      <c r="M1033" s="15" t="n">
        <v>38</v>
      </c>
      <c r="N1033" s="12" t="n">
        <v>0.02</v>
      </c>
      <c r="O1033" s="12" t="n">
        <v>0.17</v>
      </c>
      <c r="P1033" s="12" t="n">
        <v>6.49</v>
      </c>
      <c r="Q1033" s="26"/>
    </row>
    <row r="1034" ht="22.5" customHeight="1">
      <c r="A1034" s="32"/>
      <c r="B1034" s="34"/>
      <c r="C1034" s="20"/>
      <c r="D1034" s="20"/>
      <c r="E1034" s="29"/>
      <c r="F1034" s="20"/>
      <c r="G1034" s="46"/>
      <c r="H1034" s="30"/>
      <c r="I1034" s="30"/>
      <c r="J1034" s="13" t="s">
        <v>128</v>
      </c>
      <c r="K1034" s="15" t="n">
        <v>152827</v>
      </c>
      <c r="L1034" s="15" t="n">
        <v>541</v>
      </c>
      <c r="M1034" s="15" t="n">
        <v>53</v>
      </c>
      <c r="N1034" s="12" t="n">
        <v>0.02</v>
      </c>
      <c r="O1034" s="12" t="n">
        <v>0.17</v>
      </c>
      <c r="P1034" s="12" t="n">
        <v>8.87</v>
      </c>
      <c r="Q1034" s="26"/>
    </row>
    <row r="1035" ht="22.5" customHeight="1">
      <c r="A1035" s="32"/>
      <c r="B1035" s="34"/>
      <c r="C1035" s="13" t="n">
        <v>11655595</v>
      </c>
      <c r="D1035" s="13" t="s">
        <v>44</v>
      </c>
      <c r="E1035" s="14" t="s">
        <v>14</v>
      </c>
      <c r="F1035" s="13" t="s">
        <v>26</v>
      </c>
      <c r="G1035" s="105" t="n">
        <v>0.4</v>
      </c>
      <c r="H1035" s="38" t="n">
        <v>100</v>
      </c>
      <c r="I1035" s="40" t="n">
        <f>G1035*H1035*7</f>
        <v>280</v>
      </c>
      <c r="J1035" s="13" t="s">
        <v>126</v>
      </c>
      <c r="K1035" s="15" t="n">
        <v>11</v>
      </c>
      <c r="L1035" s="15" t="n">
        <v>0</v>
      </c>
      <c r="M1035" s="15" t="n">
        <v>0</v>
      </c>
      <c r="N1035" s="12" t="n">
        <v>0</v>
      </c>
      <c r="O1035" s="12" t="n">
        <v>0</v>
      </c>
      <c r="P1035" s="12" t="n">
        <v>0</v>
      </c>
      <c r="Q1035" s="23" t="n">
        <f>M1037/H1035</f>
        <v>0.01</v>
      </c>
      <c r="R1035" s="4" t="s">
        <v>131</v>
      </c>
    </row>
    <row r="1036" ht="22.5" customHeight="1">
      <c r="A1036" s="32"/>
      <c r="B1036" s="34"/>
      <c r="C1036" s="20"/>
      <c r="D1036" s="20"/>
      <c r="E1036" s="29"/>
      <c r="F1036" s="20"/>
      <c r="G1036" s="45"/>
      <c r="H1036" s="34"/>
      <c r="I1036" s="34"/>
      <c r="J1036" s="13" t="s">
        <v>127</v>
      </c>
      <c r="K1036" s="15" t="n">
        <v>389</v>
      </c>
      <c r="L1036" s="15" t="n">
        <v>5</v>
      </c>
      <c r="M1036" s="15" t="n">
        <v>0</v>
      </c>
      <c r="N1036" s="12" t="n">
        <v>0</v>
      </c>
      <c r="O1036" s="12" t="n">
        <v>0</v>
      </c>
      <c r="P1036" s="12" t="n">
        <v>0.02</v>
      </c>
      <c r="Q1036" s="26"/>
    </row>
    <row r="1037" ht="22.5" customHeight="1">
      <c r="A1037" s="32"/>
      <c r="B1037" s="34"/>
      <c r="C1037" s="20"/>
      <c r="D1037" s="20"/>
      <c r="E1037" s="29"/>
      <c r="F1037" s="20"/>
      <c r="G1037" s="46"/>
      <c r="H1037" s="30"/>
      <c r="I1037" s="30"/>
      <c r="J1037" s="13" t="s">
        <v>128</v>
      </c>
      <c r="K1037" s="15" t="n">
        <v>14272</v>
      </c>
      <c r="L1037" s="15" t="n">
        <v>110</v>
      </c>
      <c r="M1037" s="15" t="n">
        <v>1</v>
      </c>
      <c r="N1037" s="12" t="n">
        <v>1</v>
      </c>
      <c r="O1037" s="12" t="n">
        <v>2.84</v>
      </c>
      <c r="P1037" s="12" t="n">
        <v>2.84</v>
      </c>
      <c r="Q1037" s="26"/>
    </row>
    <row r="1038" ht="22.5" customHeight="1">
      <c r="A1038" s="32"/>
      <c r="B1038" s="34"/>
      <c r="C1038" s="13" t="n">
        <v>11655596</v>
      </c>
      <c r="D1038" s="13" t="s">
        <v>44</v>
      </c>
      <c r="E1038" s="14" t="s">
        <v>14</v>
      </c>
      <c r="F1038" s="13" t="s">
        <v>12</v>
      </c>
      <c r="G1038" s="105" t="n">
        <v>0.3</v>
      </c>
      <c r="H1038" s="38" t="n">
        <v>50</v>
      </c>
      <c r="I1038" s="40" t="n">
        <f>G1038*H1038*7</f>
        <v>105</v>
      </c>
      <c r="J1038" s="13" t="s">
        <v>126</v>
      </c>
      <c r="K1038" s="15" t="n">
        <v>5</v>
      </c>
      <c r="L1038" s="15" t="n">
        <v>0</v>
      </c>
      <c r="M1038" s="15" t="n">
        <v>0</v>
      </c>
      <c r="N1038" s="12" t="n">
        <v>0</v>
      </c>
      <c r="O1038" s="12" t="n">
        <v>0</v>
      </c>
      <c r="P1038" s="12" t="n">
        <v>0</v>
      </c>
      <c r="Q1038" s="23" t="n">
        <f>M1040/H1038</f>
        <v>0</v>
      </c>
      <c r="R1038" s="4" t="s">
        <v>132</v>
      </c>
    </row>
    <row r="1039" ht="22.5" customHeight="1">
      <c r="A1039" s="32"/>
      <c r="B1039" s="34"/>
      <c r="C1039" s="20"/>
      <c r="D1039" s="20"/>
      <c r="E1039" s="29"/>
      <c r="F1039" s="20"/>
      <c r="G1039" s="45"/>
      <c r="H1039" s="34"/>
      <c r="I1039" s="34"/>
      <c r="J1039" s="13" t="s">
        <v>127</v>
      </c>
      <c r="K1039" s="15" t="n">
        <v>165</v>
      </c>
      <c r="L1039" s="15" t="n">
        <v>0</v>
      </c>
      <c r="M1039" s="15" t="n">
        <v>0</v>
      </c>
      <c r="N1039" s="12" t="n">
        <v>0</v>
      </c>
      <c r="O1039" s="12" t="n">
        <v>0</v>
      </c>
      <c r="P1039" s="12" t="n">
        <v>0</v>
      </c>
      <c r="Q1039" s="26"/>
    </row>
    <row r="1040" ht="22.5" customHeight="1">
      <c r="A1040" s="32"/>
      <c r="B1040" s="34"/>
      <c r="C1040" s="20"/>
      <c r="D1040" s="20"/>
      <c r="E1040" s="29"/>
      <c r="F1040" s="20"/>
      <c r="G1040" s="46"/>
      <c r="H1040" s="30"/>
      <c r="I1040" s="30"/>
      <c r="J1040" s="13" t="s">
        <v>128</v>
      </c>
      <c r="K1040" s="15" t="n">
        <v>858</v>
      </c>
      <c r="L1040" s="15" t="n">
        <v>6</v>
      </c>
      <c r="M1040" s="15" t="n">
        <v>0</v>
      </c>
      <c r="N1040" s="12" t="n">
        <v>0.003</v>
      </c>
      <c r="O1040" s="12" t="n">
        <v>0</v>
      </c>
      <c r="P1040" s="12" t="n">
        <v>0.0163</v>
      </c>
      <c r="Q1040" s="26"/>
    </row>
    <row r="1041" ht="22.5" customHeight="1">
      <c r="A1041" s="32"/>
      <c r="B1041" s="34"/>
      <c r="C1041" s="13" t="n">
        <v>11690183</v>
      </c>
      <c r="D1041" s="13" t="s">
        <v>38</v>
      </c>
      <c r="E1041" s="14" t="s">
        <v>14</v>
      </c>
      <c r="F1041" s="13" t="s">
        <v>15</v>
      </c>
      <c r="G1041" s="105" t="n">
        <v>0.1</v>
      </c>
      <c r="H1041" s="38" t="n">
        <v>100</v>
      </c>
      <c r="I1041" s="40" t="n">
        <f>G1041*H1041*7</f>
        <v>70</v>
      </c>
      <c r="J1041" s="13" t="s">
        <v>126</v>
      </c>
      <c r="K1041" s="15" t="n">
        <v>14</v>
      </c>
      <c r="L1041" s="15" t="n">
        <v>0</v>
      </c>
      <c r="M1041" s="15" t="n">
        <v>0</v>
      </c>
      <c r="N1041" s="12" t="n">
        <v>0</v>
      </c>
      <c r="O1041" s="12" t="n">
        <v>0</v>
      </c>
      <c r="P1041" s="12" t="n">
        <v>0</v>
      </c>
      <c r="Q1041" s="23" t="n">
        <f>M1043/H1041</f>
        <v>0.44</v>
      </c>
    </row>
    <row r="1042" ht="22.5" customHeight="1">
      <c r="A1042" s="32"/>
      <c r="B1042" s="34"/>
      <c r="C1042" s="20"/>
      <c r="D1042" s="20"/>
      <c r="E1042" s="29"/>
      <c r="F1042" s="20"/>
      <c r="G1042" s="45"/>
      <c r="H1042" s="34"/>
      <c r="I1042" s="34"/>
      <c r="J1042" s="13" t="s">
        <v>127</v>
      </c>
      <c r="K1042" s="15" t="n">
        <v>2281</v>
      </c>
      <c r="L1042" s="15" t="n">
        <v>308</v>
      </c>
      <c r="M1042" s="16" t="n">
        <v>9</v>
      </c>
      <c r="N1042" s="12" t="n">
        <v>0.006</v>
      </c>
      <c r="O1042" s="12" t="n">
        <v>0.189</v>
      </c>
      <c r="P1042" s="12" t="n">
        <v>1.7</v>
      </c>
      <c r="Q1042" s="26"/>
    </row>
    <row r="1043" ht="22.5" customHeight="1">
      <c r="A1043" s="32"/>
      <c r="B1043" s="34"/>
      <c r="C1043" s="20"/>
      <c r="D1043" s="20"/>
      <c r="E1043" s="29"/>
      <c r="F1043" s="20"/>
      <c r="G1043" s="46"/>
      <c r="H1043" s="30"/>
      <c r="I1043" s="30"/>
      <c r="J1043" s="13" t="s">
        <v>128</v>
      </c>
      <c r="K1043" s="15" t="n">
        <v>14347</v>
      </c>
      <c r="L1043" s="15" t="n">
        <v>4072</v>
      </c>
      <c r="M1043" s="15" t="n">
        <v>44</v>
      </c>
      <c r="N1043" s="12" t="n">
        <v>0.002</v>
      </c>
      <c r="O1043" s="12" t="n">
        <v>0.189</v>
      </c>
      <c r="P1043" s="12" t="n">
        <v>8.3</v>
      </c>
      <c r="Q1043" s="26"/>
    </row>
    <row r="1044" ht="22.5" customHeight="1">
      <c r="A1044" s="32"/>
      <c r="B1044" s="34"/>
      <c r="C1044" s="13" t="n">
        <v>11763482</v>
      </c>
      <c r="D1044" s="13" t="s">
        <v>44</v>
      </c>
      <c r="E1044" s="14" t="s">
        <v>14</v>
      </c>
      <c r="F1044" s="13" t="s">
        <v>12</v>
      </c>
      <c r="G1044" s="105" t="n">
        <v>0.4</v>
      </c>
      <c r="H1044" s="38" t="n">
        <v>100</v>
      </c>
      <c r="I1044" s="40" t="n">
        <f>G1044*H1044*7</f>
        <v>280</v>
      </c>
      <c r="J1044" s="13" t="s">
        <v>126</v>
      </c>
      <c r="K1044" s="15" t="n">
        <v>42</v>
      </c>
      <c r="L1044" s="15" t="n">
        <v>16</v>
      </c>
      <c r="M1044" s="15" t="n">
        <v>0</v>
      </c>
      <c r="N1044" s="12" t="n">
        <v>0.002</v>
      </c>
      <c r="O1044" s="12" t="n">
        <v>0</v>
      </c>
      <c r="P1044" s="12" t="n">
        <v>0.0241</v>
      </c>
      <c r="Q1044" s="23" t="n">
        <f>M1046/H1044</f>
        <v>0</v>
      </c>
      <c r="R1044" s="4" t="s">
        <v>133</v>
      </c>
    </row>
    <row r="1045" ht="22.5" customHeight="1">
      <c r="A1045" s="32"/>
      <c r="B1045" s="34"/>
      <c r="C1045" s="20"/>
      <c r="D1045" s="20"/>
      <c r="E1045" s="29"/>
      <c r="F1045" s="20"/>
      <c r="G1045" s="45"/>
      <c r="H1045" s="34"/>
      <c r="I1045" s="34"/>
      <c r="J1045" s="13" t="s">
        <v>127</v>
      </c>
      <c r="K1045" s="15" t="n">
        <v>179</v>
      </c>
      <c r="L1045" s="15" t="n">
        <v>36</v>
      </c>
      <c r="M1045" s="15" t="n">
        <v>0</v>
      </c>
      <c r="N1045" s="12" t="n">
        <v>0.002</v>
      </c>
      <c r="O1045" s="12" t="n">
        <v>0</v>
      </c>
      <c r="P1045" s="12" t="n">
        <v>0.0831</v>
      </c>
      <c r="Q1045" s="26"/>
    </row>
    <row r="1046" ht="22.5" customHeight="1">
      <c r="A1046" s="32"/>
      <c r="B1046" s="34"/>
      <c r="C1046" s="20"/>
      <c r="D1046" s="20"/>
      <c r="E1046" s="29"/>
      <c r="F1046" s="20"/>
      <c r="G1046" s="46"/>
      <c r="H1046" s="30"/>
      <c r="I1046" s="30"/>
      <c r="J1046" s="13" t="s">
        <v>128</v>
      </c>
      <c r="K1046" s="15" t="n">
        <v>243</v>
      </c>
      <c r="L1046" s="15" t="n">
        <v>52</v>
      </c>
      <c r="M1046" s="15" t="n">
        <v>0</v>
      </c>
      <c r="N1046" s="12" t="n">
        <v>0.003</v>
      </c>
      <c r="O1046" s="12" t="n">
        <v>0</v>
      </c>
      <c r="P1046" s="12" t="n">
        <v>0.1772</v>
      </c>
      <c r="Q1046" s="26"/>
    </row>
    <row r="1047" ht="22.5" customHeight="1">
      <c r="A1047" s="32"/>
      <c r="B1047" s="34"/>
      <c r="C1047" s="13" t="n">
        <v>91565942</v>
      </c>
      <c r="D1047" s="13" t="s">
        <v>31</v>
      </c>
      <c r="E1047" s="14" t="s">
        <v>36</v>
      </c>
      <c r="F1047" s="13" t="s">
        <v>15</v>
      </c>
      <c r="G1047" s="105" t="n">
        <v>0.03</v>
      </c>
      <c r="H1047" s="38" t="n">
        <v>600</v>
      </c>
      <c r="I1047" s="40" t="n">
        <f>G1047*H1047*7</f>
        <v>126</v>
      </c>
      <c r="J1047" s="13" t="s">
        <v>126</v>
      </c>
      <c r="K1047" s="15" t="n">
        <v>4030</v>
      </c>
      <c r="L1047" s="15" t="n">
        <v>156</v>
      </c>
      <c r="M1047" s="15" t="n">
        <v>0</v>
      </c>
      <c r="N1047" s="12" t="n">
        <v>0</v>
      </c>
      <c r="O1047" s="12" t="n">
        <v>0</v>
      </c>
      <c r="P1047" s="12" t="n">
        <v>0</v>
      </c>
      <c r="Q1047" s="23" t="n">
        <f>M1049/H1047</f>
        <v>0.0283333333333333</v>
      </c>
    </row>
    <row r="1048" ht="22.5" customHeight="1">
      <c r="A1048" s="32"/>
      <c r="B1048" s="34"/>
      <c r="C1048" s="20"/>
      <c r="D1048" s="20"/>
      <c r="E1048" s="29"/>
      <c r="F1048" s="20"/>
      <c r="G1048" s="45"/>
      <c r="H1048" s="34"/>
      <c r="I1048" s="34"/>
      <c r="J1048" s="13" t="s">
        <v>127</v>
      </c>
      <c r="K1048" s="15" t="n">
        <v>23466</v>
      </c>
      <c r="L1048" s="15" t="n">
        <v>562</v>
      </c>
      <c r="M1048" s="15" t="n">
        <v>4</v>
      </c>
      <c r="N1048" s="12" t="n">
        <v>0</v>
      </c>
      <c r="O1048" s="12" t="n">
        <v>0.03</v>
      </c>
      <c r="P1048" s="12" t="n">
        <v>0.12</v>
      </c>
      <c r="Q1048" s="26"/>
    </row>
    <row r="1049" ht="22.5" customHeight="1">
      <c r="A1049" s="32"/>
      <c r="B1049" s="34"/>
      <c r="C1049" s="20"/>
      <c r="D1049" s="20"/>
      <c r="E1049" s="29"/>
      <c r="F1049" s="20"/>
      <c r="G1049" s="46"/>
      <c r="H1049" s="30"/>
      <c r="I1049" s="30"/>
      <c r="J1049" s="13" t="s">
        <v>128</v>
      </c>
      <c r="K1049" s="15" t="n">
        <v>66101</v>
      </c>
      <c r="L1049" s="15" t="n">
        <v>5719</v>
      </c>
      <c r="M1049" s="15" t="n">
        <v>17</v>
      </c>
      <c r="N1049" s="12" t="n">
        <v>0</v>
      </c>
      <c r="O1049" s="12" t="n">
        <v>0.03</v>
      </c>
      <c r="P1049" s="12" t="n">
        <v>0.51</v>
      </c>
      <c r="Q1049" s="26"/>
    </row>
    <row r="1050" ht="22.5" customHeight="1">
      <c r="A1050" s="32"/>
      <c r="B1050" s="34"/>
      <c r="C1050" s="13" t="n">
        <v>91565947</v>
      </c>
      <c r="D1050" s="13" t="s">
        <v>31</v>
      </c>
      <c r="E1050" s="14" t="s">
        <v>42</v>
      </c>
      <c r="F1050" s="13" t="s">
        <v>15</v>
      </c>
      <c r="G1050" s="105" t="n">
        <v>0.02</v>
      </c>
      <c r="H1050" s="38" t="n">
        <v>1000</v>
      </c>
      <c r="I1050" s="40" t="n">
        <f>G1050*H1050*7</f>
        <v>140</v>
      </c>
      <c r="J1050" s="13" t="s">
        <v>126</v>
      </c>
      <c r="K1050" s="15" t="n">
        <v>17043</v>
      </c>
      <c r="L1050" s="15" t="n">
        <v>850</v>
      </c>
      <c r="M1050" s="15" t="n">
        <v>9</v>
      </c>
      <c r="N1050" s="12" t="n">
        <v>0</v>
      </c>
      <c r="O1050" s="12" t="n">
        <v>0.02</v>
      </c>
      <c r="P1050" s="12" t="n">
        <v>0.18</v>
      </c>
      <c r="Q1050" s="23" t="n">
        <f>M1052/H1050</f>
        <v>0.336</v>
      </c>
    </row>
    <row r="1051" ht="22.5" customHeight="1">
      <c r="A1051" s="32"/>
      <c r="B1051" s="34"/>
      <c r="C1051" s="20"/>
      <c r="D1051" s="20"/>
      <c r="E1051" s="29"/>
      <c r="F1051" s="20"/>
      <c r="G1051" s="45"/>
      <c r="H1051" s="34"/>
      <c r="I1051" s="34"/>
      <c r="J1051" s="13" t="s">
        <v>127</v>
      </c>
      <c r="K1051" s="15" t="n">
        <v>176836</v>
      </c>
      <c r="L1051" s="15" t="n">
        <v>26470</v>
      </c>
      <c r="M1051" s="15" t="n">
        <v>336</v>
      </c>
      <c r="N1051" s="12" t="n">
        <v>0</v>
      </c>
      <c r="O1051" s="12" t="n">
        <v>0.02</v>
      </c>
      <c r="P1051" s="12" t="n">
        <v>6.72</v>
      </c>
      <c r="Q1051" s="26"/>
    </row>
    <row r="1052" ht="22.5" customHeight="1">
      <c r="A1052" s="32"/>
      <c r="B1052" s="34"/>
      <c r="C1052" s="20"/>
      <c r="D1052" s="20"/>
      <c r="E1052" s="29"/>
      <c r="F1052" s="20"/>
      <c r="G1052" s="46"/>
      <c r="H1052" s="30"/>
      <c r="I1052" s="30"/>
      <c r="J1052" s="13" t="s">
        <v>128</v>
      </c>
      <c r="K1052" s="15" t="n">
        <v>222061</v>
      </c>
      <c r="L1052" s="15" t="n">
        <v>37868</v>
      </c>
      <c r="M1052" s="15" t="n">
        <v>336</v>
      </c>
      <c r="N1052" s="12" t="n">
        <v>0</v>
      </c>
      <c r="O1052" s="12" t="n">
        <v>0.02</v>
      </c>
      <c r="P1052" s="12" t="n">
        <v>6.72</v>
      </c>
      <c r="Q1052" s="26"/>
    </row>
    <row r="1053" ht="22.5" customHeight="1">
      <c r="A1053" s="32"/>
      <c r="B1053" s="34"/>
      <c r="C1053" s="13" t="n">
        <v>12541739</v>
      </c>
      <c r="D1053" s="13" t="s">
        <v>45</v>
      </c>
      <c r="E1053" s="14" t="s">
        <v>14</v>
      </c>
      <c r="F1053" s="13" t="s">
        <v>15</v>
      </c>
      <c r="G1053" s="105" t="n">
        <v>0.3</v>
      </c>
      <c r="H1053" s="38" t="n">
        <v>200</v>
      </c>
      <c r="I1053" s="40" t="n">
        <f>G1053*H1053*7</f>
        <v>420</v>
      </c>
      <c r="J1053" s="13" t="s">
        <v>126</v>
      </c>
      <c r="K1053" s="15" t="n">
        <v>2315</v>
      </c>
      <c r="L1053" s="15" t="n">
        <v>51</v>
      </c>
      <c r="M1053" s="15" t="n">
        <v>3</v>
      </c>
      <c r="N1053" s="12" t="n">
        <v>0.002</v>
      </c>
      <c r="O1053" s="12" t="n">
        <v>0.3</v>
      </c>
      <c r="P1053" s="12" t="n">
        <v>0.9</v>
      </c>
      <c r="Q1053" s="23" t="n">
        <f>M1055/H1053</f>
        <v>1</v>
      </c>
    </row>
    <row r="1054" ht="22.5" customHeight="1">
      <c r="A1054" s="32"/>
      <c r="B1054" s="34"/>
      <c r="C1054" s="20"/>
      <c r="D1054" s="20"/>
      <c r="E1054" s="29"/>
      <c r="F1054" s="20"/>
      <c r="G1054" s="45"/>
      <c r="H1054" s="34"/>
      <c r="I1054" s="34"/>
      <c r="J1054" s="13" t="s">
        <v>127</v>
      </c>
      <c r="K1054" s="15" t="n">
        <v>10574</v>
      </c>
      <c r="L1054" s="15" t="n">
        <v>461</v>
      </c>
      <c r="M1054" s="15" t="n">
        <v>55</v>
      </c>
      <c r="N1054" s="12" t="n">
        <v>0.034</v>
      </c>
      <c r="O1054" s="12" t="n">
        <v>0.289</v>
      </c>
      <c r="P1054" s="12" t="n">
        <v>15.9</v>
      </c>
      <c r="Q1054" s="26"/>
      <c r="R1054" s="4" t="s">
        <v>147</v>
      </c>
    </row>
    <row r="1055" ht="22.5" customHeight="1">
      <c r="A1055" s="32"/>
      <c r="B1055" s="30"/>
      <c r="C1055" s="20"/>
      <c r="D1055" s="20"/>
      <c r="E1055" s="29"/>
      <c r="F1055" s="20"/>
      <c r="G1055" s="46"/>
      <c r="H1055" s="30"/>
      <c r="I1055" s="30"/>
      <c r="J1055" s="13" t="s">
        <v>128</v>
      </c>
      <c r="K1055" s="15" t="n">
        <v>142008</v>
      </c>
      <c r="L1055" s="15" t="n">
        <v>33754</v>
      </c>
      <c r="M1055" s="15" t="n">
        <v>200</v>
      </c>
      <c r="N1055" s="12" t="n">
        <v>0.002</v>
      </c>
      <c r="O1055" s="12" t="n">
        <v>0.3</v>
      </c>
      <c r="P1055" s="12" t="n">
        <v>60</v>
      </c>
      <c r="Q1055" s="26"/>
    </row>
    <row r="1056" ht="22.5" customHeight="1">
      <c r="A1056" s="32"/>
      <c r="B1056" s="51" t="s">
        <v>134</v>
      </c>
      <c r="C1056" s="13" t="n">
        <v>5464039</v>
      </c>
      <c r="D1056" s="13" t="s">
        <v>31</v>
      </c>
      <c r="E1056" s="14" t="s">
        <v>46</v>
      </c>
      <c r="F1056" s="13" t="s">
        <v>15</v>
      </c>
      <c r="G1056" s="24" t="n">
        <v>0.28</v>
      </c>
      <c r="H1056" s="13" t="n">
        <v>1700</v>
      </c>
      <c r="I1056" s="21" t="n">
        <f>G1056*H1056*7</f>
        <v>3332</v>
      </c>
      <c r="J1056" s="13" t="s">
        <v>126</v>
      </c>
      <c r="K1056" s="15" t="n">
        <v>14271</v>
      </c>
      <c r="L1056" s="15" t="n">
        <v>2400</v>
      </c>
      <c r="M1056" s="15" t="n">
        <v>52</v>
      </c>
      <c r="N1056" s="12" t="n">
        <v>0.006</v>
      </c>
      <c r="O1056" s="12" t="n">
        <v>0.294</v>
      </c>
      <c r="P1056" s="12" t="n">
        <v>15.31</v>
      </c>
      <c r="Q1056" s="23" t="n">
        <f>M1058/H1056</f>
        <v>0.714117647058824</v>
      </c>
    </row>
    <row r="1057" ht="22.5" customHeight="1">
      <c r="A1057" s="32"/>
      <c r="B1057" s="20"/>
      <c r="C1057" s="13"/>
      <c r="D1057" s="20"/>
      <c r="E1057" s="29"/>
      <c r="F1057" s="20"/>
      <c r="G1057" s="29"/>
      <c r="H1057" s="20"/>
      <c r="I1057" s="20"/>
      <c r="J1057" s="13" t="s">
        <v>127</v>
      </c>
      <c r="K1057" s="15" t="n">
        <v>367101</v>
      </c>
      <c r="L1057" s="15" t="n">
        <v>68539</v>
      </c>
      <c r="M1057" s="15" t="n">
        <v>1214</v>
      </c>
      <c r="N1057" s="12" t="n">
        <v>0.005</v>
      </c>
      <c r="O1057" s="12" t="n">
        <v>0.298</v>
      </c>
      <c r="P1057" s="12" t="n">
        <v>361.804</v>
      </c>
      <c r="Q1057" s="26"/>
    </row>
    <row r="1058" ht="22.5" customHeight="1">
      <c r="A1058" s="32"/>
      <c r="B1058" s="20"/>
      <c r="C1058" s="13"/>
      <c r="D1058" s="20"/>
      <c r="E1058" s="29"/>
      <c r="F1058" s="20"/>
      <c r="G1058" s="29"/>
      <c r="H1058" s="20"/>
      <c r="I1058" s="20"/>
      <c r="J1058" s="13" t="s">
        <v>128</v>
      </c>
      <c r="K1058" s="15" t="n">
        <v>367101</v>
      </c>
      <c r="L1058" s="15" t="n">
        <v>68539</v>
      </c>
      <c r="M1058" s="15" t="n">
        <v>1214</v>
      </c>
      <c r="N1058" s="12" t="n">
        <v>0.005</v>
      </c>
      <c r="O1058" s="12" t="n">
        <v>0.298</v>
      </c>
      <c r="P1058" s="12" t="n">
        <v>361.804</v>
      </c>
      <c r="Q1058" s="26"/>
    </row>
    <row r="1059" ht="22.5" customHeight="1">
      <c r="A1059" s="32"/>
      <c r="B1059" s="20"/>
      <c r="C1059" s="13" t="n">
        <v>8057746</v>
      </c>
      <c r="D1059" s="13" t="s">
        <v>31</v>
      </c>
      <c r="E1059" s="14" t="s">
        <v>46</v>
      </c>
      <c r="F1059" s="13" t="s">
        <v>15</v>
      </c>
      <c r="G1059" s="24" t="n">
        <v>0.32</v>
      </c>
      <c r="H1059" s="13" t="n">
        <v>300</v>
      </c>
      <c r="I1059" s="21" t="n">
        <f>G1059*H1059*7</f>
        <v>672</v>
      </c>
      <c r="J1059" s="13" t="s">
        <v>126</v>
      </c>
      <c r="K1059" s="15" t="n">
        <v>0</v>
      </c>
      <c r="L1059" s="15" t="n">
        <v>0</v>
      </c>
      <c r="M1059" s="15" t="n">
        <v>0</v>
      </c>
      <c r="N1059" s="12" t="n">
        <v>0</v>
      </c>
      <c r="O1059" s="12" t="n">
        <v>0</v>
      </c>
      <c r="P1059" s="12" t="n">
        <v>0</v>
      </c>
      <c r="Q1059" s="23" t="n">
        <f>M1061/H1059</f>
        <v>0</v>
      </c>
    </row>
    <row r="1060" ht="22.5" customHeight="1">
      <c r="A1060" s="32"/>
      <c r="B1060" s="20"/>
      <c r="C1060" s="13"/>
      <c r="D1060" s="20"/>
      <c r="E1060" s="29"/>
      <c r="F1060" s="20"/>
      <c r="G1060" s="29"/>
      <c r="H1060" s="20"/>
      <c r="I1060" s="20"/>
      <c r="J1060" s="13" t="s">
        <v>127</v>
      </c>
      <c r="K1060" s="15" t="n">
        <v>0</v>
      </c>
      <c r="L1060" s="15" t="n">
        <v>0</v>
      </c>
      <c r="M1060" s="15" t="n">
        <v>0</v>
      </c>
      <c r="N1060" s="12" t="n">
        <v>0</v>
      </c>
      <c r="O1060" s="12" t="n">
        <v>0</v>
      </c>
      <c r="P1060" s="12" t="n">
        <v>0</v>
      </c>
      <c r="Q1060" s="26"/>
    </row>
    <row r="1061" ht="22.5" customHeight="1">
      <c r="A1061" s="32"/>
      <c r="B1061" s="20"/>
      <c r="C1061" s="13"/>
      <c r="D1061" s="20"/>
      <c r="E1061" s="29"/>
      <c r="F1061" s="20"/>
      <c r="G1061" s="29"/>
      <c r="H1061" s="20"/>
      <c r="I1061" s="20"/>
      <c r="J1061" s="13" t="s">
        <v>128</v>
      </c>
      <c r="K1061" s="15" t="n">
        <v>0</v>
      </c>
      <c r="L1061" s="15" t="n">
        <v>0</v>
      </c>
      <c r="M1061" s="15" t="n">
        <v>0</v>
      </c>
      <c r="N1061" s="12" t="n">
        <v>0</v>
      </c>
      <c r="O1061" s="12" t="n">
        <v>0</v>
      </c>
      <c r="P1061" s="12" t="n">
        <v>0</v>
      </c>
      <c r="Q1061" s="26"/>
    </row>
    <row r="1062" ht="22.5" customHeight="1">
      <c r="A1062" s="32"/>
      <c r="B1062" s="20"/>
      <c r="C1062" s="13" t="n">
        <v>91399821</v>
      </c>
      <c r="D1062" s="13" t="s">
        <v>40</v>
      </c>
      <c r="E1062" s="14" t="s">
        <v>14</v>
      </c>
      <c r="F1062" s="13" t="s">
        <v>26</v>
      </c>
      <c r="G1062" s="24" t="n">
        <v>0.1</v>
      </c>
      <c r="H1062" s="13" t="n">
        <v>500</v>
      </c>
      <c r="I1062" s="21" t="n">
        <f>G1062*H1062*7</f>
        <v>350</v>
      </c>
      <c r="J1062" s="13" t="s">
        <v>126</v>
      </c>
      <c r="K1062" s="15" t="n">
        <v>14482</v>
      </c>
      <c r="L1062" s="15" t="n">
        <v>60</v>
      </c>
      <c r="M1062" s="15" t="n">
        <v>2</v>
      </c>
      <c r="N1062" s="12" t="n">
        <v>0.01</v>
      </c>
      <c r="O1062" s="12" t="n">
        <v>0.44</v>
      </c>
      <c r="P1062" s="12" t="n">
        <v>0.87</v>
      </c>
      <c r="Q1062" s="23" t="n">
        <f>M1064/H1062</f>
        <v>0.928</v>
      </c>
    </row>
    <row r="1063" ht="22.5" customHeight="1">
      <c r="A1063" s="32"/>
      <c r="B1063" s="20"/>
      <c r="C1063" s="13"/>
      <c r="D1063" s="20"/>
      <c r="E1063" s="29"/>
      <c r="F1063" s="20"/>
      <c r="G1063" s="29"/>
      <c r="H1063" s="20"/>
      <c r="I1063" s="20"/>
      <c r="J1063" s="13" t="s">
        <v>127</v>
      </c>
      <c r="K1063" s="15" t="n">
        <v>58725</v>
      </c>
      <c r="L1063" s="15" t="n">
        <v>10881</v>
      </c>
      <c r="M1063" s="15" t="n">
        <v>464</v>
      </c>
      <c r="N1063" s="12" t="n">
        <v>0</v>
      </c>
      <c r="O1063" s="12" t="n">
        <v>0.09</v>
      </c>
      <c r="P1063" s="12" t="n">
        <v>43.05</v>
      </c>
      <c r="Q1063" s="26"/>
    </row>
    <row r="1064" ht="22.5" customHeight="1">
      <c r="A1064" s="32"/>
      <c r="B1064" s="20"/>
      <c r="C1064" s="13"/>
      <c r="D1064" s="20"/>
      <c r="E1064" s="29"/>
      <c r="F1064" s="20"/>
      <c r="G1064" s="29"/>
      <c r="H1064" s="20"/>
      <c r="I1064" s="20"/>
      <c r="J1064" s="13" t="s">
        <v>128</v>
      </c>
      <c r="K1064" s="15" t="n">
        <v>58725</v>
      </c>
      <c r="L1064" s="15" t="n">
        <v>10881</v>
      </c>
      <c r="M1064" s="15" t="n">
        <v>464</v>
      </c>
      <c r="N1064" s="12" t="n">
        <v>0</v>
      </c>
      <c r="O1064" s="12" t="n">
        <v>0.09</v>
      </c>
      <c r="P1064" s="12" t="n">
        <v>43.05</v>
      </c>
      <c r="Q1064" s="26"/>
    </row>
    <row r="1065" ht="22.5" customHeight="1">
      <c r="A1065" s="32"/>
      <c r="B1065" s="20"/>
      <c r="C1065" s="13" t="n">
        <v>8670368</v>
      </c>
      <c r="D1065" s="13" t="s">
        <v>16</v>
      </c>
      <c r="E1065" s="14" t="s">
        <v>11</v>
      </c>
      <c r="F1065" s="13" t="s">
        <v>30</v>
      </c>
      <c r="G1065" s="24" t="n">
        <v>0.12</v>
      </c>
      <c r="H1065" s="13" t="n">
        <v>100</v>
      </c>
      <c r="I1065" s="21" t="n">
        <f>G1065*H1065*7</f>
        <v>84</v>
      </c>
      <c r="J1065" s="13" t="s">
        <v>126</v>
      </c>
      <c r="K1065" s="15" t="n">
        <v>779</v>
      </c>
      <c r="L1065" s="15" t="n">
        <v>110</v>
      </c>
      <c r="M1065" s="15" t="n">
        <v>2</v>
      </c>
      <c r="N1065" s="12" t="n">
        <v>0</v>
      </c>
      <c r="O1065" s="12" t="n">
        <v>0.2</v>
      </c>
      <c r="P1065" s="12" t="n">
        <v>0.41</v>
      </c>
      <c r="Q1065" s="23" t="n">
        <f>M1067/H1065</f>
        <v>0.05</v>
      </c>
    </row>
    <row r="1066" ht="22.5" customHeight="1">
      <c r="A1066" s="32"/>
      <c r="B1066" s="20"/>
      <c r="C1066" s="13"/>
      <c r="D1066" s="20"/>
      <c r="E1066" s="29"/>
      <c r="F1066" s="20"/>
      <c r="G1066" s="29"/>
      <c r="H1066" s="20"/>
      <c r="I1066" s="20"/>
      <c r="J1066" s="13" t="s">
        <v>127</v>
      </c>
      <c r="K1066" s="15" t="n">
        <v>3456</v>
      </c>
      <c r="L1066" s="15" t="n">
        <v>429</v>
      </c>
      <c r="M1066" s="15" t="n">
        <v>5</v>
      </c>
      <c r="N1066" s="12" t="n">
        <v>0</v>
      </c>
      <c r="O1066" s="12" t="n">
        <v>0.27</v>
      </c>
      <c r="P1066" s="12" t="n">
        <v>1.35</v>
      </c>
      <c r="Q1066" s="26"/>
    </row>
    <row r="1067" ht="22.5" customHeight="1">
      <c r="A1067" s="32"/>
      <c r="B1067" s="20"/>
      <c r="C1067" s="13"/>
      <c r="D1067" s="20"/>
      <c r="E1067" s="29"/>
      <c r="F1067" s="20"/>
      <c r="G1067" s="29"/>
      <c r="H1067" s="20"/>
      <c r="I1067" s="20"/>
      <c r="J1067" s="13" t="s">
        <v>128</v>
      </c>
      <c r="K1067" s="15" t="n">
        <v>3456</v>
      </c>
      <c r="L1067" s="15" t="n">
        <v>429</v>
      </c>
      <c r="M1067" s="15" t="n">
        <v>5</v>
      </c>
      <c r="N1067" s="12" t="n">
        <v>0</v>
      </c>
      <c r="O1067" s="12" t="n">
        <v>0.27</v>
      </c>
      <c r="P1067" s="12" t="n">
        <v>1.35</v>
      </c>
      <c r="Q1067" s="26"/>
    </row>
    <row r="1068" ht="22.5" customHeight="1">
      <c r="A1068" s="32"/>
      <c r="B1068" s="20"/>
      <c r="C1068" s="13" t="n">
        <v>10514860</v>
      </c>
      <c r="D1068" s="13" t="s">
        <v>44</v>
      </c>
      <c r="E1068" s="14" t="s">
        <v>14</v>
      </c>
      <c r="F1068" s="13" t="s">
        <v>15</v>
      </c>
      <c r="G1068" s="24" t="n">
        <v>0.6</v>
      </c>
      <c r="H1068" s="13" t="n">
        <v>150</v>
      </c>
      <c r="I1068" s="21" t="n">
        <f>G1068*H1068*7</f>
        <v>630</v>
      </c>
      <c r="J1068" s="13" t="s">
        <v>126</v>
      </c>
      <c r="K1068" s="15" t="n">
        <v>331</v>
      </c>
      <c r="L1068" s="15" t="n">
        <v>49</v>
      </c>
      <c r="M1068" s="15" t="n">
        <v>1</v>
      </c>
      <c r="N1068" s="12" t="n">
        <v>0.012</v>
      </c>
      <c r="O1068" s="12" t="n">
        <v>0.6</v>
      </c>
      <c r="P1068" s="12" t="n">
        <v>0.6</v>
      </c>
      <c r="Q1068" s="23" t="n">
        <f>M1070/H1068</f>
        <v>0.506666666666667</v>
      </c>
    </row>
    <row r="1069" ht="22.5" customHeight="1">
      <c r="A1069" s="32"/>
      <c r="B1069" s="20"/>
      <c r="C1069" s="13"/>
      <c r="D1069" s="20"/>
      <c r="E1069" s="29"/>
      <c r="F1069" s="20"/>
      <c r="G1069" s="29"/>
      <c r="H1069" s="20"/>
      <c r="I1069" s="20"/>
      <c r="J1069" s="13" t="s">
        <v>127</v>
      </c>
      <c r="K1069" s="15" t="n">
        <v>41672</v>
      </c>
      <c r="L1069" s="15" t="n">
        <v>7507</v>
      </c>
      <c r="M1069" s="15" t="n">
        <v>76</v>
      </c>
      <c r="N1069" s="12" t="n">
        <v>0.007</v>
      </c>
      <c r="O1069" s="12" t="n">
        <v>0.683</v>
      </c>
      <c r="P1069" s="12" t="n">
        <v>51.9</v>
      </c>
      <c r="Q1069" s="26"/>
    </row>
    <row r="1070" ht="22.5" customHeight="1">
      <c r="A1070" s="32"/>
      <c r="B1070" s="20"/>
      <c r="C1070" s="13"/>
      <c r="D1070" s="20"/>
      <c r="E1070" s="29"/>
      <c r="F1070" s="20"/>
      <c r="G1070" s="29"/>
      <c r="H1070" s="20"/>
      <c r="I1070" s="20"/>
      <c r="J1070" s="13" t="s">
        <v>128</v>
      </c>
      <c r="K1070" s="15" t="n">
        <v>41672</v>
      </c>
      <c r="L1070" s="15" t="n">
        <v>7507</v>
      </c>
      <c r="M1070" s="15" t="n">
        <v>76</v>
      </c>
      <c r="N1070" s="12" t="n">
        <v>0.007</v>
      </c>
      <c r="O1070" s="12" t="n">
        <v>0.683</v>
      </c>
      <c r="P1070" s="12" t="n">
        <v>51.9</v>
      </c>
      <c r="Q1070" s="26"/>
    </row>
    <row r="1071" ht="22.5" customHeight="1">
      <c r="A1071" s="32"/>
      <c r="B1071" s="20"/>
      <c r="C1071" s="13" t="n">
        <v>91532857</v>
      </c>
      <c r="D1071" s="13" t="s">
        <v>47</v>
      </c>
      <c r="E1071" s="14" t="s">
        <v>14</v>
      </c>
      <c r="F1071" s="13" t="s">
        <v>12</v>
      </c>
      <c r="G1071" s="24" t="n">
        <v>0.23</v>
      </c>
      <c r="H1071" s="13" t="n">
        <v>100</v>
      </c>
      <c r="I1071" s="21" t="n">
        <f>G1071*H1071*7</f>
        <v>161</v>
      </c>
      <c r="J1071" s="13" t="s">
        <v>126</v>
      </c>
      <c r="K1071" s="15" t="s">
        <v>139</v>
      </c>
      <c r="L1071" s="15"/>
      <c r="M1071" s="15"/>
      <c r="N1071" s="12"/>
      <c r="O1071" s="12"/>
      <c r="P1071" s="12"/>
      <c r="Q1071" s="23" t="n">
        <f>M1073/H1071</f>
        <v>0.33</v>
      </c>
    </row>
    <row r="1072" ht="22.5" customHeight="1">
      <c r="A1072" s="32"/>
      <c r="B1072" s="20"/>
      <c r="C1072" s="13"/>
      <c r="D1072" s="20"/>
      <c r="E1072" s="29"/>
      <c r="F1072" s="20"/>
      <c r="G1072" s="29"/>
      <c r="H1072" s="20"/>
      <c r="I1072" s="20"/>
      <c r="J1072" s="13" t="s">
        <v>127</v>
      </c>
      <c r="K1072" s="15" t="n">
        <v>5379</v>
      </c>
      <c r="L1072" s="15" t="n">
        <v>805</v>
      </c>
      <c r="M1072" s="15" t="n">
        <v>33</v>
      </c>
      <c r="N1072" s="12" t="n">
        <v>0.007</v>
      </c>
      <c r="O1072" s="12" t="n">
        <v>0.169</v>
      </c>
      <c r="P1072" s="12" t="n">
        <v>5.5765</v>
      </c>
      <c r="Q1072" s="26"/>
    </row>
    <row r="1073" ht="22.5" customHeight="1">
      <c r="A1073" s="32"/>
      <c r="B1073" s="20"/>
      <c r="C1073" s="13"/>
      <c r="D1073" s="20"/>
      <c r="E1073" s="29"/>
      <c r="F1073" s="20"/>
      <c r="G1073" s="29"/>
      <c r="H1073" s="20"/>
      <c r="I1073" s="20"/>
      <c r="J1073" s="13" t="s">
        <v>128</v>
      </c>
      <c r="K1073" s="15" t="n">
        <v>5379</v>
      </c>
      <c r="L1073" s="15" t="n">
        <v>805</v>
      </c>
      <c r="M1073" s="15" t="n">
        <v>33</v>
      </c>
      <c r="N1073" s="12" t="n">
        <v>0.007</v>
      </c>
      <c r="O1073" s="12" t="n">
        <v>0.169</v>
      </c>
      <c r="P1073" s="12" t="n">
        <v>5.5765</v>
      </c>
      <c r="Q1073" s="26"/>
    </row>
    <row r="1074" ht="22.5" customHeight="1">
      <c r="A1074" s="32"/>
      <c r="B1074" s="20"/>
      <c r="C1074" s="13" t="n">
        <v>91534913</v>
      </c>
      <c r="D1074" s="13" t="s">
        <v>48</v>
      </c>
      <c r="E1074" s="14" t="s">
        <v>49</v>
      </c>
      <c r="F1074" s="13" t="s">
        <v>15</v>
      </c>
      <c r="G1074" s="24" t="n">
        <v>0.5</v>
      </c>
      <c r="H1074" s="13" t="n">
        <v>100</v>
      </c>
      <c r="I1074" s="21" t="n">
        <f>G1074*H1074*7</f>
        <v>350</v>
      </c>
      <c r="J1074" s="13" t="s">
        <v>126</v>
      </c>
      <c r="K1074" s="15" t="n">
        <v>289</v>
      </c>
      <c r="L1074" s="15" t="n">
        <v>59</v>
      </c>
      <c r="M1074" s="15" t="n">
        <v>0</v>
      </c>
      <c r="N1074" s="12" t="n">
        <v>0</v>
      </c>
      <c r="O1074" s="12" t="n">
        <v>0</v>
      </c>
      <c r="P1074" s="12" t="n">
        <v>0</v>
      </c>
      <c r="Q1074" s="23" t="n">
        <f>M1076/H1074</f>
        <v>0</v>
      </c>
    </row>
    <row r="1075" ht="22.5" customHeight="1">
      <c r="A1075" s="32"/>
      <c r="B1075" s="20"/>
      <c r="C1075" s="13"/>
      <c r="D1075" s="20"/>
      <c r="E1075" s="29"/>
      <c r="F1075" s="20"/>
      <c r="G1075" s="29"/>
      <c r="H1075" s="20"/>
      <c r="I1075" s="20"/>
      <c r="J1075" s="13" t="s">
        <v>127</v>
      </c>
      <c r="K1075" s="15" t="n">
        <v>2862</v>
      </c>
      <c r="L1075" s="15" t="n">
        <v>588</v>
      </c>
      <c r="M1075" s="15" t="n">
        <v>0</v>
      </c>
      <c r="N1075" s="12" t="n">
        <v>0</v>
      </c>
      <c r="O1075" s="12" t="n">
        <v>0</v>
      </c>
      <c r="P1075" s="12" t="n">
        <v>0</v>
      </c>
      <c r="Q1075" s="26"/>
    </row>
    <row r="1076" ht="22.5" customHeight="1">
      <c r="A1076" s="32"/>
      <c r="B1076" s="20"/>
      <c r="C1076" s="13"/>
      <c r="D1076" s="20"/>
      <c r="E1076" s="29"/>
      <c r="F1076" s="20"/>
      <c r="G1076" s="29"/>
      <c r="H1076" s="20"/>
      <c r="I1076" s="20"/>
      <c r="J1076" s="13" t="s">
        <v>128</v>
      </c>
      <c r="K1076" s="15" t="n">
        <v>2862</v>
      </c>
      <c r="L1076" s="15" t="n">
        <v>588</v>
      </c>
      <c r="M1076" s="15" t="n">
        <v>0</v>
      </c>
      <c r="N1076" s="12" t="n">
        <v>0</v>
      </c>
      <c r="O1076" s="12" t="n">
        <v>0</v>
      </c>
      <c r="P1076" s="12" t="n">
        <v>0</v>
      </c>
      <c r="Q1076" s="26"/>
    </row>
    <row r="1077" ht="22.5" customHeight="1">
      <c r="A1077" s="32"/>
      <c r="B1077" s="20"/>
      <c r="C1077" s="13" t="n">
        <v>91533906</v>
      </c>
      <c r="D1077" s="13" t="s">
        <v>50</v>
      </c>
      <c r="E1077" s="14" t="s">
        <v>51</v>
      </c>
      <c r="F1077" s="13" t="s">
        <v>15</v>
      </c>
      <c r="G1077" s="24" t="n">
        <v>0.5</v>
      </c>
      <c r="H1077" s="13" t="n">
        <v>100</v>
      </c>
      <c r="I1077" s="21" t="n">
        <f>G1077*H1077*7</f>
        <v>350</v>
      </c>
      <c r="J1077" s="13" t="s">
        <v>126</v>
      </c>
      <c r="K1077" s="15" t="n">
        <v>59</v>
      </c>
      <c r="L1077" s="15" t="n">
        <v>7</v>
      </c>
      <c r="M1077" s="15" t="n">
        <v>0</v>
      </c>
      <c r="N1077" s="12" t="n">
        <v>0</v>
      </c>
      <c r="O1077" s="12" t="n">
        <v>0</v>
      </c>
      <c r="P1077" s="12" t="n">
        <v>0</v>
      </c>
      <c r="Q1077" s="23" t="n">
        <f>M1079/H1077</f>
        <v>0</v>
      </c>
    </row>
    <row r="1078" ht="22.5" customHeight="1">
      <c r="A1078" s="32"/>
      <c r="B1078" s="20"/>
      <c r="C1078" s="13"/>
      <c r="D1078" s="20"/>
      <c r="E1078" s="29"/>
      <c r="F1078" s="20"/>
      <c r="G1078" s="29"/>
      <c r="H1078" s="20"/>
      <c r="I1078" s="20"/>
      <c r="J1078" s="13" t="s">
        <v>127</v>
      </c>
      <c r="K1078" s="15" t="n">
        <v>999</v>
      </c>
      <c r="L1078" s="15" t="n">
        <v>49</v>
      </c>
      <c r="M1078" s="15" t="n">
        <v>0</v>
      </c>
      <c r="N1078" s="12" t="n">
        <v>0</v>
      </c>
      <c r="O1078" s="12" t="n">
        <v>0</v>
      </c>
      <c r="P1078" s="12" t="n">
        <v>0</v>
      </c>
      <c r="Q1078" s="26"/>
    </row>
    <row r="1079" ht="22.5" customHeight="1">
      <c r="A1079" s="32"/>
      <c r="B1079" s="20"/>
      <c r="C1079" s="13"/>
      <c r="D1079" s="20"/>
      <c r="E1079" s="29"/>
      <c r="F1079" s="20"/>
      <c r="G1079" s="29"/>
      <c r="H1079" s="20"/>
      <c r="I1079" s="20"/>
      <c r="J1079" s="13" t="s">
        <v>128</v>
      </c>
      <c r="K1079" s="15" t="n">
        <v>999</v>
      </c>
      <c r="L1079" s="15" t="n">
        <v>49</v>
      </c>
      <c r="M1079" s="15" t="n">
        <v>0</v>
      </c>
      <c r="N1079" s="12" t="n">
        <v>0</v>
      </c>
      <c r="O1079" s="12" t="n">
        <v>0</v>
      </c>
      <c r="P1079" s="12" t="n">
        <v>0</v>
      </c>
      <c r="Q1079" s="26"/>
    </row>
    <row r="1080" ht="22.5" customHeight="1">
      <c r="A1080" s="32"/>
      <c r="B1080" s="20"/>
      <c r="C1080" s="13" t="n">
        <v>91545519</v>
      </c>
      <c r="D1080" s="13" t="s">
        <v>52</v>
      </c>
      <c r="E1080" s="14" t="s">
        <v>46</v>
      </c>
      <c r="F1080" s="13" t="s">
        <v>15</v>
      </c>
      <c r="G1080" s="24" t="n">
        <v>0.2</v>
      </c>
      <c r="H1080" s="13" t="n">
        <v>100</v>
      </c>
      <c r="I1080" s="21" t="n">
        <f>G1080*H1080*7</f>
        <v>140</v>
      </c>
      <c r="J1080" s="13" t="s">
        <v>126</v>
      </c>
      <c r="K1080" s="15" t="n">
        <v>640</v>
      </c>
      <c r="L1080" s="15" t="n">
        <v>21</v>
      </c>
      <c r="M1080" s="15" t="n">
        <v>1</v>
      </c>
      <c r="N1080" s="12" t="n">
        <v>0.009</v>
      </c>
      <c r="O1080" s="12" t="n">
        <v>0.19</v>
      </c>
      <c r="P1080" s="12" t="n">
        <v>0.19</v>
      </c>
      <c r="Q1080" s="23" t="n">
        <f>M1082/H1080</f>
        <v>0.74</v>
      </c>
    </row>
    <row r="1081" ht="22.5" customHeight="1">
      <c r="A1081" s="32"/>
      <c r="B1081" s="20"/>
      <c r="C1081" s="13"/>
      <c r="D1081" s="20"/>
      <c r="E1081" s="29"/>
      <c r="F1081" s="20"/>
      <c r="G1081" s="29"/>
      <c r="H1081" s="20"/>
      <c r="I1081" s="20"/>
      <c r="J1081" s="13" t="s">
        <v>127</v>
      </c>
      <c r="K1081" s="15" t="n">
        <v>54541</v>
      </c>
      <c r="L1081" s="15" t="n">
        <v>12660</v>
      </c>
      <c r="M1081" s="15" t="n">
        <v>74</v>
      </c>
      <c r="N1081" s="12" t="n">
        <v>0.001</v>
      </c>
      <c r="O1081" s="12" t="n">
        <v>0.199</v>
      </c>
      <c r="P1081" s="12" t="n">
        <v>14.76</v>
      </c>
      <c r="Q1081" s="26"/>
    </row>
    <row r="1082" ht="22.5" customHeight="1">
      <c r="A1082" s="32"/>
      <c r="B1082" s="20"/>
      <c r="C1082" s="13"/>
      <c r="D1082" s="20"/>
      <c r="E1082" s="29"/>
      <c r="F1082" s="20"/>
      <c r="G1082" s="29"/>
      <c r="H1082" s="20"/>
      <c r="I1082" s="20"/>
      <c r="J1082" s="13" t="s">
        <v>128</v>
      </c>
      <c r="K1082" s="15" t="n">
        <v>54541</v>
      </c>
      <c r="L1082" s="15" t="n">
        <v>12660</v>
      </c>
      <c r="M1082" s="15" t="n">
        <v>74</v>
      </c>
      <c r="N1082" s="12" t="n">
        <v>0.001</v>
      </c>
      <c r="O1082" s="12" t="n">
        <v>0.199</v>
      </c>
      <c r="P1082" s="12" t="n">
        <v>14.76</v>
      </c>
      <c r="Q1082" s="26"/>
    </row>
    <row r="1083" ht="22.5" customHeight="1">
      <c r="A1083" s="32"/>
      <c r="B1083" s="20"/>
      <c r="C1083" s="13" t="n">
        <v>91551388</v>
      </c>
      <c r="D1083" s="13" t="s">
        <v>53</v>
      </c>
      <c r="E1083" s="14" t="s">
        <v>54</v>
      </c>
      <c r="F1083" s="13" t="s">
        <v>12</v>
      </c>
      <c r="G1083" s="24" t="n">
        <v>0.8</v>
      </c>
      <c r="H1083" s="13" t="n">
        <v>100</v>
      </c>
      <c r="I1083" s="21" t="n">
        <f>G1083*H1083*7</f>
        <v>560</v>
      </c>
      <c r="J1083" s="13" t="s">
        <v>126</v>
      </c>
      <c r="K1083" s="15" t="s">
        <v>139</v>
      </c>
      <c r="L1083" s="15"/>
      <c r="M1083" s="15"/>
      <c r="N1083" s="12"/>
      <c r="O1083" s="12"/>
      <c r="P1083" s="12"/>
      <c r="Q1083" s="23" t="n">
        <f>M1085/H1083</f>
        <v>0.18</v>
      </c>
      <c r="S1083" s="4" t="s">
        <v>135</v>
      </c>
    </row>
    <row r="1084" ht="22.5" customHeight="1">
      <c r="A1084" s="32"/>
      <c r="B1084" s="20"/>
      <c r="C1084" s="13"/>
      <c r="D1084" s="20"/>
      <c r="E1084" s="29"/>
      <c r="F1084" s="20"/>
      <c r="G1084" s="29"/>
      <c r="H1084" s="20"/>
      <c r="I1084" s="20"/>
      <c r="J1084" s="13" t="s">
        <v>127</v>
      </c>
      <c r="K1084" s="15" t="n">
        <v>2944</v>
      </c>
      <c r="L1084" s="15" t="n">
        <v>1351</v>
      </c>
      <c r="M1084" s="15" t="n">
        <v>18</v>
      </c>
      <c r="N1084" s="12" t="n">
        <v>0.012</v>
      </c>
      <c r="O1084" s="12" t="n">
        <v>0.886</v>
      </c>
      <c r="P1084" s="12" t="n">
        <v>15.9424</v>
      </c>
      <c r="Q1084" s="26"/>
    </row>
    <row r="1085" ht="22.5" customHeight="1">
      <c r="A1085" s="32"/>
      <c r="B1085" s="20"/>
      <c r="C1085" s="13"/>
      <c r="D1085" s="20"/>
      <c r="E1085" s="29"/>
      <c r="F1085" s="20"/>
      <c r="G1085" s="29"/>
      <c r="H1085" s="20"/>
      <c r="I1085" s="20"/>
      <c r="J1085" s="13" t="s">
        <v>128</v>
      </c>
      <c r="K1085" s="15" t="n">
        <v>2944</v>
      </c>
      <c r="L1085" s="15" t="n">
        <v>1351</v>
      </c>
      <c r="M1085" s="15" t="n">
        <v>18</v>
      </c>
      <c r="N1085" s="12" t="n">
        <v>0.012</v>
      </c>
      <c r="O1085" s="12" t="n">
        <v>0.886</v>
      </c>
      <c r="P1085" s="12" t="n">
        <v>15.9424</v>
      </c>
      <c r="Q1085" s="26"/>
    </row>
    <row r="1086" ht="22.5" customHeight="1">
      <c r="A1086" s="32"/>
      <c r="B1086" s="20"/>
      <c r="C1086" s="13" t="n">
        <v>91565948</v>
      </c>
      <c r="D1086" s="13" t="s">
        <v>47</v>
      </c>
      <c r="E1086" s="14" t="s">
        <v>14</v>
      </c>
      <c r="F1086" s="13" t="s">
        <v>12</v>
      </c>
      <c r="G1086" s="24" t="n">
        <v>0.16</v>
      </c>
      <c r="H1086" s="13" t="n">
        <v>170</v>
      </c>
      <c r="I1086" s="21" t="n">
        <f>G1086*H1086*7</f>
        <v>190.4</v>
      </c>
      <c r="J1086" s="13" t="s">
        <v>126</v>
      </c>
      <c r="K1086" s="15" t="s">
        <v>139</v>
      </c>
      <c r="L1086" s="15"/>
      <c r="M1086" s="15"/>
      <c r="N1086" s="12"/>
      <c r="O1086" s="12"/>
      <c r="P1086" s="12"/>
      <c r="Q1086" s="23" t="n">
        <f>M1088/H1086</f>
        <v>0.0235294117647059</v>
      </c>
    </row>
    <row r="1087" ht="22.5" customHeight="1">
      <c r="A1087" s="32"/>
      <c r="B1087" s="20"/>
      <c r="C1087" s="13"/>
      <c r="D1087" s="20"/>
      <c r="E1087" s="29"/>
      <c r="F1087" s="20"/>
      <c r="G1087" s="29"/>
      <c r="H1087" s="20"/>
      <c r="I1087" s="20"/>
      <c r="J1087" s="13" t="s">
        <v>127</v>
      </c>
      <c r="K1087" s="15" t="n">
        <v>3202</v>
      </c>
      <c r="L1087" s="15" t="n">
        <v>179</v>
      </c>
      <c r="M1087" s="15" t="n">
        <v>4</v>
      </c>
      <c r="N1087" s="12" t="n">
        <v>0.006</v>
      </c>
      <c r="O1087" s="12" t="n">
        <v>0.271</v>
      </c>
      <c r="P1087" s="12" t="n">
        <v>1.0853</v>
      </c>
      <c r="Q1087" s="26"/>
    </row>
    <row r="1088" ht="22.5" customHeight="1">
      <c r="A1088" s="32"/>
      <c r="B1088" s="20"/>
      <c r="C1088" s="13"/>
      <c r="D1088" s="20"/>
      <c r="E1088" s="29"/>
      <c r="F1088" s="20"/>
      <c r="G1088" s="29"/>
      <c r="H1088" s="20"/>
      <c r="I1088" s="20"/>
      <c r="J1088" s="13" t="s">
        <v>128</v>
      </c>
      <c r="K1088" s="15" t="n">
        <v>3202</v>
      </c>
      <c r="L1088" s="15" t="n">
        <v>179</v>
      </c>
      <c r="M1088" s="15" t="n">
        <v>4</v>
      </c>
      <c r="N1088" s="12" t="n">
        <v>0.006</v>
      </c>
      <c r="O1088" s="12" t="n">
        <v>0.271</v>
      </c>
      <c r="P1088" s="12" t="n">
        <v>1.0853</v>
      </c>
      <c r="Q1088" s="26"/>
    </row>
    <row r="1089" ht="22.5" customHeight="1">
      <c r="A1089" s="32"/>
      <c r="B1089" s="20"/>
      <c r="C1089" s="13" t="n">
        <v>91550293</v>
      </c>
      <c r="D1089" s="13" t="s">
        <v>55</v>
      </c>
      <c r="E1089" s="14" t="s">
        <v>56</v>
      </c>
      <c r="F1089" s="13" t="s">
        <v>15</v>
      </c>
      <c r="G1089" s="24" t="n">
        <v>0.35</v>
      </c>
      <c r="H1089" s="13" t="n">
        <v>155</v>
      </c>
      <c r="I1089" s="21" t="n">
        <f>G1089*H1089*7</f>
        <v>379.75</v>
      </c>
      <c r="J1089" s="13" t="s">
        <v>126</v>
      </c>
      <c r="K1089" s="15" t="n">
        <v>668</v>
      </c>
      <c r="L1089" s="15" t="n">
        <v>54</v>
      </c>
      <c r="M1089" s="15" t="n">
        <v>0</v>
      </c>
      <c r="N1089" s="12" t="n">
        <v>0</v>
      </c>
      <c r="O1089" s="12" t="n">
        <v>0</v>
      </c>
      <c r="P1089" s="12" t="n">
        <v>0</v>
      </c>
      <c r="Q1089" s="23" t="n">
        <f>M1091/H1089</f>
        <v>0.180645161290323</v>
      </c>
    </row>
    <row r="1090" ht="22.5" customHeight="1">
      <c r="A1090" s="32"/>
      <c r="B1090" s="20"/>
      <c r="C1090" s="13"/>
      <c r="D1090" s="20"/>
      <c r="E1090" s="29"/>
      <c r="F1090" s="20"/>
      <c r="G1090" s="29"/>
      <c r="H1090" s="20"/>
      <c r="I1090" s="20"/>
      <c r="J1090" s="13" t="s">
        <v>127</v>
      </c>
      <c r="K1090" s="15" t="n">
        <v>46811</v>
      </c>
      <c r="L1090" s="15" t="n">
        <v>5800</v>
      </c>
      <c r="M1090" s="15" t="n">
        <v>28</v>
      </c>
      <c r="N1090" s="12" t="n">
        <v>0.002</v>
      </c>
      <c r="O1090" s="12" t="n">
        <v>0.35</v>
      </c>
      <c r="P1090" s="12" t="n">
        <v>9.8</v>
      </c>
      <c r="Q1090" s="26"/>
    </row>
    <row r="1091" ht="22.5" customHeight="1">
      <c r="A1091" s="32"/>
      <c r="B1091" s="20"/>
      <c r="C1091" s="13"/>
      <c r="D1091" s="20"/>
      <c r="E1091" s="29"/>
      <c r="F1091" s="20"/>
      <c r="G1091" s="29"/>
      <c r="H1091" s="20"/>
      <c r="I1091" s="20"/>
      <c r="J1091" s="13" t="s">
        <v>128</v>
      </c>
      <c r="K1091" s="15" t="n">
        <v>46811</v>
      </c>
      <c r="L1091" s="15" t="n">
        <v>5800</v>
      </c>
      <c r="M1091" s="15" t="n">
        <v>28</v>
      </c>
      <c r="N1091" s="12" t="n">
        <v>0.002</v>
      </c>
      <c r="O1091" s="12" t="n">
        <v>0.35</v>
      </c>
      <c r="P1091" s="12" t="n">
        <v>9.8</v>
      </c>
      <c r="Q1091" s="26"/>
    </row>
    <row r="1092" ht="22.5" customHeight="1">
      <c r="A1092" s="32"/>
      <c r="B1092" s="20"/>
      <c r="C1092" s="13" t="n">
        <v>9333145</v>
      </c>
      <c r="D1092" s="13" t="s">
        <v>57</v>
      </c>
      <c r="E1092" s="14" t="s">
        <v>14</v>
      </c>
      <c r="F1092" s="13" t="s">
        <v>26</v>
      </c>
      <c r="G1092" s="24" t="n">
        <v>0.35</v>
      </c>
      <c r="H1092" s="13" t="n">
        <v>120</v>
      </c>
      <c r="I1092" s="21" t="n">
        <f>G1092*H1092*7</f>
        <v>294</v>
      </c>
      <c r="J1092" s="13" t="s">
        <v>126</v>
      </c>
      <c r="K1092" s="15" t="s">
        <v>139</v>
      </c>
      <c r="L1092" s="15"/>
      <c r="M1092" s="15"/>
      <c r="N1092" s="12"/>
      <c r="O1092" s="12"/>
      <c r="P1092" s="12"/>
      <c r="Q1092" s="23" t="n">
        <f>M1094/H1092</f>
        <v>0.575</v>
      </c>
    </row>
    <row r="1093" ht="22.5" customHeight="1">
      <c r="A1093" s="32"/>
      <c r="B1093" s="20"/>
      <c r="C1093" s="13"/>
      <c r="D1093" s="20"/>
      <c r="E1093" s="29"/>
      <c r="F1093" s="20"/>
      <c r="G1093" s="29"/>
      <c r="H1093" s="20"/>
      <c r="I1093" s="20"/>
      <c r="J1093" s="13" t="s">
        <v>127</v>
      </c>
      <c r="K1093" s="15" t="n">
        <v>95523</v>
      </c>
      <c r="L1093" s="15" t="n">
        <v>574</v>
      </c>
      <c r="M1093" s="15" t="n">
        <v>69</v>
      </c>
      <c r="N1093" s="12" t="n">
        <v>0.02</v>
      </c>
      <c r="O1093" s="12" t="n">
        <v>0.17</v>
      </c>
      <c r="P1093" s="12" t="n">
        <v>11.93</v>
      </c>
      <c r="Q1093" s="26"/>
    </row>
    <row r="1094" ht="22.5" customHeight="1">
      <c r="A1094" s="32"/>
      <c r="B1094" s="20"/>
      <c r="C1094" s="13"/>
      <c r="D1094" s="20"/>
      <c r="E1094" s="29"/>
      <c r="F1094" s="20"/>
      <c r="G1094" s="29"/>
      <c r="H1094" s="20"/>
      <c r="I1094" s="20"/>
      <c r="J1094" s="13" t="s">
        <v>128</v>
      </c>
      <c r="K1094" s="15" t="n">
        <v>95523</v>
      </c>
      <c r="L1094" s="15" t="n">
        <v>574</v>
      </c>
      <c r="M1094" s="15" t="n">
        <v>69</v>
      </c>
      <c r="N1094" s="12" t="n">
        <v>0.02</v>
      </c>
      <c r="O1094" s="12" t="n">
        <v>0.17</v>
      </c>
      <c r="P1094" s="12" t="n">
        <v>11.93</v>
      </c>
      <c r="Q1094" s="26"/>
    </row>
    <row r="1095" ht="22.5" customHeight="1">
      <c r="A1095" s="32"/>
      <c r="B1095" s="20"/>
      <c r="C1095" s="13" t="n">
        <v>91557347</v>
      </c>
      <c r="D1095" s="13" t="s">
        <v>58</v>
      </c>
      <c r="E1095" s="14" t="s">
        <v>14</v>
      </c>
      <c r="F1095" s="13" t="s">
        <v>15</v>
      </c>
      <c r="G1095" s="24" t="n">
        <v>0.5</v>
      </c>
      <c r="H1095" s="13" t="n">
        <v>50</v>
      </c>
      <c r="I1095" s="21" t="n">
        <f>G1095*H1095*7</f>
        <v>175</v>
      </c>
      <c r="J1095" s="13" t="s">
        <v>126</v>
      </c>
      <c r="K1095" s="15" t="n">
        <v>526</v>
      </c>
      <c r="L1095" s="15" t="n">
        <v>6</v>
      </c>
      <c r="M1095" s="15" t="n">
        <v>0</v>
      </c>
      <c r="N1095" s="12" t="n">
        <v>0</v>
      </c>
      <c r="O1095" s="12" t="n">
        <v>0</v>
      </c>
      <c r="P1095" s="12" t="n">
        <v>0</v>
      </c>
      <c r="Q1095" s="23" t="n">
        <f>M1097/H1095</f>
        <v>0.02</v>
      </c>
    </row>
    <row r="1096" ht="22.5" customHeight="1">
      <c r="A1096" s="32"/>
      <c r="B1096" s="20"/>
      <c r="C1096" s="13"/>
      <c r="D1096" s="20"/>
      <c r="E1096" s="29"/>
      <c r="F1096" s="20"/>
      <c r="G1096" s="29"/>
      <c r="H1096" s="20"/>
      <c r="I1096" s="20"/>
      <c r="J1096" s="13" t="s">
        <v>127</v>
      </c>
      <c r="K1096" s="15" t="n">
        <v>19433</v>
      </c>
      <c r="L1096" s="15" t="n">
        <v>285</v>
      </c>
      <c r="M1096" s="15" t="n">
        <v>1</v>
      </c>
      <c r="N1096" s="12" t="n">
        <v>0.003</v>
      </c>
      <c r="O1096" s="12" t="n">
        <v>0.8</v>
      </c>
      <c r="P1096" s="12" t="n">
        <v>0.8</v>
      </c>
      <c r="Q1096" s="26"/>
    </row>
    <row r="1097" ht="22.5" customHeight="1">
      <c r="A1097" s="32"/>
      <c r="B1097" s="20"/>
      <c r="C1097" s="13"/>
      <c r="D1097" s="20"/>
      <c r="E1097" s="29"/>
      <c r="F1097" s="20"/>
      <c r="G1097" s="29"/>
      <c r="H1097" s="20"/>
      <c r="I1097" s="20"/>
      <c r="J1097" s="13" t="s">
        <v>128</v>
      </c>
      <c r="K1097" s="15" t="n">
        <v>19433</v>
      </c>
      <c r="L1097" s="15" t="n">
        <v>285</v>
      </c>
      <c r="M1097" s="15" t="n">
        <v>1</v>
      </c>
      <c r="N1097" s="12" t="n">
        <v>0.003</v>
      </c>
      <c r="O1097" s="12" t="n">
        <v>0.8</v>
      </c>
      <c r="P1097" s="12" t="n">
        <v>0.8</v>
      </c>
      <c r="Q1097" s="26"/>
    </row>
    <row r="1098" ht="22.5" customHeight="1">
      <c r="A1098" s="32"/>
      <c r="B1098" s="20"/>
      <c r="C1098" s="13" t="n">
        <v>12115625</v>
      </c>
      <c r="D1098" s="13" t="s">
        <v>59</v>
      </c>
      <c r="E1098" s="14" t="s">
        <v>14</v>
      </c>
      <c r="F1098" s="13" t="s">
        <v>15</v>
      </c>
      <c r="G1098" s="24" t="n">
        <v>0.3</v>
      </c>
      <c r="H1098" s="13" t="n">
        <v>50</v>
      </c>
      <c r="I1098" s="21" t="n">
        <f>G1098*H1098*7</f>
        <v>105</v>
      </c>
      <c r="J1098" s="13" t="s">
        <v>126</v>
      </c>
      <c r="K1098" s="15" t="n">
        <v>723</v>
      </c>
      <c r="L1098" s="15" t="n">
        <v>0</v>
      </c>
      <c r="M1098" s="15" t="n">
        <v>0</v>
      </c>
      <c r="N1098" s="12" t="n">
        <v>0</v>
      </c>
      <c r="O1098" s="12" t="n">
        <v>0</v>
      </c>
      <c r="P1098" s="12" t="n">
        <v>0</v>
      </c>
      <c r="Q1098" s="23" t="n">
        <f>M1100/H1098</f>
        <v>0</v>
      </c>
    </row>
    <row r="1099" ht="22.5" customHeight="1">
      <c r="A1099" s="32"/>
      <c r="B1099" s="20"/>
      <c r="C1099" s="13"/>
      <c r="D1099" s="20"/>
      <c r="E1099" s="29"/>
      <c r="F1099" s="20"/>
      <c r="G1099" s="29"/>
      <c r="H1099" s="20"/>
      <c r="I1099" s="20"/>
      <c r="J1099" s="13" t="s">
        <v>127</v>
      </c>
      <c r="K1099" s="15" t="n">
        <v>2119</v>
      </c>
      <c r="L1099" s="15" t="n">
        <v>100</v>
      </c>
      <c r="M1099" s="15" t="n">
        <v>0</v>
      </c>
      <c r="N1099" s="12" t="n">
        <v>0</v>
      </c>
      <c r="O1099" s="12" t="n">
        <v>0</v>
      </c>
      <c r="P1099" s="12" t="n">
        <v>0</v>
      </c>
      <c r="Q1099" s="26"/>
    </row>
    <row r="1100" ht="22.5" customHeight="1">
      <c r="A1100" s="32"/>
      <c r="B1100" s="20"/>
      <c r="C1100" s="13"/>
      <c r="D1100" s="20"/>
      <c r="E1100" s="29"/>
      <c r="F1100" s="20"/>
      <c r="G1100" s="29"/>
      <c r="H1100" s="20"/>
      <c r="I1100" s="20"/>
      <c r="J1100" s="13" t="s">
        <v>128</v>
      </c>
      <c r="K1100" s="15" t="n">
        <v>2119</v>
      </c>
      <c r="L1100" s="15" t="n">
        <v>100</v>
      </c>
      <c r="M1100" s="15" t="n">
        <v>0</v>
      </c>
      <c r="N1100" s="12" t="n">
        <v>0</v>
      </c>
      <c r="O1100" s="12" t="n">
        <v>0</v>
      </c>
      <c r="P1100" s="12" t="n">
        <v>0</v>
      </c>
      <c r="Q1100" s="26"/>
    </row>
    <row r="1101" ht="22.5" customHeight="1">
      <c r="A1101" s="32"/>
      <c r="B1101" s="20"/>
      <c r="C1101" s="13" t="n">
        <v>91564896</v>
      </c>
      <c r="D1101" s="13" t="s">
        <v>60</v>
      </c>
      <c r="E1101" s="14" t="s">
        <v>14</v>
      </c>
      <c r="F1101" s="13" t="s">
        <v>15</v>
      </c>
      <c r="G1101" s="24" t="n">
        <v>0.35</v>
      </c>
      <c r="H1101" s="13" t="n">
        <v>200</v>
      </c>
      <c r="I1101" s="21" t="n">
        <f>G1101*H1101*7</f>
        <v>490</v>
      </c>
      <c r="J1101" s="13" t="s">
        <v>126</v>
      </c>
      <c r="K1101" s="15" t="n">
        <v>1730</v>
      </c>
      <c r="L1101" s="15" t="n">
        <v>246</v>
      </c>
      <c r="M1101" s="15" t="n">
        <v>2</v>
      </c>
      <c r="N1101" s="12" t="n">
        <v>0.003</v>
      </c>
      <c r="O1101" s="12" t="n">
        <v>0.35</v>
      </c>
      <c r="P1101" s="12" t="n">
        <v>0.7</v>
      </c>
      <c r="Q1101" s="23" t="n">
        <f>M1103/H1101</f>
        <v>0.455</v>
      </c>
      <c r="S1101" s="11"/>
    </row>
    <row r="1102" ht="22.5" customHeight="1">
      <c r="A1102" s="32"/>
      <c r="B1102" s="20"/>
      <c r="C1102" s="13"/>
      <c r="D1102" s="20"/>
      <c r="E1102" s="29"/>
      <c r="F1102" s="20"/>
      <c r="G1102" s="29"/>
      <c r="H1102" s="20"/>
      <c r="I1102" s="20"/>
      <c r="J1102" s="13" t="s">
        <v>127</v>
      </c>
      <c r="K1102" s="15" t="n">
        <v>88261</v>
      </c>
      <c r="L1102" s="15" t="n">
        <v>14847</v>
      </c>
      <c r="M1102" s="15" t="n">
        <v>91</v>
      </c>
      <c r="N1102" s="12" t="n">
        <v>0.002</v>
      </c>
      <c r="O1102" s="12" t="n">
        <v>0.35</v>
      </c>
      <c r="P1102" s="12" t="n">
        <v>31.85</v>
      </c>
      <c r="Q1102" s="26"/>
    </row>
    <row r="1103" ht="22.5" customHeight="1">
      <c r="A1103" s="32"/>
      <c r="B1103" s="20"/>
      <c r="C1103" s="13"/>
      <c r="D1103" s="20"/>
      <c r="E1103" s="29"/>
      <c r="F1103" s="20"/>
      <c r="G1103" s="29"/>
      <c r="H1103" s="20"/>
      <c r="I1103" s="20"/>
      <c r="J1103" s="13" t="s">
        <v>128</v>
      </c>
      <c r="K1103" s="15" t="n">
        <v>88261</v>
      </c>
      <c r="L1103" s="15" t="n">
        <v>14847</v>
      </c>
      <c r="M1103" s="15" t="n">
        <v>91</v>
      </c>
      <c r="N1103" s="12" t="n">
        <v>0.002</v>
      </c>
      <c r="O1103" s="12" t="n">
        <v>0.35</v>
      </c>
      <c r="P1103" s="12" t="n">
        <v>31.85</v>
      </c>
      <c r="Q1103" s="26"/>
    </row>
    <row r="1104" ht="22.5" customHeight="1">
      <c r="A1104" s="32"/>
      <c r="B1104" s="20"/>
      <c r="C1104" s="13" t="n">
        <v>91566789</v>
      </c>
      <c r="D1104" s="13" t="s">
        <v>61</v>
      </c>
      <c r="E1104" s="14" t="s">
        <v>42</v>
      </c>
      <c r="F1104" s="13" t="s">
        <v>15</v>
      </c>
      <c r="G1104" s="24" t="n">
        <v>0.15</v>
      </c>
      <c r="H1104" s="13" t="n">
        <v>50</v>
      </c>
      <c r="I1104" s="21" t="n">
        <f>G1104*H1104*7</f>
        <v>52.5</v>
      </c>
      <c r="J1104" s="13" t="s">
        <v>126</v>
      </c>
      <c r="K1104" s="15" t="n">
        <v>5912</v>
      </c>
      <c r="L1104" s="15" t="n">
        <v>3366</v>
      </c>
      <c r="M1104" s="15" t="n">
        <v>11</v>
      </c>
      <c r="N1104" s="12" t="n">
        <v>0</v>
      </c>
      <c r="O1104" s="12" t="n">
        <v>0.1</v>
      </c>
      <c r="P1104" s="12" t="n">
        <v>1.1</v>
      </c>
      <c r="Q1104" s="23" t="n">
        <f>M1106/H1104</f>
        <v>1</v>
      </c>
    </row>
    <row r="1105" ht="22.5" customHeight="1">
      <c r="A1105" s="32"/>
      <c r="B1105" s="20"/>
      <c r="C1105" s="13"/>
      <c r="D1105" s="20"/>
      <c r="E1105" s="29"/>
      <c r="F1105" s="20"/>
      <c r="G1105" s="29"/>
      <c r="H1105" s="20"/>
      <c r="I1105" s="20"/>
      <c r="J1105" s="13" t="s">
        <v>127</v>
      </c>
      <c r="K1105" s="15" t="n">
        <v>103110</v>
      </c>
      <c r="L1105" s="15" t="n">
        <v>61648</v>
      </c>
      <c r="M1105" s="15" t="n">
        <v>50</v>
      </c>
      <c r="N1105" s="18" t="n">
        <v>0</v>
      </c>
      <c r="O1105" s="12" t="n">
        <v>0.1</v>
      </c>
      <c r="P1105" s="12" t="n">
        <v>5</v>
      </c>
      <c r="Q1105" s="26"/>
    </row>
    <row r="1106" ht="22.5" customHeight="1">
      <c r="A1106" s="32"/>
      <c r="B1106" s="20"/>
      <c r="C1106" s="13"/>
      <c r="D1106" s="20"/>
      <c r="E1106" s="29"/>
      <c r="F1106" s="20"/>
      <c r="G1106" s="29"/>
      <c r="H1106" s="20"/>
      <c r="I1106" s="20"/>
      <c r="J1106" s="13" t="s">
        <v>128</v>
      </c>
      <c r="K1106" s="15" t="n">
        <v>103110</v>
      </c>
      <c r="L1106" s="15" t="n">
        <v>61648</v>
      </c>
      <c r="M1106" s="15" t="n">
        <v>50</v>
      </c>
      <c r="N1106" s="18" t="n">
        <v>0</v>
      </c>
      <c r="O1106" s="12" t="n">
        <v>0.1</v>
      </c>
      <c r="P1106" s="12" t="n">
        <v>5</v>
      </c>
      <c r="Q1106" s="26"/>
    </row>
    <row r="1107" ht="22.5" customHeight="1">
      <c r="A1107" s="32"/>
      <c r="B1107" s="20"/>
      <c r="C1107" s="13" t="n">
        <v>12306671</v>
      </c>
      <c r="D1107" s="13" t="s">
        <v>62</v>
      </c>
      <c r="E1107" s="14" t="s">
        <v>63</v>
      </c>
      <c r="F1107" s="13" t="s">
        <v>21</v>
      </c>
      <c r="G1107" s="24" t="n">
        <v>0.22</v>
      </c>
      <c r="H1107" s="13" t="n">
        <v>100</v>
      </c>
      <c r="I1107" s="21" t="n">
        <f>G1107*H1107*7</f>
        <v>154</v>
      </c>
      <c r="J1107" s="13" t="s">
        <v>126</v>
      </c>
      <c r="K1107" s="15" t="s">
        <v>139</v>
      </c>
      <c r="L1107" s="15"/>
      <c r="M1107" s="15"/>
      <c r="N1107" s="12"/>
      <c r="O1107" s="12"/>
      <c r="P1107" s="12"/>
      <c r="Q1107" s="23" t="n">
        <f>M1109/H1107</f>
        <v>0.21</v>
      </c>
    </row>
    <row r="1108" ht="22.5" customHeight="1">
      <c r="A1108" s="32"/>
      <c r="B1108" s="20"/>
      <c r="C1108" s="13"/>
      <c r="D1108" s="20"/>
      <c r="E1108" s="29"/>
      <c r="F1108" s="20"/>
      <c r="G1108" s="29"/>
      <c r="H1108" s="20"/>
      <c r="I1108" s="20"/>
      <c r="J1108" s="13" t="s">
        <v>127</v>
      </c>
      <c r="K1108" s="15" t="n">
        <v>12251</v>
      </c>
      <c r="L1108" s="15" t="n">
        <v>3330</v>
      </c>
      <c r="M1108" s="15" t="n">
        <v>21</v>
      </c>
      <c r="N1108" s="12" t="n">
        <v>0</v>
      </c>
      <c r="O1108" s="12" t="n">
        <v>0.22</v>
      </c>
      <c r="P1108" s="12" t="n">
        <v>4.62</v>
      </c>
      <c r="Q1108" s="26"/>
    </row>
    <row r="1109" ht="22.5" customHeight="1">
      <c r="A1109" s="32"/>
      <c r="B1109" s="20"/>
      <c r="C1109" s="13"/>
      <c r="D1109" s="20"/>
      <c r="E1109" s="29"/>
      <c r="F1109" s="20"/>
      <c r="G1109" s="29"/>
      <c r="H1109" s="20"/>
      <c r="I1109" s="20"/>
      <c r="J1109" s="13" t="s">
        <v>128</v>
      </c>
      <c r="K1109" s="15" t="n">
        <v>12251</v>
      </c>
      <c r="L1109" s="15" t="n">
        <v>3330</v>
      </c>
      <c r="M1109" s="15" t="n">
        <v>21</v>
      </c>
      <c r="N1109" s="12" t="n">
        <v>0</v>
      </c>
      <c r="O1109" s="12" t="n">
        <v>0.22</v>
      </c>
      <c r="P1109" s="12" t="n">
        <v>4.62</v>
      </c>
      <c r="Q1109" s="26"/>
    </row>
    <row r="1110" ht="22.5" customHeight="1">
      <c r="A1110" s="32"/>
      <c r="B1110" s="20"/>
      <c r="C1110" s="13" t="n">
        <v>12304863</v>
      </c>
      <c r="D1110" s="13" t="s">
        <v>59</v>
      </c>
      <c r="E1110" s="14" t="s">
        <v>14</v>
      </c>
      <c r="F1110" s="13" t="s">
        <v>26</v>
      </c>
      <c r="G1110" s="24" t="n">
        <v>0.5</v>
      </c>
      <c r="H1110" s="13" t="n">
        <v>100</v>
      </c>
      <c r="I1110" s="21" t="n">
        <f>G1110*H1110*7</f>
        <v>350</v>
      </c>
      <c r="J1110" s="13" t="s">
        <v>126</v>
      </c>
      <c r="K1110" s="15" t="s">
        <v>139</v>
      </c>
      <c r="L1110" s="15"/>
      <c r="M1110" s="15"/>
      <c r="N1110" s="12"/>
      <c r="O1110" s="12"/>
      <c r="P1110" s="12"/>
      <c r="Q1110" s="23" t="n">
        <f>M1112/H1110</f>
        <v>0.14</v>
      </c>
    </row>
    <row r="1111" ht="22.5" customHeight="1">
      <c r="A1111" s="32"/>
      <c r="B1111" s="20"/>
      <c r="C1111" s="13"/>
      <c r="D1111" s="20"/>
      <c r="E1111" s="29"/>
      <c r="F1111" s="20"/>
      <c r="G1111" s="29"/>
      <c r="H1111" s="20"/>
      <c r="I1111" s="20"/>
      <c r="J1111" s="13" t="s">
        <v>127</v>
      </c>
      <c r="K1111" s="15" t="n">
        <v>16142</v>
      </c>
      <c r="L1111" s="15" t="n">
        <v>105</v>
      </c>
      <c r="M1111" s="15" t="n">
        <v>14</v>
      </c>
      <c r="N1111" s="12" t="n">
        <v>0.02</v>
      </c>
      <c r="O1111" s="12" t="n">
        <v>0.12</v>
      </c>
      <c r="P1111" s="12" t="n">
        <v>1.71</v>
      </c>
      <c r="Q1111" s="26"/>
    </row>
    <row r="1112" ht="22.5" customHeight="1">
      <c r="A1112" s="32"/>
      <c r="B1112" s="20"/>
      <c r="C1112" s="13"/>
      <c r="D1112" s="20"/>
      <c r="E1112" s="29"/>
      <c r="F1112" s="20"/>
      <c r="G1112" s="29"/>
      <c r="H1112" s="20"/>
      <c r="I1112" s="20"/>
      <c r="J1112" s="13" t="s">
        <v>128</v>
      </c>
      <c r="K1112" s="15" t="n">
        <v>16142</v>
      </c>
      <c r="L1112" s="15" t="n">
        <v>105</v>
      </c>
      <c r="M1112" s="15" t="n">
        <v>14</v>
      </c>
      <c r="N1112" s="12" t="n">
        <v>0.02</v>
      </c>
      <c r="O1112" s="12" t="n">
        <v>0.12</v>
      </c>
      <c r="P1112" s="12" t="n">
        <v>1.71</v>
      </c>
      <c r="Q1112" s="26"/>
    </row>
    <row r="1113" ht="22.5" customHeight="1">
      <c r="A1113" s="32"/>
      <c r="B1113" s="20"/>
      <c r="C1113" s="13" t="n">
        <v>5617321</v>
      </c>
      <c r="D1113" s="13" t="s">
        <v>62</v>
      </c>
      <c r="E1113" s="14" t="s">
        <v>63</v>
      </c>
      <c r="F1113" s="13" t="s">
        <v>12</v>
      </c>
      <c r="G1113" s="24" t="n">
        <v>0.2</v>
      </c>
      <c r="H1113" s="13" t="n">
        <v>100</v>
      </c>
      <c r="I1113" s="21" t="n">
        <f>G1113*H1113*7</f>
        <v>140</v>
      </c>
      <c r="J1113" s="13" t="s">
        <v>126</v>
      </c>
      <c r="K1113" s="15" t="n">
        <v>11</v>
      </c>
      <c r="L1113" s="15" t="n">
        <v>4</v>
      </c>
      <c r="M1113" s="15" t="n">
        <v>0</v>
      </c>
      <c r="N1113" s="12" t="n">
        <v>0</v>
      </c>
      <c r="O1113" s="12" t="n">
        <v>0</v>
      </c>
      <c r="P1113" s="12" t="n">
        <v>0.0013</v>
      </c>
      <c r="Q1113" s="23" t="n">
        <f>M1115/H1113</f>
        <v>0</v>
      </c>
    </row>
    <row r="1114" ht="22.5" customHeight="1">
      <c r="A1114" s="32"/>
      <c r="B1114" s="20"/>
      <c r="C1114" s="13"/>
      <c r="D1114" s="20"/>
      <c r="E1114" s="29"/>
      <c r="F1114" s="20"/>
      <c r="G1114" s="29"/>
      <c r="H1114" s="20"/>
      <c r="I1114" s="20"/>
      <c r="J1114" s="13" t="s">
        <v>127</v>
      </c>
      <c r="K1114" s="15" t="n">
        <v>147</v>
      </c>
      <c r="L1114" s="15" t="n">
        <v>61</v>
      </c>
      <c r="M1114" s="15" t="n">
        <v>0</v>
      </c>
      <c r="N1114" s="12" t="n">
        <v>0</v>
      </c>
      <c r="O1114" s="12" t="n">
        <v>0</v>
      </c>
      <c r="P1114" s="12" t="n">
        <v>0.0205</v>
      </c>
      <c r="Q1114" s="26"/>
      <c r="R1114" s="4" t="s">
        <v>146</v>
      </c>
    </row>
    <row r="1115" ht="22.5" customHeight="1">
      <c r="A1115" s="32"/>
      <c r="B1115" s="20"/>
      <c r="C1115" s="13"/>
      <c r="D1115" s="20"/>
      <c r="E1115" s="29"/>
      <c r="F1115" s="20"/>
      <c r="G1115" s="29"/>
      <c r="H1115" s="20"/>
      <c r="I1115" s="20"/>
      <c r="J1115" s="13" t="s">
        <v>128</v>
      </c>
      <c r="K1115" s="15" t="n">
        <v>147</v>
      </c>
      <c r="L1115" s="15" t="n">
        <v>61</v>
      </c>
      <c r="M1115" s="15" t="n">
        <v>0</v>
      </c>
      <c r="N1115" s="12" t="n">
        <v>0</v>
      </c>
      <c r="O1115" s="12" t="n">
        <v>0</v>
      </c>
      <c r="P1115" s="12" t="n">
        <v>0.0205</v>
      </c>
      <c r="Q1115" s="26"/>
    </row>
    <row r="1116" ht="22.5" customHeight="1">
      <c r="A1116" s="32"/>
      <c r="B1116" s="20"/>
      <c r="C1116" s="13" t="n">
        <v>91567363</v>
      </c>
      <c r="D1116" s="13" t="s">
        <v>64</v>
      </c>
      <c r="E1116" s="14" t="s">
        <v>14</v>
      </c>
      <c r="F1116" s="13" t="s">
        <v>15</v>
      </c>
      <c r="G1116" s="24" t="n">
        <v>0.25</v>
      </c>
      <c r="H1116" s="13" t="n">
        <v>200</v>
      </c>
      <c r="I1116" s="21" t="n">
        <f>G1116*H1116*7</f>
        <v>350</v>
      </c>
      <c r="J1116" s="13" t="s">
        <v>126</v>
      </c>
      <c r="K1116" s="15" t="n">
        <v>341</v>
      </c>
      <c r="L1116" s="15" t="n">
        <v>49</v>
      </c>
      <c r="M1116" s="15" t="n">
        <v>0</v>
      </c>
      <c r="N1116" s="12" t="n">
        <v>0</v>
      </c>
      <c r="O1116" s="12" t="n">
        <v>0</v>
      </c>
      <c r="P1116" s="12" t="n">
        <v>0</v>
      </c>
      <c r="Q1116" s="23" t="n">
        <f>M1118/H1116</f>
        <v>0.995</v>
      </c>
    </row>
    <row r="1117" ht="22.5" customHeight="1">
      <c r="A1117" s="32"/>
      <c r="B1117" s="20"/>
      <c r="C1117" s="13"/>
      <c r="D1117" s="20"/>
      <c r="E1117" s="29"/>
      <c r="F1117" s="20"/>
      <c r="G1117" s="29"/>
      <c r="H1117" s="20"/>
      <c r="I1117" s="20"/>
      <c r="J1117" s="13" t="s">
        <v>127</v>
      </c>
      <c r="K1117" s="15" t="n">
        <v>79972</v>
      </c>
      <c r="L1117" s="15" t="n">
        <v>17553</v>
      </c>
      <c r="M1117" s="15" t="n">
        <v>199</v>
      </c>
      <c r="N1117" s="12" t="n">
        <v>0.003</v>
      </c>
      <c r="O1117" s="12" t="n">
        <v>0.25</v>
      </c>
      <c r="P1117" s="12" t="n">
        <v>49.75</v>
      </c>
      <c r="Q1117" s="26"/>
    </row>
    <row r="1118" ht="22.5" customHeight="1">
      <c r="A1118" s="32"/>
      <c r="B1118" s="20"/>
      <c r="C1118" s="13"/>
      <c r="D1118" s="20"/>
      <c r="E1118" s="29"/>
      <c r="F1118" s="20"/>
      <c r="G1118" s="29"/>
      <c r="H1118" s="20"/>
      <c r="I1118" s="20"/>
      <c r="J1118" s="13" t="s">
        <v>128</v>
      </c>
      <c r="K1118" s="15" t="n">
        <v>79972</v>
      </c>
      <c r="L1118" s="15" t="n">
        <v>17553</v>
      </c>
      <c r="M1118" s="15" t="n">
        <v>199</v>
      </c>
      <c r="N1118" s="12" t="n">
        <v>0.003</v>
      </c>
      <c r="O1118" s="12" t="n">
        <v>0.25</v>
      </c>
      <c r="P1118" s="12" t="n">
        <v>49.75</v>
      </c>
      <c r="Q1118" s="26"/>
    </row>
    <row r="1119" ht="22.5" customHeight="1">
      <c r="A1119" s="32"/>
      <c r="B1119" s="20"/>
      <c r="C1119" s="13" t="n">
        <v>91567806</v>
      </c>
      <c r="D1119" s="13" t="s">
        <v>64</v>
      </c>
      <c r="E1119" s="14" t="s">
        <v>65</v>
      </c>
      <c r="F1119" s="13" t="s">
        <v>15</v>
      </c>
      <c r="G1119" s="24" t="n">
        <v>0.15</v>
      </c>
      <c r="H1119" s="13" t="n">
        <v>200</v>
      </c>
      <c r="I1119" s="21" t="n">
        <f>G1119*H1119*7</f>
        <v>210</v>
      </c>
      <c r="J1119" s="13" t="s">
        <v>126</v>
      </c>
      <c r="K1119" s="15" t="n">
        <v>6469</v>
      </c>
      <c r="L1119" s="15" t="n">
        <v>1487</v>
      </c>
      <c r="M1119" s="15" t="n">
        <v>12</v>
      </c>
      <c r="N1119" s="12" t="n">
        <v>0.001</v>
      </c>
      <c r="O1119" s="12" t="n">
        <v>0.15</v>
      </c>
      <c r="P1119" s="12" t="n">
        <v>1.8</v>
      </c>
      <c r="Q1119" s="23" t="n">
        <f>M1121/H1119</f>
        <v>0.605</v>
      </c>
    </row>
    <row r="1120" ht="22.5" customHeight="1">
      <c r="A1120" s="32"/>
      <c r="B1120" s="20"/>
      <c r="C1120" s="13"/>
      <c r="D1120" s="20"/>
      <c r="E1120" s="29"/>
      <c r="F1120" s="20"/>
      <c r="G1120" s="29"/>
      <c r="H1120" s="20"/>
      <c r="I1120" s="20"/>
      <c r="J1120" s="13" t="s">
        <v>127</v>
      </c>
      <c r="K1120" s="15" t="n">
        <v>85508</v>
      </c>
      <c r="L1120" s="15" t="n">
        <v>18745</v>
      </c>
      <c r="M1120" s="15" t="n">
        <v>121</v>
      </c>
      <c r="N1120" s="12" t="n">
        <v>0.001</v>
      </c>
      <c r="O1120" s="12" t="n">
        <v>0.15</v>
      </c>
      <c r="P1120" s="12" t="n">
        <v>18.15</v>
      </c>
      <c r="Q1120" s="26"/>
    </row>
    <row r="1121" ht="22.5" customHeight="1">
      <c r="A1121" s="32"/>
      <c r="B1121" s="20"/>
      <c r="C1121" s="13"/>
      <c r="D1121" s="20"/>
      <c r="E1121" s="29"/>
      <c r="F1121" s="20"/>
      <c r="G1121" s="29"/>
      <c r="H1121" s="20"/>
      <c r="I1121" s="20"/>
      <c r="J1121" s="13" t="s">
        <v>128</v>
      </c>
      <c r="K1121" s="15" t="n">
        <v>85508</v>
      </c>
      <c r="L1121" s="15" t="n">
        <v>18745</v>
      </c>
      <c r="M1121" s="15" t="n">
        <v>121</v>
      </c>
      <c r="N1121" s="12" t="n">
        <v>0.001</v>
      </c>
      <c r="O1121" s="12" t="n">
        <v>0.15</v>
      </c>
      <c r="P1121" s="12" t="n">
        <v>18.15</v>
      </c>
      <c r="Q1121" s="26"/>
    </row>
    <row r="1122" ht="22.5" customHeight="1">
      <c r="A1122" s="32"/>
      <c r="B1122" s="20"/>
      <c r="C1122" s="13" t="n">
        <v>12373981</v>
      </c>
      <c r="D1122" s="13" t="s">
        <v>66</v>
      </c>
      <c r="E1122" s="14" t="s">
        <v>36</v>
      </c>
      <c r="F1122" s="13" t="s">
        <v>15</v>
      </c>
      <c r="G1122" s="24" t="n">
        <v>0.04</v>
      </c>
      <c r="H1122" s="13" t="n">
        <v>250</v>
      </c>
      <c r="I1122" s="21" t="n">
        <f>G1122*H1122*7</f>
        <v>70</v>
      </c>
      <c r="J1122" s="13" t="s">
        <v>126</v>
      </c>
      <c r="K1122" s="15" t="n">
        <v>2586</v>
      </c>
      <c r="L1122" s="15" t="n">
        <v>42</v>
      </c>
      <c r="M1122" s="15" t="n">
        <v>0</v>
      </c>
      <c r="N1122" s="12" t="n">
        <v>0</v>
      </c>
      <c r="O1122" s="12" t="n">
        <v>0</v>
      </c>
      <c r="P1122" s="12" t="n">
        <v>0</v>
      </c>
      <c r="Q1122" s="23" t="n">
        <f>M1124/H1122</f>
        <v>0.148</v>
      </c>
    </row>
    <row r="1123" ht="22.5" customHeight="1">
      <c r="A1123" s="32"/>
      <c r="B1123" s="20"/>
      <c r="C1123" s="13"/>
      <c r="D1123" s="20"/>
      <c r="E1123" s="29"/>
      <c r="F1123" s="20"/>
      <c r="G1123" s="29"/>
      <c r="H1123" s="20"/>
      <c r="I1123" s="20"/>
      <c r="J1123" s="13" t="s">
        <v>127</v>
      </c>
      <c r="K1123" s="15" t="n">
        <v>54783</v>
      </c>
      <c r="L1123" s="15" t="n">
        <v>957</v>
      </c>
      <c r="M1123" s="15" t="n">
        <v>37</v>
      </c>
      <c r="N1123" s="12" t="n">
        <v>0.002</v>
      </c>
      <c r="O1123" s="12" t="n">
        <v>0.04</v>
      </c>
      <c r="P1123" s="12" t="n">
        <v>1.48</v>
      </c>
      <c r="Q1123" s="26"/>
    </row>
    <row r="1124" ht="22.5" customHeight="1">
      <c r="A1124" s="32"/>
      <c r="B1124" s="20"/>
      <c r="C1124" s="13"/>
      <c r="D1124" s="20"/>
      <c r="E1124" s="29"/>
      <c r="F1124" s="20"/>
      <c r="G1124" s="29"/>
      <c r="H1124" s="20"/>
      <c r="I1124" s="20"/>
      <c r="J1124" s="13" t="s">
        <v>128</v>
      </c>
      <c r="K1124" s="15" t="n">
        <v>54783</v>
      </c>
      <c r="L1124" s="15" t="n">
        <v>957</v>
      </c>
      <c r="M1124" s="15" t="n">
        <v>37</v>
      </c>
      <c r="N1124" s="12" t="n">
        <v>0.002</v>
      </c>
      <c r="O1124" s="12" t="n">
        <v>0.04</v>
      </c>
      <c r="P1124" s="12" t="n">
        <v>1.48</v>
      </c>
      <c r="Q1124" s="26"/>
    </row>
    <row r="1125" ht="22.5" customHeight="1">
      <c r="A1125" s="32"/>
      <c r="B1125" s="20"/>
      <c r="C1125" s="13" t="n">
        <v>5365721</v>
      </c>
      <c r="D1125" s="13" t="s">
        <v>67</v>
      </c>
      <c r="E1125" s="14" t="s">
        <v>65</v>
      </c>
      <c r="F1125" s="13" t="s">
        <v>15</v>
      </c>
      <c r="G1125" s="24" t="n">
        <v>0.5</v>
      </c>
      <c r="H1125" s="13" t="n">
        <v>100</v>
      </c>
      <c r="I1125" s="21" t="n">
        <f>G1125*H1125*7</f>
        <v>350</v>
      </c>
      <c r="J1125" s="13" t="s">
        <v>126</v>
      </c>
      <c r="K1125" s="15" t="n">
        <v>6200</v>
      </c>
      <c r="L1125" s="15" t="n">
        <v>836</v>
      </c>
      <c r="M1125" s="15" t="n">
        <v>4</v>
      </c>
      <c r="N1125" s="12" t="n">
        <v>0.002</v>
      </c>
      <c r="O1125" s="12" t="n">
        <v>0.5</v>
      </c>
      <c r="P1125" s="12" t="n">
        <v>2</v>
      </c>
      <c r="Q1125" s="23" t="n">
        <f>M1127/H1125</f>
        <v>0.82</v>
      </c>
    </row>
    <row r="1126" ht="22.5" customHeight="1">
      <c r="A1126" s="32"/>
      <c r="B1126" s="20"/>
      <c r="C1126" s="13"/>
      <c r="D1126" s="20"/>
      <c r="E1126" s="29"/>
      <c r="F1126" s="20"/>
      <c r="G1126" s="29"/>
      <c r="H1126" s="20"/>
      <c r="I1126" s="20"/>
      <c r="J1126" s="13" t="s">
        <v>127</v>
      </c>
      <c r="K1126" s="15" t="n">
        <v>121189</v>
      </c>
      <c r="L1126" s="15" t="n">
        <v>41356</v>
      </c>
      <c r="M1126" s="15" t="n">
        <v>82</v>
      </c>
      <c r="N1126" s="12" t="n">
        <v>0.001</v>
      </c>
      <c r="O1126" s="12" t="n">
        <v>0.5</v>
      </c>
      <c r="P1126" s="12" t="n">
        <v>41</v>
      </c>
      <c r="Q1126" s="26"/>
    </row>
    <row r="1127" ht="22.5" customHeight="1">
      <c r="A1127" s="32"/>
      <c r="B1127" s="20"/>
      <c r="C1127" s="13"/>
      <c r="D1127" s="20"/>
      <c r="E1127" s="29"/>
      <c r="F1127" s="20"/>
      <c r="G1127" s="29"/>
      <c r="H1127" s="20"/>
      <c r="I1127" s="20"/>
      <c r="J1127" s="13" t="s">
        <v>128</v>
      </c>
      <c r="K1127" s="15" t="n">
        <v>121189</v>
      </c>
      <c r="L1127" s="15" t="n">
        <v>41356</v>
      </c>
      <c r="M1127" s="15" t="n">
        <v>82</v>
      </c>
      <c r="N1127" s="12" t="n">
        <v>0.001</v>
      </c>
      <c r="O1127" s="12" t="n">
        <v>0.5</v>
      </c>
      <c r="P1127" s="12" t="n">
        <v>41</v>
      </c>
      <c r="Q1127" s="26"/>
    </row>
    <row r="1128" ht="22.5" customHeight="1">
      <c r="A1128" s="32"/>
      <c r="B1128" s="20"/>
      <c r="C1128" s="13" t="n">
        <v>91568575</v>
      </c>
      <c r="D1128" s="13" t="s">
        <v>68</v>
      </c>
      <c r="E1128" s="14" t="s">
        <v>14</v>
      </c>
      <c r="F1128" s="13" t="s">
        <v>15</v>
      </c>
      <c r="G1128" s="24" t="n">
        <v>0.4</v>
      </c>
      <c r="H1128" s="13" t="n">
        <v>30</v>
      </c>
      <c r="I1128" s="21" t="n">
        <f>G1128*H1128*7</f>
        <v>84</v>
      </c>
      <c r="J1128" s="13" t="s">
        <v>126</v>
      </c>
      <c r="K1128" s="15" t="n">
        <v>1333</v>
      </c>
      <c r="L1128" s="15" t="n">
        <v>71</v>
      </c>
      <c r="M1128" s="15" t="n">
        <v>0</v>
      </c>
      <c r="N1128" s="12" t="n">
        <v>0</v>
      </c>
      <c r="O1128" s="12" t="n">
        <v>0</v>
      </c>
      <c r="P1128" s="12" t="n">
        <v>0</v>
      </c>
      <c r="Q1128" s="23" t="n">
        <f>M1130/H1128</f>
        <v>0</v>
      </c>
    </row>
    <row r="1129" ht="22.5" customHeight="1">
      <c r="A1129" s="32"/>
      <c r="B1129" s="20"/>
      <c r="C1129" s="13"/>
      <c r="D1129" s="20"/>
      <c r="E1129" s="29"/>
      <c r="F1129" s="20"/>
      <c r="G1129" s="29"/>
      <c r="H1129" s="20"/>
      <c r="I1129" s="20"/>
      <c r="J1129" s="13" t="s">
        <v>127</v>
      </c>
      <c r="K1129" s="15" t="n">
        <v>42692</v>
      </c>
      <c r="L1129" s="15" t="n">
        <v>2799</v>
      </c>
      <c r="M1129" s="15" t="n">
        <v>0</v>
      </c>
      <c r="N1129" s="12" t="n">
        <v>0</v>
      </c>
      <c r="O1129" s="12" t="n">
        <v>0</v>
      </c>
      <c r="P1129" s="12" t="n">
        <v>0</v>
      </c>
      <c r="Q1129" s="26"/>
    </row>
    <row r="1130" ht="22.5" customHeight="1">
      <c r="A1130" s="32"/>
      <c r="B1130" s="20"/>
      <c r="C1130" s="13"/>
      <c r="D1130" s="20"/>
      <c r="E1130" s="29"/>
      <c r="F1130" s="20"/>
      <c r="G1130" s="29"/>
      <c r="H1130" s="20"/>
      <c r="I1130" s="20"/>
      <c r="J1130" s="13" t="s">
        <v>128</v>
      </c>
      <c r="K1130" s="15" t="n">
        <v>42692</v>
      </c>
      <c r="L1130" s="15" t="n">
        <v>2799</v>
      </c>
      <c r="M1130" s="15" t="n">
        <v>0</v>
      </c>
      <c r="N1130" s="12" t="n">
        <v>0</v>
      </c>
      <c r="O1130" s="12" t="n">
        <v>0</v>
      </c>
      <c r="P1130" s="12" t="n">
        <v>0</v>
      </c>
      <c r="Q1130" s="26"/>
    </row>
    <row r="1131" ht="22.5" customHeight="1">
      <c r="A1131" s="32"/>
      <c r="B1131" s="51" t="s">
        <v>137</v>
      </c>
      <c r="C1131" s="13" t="n">
        <v>91399439</v>
      </c>
      <c r="D1131" s="13" t="s">
        <v>69</v>
      </c>
      <c r="E1131" s="14" t="s">
        <v>42</v>
      </c>
      <c r="F1131" s="13" t="s">
        <v>15</v>
      </c>
      <c r="G1131" s="24" t="n">
        <v>0.1</v>
      </c>
      <c r="H1131" s="13" t="n">
        <v>200</v>
      </c>
      <c r="I1131" s="21" t="n">
        <f>G1131*H1131*7</f>
        <v>140</v>
      </c>
      <c r="J1131" s="13" t="s">
        <v>126</v>
      </c>
      <c r="K1131" s="17" t="n">
        <v>1740</v>
      </c>
      <c r="L1131" s="15" t="n">
        <v>41</v>
      </c>
      <c r="M1131" s="17" t="n">
        <v>0</v>
      </c>
      <c r="N1131" s="12" t="n">
        <v>0</v>
      </c>
      <c r="O1131" s="12" t="n">
        <v>0</v>
      </c>
      <c r="P1131" s="12" t="n">
        <v>0</v>
      </c>
      <c r="Q1131" s="23" t="n">
        <f>M1133/H1131</f>
        <v>0.01</v>
      </c>
    </row>
    <row r="1132" ht="22.5" customHeight="1">
      <c r="A1132" s="32"/>
      <c r="B1132" s="20"/>
      <c r="C1132" s="13"/>
      <c r="D1132" s="20"/>
      <c r="E1132" s="29"/>
      <c r="F1132" s="20"/>
      <c r="G1132" s="29"/>
      <c r="H1132" s="20"/>
      <c r="I1132" s="20"/>
      <c r="J1132" s="13" t="s">
        <v>127</v>
      </c>
      <c r="K1132" s="17" t="n">
        <v>8879</v>
      </c>
      <c r="L1132" s="15" t="n">
        <v>772</v>
      </c>
      <c r="M1132" s="15" t="n">
        <v>1</v>
      </c>
      <c r="N1132" s="12" t="n">
        <v>0</v>
      </c>
      <c r="O1132" s="12" t="n">
        <v>0.1</v>
      </c>
      <c r="P1132" s="12" t="n">
        <v>0.1</v>
      </c>
      <c r="Q1132" s="26"/>
    </row>
    <row r="1133" ht="22.5" customHeight="1">
      <c r="A1133" s="32"/>
      <c r="B1133" s="20"/>
      <c r="C1133" s="13"/>
      <c r="D1133" s="20"/>
      <c r="E1133" s="29"/>
      <c r="F1133" s="20"/>
      <c r="G1133" s="29"/>
      <c r="H1133" s="20"/>
      <c r="I1133" s="20"/>
      <c r="J1133" s="13" t="s">
        <v>128</v>
      </c>
      <c r="K1133" s="17" t="n">
        <v>112116</v>
      </c>
      <c r="L1133" s="15" t="n">
        <v>1832</v>
      </c>
      <c r="M1133" s="11" t="n">
        <v>2</v>
      </c>
      <c r="N1133" s="12" t="n">
        <v>0</v>
      </c>
      <c r="O1133" s="12" t="n">
        <v>0.1</v>
      </c>
      <c r="P1133" s="12" t="n">
        <v>0.2</v>
      </c>
      <c r="Q1133" s="26"/>
    </row>
    <row r="1134" ht="22.5" customHeight="1">
      <c r="A1134" s="32"/>
      <c r="B1134" s="20"/>
      <c r="C1134" s="13" t="n">
        <v>91399437</v>
      </c>
      <c r="D1134" s="13" t="s">
        <v>70</v>
      </c>
      <c r="E1134" s="14" t="s">
        <v>71</v>
      </c>
      <c r="F1134" s="13" t="s">
        <v>15</v>
      </c>
      <c r="G1134" s="24" t="n">
        <v>0.15</v>
      </c>
      <c r="H1134" s="13" t="n">
        <v>50</v>
      </c>
      <c r="I1134" s="21" t="n">
        <f>G1134*H1134*7</f>
        <v>52.5</v>
      </c>
      <c r="J1134" s="13" t="s">
        <v>126</v>
      </c>
      <c r="K1134" s="17" t="n">
        <v>358</v>
      </c>
      <c r="L1134" s="15" t="n">
        <v>128</v>
      </c>
      <c r="M1134" s="15" t="n">
        <v>4</v>
      </c>
      <c r="N1134" s="12" t="n">
        <v>0.005</v>
      </c>
      <c r="O1134" s="12" t="n">
        <v>0.15</v>
      </c>
      <c r="P1134" s="12" t="n">
        <v>0.6</v>
      </c>
      <c r="Q1134" s="23" t="n">
        <f>M1136/H1134</f>
        <v>1</v>
      </c>
    </row>
    <row r="1135" ht="22.5" customHeight="1">
      <c r="A1135" s="32"/>
      <c r="B1135" s="20"/>
      <c r="C1135" s="13"/>
      <c r="D1135" s="20"/>
      <c r="E1135" s="29"/>
      <c r="F1135" s="20"/>
      <c r="G1135" s="29"/>
      <c r="H1135" s="20"/>
      <c r="I1135" s="20"/>
      <c r="J1135" s="13" t="s">
        <v>127</v>
      </c>
      <c r="K1135" s="17" t="n">
        <v>18999</v>
      </c>
      <c r="L1135" s="15" t="n">
        <v>6780</v>
      </c>
      <c r="M1135" s="15" t="n">
        <v>50</v>
      </c>
      <c r="N1135" s="12" t="n">
        <v>0.001</v>
      </c>
      <c r="O1135" s="12" t="n">
        <v>0.15</v>
      </c>
      <c r="P1135" s="12" t="n">
        <v>7.5</v>
      </c>
      <c r="Q1135" s="26"/>
    </row>
    <row r="1136" ht="22.5" customHeight="1">
      <c r="A1136" s="32"/>
      <c r="B1136" s="20"/>
      <c r="C1136" s="13"/>
      <c r="D1136" s="20"/>
      <c r="E1136" s="29"/>
      <c r="F1136" s="20"/>
      <c r="G1136" s="29"/>
      <c r="H1136" s="20"/>
      <c r="I1136" s="20"/>
      <c r="J1136" s="13" t="s">
        <v>128</v>
      </c>
      <c r="K1136" s="17" t="n">
        <v>22750</v>
      </c>
      <c r="L1136" s="15" t="n">
        <v>9072</v>
      </c>
      <c r="M1136" s="15" t="n">
        <v>50</v>
      </c>
      <c r="N1136" s="12" t="n">
        <v>0.001</v>
      </c>
      <c r="O1136" s="12" t="n">
        <v>0.15</v>
      </c>
      <c r="P1136" s="12" t="n">
        <v>7.5</v>
      </c>
      <c r="Q1136" s="26"/>
    </row>
    <row r="1137" ht="22.5" customHeight="1">
      <c r="A1137" s="32"/>
      <c r="B1137" s="20"/>
      <c r="C1137" s="13" t="n">
        <v>5556054</v>
      </c>
      <c r="D1137" s="13" t="s">
        <v>72</v>
      </c>
      <c r="E1137" s="14" t="s">
        <v>36</v>
      </c>
      <c r="F1137" s="13" t="s">
        <v>15</v>
      </c>
      <c r="G1137" s="24" t="n">
        <v>0.8</v>
      </c>
      <c r="H1137" s="13" t="n">
        <v>100</v>
      </c>
      <c r="I1137" s="21" t="n">
        <f>G1137*H1137*7</f>
        <v>560</v>
      </c>
      <c r="J1137" s="13" t="s">
        <v>126</v>
      </c>
      <c r="K1137" s="17" t="n">
        <v>606</v>
      </c>
      <c r="L1137" s="15" t="n">
        <v>12</v>
      </c>
      <c r="M1137" s="17" t="n">
        <v>0</v>
      </c>
      <c r="N1137" s="12" t="n">
        <v>0</v>
      </c>
      <c r="O1137" s="12" t="n">
        <v>0</v>
      </c>
      <c r="P1137" s="12" t="n">
        <v>0</v>
      </c>
      <c r="Q1137" s="23" t="n">
        <f>M1139/H1137</f>
        <v>0.05</v>
      </c>
    </row>
    <row r="1138" ht="22.5" customHeight="1">
      <c r="A1138" s="32"/>
      <c r="B1138" s="20"/>
      <c r="C1138" s="13"/>
      <c r="D1138" s="20"/>
      <c r="E1138" s="29"/>
      <c r="F1138" s="20"/>
      <c r="G1138" s="29"/>
      <c r="H1138" s="20"/>
      <c r="I1138" s="20"/>
      <c r="J1138" s="13" t="s">
        <v>127</v>
      </c>
      <c r="K1138" s="17" t="n">
        <v>5663</v>
      </c>
      <c r="L1138" s="15" t="n">
        <v>249</v>
      </c>
      <c r="M1138" s="17" t="n">
        <v>0</v>
      </c>
      <c r="N1138" s="12" t="n">
        <v>0</v>
      </c>
      <c r="O1138" s="12" t="n">
        <v>0</v>
      </c>
      <c r="P1138" s="12" t="n">
        <v>0</v>
      </c>
      <c r="Q1138" s="26"/>
    </row>
    <row r="1139" ht="22.5" customHeight="1">
      <c r="A1139" s="32"/>
      <c r="B1139" s="20"/>
      <c r="C1139" s="13"/>
      <c r="D1139" s="20"/>
      <c r="E1139" s="29"/>
      <c r="F1139" s="20"/>
      <c r="G1139" s="29"/>
      <c r="H1139" s="20"/>
      <c r="I1139" s="20"/>
      <c r="J1139" s="13" t="s">
        <v>128</v>
      </c>
      <c r="K1139" s="17" t="n">
        <v>11898</v>
      </c>
      <c r="L1139" s="15" t="n">
        <v>324</v>
      </c>
      <c r="M1139" s="17" t="n">
        <v>5</v>
      </c>
      <c r="N1139" s="12" t="n">
        <v>0.031</v>
      </c>
      <c r="O1139" s="12" t="n">
        <v>1.991</v>
      </c>
      <c r="P1139" s="12" t="n">
        <v>9.955</v>
      </c>
      <c r="Q1139" s="26"/>
    </row>
    <row r="1140" ht="22.5" customHeight="1">
      <c r="A1140" s="32"/>
      <c r="B1140" s="20"/>
      <c r="C1140" s="13" t="n">
        <v>8628042</v>
      </c>
      <c r="D1140" s="13" t="s">
        <v>28</v>
      </c>
      <c r="E1140" s="14" t="s">
        <v>14</v>
      </c>
      <c r="F1140" s="13" t="s">
        <v>26</v>
      </c>
      <c r="G1140" s="24" t="n">
        <v>0.48</v>
      </c>
      <c r="H1140" s="13" t="n">
        <v>400</v>
      </c>
      <c r="I1140" s="21" t="n">
        <f>G1140*H1140*7</f>
        <v>1344</v>
      </c>
      <c r="J1140" s="13" t="s">
        <v>126</v>
      </c>
      <c r="K1140" s="17" t="n">
        <v>2583</v>
      </c>
      <c r="L1140" s="15" t="n">
        <v>1447</v>
      </c>
      <c r="M1140" s="17" t="n">
        <v>26</v>
      </c>
      <c r="N1140" s="12" t="n">
        <v>0.01</v>
      </c>
      <c r="O1140" s="12" t="n">
        <v>0.48</v>
      </c>
      <c r="P1140" s="12" t="n">
        <v>12.44</v>
      </c>
      <c r="Q1140" s="23" t="n">
        <f>M1142/H1140</f>
        <v>0.94</v>
      </c>
    </row>
    <row r="1141" ht="22.5" customHeight="1">
      <c r="A1141" s="32"/>
      <c r="B1141" s="20"/>
      <c r="C1141" s="13"/>
      <c r="D1141" s="20"/>
      <c r="E1141" s="29"/>
      <c r="F1141" s="20"/>
      <c r="G1141" s="29"/>
      <c r="H1141" s="20"/>
      <c r="I1141" s="20"/>
      <c r="J1141" s="13" t="s">
        <v>127</v>
      </c>
      <c r="K1141" s="17" t="n">
        <v>22898</v>
      </c>
      <c r="L1141" s="15" t="n">
        <v>11197</v>
      </c>
      <c r="M1141" s="17" t="n">
        <v>254</v>
      </c>
      <c r="N1141" s="12" t="n">
        <v>0.01</v>
      </c>
      <c r="O1141" s="12" t="n">
        <v>0.44</v>
      </c>
      <c r="P1141" s="12" t="n">
        <v>112.99</v>
      </c>
      <c r="Q1141" s="26"/>
    </row>
    <row r="1142" ht="22.5" customHeight="1">
      <c r="A1142" s="32"/>
      <c r="B1142" s="20"/>
      <c r="C1142" s="13"/>
      <c r="D1142" s="20"/>
      <c r="E1142" s="29"/>
      <c r="F1142" s="20"/>
      <c r="G1142" s="29"/>
      <c r="H1142" s="20"/>
      <c r="I1142" s="20"/>
      <c r="J1142" s="13" t="s">
        <v>128</v>
      </c>
      <c r="K1142" s="17" t="n">
        <v>38867</v>
      </c>
      <c r="L1142" s="15" t="n">
        <v>18007</v>
      </c>
      <c r="M1142" s="11" t="n">
        <v>376</v>
      </c>
      <c r="N1142" s="12" t="n">
        <v>0.01</v>
      </c>
      <c r="O1142" s="12" t="n">
        <v>0.41</v>
      </c>
      <c r="P1142" s="12" t="n">
        <v>153.48</v>
      </c>
      <c r="Q1142" s="26"/>
    </row>
    <row r="1143" ht="22.5" customHeight="1">
      <c r="A1143" s="32"/>
      <c r="B1143" s="20"/>
      <c r="C1143" s="13" t="n">
        <v>9297014</v>
      </c>
      <c r="D1143" s="13" t="s">
        <v>13</v>
      </c>
      <c r="E1143" s="14" t="s">
        <v>14</v>
      </c>
      <c r="F1143" s="13" t="s">
        <v>26</v>
      </c>
      <c r="G1143" s="24" t="n">
        <v>0.18</v>
      </c>
      <c r="H1143" s="13" t="n">
        <v>200</v>
      </c>
      <c r="I1143" s="21" t="n">
        <f>G1143*H1143*7</f>
        <v>252</v>
      </c>
      <c r="J1143" s="13" t="s">
        <v>126</v>
      </c>
      <c r="K1143" s="17" t="n">
        <v>1647</v>
      </c>
      <c r="L1143" s="15" t="n">
        <v>275</v>
      </c>
      <c r="M1143" s="17" t="n">
        <v>16</v>
      </c>
      <c r="N1143" s="12" t="n">
        <v>0.01</v>
      </c>
      <c r="O1143" s="12" t="n">
        <v>0.23</v>
      </c>
      <c r="P1143" s="12" t="n">
        <v>3.68</v>
      </c>
      <c r="Q1143" s="23" t="n">
        <f>M1145/H1143</f>
        <v>0.995</v>
      </c>
    </row>
    <row r="1144" ht="22.5" customHeight="1">
      <c r="A1144" s="32"/>
      <c r="B1144" s="20"/>
      <c r="C1144" s="13"/>
      <c r="D1144" s="20"/>
      <c r="E1144" s="29"/>
      <c r="F1144" s="20"/>
      <c r="G1144" s="29"/>
      <c r="H1144" s="20"/>
      <c r="I1144" s="20"/>
      <c r="J1144" s="13" t="s">
        <v>127</v>
      </c>
      <c r="K1144" s="17" t="n">
        <v>10975</v>
      </c>
      <c r="L1144" s="15" t="n">
        <v>1049</v>
      </c>
      <c r="M1144" s="11" t="n">
        <v>102</v>
      </c>
      <c r="N1144" s="12" t="n">
        <v>0.02</v>
      </c>
      <c r="O1144" s="12" t="n">
        <v>0.17</v>
      </c>
      <c r="P1144" s="12" t="n">
        <v>16.95</v>
      </c>
      <c r="Q1144" s="26"/>
    </row>
    <row r="1145" ht="22.5" customHeight="1">
      <c r="A1145" s="32"/>
      <c r="B1145" s="20"/>
      <c r="C1145" s="13"/>
      <c r="D1145" s="20"/>
      <c r="E1145" s="29"/>
      <c r="F1145" s="20"/>
      <c r="G1145" s="29"/>
      <c r="H1145" s="20"/>
      <c r="I1145" s="20"/>
      <c r="J1145" s="13" t="s">
        <v>128</v>
      </c>
      <c r="K1145" s="17" t="n">
        <v>22349</v>
      </c>
      <c r="L1145" s="15" t="n">
        <v>3035</v>
      </c>
      <c r="M1145" s="11" t="n">
        <v>199</v>
      </c>
      <c r="N1145" s="12" t="n">
        <v>0.01</v>
      </c>
      <c r="O1145" s="12" t="n">
        <v>0.17</v>
      </c>
      <c r="P1145" s="12" t="n">
        <v>32.88</v>
      </c>
      <c r="Q1145" s="26"/>
    </row>
    <row r="1146" ht="22.5" customHeight="1">
      <c r="A1146" s="32"/>
      <c r="B1146" s="20"/>
      <c r="C1146" s="13" t="n">
        <v>7815836</v>
      </c>
      <c r="D1146" s="13" t="s">
        <v>73</v>
      </c>
      <c r="E1146" s="14" t="s">
        <v>36</v>
      </c>
      <c r="F1146" s="13" t="s">
        <v>15</v>
      </c>
      <c r="G1146" s="24" t="n">
        <v>0.08</v>
      </c>
      <c r="H1146" s="13" t="n">
        <v>12000</v>
      </c>
      <c r="I1146" s="21" t="n">
        <f>G1146*H1146*7</f>
        <v>6720</v>
      </c>
      <c r="J1146" s="13" t="s">
        <v>126</v>
      </c>
      <c r="K1146" s="17" t="n">
        <v>34328</v>
      </c>
      <c r="L1146" s="15" t="n">
        <v>7723</v>
      </c>
      <c r="M1146" s="17" t="n">
        <v>116</v>
      </c>
      <c r="N1146" s="12" t="n">
        <v>0.002</v>
      </c>
      <c r="O1146" s="12" t="n">
        <v>0.118</v>
      </c>
      <c r="P1146" s="12" t="n">
        <v>13.65</v>
      </c>
      <c r="Q1146" s="23" t="n">
        <f>M1148/H1146</f>
        <v>0.28375</v>
      </c>
    </row>
    <row r="1147" ht="22.5" customHeight="1">
      <c r="A1147" s="32"/>
      <c r="B1147" s="20"/>
      <c r="C1147" s="13"/>
      <c r="D1147" s="20"/>
      <c r="E1147" s="29"/>
      <c r="F1147" s="20"/>
      <c r="G1147" s="29"/>
      <c r="H1147" s="20"/>
      <c r="I1147" s="20"/>
      <c r="J1147" s="13" t="s">
        <v>127</v>
      </c>
      <c r="K1147" s="17" t="n">
        <v>511979</v>
      </c>
      <c r="L1147" s="15" t="n">
        <v>101984</v>
      </c>
      <c r="M1147" s="17" t="n">
        <v>1665</v>
      </c>
      <c r="N1147" s="12" t="n">
        <v>0.002</v>
      </c>
      <c r="O1147" s="12" t="n">
        <v>0.113</v>
      </c>
      <c r="P1147" s="12" t="n">
        <v>188.46</v>
      </c>
      <c r="Q1147" s="26"/>
    </row>
    <row r="1148" ht="22.5" customHeight="1">
      <c r="A1148" s="32"/>
      <c r="B1148" s="20"/>
      <c r="C1148" s="13"/>
      <c r="D1148" s="20"/>
      <c r="E1148" s="29"/>
      <c r="F1148" s="20"/>
      <c r="G1148" s="29"/>
      <c r="H1148" s="20"/>
      <c r="I1148" s="20"/>
      <c r="J1148" s="13" t="s">
        <v>128</v>
      </c>
      <c r="K1148" s="17" t="n">
        <v>1117381</v>
      </c>
      <c r="L1148" s="15" t="n">
        <v>234611</v>
      </c>
      <c r="M1148" s="17" t="n">
        <v>3405</v>
      </c>
      <c r="N1148" s="12" t="n">
        <v>0.002</v>
      </c>
      <c r="O1148" s="12" t="n">
        <v>0.116</v>
      </c>
      <c r="P1148" s="12" t="n">
        <v>395.89</v>
      </c>
      <c r="Q1148" s="26"/>
    </row>
    <row r="1149" ht="22.5" customHeight="1">
      <c r="A1149" s="32"/>
      <c r="B1149" s="20"/>
      <c r="C1149" s="13" t="n">
        <v>8312006</v>
      </c>
      <c r="D1149" s="13" t="s">
        <v>92</v>
      </c>
      <c r="E1149" s="14" t="s">
        <v>14</v>
      </c>
      <c r="F1149" s="13" t="s">
        <v>15</v>
      </c>
      <c r="G1149" s="24" t="n">
        <v>0.12</v>
      </c>
      <c r="H1149" s="14" t="n">
        <v>50</v>
      </c>
      <c r="I1149" s="21" t="n">
        <f>G1149*H1149*7</f>
        <v>42</v>
      </c>
      <c r="J1149" s="13" t="s">
        <v>126</v>
      </c>
      <c r="K1149" s="17" t="n">
        <v>90</v>
      </c>
      <c r="L1149" s="17" t="n">
        <v>4</v>
      </c>
      <c r="M1149" s="17" t="n">
        <v>1</v>
      </c>
      <c r="N1149" s="12" t="n">
        <v>0.03</v>
      </c>
      <c r="O1149" s="12" t="n">
        <v>0.12</v>
      </c>
      <c r="P1149" s="12" t="n">
        <v>0.12</v>
      </c>
      <c r="Q1149" s="23" t="n">
        <f>M1151/H1149</f>
        <v>0.86</v>
      </c>
    </row>
    <row r="1150" ht="22.5" customHeight="1">
      <c r="A1150" s="32"/>
      <c r="B1150" s="20"/>
      <c r="C1150" s="13"/>
      <c r="D1150" s="20"/>
      <c r="E1150" s="29"/>
      <c r="F1150" s="20"/>
      <c r="G1150" s="29"/>
      <c r="H1150" s="29"/>
      <c r="I1150" s="20"/>
      <c r="J1150" s="13" t="s">
        <v>127</v>
      </c>
      <c r="K1150" s="17" t="n">
        <v>9072</v>
      </c>
      <c r="L1150" s="15" t="n">
        <v>1288</v>
      </c>
      <c r="M1150" s="17" t="n">
        <v>29</v>
      </c>
      <c r="N1150" s="12" t="n">
        <v>0.002</v>
      </c>
      <c r="O1150" s="12" t="n">
        <v>0.12</v>
      </c>
      <c r="P1150" s="12" t="n">
        <v>3.48</v>
      </c>
      <c r="Q1150" s="26"/>
      <c r="R1150" s="4" t="s">
        <v>146</v>
      </c>
    </row>
    <row r="1151" ht="22.5" customHeight="1">
      <c r="A1151" s="32"/>
      <c r="B1151" s="20"/>
      <c r="C1151" s="13"/>
      <c r="D1151" s="20"/>
      <c r="E1151" s="29"/>
      <c r="F1151" s="20"/>
      <c r="G1151" s="29"/>
      <c r="H1151" s="29"/>
      <c r="I1151" s="20"/>
      <c r="J1151" s="13" t="s">
        <v>128</v>
      </c>
      <c r="K1151" s="17" t="n">
        <v>10134</v>
      </c>
      <c r="L1151" s="15" t="n">
        <v>1658</v>
      </c>
      <c r="M1151" s="17" t="n">
        <v>43</v>
      </c>
      <c r="N1151" s="12" t="n">
        <v>0.003</v>
      </c>
      <c r="O1151" s="12" t="n">
        <v>0.12</v>
      </c>
      <c r="P1151" s="12" t="n">
        <v>5.16</v>
      </c>
      <c r="Q1151" s="26"/>
    </row>
    <row r="1152" ht="22.5" customHeight="1">
      <c r="A1152" s="32"/>
      <c r="B1152" s="20"/>
      <c r="C1152" s="13" t="n">
        <v>91467820</v>
      </c>
      <c r="D1152" s="13" t="s">
        <v>74</v>
      </c>
      <c r="E1152" s="14" t="s">
        <v>36</v>
      </c>
      <c r="F1152" s="13" t="s">
        <v>15</v>
      </c>
      <c r="G1152" s="24" t="n">
        <v>0.1</v>
      </c>
      <c r="H1152" s="14" t="n">
        <v>300</v>
      </c>
      <c r="I1152" s="21" t="n">
        <f>G1152*H1152*7</f>
        <v>210</v>
      </c>
      <c r="J1152" s="13" t="s">
        <v>126</v>
      </c>
      <c r="K1152" s="17" t="n">
        <v>639</v>
      </c>
      <c r="L1152" s="15" t="n">
        <v>52</v>
      </c>
      <c r="M1152" s="17" t="n">
        <v>0</v>
      </c>
      <c r="N1152" s="12" t="n">
        <v>0</v>
      </c>
      <c r="O1152" s="12" t="n">
        <v>0</v>
      </c>
      <c r="P1152" s="12" t="n">
        <v>0</v>
      </c>
      <c r="Q1152" s="23" t="n">
        <f>M1154/H1152</f>
        <v>0.806666666666667</v>
      </c>
    </row>
    <row r="1153" ht="22.5" customHeight="1">
      <c r="A1153" s="32"/>
      <c r="B1153" s="20"/>
      <c r="C1153" s="13"/>
      <c r="D1153" s="20"/>
      <c r="E1153" s="29"/>
      <c r="F1153" s="20"/>
      <c r="G1153" s="29"/>
      <c r="H1153" s="29"/>
      <c r="I1153" s="20"/>
      <c r="J1153" s="13" t="s">
        <v>127</v>
      </c>
      <c r="K1153" s="17" t="n">
        <v>83077</v>
      </c>
      <c r="L1153" s="15" t="n">
        <v>33881</v>
      </c>
      <c r="M1153" s="17" t="n">
        <v>242</v>
      </c>
      <c r="N1153" s="12" t="n">
        <v>0.001</v>
      </c>
      <c r="O1153" s="12" t="n">
        <v>0.1</v>
      </c>
      <c r="P1153" s="12" t="n">
        <v>24.2</v>
      </c>
      <c r="Q1153" s="26"/>
    </row>
    <row r="1154" ht="22.5" customHeight="1">
      <c r="A1154" s="32"/>
      <c r="B1154" s="20"/>
      <c r="C1154" s="13"/>
      <c r="D1154" s="20"/>
      <c r="E1154" s="29"/>
      <c r="F1154" s="20"/>
      <c r="G1154" s="29"/>
      <c r="H1154" s="29"/>
      <c r="I1154" s="20"/>
      <c r="J1154" s="13" t="s">
        <v>128</v>
      </c>
      <c r="K1154" s="17" t="n">
        <v>91653</v>
      </c>
      <c r="L1154" s="15" t="n">
        <v>35883</v>
      </c>
      <c r="M1154" s="17" t="n">
        <v>242</v>
      </c>
      <c r="N1154" s="12" t="n">
        <v>0.001</v>
      </c>
      <c r="O1154" s="12" t="n">
        <v>0.1</v>
      </c>
      <c r="P1154" s="12" t="n">
        <v>24.2</v>
      </c>
      <c r="Q1154" s="26"/>
    </row>
    <row r="1155" ht="22.5" customHeight="1">
      <c r="A1155" s="32"/>
      <c r="B1155" s="20"/>
      <c r="C1155" s="13" t="n">
        <v>91467821</v>
      </c>
      <c r="D1155" s="13" t="s">
        <v>74</v>
      </c>
      <c r="E1155" s="14" t="s">
        <v>17</v>
      </c>
      <c r="F1155" s="13" t="s">
        <v>15</v>
      </c>
      <c r="G1155" s="24" t="n">
        <v>0.17</v>
      </c>
      <c r="H1155" s="14" t="n">
        <v>100</v>
      </c>
      <c r="I1155" s="21" t="n">
        <f>G1155*H1155*7</f>
        <v>119</v>
      </c>
      <c r="J1155" s="13" t="s">
        <v>126</v>
      </c>
      <c r="K1155" s="17" t="n">
        <v>1286</v>
      </c>
      <c r="L1155" s="17" t="n">
        <v>151</v>
      </c>
      <c r="M1155" s="17" t="n">
        <v>0</v>
      </c>
      <c r="N1155" s="12" t="n">
        <v>0</v>
      </c>
      <c r="O1155" s="12" t="n">
        <v>0</v>
      </c>
      <c r="P1155" s="12" t="n">
        <v>0</v>
      </c>
      <c r="Q1155" s="23" t="n">
        <f>M1157/H1155</f>
        <v>0</v>
      </c>
    </row>
    <row r="1156" ht="22.5" customHeight="1">
      <c r="A1156" s="32"/>
      <c r="B1156" s="20"/>
      <c r="C1156" s="13"/>
      <c r="D1156" s="20"/>
      <c r="E1156" s="29"/>
      <c r="F1156" s="20"/>
      <c r="G1156" s="29"/>
      <c r="H1156" s="29"/>
      <c r="I1156" s="20"/>
      <c r="J1156" s="13" t="s">
        <v>127</v>
      </c>
      <c r="K1156" s="17" t="n">
        <v>23192</v>
      </c>
      <c r="L1156" s="15" t="n">
        <v>3891</v>
      </c>
      <c r="M1156" s="17" t="n">
        <v>0</v>
      </c>
      <c r="N1156" s="12" t="n">
        <v>0</v>
      </c>
      <c r="O1156" s="12" t="n">
        <v>0</v>
      </c>
      <c r="P1156" s="12" t="n">
        <v>0</v>
      </c>
      <c r="Q1156" s="26"/>
      <c r="R1156" s="4" t="s">
        <v>146</v>
      </c>
    </row>
    <row r="1157" ht="22.5" customHeight="1">
      <c r="A1157" s="32"/>
      <c r="B1157" s="20"/>
      <c r="C1157" s="13"/>
      <c r="D1157" s="20"/>
      <c r="E1157" s="29"/>
      <c r="F1157" s="20"/>
      <c r="G1157" s="29"/>
      <c r="H1157" s="29"/>
      <c r="I1157" s="20"/>
      <c r="J1157" s="13" t="s">
        <v>128</v>
      </c>
      <c r="K1157" s="17" t="n">
        <v>55829</v>
      </c>
      <c r="L1157" s="15" t="n">
        <v>8326</v>
      </c>
      <c r="M1157" s="17" t="n">
        <v>0</v>
      </c>
      <c r="N1157" s="12" t="n">
        <v>0</v>
      </c>
      <c r="O1157" s="12" t="n">
        <v>0</v>
      </c>
      <c r="P1157" s="12" t="n">
        <v>0</v>
      </c>
      <c r="Q1157" s="26"/>
    </row>
    <row r="1158" ht="22.5" customHeight="1">
      <c r="A1158" s="32"/>
      <c r="B1158" s="20"/>
      <c r="C1158" s="13" t="n">
        <v>10295313</v>
      </c>
      <c r="D1158" s="13" t="s">
        <v>92</v>
      </c>
      <c r="E1158" s="14" t="s">
        <v>14</v>
      </c>
      <c r="F1158" s="13" t="s">
        <v>15</v>
      </c>
      <c r="G1158" s="24" t="n">
        <v>3</v>
      </c>
      <c r="H1158" s="14" t="n">
        <v>100</v>
      </c>
      <c r="I1158" s="21" t="n">
        <f>G1158*H1158*7</f>
        <v>2100</v>
      </c>
      <c r="J1158" s="13" t="s">
        <v>126</v>
      </c>
      <c r="K1158" s="17" t="n">
        <v>4</v>
      </c>
      <c r="L1158" s="17" t="n">
        <v>0</v>
      </c>
      <c r="M1158" s="17" t="n">
        <v>0</v>
      </c>
      <c r="N1158" s="12" t="n">
        <v>0</v>
      </c>
      <c r="O1158" s="12" t="n">
        <v>0</v>
      </c>
      <c r="P1158" s="12" t="n">
        <v>0</v>
      </c>
      <c r="Q1158" s="23" t="n">
        <f>M1160/H1158</f>
        <v>0</v>
      </c>
    </row>
    <row r="1159" ht="22.5" customHeight="1">
      <c r="A1159" s="32"/>
      <c r="B1159" s="20"/>
      <c r="C1159" s="13"/>
      <c r="D1159" s="20"/>
      <c r="E1159" s="29"/>
      <c r="F1159" s="20"/>
      <c r="G1159" s="29"/>
      <c r="H1159" s="29"/>
      <c r="I1159" s="20"/>
      <c r="J1159" s="13" t="s">
        <v>127</v>
      </c>
      <c r="K1159" s="17" t="n">
        <v>138</v>
      </c>
      <c r="L1159" s="17" t="n">
        <v>0</v>
      </c>
      <c r="M1159" s="17" t="n">
        <v>0</v>
      </c>
      <c r="N1159" s="12" t="n">
        <v>0</v>
      </c>
      <c r="O1159" s="12" t="n">
        <v>0</v>
      </c>
      <c r="P1159" s="12" t="n">
        <v>0</v>
      </c>
      <c r="Q1159" s="26"/>
      <c r="R1159" s="4" t="s">
        <v>146</v>
      </c>
    </row>
    <row r="1160" ht="22.5" customHeight="1">
      <c r="A1160" s="32"/>
      <c r="B1160" s="20"/>
      <c r="C1160" s="13"/>
      <c r="D1160" s="20"/>
      <c r="E1160" s="29"/>
      <c r="F1160" s="20"/>
      <c r="G1160" s="29"/>
      <c r="H1160" s="29"/>
      <c r="I1160" s="20"/>
      <c r="J1160" s="13" t="s">
        <v>128</v>
      </c>
      <c r="K1160" s="17" t="n">
        <v>517</v>
      </c>
      <c r="L1160" s="15" t="n">
        <v>48</v>
      </c>
      <c r="M1160" s="17" t="n">
        <v>0</v>
      </c>
      <c r="N1160" s="12" t="n">
        <v>0</v>
      </c>
      <c r="O1160" s="12" t="n">
        <v>0</v>
      </c>
      <c r="P1160" s="12" t="n">
        <v>0</v>
      </c>
      <c r="Q1160" s="26"/>
    </row>
    <row r="1161" ht="22.5" customHeight="1">
      <c r="A1161" s="32"/>
      <c r="B1161" s="20"/>
      <c r="C1161" s="13" t="n">
        <v>91496145</v>
      </c>
      <c r="D1161" s="13" t="s">
        <v>74</v>
      </c>
      <c r="E1161" s="14" t="s">
        <v>71</v>
      </c>
      <c r="F1161" s="13" t="s">
        <v>15</v>
      </c>
      <c r="G1161" s="24" t="n">
        <v>0.14</v>
      </c>
      <c r="H1161" s="14" t="n">
        <v>50</v>
      </c>
      <c r="I1161" s="21" t="n">
        <f>G1161*H1161*7</f>
        <v>49</v>
      </c>
      <c r="J1161" s="13" t="s">
        <v>126</v>
      </c>
      <c r="K1161" s="17" t="n">
        <v>237</v>
      </c>
      <c r="L1161" s="17" t="n">
        <v>9</v>
      </c>
      <c r="M1161" s="17" t="n">
        <v>0</v>
      </c>
      <c r="N1161" s="12" t="n">
        <v>0</v>
      </c>
      <c r="O1161" s="12" t="n">
        <v>0</v>
      </c>
      <c r="P1161" s="12" t="n">
        <v>0</v>
      </c>
      <c r="Q1161" s="23" t="n">
        <f>M1163/H1161</f>
        <v>0.34</v>
      </c>
    </row>
    <row r="1162" ht="22.5" customHeight="1">
      <c r="A1162" s="32"/>
      <c r="B1162" s="20"/>
      <c r="C1162" s="13"/>
      <c r="D1162" s="20"/>
      <c r="E1162" s="29"/>
      <c r="F1162" s="20"/>
      <c r="G1162" s="29"/>
      <c r="H1162" s="29"/>
      <c r="I1162" s="20"/>
      <c r="J1162" s="13" t="s">
        <v>127</v>
      </c>
      <c r="K1162" s="17" t="n">
        <v>23899</v>
      </c>
      <c r="L1162" s="15" t="n">
        <v>5582</v>
      </c>
      <c r="M1162" s="17" t="n">
        <v>17</v>
      </c>
      <c r="N1162" s="12" t="n">
        <v>0</v>
      </c>
      <c r="O1162" s="12" t="n">
        <v>0.15</v>
      </c>
      <c r="P1162" s="12" t="n">
        <v>2.55</v>
      </c>
      <c r="Q1162" s="26"/>
    </row>
    <row r="1163" ht="22.5" customHeight="1">
      <c r="A1163" s="32"/>
      <c r="B1163" s="20"/>
      <c r="C1163" s="13"/>
      <c r="D1163" s="20"/>
      <c r="E1163" s="29"/>
      <c r="F1163" s="20"/>
      <c r="G1163" s="29"/>
      <c r="H1163" s="29"/>
      <c r="I1163" s="20"/>
      <c r="J1163" s="13" t="s">
        <v>128</v>
      </c>
      <c r="K1163" s="17" t="n">
        <v>25461</v>
      </c>
      <c r="L1163" s="15" t="n">
        <v>6737</v>
      </c>
      <c r="M1163" s="17" t="n">
        <v>17</v>
      </c>
      <c r="N1163" s="12" t="n">
        <v>0</v>
      </c>
      <c r="O1163" s="12" t="n">
        <v>0.15</v>
      </c>
      <c r="P1163" s="12" t="n">
        <v>2.55</v>
      </c>
      <c r="Q1163" s="26"/>
    </row>
    <row r="1164" ht="22.5" customHeight="1">
      <c r="A1164" s="32"/>
      <c r="B1164" s="20"/>
      <c r="C1164" s="13" t="n">
        <v>91496146</v>
      </c>
      <c r="D1164" s="13" t="s">
        <v>74</v>
      </c>
      <c r="E1164" s="14" t="s">
        <v>46</v>
      </c>
      <c r="F1164" s="13" t="s">
        <v>15</v>
      </c>
      <c r="G1164" s="24" t="n">
        <v>0.14</v>
      </c>
      <c r="H1164" s="14" t="n">
        <v>200</v>
      </c>
      <c r="I1164" s="21" t="n">
        <f>G1164*H1164*7</f>
        <v>196</v>
      </c>
      <c r="J1164" s="13" t="s">
        <v>126</v>
      </c>
      <c r="K1164" s="17" t="n">
        <v>662</v>
      </c>
      <c r="L1164" s="17" t="n">
        <v>28</v>
      </c>
      <c r="M1164" s="17" t="n">
        <v>0</v>
      </c>
      <c r="N1164" s="12" t="n">
        <v>0</v>
      </c>
      <c r="O1164" s="12" t="n">
        <v>0</v>
      </c>
      <c r="P1164" s="12" t="n">
        <v>0</v>
      </c>
      <c r="Q1164" s="23" t="n">
        <f>M1166/H1164</f>
        <v>0.045</v>
      </c>
    </row>
    <row r="1165" ht="22.5" customHeight="1">
      <c r="A1165" s="32"/>
      <c r="B1165" s="20"/>
      <c r="C1165" s="13"/>
      <c r="D1165" s="20"/>
      <c r="E1165" s="29"/>
      <c r="F1165" s="20"/>
      <c r="G1165" s="29"/>
      <c r="H1165" s="29"/>
      <c r="I1165" s="20"/>
      <c r="J1165" s="13" t="s">
        <v>127</v>
      </c>
      <c r="K1165" s="17" t="n">
        <v>28390</v>
      </c>
      <c r="L1165" s="15" t="n">
        <v>4590</v>
      </c>
      <c r="M1165" s="17" t="n">
        <v>8</v>
      </c>
      <c r="N1165" s="12" t="n">
        <v>0.001</v>
      </c>
      <c r="O1165" s="12" t="n">
        <v>0.14</v>
      </c>
      <c r="P1165" s="12" t="n">
        <v>1.12</v>
      </c>
      <c r="Q1165" s="26"/>
    </row>
    <row r="1166" ht="22.5" customHeight="1">
      <c r="A1166" s="32"/>
      <c r="B1166" s="20"/>
      <c r="C1166" s="13"/>
      <c r="D1166" s="20"/>
      <c r="E1166" s="29"/>
      <c r="F1166" s="20"/>
      <c r="G1166" s="29"/>
      <c r="H1166" s="29"/>
      <c r="I1166" s="20"/>
      <c r="J1166" s="13" t="s">
        <v>128</v>
      </c>
      <c r="K1166" s="17" t="n">
        <v>29590</v>
      </c>
      <c r="L1166" s="15" t="n">
        <v>6570</v>
      </c>
      <c r="M1166" s="17" t="n">
        <v>9</v>
      </c>
      <c r="N1166" s="12" t="n">
        <v>0</v>
      </c>
      <c r="O1166" s="12" t="n">
        <v>0.14</v>
      </c>
      <c r="P1166" s="12" t="n">
        <v>1.26</v>
      </c>
      <c r="Q1166" s="26"/>
    </row>
    <row r="1167" ht="22.5" customHeight="1">
      <c r="A1167" s="32"/>
      <c r="B1167" s="20"/>
      <c r="C1167" s="13" t="n">
        <v>91496147</v>
      </c>
      <c r="D1167" s="13" t="s">
        <v>74</v>
      </c>
      <c r="E1167" s="14" t="s">
        <v>11</v>
      </c>
      <c r="F1167" s="13" t="s">
        <v>15</v>
      </c>
      <c r="G1167" s="24" t="n">
        <v>0.14</v>
      </c>
      <c r="H1167" s="14" t="n">
        <v>150</v>
      </c>
      <c r="I1167" s="21" t="n">
        <f>G1167*H1167*7</f>
        <v>147</v>
      </c>
      <c r="J1167" s="13" t="s">
        <v>126</v>
      </c>
      <c r="K1167" s="17" t="n">
        <v>863</v>
      </c>
      <c r="L1167" s="15" t="n">
        <v>23</v>
      </c>
      <c r="M1167" s="17" t="n">
        <v>0</v>
      </c>
      <c r="N1167" s="12" t="n">
        <v>0</v>
      </c>
      <c r="O1167" s="12" t="n">
        <v>0</v>
      </c>
      <c r="P1167" s="12" t="n">
        <v>0</v>
      </c>
      <c r="Q1167" s="23" t="n">
        <f>M1169/H1167</f>
        <v>0.0666666666666667</v>
      </c>
    </row>
    <row r="1168" ht="22.5" customHeight="1">
      <c r="A1168" s="32"/>
      <c r="B1168" s="20"/>
      <c r="C1168" s="13"/>
      <c r="D1168" s="20"/>
      <c r="E1168" s="29"/>
      <c r="F1168" s="20"/>
      <c r="G1168" s="29"/>
      <c r="H1168" s="29"/>
      <c r="I1168" s="20"/>
      <c r="J1168" s="13" t="s">
        <v>127</v>
      </c>
      <c r="K1168" s="17" t="n">
        <v>6569</v>
      </c>
      <c r="L1168" s="15" t="n">
        <v>668</v>
      </c>
      <c r="M1168" s="17" t="n">
        <v>8</v>
      </c>
      <c r="N1168" s="12" t="n">
        <v>0.003</v>
      </c>
      <c r="O1168" s="12" t="n">
        <v>0.13</v>
      </c>
      <c r="P1168" s="12" t="n">
        <v>17.55</v>
      </c>
      <c r="Q1168" s="26"/>
    </row>
    <row r="1169" ht="22.5" customHeight="1">
      <c r="A1169" s="32"/>
      <c r="B1169" s="20"/>
      <c r="C1169" s="13"/>
      <c r="D1169" s="20"/>
      <c r="E1169" s="29"/>
      <c r="F1169" s="20"/>
      <c r="G1169" s="29"/>
      <c r="H1169" s="29"/>
      <c r="I1169" s="20"/>
      <c r="J1169" s="13" t="s">
        <v>128</v>
      </c>
      <c r="K1169" s="17" t="n">
        <v>9680</v>
      </c>
      <c r="L1169" s="15" t="n">
        <v>805</v>
      </c>
      <c r="M1169" s="17" t="n">
        <v>10</v>
      </c>
      <c r="N1169" s="12" t="n">
        <v>0.002</v>
      </c>
      <c r="O1169" s="12" t="n">
        <v>0.13</v>
      </c>
      <c r="P1169" s="12" t="n">
        <v>1.3</v>
      </c>
      <c r="Q1169" s="26"/>
    </row>
    <row r="1170" ht="22.5" customHeight="1">
      <c r="A1170" s="32"/>
      <c r="B1170" s="20"/>
      <c r="C1170" s="13" t="n">
        <v>91496148</v>
      </c>
      <c r="D1170" s="13" t="s">
        <v>74</v>
      </c>
      <c r="E1170" s="14" t="s">
        <v>14</v>
      </c>
      <c r="F1170" s="13" t="s">
        <v>15</v>
      </c>
      <c r="G1170" s="24" t="n">
        <v>0.15</v>
      </c>
      <c r="H1170" s="14" t="n">
        <v>160</v>
      </c>
      <c r="I1170" s="21" t="n">
        <f>G1170*H1170*7</f>
        <v>168</v>
      </c>
      <c r="J1170" s="13" t="s">
        <v>126</v>
      </c>
      <c r="K1170" s="17" t="n">
        <v>26</v>
      </c>
      <c r="L1170" s="17" t="n">
        <v>1</v>
      </c>
      <c r="M1170" s="17" t="n">
        <v>0</v>
      </c>
      <c r="N1170" s="12" t="n">
        <v>0</v>
      </c>
      <c r="O1170" s="12" t="n">
        <v>0</v>
      </c>
      <c r="P1170" s="12" t="n">
        <v>0</v>
      </c>
      <c r="Q1170" s="23" t="n">
        <f>M1172/H1170</f>
        <v>1</v>
      </c>
    </row>
    <row r="1171" ht="22.5" customHeight="1">
      <c r="A1171" s="32"/>
      <c r="B1171" s="20"/>
      <c r="C1171" s="13"/>
      <c r="D1171" s="20"/>
      <c r="E1171" s="29"/>
      <c r="F1171" s="20"/>
      <c r="G1171" s="29"/>
      <c r="H1171" s="29"/>
      <c r="I1171" s="20"/>
      <c r="J1171" s="13" t="s">
        <v>127</v>
      </c>
      <c r="K1171" s="17" t="n">
        <v>20802</v>
      </c>
      <c r="L1171" s="15" t="n">
        <v>8131</v>
      </c>
      <c r="M1171" s="17" t="n">
        <v>160</v>
      </c>
      <c r="N1171" s="12" t="n">
        <v>0.001</v>
      </c>
      <c r="O1171" s="12" t="n">
        <v>0.15</v>
      </c>
      <c r="P1171" s="12" t="n">
        <v>24</v>
      </c>
      <c r="Q1171" s="26"/>
    </row>
    <row r="1172" ht="22.5" customHeight="1">
      <c r="A1172" s="32"/>
      <c r="B1172" s="20"/>
      <c r="C1172" s="13"/>
      <c r="D1172" s="20"/>
      <c r="E1172" s="29"/>
      <c r="F1172" s="20"/>
      <c r="G1172" s="29"/>
      <c r="H1172" s="29"/>
      <c r="I1172" s="20"/>
      <c r="J1172" s="13" t="s">
        <v>128</v>
      </c>
      <c r="K1172" s="17" t="n">
        <v>33056</v>
      </c>
      <c r="L1172" s="15" t="n">
        <v>10265</v>
      </c>
      <c r="M1172" s="17" t="n">
        <v>160</v>
      </c>
      <c r="N1172" s="12" t="n">
        <v>0.001</v>
      </c>
      <c r="O1172" s="12" t="n">
        <v>0.15</v>
      </c>
      <c r="P1172" s="12" t="n">
        <v>24</v>
      </c>
      <c r="Q1172" s="26"/>
    </row>
    <row r="1173" ht="22.5" customHeight="1">
      <c r="A1173" s="32"/>
      <c r="B1173" s="20"/>
      <c r="C1173" s="13" t="n">
        <v>10765365</v>
      </c>
      <c r="D1173" s="13" t="s">
        <v>75</v>
      </c>
      <c r="E1173" s="14" t="s">
        <v>71</v>
      </c>
      <c r="F1173" s="13" t="s">
        <v>15</v>
      </c>
      <c r="G1173" s="24" t="n">
        <v>0.19</v>
      </c>
      <c r="H1173" s="14" t="n">
        <v>100</v>
      </c>
      <c r="I1173" s="21" t="n">
        <f>G1173*H1173*7</f>
        <v>133</v>
      </c>
      <c r="J1173" s="13" t="s">
        <v>126</v>
      </c>
      <c r="K1173" s="17" t="n">
        <v>13637</v>
      </c>
      <c r="L1173" s="17" t="n">
        <v>78</v>
      </c>
      <c r="M1173" s="17" t="n">
        <v>5</v>
      </c>
      <c r="N1173" s="12" t="n">
        <v>0.012</v>
      </c>
      <c r="O1173" s="12" t="n">
        <v>0.18</v>
      </c>
      <c r="P1173" s="12" t="n">
        <v>0.9</v>
      </c>
      <c r="Q1173" s="23" t="n">
        <f>M1175/H1173</f>
        <v>1</v>
      </c>
    </row>
    <row r="1174" ht="22.5" customHeight="1">
      <c r="A1174" s="32"/>
      <c r="B1174" s="20"/>
      <c r="C1174" s="13"/>
      <c r="D1174" s="20"/>
      <c r="E1174" s="29"/>
      <c r="F1174" s="20"/>
      <c r="G1174" s="29"/>
      <c r="H1174" s="29"/>
      <c r="I1174" s="20"/>
      <c r="J1174" s="13" t="s">
        <v>127</v>
      </c>
      <c r="K1174" s="17" t="n">
        <v>109751</v>
      </c>
      <c r="L1174" s="15" t="n">
        <v>843</v>
      </c>
      <c r="M1174" s="17" t="n">
        <v>89</v>
      </c>
      <c r="N1174" s="12" t="n">
        <v>0.019</v>
      </c>
      <c r="O1174" s="12" t="n">
        <v>0.181</v>
      </c>
      <c r="P1174" s="12" t="n">
        <v>16.1</v>
      </c>
      <c r="Q1174" s="26"/>
    </row>
    <row r="1175" ht="22.5" customHeight="1">
      <c r="A1175" s="32"/>
      <c r="B1175" s="20"/>
      <c r="C1175" s="13"/>
      <c r="D1175" s="20"/>
      <c r="E1175" s="29"/>
      <c r="F1175" s="20"/>
      <c r="G1175" s="29"/>
      <c r="H1175" s="29"/>
      <c r="I1175" s="20"/>
      <c r="J1175" s="13" t="s">
        <v>128</v>
      </c>
      <c r="K1175" s="17" t="n">
        <v>313739</v>
      </c>
      <c r="L1175" s="15" t="n">
        <v>1874</v>
      </c>
      <c r="M1175" s="17" t="n">
        <v>100</v>
      </c>
      <c r="N1175" s="12" t="n">
        <v>0.001</v>
      </c>
      <c r="O1175" s="12" t="n">
        <v>0.181</v>
      </c>
      <c r="P1175" s="12" t="n">
        <v>18.06</v>
      </c>
      <c r="Q1175" s="26"/>
    </row>
    <row r="1176" ht="22.5" customHeight="1">
      <c r="A1176" s="32"/>
      <c r="B1176" s="20"/>
      <c r="C1176" s="13" t="n">
        <v>11079953</v>
      </c>
      <c r="D1176" s="13" t="s">
        <v>72</v>
      </c>
      <c r="E1176" s="14" t="s">
        <v>36</v>
      </c>
      <c r="F1176" s="13" t="s">
        <v>15</v>
      </c>
      <c r="G1176" s="24" t="n">
        <v>0.8</v>
      </c>
      <c r="H1176" s="14" t="n">
        <v>100</v>
      </c>
      <c r="I1176" s="21" t="n">
        <f>G1176*H1176*7</f>
        <v>560</v>
      </c>
      <c r="J1176" s="13" t="s">
        <v>126</v>
      </c>
      <c r="K1176" s="15" t="n">
        <v>275</v>
      </c>
      <c r="L1176" s="15" t="n">
        <v>23</v>
      </c>
      <c r="M1176" s="17" t="n">
        <v>0</v>
      </c>
      <c r="N1176" s="12" t="n">
        <v>0</v>
      </c>
      <c r="O1176" s="12" t="n">
        <v>0</v>
      </c>
      <c r="P1176" s="12" t="n">
        <v>0</v>
      </c>
      <c r="Q1176" s="23" t="n">
        <f>M1178/H1176</f>
        <v>0</v>
      </c>
    </row>
    <row r="1177" ht="22.5" customHeight="1">
      <c r="A1177" s="32"/>
      <c r="B1177" s="20"/>
      <c r="C1177" s="13"/>
      <c r="D1177" s="20"/>
      <c r="E1177" s="29"/>
      <c r="F1177" s="20"/>
      <c r="G1177" s="29"/>
      <c r="H1177" s="29"/>
      <c r="I1177" s="20"/>
      <c r="J1177" s="13" t="s">
        <v>127</v>
      </c>
      <c r="K1177" s="17" t="n">
        <v>5717</v>
      </c>
      <c r="L1177" s="17" t="n">
        <v>337</v>
      </c>
      <c r="M1177" s="17" t="n">
        <v>0</v>
      </c>
      <c r="N1177" s="12" t="n">
        <v>0</v>
      </c>
      <c r="O1177" s="12" t="n">
        <v>0</v>
      </c>
      <c r="P1177" s="12" t="n">
        <v>0</v>
      </c>
      <c r="Q1177" s="26"/>
    </row>
    <row r="1178" ht="22.5" customHeight="1">
      <c r="A1178" s="32"/>
      <c r="B1178" s="20"/>
      <c r="C1178" s="13"/>
      <c r="D1178" s="20"/>
      <c r="E1178" s="29"/>
      <c r="F1178" s="20"/>
      <c r="G1178" s="29"/>
      <c r="H1178" s="29"/>
      <c r="I1178" s="20"/>
      <c r="J1178" s="13" t="s">
        <v>128</v>
      </c>
      <c r="K1178" s="17" t="n">
        <v>7359</v>
      </c>
      <c r="L1178" s="17" t="n">
        <v>551</v>
      </c>
      <c r="M1178" s="17" t="n">
        <v>0</v>
      </c>
      <c r="N1178" s="12" t="n">
        <v>0</v>
      </c>
      <c r="O1178" s="12" t="n">
        <v>0</v>
      </c>
      <c r="P1178" s="12" t="n">
        <v>0</v>
      </c>
      <c r="Q1178" s="26"/>
    </row>
    <row r="1179" ht="22.5" customHeight="1">
      <c r="A1179" s="32"/>
      <c r="B1179" s="20"/>
      <c r="C1179" s="13" t="n">
        <v>11690181</v>
      </c>
      <c r="D1179" s="13" t="s">
        <v>76</v>
      </c>
      <c r="E1179" s="14" t="s">
        <v>14</v>
      </c>
      <c r="F1179" s="13" t="s">
        <v>15</v>
      </c>
      <c r="G1179" s="24" t="n">
        <v>0.45</v>
      </c>
      <c r="H1179" s="14" t="n">
        <v>400</v>
      </c>
      <c r="I1179" s="21" t="n">
        <f>G1179*H1179*7</f>
        <v>1260</v>
      </c>
      <c r="J1179" s="13" t="s">
        <v>126</v>
      </c>
      <c r="K1179" s="17" t="n">
        <v>4014</v>
      </c>
      <c r="L1179" s="17" t="n">
        <v>189</v>
      </c>
      <c r="M1179" s="15" t="n">
        <v>9</v>
      </c>
      <c r="N1179" s="12" t="n">
        <v>0.02</v>
      </c>
      <c r="O1179" s="12" t="n">
        <v>0.42</v>
      </c>
      <c r="P1179" s="12" t="n">
        <v>3.78</v>
      </c>
      <c r="Q1179" s="23" t="n">
        <f>M1181/H1179</f>
        <v>1</v>
      </c>
    </row>
    <row r="1180" ht="22.5" customHeight="1">
      <c r="A1180" s="32"/>
      <c r="B1180" s="20"/>
      <c r="C1180" s="13"/>
      <c r="D1180" s="20"/>
      <c r="E1180" s="29"/>
      <c r="F1180" s="20"/>
      <c r="G1180" s="29"/>
      <c r="H1180" s="29"/>
      <c r="I1180" s="20"/>
      <c r="J1180" s="13" t="s">
        <v>127</v>
      </c>
      <c r="K1180" s="17" t="n">
        <v>155845</v>
      </c>
      <c r="L1180" s="15" t="n">
        <v>9628</v>
      </c>
      <c r="M1180" s="17" t="n">
        <v>336</v>
      </c>
      <c r="N1180" s="12" t="n">
        <v>0.036</v>
      </c>
      <c r="O1180" s="12" t="n">
        <v>0.42</v>
      </c>
      <c r="P1180" s="12" t="n">
        <v>141.12</v>
      </c>
      <c r="Q1180" s="26"/>
    </row>
    <row r="1181" ht="22.5" customHeight="1">
      <c r="A1181" s="32"/>
      <c r="B1181" s="20"/>
      <c r="C1181" s="13"/>
      <c r="D1181" s="20"/>
      <c r="E1181" s="29"/>
      <c r="F1181" s="20"/>
      <c r="G1181" s="29"/>
      <c r="H1181" s="29"/>
      <c r="I1181" s="20"/>
      <c r="J1181" s="13" t="s">
        <v>128</v>
      </c>
      <c r="K1181" s="17" t="n">
        <v>177438</v>
      </c>
      <c r="L1181" s="15" t="n">
        <v>11180</v>
      </c>
      <c r="M1181" s="17" t="n">
        <v>400</v>
      </c>
      <c r="N1181" s="12" t="n">
        <v>0.015</v>
      </c>
      <c r="O1181" s="12" t="n">
        <v>0.42</v>
      </c>
      <c r="P1181" s="12" t="n">
        <v>168</v>
      </c>
      <c r="Q1181" s="26"/>
    </row>
    <row r="1182" ht="22.5" customHeight="1">
      <c r="A1182" s="32"/>
      <c r="B1182" s="20"/>
      <c r="C1182" s="13" t="n">
        <v>11836152</v>
      </c>
      <c r="D1182" s="13" t="s">
        <v>73</v>
      </c>
      <c r="E1182" s="14" t="s">
        <v>36</v>
      </c>
      <c r="F1182" s="13" t="s">
        <v>15</v>
      </c>
      <c r="G1182" s="24" t="n">
        <v>0.09</v>
      </c>
      <c r="H1182" s="14" t="n">
        <v>100</v>
      </c>
      <c r="I1182" s="21" t="n">
        <f>G1182*H1182*7</f>
        <v>63</v>
      </c>
      <c r="J1182" s="13" t="s">
        <v>126</v>
      </c>
      <c r="K1182" s="17" t="n">
        <v>84</v>
      </c>
      <c r="L1182" s="15" t="n">
        <v>19</v>
      </c>
      <c r="M1182" s="17" t="n">
        <v>0</v>
      </c>
      <c r="N1182" s="12" t="n">
        <v>0</v>
      </c>
      <c r="O1182" s="12" t="n">
        <v>0</v>
      </c>
      <c r="P1182" s="12" t="n">
        <v>0</v>
      </c>
      <c r="Q1182" s="23" t="n">
        <f>M1184/H1182</f>
        <v>0.03</v>
      </c>
    </row>
    <row r="1183" ht="22.5" customHeight="1">
      <c r="A1183" s="32"/>
      <c r="B1183" s="20"/>
      <c r="C1183" s="13"/>
      <c r="D1183" s="20"/>
      <c r="E1183" s="29"/>
      <c r="F1183" s="20"/>
      <c r="G1183" s="29"/>
      <c r="H1183" s="29"/>
      <c r="I1183" s="20"/>
      <c r="J1183" s="13" t="s">
        <v>127</v>
      </c>
      <c r="K1183" s="17" t="n">
        <v>910</v>
      </c>
      <c r="L1183" s="15" t="n">
        <v>95</v>
      </c>
      <c r="M1183" s="17" t="n">
        <v>3</v>
      </c>
      <c r="N1183" s="12" t="n">
        <v>0.003</v>
      </c>
      <c r="O1183" s="12" t="n">
        <v>0.09</v>
      </c>
      <c r="P1183" s="12" t="n">
        <v>0.27</v>
      </c>
      <c r="Q1183" s="26"/>
    </row>
    <row r="1184" ht="22.5" customHeight="1">
      <c r="A1184" s="32"/>
      <c r="B1184" s="20"/>
      <c r="C1184" s="13"/>
      <c r="D1184" s="20"/>
      <c r="E1184" s="29"/>
      <c r="F1184" s="20"/>
      <c r="G1184" s="29"/>
      <c r="H1184" s="29"/>
      <c r="I1184" s="20"/>
      <c r="J1184" s="13" t="s">
        <v>128</v>
      </c>
      <c r="K1184" s="17" t="n">
        <v>1602</v>
      </c>
      <c r="L1184" s="15" t="n">
        <v>274</v>
      </c>
      <c r="M1184" s="17" t="n">
        <v>3</v>
      </c>
      <c r="N1184" s="12" t="n">
        <v>0.001</v>
      </c>
      <c r="O1184" s="12" t="n">
        <v>0.09</v>
      </c>
      <c r="P1184" s="12" t="n">
        <v>0.27</v>
      </c>
      <c r="Q1184" s="26"/>
    </row>
    <row r="1185" ht="22.5" customHeight="1">
      <c r="A1185" s="32"/>
      <c r="B1185" s="20"/>
      <c r="C1185" s="13" t="n">
        <v>11862336</v>
      </c>
      <c r="D1185" s="13" t="s">
        <v>69</v>
      </c>
      <c r="E1185" s="14" t="s">
        <v>42</v>
      </c>
      <c r="F1185" s="13" t="s">
        <v>15</v>
      </c>
      <c r="G1185" s="24" t="n">
        <v>0.1</v>
      </c>
      <c r="H1185" s="14" t="n">
        <v>100</v>
      </c>
      <c r="I1185" s="21" t="n">
        <f>G1185*H1185*7</f>
        <v>70</v>
      </c>
      <c r="J1185" s="13" t="s">
        <v>126</v>
      </c>
      <c r="K1185" s="17" t="n">
        <v>13</v>
      </c>
      <c r="L1185" s="15" t="n">
        <v>2</v>
      </c>
      <c r="M1185" s="17" t="n">
        <v>0</v>
      </c>
      <c r="N1185" s="12" t="n">
        <v>0</v>
      </c>
      <c r="O1185" s="12" t="n">
        <v>0</v>
      </c>
      <c r="P1185" s="12" t="n">
        <v>0</v>
      </c>
      <c r="Q1185" s="23" t="n">
        <f>M1187/H1185</f>
        <v>0</v>
      </c>
    </row>
    <row r="1186" ht="22.5" customHeight="1">
      <c r="A1186" s="32"/>
      <c r="B1186" s="20"/>
      <c r="C1186" s="13"/>
      <c r="D1186" s="20"/>
      <c r="E1186" s="29"/>
      <c r="F1186" s="20"/>
      <c r="G1186" s="29"/>
      <c r="H1186" s="29"/>
      <c r="I1186" s="20"/>
      <c r="J1186" s="13" t="s">
        <v>127</v>
      </c>
      <c r="K1186" s="17" t="n">
        <v>508</v>
      </c>
      <c r="L1186" s="15" t="n">
        <v>11</v>
      </c>
      <c r="M1186" s="17" t="n">
        <v>0</v>
      </c>
      <c r="N1186" s="12" t="n">
        <v>0</v>
      </c>
      <c r="O1186" s="12" t="n">
        <v>0</v>
      </c>
      <c r="P1186" s="12" t="n">
        <v>0</v>
      </c>
      <c r="Q1186" s="26"/>
    </row>
    <row r="1187" ht="22.5" customHeight="1">
      <c r="A1187" s="32"/>
      <c r="B1187" s="20"/>
      <c r="C1187" s="13"/>
      <c r="D1187" s="20"/>
      <c r="E1187" s="29"/>
      <c r="F1187" s="20"/>
      <c r="G1187" s="29"/>
      <c r="H1187" s="29"/>
      <c r="I1187" s="20"/>
      <c r="J1187" s="13" t="s">
        <v>128</v>
      </c>
      <c r="K1187" s="17" t="n">
        <v>1066</v>
      </c>
      <c r="L1187" s="15" t="n">
        <v>22</v>
      </c>
      <c r="M1187" s="17" t="n">
        <v>0</v>
      </c>
      <c r="N1187" s="12" t="n">
        <v>0</v>
      </c>
      <c r="O1187" s="12" t="n">
        <v>0</v>
      </c>
      <c r="P1187" s="12" t="n">
        <v>0</v>
      </c>
      <c r="Q1187" s="26"/>
    </row>
    <row r="1188" ht="22.5" customHeight="1">
      <c r="A1188" s="32"/>
      <c r="B1188" s="20"/>
      <c r="C1188" s="13" t="n">
        <v>11924259</v>
      </c>
      <c r="D1188" s="13" t="s">
        <v>77</v>
      </c>
      <c r="E1188" s="14" t="s">
        <v>36</v>
      </c>
      <c r="F1188" s="13" t="s">
        <v>15</v>
      </c>
      <c r="G1188" s="24" t="n">
        <v>0.12</v>
      </c>
      <c r="H1188" s="14" t="n">
        <v>200</v>
      </c>
      <c r="I1188" s="21" t="n">
        <f>G1188*H1188*7</f>
        <v>168</v>
      </c>
      <c r="J1188" s="13" t="s">
        <v>126</v>
      </c>
      <c r="K1188" s="17" t="n">
        <v>3184</v>
      </c>
      <c r="L1188" s="15" t="n">
        <v>389</v>
      </c>
      <c r="M1188" s="17" t="n">
        <v>8</v>
      </c>
      <c r="N1188" s="12" t="n">
        <v>0.002</v>
      </c>
      <c r="O1188" s="12" t="n">
        <v>0.12</v>
      </c>
      <c r="P1188" s="12" t="n">
        <v>0.96</v>
      </c>
      <c r="Q1188" s="23" t="n">
        <f>M1190/H1188</f>
        <v>0.265</v>
      </c>
    </row>
    <row r="1189" ht="22.5" customHeight="1">
      <c r="A1189" s="32"/>
      <c r="B1189" s="20"/>
      <c r="C1189" s="13"/>
      <c r="D1189" s="20"/>
      <c r="E1189" s="29"/>
      <c r="F1189" s="20"/>
      <c r="G1189" s="29"/>
      <c r="H1189" s="29"/>
      <c r="I1189" s="20"/>
      <c r="J1189" s="13" t="s">
        <v>127</v>
      </c>
      <c r="K1189" s="17" t="n">
        <v>49571</v>
      </c>
      <c r="L1189" s="15" t="n">
        <v>6920</v>
      </c>
      <c r="M1189" s="17" t="n">
        <v>46</v>
      </c>
      <c r="N1189" s="12" t="n">
        <v>0.001</v>
      </c>
      <c r="O1189" s="12" t="n">
        <v>0.12</v>
      </c>
      <c r="P1189" s="12" t="n">
        <v>5.52</v>
      </c>
      <c r="Q1189" s="26"/>
    </row>
    <row r="1190" ht="22.5" customHeight="1">
      <c r="A1190" s="32"/>
      <c r="B1190" s="20"/>
      <c r="C1190" s="13"/>
      <c r="D1190" s="20"/>
      <c r="E1190" s="29"/>
      <c r="F1190" s="20"/>
      <c r="G1190" s="29"/>
      <c r="H1190" s="29"/>
      <c r="I1190" s="20"/>
      <c r="J1190" s="13" t="s">
        <v>128</v>
      </c>
      <c r="K1190" s="17" t="n">
        <v>91628</v>
      </c>
      <c r="L1190" s="15" t="n">
        <v>8592</v>
      </c>
      <c r="M1190" s="17" t="n">
        <v>53</v>
      </c>
      <c r="N1190" s="12" t="n">
        <v>0.001</v>
      </c>
      <c r="O1190" s="12" t="n">
        <v>0.12</v>
      </c>
      <c r="P1190" s="12" t="n">
        <v>6.36</v>
      </c>
      <c r="Q1190" s="26"/>
    </row>
    <row r="1191" ht="22.5" customHeight="1">
      <c r="A1191" s="32"/>
      <c r="B1191" s="20"/>
      <c r="C1191" s="13" t="n">
        <v>12038500</v>
      </c>
      <c r="D1191" s="13" t="s">
        <v>76</v>
      </c>
      <c r="E1191" s="14" t="s">
        <v>14</v>
      </c>
      <c r="F1191" s="13" t="s">
        <v>15</v>
      </c>
      <c r="G1191" s="24" t="n">
        <v>0.4</v>
      </c>
      <c r="H1191" s="14" t="n">
        <v>100</v>
      </c>
      <c r="I1191" s="21" t="n">
        <f>G1191*H1191*7</f>
        <v>280</v>
      </c>
      <c r="J1191" s="13" t="s">
        <v>126</v>
      </c>
      <c r="K1191" s="17" t="n">
        <v>74</v>
      </c>
      <c r="L1191" s="15" t="n">
        <v>16</v>
      </c>
      <c r="M1191" s="17" t="n">
        <v>1</v>
      </c>
      <c r="N1191" s="12" t="n">
        <v>0.025</v>
      </c>
      <c r="O1191" s="12" t="n">
        <v>0.4</v>
      </c>
      <c r="P1191" s="12" t="n">
        <v>0.4</v>
      </c>
      <c r="Q1191" s="23" t="n">
        <f>M1193/H1191</f>
        <v>0.56</v>
      </c>
    </row>
    <row r="1192" ht="22.5" customHeight="1">
      <c r="A1192" s="32"/>
      <c r="B1192" s="20"/>
      <c r="C1192" s="13"/>
      <c r="D1192" s="20"/>
      <c r="E1192" s="29"/>
      <c r="F1192" s="20"/>
      <c r="G1192" s="29"/>
      <c r="H1192" s="29"/>
      <c r="I1192" s="20"/>
      <c r="J1192" s="13" t="s">
        <v>127</v>
      </c>
      <c r="K1192" s="17" t="n">
        <v>2916</v>
      </c>
      <c r="L1192" s="15" t="n">
        <v>317</v>
      </c>
      <c r="M1192" s="17" t="n">
        <v>14</v>
      </c>
      <c r="N1192" s="12" t="n">
        <v>0.018</v>
      </c>
      <c r="O1192" s="12" t="n">
        <v>0.4</v>
      </c>
      <c r="P1192" s="12" t="n">
        <v>5.6</v>
      </c>
      <c r="Q1192" s="26"/>
    </row>
    <row r="1193" ht="22.5" customHeight="1">
      <c r="A1193" s="32"/>
      <c r="B1193" s="20"/>
      <c r="C1193" s="13"/>
      <c r="D1193" s="20"/>
      <c r="E1193" s="29"/>
      <c r="F1193" s="20"/>
      <c r="G1193" s="29"/>
      <c r="H1193" s="29"/>
      <c r="I1193" s="20"/>
      <c r="J1193" s="13" t="s">
        <v>128</v>
      </c>
      <c r="K1193" s="17" t="n">
        <v>7009</v>
      </c>
      <c r="L1193" s="15" t="n">
        <v>1399</v>
      </c>
      <c r="M1193" s="17" t="n">
        <v>56</v>
      </c>
      <c r="N1193" s="12" t="n">
        <v>0.016</v>
      </c>
      <c r="O1193" s="12" t="n">
        <v>0.4</v>
      </c>
      <c r="P1193" s="12" t="n">
        <v>22.4</v>
      </c>
      <c r="Q1193" s="26"/>
    </row>
    <row r="1194" ht="22.5" customHeight="1">
      <c r="A1194" s="32"/>
      <c r="B1194" s="20"/>
      <c r="C1194" s="13" t="n">
        <v>91565943</v>
      </c>
      <c r="D1194" s="13" t="s">
        <v>74</v>
      </c>
      <c r="E1194" s="14" t="s">
        <v>46</v>
      </c>
      <c r="F1194" s="13" t="s">
        <v>15</v>
      </c>
      <c r="G1194" s="24" t="n">
        <v>0.14</v>
      </c>
      <c r="H1194" s="14" t="n">
        <v>200</v>
      </c>
      <c r="I1194" s="21" t="n">
        <f>G1194*H1194*7</f>
        <v>196</v>
      </c>
      <c r="J1194" s="13" t="s">
        <v>126</v>
      </c>
      <c r="K1194" s="17" t="n">
        <v>58</v>
      </c>
      <c r="L1194" s="17" t="n">
        <v>1</v>
      </c>
      <c r="M1194" s="17" t="n">
        <v>0</v>
      </c>
      <c r="N1194" s="12" t="n">
        <v>0</v>
      </c>
      <c r="O1194" s="12" t="n">
        <v>0</v>
      </c>
      <c r="P1194" s="12" t="n">
        <v>0</v>
      </c>
      <c r="Q1194" s="23" t="n">
        <f>M1196/H1194</f>
        <v>0</v>
      </c>
    </row>
    <row r="1195" ht="22.5" customHeight="1">
      <c r="A1195" s="32"/>
      <c r="B1195" s="20"/>
      <c r="C1195" s="13"/>
      <c r="D1195" s="20"/>
      <c r="E1195" s="29"/>
      <c r="F1195" s="20"/>
      <c r="G1195" s="29"/>
      <c r="H1195" s="29"/>
      <c r="I1195" s="20"/>
      <c r="J1195" s="13" t="s">
        <v>127</v>
      </c>
      <c r="K1195" s="17" t="n">
        <v>2863</v>
      </c>
      <c r="L1195" s="15" t="n">
        <v>197</v>
      </c>
      <c r="M1195" s="17" t="n">
        <v>0</v>
      </c>
      <c r="N1195" s="12" t="n">
        <v>0</v>
      </c>
      <c r="O1195" s="12" t="n">
        <v>0</v>
      </c>
      <c r="P1195" s="12" t="n">
        <v>0</v>
      </c>
      <c r="Q1195" s="26"/>
    </row>
    <row r="1196" ht="22.5" customHeight="1">
      <c r="A1196" s="32"/>
      <c r="B1196" s="20"/>
      <c r="C1196" s="13"/>
      <c r="D1196" s="20"/>
      <c r="E1196" s="29"/>
      <c r="F1196" s="20"/>
      <c r="G1196" s="29"/>
      <c r="H1196" s="29"/>
      <c r="I1196" s="20"/>
      <c r="J1196" s="13" t="s">
        <v>128</v>
      </c>
      <c r="K1196" s="17" t="n">
        <v>2980</v>
      </c>
      <c r="L1196" s="15" t="n">
        <v>220</v>
      </c>
      <c r="M1196" s="17" t="n">
        <v>0</v>
      </c>
      <c r="N1196" s="12" t="n">
        <v>0</v>
      </c>
      <c r="O1196" s="12" t="n">
        <v>0</v>
      </c>
      <c r="P1196" s="12" t="n">
        <v>0</v>
      </c>
      <c r="Q1196" s="26"/>
    </row>
    <row r="1197" ht="22.5" customHeight="1">
      <c r="A1197" s="32"/>
      <c r="B1197" s="20"/>
      <c r="C1197" s="13" t="n">
        <v>91565944</v>
      </c>
      <c r="D1197" s="13" t="s">
        <v>74</v>
      </c>
      <c r="E1197" s="14" t="s">
        <v>14</v>
      </c>
      <c r="F1197" s="13" t="s">
        <v>15</v>
      </c>
      <c r="G1197" s="24" t="n">
        <v>0.15</v>
      </c>
      <c r="H1197" s="14" t="n">
        <v>160</v>
      </c>
      <c r="I1197" s="21" t="n">
        <f>G1197*H1197*7</f>
        <v>168</v>
      </c>
      <c r="J1197" s="13" t="s">
        <v>126</v>
      </c>
      <c r="K1197" s="17" t="n">
        <v>308</v>
      </c>
      <c r="L1197" s="17" t="n">
        <v>7</v>
      </c>
      <c r="M1197" s="17" t="n">
        <v>1</v>
      </c>
      <c r="N1197" s="12" t="n">
        <v>0.021</v>
      </c>
      <c r="O1197" s="12" t="n">
        <v>0.15</v>
      </c>
      <c r="P1197" s="12" t="n">
        <v>0.15</v>
      </c>
      <c r="Q1197" s="23" t="n">
        <f>M1199/H1197</f>
        <v>0.01875</v>
      </c>
    </row>
    <row r="1198" ht="22.5" customHeight="1">
      <c r="A1198" s="32"/>
      <c r="B1198" s="20"/>
      <c r="C1198" s="13"/>
      <c r="D1198" s="20"/>
      <c r="E1198" s="29"/>
      <c r="F1198" s="20"/>
      <c r="G1198" s="29"/>
      <c r="H1198" s="29"/>
      <c r="I1198" s="20"/>
      <c r="J1198" s="13" t="s">
        <v>127</v>
      </c>
      <c r="K1198" s="17" t="n">
        <v>4256</v>
      </c>
      <c r="L1198" s="15" t="n">
        <v>803</v>
      </c>
      <c r="M1198" s="17" t="n">
        <v>3</v>
      </c>
      <c r="N1198" s="12" t="n">
        <v>0.001</v>
      </c>
      <c r="O1198" s="12" t="n">
        <v>0.15</v>
      </c>
      <c r="P1198" s="12" t="n">
        <v>0.45</v>
      </c>
      <c r="Q1198" s="26"/>
      <c r="R1198" s="4" t="s">
        <v>146</v>
      </c>
    </row>
    <row r="1199" ht="22.5" customHeight="1">
      <c r="A1199" s="32"/>
      <c r="B1199" s="20"/>
      <c r="C1199" s="13"/>
      <c r="D1199" s="20"/>
      <c r="E1199" s="29"/>
      <c r="F1199" s="20"/>
      <c r="G1199" s="29"/>
      <c r="H1199" s="29"/>
      <c r="I1199" s="20"/>
      <c r="J1199" s="13" t="s">
        <v>128</v>
      </c>
      <c r="K1199" s="17" t="n">
        <v>4274</v>
      </c>
      <c r="L1199" s="15" t="n">
        <v>821</v>
      </c>
      <c r="M1199" s="17" t="n">
        <v>3</v>
      </c>
      <c r="N1199" s="12" t="n">
        <v>0.001</v>
      </c>
      <c r="O1199" s="12" t="n">
        <v>0.15</v>
      </c>
      <c r="P1199" s="12" t="n">
        <v>0.45</v>
      </c>
      <c r="Q1199" s="26"/>
    </row>
    <row r="1200" ht="22.5" customHeight="1">
      <c r="A1200" s="32"/>
      <c r="B1200" s="20"/>
      <c r="C1200" s="13" t="n">
        <v>91565945</v>
      </c>
      <c r="D1200" s="13" t="s">
        <v>74</v>
      </c>
      <c r="E1200" s="14" t="s">
        <v>36</v>
      </c>
      <c r="F1200" s="13" t="s">
        <v>15</v>
      </c>
      <c r="G1200" s="24" t="n">
        <v>0.12</v>
      </c>
      <c r="H1200" s="14" t="n">
        <v>200</v>
      </c>
      <c r="I1200" s="21" t="n">
        <f>G1200*H1200*7</f>
        <v>168</v>
      </c>
      <c r="J1200" s="13" t="s">
        <v>126</v>
      </c>
      <c r="K1200" s="17" t="n">
        <v>440</v>
      </c>
      <c r="L1200" s="15" t="n">
        <v>23</v>
      </c>
      <c r="M1200" s="17" t="n">
        <v>1</v>
      </c>
      <c r="N1200" s="12" t="n">
        <v>0.005</v>
      </c>
      <c r="O1200" s="12" t="n">
        <v>0.12</v>
      </c>
      <c r="P1200" s="12" t="n">
        <v>0.12</v>
      </c>
      <c r="Q1200" s="23" t="n">
        <f>M1202/H1200</f>
        <v>0.16</v>
      </c>
    </row>
    <row r="1201" ht="22.5" customHeight="1">
      <c r="A1201" s="32"/>
      <c r="B1201" s="20"/>
      <c r="C1201" s="13"/>
      <c r="D1201" s="20"/>
      <c r="E1201" s="29"/>
      <c r="F1201" s="20"/>
      <c r="G1201" s="29"/>
      <c r="H1201" s="29"/>
      <c r="I1201" s="20"/>
      <c r="J1201" s="13" t="s">
        <v>127</v>
      </c>
      <c r="K1201" s="17" t="n">
        <v>20331</v>
      </c>
      <c r="L1201" s="15" t="n">
        <v>2668</v>
      </c>
      <c r="M1201" s="17" t="n">
        <v>15</v>
      </c>
      <c r="N1201" s="12" t="n">
        <v>0</v>
      </c>
      <c r="O1201" s="12" t="n">
        <v>0.12</v>
      </c>
      <c r="P1201" s="12" t="n">
        <v>1.8</v>
      </c>
      <c r="Q1201" s="26"/>
    </row>
    <row r="1202" ht="22.5" customHeight="1">
      <c r="A1202" s="32"/>
      <c r="B1202" s="20"/>
      <c r="C1202" s="13"/>
      <c r="D1202" s="20"/>
      <c r="E1202" s="29"/>
      <c r="F1202" s="20"/>
      <c r="G1202" s="29"/>
      <c r="H1202" s="29"/>
      <c r="I1202" s="20"/>
      <c r="J1202" s="13" t="s">
        <v>128</v>
      </c>
      <c r="K1202" s="17" t="n">
        <v>30706</v>
      </c>
      <c r="L1202" s="15" t="n">
        <v>4399</v>
      </c>
      <c r="M1202" s="17" t="n">
        <v>32</v>
      </c>
      <c r="N1202" s="12" t="n">
        <v>0.001</v>
      </c>
      <c r="O1202" s="12" t="n">
        <v>0.12</v>
      </c>
      <c r="P1202" s="12" t="n">
        <v>3.84</v>
      </c>
      <c r="Q1202" s="26"/>
    </row>
    <row r="1203" ht="22.5" customHeight="1">
      <c r="A1203" s="32"/>
      <c r="B1203" s="20"/>
      <c r="C1203" s="13" t="n">
        <v>91551845</v>
      </c>
      <c r="D1203" s="13" t="s">
        <v>74</v>
      </c>
      <c r="E1203" s="14" t="s">
        <v>11</v>
      </c>
      <c r="F1203" s="13" t="s">
        <v>15</v>
      </c>
      <c r="G1203" s="24" t="n">
        <v>0.14</v>
      </c>
      <c r="H1203" s="14" t="n">
        <v>150</v>
      </c>
      <c r="I1203" s="21" t="n">
        <f>G1203*H1203*7</f>
        <v>147</v>
      </c>
      <c r="J1203" s="13" t="s">
        <v>126</v>
      </c>
      <c r="K1203" s="17" t="n">
        <v>5812</v>
      </c>
      <c r="L1203" s="15" t="n">
        <v>86</v>
      </c>
      <c r="M1203" s="17" t="n">
        <v>2</v>
      </c>
      <c r="N1203" s="12" t="n">
        <v>0.003</v>
      </c>
      <c r="O1203" s="12" t="n">
        <v>0.14</v>
      </c>
      <c r="P1203" s="12" t="n">
        <v>0.28</v>
      </c>
      <c r="Q1203" s="23" t="n">
        <f>M1205/H1203</f>
        <v>0.386666666666667</v>
      </c>
    </row>
    <row r="1204" ht="22.5" customHeight="1">
      <c r="A1204" s="32"/>
      <c r="B1204" s="20"/>
      <c r="C1204" s="13"/>
      <c r="D1204" s="20"/>
      <c r="E1204" s="29"/>
      <c r="F1204" s="20"/>
      <c r="G1204" s="29"/>
      <c r="H1204" s="29"/>
      <c r="I1204" s="20"/>
      <c r="J1204" s="13" t="s">
        <v>127</v>
      </c>
      <c r="K1204" s="17" t="n">
        <v>12940</v>
      </c>
      <c r="L1204" s="15" t="n">
        <v>1932</v>
      </c>
      <c r="M1204" s="17" t="n">
        <v>32</v>
      </c>
      <c r="N1204" s="12" t="n">
        <v>0.002</v>
      </c>
      <c r="O1204" s="12" t="n">
        <v>0.14</v>
      </c>
      <c r="P1204" s="12" t="n">
        <v>4.48</v>
      </c>
      <c r="Q1204" s="26"/>
    </row>
    <row r="1205" ht="22.5" customHeight="1">
      <c r="A1205" s="32"/>
      <c r="B1205" s="20"/>
      <c r="C1205" s="13"/>
      <c r="D1205" s="20"/>
      <c r="E1205" s="29"/>
      <c r="F1205" s="20"/>
      <c r="G1205" s="29"/>
      <c r="H1205" s="29"/>
      <c r="I1205" s="20"/>
      <c r="J1205" s="13" t="s">
        <v>128</v>
      </c>
      <c r="K1205" s="17" t="n">
        <v>45466</v>
      </c>
      <c r="L1205" s="15" t="n">
        <v>3257</v>
      </c>
      <c r="M1205" s="17" t="n">
        <v>58</v>
      </c>
      <c r="N1205" s="12" t="n">
        <v>0.002</v>
      </c>
      <c r="O1205" s="12" t="n">
        <v>0.14</v>
      </c>
      <c r="P1205" s="12" t="n">
        <v>8.12</v>
      </c>
      <c r="Q1205" s="26"/>
    </row>
    <row r="1206" ht="22.5" customHeight="1">
      <c r="A1206" s="32"/>
      <c r="B1206" s="20"/>
      <c r="C1206" s="13" t="n">
        <v>91565946</v>
      </c>
      <c r="D1206" s="13" t="s">
        <v>74</v>
      </c>
      <c r="E1206" s="14" t="s">
        <v>17</v>
      </c>
      <c r="F1206" s="13" t="s">
        <v>15</v>
      </c>
      <c r="G1206" s="24" t="n">
        <v>0.17</v>
      </c>
      <c r="H1206" s="14" t="n">
        <v>300</v>
      </c>
      <c r="I1206" s="21" t="n">
        <f>G1206*H1206*7</f>
        <v>357</v>
      </c>
      <c r="J1206" s="13" t="s">
        <v>126</v>
      </c>
      <c r="K1206" s="17" t="n">
        <v>4021</v>
      </c>
      <c r="L1206" s="15" t="n">
        <v>607</v>
      </c>
      <c r="M1206" s="17" t="n">
        <v>0</v>
      </c>
      <c r="N1206" s="12" t="n">
        <v>0</v>
      </c>
      <c r="O1206" s="12" t="n">
        <v>0</v>
      </c>
      <c r="P1206" s="12" t="n">
        <v>0</v>
      </c>
      <c r="Q1206" s="23" t="n">
        <f>M1208/H1206</f>
        <v>0</v>
      </c>
    </row>
    <row r="1207" ht="22.5" customHeight="1">
      <c r="A1207" s="32"/>
      <c r="B1207" s="20"/>
      <c r="C1207" s="13"/>
      <c r="D1207" s="20"/>
      <c r="E1207" s="29"/>
      <c r="F1207" s="20"/>
      <c r="G1207" s="29"/>
      <c r="H1207" s="29"/>
      <c r="I1207" s="20"/>
      <c r="J1207" s="13" t="s">
        <v>127</v>
      </c>
      <c r="K1207" s="17" t="n">
        <v>43361</v>
      </c>
      <c r="L1207" s="15" t="n">
        <v>3843</v>
      </c>
      <c r="M1207" s="17" t="n">
        <v>0</v>
      </c>
      <c r="N1207" s="12" t="n">
        <v>0</v>
      </c>
      <c r="O1207" s="12" t="n">
        <v>0</v>
      </c>
      <c r="P1207" s="12" t="n">
        <v>0</v>
      </c>
      <c r="Q1207" s="26"/>
      <c r="R1207" s="4" t="s">
        <v>146</v>
      </c>
    </row>
    <row r="1208" ht="22.5" customHeight="1">
      <c r="A1208" s="32"/>
      <c r="B1208" s="20"/>
      <c r="C1208" s="13"/>
      <c r="D1208" s="20"/>
      <c r="E1208" s="29"/>
      <c r="F1208" s="20"/>
      <c r="G1208" s="29"/>
      <c r="H1208" s="29"/>
      <c r="I1208" s="20"/>
      <c r="J1208" s="13" t="s">
        <v>128</v>
      </c>
      <c r="K1208" s="17" t="n">
        <v>70220</v>
      </c>
      <c r="L1208" s="15" t="n">
        <v>10374</v>
      </c>
      <c r="M1208" s="17" t="n">
        <v>0</v>
      </c>
      <c r="N1208" s="12" t="n">
        <v>0</v>
      </c>
      <c r="O1208" s="12" t="n">
        <v>0</v>
      </c>
      <c r="P1208" s="12" t="n">
        <v>0</v>
      </c>
      <c r="Q1208" s="26"/>
    </row>
    <row r="1209" ht="22.5" customHeight="1">
      <c r="A1209" s="32"/>
      <c r="B1209" s="20"/>
      <c r="C1209" s="13" t="n">
        <v>91565949</v>
      </c>
      <c r="D1209" s="13" t="s">
        <v>74</v>
      </c>
      <c r="E1209" s="14" t="s">
        <v>71</v>
      </c>
      <c r="F1209" s="13" t="s">
        <v>15</v>
      </c>
      <c r="G1209" s="24" t="n">
        <v>0.15</v>
      </c>
      <c r="H1209" s="14" t="n">
        <v>50</v>
      </c>
      <c r="I1209" s="21" t="n">
        <f>G1209*H1209*7</f>
        <v>52.5</v>
      </c>
      <c r="J1209" s="13" t="s">
        <v>126</v>
      </c>
      <c r="K1209" s="17" t="n">
        <v>2352</v>
      </c>
      <c r="L1209" s="15" t="n">
        <v>120</v>
      </c>
      <c r="M1209" s="17" t="n">
        <v>0</v>
      </c>
      <c r="N1209" s="12" t="n">
        <v>0</v>
      </c>
      <c r="O1209" s="12" t="n">
        <v>0</v>
      </c>
      <c r="P1209" s="12" t="n">
        <v>0</v>
      </c>
      <c r="Q1209" s="23" t="n">
        <f>M1211/H1209</f>
        <v>1</v>
      </c>
    </row>
    <row r="1210" ht="22.5" customHeight="1">
      <c r="A1210" s="32"/>
      <c r="B1210" s="20"/>
      <c r="C1210" s="13"/>
      <c r="D1210" s="20"/>
      <c r="E1210" s="29"/>
      <c r="F1210" s="20"/>
      <c r="G1210" s="29"/>
      <c r="H1210" s="29"/>
      <c r="I1210" s="20"/>
      <c r="J1210" s="13" t="s">
        <v>127</v>
      </c>
      <c r="K1210" s="17" t="n">
        <v>77728</v>
      </c>
      <c r="L1210" s="15" t="n">
        <v>12874</v>
      </c>
      <c r="M1210" s="17" t="n">
        <v>34</v>
      </c>
      <c r="N1210" s="12" t="n">
        <v>0</v>
      </c>
      <c r="O1210" s="12" t="n">
        <v>0.15</v>
      </c>
      <c r="P1210" s="12" t="n">
        <v>5.1</v>
      </c>
      <c r="Q1210" s="26"/>
    </row>
    <row r="1211" ht="22.5" customHeight="1">
      <c r="A1211" s="32"/>
      <c r="B1211" s="20"/>
      <c r="C1211" s="13"/>
      <c r="D1211" s="20"/>
      <c r="E1211" s="29"/>
      <c r="F1211" s="20"/>
      <c r="G1211" s="29"/>
      <c r="H1211" s="29"/>
      <c r="I1211" s="20"/>
      <c r="J1211" s="13" t="s">
        <v>128</v>
      </c>
      <c r="K1211" s="17" t="n">
        <v>133197</v>
      </c>
      <c r="L1211" s="15" t="n">
        <v>24529</v>
      </c>
      <c r="M1211" s="17" t="n">
        <v>50</v>
      </c>
      <c r="N1211" s="12" t="n">
        <v>0</v>
      </c>
      <c r="O1211" s="12" t="n">
        <v>0.15</v>
      </c>
      <c r="P1211" s="12" t="n">
        <v>7.5</v>
      </c>
      <c r="Q1211" s="26"/>
    </row>
    <row r="1212" ht="22.5" customHeight="1">
      <c r="A1212" s="32"/>
      <c r="B1212" s="20"/>
      <c r="C1212" s="13" t="n">
        <v>12336897</v>
      </c>
      <c r="D1212" s="13" t="s">
        <v>78</v>
      </c>
      <c r="E1212" s="14" t="s">
        <v>11</v>
      </c>
      <c r="F1212" s="13" t="s">
        <v>15</v>
      </c>
      <c r="G1212" s="24" t="n">
        <v>0.3</v>
      </c>
      <c r="H1212" s="14" t="n">
        <v>200</v>
      </c>
      <c r="I1212" s="21" t="n">
        <f>G1212*H1212*7</f>
        <v>420</v>
      </c>
      <c r="J1212" s="13" t="s">
        <v>126</v>
      </c>
      <c r="K1212" s="17" t="n">
        <v>13991</v>
      </c>
      <c r="L1212" s="15" t="n">
        <v>5100</v>
      </c>
      <c r="M1212" s="17" t="n">
        <v>29</v>
      </c>
      <c r="N1212" s="12" t="n">
        <v>0.002</v>
      </c>
      <c r="O1212" s="12" t="n">
        <v>0.3</v>
      </c>
      <c r="P1212" s="12" t="n">
        <v>8.7</v>
      </c>
      <c r="Q1212" s="23" t="n">
        <f>M1214/H1212</f>
        <v>1.195</v>
      </c>
    </row>
    <row r="1213" ht="22.5" customHeight="1">
      <c r="A1213" s="32"/>
      <c r="B1213" s="20"/>
      <c r="C1213" s="13"/>
      <c r="D1213" s="20"/>
      <c r="E1213" s="29"/>
      <c r="F1213" s="20"/>
      <c r="G1213" s="29"/>
      <c r="H1213" s="29"/>
      <c r="I1213" s="20"/>
      <c r="J1213" s="13" t="s">
        <v>127</v>
      </c>
      <c r="K1213" s="17" t="n">
        <v>71955</v>
      </c>
      <c r="L1213" s="15" t="n">
        <v>15596</v>
      </c>
      <c r="M1213" s="17" t="n">
        <v>36</v>
      </c>
      <c r="N1213" s="12" t="n">
        <v>0.001</v>
      </c>
      <c r="O1213" s="12" t="n">
        <v>0.3</v>
      </c>
      <c r="P1213" s="12" t="n">
        <v>10.8</v>
      </c>
      <c r="Q1213" s="26"/>
    </row>
    <row r="1214" ht="22.5" customHeight="1">
      <c r="A1214" s="32"/>
      <c r="B1214" s="20"/>
      <c r="C1214" s="13"/>
      <c r="D1214" s="20"/>
      <c r="E1214" s="29"/>
      <c r="F1214" s="20"/>
      <c r="G1214" s="29"/>
      <c r="H1214" s="29"/>
      <c r="I1214" s="20"/>
      <c r="J1214" s="13" t="s">
        <v>128</v>
      </c>
      <c r="K1214" s="17" t="n">
        <v>153494</v>
      </c>
      <c r="L1214" s="15" t="n">
        <v>52069</v>
      </c>
      <c r="M1214" s="17" t="n">
        <v>239</v>
      </c>
      <c r="N1214" s="12" t="n">
        <v>0.001</v>
      </c>
      <c r="O1214" s="12" t="n">
        <v>0.3</v>
      </c>
      <c r="P1214" s="12" t="n">
        <v>71.7</v>
      </c>
      <c r="Q1214" s="26"/>
    </row>
    <row r="1215" ht="22.5" customHeight="1">
      <c r="A1215" s="32"/>
      <c r="B1215" s="20"/>
      <c r="C1215" s="13" t="n">
        <v>12336896</v>
      </c>
      <c r="D1215" s="13" t="s">
        <v>78</v>
      </c>
      <c r="E1215" s="14" t="s">
        <v>11</v>
      </c>
      <c r="F1215" s="13" t="s">
        <v>12</v>
      </c>
      <c r="G1215" s="24" t="n">
        <v>0.25</v>
      </c>
      <c r="H1215" s="14" t="n">
        <v>200</v>
      </c>
      <c r="I1215" s="21" t="n">
        <f>G1215*H1215*7</f>
        <v>350</v>
      </c>
      <c r="J1215" s="13" t="s">
        <v>126</v>
      </c>
      <c r="K1215" s="17" t="n">
        <v>93</v>
      </c>
      <c r="L1215" s="15" t="n">
        <v>8</v>
      </c>
      <c r="M1215" s="17" t="n">
        <v>0</v>
      </c>
      <c r="N1215" s="12" t="n">
        <v>0</v>
      </c>
      <c r="O1215" s="12" t="n">
        <v>0</v>
      </c>
      <c r="P1215" s="12" t="n">
        <v>0.0006</v>
      </c>
      <c r="Q1215" s="23" t="n">
        <f>M1217/H1215</f>
        <v>0</v>
      </c>
    </row>
    <row r="1216" ht="22.5" customHeight="1">
      <c r="A1216" s="32"/>
      <c r="B1216" s="20"/>
      <c r="C1216" s="13"/>
      <c r="D1216" s="20"/>
      <c r="E1216" s="29"/>
      <c r="F1216" s="20"/>
      <c r="G1216" s="29"/>
      <c r="H1216" s="29"/>
      <c r="I1216" s="20"/>
      <c r="J1216" s="13" t="s">
        <v>127</v>
      </c>
      <c r="K1216" s="17" t="n">
        <v>757</v>
      </c>
      <c r="L1216" s="15" t="n">
        <v>73</v>
      </c>
      <c r="M1216" s="17" t="n">
        <v>0</v>
      </c>
      <c r="N1216" s="12" t="n">
        <v>0</v>
      </c>
      <c r="O1216" s="12" t="n">
        <v>0</v>
      </c>
      <c r="P1216" s="12" t="n">
        <v>0.0067</v>
      </c>
      <c r="Q1216" s="26"/>
    </row>
    <row r="1217" ht="22.5" customHeight="1">
      <c r="A1217" s="32"/>
      <c r="B1217" s="20"/>
      <c r="C1217" s="13"/>
      <c r="D1217" s="20"/>
      <c r="E1217" s="29"/>
      <c r="F1217" s="20"/>
      <c r="G1217" s="29"/>
      <c r="H1217" s="29"/>
      <c r="I1217" s="20"/>
      <c r="J1217" s="13" t="s">
        <v>128</v>
      </c>
      <c r="K1217" s="17" t="n">
        <v>1608</v>
      </c>
      <c r="L1217" s="15" t="n">
        <v>80</v>
      </c>
      <c r="M1217" s="17" t="n">
        <v>0</v>
      </c>
      <c r="N1217" s="12" t="n">
        <v>0</v>
      </c>
      <c r="O1217" s="12" t="n">
        <v>0</v>
      </c>
      <c r="P1217" s="12" t="n">
        <v>0.0074</v>
      </c>
      <c r="Q1217" s="26"/>
    </row>
    <row r="1218" ht="22.5" customHeight="1">
      <c r="A1218" s="32"/>
      <c r="B1218" s="51" t="s">
        <v>138</v>
      </c>
      <c r="C1218" s="13" t="n">
        <v>6395488</v>
      </c>
      <c r="D1218" s="13" t="s">
        <v>39</v>
      </c>
      <c r="E1218" s="14" t="s">
        <v>14</v>
      </c>
      <c r="F1218" s="13" t="s">
        <v>15</v>
      </c>
      <c r="G1218" s="24" t="n">
        <v>0.3</v>
      </c>
      <c r="H1218" s="13" t="n">
        <v>200</v>
      </c>
      <c r="I1218" s="21" t="n">
        <f>G1218*H1218*7</f>
        <v>420</v>
      </c>
      <c r="J1218" s="13" t="s">
        <v>126</v>
      </c>
      <c r="K1218" s="15" t="n">
        <v>36</v>
      </c>
      <c r="L1218" s="15" t="n">
        <v>7</v>
      </c>
      <c r="M1218" s="16" t="n">
        <v>0</v>
      </c>
      <c r="N1218" s="12" t="n">
        <v>0</v>
      </c>
      <c r="O1218" s="12" t="n">
        <v>0</v>
      </c>
      <c r="P1218" s="12" t="n">
        <v>0</v>
      </c>
      <c r="Q1218" s="23" t="n">
        <f>M1220/H1218</f>
        <v>1</v>
      </c>
    </row>
    <row r="1219" ht="22.5" customHeight="1">
      <c r="A1219" s="32"/>
      <c r="B1219" s="20"/>
      <c r="C1219" s="13"/>
      <c r="D1219" s="20"/>
      <c r="E1219" s="29"/>
      <c r="F1219" s="20"/>
      <c r="G1219" s="29"/>
      <c r="H1219" s="20"/>
      <c r="I1219" s="20"/>
      <c r="J1219" s="13" t="s">
        <v>127</v>
      </c>
      <c r="K1219" s="15" t="n">
        <v>34177</v>
      </c>
      <c r="L1219" s="15" t="n">
        <v>10239</v>
      </c>
      <c r="M1219" s="11" t="n">
        <v>200</v>
      </c>
      <c r="N1219" s="12" t="n">
        <v>0.006</v>
      </c>
      <c r="O1219" s="12" t="n">
        <v>0.3</v>
      </c>
      <c r="P1219" s="12" t="n">
        <v>60</v>
      </c>
      <c r="Q1219" s="26"/>
    </row>
    <row r="1220" ht="22.5" customHeight="1">
      <c r="A1220" s="32"/>
      <c r="B1220" s="20"/>
      <c r="C1220" s="13"/>
      <c r="D1220" s="20"/>
      <c r="E1220" s="29"/>
      <c r="F1220" s="20"/>
      <c r="G1220" s="29"/>
      <c r="H1220" s="20"/>
      <c r="I1220" s="20"/>
      <c r="J1220" s="13" t="s">
        <v>128</v>
      </c>
      <c r="K1220" s="15" t="n">
        <v>55027</v>
      </c>
      <c r="L1220" s="15" t="n">
        <v>12947</v>
      </c>
      <c r="M1220" s="11" t="n">
        <v>200</v>
      </c>
      <c r="N1220" s="12" t="n">
        <v>0.005</v>
      </c>
      <c r="O1220" s="12" t="n">
        <v>0.3</v>
      </c>
      <c r="P1220" s="12" t="n">
        <v>60</v>
      </c>
      <c r="Q1220" s="26"/>
    </row>
    <row r="1221" ht="22.5" customHeight="1">
      <c r="A1221" s="32"/>
      <c r="B1221" s="20"/>
      <c r="C1221" s="13" t="n">
        <v>8291713</v>
      </c>
      <c r="D1221" s="13" t="s">
        <v>40</v>
      </c>
      <c r="E1221" s="14" t="s">
        <v>14</v>
      </c>
      <c r="F1221" s="13" t="s">
        <v>15</v>
      </c>
      <c r="G1221" s="24" t="n">
        <v>0.14</v>
      </c>
      <c r="H1221" s="13" t="n">
        <v>2000</v>
      </c>
      <c r="I1221" s="21" t="n">
        <f>G1221*H1221*7</f>
        <v>1960</v>
      </c>
      <c r="J1221" s="13" t="s">
        <v>126</v>
      </c>
      <c r="K1221" s="15" t="n">
        <v>1284</v>
      </c>
      <c r="L1221" s="15" t="n">
        <v>197</v>
      </c>
      <c r="M1221" s="16" t="n">
        <v>10</v>
      </c>
      <c r="N1221" s="12" t="n">
        <v>0.007</v>
      </c>
      <c r="O1221" s="12" t="n">
        <v>0.135</v>
      </c>
      <c r="P1221" s="12" t="n">
        <v>1.35</v>
      </c>
      <c r="Q1221" s="23" t="n">
        <f>M1223/H1221</f>
        <v>0.75</v>
      </c>
    </row>
    <row r="1222" ht="22.5" customHeight="1">
      <c r="A1222" s="32"/>
      <c r="B1222" s="20"/>
      <c r="C1222" s="13"/>
      <c r="D1222" s="20"/>
      <c r="E1222" s="29"/>
      <c r="F1222" s="20"/>
      <c r="G1222" s="29"/>
      <c r="H1222" s="20"/>
      <c r="I1222" s="20"/>
      <c r="J1222" s="13" t="s">
        <v>127</v>
      </c>
      <c r="K1222" s="15" t="n">
        <v>27008</v>
      </c>
      <c r="L1222" s="15" t="n">
        <v>6367</v>
      </c>
      <c r="M1222" s="15" t="n">
        <v>251</v>
      </c>
      <c r="N1222" s="12" t="n">
        <v>0.005</v>
      </c>
      <c r="O1222" s="12" t="n">
        <v>0.135</v>
      </c>
      <c r="P1222" s="12" t="n">
        <v>33.885</v>
      </c>
      <c r="Q1222" s="26"/>
    </row>
    <row r="1223" ht="22.5" customHeight="1">
      <c r="A1223" s="32"/>
      <c r="B1223" s="20"/>
      <c r="C1223" s="13"/>
      <c r="D1223" s="20"/>
      <c r="E1223" s="29"/>
      <c r="F1223" s="20"/>
      <c r="G1223" s="29"/>
      <c r="H1223" s="20"/>
      <c r="I1223" s="20"/>
      <c r="J1223" s="13" t="s">
        <v>128</v>
      </c>
      <c r="K1223" s="15" t="n">
        <v>111559</v>
      </c>
      <c r="L1223" s="15" t="n">
        <v>37558</v>
      </c>
      <c r="M1223" s="15" t="n">
        <v>1500</v>
      </c>
      <c r="N1223" s="12" t="n">
        <v>0.005</v>
      </c>
      <c r="O1223" s="12" t="n">
        <v>0.135</v>
      </c>
      <c r="P1223" s="12" t="n">
        <v>202.5</v>
      </c>
      <c r="Q1223" s="26"/>
    </row>
    <row r="1224" ht="22.5" customHeight="1">
      <c r="A1224" s="32"/>
      <c r="B1224" s="20"/>
      <c r="C1224" s="13" t="n">
        <v>8566541</v>
      </c>
      <c r="D1224" s="13" t="s">
        <v>79</v>
      </c>
      <c r="E1224" s="14" t="s">
        <v>14</v>
      </c>
      <c r="F1224" s="13" t="s">
        <v>26</v>
      </c>
      <c r="G1224" s="24" t="n">
        <v>0.13</v>
      </c>
      <c r="H1224" s="13" t="n">
        <v>500</v>
      </c>
      <c r="I1224" s="21" t="n">
        <f>G1224*H1224*7</f>
        <v>455</v>
      </c>
      <c r="J1224" s="13" t="s">
        <v>126</v>
      </c>
      <c r="K1224" s="15" t="n">
        <v>11084</v>
      </c>
      <c r="L1224" s="15" t="n">
        <v>131</v>
      </c>
      <c r="M1224" s="16" t="n">
        <v>4</v>
      </c>
      <c r="N1224" s="12" t="n">
        <v>0.02</v>
      </c>
      <c r="O1224" s="12" t="n">
        <v>0.71</v>
      </c>
      <c r="P1224" s="12" t="n">
        <v>2.84</v>
      </c>
      <c r="Q1224" s="23" t="n">
        <f>M1226/H1224</f>
        <v>0.85</v>
      </c>
    </row>
    <row r="1225" ht="22.5" customHeight="1">
      <c r="A1225" s="32"/>
      <c r="B1225" s="20"/>
      <c r="C1225" s="13"/>
      <c r="D1225" s="20"/>
      <c r="E1225" s="29"/>
      <c r="F1225" s="20"/>
      <c r="G1225" s="29"/>
      <c r="H1225" s="20"/>
      <c r="I1225" s="20"/>
      <c r="J1225" s="13" t="s">
        <v>127</v>
      </c>
      <c r="K1225" s="15" t="n">
        <v>77298</v>
      </c>
      <c r="L1225" s="15" t="n">
        <v>897</v>
      </c>
      <c r="M1225" s="16" t="n">
        <v>87</v>
      </c>
      <c r="N1225" s="12" t="n">
        <v>0.02</v>
      </c>
      <c r="O1225" s="12" t="n">
        <v>0.25</v>
      </c>
      <c r="P1225" s="12" t="n">
        <v>22.07</v>
      </c>
      <c r="Q1225" s="26"/>
    </row>
    <row r="1226" ht="22.5" customHeight="1">
      <c r="A1226" s="32"/>
      <c r="B1226" s="20"/>
      <c r="C1226" s="13"/>
      <c r="D1226" s="20"/>
      <c r="E1226" s="29"/>
      <c r="F1226" s="20"/>
      <c r="G1226" s="29"/>
      <c r="H1226" s="20"/>
      <c r="I1226" s="20"/>
      <c r="J1226" s="13" t="s">
        <v>128</v>
      </c>
      <c r="K1226" s="15" t="n">
        <v>212914</v>
      </c>
      <c r="L1226" s="15" t="n">
        <v>2287</v>
      </c>
      <c r="M1226" s="15" t="n">
        <v>425</v>
      </c>
      <c r="N1226" s="12" t="n">
        <v>0.03</v>
      </c>
      <c r="O1226" s="12" t="n">
        <v>0.15</v>
      </c>
      <c r="P1226" s="12" t="n">
        <v>64.92</v>
      </c>
      <c r="Q1226" s="26"/>
    </row>
    <row r="1227" ht="22.5" customHeight="1">
      <c r="A1227" s="32"/>
      <c r="B1227" s="20"/>
      <c r="C1227" s="13" t="n">
        <v>8566084</v>
      </c>
      <c r="D1227" s="13" t="s">
        <v>80</v>
      </c>
      <c r="E1227" s="14" t="s">
        <v>42</v>
      </c>
      <c r="F1227" s="13" t="s">
        <v>15</v>
      </c>
      <c r="G1227" s="24" t="n">
        <v>0.12</v>
      </c>
      <c r="H1227" s="13" t="n">
        <v>100</v>
      </c>
      <c r="I1227" s="21" t="n">
        <f>G1227*H1227*7</f>
        <v>84</v>
      </c>
      <c r="J1227" s="13" t="s">
        <v>126</v>
      </c>
      <c r="K1227" s="15" t="n">
        <v>1550</v>
      </c>
      <c r="L1227" s="15" t="n">
        <v>397</v>
      </c>
      <c r="M1227" s="16" t="n">
        <v>5</v>
      </c>
      <c r="N1227" s="12" t="n">
        <v>0.002</v>
      </c>
      <c r="O1227" s="12" t="n">
        <v>0.12</v>
      </c>
      <c r="P1227" s="12" t="n">
        <v>0.6</v>
      </c>
      <c r="Q1227" s="23" t="n">
        <f>M1229/H1227</f>
        <v>0.61</v>
      </c>
    </row>
    <row r="1228" ht="22.5" customHeight="1">
      <c r="A1228" s="32"/>
      <c r="B1228" s="20"/>
      <c r="C1228" s="13"/>
      <c r="D1228" s="20"/>
      <c r="E1228" s="29"/>
      <c r="F1228" s="20"/>
      <c r="G1228" s="29"/>
      <c r="H1228" s="20"/>
      <c r="I1228" s="20"/>
      <c r="J1228" s="13" t="s">
        <v>127</v>
      </c>
      <c r="K1228" s="15" t="n">
        <v>18365</v>
      </c>
      <c r="L1228" s="15" t="n">
        <v>3022</v>
      </c>
      <c r="M1228" s="16" t="n">
        <v>48</v>
      </c>
      <c r="N1228" s="12" t="n">
        <v>0.002</v>
      </c>
      <c r="O1228" s="12" t="n">
        <v>0.12</v>
      </c>
      <c r="P1228" s="12" t="n">
        <v>5.76</v>
      </c>
      <c r="Q1228" s="26"/>
    </row>
    <row r="1229" ht="22.5" customHeight="1">
      <c r="A1229" s="32"/>
      <c r="B1229" s="20"/>
      <c r="C1229" s="13"/>
      <c r="D1229" s="20"/>
      <c r="E1229" s="29"/>
      <c r="F1229" s="20"/>
      <c r="G1229" s="29"/>
      <c r="H1229" s="20"/>
      <c r="I1229" s="20"/>
      <c r="J1229" s="13" t="s">
        <v>128</v>
      </c>
      <c r="K1229" s="15" t="n">
        <v>30997</v>
      </c>
      <c r="L1229" s="15" t="n">
        <v>4301</v>
      </c>
      <c r="M1229" s="16" t="n">
        <v>61</v>
      </c>
      <c r="N1229" s="12" t="n">
        <v>0.002</v>
      </c>
      <c r="O1229" s="12" t="n">
        <v>0.12</v>
      </c>
      <c r="P1229" s="12" t="n">
        <v>7.32</v>
      </c>
      <c r="Q1229" s="26"/>
    </row>
    <row r="1230" ht="22.5" customHeight="1">
      <c r="A1230" s="32"/>
      <c r="B1230" s="20"/>
      <c r="C1230" s="13" t="n">
        <v>2937658</v>
      </c>
      <c r="D1230" s="13" t="s">
        <v>81</v>
      </c>
      <c r="E1230" s="14" t="s">
        <v>14</v>
      </c>
      <c r="F1230" s="13" t="s">
        <v>15</v>
      </c>
      <c r="G1230" s="24" t="n">
        <v>0.15</v>
      </c>
      <c r="H1230" s="13" t="n">
        <v>100</v>
      </c>
      <c r="I1230" s="21" t="n">
        <f>G1230*H1230*7</f>
        <v>105</v>
      </c>
      <c r="J1230" s="13" t="s">
        <v>126</v>
      </c>
      <c r="K1230" s="15" t="s">
        <v>139</v>
      </c>
      <c r="L1230" s="15"/>
      <c r="M1230" s="16"/>
      <c r="N1230" s="12"/>
      <c r="O1230" s="12"/>
      <c r="P1230" s="12"/>
      <c r="Q1230" s="23" t="n">
        <f>M1232/H1230</f>
        <v>1</v>
      </c>
    </row>
    <row r="1231" ht="22.5" customHeight="1">
      <c r="A1231" s="32"/>
      <c r="B1231" s="20"/>
      <c r="C1231" s="13"/>
      <c r="D1231" s="20"/>
      <c r="E1231" s="29"/>
      <c r="F1231" s="20"/>
      <c r="G1231" s="29"/>
      <c r="H1231" s="20"/>
      <c r="I1231" s="20"/>
      <c r="J1231" s="13" t="s">
        <v>127</v>
      </c>
      <c r="K1231" s="15" t="n">
        <v>2662</v>
      </c>
      <c r="L1231" s="15" t="n">
        <v>1398</v>
      </c>
      <c r="M1231" s="16" t="n">
        <v>100</v>
      </c>
      <c r="N1231" s="12" t="n">
        <v>0.009</v>
      </c>
      <c r="O1231" s="12" t="n">
        <v>0.123</v>
      </c>
      <c r="P1231" s="12" t="n">
        <v>12.3</v>
      </c>
      <c r="Q1231" s="26"/>
    </row>
    <row r="1232" ht="22.5" customHeight="1">
      <c r="A1232" s="32"/>
      <c r="B1232" s="20"/>
      <c r="C1232" s="13"/>
      <c r="D1232" s="20"/>
      <c r="E1232" s="29"/>
      <c r="F1232" s="20"/>
      <c r="G1232" s="29"/>
      <c r="H1232" s="20"/>
      <c r="I1232" s="20"/>
      <c r="J1232" s="13" t="s">
        <v>128</v>
      </c>
      <c r="K1232" s="15" t="n">
        <v>2663</v>
      </c>
      <c r="L1232" s="15" t="n">
        <v>1399</v>
      </c>
      <c r="M1232" s="16" t="n">
        <v>100</v>
      </c>
      <c r="N1232" s="12" t="n">
        <v>0.009</v>
      </c>
      <c r="O1232" s="12" t="n">
        <v>0.123</v>
      </c>
      <c r="P1232" s="12" t="n">
        <v>12.3</v>
      </c>
      <c r="Q1232" s="26"/>
    </row>
    <row r="1233" ht="22.5" customHeight="1">
      <c r="A1233" s="32"/>
      <c r="B1233" s="20"/>
      <c r="C1233" s="13" t="n">
        <v>6706444</v>
      </c>
      <c r="D1233" s="13" t="s">
        <v>82</v>
      </c>
      <c r="E1233" s="14" t="s">
        <v>83</v>
      </c>
      <c r="F1233" s="13" t="s">
        <v>12</v>
      </c>
      <c r="G1233" s="24" t="n">
        <v>0.5</v>
      </c>
      <c r="H1233" s="13" t="n">
        <v>100</v>
      </c>
      <c r="I1233" s="21" t="n">
        <f>G1233*H1233*7</f>
        <v>350</v>
      </c>
      <c r="J1233" s="13" t="s">
        <v>126</v>
      </c>
      <c r="K1233" s="15" t="n">
        <v>846</v>
      </c>
      <c r="L1233" s="15" t="n">
        <v>22</v>
      </c>
      <c r="M1233" s="16" t="n">
        <v>0</v>
      </c>
      <c r="N1233" s="12" t="n">
        <v>0.003</v>
      </c>
      <c r="O1233" s="12" t="n">
        <v>0</v>
      </c>
      <c r="P1233" s="12" t="n">
        <v>0.0671</v>
      </c>
      <c r="Q1233" s="23" t="n">
        <f>M1235/H1233</f>
        <v>0.03</v>
      </c>
    </row>
    <row r="1234" ht="22.5" customHeight="1">
      <c r="A1234" s="32"/>
      <c r="B1234" s="20"/>
      <c r="C1234" s="13"/>
      <c r="D1234" s="20"/>
      <c r="E1234" s="29"/>
      <c r="F1234" s="20"/>
      <c r="G1234" s="29"/>
      <c r="H1234" s="20"/>
      <c r="I1234" s="20"/>
      <c r="J1234" s="13" t="s">
        <v>127</v>
      </c>
      <c r="K1234" s="15" t="n">
        <v>14551</v>
      </c>
      <c r="L1234" s="15" t="n">
        <v>916</v>
      </c>
      <c r="M1234" s="16" t="n">
        <v>2</v>
      </c>
      <c r="N1234" s="12" t="n">
        <v>0.002</v>
      </c>
      <c r="O1234" s="12" t="n">
        <v>0.926</v>
      </c>
      <c r="P1234" s="12" t="n">
        <v>1.8528</v>
      </c>
      <c r="Q1234" s="26"/>
    </row>
    <row r="1235" ht="22.5" customHeight="1">
      <c r="A1235" s="32"/>
      <c r="B1235" s="20"/>
      <c r="C1235" s="13"/>
      <c r="D1235" s="20"/>
      <c r="E1235" s="29"/>
      <c r="F1235" s="20"/>
      <c r="G1235" s="29"/>
      <c r="H1235" s="20"/>
      <c r="I1235" s="20"/>
      <c r="J1235" s="13" t="s">
        <v>128</v>
      </c>
      <c r="K1235" s="15" t="n">
        <v>28824</v>
      </c>
      <c r="L1235" s="15" t="n">
        <v>2159</v>
      </c>
      <c r="M1235" s="16" t="n">
        <v>3</v>
      </c>
      <c r="N1235" s="12" t="n">
        <v>0.002</v>
      </c>
      <c r="O1235" s="12" t="n">
        <v>1.182</v>
      </c>
      <c r="P1235" s="12" t="n">
        <v>3.545</v>
      </c>
      <c r="Q1235" s="26"/>
    </row>
    <row r="1236" ht="22.5" customHeight="1">
      <c r="A1236" s="32"/>
      <c r="B1236" s="20"/>
      <c r="C1236" s="13" t="n">
        <v>5963354</v>
      </c>
      <c r="D1236" s="13" t="s">
        <v>82</v>
      </c>
      <c r="E1236" s="14" t="s">
        <v>83</v>
      </c>
      <c r="F1236" s="13" t="s">
        <v>15</v>
      </c>
      <c r="G1236" s="24" t="n">
        <v>0.55</v>
      </c>
      <c r="H1236" s="13" t="n">
        <v>500</v>
      </c>
      <c r="I1236" s="21" t="n">
        <f>G1236*H1236*7</f>
        <v>1925</v>
      </c>
      <c r="J1236" s="13" t="s">
        <v>126</v>
      </c>
      <c r="K1236" s="15" t="n">
        <v>10149</v>
      </c>
      <c r="L1236" s="15" t="n">
        <v>1563</v>
      </c>
      <c r="M1236" s="16" t="n">
        <v>14</v>
      </c>
      <c r="N1236" s="12" t="n">
        <v>0.005</v>
      </c>
      <c r="O1236" s="12" t="n">
        <v>0.57</v>
      </c>
      <c r="P1236" s="12" t="n">
        <v>7.98</v>
      </c>
      <c r="Q1236" s="23" t="n">
        <f>M1238/H1236</f>
        <v>0.7</v>
      </c>
    </row>
    <row r="1237" ht="22.5" customHeight="1">
      <c r="A1237" s="32"/>
      <c r="B1237" s="20"/>
      <c r="C1237" s="13"/>
      <c r="D1237" s="20"/>
      <c r="E1237" s="29"/>
      <c r="F1237" s="20"/>
      <c r="G1237" s="29"/>
      <c r="H1237" s="20"/>
      <c r="I1237" s="20"/>
      <c r="J1237" s="13" t="s">
        <v>127</v>
      </c>
      <c r="K1237" s="15" t="n">
        <v>107454</v>
      </c>
      <c r="L1237" s="15" t="n">
        <v>22491</v>
      </c>
      <c r="M1237" s="16" t="n">
        <v>123</v>
      </c>
      <c r="N1237" s="12" t="n">
        <v>0.003</v>
      </c>
      <c r="O1237" s="12" t="n">
        <v>0.579</v>
      </c>
      <c r="P1237" s="12" t="n">
        <v>71.187</v>
      </c>
      <c r="Q1237" s="26"/>
    </row>
    <row r="1238" ht="22.5" customHeight="1">
      <c r="A1238" s="32"/>
      <c r="B1238" s="20"/>
      <c r="C1238" s="13"/>
      <c r="D1238" s="20"/>
      <c r="E1238" s="29"/>
      <c r="F1238" s="20"/>
      <c r="G1238" s="29"/>
      <c r="H1238" s="20"/>
      <c r="I1238" s="20"/>
      <c r="J1238" s="13" t="s">
        <v>128</v>
      </c>
      <c r="K1238" s="15" t="n">
        <v>275344</v>
      </c>
      <c r="L1238" s="15" t="n">
        <v>67711</v>
      </c>
      <c r="M1238" s="16" t="n">
        <v>350</v>
      </c>
      <c r="N1238" s="12" t="n">
        <v>0.003</v>
      </c>
      <c r="O1238" s="12" t="n">
        <v>0.575</v>
      </c>
      <c r="P1238" s="12" t="n">
        <v>201.112</v>
      </c>
      <c r="Q1238" s="26"/>
    </row>
    <row r="1239" ht="22.5" customHeight="1">
      <c r="A1239" s="32"/>
      <c r="B1239" s="20"/>
      <c r="C1239" s="13" t="n">
        <v>9686529</v>
      </c>
      <c r="D1239" s="13" t="s">
        <v>82</v>
      </c>
      <c r="E1239" s="14" t="s">
        <v>84</v>
      </c>
      <c r="F1239" s="13" t="s">
        <v>15</v>
      </c>
      <c r="G1239" s="24" t="n">
        <v>0.4</v>
      </c>
      <c r="H1239" s="13" t="n">
        <v>200</v>
      </c>
      <c r="I1239" s="21" t="n">
        <f>G1239*H1239*7</f>
        <v>560</v>
      </c>
      <c r="J1239" s="13" t="s">
        <v>126</v>
      </c>
      <c r="K1239" s="15" t="n">
        <v>2339</v>
      </c>
      <c r="L1239" s="15" t="n">
        <v>563</v>
      </c>
      <c r="M1239" s="16" t="n">
        <v>2</v>
      </c>
      <c r="N1239" s="12" t="n">
        <v>0.002</v>
      </c>
      <c r="O1239" s="12" t="n">
        <v>0.5</v>
      </c>
      <c r="P1239" s="12" t="n">
        <v>1</v>
      </c>
      <c r="Q1239" s="23" t="n">
        <f>M1241/H1239</f>
        <v>0.175</v>
      </c>
    </row>
    <row r="1240" ht="22.5" customHeight="1">
      <c r="A1240" s="32"/>
      <c r="B1240" s="20"/>
      <c r="C1240" s="13"/>
      <c r="D1240" s="20"/>
      <c r="E1240" s="29"/>
      <c r="F1240" s="20"/>
      <c r="G1240" s="29"/>
      <c r="H1240" s="20"/>
      <c r="I1240" s="20"/>
      <c r="J1240" s="13" t="s">
        <v>127</v>
      </c>
      <c r="K1240" s="15" t="n">
        <v>18199</v>
      </c>
      <c r="L1240" s="15" t="n">
        <v>6614</v>
      </c>
      <c r="M1240" s="16" t="n">
        <v>12</v>
      </c>
      <c r="N1240" s="12" t="n">
        <v>0.001</v>
      </c>
      <c r="O1240" s="12" t="n">
        <v>0.5</v>
      </c>
      <c r="P1240" s="12" t="n">
        <v>6</v>
      </c>
      <c r="Q1240" s="26"/>
    </row>
    <row r="1241" ht="22.5" customHeight="1">
      <c r="A1241" s="32"/>
      <c r="B1241" s="20"/>
      <c r="C1241" s="13"/>
      <c r="D1241" s="20"/>
      <c r="E1241" s="29"/>
      <c r="F1241" s="20"/>
      <c r="G1241" s="29"/>
      <c r="H1241" s="20"/>
      <c r="I1241" s="20"/>
      <c r="J1241" s="13" t="s">
        <v>128</v>
      </c>
      <c r="K1241" s="15" t="n">
        <v>40713</v>
      </c>
      <c r="L1241" s="15" t="n">
        <v>14332</v>
      </c>
      <c r="M1241" s="16" t="n">
        <v>35</v>
      </c>
      <c r="N1241" s="12" t="n">
        <v>0.001</v>
      </c>
      <c r="O1241" s="12" t="n">
        <v>0.5</v>
      </c>
      <c r="P1241" s="12" t="n">
        <v>17.5</v>
      </c>
      <c r="Q1241" s="26"/>
    </row>
    <row r="1242" ht="22.5" customHeight="1">
      <c r="A1242" s="32"/>
      <c r="B1242" s="20"/>
      <c r="C1242" s="13" t="n">
        <v>5963400</v>
      </c>
      <c r="D1242" s="13" t="s">
        <v>82</v>
      </c>
      <c r="E1242" s="14" t="s">
        <v>85</v>
      </c>
      <c r="F1242" s="13" t="s">
        <v>15</v>
      </c>
      <c r="G1242" s="24" t="n">
        <v>0.2</v>
      </c>
      <c r="H1242" s="13" t="n">
        <v>50</v>
      </c>
      <c r="I1242" s="21" t="n">
        <f>G1242*H1242*7</f>
        <v>70</v>
      </c>
      <c r="J1242" s="13" t="s">
        <v>126</v>
      </c>
      <c r="K1242" s="15" t="n">
        <v>2157</v>
      </c>
      <c r="L1242" s="15" t="n">
        <v>199</v>
      </c>
      <c r="M1242" s="16" t="n">
        <v>2</v>
      </c>
      <c r="N1242" s="12" t="n">
        <v>0.002</v>
      </c>
      <c r="O1242" s="12" t="n">
        <v>0.2</v>
      </c>
      <c r="P1242" s="12" t="n">
        <v>0.4</v>
      </c>
      <c r="Q1242" s="23" t="n">
        <f>M1244/H1242</f>
        <v>1</v>
      </c>
    </row>
    <row r="1243" ht="22.5" customHeight="1">
      <c r="A1243" s="32"/>
      <c r="B1243" s="20"/>
      <c r="C1243" s="13"/>
      <c r="D1243" s="20"/>
      <c r="E1243" s="29"/>
      <c r="F1243" s="20"/>
      <c r="G1243" s="106"/>
      <c r="H1243" s="20"/>
      <c r="I1243" s="20"/>
      <c r="J1243" s="13" t="s">
        <v>127</v>
      </c>
      <c r="K1243" s="15" t="n">
        <v>13537</v>
      </c>
      <c r="L1243" s="15" t="n">
        <v>2442</v>
      </c>
      <c r="M1243" s="16" t="n">
        <v>26</v>
      </c>
      <c r="N1243" s="12" t="n">
        <v>0.002</v>
      </c>
      <c r="O1243" s="12" t="n">
        <v>0.2</v>
      </c>
      <c r="P1243" s="12" t="n">
        <v>5.2</v>
      </c>
      <c r="Q1243" s="26"/>
    </row>
    <row r="1244" ht="22.5" customHeight="1">
      <c r="A1244" s="32"/>
      <c r="B1244" s="20"/>
      <c r="C1244" s="13"/>
      <c r="D1244" s="20"/>
      <c r="E1244" s="29"/>
      <c r="F1244" s="20"/>
      <c r="G1244" s="106"/>
      <c r="H1244" s="20"/>
      <c r="I1244" s="20"/>
      <c r="J1244" s="13" t="s">
        <v>128</v>
      </c>
      <c r="K1244" s="15" t="n">
        <v>22262</v>
      </c>
      <c r="L1244" s="15" t="n">
        <v>4998</v>
      </c>
      <c r="M1244" s="16" t="n">
        <v>50</v>
      </c>
      <c r="N1244" s="12" t="n">
        <v>0.002</v>
      </c>
      <c r="O1244" s="12" t="n">
        <v>0.2</v>
      </c>
      <c r="P1244" s="12" t="n">
        <v>10</v>
      </c>
      <c r="Q1244" s="26"/>
    </row>
    <row r="1245" ht="22.5" customHeight="1">
      <c r="A1245" s="32"/>
      <c r="B1245" s="20"/>
      <c r="C1245" s="13" t="n">
        <v>10080665</v>
      </c>
      <c r="D1245" s="13" t="s">
        <v>82</v>
      </c>
      <c r="E1245" s="14" t="s">
        <v>86</v>
      </c>
      <c r="F1245" s="13" t="s">
        <v>15</v>
      </c>
      <c r="G1245" s="24" t="n">
        <v>0.38</v>
      </c>
      <c r="H1245" s="13" t="n">
        <v>40</v>
      </c>
      <c r="I1245" s="21" t="n">
        <f>G1245*H1245*7</f>
        <v>106.4</v>
      </c>
      <c r="J1245" s="13" t="s">
        <v>126</v>
      </c>
      <c r="K1245" s="15" t="n">
        <v>140</v>
      </c>
      <c r="L1245" s="15" t="n">
        <v>5</v>
      </c>
      <c r="M1245" s="16" t="n">
        <v>0</v>
      </c>
      <c r="N1245" s="12" t="n">
        <v>0</v>
      </c>
      <c r="O1245" s="12" t="n">
        <v>0</v>
      </c>
      <c r="P1245" s="12" t="n">
        <v>0</v>
      </c>
      <c r="Q1245" s="23" t="n">
        <f>M1247/H1245</f>
        <v>0.4</v>
      </c>
    </row>
    <row r="1246" ht="22.5" customHeight="1">
      <c r="A1246" s="32"/>
      <c r="B1246" s="20"/>
      <c r="C1246" s="13"/>
      <c r="D1246" s="20"/>
      <c r="E1246" s="29"/>
      <c r="F1246" s="20"/>
      <c r="G1246" s="106"/>
      <c r="H1246" s="20"/>
      <c r="I1246" s="20"/>
      <c r="J1246" s="13" t="s">
        <v>127</v>
      </c>
      <c r="K1246" s="15" t="n">
        <v>4340</v>
      </c>
      <c r="L1246" s="15" t="n">
        <v>1034</v>
      </c>
      <c r="M1246" s="16" t="n">
        <v>13</v>
      </c>
      <c r="N1246" s="12" t="n">
        <v>0.005</v>
      </c>
      <c r="O1246" s="12" t="n">
        <v>0.38</v>
      </c>
      <c r="P1246" s="12" t="n">
        <v>4.94</v>
      </c>
      <c r="Q1246" s="26"/>
    </row>
    <row r="1247" ht="22.5" customHeight="1">
      <c r="A1247" s="32"/>
      <c r="B1247" s="20"/>
      <c r="C1247" s="13"/>
      <c r="D1247" s="20"/>
      <c r="E1247" s="29"/>
      <c r="F1247" s="20"/>
      <c r="G1247" s="106"/>
      <c r="H1247" s="20"/>
      <c r="I1247" s="20"/>
      <c r="J1247" s="13" t="s">
        <v>128</v>
      </c>
      <c r="K1247" s="15" t="n">
        <v>7972</v>
      </c>
      <c r="L1247" s="15" t="n">
        <v>1573</v>
      </c>
      <c r="M1247" s="16" t="n">
        <v>16</v>
      </c>
      <c r="N1247" s="12" t="n">
        <v>0.004</v>
      </c>
      <c r="O1247" s="12" t="n">
        <v>0.38</v>
      </c>
      <c r="P1247" s="12" t="n">
        <v>6.08</v>
      </c>
      <c r="Q1247" s="26"/>
    </row>
    <row r="1248" ht="22.5" customHeight="1">
      <c r="A1248" s="32"/>
      <c r="B1248" s="20"/>
      <c r="C1248" s="13" t="n">
        <v>91520433</v>
      </c>
      <c r="D1248" s="13" t="s">
        <v>74</v>
      </c>
      <c r="E1248" s="14" t="s">
        <v>14</v>
      </c>
      <c r="F1248" s="13" t="s">
        <v>15</v>
      </c>
      <c r="G1248" s="24" t="n">
        <v>0.16</v>
      </c>
      <c r="H1248" s="13" t="n">
        <v>200</v>
      </c>
      <c r="I1248" s="21" t="n">
        <f>G1248*H1248*7</f>
        <v>224</v>
      </c>
      <c r="J1248" s="13" t="s">
        <v>126</v>
      </c>
      <c r="K1248" s="15" t="n">
        <v>289</v>
      </c>
      <c r="L1248" s="15" t="n">
        <v>16</v>
      </c>
      <c r="M1248" s="16" t="n">
        <v>1</v>
      </c>
      <c r="N1248" s="12" t="n">
        <v>0.01</v>
      </c>
      <c r="O1248" s="12" t="n">
        <v>0.16</v>
      </c>
      <c r="P1248" s="12" t="n">
        <v>0.16</v>
      </c>
      <c r="Q1248" s="23" t="n">
        <f>M1250/H1248</f>
        <v>0.01</v>
      </c>
    </row>
    <row r="1249" ht="22.5" customHeight="1">
      <c r="A1249" s="32"/>
      <c r="B1249" s="20"/>
      <c r="C1249" s="13"/>
      <c r="D1249" s="20"/>
      <c r="E1249" s="29"/>
      <c r="F1249" s="20"/>
      <c r="G1249" s="106"/>
      <c r="H1249" s="20"/>
      <c r="I1249" s="20"/>
      <c r="J1249" s="13" t="s">
        <v>127</v>
      </c>
      <c r="K1249" s="15" t="n">
        <v>6440</v>
      </c>
      <c r="L1249" s="15" t="n">
        <v>211</v>
      </c>
      <c r="M1249" s="16" t="n">
        <v>1</v>
      </c>
      <c r="N1249" s="12" t="n">
        <v>0.001</v>
      </c>
      <c r="O1249" s="12" t="n">
        <v>0.16</v>
      </c>
      <c r="P1249" s="12" t="n">
        <v>0.16</v>
      </c>
      <c r="Q1249" s="26"/>
    </row>
    <row r="1250" ht="22.5" customHeight="1">
      <c r="A1250" s="32"/>
      <c r="B1250" s="20"/>
      <c r="C1250" s="13"/>
      <c r="D1250" s="20"/>
      <c r="E1250" s="29"/>
      <c r="F1250" s="20"/>
      <c r="G1250" s="106"/>
      <c r="H1250" s="20"/>
      <c r="I1250" s="20"/>
      <c r="J1250" s="13" t="s">
        <v>128</v>
      </c>
      <c r="K1250" s="15" t="n">
        <v>23356</v>
      </c>
      <c r="L1250" s="15" t="n">
        <v>970</v>
      </c>
      <c r="M1250" s="16" t="n">
        <v>2</v>
      </c>
      <c r="N1250" s="12" t="n">
        <v>0</v>
      </c>
      <c r="O1250" s="12" t="n">
        <v>0.16</v>
      </c>
      <c r="P1250" s="12" t="n">
        <v>0.32</v>
      </c>
      <c r="Q1250" s="26"/>
    </row>
    <row r="1251" ht="22.5" customHeight="1">
      <c r="A1251" s="32"/>
      <c r="B1251" s="20"/>
      <c r="C1251" s="13" t="n">
        <v>11078827</v>
      </c>
      <c r="D1251" s="13" t="s">
        <v>82</v>
      </c>
      <c r="E1251" s="14" t="s">
        <v>85</v>
      </c>
      <c r="F1251" s="13" t="s">
        <v>15</v>
      </c>
      <c r="G1251" s="24" t="n">
        <v>0.2</v>
      </c>
      <c r="H1251" s="13" t="n">
        <v>50</v>
      </c>
      <c r="I1251" s="21" t="n">
        <f>G1251*H1251*7</f>
        <v>70</v>
      </c>
      <c r="J1251" s="13" t="s">
        <v>126</v>
      </c>
      <c r="K1251" s="15" t="s">
        <v>139</v>
      </c>
      <c r="L1251" s="15"/>
      <c r="M1251" s="16"/>
      <c r="N1251" s="12"/>
      <c r="O1251" s="12"/>
      <c r="P1251" s="12"/>
      <c r="Q1251" s="23" t="n">
        <f>M1253/H1251</f>
        <v>0.06</v>
      </c>
    </row>
    <row r="1252" ht="22.5" customHeight="1">
      <c r="A1252" s="32"/>
      <c r="B1252" s="20"/>
      <c r="C1252" s="13"/>
      <c r="D1252" s="20"/>
      <c r="E1252" s="29"/>
      <c r="F1252" s="20"/>
      <c r="G1252" s="106"/>
      <c r="H1252" s="20"/>
      <c r="I1252" s="20"/>
      <c r="J1252" s="13" t="s">
        <v>127</v>
      </c>
      <c r="K1252" s="15" t="n">
        <v>194</v>
      </c>
      <c r="L1252" s="15" t="n">
        <v>79</v>
      </c>
      <c r="M1252" s="16" t="n">
        <v>2</v>
      </c>
      <c r="N1252" s="12" t="n">
        <v>0.008</v>
      </c>
      <c r="O1252" s="12" t="n">
        <v>0.3</v>
      </c>
      <c r="P1252" s="12" t="n">
        <v>0.6</v>
      </c>
      <c r="Q1252" s="26"/>
    </row>
    <row r="1253" ht="22.5" customHeight="1">
      <c r="A1253" s="32"/>
      <c r="B1253" s="20"/>
      <c r="C1253" s="13"/>
      <c r="D1253" s="20"/>
      <c r="E1253" s="29"/>
      <c r="F1253" s="20"/>
      <c r="G1253" s="106"/>
      <c r="H1253" s="20"/>
      <c r="I1253" s="20"/>
      <c r="J1253" s="13" t="s">
        <v>128</v>
      </c>
      <c r="K1253" s="15" t="n">
        <v>470</v>
      </c>
      <c r="L1253" s="15" t="n">
        <v>148</v>
      </c>
      <c r="M1253" s="16" t="n">
        <v>3</v>
      </c>
      <c r="N1253" s="12" t="n">
        <v>0.006</v>
      </c>
      <c r="O1253" s="12" t="n">
        <v>0.3</v>
      </c>
      <c r="P1253" s="12" t="n">
        <v>0.9</v>
      </c>
      <c r="Q1253" s="26"/>
    </row>
    <row r="1254" ht="22.5" customHeight="1">
      <c r="A1254" s="32"/>
      <c r="B1254" s="20"/>
      <c r="C1254" s="13" t="n">
        <v>11078981</v>
      </c>
      <c r="D1254" s="13" t="s">
        <v>82</v>
      </c>
      <c r="E1254" s="14" t="s">
        <v>83</v>
      </c>
      <c r="F1254" s="13" t="s">
        <v>15</v>
      </c>
      <c r="G1254" s="24" t="n">
        <v>0.2</v>
      </c>
      <c r="H1254" s="13" t="n">
        <v>50</v>
      </c>
      <c r="I1254" s="21" t="n">
        <f>G1254*H1254*7</f>
        <v>70</v>
      </c>
      <c r="J1254" s="13" t="s">
        <v>126</v>
      </c>
      <c r="K1254" s="15" t="s">
        <v>139</v>
      </c>
      <c r="L1254" s="15"/>
      <c r="M1254" s="16"/>
      <c r="N1254" s="12"/>
      <c r="O1254" s="12"/>
      <c r="P1254" s="12"/>
      <c r="Q1254" s="23" t="n">
        <f>M1256/H1254</f>
        <v>0</v>
      </c>
    </row>
    <row r="1255" ht="22.5" customHeight="1">
      <c r="A1255" s="32"/>
      <c r="B1255" s="20"/>
      <c r="C1255" s="13"/>
      <c r="D1255" s="20"/>
      <c r="E1255" s="29"/>
      <c r="F1255" s="20"/>
      <c r="G1255" s="106"/>
      <c r="H1255" s="20"/>
      <c r="I1255" s="20"/>
      <c r="J1255" s="13" t="s">
        <v>127</v>
      </c>
      <c r="K1255" s="15" t="n">
        <v>61</v>
      </c>
      <c r="L1255" s="15" t="n">
        <v>1</v>
      </c>
      <c r="M1255" s="16" t="n">
        <v>0</v>
      </c>
      <c r="N1255" s="12" t="n">
        <v>0</v>
      </c>
      <c r="O1255" s="12" t="n">
        <v>0</v>
      </c>
      <c r="P1255" s="12" t="n">
        <v>0</v>
      </c>
      <c r="Q1255" s="26"/>
    </row>
    <row r="1256" ht="22.5" customHeight="1">
      <c r="A1256" s="32"/>
      <c r="B1256" s="20"/>
      <c r="C1256" s="13"/>
      <c r="D1256" s="20"/>
      <c r="E1256" s="29"/>
      <c r="F1256" s="20"/>
      <c r="G1256" s="106"/>
      <c r="H1256" s="20"/>
      <c r="I1256" s="20"/>
      <c r="J1256" s="13" t="s">
        <v>128</v>
      </c>
      <c r="K1256" s="15" t="n">
        <v>162</v>
      </c>
      <c r="L1256" s="15" t="n">
        <v>4</v>
      </c>
      <c r="M1256" s="16" t="n">
        <v>0</v>
      </c>
      <c r="N1256" s="12" t="n">
        <v>0</v>
      </c>
      <c r="O1256" s="12" t="n">
        <v>0</v>
      </c>
      <c r="P1256" s="12" t="n">
        <v>0</v>
      </c>
      <c r="Q1256" s="26"/>
    </row>
    <row r="1257" ht="22.5" customHeight="1">
      <c r="A1257" s="32"/>
      <c r="B1257" s="20"/>
      <c r="C1257" s="13" t="n">
        <v>11080833</v>
      </c>
      <c r="D1257" s="13" t="s">
        <v>82</v>
      </c>
      <c r="E1257" s="14" t="s">
        <v>84</v>
      </c>
      <c r="F1257" s="13" t="s">
        <v>15</v>
      </c>
      <c r="G1257" s="24" t="n">
        <v>0.2</v>
      </c>
      <c r="H1257" s="13" t="n">
        <v>50</v>
      </c>
      <c r="I1257" s="21" t="n">
        <f>G1257*H1257*7</f>
        <v>70</v>
      </c>
      <c r="J1257" s="13" t="s">
        <v>126</v>
      </c>
      <c r="K1257" s="15" t="s">
        <v>139</v>
      </c>
      <c r="L1257" s="15"/>
      <c r="M1257" s="16"/>
      <c r="N1257" s="12"/>
      <c r="O1257" s="12"/>
      <c r="P1257" s="12"/>
      <c r="Q1257" s="23" t="n">
        <f>M1259/H1257</f>
        <v>0</v>
      </c>
    </row>
    <row r="1258" ht="22.5" customHeight="1">
      <c r="A1258" s="32"/>
      <c r="B1258" s="20"/>
      <c r="C1258" s="13"/>
      <c r="D1258" s="20"/>
      <c r="E1258" s="29"/>
      <c r="F1258" s="20"/>
      <c r="G1258" s="106"/>
      <c r="H1258" s="20"/>
      <c r="I1258" s="20"/>
      <c r="J1258" s="13" t="s">
        <v>127</v>
      </c>
      <c r="K1258" s="15" t="n">
        <v>10</v>
      </c>
      <c r="L1258" s="15" t="n">
        <v>4</v>
      </c>
      <c r="M1258" s="16" t="n">
        <v>0</v>
      </c>
      <c r="N1258" s="12" t="n">
        <v>0</v>
      </c>
      <c r="O1258" s="12" t="n">
        <v>0</v>
      </c>
      <c r="P1258" s="12" t="n">
        <v>0</v>
      </c>
      <c r="Q1258" s="26"/>
    </row>
    <row r="1259" ht="22.5" customHeight="1">
      <c r="A1259" s="32"/>
      <c r="B1259" s="20"/>
      <c r="C1259" s="13"/>
      <c r="D1259" s="20"/>
      <c r="E1259" s="29"/>
      <c r="F1259" s="20"/>
      <c r="G1259" s="106"/>
      <c r="H1259" s="20"/>
      <c r="I1259" s="20"/>
      <c r="J1259" s="13" t="s">
        <v>128</v>
      </c>
      <c r="K1259" s="15" t="n">
        <v>22</v>
      </c>
      <c r="L1259" s="15" t="n">
        <v>6</v>
      </c>
      <c r="M1259" s="16" t="n">
        <v>0</v>
      </c>
      <c r="N1259" s="12" t="n">
        <v>0</v>
      </c>
      <c r="O1259" s="12" t="n">
        <v>0</v>
      </c>
      <c r="P1259" s="12" t="n">
        <v>0</v>
      </c>
      <c r="Q1259" s="26"/>
    </row>
    <row r="1260" ht="22.5" customHeight="1">
      <c r="A1260" s="32"/>
      <c r="B1260" s="20"/>
      <c r="C1260" s="13" t="n">
        <v>11081056</v>
      </c>
      <c r="D1260" s="13" t="s">
        <v>82</v>
      </c>
      <c r="E1260" s="14" t="s">
        <v>86</v>
      </c>
      <c r="F1260" s="13" t="s">
        <v>15</v>
      </c>
      <c r="G1260" s="24" t="n">
        <v>0.2</v>
      </c>
      <c r="H1260" s="13" t="n">
        <v>50</v>
      </c>
      <c r="I1260" s="21" t="n">
        <f>G1260*H1260*7</f>
        <v>70</v>
      </c>
      <c r="J1260" s="13" t="s">
        <v>126</v>
      </c>
      <c r="K1260" s="15" t="s">
        <v>139</v>
      </c>
      <c r="L1260" s="15"/>
      <c r="M1260" s="16"/>
      <c r="N1260" s="12"/>
      <c r="O1260" s="12"/>
      <c r="P1260" s="12"/>
      <c r="Q1260" s="23" t="n">
        <f>M1262/H1260</f>
        <v>0</v>
      </c>
    </row>
    <row r="1261" ht="22.5" customHeight="1">
      <c r="A1261" s="32"/>
      <c r="B1261" s="20"/>
      <c r="C1261" s="13"/>
      <c r="D1261" s="20"/>
      <c r="E1261" s="29"/>
      <c r="F1261" s="20"/>
      <c r="G1261" s="106"/>
      <c r="H1261" s="20"/>
      <c r="I1261" s="20"/>
      <c r="J1261" s="13" t="s">
        <v>127</v>
      </c>
      <c r="K1261" s="15" t="n">
        <v>32</v>
      </c>
      <c r="L1261" s="15" t="n">
        <v>5</v>
      </c>
      <c r="M1261" s="16" t="n">
        <v>0</v>
      </c>
      <c r="N1261" s="12" t="n">
        <v>0</v>
      </c>
      <c r="O1261" s="12" t="n">
        <v>0</v>
      </c>
      <c r="P1261" s="12" t="n">
        <v>0</v>
      </c>
      <c r="Q1261" s="26"/>
    </row>
    <row r="1262" ht="22.5" customHeight="1">
      <c r="A1262" s="32"/>
      <c r="B1262" s="20"/>
      <c r="C1262" s="13"/>
      <c r="D1262" s="20"/>
      <c r="E1262" s="29"/>
      <c r="F1262" s="20"/>
      <c r="G1262" s="106"/>
      <c r="H1262" s="20"/>
      <c r="I1262" s="20"/>
      <c r="J1262" s="13" t="s">
        <v>128</v>
      </c>
      <c r="K1262" s="15" t="n">
        <v>126</v>
      </c>
      <c r="L1262" s="15" t="n">
        <v>13</v>
      </c>
      <c r="M1262" s="16" t="n">
        <v>0</v>
      </c>
      <c r="N1262" s="12" t="n">
        <v>0</v>
      </c>
      <c r="O1262" s="12" t="n">
        <v>0</v>
      </c>
      <c r="P1262" s="12" t="n">
        <v>0</v>
      </c>
      <c r="Q1262" s="26"/>
    </row>
    <row r="1263" ht="22.5" customHeight="1">
      <c r="A1263" s="32"/>
      <c r="B1263" s="20"/>
      <c r="C1263" s="13" t="n">
        <v>11078963</v>
      </c>
      <c r="D1263" s="13" t="s">
        <v>81</v>
      </c>
      <c r="E1263" s="14" t="s">
        <v>14</v>
      </c>
      <c r="F1263" s="13" t="s">
        <v>15</v>
      </c>
      <c r="G1263" s="24" t="n">
        <v>0.4</v>
      </c>
      <c r="H1263" s="13" t="n">
        <v>100</v>
      </c>
      <c r="I1263" s="21" t="n">
        <f>G1263*H1263*7</f>
        <v>280</v>
      </c>
      <c r="J1263" s="13" t="s">
        <v>126</v>
      </c>
      <c r="K1263" s="15" t="s">
        <v>139</v>
      </c>
      <c r="L1263" s="15"/>
      <c r="M1263" s="16"/>
      <c r="N1263" s="12"/>
      <c r="O1263" s="12"/>
      <c r="P1263" s="12"/>
      <c r="Q1263" s="23" t="n">
        <f>M1265/H1263</f>
        <v>0.78</v>
      </c>
    </row>
    <row r="1264" ht="22.5" customHeight="1">
      <c r="A1264" s="32"/>
      <c r="B1264" s="20"/>
      <c r="C1264" s="13"/>
      <c r="D1264" s="20"/>
      <c r="E1264" s="29"/>
      <c r="F1264" s="20"/>
      <c r="G1264" s="106"/>
      <c r="H1264" s="20"/>
      <c r="I1264" s="20"/>
      <c r="J1264" s="13" t="s">
        <v>127</v>
      </c>
      <c r="K1264" s="15" t="n">
        <v>3614</v>
      </c>
      <c r="L1264" s="15" t="n">
        <v>1023</v>
      </c>
      <c r="M1264" s="16" t="n">
        <v>26</v>
      </c>
      <c r="N1264" s="12" t="n">
        <v>0.01</v>
      </c>
      <c r="O1264" s="12" t="n">
        <v>0.4</v>
      </c>
      <c r="P1264" s="12" t="n">
        <v>10.4</v>
      </c>
      <c r="Q1264" s="26"/>
    </row>
    <row r="1265" ht="22.5" customHeight="1">
      <c r="A1265" s="32"/>
      <c r="B1265" s="20"/>
      <c r="C1265" s="13"/>
      <c r="D1265" s="20"/>
      <c r="E1265" s="29"/>
      <c r="F1265" s="20"/>
      <c r="G1265" s="106"/>
      <c r="H1265" s="20"/>
      <c r="I1265" s="20"/>
      <c r="J1265" s="13" t="s">
        <v>128</v>
      </c>
      <c r="K1265" s="15" t="n">
        <v>9184</v>
      </c>
      <c r="L1265" s="15" t="n">
        <v>2571</v>
      </c>
      <c r="M1265" s="16" t="n">
        <v>78</v>
      </c>
      <c r="N1265" s="12" t="n">
        <v>0.012</v>
      </c>
      <c r="O1265" s="12" t="n">
        <v>0.4</v>
      </c>
      <c r="P1265" s="12" t="n">
        <v>31.2</v>
      </c>
      <c r="Q1265" s="26"/>
    </row>
    <row r="1266" ht="22.5" customHeight="1">
      <c r="A1266" s="32"/>
      <c r="B1266" s="20"/>
      <c r="C1266" s="13" t="n">
        <v>91538300</v>
      </c>
      <c r="D1266" s="13" t="s">
        <v>74</v>
      </c>
      <c r="E1266" s="14" t="s">
        <v>36</v>
      </c>
      <c r="F1266" s="13" t="s">
        <v>15</v>
      </c>
      <c r="G1266" s="24" t="n">
        <v>0.14</v>
      </c>
      <c r="H1266" s="13" t="n">
        <v>300</v>
      </c>
      <c r="I1266" s="21" t="n">
        <f>G1266*H1266*7</f>
        <v>294</v>
      </c>
      <c r="J1266" s="13" t="s">
        <v>126</v>
      </c>
      <c r="K1266" s="15" t="s">
        <v>139</v>
      </c>
      <c r="L1266" s="15"/>
      <c r="M1266" s="16"/>
      <c r="N1266" s="12"/>
      <c r="O1266" s="12"/>
      <c r="P1266" s="12"/>
      <c r="Q1266" s="23" t="n">
        <f>M1268/H1266</f>
        <v>0.0166666666666667</v>
      </c>
    </row>
    <row r="1267" ht="22.5" customHeight="1">
      <c r="A1267" s="32"/>
      <c r="B1267" s="20"/>
      <c r="C1267" s="13"/>
      <c r="D1267" s="20"/>
      <c r="E1267" s="29"/>
      <c r="F1267" s="20"/>
      <c r="G1267" s="106"/>
      <c r="H1267" s="20"/>
      <c r="I1267" s="20"/>
      <c r="J1267" s="13" t="s">
        <v>127</v>
      </c>
      <c r="K1267" s="15" t="n">
        <v>1582</v>
      </c>
      <c r="L1267" s="15" t="n">
        <v>317</v>
      </c>
      <c r="M1267" s="16" t="n">
        <v>4</v>
      </c>
      <c r="N1267" s="12" t="n">
        <v>0.002</v>
      </c>
      <c r="O1267" s="12" t="n">
        <v>0.14</v>
      </c>
      <c r="P1267" s="12" t="n">
        <v>0.56</v>
      </c>
      <c r="Q1267" s="26"/>
    </row>
    <row r="1268" ht="22.5" customHeight="1">
      <c r="A1268" s="32"/>
      <c r="B1268" s="20"/>
      <c r="C1268" s="13"/>
      <c r="D1268" s="20"/>
      <c r="E1268" s="29"/>
      <c r="F1268" s="20"/>
      <c r="G1268" s="106"/>
      <c r="H1268" s="20"/>
      <c r="I1268" s="20"/>
      <c r="J1268" s="13" t="s">
        <v>128</v>
      </c>
      <c r="K1268" s="15" t="n">
        <v>3090</v>
      </c>
      <c r="L1268" s="15" t="n">
        <v>597</v>
      </c>
      <c r="M1268" s="16" t="n">
        <v>5</v>
      </c>
      <c r="N1268" s="12" t="n">
        <v>0.001</v>
      </c>
      <c r="O1268" s="12" t="n">
        <v>0.14</v>
      </c>
      <c r="P1268" s="12" t="n">
        <v>0.7</v>
      </c>
      <c r="Q1268" s="26"/>
    </row>
    <row r="1269" ht="22.5" customHeight="1">
      <c r="A1269" s="32"/>
      <c r="B1269" s="20"/>
      <c r="C1269" s="13" t="n">
        <v>91538301</v>
      </c>
      <c r="D1269" s="13" t="s">
        <v>74</v>
      </c>
      <c r="E1269" s="14" t="s">
        <v>14</v>
      </c>
      <c r="F1269" s="13" t="s">
        <v>15</v>
      </c>
      <c r="G1269" s="24" t="n">
        <v>0.22</v>
      </c>
      <c r="H1269" s="13" t="n">
        <v>200</v>
      </c>
      <c r="I1269" s="21" t="n">
        <f>G1269*H1269*7</f>
        <v>308</v>
      </c>
      <c r="J1269" s="13" t="s">
        <v>126</v>
      </c>
      <c r="K1269" s="15" t="s">
        <v>139</v>
      </c>
      <c r="L1269" s="15"/>
      <c r="M1269" s="16"/>
      <c r="N1269" s="12"/>
      <c r="O1269" s="12"/>
      <c r="P1269" s="12"/>
      <c r="Q1269" s="23" t="n">
        <f>M1271/H1269</f>
        <v>0</v>
      </c>
    </row>
    <row r="1270" ht="22.5" customHeight="1">
      <c r="A1270" s="32"/>
      <c r="B1270" s="20"/>
      <c r="C1270" s="13"/>
      <c r="D1270" s="20"/>
      <c r="E1270" s="29"/>
      <c r="F1270" s="20"/>
      <c r="G1270" s="106"/>
      <c r="H1270" s="20"/>
      <c r="I1270" s="20"/>
      <c r="J1270" s="13" t="s">
        <v>127</v>
      </c>
      <c r="K1270" s="15" t="n">
        <v>96</v>
      </c>
      <c r="L1270" s="15" t="n">
        <v>36</v>
      </c>
      <c r="M1270" s="16" t="n">
        <v>0</v>
      </c>
      <c r="N1270" s="12" t="n">
        <v>0</v>
      </c>
      <c r="O1270" s="12" t="n">
        <v>0</v>
      </c>
      <c r="P1270" s="12" t="n">
        <v>0</v>
      </c>
      <c r="Q1270" s="26"/>
    </row>
    <row r="1271" ht="22.5" customHeight="1">
      <c r="A1271" s="32"/>
      <c r="B1271" s="20"/>
      <c r="C1271" s="13"/>
      <c r="D1271" s="20"/>
      <c r="E1271" s="29"/>
      <c r="F1271" s="20"/>
      <c r="G1271" s="106"/>
      <c r="H1271" s="20"/>
      <c r="I1271" s="20"/>
      <c r="J1271" s="13" t="s">
        <v>128</v>
      </c>
      <c r="K1271" s="15" t="n">
        <v>317</v>
      </c>
      <c r="L1271" s="15" t="n">
        <v>112</v>
      </c>
      <c r="M1271" s="16" t="n">
        <v>0</v>
      </c>
      <c r="N1271" s="12" t="n">
        <v>0</v>
      </c>
      <c r="O1271" s="12" t="n">
        <v>0</v>
      </c>
      <c r="P1271" s="12" t="n">
        <v>0</v>
      </c>
      <c r="Q1271" s="26"/>
    </row>
    <row r="1272" ht="22.5" customHeight="1">
      <c r="A1272" s="32"/>
      <c r="B1272" s="20"/>
      <c r="C1272" s="13" t="n">
        <v>91538306</v>
      </c>
      <c r="D1272" s="13" t="s">
        <v>74</v>
      </c>
      <c r="E1272" s="14" t="s">
        <v>71</v>
      </c>
      <c r="F1272" s="13" t="s">
        <v>15</v>
      </c>
      <c r="G1272" s="24" t="n">
        <v>0.18</v>
      </c>
      <c r="H1272" s="13" t="n">
        <v>250</v>
      </c>
      <c r="I1272" s="21" t="n">
        <f>G1272*H1272*7</f>
        <v>315</v>
      </c>
      <c r="J1272" s="13" t="s">
        <v>126</v>
      </c>
      <c r="K1272" s="15" t="s">
        <v>139</v>
      </c>
      <c r="L1272" s="15"/>
      <c r="M1272" s="16"/>
      <c r="N1272" s="12"/>
      <c r="O1272" s="12"/>
      <c r="P1272" s="12"/>
      <c r="Q1272" s="23" t="n">
        <f>M1274/H1272</f>
        <v>0.004</v>
      </c>
    </row>
    <row r="1273" ht="22.5" customHeight="1">
      <c r="A1273" s="32"/>
      <c r="B1273" s="20"/>
      <c r="C1273" s="13"/>
      <c r="D1273" s="20"/>
      <c r="E1273" s="29"/>
      <c r="F1273" s="20"/>
      <c r="G1273" s="106"/>
      <c r="H1273" s="20"/>
      <c r="I1273" s="20"/>
      <c r="J1273" s="13" t="s">
        <v>127</v>
      </c>
      <c r="K1273" s="15" t="n">
        <v>646</v>
      </c>
      <c r="L1273" s="15" t="n">
        <v>160</v>
      </c>
      <c r="M1273" s="16" t="n">
        <v>0</v>
      </c>
      <c r="N1273" s="12" t="n">
        <v>0</v>
      </c>
      <c r="O1273" s="12" t="n">
        <v>0</v>
      </c>
      <c r="P1273" s="12" t="n">
        <v>0</v>
      </c>
      <c r="Q1273" s="26"/>
    </row>
    <row r="1274" ht="22.5" customHeight="1">
      <c r="A1274" s="32"/>
      <c r="B1274" s="20"/>
      <c r="C1274" s="13"/>
      <c r="D1274" s="20"/>
      <c r="E1274" s="29"/>
      <c r="F1274" s="20"/>
      <c r="G1274" s="106"/>
      <c r="H1274" s="20"/>
      <c r="I1274" s="20"/>
      <c r="J1274" s="13" t="s">
        <v>128</v>
      </c>
      <c r="K1274" s="15" t="n">
        <v>1431</v>
      </c>
      <c r="L1274" s="15" t="n">
        <v>366</v>
      </c>
      <c r="M1274" s="16" t="n">
        <v>1</v>
      </c>
      <c r="N1274" s="12" t="n">
        <v>0</v>
      </c>
      <c r="O1274" s="12" t="n">
        <v>0.18</v>
      </c>
      <c r="P1274" s="12" t="n">
        <v>0.18</v>
      </c>
      <c r="Q1274" s="26"/>
    </row>
    <row r="1275" ht="22.5" customHeight="1">
      <c r="A1275" s="32"/>
      <c r="B1275" s="20"/>
      <c r="C1275" s="13" t="n">
        <v>91538307</v>
      </c>
      <c r="D1275" s="13" t="s">
        <v>74</v>
      </c>
      <c r="E1275" s="14" t="s">
        <v>17</v>
      </c>
      <c r="F1275" s="13" t="s">
        <v>15</v>
      </c>
      <c r="G1275" s="24" t="n">
        <v>0.22</v>
      </c>
      <c r="H1275" s="13" t="n">
        <v>200</v>
      </c>
      <c r="I1275" s="21" t="n">
        <f>G1275*H1275*7</f>
        <v>308</v>
      </c>
      <c r="J1275" s="13" t="s">
        <v>126</v>
      </c>
      <c r="K1275" s="15" t="s">
        <v>139</v>
      </c>
      <c r="L1275" s="15"/>
      <c r="M1275" s="16"/>
      <c r="N1275" s="12"/>
      <c r="O1275" s="12"/>
      <c r="P1275" s="12"/>
      <c r="Q1275" s="23" t="n">
        <f>M1277/H1275</f>
        <v>0</v>
      </c>
    </row>
    <row r="1276" ht="22.5" customHeight="1">
      <c r="A1276" s="32"/>
      <c r="B1276" s="20"/>
      <c r="C1276" s="13"/>
      <c r="D1276" s="20"/>
      <c r="E1276" s="29"/>
      <c r="F1276" s="20"/>
      <c r="G1276" s="106"/>
      <c r="H1276" s="20"/>
      <c r="I1276" s="20"/>
      <c r="J1276" s="13" t="s">
        <v>127</v>
      </c>
      <c r="K1276" s="15" t="n">
        <v>7</v>
      </c>
      <c r="L1276" s="15" t="n">
        <v>2</v>
      </c>
      <c r="M1276" s="16" t="n">
        <v>0</v>
      </c>
      <c r="N1276" s="12" t="n">
        <v>0</v>
      </c>
      <c r="O1276" s="12" t="n">
        <v>0</v>
      </c>
      <c r="P1276" s="12" t="n">
        <v>0</v>
      </c>
      <c r="Q1276" s="26"/>
    </row>
    <row r="1277" ht="22.5" customHeight="1">
      <c r="A1277" s="32"/>
      <c r="B1277" s="20"/>
      <c r="C1277" s="13"/>
      <c r="D1277" s="20"/>
      <c r="E1277" s="29"/>
      <c r="F1277" s="20"/>
      <c r="G1277" s="106"/>
      <c r="H1277" s="20"/>
      <c r="I1277" s="20"/>
      <c r="J1277" s="13" t="s">
        <v>128</v>
      </c>
      <c r="K1277" s="15" t="n">
        <v>13</v>
      </c>
      <c r="L1277" s="15" t="n">
        <v>2</v>
      </c>
      <c r="M1277" s="16" t="n">
        <v>0</v>
      </c>
      <c r="N1277" s="12" t="n">
        <v>0</v>
      </c>
      <c r="O1277" s="12" t="n">
        <v>0</v>
      </c>
      <c r="P1277" s="12" t="n">
        <v>0</v>
      </c>
      <c r="Q1277" s="26"/>
    </row>
    <row r="1278" ht="22.5" customHeight="1">
      <c r="A1278" s="32"/>
      <c r="B1278" s="20"/>
      <c r="C1278" s="13" t="n">
        <v>91538308</v>
      </c>
      <c r="D1278" s="13" t="s">
        <v>74</v>
      </c>
      <c r="E1278" s="14" t="s">
        <v>11</v>
      </c>
      <c r="F1278" s="13" t="s">
        <v>15</v>
      </c>
      <c r="G1278" s="24" t="n">
        <v>0.18</v>
      </c>
      <c r="H1278" s="13" t="n">
        <v>200</v>
      </c>
      <c r="I1278" s="21" t="n">
        <f>G1278*H1278*7</f>
        <v>252</v>
      </c>
      <c r="J1278" s="13" t="s">
        <v>126</v>
      </c>
      <c r="K1278" s="15" t="s">
        <v>139</v>
      </c>
      <c r="L1278" s="15"/>
      <c r="M1278" s="16"/>
      <c r="N1278" s="12"/>
      <c r="O1278" s="12"/>
      <c r="P1278" s="12"/>
      <c r="Q1278" s="23" t="n">
        <f>M1280/H1278</f>
        <v>0</v>
      </c>
    </row>
    <row r="1279" ht="22.5" customHeight="1">
      <c r="A1279" s="32"/>
      <c r="B1279" s="20"/>
      <c r="C1279" s="13"/>
      <c r="D1279" s="20"/>
      <c r="E1279" s="29"/>
      <c r="F1279" s="20"/>
      <c r="G1279" s="106"/>
      <c r="H1279" s="20"/>
      <c r="I1279" s="20"/>
      <c r="J1279" s="13" t="s">
        <v>127</v>
      </c>
      <c r="K1279" s="15" t="n">
        <v>18</v>
      </c>
      <c r="L1279" s="15" t="n">
        <v>1</v>
      </c>
      <c r="M1279" s="16" t="n">
        <v>0</v>
      </c>
      <c r="N1279" s="12" t="n">
        <v>0</v>
      </c>
      <c r="O1279" s="12" t="n">
        <v>0</v>
      </c>
      <c r="P1279" s="12" t="n">
        <v>0</v>
      </c>
      <c r="Q1279" s="26"/>
    </row>
    <row r="1280" ht="22.5" customHeight="1">
      <c r="A1280" s="32"/>
      <c r="B1280" s="20"/>
      <c r="C1280" s="13"/>
      <c r="D1280" s="20"/>
      <c r="E1280" s="29"/>
      <c r="F1280" s="20"/>
      <c r="G1280" s="106"/>
      <c r="H1280" s="20"/>
      <c r="I1280" s="20"/>
      <c r="J1280" s="13" t="s">
        <v>128</v>
      </c>
      <c r="K1280" s="15" t="n">
        <v>59</v>
      </c>
      <c r="L1280" s="15" t="n">
        <v>4</v>
      </c>
      <c r="M1280" s="16" t="n">
        <v>0</v>
      </c>
      <c r="N1280" s="12" t="n">
        <v>0</v>
      </c>
      <c r="O1280" s="12" t="n">
        <v>0</v>
      </c>
      <c r="P1280" s="12" t="n">
        <v>0</v>
      </c>
      <c r="Q1280" s="26"/>
    </row>
    <row r="1281" ht="22.5" customHeight="1">
      <c r="A1281" s="32"/>
      <c r="B1281" s="20"/>
      <c r="C1281" s="13" t="n">
        <v>91538309</v>
      </c>
      <c r="D1281" s="13" t="s">
        <v>74</v>
      </c>
      <c r="E1281" s="14" t="s">
        <v>46</v>
      </c>
      <c r="F1281" s="13" t="s">
        <v>15</v>
      </c>
      <c r="G1281" s="24" t="n">
        <v>0.18</v>
      </c>
      <c r="H1281" s="13" t="n">
        <v>198</v>
      </c>
      <c r="I1281" s="21" t="n">
        <f>G1281*H1281*7</f>
        <v>249.48</v>
      </c>
      <c r="J1281" s="13" t="s">
        <v>126</v>
      </c>
      <c r="K1281" s="15" t="n">
        <v>21</v>
      </c>
      <c r="L1281" s="15" t="n">
        <v>1</v>
      </c>
      <c r="M1281" s="16" t="n">
        <v>0</v>
      </c>
      <c r="N1281" s="12" t="n">
        <v>0</v>
      </c>
      <c r="O1281" s="12" t="n">
        <v>0</v>
      </c>
      <c r="P1281" s="12" t="n">
        <v>0</v>
      </c>
      <c r="Q1281" s="23" t="n">
        <f>M1283/H1281</f>
        <v>0</v>
      </c>
    </row>
    <row r="1282" ht="22.5" customHeight="1">
      <c r="A1282" s="32"/>
      <c r="B1282" s="20"/>
      <c r="C1282" s="13"/>
      <c r="D1282" s="20"/>
      <c r="E1282" s="29"/>
      <c r="F1282" s="20"/>
      <c r="G1282" s="106"/>
      <c r="H1282" s="20"/>
      <c r="I1282" s="20"/>
      <c r="J1282" s="13" t="s">
        <v>127</v>
      </c>
      <c r="K1282" s="15" t="n">
        <v>86</v>
      </c>
      <c r="L1282" s="15" t="n">
        <v>12</v>
      </c>
      <c r="M1282" s="16" t="n">
        <v>0</v>
      </c>
      <c r="N1282" s="12" t="n">
        <v>0</v>
      </c>
      <c r="O1282" s="12" t="n">
        <v>0</v>
      </c>
      <c r="P1282" s="12" t="n">
        <v>0</v>
      </c>
      <c r="Q1282" s="26"/>
    </row>
    <row r="1283" ht="22.5" customHeight="1">
      <c r="A1283" s="32"/>
      <c r="B1283" s="20"/>
      <c r="C1283" s="13"/>
      <c r="D1283" s="20"/>
      <c r="E1283" s="29"/>
      <c r="F1283" s="20"/>
      <c r="G1283" s="106"/>
      <c r="H1283" s="20"/>
      <c r="I1283" s="20"/>
      <c r="J1283" s="13" t="s">
        <v>128</v>
      </c>
      <c r="K1283" s="15" t="n">
        <v>182</v>
      </c>
      <c r="L1283" s="15" t="n">
        <v>21</v>
      </c>
      <c r="M1283" s="16" t="n">
        <v>0</v>
      </c>
      <c r="N1283" s="12" t="n">
        <v>0</v>
      </c>
      <c r="O1283" s="12" t="n">
        <v>0</v>
      </c>
      <c r="P1283" s="12" t="n">
        <v>0</v>
      </c>
      <c r="Q1283" s="26"/>
    </row>
    <row r="1284" ht="22.5" customHeight="1">
      <c r="A1284" s="32"/>
      <c r="B1284" s="20"/>
      <c r="C1284" s="13" t="n">
        <v>11511535</v>
      </c>
      <c r="D1284" s="13" t="s">
        <v>81</v>
      </c>
      <c r="E1284" s="14" t="s">
        <v>14</v>
      </c>
      <c r="F1284" s="13" t="s">
        <v>26</v>
      </c>
      <c r="G1284" s="24" t="n">
        <v>0.4</v>
      </c>
      <c r="H1284" s="13" t="n">
        <v>600</v>
      </c>
      <c r="I1284" s="21" t="n">
        <f>G1284*H1284*7</f>
        <v>1680</v>
      </c>
      <c r="J1284" s="13" t="s">
        <v>126</v>
      </c>
      <c r="K1284" s="15" t="n">
        <v>11383</v>
      </c>
      <c r="L1284" s="15" t="n">
        <v>4475</v>
      </c>
      <c r="M1284" s="16" t="n">
        <v>309</v>
      </c>
      <c r="N1284" s="12" t="n">
        <v>0.02</v>
      </c>
      <c r="O1284" s="12" t="n">
        <v>0.33</v>
      </c>
      <c r="P1284" s="12" t="n">
        <v>101.22</v>
      </c>
      <c r="Q1284" s="23" t="n">
        <f>M1286/H1284</f>
        <v>1.08333333333333</v>
      </c>
    </row>
    <row r="1285" ht="22.5" customHeight="1">
      <c r="A1285" s="32"/>
      <c r="B1285" s="20"/>
      <c r="C1285" s="13"/>
      <c r="D1285" s="20"/>
      <c r="E1285" s="29"/>
      <c r="F1285" s="20"/>
      <c r="G1285" s="106"/>
      <c r="H1285" s="20"/>
      <c r="I1285" s="20"/>
      <c r="J1285" s="13" t="s">
        <v>127</v>
      </c>
      <c r="K1285" s="15" t="n">
        <v>11407</v>
      </c>
      <c r="L1285" s="15" t="n">
        <v>4483</v>
      </c>
      <c r="M1285" s="15" t="n">
        <v>345</v>
      </c>
      <c r="N1285" s="12" t="n">
        <v>0.02</v>
      </c>
      <c r="O1285" s="12" t="n">
        <v>0.29</v>
      </c>
      <c r="P1285" s="12" t="n">
        <v>101.61</v>
      </c>
      <c r="Q1285" s="26"/>
    </row>
    <row r="1286" ht="22.5" customHeight="1">
      <c r="A1286" s="32"/>
      <c r="B1286" s="20"/>
      <c r="C1286" s="13"/>
      <c r="D1286" s="20"/>
      <c r="E1286" s="29"/>
      <c r="F1286" s="20"/>
      <c r="G1286" s="106"/>
      <c r="H1286" s="20"/>
      <c r="I1286" s="47"/>
      <c r="J1286" s="38" t="s">
        <v>128</v>
      </c>
      <c r="K1286" s="15" t="n">
        <f>1067509+11413</f>
        <v>1078922</v>
      </c>
      <c r="L1286" s="15" t="n">
        <f>3815+4485</f>
        <v>8300</v>
      </c>
      <c r="M1286" s="16" t="n">
        <f>275+375</f>
        <v>650</v>
      </c>
      <c r="N1286" s="12" t="n">
        <v>0.02</v>
      </c>
      <c r="O1286" s="12" t="n">
        <f>P1286/M1286</f>
        <v>0.338369230769231</v>
      </c>
      <c r="P1286" s="12" t="n">
        <f>118.28+101.66</f>
        <v>219.94</v>
      </c>
      <c r="Q1286" s="26"/>
    </row>
    <row r="1287" ht="22.5" customHeight="1">
      <c r="A1287" s="32"/>
      <c r="B1287" s="20"/>
      <c r="C1287" s="13" t="n">
        <v>11792342</v>
      </c>
      <c r="D1287" s="13" t="s">
        <v>87</v>
      </c>
      <c r="E1287" s="14" t="s">
        <v>42</v>
      </c>
      <c r="F1287" s="13" t="s">
        <v>15</v>
      </c>
      <c r="G1287" s="24" t="n">
        <v>0.2</v>
      </c>
      <c r="H1287" s="52" t="n">
        <v>40</v>
      </c>
      <c r="I1287" s="21" t="n">
        <f>G1287*H1287*7</f>
        <v>56</v>
      </c>
      <c r="J1287" s="13" t="s">
        <v>126</v>
      </c>
      <c r="K1287" s="15" t="n">
        <v>528</v>
      </c>
      <c r="L1287" s="15" t="n">
        <v>7</v>
      </c>
      <c r="M1287" s="16" t="n">
        <v>0</v>
      </c>
      <c r="N1287" s="12" t="n">
        <v>0</v>
      </c>
      <c r="O1287" s="12" t="n">
        <v>0</v>
      </c>
      <c r="P1287" s="12" t="n">
        <v>0</v>
      </c>
      <c r="Q1287" s="23" t="n">
        <f>M1289/H1287</f>
        <v>0</v>
      </c>
    </row>
    <row r="1288" ht="22.5" customHeight="1">
      <c r="A1288" s="32"/>
      <c r="B1288" s="20"/>
      <c r="C1288" s="13"/>
      <c r="D1288" s="20"/>
      <c r="E1288" s="29"/>
      <c r="F1288" s="20"/>
      <c r="G1288" s="106"/>
      <c r="H1288" s="54"/>
      <c r="I1288" s="20"/>
      <c r="J1288" s="13" t="s">
        <v>127</v>
      </c>
      <c r="K1288" s="15" t="n">
        <v>4990</v>
      </c>
      <c r="L1288" s="15" t="n">
        <v>56</v>
      </c>
      <c r="M1288" s="16" t="n">
        <v>0</v>
      </c>
      <c r="N1288" s="12" t="n">
        <v>0</v>
      </c>
      <c r="O1288" s="12" t="n">
        <v>0</v>
      </c>
      <c r="P1288" s="12" t="n">
        <v>0</v>
      </c>
      <c r="Q1288" s="26"/>
    </row>
    <row r="1289" ht="22.5" customHeight="1">
      <c r="A1289" s="32"/>
      <c r="B1289" s="20"/>
      <c r="C1289" s="13"/>
      <c r="D1289" s="20"/>
      <c r="E1289" s="29"/>
      <c r="F1289" s="20"/>
      <c r="G1289" s="107"/>
      <c r="H1289" s="55"/>
      <c r="I1289" s="20"/>
      <c r="J1289" s="13" t="s">
        <v>128</v>
      </c>
      <c r="K1289" s="15" t="n">
        <v>10338</v>
      </c>
      <c r="L1289" s="15" t="n">
        <v>160</v>
      </c>
      <c r="M1289" s="16" t="n">
        <v>0</v>
      </c>
      <c r="N1289" s="12" t="n">
        <v>0</v>
      </c>
      <c r="O1289" s="12" t="n">
        <v>0</v>
      </c>
      <c r="P1289" s="12" t="n">
        <v>0</v>
      </c>
      <c r="Q1289" s="26"/>
    </row>
    <row r="1290" ht="22.5" customHeight="1">
      <c r="A1290" s="32"/>
      <c r="B1290" s="20"/>
      <c r="C1290" s="13" t="n">
        <v>5365722</v>
      </c>
      <c r="D1290" s="13" t="s">
        <v>67</v>
      </c>
      <c r="E1290" s="14" t="s">
        <v>65</v>
      </c>
      <c r="F1290" s="13" t="s">
        <v>12</v>
      </c>
      <c r="G1290" s="24" t="n">
        <v>0.3</v>
      </c>
      <c r="H1290" s="52" t="n">
        <v>50</v>
      </c>
      <c r="I1290" s="21" t="n">
        <f>G1290*H1290*7</f>
        <v>105</v>
      </c>
      <c r="J1290" s="13" t="s">
        <v>126</v>
      </c>
      <c r="K1290" s="15" t="n">
        <v>123</v>
      </c>
      <c r="L1290" s="15" t="n">
        <v>48</v>
      </c>
      <c r="M1290" s="16" t="n">
        <v>2</v>
      </c>
      <c r="N1290" s="12" t="n">
        <v>0</v>
      </c>
      <c r="O1290" s="12" t="n">
        <v>0.004</v>
      </c>
      <c r="P1290" s="12" t="n">
        <v>0.0083</v>
      </c>
      <c r="Q1290" s="23" t="n">
        <f>M1292/H1290</f>
        <v>0.32</v>
      </c>
    </row>
    <row r="1291" ht="22.5" customHeight="1">
      <c r="A1291" s="32"/>
      <c r="B1291" s="20"/>
      <c r="C1291" s="13"/>
      <c r="D1291" s="20"/>
      <c r="E1291" s="29"/>
      <c r="F1291" s="20"/>
      <c r="G1291" s="106"/>
      <c r="H1291" s="54"/>
      <c r="I1291" s="20"/>
      <c r="J1291" s="13" t="s">
        <v>127</v>
      </c>
      <c r="K1291" s="15" t="n">
        <v>4244</v>
      </c>
      <c r="L1291" s="15" t="n">
        <v>997</v>
      </c>
      <c r="M1291" s="16" t="n">
        <v>5</v>
      </c>
      <c r="N1291" s="12" t="n">
        <v>0.001</v>
      </c>
      <c r="O1291" s="12" t="n">
        <v>0.143</v>
      </c>
      <c r="P1291" s="12" t="n">
        <v>0.7171</v>
      </c>
      <c r="Q1291" s="26"/>
    </row>
    <row r="1292" ht="22.5" customHeight="1">
      <c r="A1292" s="32"/>
      <c r="B1292" s="20"/>
      <c r="C1292" s="13"/>
      <c r="D1292" s="20"/>
      <c r="E1292" s="29"/>
      <c r="F1292" s="20"/>
      <c r="G1292" s="107"/>
      <c r="H1292" s="55"/>
      <c r="I1292" s="20"/>
      <c r="J1292" s="13" t="s">
        <v>128</v>
      </c>
      <c r="K1292" s="15" t="n">
        <v>26444</v>
      </c>
      <c r="L1292" s="15" t="n">
        <v>8568</v>
      </c>
      <c r="M1292" s="16" t="n">
        <v>16</v>
      </c>
      <c r="N1292" s="12" t="n">
        <v>0.001</v>
      </c>
      <c r="O1292" s="12" t="n">
        <v>0.285</v>
      </c>
      <c r="P1292" s="12" t="n">
        <v>4.5587</v>
      </c>
      <c r="Q1292" s="26"/>
    </row>
    <row r="1293" ht="22.5" customHeight="1">
      <c r="A1293" s="32"/>
      <c r="B1293" s="20"/>
      <c r="C1293" s="13" t="n">
        <v>11924654</v>
      </c>
      <c r="D1293" s="13" t="s">
        <v>67</v>
      </c>
      <c r="E1293" s="14" t="s">
        <v>65</v>
      </c>
      <c r="F1293" s="13" t="s">
        <v>12</v>
      </c>
      <c r="G1293" s="24" t="n">
        <v>0.3</v>
      </c>
      <c r="H1293" s="52" t="n">
        <v>50</v>
      </c>
      <c r="I1293" s="21" t="n">
        <f>G1293*H1293*7</f>
        <v>105</v>
      </c>
      <c r="J1293" s="13" t="s">
        <v>126</v>
      </c>
      <c r="K1293" s="15" t="s">
        <v>139</v>
      </c>
      <c r="L1293" s="15"/>
      <c r="M1293" s="16"/>
      <c r="N1293" s="12"/>
      <c r="O1293" s="12"/>
      <c r="P1293" s="12"/>
      <c r="Q1293" s="23" t="n">
        <f>M1295/H1293</f>
        <v>0</v>
      </c>
    </row>
    <row r="1294" ht="22.5" customHeight="1">
      <c r="A1294" s="32"/>
      <c r="B1294" s="20"/>
      <c r="C1294" s="13"/>
      <c r="D1294" s="20"/>
      <c r="E1294" s="29"/>
      <c r="F1294" s="20"/>
      <c r="G1294" s="106"/>
      <c r="H1294" s="54"/>
      <c r="I1294" s="20"/>
      <c r="J1294" s="13" t="s">
        <v>127</v>
      </c>
      <c r="K1294" s="15" t="n">
        <v>165</v>
      </c>
      <c r="L1294" s="15" t="n">
        <v>46</v>
      </c>
      <c r="M1294" s="16" t="n">
        <v>0</v>
      </c>
      <c r="N1294" s="12" t="n">
        <v>0.002</v>
      </c>
      <c r="O1294" s="12" t="n">
        <v>0</v>
      </c>
      <c r="P1294" s="12" t="n">
        <v>0.0877</v>
      </c>
      <c r="Q1294" s="26"/>
    </row>
    <row r="1295" ht="22.5" customHeight="1">
      <c r="A1295" s="32"/>
      <c r="B1295" s="20"/>
      <c r="C1295" s="13"/>
      <c r="D1295" s="20"/>
      <c r="E1295" s="29"/>
      <c r="F1295" s="20"/>
      <c r="G1295" s="107"/>
      <c r="H1295" s="55"/>
      <c r="I1295" s="20"/>
      <c r="J1295" s="13" t="s">
        <v>128</v>
      </c>
      <c r="K1295" s="15" t="n">
        <v>545</v>
      </c>
      <c r="L1295" s="15" t="n">
        <v>161</v>
      </c>
      <c r="M1295" s="16" t="n">
        <v>0</v>
      </c>
      <c r="N1295" s="12" t="n">
        <v>0.001</v>
      </c>
      <c r="O1295" s="12" t="n">
        <v>0</v>
      </c>
      <c r="P1295" s="12" t="n">
        <v>0.1645</v>
      </c>
      <c r="Q1295" s="26"/>
    </row>
    <row r="1296" ht="22.5" customHeight="1">
      <c r="A1296" s="32"/>
      <c r="B1296" s="20"/>
      <c r="C1296" s="13" t="n">
        <v>12011132</v>
      </c>
      <c r="D1296" s="13" t="s">
        <v>88</v>
      </c>
      <c r="E1296" s="14" t="s">
        <v>14</v>
      </c>
      <c r="F1296" s="13" t="s">
        <v>15</v>
      </c>
      <c r="G1296" s="24" t="n">
        <v>0.2</v>
      </c>
      <c r="H1296" s="52" t="n">
        <v>150</v>
      </c>
      <c r="I1296" s="21" t="n">
        <f>G1296*H1296*7</f>
        <v>210</v>
      </c>
      <c r="J1296" s="13" t="s">
        <v>126</v>
      </c>
      <c r="K1296" s="15" t="n">
        <v>825</v>
      </c>
      <c r="L1296" s="15" t="n">
        <v>36</v>
      </c>
      <c r="M1296" s="16" t="n">
        <v>0</v>
      </c>
      <c r="N1296" s="12" t="n">
        <v>0</v>
      </c>
      <c r="O1296" s="12" t="n">
        <v>0</v>
      </c>
      <c r="P1296" s="12" t="n">
        <v>0</v>
      </c>
      <c r="Q1296" s="23" t="n">
        <f>M1298/H1296</f>
        <v>1</v>
      </c>
    </row>
    <row r="1297" ht="22.5" customHeight="1">
      <c r="A1297" s="32"/>
      <c r="B1297" s="20"/>
      <c r="C1297" s="13"/>
      <c r="D1297" s="20"/>
      <c r="E1297" s="29"/>
      <c r="F1297" s="20"/>
      <c r="G1297" s="106"/>
      <c r="H1297" s="54"/>
      <c r="I1297" s="20"/>
      <c r="J1297" s="13" t="s">
        <v>127</v>
      </c>
      <c r="K1297" s="15" t="n">
        <v>28658</v>
      </c>
      <c r="L1297" s="15" t="n">
        <v>7041</v>
      </c>
      <c r="M1297" s="16" t="n">
        <v>150</v>
      </c>
      <c r="N1297" s="12" t="n">
        <v>0.004</v>
      </c>
      <c r="O1297" s="12" t="n">
        <v>0.2</v>
      </c>
      <c r="P1297" s="12" t="n">
        <v>30</v>
      </c>
      <c r="Q1297" s="26"/>
    </row>
    <row r="1298" ht="22.5" customHeight="1">
      <c r="A1298" s="32"/>
      <c r="B1298" s="20"/>
      <c r="C1298" s="13"/>
      <c r="D1298" s="20"/>
      <c r="E1298" s="29"/>
      <c r="F1298" s="20"/>
      <c r="G1298" s="107"/>
      <c r="H1298" s="55"/>
      <c r="I1298" s="20"/>
      <c r="J1298" s="13" t="s">
        <v>128</v>
      </c>
      <c r="K1298" s="15" t="n">
        <v>37315</v>
      </c>
      <c r="L1298" s="15" t="n">
        <v>8970</v>
      </c>
      <c r="M1298" s="16" t="n">
        <v>150</v>
      </c>
      <c r="N1298" s="12" t="n">
        <v>0.003</v>
      </c>
      <c r="O1298" s="12" t="n">
        <v>0.2</v>
      </c>
      <c r="P1298" s="12" t="n">
        <v>30</v>
      </c>
      <c r="Q1298" s="26"/>
    </row>
    <row r="1299" ht="22.5" customHeight="1">
      <c r="A1299" s="32"/>
      <c r="B1299" s="20"/>
      <c r="C1299" s="13" t="n">
        <v>12072287</v>
      </c>
      <c r="D1299" s="13" t="s">
        <v>81</v>
      </c>
      <c r="E1299" s="14" t="s">
        <v>14</v>
      </c>
      <c r="F1299" s="13" t="s">
        <v>15</v>
      </c>
      <c r="G1299" s="24" t="n">
        <v>0.5</v>
      </c>
      <c r="H1299" s="52" t="n">
        <v>200</v>
      </c>
      <c r="I1299" s="21" t="n">
        <f>G1299*H1299*7</f>
        <v>700</v>
      </c>
      <c r="J1299" s="13" t="s">
        <v>126</v>
      </c>
      <c r="K1299" s="15" t="n">
        <v>601</v>
      </c>
      <c r="L1299" s="15" t="n">
        <v>4</v>
      </c>
      <c r="M1299" s="16" t="n">
        <v>0</v>
      </c>
      <c r="N1299" s="12" t="n">
        <v>0</v>
      </c>
      <c r="O1299" s="12" t="n">
        <v>0</v>
      </c>
      <c r="P1299" s="12" t="n">
        <v>0</v>
      </c>
      <c r="Q1299" s="23" t="n">
        <f>M1301/H1299</f>
        <v>0.08</v>
      </c>
    </row>
    <row r="1300" ht="22.5" customHeight="1">
      <c r="A1300" s="32"/>
      <c r="B1300" s="20"/>
      <c r="C1300" s="13"/>
      <c r="D1300" s="20"/>
      <c r="E1300" s="29"/>
      <c r="F1300" s="20"/>
      <c r="G1300" s="106"/>
      <c r="H1300" s="54"/>
      <c r="I1300" s="20"/>
      <c r="J1300" s="13" t="s">
        <v>127</v>
      </c>
      <c r="K1300" s="15" t="n">
        <v>5676</v>
      </c>
      <c r="L1300" s="15" t="n">
        <v>32</v>
      </c>
      <c r="M1300" s="16" t="n">
        <v>2</v>
      </c>
      <c r="N1300" s="12" t="n">
        <v>0.022</v>
      </c>
      <c r="O1300" s="12" t="n">
        <v>0.345</v>
      </c>
      <c r="P1300" s="12" t="n">
        <v>0.689</v>
      </c>
      <c r="Q1300" s="26"/>
    </row>
    <row r="1301" ht="22.5" customHeight="1">
      <c r="A1301" s="32"/>
      <c r="B1301" s="20"/>
      <c r="C1301" s="13"/>
      <c r="D1301" s="20"/>
      <c r="E1301" s="29"/>
      <c r="F1301" s="20"/>
      <c r="G1301" s="107"/>
      <c r="H1301" s="55"/>
      <c r="I1301" s="20"/>
      <c r="J1301" s="13" t="s">
        <v>128</v>
      </c>
      <c r="K1301" s="15" t="n">
        <v>13908</v>
      </c>
      <c r="L1301" s="15" t="n">
        <v>273</v>
      </c>
      <c r="M1301" s="16" t="n">
        <v>16</v>
      </c>
      <c r="N1301" s="12" t="n">
        <v>0.016</v>
      </c>
      <c r="O1301" s="12" t="n">
        <v>0.279</v>
      </c>
      <c r="P1301" s="12" t="n">
        <v>4.471</v>
      </c>
      <c r="Q1301" s="26"/>
    </row>
    <row r="1302" ht="22.5" customHeight="1">
      <c r="A1302" s="32"/>
      <c r="B1302" s="20"/>
      <c r="C1302" s="13" t="n">
        <v>6529449</v>
      </c>
      <c r="D1302" s="13" t="s">
        <v>81</v>
      </c>
      <c r="E1302" s="14" t="s">
        <v>14</v>
      </c>
      <c r="F1302" s="13" t="s">
        <v>12</v>
      </c>
      <c r="G1302" s="24" t="n">
        <v>0.2</v>
      </c>
      <c r="H1302" s="52" t="n">
        <v>200</v>
      </c>
      <c r="I1302" s="21" t="n">
        <f>G1302*H1302*7</f>
        <v>280</v>
      </c>
      <c r="J1302" s="13" t="s">
        <v>126</v>
      </c>
      <c r="K1302" s="15" t="n">
        <v>2267</v>
      </c>
      <c r="L1302" s="15" t="n">
        <v>229</v>
      </c>
      <c r="M1302" s="16" t="n">
        <v>21</v>
      </c>
      <c r="N1302" s="12" t="n">
        <v>0.029</v>
      </c>
      <c r="O1302" s="12" t="n">
        <v>0.314</v>
      </c>
      <c r="P1302" s="12" t="n">
        <v>6.5837</v>
      </c>
      <c r="Q1302" s="23" t="n">
        <f>M1304/H1302</f>
        <v>0.935</v>
      </c>
    </row>
    <row r="1303" ht="22.5" customHeight="1">
      <c r="A1303" s="32"/>
      <c r="B1303" s="20"/>
      <c r="C1303" s="13"/>
      <c r="D1303" s="20"/>
      <c r="E1303" s="29"/>
      <c r="F1303" s="20"/>
      <c r="G1303" s="106"/>
      <c r="H1303" s="54"/>
      <c r="I1303" s="20"/>
      <c r="J1303" s="13" t="s">
        <v>127</v>
      </c>
      <c r="K1303" s="15" t="n">
        <v>8914</v>
      </c>
      <c r="L1303" s="15" t="n">
        <v>1151</v>
      </c>
      <c r="M1303" s="16" t="n">
        <v>120</v>
      </c>
      <c r="N1303" s="12" t="n">
        <v>0.029</v>
      </c>
      <c r="O1303" s="12" t="n">
        <v>0.274</v>
      </c>
      <c r="P1303" s="12" t="n">
        <v>32.9354</v>
      </c>
      <c r="Q1303" s="26"/>
    </row>
    <row r="1304" ht="22.5" customHeight="1">
      <c r="A1304" s="32"/>
      <c r="B1304" s="20"/>
      <c r="C1304" s="13"/>
      <c r="D1304" s="20"/>
      <c r="E1304" s="29"/>
      <c r="F1304" s="20"/>
      <c r="G1304" s="107"/>
      <c r="H1304" s="55"/>
      <c r="I1304" s="20"/>
      <c r="J1304" s="13" t="s">
        <v>128</v>
      </c>
      <c r="K1304" s="15" t="n">
        <v>12298</v>
      </c>
      <c r="L1304" s="15" t="n">
        <v>1742</v>
      </c>
      <c r="M1304" s="16" t="n">
        <v>187</v>
      </c>
      <c r="N1304" s="12" t="n">
        <v>0.028</v>
      </c>
      <c r="O1304" s="12" t="n">
        <v>0.259</v>
      </c>
      <c r="P1304" s="12" t="n">
        <v>48.3708</v>
      </c>
      <c r="Q1304" s="26"/>
    </row>
    <row r="1305" ht="22.5" customHeight="1">
      <c r="A1305" s="32"/>
      <c r="B1305" s="20"/>
      <c r="C1305" s="13" t="n">
        <v>5623760</v>
      </c>
      <c r="D1305" s="13" t="s">
        <v>89</v>
      </c>
      <c r="E1305" s="14" t="s">
        <v>14</v>
      </c>
      <c r="F1305" s="13" t="s">
        <v>15</v>
      </c>
      <c r="G1305" s="24" t="n">
        <v>0.15</v>
      </c>
      <c r="H1305" s="13" t="n">
        <v>50</v>
      </c>
      <c r="I1305" s="21" t="n">
        <f>G1305*H1305*7</f>
        <v>52.5</v>
      </c>
      <c r="J1305" s="13" t="s">
        <v>126</v>
      </c>
      <c r="K1305" s="15" t="n">
        <v>266</v>
      </c>
      <c r="L1305" s="15" t="n">
        <v>13</v>
      </c>
      <c r="M1305" s="16" t="n">
        <v>1</v>
      </c>
      <c r="N1305" s="12" t="n">
        <v>0.012</v>
      </c>
      <c r="O1305" s="12" t="n">
        <v>0.15</v>
      </c>
      <c r="P1305" s="12" t="n">
        <v>0.15</v>
      </c>
      <c r="Q1305" s="23" t="n">
        <f>M1307/H1305</f>
        <v>1</v>
      </c>
    </row>
    <row r="1306" ht="22.5" customHeight="1">
      <c r="A1306" s="32"/>
      <c r="B1306" s="20"/>
      <c r="C1306" s="13"/>
      <c r="D1306" s="20"/>
      <c r="E1306" s="29"/>
      <c r="F1306" s="20"/>
      <c r="G1306" s="106"/>
      <c r="H1306" s="20"/>
      <c r="I1306" s="20"/>
      <c r="J1306" s="13" t="s">
        <v>127</v>
      </c>
      <c r="K1306" s="15" t="n">
        <v>7458</v>
      </c>
      <c r="L1306" s="15" t="n">
        <v>2142</v>
      </c>
      <c r="M1306" s="16" t="n">
        <v>50</v>
      </c>
      <c r="N1306" s="12" t="n">
        <v>0.004</v>
      </c>
      <c r="O1306" s="12" t="n">
        <v>0.15</v>
      </c>
      <c r="P1306" s="12" t="n">
        <v>7.5</v>
      </c>
      <c r="Q1306" s="26"/>
    </row>
    <row r="1307" ht="22.5" customHeight="1">
      <c r="A1307" s="32"/>
      <c r="B1307" s="20"/>
      <c r="C1307" s="13"/>
      <c r="D1307" s="20"/>
      <c r="E1307" s="29"/>
      <c r="F1307" s="20"/>
      <c r="G1307" s="106"/>
      <c r="H1307" s="20"/>
      <c r="I1307" s="20"/>
      <c r="J1307" s="13" t="s">
        <v>128</v>
      </c>
      <c r="K1307" s="15" t="n">
        <v>13711</v>
      </c>
      <c r="L1307" s="15" t="n">
        <v>3263</v>
      </c>
      <c r="M1307" s="16" t="n">
        <v>50</v>
      </c>
      <c r="N1307" s="12" t="n">
        <v>0.002</v>
      </c>
      <c r="O1307" s="12" t="n">
        <v>0.15</v>
      </c>
      <c r="P1307" s="12" t="n">
        <v>7.5</v>
      </c>
      <c r="Q1307" s="26"/>
    </row>
    <row r="1308" ht="22.5" customHeight="1">
      <c r="A1308" s="32"/>
      <c r="B1308" s="20"/>
      <c r="C1308" s="13" t="n">
        <v>12039225</v>
      </c>
      <c r="D1308" s="13" t="s">
        <v>90</v>
      </c>
      <c r="E1308" s="14" t="s">
        <v>36</v>
      </c>
      <c r="F1308" s="13" t="s">
        <v>15</v>
      </c>
      <c r="G1308" s="24" t="n">
        <v>0.2</v>
      </c>
      <c r="H1308" s="52" t="n">
        <v>100</v>
      </c>
      <c r="I1308" s="21" t="n">
        <f>G1308*H1308*7</f>
        <v>140</v>
      </c>
      <c r="J1308" s="13" t="s">
        <v>126</v>
      </c>
      <c r="K1308" s="15" t="n">
        <v>1970</v>
      </c>
      <c r="L1308" s="15" t="n">
        <v>890</v>
      </c>
      <c r="M1308" s="16" t="n">
        <v>40</v>
      </c>
      <c r="N1308" s="12" t="n">
        <v>0.009</v>
      </c>
      <c r="O1308" s="12" t="n">
        <v>0.2</v>
      </c>
      <c r="P1308" s="12" t="n">
        <v>8</v>
      </c>
      <c r="Q1308" s="23" t="n">
        <f>M1310/H1308</f>
        <v>0.4</v>
      </c>
    </row>
    <row r="1309" ht="22.5" customHeight="1">
      <c r="A1309" s="32"/>
      <c r="B1309" s="20"/>
      <c r="C1309" s="13"/>
      <c r="D1309" s="13"/>
      <c r="E1309" s="29"/>
      <c r="F1309" s="20"/>
      <c r="G1309" s="106"/>
      <c r="H1309" s="54"/>
      <c r="I1309" s="20"/>
      <c r="J1309" s="13" t="s">
        <v>127</v>
      </c>
      <c r="K1309" s="15" t="n">
        <v>7894</v>
      </c>
      <c r="L1309" s="15" t="n">
        <v>3343</v>
      </c>
      <c r="M1309" s="16" t="n">
        <v>40</v>
      </c>
      <c r="N1309" s="12" t="n">
        <v>0.002</v>
      </c>
      <c r="O1309" s="12" t="n">
        <v>0.2</v>
      </c>
      <c r="P1309" s="12" t="n">
        <v>8</v>
      </c>
      <c r="Q1309" s="26"/>
    </row>
    <row r="1310" ht="22.5" customHeight="1">
      <c r="A1310" s="32"/>
      <c r="B1310" s="20"/>
      <c r="C1310" s="13"/>
      <c r="D1310" s="13"/>
      <c r="E1310" s="29"/>
      <c r="F1310" s="20"/>
      <c r="G1310" s="107"/>
      <c r="H1310" s="55"/>
      <c r="I1310" s="20"/>
      <c r="J1310" s="13" t="s">
        <v>128</v>
      </c>
      <c r="K1310" s="15" t="n">
        <v>11601</v>
      </c>
      <c r="L1310" s="15" t="n">
        <v>4329</v>
      </c>
      <c r="M1310" s="16" t="n">
        <v>40</v>
      </c>
      <c r="N1310" s="12" t="n">
        <v>0.002</v>
      </c>
      <c r="O1310" s="12" t="n">
        <v>0.2</v>
      </c>
      <c r="P1310" s="12" t="n">
        <v>8</v>
      </c>
      <c r="Q1310" s="26"/>
    </row>
    <row r="1311" ht="22.5" customHeight="1">
      <c r="A1311" s="32"/>
      <c r="B1311" s="20"/>
      <c r="C1311" s="13" t="n">
        <v>12542512</v>
      </c>
      <c r="D1311" s="13" t="s">
        <v>88</v>
      </c>
      <c r="E1311" s="14" t="s">
        <v>14</v>
      </c>
      <c r="F1311" s="13" t="s">
        <v>15</v>
      </c>
      <c r="G1311" s="24" t="n">
        <v>0.15</v>
      </c>
      <c r="H1311" s="52" t="n">
        <v>100</v>
      </c>
      <c r="I1311" s="21" t="n">
        <f>G1311*H1311*7</f>
        <v>105</v>
      </c>
      <c r="J1311" s="13" t="s">
        <v>126</v>
      </c>
      <c r="K1311" s="15" t="n">
        <v>146</v>
      </c>
      <c r="L1311" s="15" t="n">
        <v>0</v>
      </c>
      <c r="M1311" s="16" t="n">
        <v>0</v>
      </c>
      <c r="N1311" s="12" t="n">
        <v>0</v>
      </c>
      <c r="O1311" s="12" t="n">
        <v>0</v>
      </c>
      <c r="P1311" s="12" t="n">
        <v>0</v>
      </c>
      <c r="Q1311" s="23" t="n">
        <f>M1313/H1311</f>
        <v>0.14</v>
      </c>
    </row>
    <row r="1312" ht="22.5" customHeight="1">
      <c r="A1312" s="32"/>
      <c r="B1312" s="20"/>
      <c r="C1312" s="13"/>
      <c r="D1312" s="20"/>
      <c r="E1312" s="29"/>
      <c r="F1312" s="20"/>
      <c r="G1312" s="106"/>
      <c r="H1312" s="54"/>
      <c r="I1312" s="20"/>
      <c r="J1312" s="13" t="s">
        <v>127</v>
      </c>
      <c r="K1312" s="15" t="n">
        <v>2252</v>
      </c>
      <c r="L1312" s="15" t="n">
        <v>82</v>
      </c>
      <c r="M1312" s="16" t="n">
        <v>9</v>
      </c>
      <c r="N1312" s="12" t="n">
        <v>0.016</v>
      </c>
      <c r="O1312" s="12" t="n">
        <v>0.15</v>
      </c>
      <c r="P1312" s="12" t="n">
        <v>1.35</v>
      </c>
      <c r="Q1312" s="26"/>
    </row>
    <row r="1313" ht="22.5" customHeight="1">
      <c r="A1313" s="32"/>
      <c r="B1313" s="20"/>
      <c r="C1313" s="13"/>
      <c r="D1313" s="20"/>
      <c r="E1313" s="29"/>
      <c r="F1313" s="20"/>
      <c r="G1313" s="107"/>
      <c r="H1313" s="55"/>
      <c r="I1313" s="20"/>
      <c r="J1313" s="13" t="s">
        <v>128</v>
      </c>
      <c r="K1313" s="15" t="n">
        <v>7120</v>
      </c>
      <c r="L1313" s="15" t="n">
        <v>236</v>
      </c>
      <c r="M1313" s="16" t="n">
        <v>14</v>
      </c>
      <c r="N1313" s="12" t="n">
        <v>0.009</v>
      </c>
      <c r="O1313" s="12" t="n">
        <v>0.15</v>
      </c>
      <c r="P1313" s="12" t="n">
        <v>2.1</v>
      </c>
      <c r="Q1313" s="26"/>
    </row>
    <row r="1314" ht="22.5" customHeight="1">
      <c r="A1314" s="19"/>
      <c r="C1314" s="11"/>
      <c r="D1314" s="11"/>
      <c r="E1314" s="11"/>
      <c r="F1314" s="11"/>
      <c r="G1314" s="18"/>
      <c r="H1314" s="11"/>
      <c r="I1314" s="18"/>
      <c r="J1314" s="11"/>
      <c r="K1314" s="16"/>
      <c r="L1314" s="16"/>
      <c r="M1314" s="16"/>
      <c r="N1314" s="16"/>
      <c r="O1314" s="16"/>
      <c r="P1314" s="71"/>
      <c r="Q1314" s="8"/>
    </row>
    <row r="1315" ht="22.5" customHeight="1">
      <c r="A1315" s="19" t="s">
        <v>123</v>
      </c>
      <c r="B1315" s="9" t="s">
        <v>148</v>
      </c>
      <c r="C1315" s="11"/>
      <c r="D1315" s="11"/>
      <c r="E1315" s="11"/>
      <c r="F1315" s="11"/>
      <c r="G1315" s="18"/>
      <c r="H1315" s="11"/>
      <c r="I1315" s="18"/>
      <c r="J1315" s="11"/>
      <c r="K1315" s="22" t="n">
        <f>K1318+K1321+K1324+K1327+K1330+K1333+K1336+K1339+K1342+K1345+K1348+K1351+K1354+K1357+K1360+K1363+K1366+K1369+K1372+K1375+K1378+K1381+K1384+K1387+K1390+K1393+K1396+K1399+K1402+K1405+K1408+K1411+K1414+K1417+K1420+K1423+K1426+K1429+K1432+K1435+K1438+K1441+K1444+K1447+K1450+K1453+K1456+K1459+K1462+K1465+K1468+K1471+K1474+K1477+K1480+K1483+K1486+K1489+K1492+K1495+K1498+K1501+K1504+K1507+K1510+K1513+K1516+K1519+K1522+K1525+K1528+K1531+K1534+K1537+K1540+K1543+K1546+K1549+K1552+K1555+K1558+K1561+K1564+K1567+K1570+K1573+K1576+K1579+K1582+K1585+K1588+K1591+K1594+K1597+K1600+K1603+K1606+K1609+K1612+K1615+K1618+K1621+K1624+K1627+K1630+K1633+K1636+K1639+K1642+K1645+K1648+K1651+K1654+K1657+K1660+K1663+K1666+K1669+K1672+K1675+K1678+K1681+K1684+K1687+K1690+K1693+K1696+K1699+K1702+K1705+K1708+K1711+K1714+K1717+K1720+K1723+K1726+K1729+K1732+K1735+K1738+K1741+K1744+K1747+K1750+K1753+K1756</f>
        <v>11626032</v>
      </c>
      <c r="L1315" s="22" t="n">
        <f>L1318+L1321+L1324+L1327+L1330+L1333+L1336+L1339+L1342+L1345+L1348+L1351+L1354+L1357+L1360+L1363+L1366+L1369+L1372+L1375+L1378+L1381+L1384+L1387+L1390+L1393+L1396+L1399+L1402+L1405+L1408+L1411+L1414+L1417+L1420+L1423+L1426+L1429+L1432+L1435+L1438+L1441+L1444+L1447+L1450+L1453+L1456+L1459+L1462+L1465+L1468+L1471+L1474+L1477+L1480+L1483+L1486+L1489+L1492+L1495+L1498+L1501+L1504+L1507+L1510+L1513+L1516+L1519+L1522+L1525+L1528+L1531+L1534+L1537+L1540+L1543+L1546+L1549+L1552+L1555+L1558+L1561+L1564+L1567+L1570+L1573+L1576+L1579+L1582+L1585+L1588+L1591+L1594+L1597+L1600+L1603+L1606+L1609+L1612+L1615+L1618+L1621+L1624+L1627+L1630+L1633+L1636+L1639+L1642+L1645+L1648+L1651+L1654+L1657+L1660+L1663+L1666+L1669+L1672+L1675+L1678+L1681+L1684+L1687+L1690+L1693+L1696+L1699+L1702+L1705+L1708+L1711+L1714+L1717+L1720+L1723+L1726+L1729+L1732+L1735+L1738+L1741+L1744+L1747+L1750+L1753+L1756</f>
        <v>1812308</v>
      </c>
      <c r="M1315" s="16"/>
      <c r="N1315" s="16"/>
      <c r="O1315" s="16"/>
      <c r="P1315" s="41" t="n">
        <f>P1318+P1321+P1324+P1327+P1330+P1333+P1336+P1339+P1342+P1345+P1348+P1351+P1354+P1357+P1360+P1363+P1366+P1369+P1372+P1375+P1378+P1381+P1384+P1387+P1390+P1393+P1396+P1399+P1402+P1405+P1408+P1411+P1414+P1417+P1420+P1423+P1426+P1429+P1432+P1435+P1438+P1441+P1444+P1447+P1450+P1453+P1456+P1459+P1462+P1465+P1468+P1471+P1474+P1477+P1480+P1483+P1486+P1489+P1492+P1495+P1498+P1501+P1504+P1507+P1510+P1513+P1516+P1519+P1522+P1525+P1528+P1531+P1534+P1537+P1540+P1543+P1546+P1549+P1552+P1555+P1558+P1561+P1564+P1567+P1570+P1573+P1576+P1579+P1582+P1585+P1588+P1591+P1594+P1597+P1600+P1603+P1606+P1609+P1612+P1615+P1618+P1621+P1624+P1627+P1630+P1633+P1636+P1639+P1642+P1645+P1648+P1651+P1654+P1657+P1660+P1663+P1666+P1669+P1672+P1675+P1678+P1681+P1684+P1687+P1690+P1693+P1696+P1699+P1702+P1705+P1708+P1711+P1714+P1717+P1720+P1723+P1726+P1729+P1732+P1735+P1738+P1741+P1744+P1747+P1750+P1753+P1756</f>
        <v>5043.3415</v>
      </c>
      <c r="Q1315" s="8"/>
    </row>
    <row r="1316" ht="22.5" customHeight="1">
      <c r="A1316" s="27" t="n">
        <v>46288</v>
      </c>
      <c r="B1316" s="51" t="s">
        <v>125</v>
      </c>
      <c r="C1316" s="13" t="n">
        <v>10813123</v>
      </c>
      <c r="D1316" s="13" t="s">
        <v>10</v>
      </c>
      <c r="E1316" s="14" t="s">
        <v>11</v>
      </c>
      <c r="F1316" s="13" t="s">
        <v>12</v>
      </c>
      <c r="G1316" s="24" t="n">
        <v>0.25</v>
      </c>
      <c r="H1316" s="13" t="n">
        <v>1000</v>
      </c>
      <c r="I1316" s="21" t="n">
        <f>G1316*H1316*7</f>
        <v>1750</v>
      </c>
      <c r="J1316" s="13" t="s">
        <v>126</v>
      </c>
      <c r="K1316" s="11" t="n">
        <v>8245</v>
      </c>
      <c r="L1316" s="11" t="n">
        <v>494</v>
      </c>
      <c r="M1316" s="11" t="n">
        <v>1</v>
      </c>
      <c r="N1316" s="12" t="n">
        <v>0</v>
      </c>
      <c r="O1316" s="12" t="n">
        <v>1.2286</v>
      </c>
      <c r="P1316" s="12" t="n">
        <v>1.2286</v>
      </c>
      <c r="Q1316" s="23" t="n">
        <f>M1318/H1316</f>
        <v>0.027</v>
      </c>
    </row>
    <row r="1317" ht="22.5" customHeight="1">
      <c r="A1317" s="20"/>
      <c r="B1317" s="20"/>
      <c r="C1317" s="13"/>
      <c r="D1317" s="20"/>
      <c r="E1317" s="29"/>
      <c r="F1317" s="20"/>
      <c r="G1317" s="29"/>
      <c r="H1317" s="20"/>
      <c r="I1317" s="20"/>
      <c r="J1317" s="13" t="s">
        <v>127</v>
      </c>
      <c r="K1317" s="11" t="n">
        <v>12828</v>
      </c>
      <c r="L1317" s="11" t="n">
        <v>755</v>
      </c>
      <c r="M1317" s="11" t="n">
        <v>3</v>
      </c>
      <c r="N1317" s="12" t="n">
        <v>0</v>
      </c>
      <c r="O1317" s="12" t="n">
        <v>0.789</v>
      </c>
      <c r="P1317" s="12" t="n">
        <v>2.3671</v>
      </c>
      <c r="Q1317" s="26"/>
    </row>
    <row r="1318" ht="22.5" customHeight="1">
      <c r="A1318" s="20"/>
      <c r="B1318" s="20"/>
      <c r="C1318" s="13"/>
      <c r="D1318" s="20"/>
      <c r="E1318" s="29"/>
      <c r="F1318" s="20"/>
      <c r="G1318" s="29"/>
      <c r="H1318" s="20"/>
      <c r="I1318" s="20"/>
      <c r="J1318" s="13" t="s">
        <v>128</v>
      </c>
      <c r="K1318" s="11" t="n">
        <v>62075</v>
      </c>
      <c r="L1318" s="11" t="n">
        <v>5658</v>
      </c>
      <c r="M1318" s="11" t="n">
        <v>27</v>
      </c>
      <c r="N1318" s="12" t="n">
        <v>0</v>
      </c>
      <c r="O1318" s="12" t="n">
        <v>0.4657</v>
      </c>
      <c r="P1318" s="12" t="n">
        <v>12.5728</v>
      </c>
      <c r="Q1318" s="26"/>
    </row>
    <row r="1319" ht="22.5" customHeight="1">
      <c r="A1319" s="20"/>
      <c r="B1319" s="20"/>
      <c r="C1319" s="13" t="n">
        <v>1745925</v>
      </c>
      <c r="D1319" s="13" t="s">
        <v>13</v>
      </c>
      <c r="E1319" s="14" t="s">
        <v>14</v>
      </c>
      <c r="F1319" s="13" t="s">
        <v>15</v>
      </c>
      <c r="G1319" s="24" t="n">
        <v>0.15</v>
      </c>
      <c r="H1319" s="13" t="n">
        <v>500</v>
      </c>
      <c r="I1319" s="21" t="n">
        <f>G1319*H1319*7</f>
        <v>525</v>
      </c>
      <c r="J1319" s="13" t="s">
        <v>126</v>
      </c>
      <c r="K1319" s="17" t="n">
        <v>191</v>
      </c>
      <c r="L1319" s="15" t="n">
        <v>83</v>
      </c>
      <c r="M1319" s="15" t="n">
        <v>0</v>
      </c>
      <c r="N1319" s="12" t="n">
        <v>0</v>
      </c>
      <c r="O1319" s="12" t="n">
        <v>0</v>
      </c>
      <c r="P1319" s="12" t="n">
        <v>0</v>
      </c>
      <c r="Q1319" s="23" t="n">
        <f>M1321/H1319</f>
        <v>1</v>
      </c>
    </row>
    <row r="1320" ht="22.5" customHeight="1">
      <c r="A1320" s="20"/>
      <c r="B1320" s="20"/>
      <c r="C1320" s="13"/>
      <c r="D1320" s="20"/>
      <c r="E1320" s="29"/>
      <c r="F1320" s="20"/>
      <c r="G1320" s="29"/>
      <c r="H1320" s="20"/>
      <c r="I1320" s="20"/>
      <c r="J1320" s="13" t="s">
        <v>127</v>
      </c>
      <c r="K1320" s="17" t="n">
        <v>16387</v>
      </c>
      <c r="L1320" s="15" t="n">
        <v>3972</v>
      </c>
      <c r="M1320" s="15" t="n">
        <v>159</v>
      </c>
      <c r="N1320" s="12" t="n">
        <v>0.006</v>
      </c>
      <c r="O1320" s="12" t="n">
        <v>0.15</v>
      </c>
      <c r="P1320" s="12" t="n">
        <v>23.85</v>
      </c>
      <c r="Q1320" s="26"/>
    </row>
    <row r="1321" ht="22.5" customHeight="1">
      <c r="A1321" s="20"/>
      <c r="B1321" s="20"/>
      <c r="C1321" s="13"/>
      <c r="D1321" s="20"/>
      <c r="E1321" s="29"/>
      <c r="F1321" s="20"/>
      <c r="G1321" s="29"/>
      <c r="H1321" s="20"/>
      <c r="I1321" s="20"/>
      <c r="J1321" s="13" t="s">
        <v>128</v>
      </c>
      <c r="K1321" s="15" t="n">
        <v>71512</v>
      </c>
      <c r="L1321" s="15" t="n">
        <v>27653</v>
      </c>
      <c r="M1321" s="15" t="n">
        <v>500</v>
      </c>
      <c r="N1321" s="12" t="n">
        <v>0.003</v>
      </c>
      <c r="O1321" s="12" t="n">
        <v>0.15</v>
      </c>
      <c r="P1321" s="12" t="n">
        <v>75</v>
      </c>
      <c r="Q1321" s="26"/>
    </row>
    <row r="1322" ht="22.5" customHeight="1">
      <c r="A1322" s="20"/>
      <c r="B1322" s="20"/>
      <c r="C1322" s="13" t="n">
        <v>6951600</v>
      </c>
      <c r="D1322" s="13" t="s">
        <v>16</v>
      </c>
      <c r="E1322" s="14" t="s">
        <v>17</v>
      </c>
      <c r="F1322" s="13" t="s">
        <v>15</v>
      </c>
      <c r="G1322" s="24" t="n">
        <v>0.17</v>
      </c>
      <c r="H1322" s="13" t="n">
        <v>100</v>
      </c>
      <c r="I1322" s="21" t="n">
        <f>G1322*H1322*7</f>
        <v>119</v>
      </c>
      <c r="J1322" s="13" t="s">
        <v>126</v>
      </c>
      <c r="K1322" s="15" t="n">
        <v>465</v>
      </c>
      <c r="L1322" s="15" t="n">
        <v>191</v>
      </c>
      <c r="M1322" s="15" t="n">
        <v>0</v>
      </c>
      <c r="N1322" s="12" t="n">
        <v>0</v>
      </c>
      <c r="O1322" s="12" t="n">
        <v>0</v>
      </c>
      <c r="P1322" s="12" t="n">
        <v>0</v>
      </c>
      <c r="Q1322" s="23" t="n">
        <f>M1324/H1322</f>
        <v>0.72</v>
      </c>
    </row>
    <row r="1323" ht="22.5" customHeight="1">
      <c r="A1323" s="20"/>
      <c r="B1323" s="20"/>
      <c r="C1323" s="13"/>
      <c r="D1323" s="20"/>
      <c r="E1323" s="29"/>
      <c r="F1323" s="20"/>
      <c r="G1323" s="29"/>
      <c r="H1323" s="20"/>
      <c r="I1323" s="20"/>
      <c r="J1323" s="13" t="s">
        <v>127</v>
      </c>
      <c r="K1323" s="15" t="n">
        <v>7140</v>
      </c>
      <c r="L1323" s="15" t="n">
        <v>3015</v>
      </c>
      <c r="M1323" s="15" t="n">
        <v>25</v>
      </c>
      <c r="N1323" s="12" t="n">
        <v>0.001</v>
      </c>
      <c r="O1323" s="12" t="n">
        <v>0.173</v>
      </c>
      <c r="P1323" s="12" t="n">
        <v>4.318</v>
      </c>
      <c r="Q1323" s="26"/>
    </row>
    <row r="1324" ht="22.5" customHeight="1">
      <c r="A1324" s="20"/>
      <c r="B1324" s="20"/>
      <c r="C1324" s="13"/>
      <c r="D1324" s="20"/>
      <c r="E1324" s="29"/>
      <c r="F1324" s="20"/>
      <c r="G1324" s="29"/>
      <c r="H1324" s="20"/>
      <c r="I1324" s="20"/>
      <c r="J1324" s="13" t="s">
        <v>128</v>
      </c>
      <c r="K1324" s="15" t="n">
        <v>17930</v>
      </c>
      <c r="L1324" s="15" t="n">
        <v>7427</v>
      </c>
      <c r="M1324" s="15" t="n">
        <v>72</v>
      </c>
      <c r="N1324" s="12" t="n">
        <v>0.002</v>
      </c>
      <c r="O1324" s="12" t="n">
        <v>0.176</v>
      </c>
      <c r="P1324" s="12" t="n">
        <v>12.648</v>
      </c>
      <c r="Q1324" s="26"/>
    </row>
    <row r="1325" ht="22.5" customHeight="1">
      <c r="A1325" s="20"/>
      <c r="B1325" s="20"/>
      <c r="C1325" s="13" t="n">
        <v>6951594</v>
      </c>
      <c r="D1325" s="13" t="s">
        <v>16</v>
      </c>
      <c r="E1325" s="14" t="s">
        <v>18</v>
      </c>
      <c r="F1325" s="13" t="s">
        <v>15</v>
      </c>
      <c r="G1325" s="24" t="n">
        <v>0.7</v>
      </c>
      <c r="H1325" s="13" t="n">
        <v>400</v>
      </c>
      <c r="I1325" s="21" t="n">
        <f>G1325*H1325*7</f>
        <v>1960</v>
      </c>
      <c r="J1325" s="13" t="s">
        <v>126</v>
      </c>
      <c r="K1325" s="15" t="n">
        <v>855</v>
      </c>
      <c r="L1325" s="15" t="n">
        <v>389</v>
      </c>
      <c r="M1325" s="15" t="n">
        <v>0</v>
      </c>
      <c r="N1325" s="12" t="n">
        <v>0</v>
      </c>
      <c r="O1325" s="12" t="n">
        <v>0</v>
      </c>
      <c r="P1325" s="12" t="n">
        <v>0</v>
      </c>
      <c r="Q1325" s="23" t="n">
        <f>M1327/H1325</f>
        <v>0.3775</v>
      </c>
    </row>
    <row r="1326" ht="22.5" customHeight="1">
      <c r="A1326" s="20"/>
      <c r="B1326" s="20"/>
      <c r="C1326" s="13"/>
      <c r="D1326" s="20"/>
      <c r="E1326" s="29"/>
      <c r="F1326" s="20"/>
      <c r="G1326" s="29"/>
      <c r="H1326" s="20"/>
      <c r="I1326" s="20"/>
      <c r="J1326" s="13" t="s">
        <v>127</v>
      </c>
      <c r="K1326" s="15" t="n">
        <v>20391</v>
      </c>
      <c r="L1326" s="15" t="n">
        <v>9048</v>
      </c>
      <c r="M1326" s="15" t="n">
        <v>26</v>
      </c>
      <c r="N1326" s="12" t="n">
        <v>0.002</v>
      </c>
      <c r="O1326" s="12" t="n">
        <v>0.708</v>
      </c>
      <c r="P1326" s="12" t="n">
        <v>18.41</v>
      </c>
      <c r="Q1326" s="26"/>
    </row>
    <row r="1327" ht="22.5" customHeight="1">
      <c r="A1327" s="20"/>
      <c r="B1327" s="20"/>
      <c r="C1327" s="13"/>
      <c r="D1327" s="20"/>
      <c r="E1327" s="29"/>
      <c r="F1327" s="20"/>
      <c r="G1327" s="29"/>
      <c r="H1327" s="20"/>
      <c r="I1327" s="20"/>
      <c r="J1327" s="13" t="s">
        <v>128</v>
      </c>
      <c r="K1327" s="15" t="n">
        <v>91960</v>
      </c>
      <c r="L1327" s="15" t="n">
        <v>38755</v>
      </c>
      <c r="M1327" s="15" t="n">
        <v>151</v>
      </c>
      <c r="N1327" s="12" t="n">
        <v>0.003</v>
      </c>
      <c r="O1327" s="12" t="n">
        <v>0.696</v>
      </c>
      <c r="P1327" s="12" t="n">
        <v>105.07</v>
      </c>
      <c r="Q1327" s="26"/>
    </row>
    <row r="1328" ht="22.5" customHeight="1">
      <c r="A1328" s="20"/>
      <c r="B1328" s="20"/>
      <c r="C1328" s="13" t="n">
        <v>2732727</v>
      </c>
      <c r="D1328" s="13" t="s">
        <v>10</v>
      </c>
      <c r="E1328" s="14" t="s">
        <v>19</v>
      </c>
      <c r="F1328" s="13" t="s">
        <v>15</v>
      </c>
      <c r="G1328" s="24" t="n">
        <v>0.25</v>
      </c>
      <c r="H1328" s="13" t="n">
        <v>1000</v>
      </c>
      <c r="I1328" s="21" t="n">
        <f>G1328*H1328*7</f>
        <v>1750</v>
      </c>
      <c r="J1328" s="13" t="s">
        <v>126</v>
      </c>
      <c r="K1328" s="15" t="n">
        <v>501</v>
      </c>
      <c r="L1328" s="15" t="n">
        <v>164</v>
      </c>
      <c r="M1328" s="15" t="n">
        <v>19</v>
      </c>
      <c r="N1328" s="12" t="n">
        <v>0.029</v>
      </c>
      <c r="O1328" s="12" t="n">
        <v>0.25</v>
      </c>
      <c r="P1328" s="12" t="n">
        <v>4.75</v>
      </c>
      <c r="Q1328" s="23" t="n">
        <f>M1330/H1328</f>
        <v>0.409</v>
      </c>
    </row>
    <row r="1329" ht="22.5" customHeight="1">
      <c r="A1329" s="20"/>
      <c r="B1329" s="20"/>
      <c r="C1329" s="13"/>
      <c r="D1329" s="20"/>
      <c r="E1329" s="29"/>
      <c r="F1329" s="20"/>
      <c r="G1329" s="29"/>
      <c r="H1329" s="20"/>
      <c r="I1329" s="20"/>
      <c r="J1329" s="13" t="s">
        <v>127</v>
      </c>
      <c r="K1329" s="15" t="n">
        <v>5762</v>
      </c>
      <c r="L1329" s="15" t="n">
        <v>1956</v>
      </c>
      <c r="M1329" s="15" t="n">
        <v>76</v>
      </c>
      <c r="N1329" s="12" t="n">
        <v>0.01</v>
      </c>
      <c r="O1329" s="12" t="n">
        <v>0.249</v>
      </c>
      <c r="P1329" s="12" t="n">
        <v>18.95</v>
      </c>
      <c r="Q1329" s="26"/>
    </row>
    <row r="1330" ht="22.5" customHeight="1">
      <c r="A1330" s="20"/>
      <c r="B1330" s="20"/>
      <c r="C1330" s="13"/>
      <c r="D1330" s="20"/>
      <c r="E1330" s="29"/>
      <c r="F1330" s="20"/>
      <c r="G1330" s="29"/>
      <c r="H1330" s="20"/>
      <c r="I1330" s="20"/>
      <c r="J1330" s="13" t="s">
        <v>128</v>
      </c>
      <c r="K1330" s="15" t="n">
        <v>30270</v>
      </c>
      <c r="L1330" s="15" t="n">
        <v>10614</v>
      </c>
      <c r="M1330" s="15" t="n">
        <v>409</v>
      </c>
      <c r="N1330" s="12" t="n">
        <v>0.01</v>
      </c>
      <c r="O1330" s="12" t="n">
        <v>0.249</v>
      </c>
      <c r="P1330" s="12" t="n">
        <v>101.95</v>
      </c>
      <c r="Q1330" s="26"/>
    </row>
    <row r="1331" ht="22.5" customHeight="1">
      <c r="A1331" s="20"/>
      <c r="B1331" s="20"/>
      <c r="C1331" s="13" t="n">
        <v>5619156</v>
      </c>
      <c r="D1331" s="13" t="s">
        <v>10</v>
      </c>
      <c r="E1331" s="14" t="s">
        <v>19</v>
      </c>
      <c r="F1331" s="13" t="s">
        <v>12</v>
      </c>
      <c r="G1331" s="24" t="n">
        <v>0.24</v>
      </c>
      <c r="H1331" s="13" t="n">
        <v>500</v>
      </c>
      <c r="I1331" s="21" t="n">
        <f>G1331*H1331*7</f>
        <v>840</v>
      </c>
      <c r="J1331" s="13" t="s">
        <v>126</v>
      </c>
      <c r="K1331" s="15" t="n">
        <v>647</v>
      </c>
      <c r="L1331" s="15" t="n">
        <v>139</v>
      </c>
      <c r="M1331" s="15" t="n">
        <v>0</v>
      </c>
      <c r="N1331" s="12" t="n">
        <v>0</v>
      </c>
      <c r="O1331" s="12" t="n">
        <v>0</v>
      </c>
      <c r="P1331" s="12" t="n">
        <v>0.0218</v>
      </c>
      <c r="Q1331" s="23" t="n">
        <f>M1333/H1331</f>
        <v>0.016</v>
      </c>
    </row>
    <row r="1332" ht="22.5" customHeight="1">
      <c r="A1332" s="20"/>
      <c r="B1332" s="20"/>
      <c r="C1332" s="13"/>
      <c r="D1332" s="20"/>
      <c r="E1332" s="29"/>
      <c r="F1332" s="20"/>
      <c r="G1332" s="29"/>
      <c r="H1332" s="20"/>
      <c r="I1332" s="20"/>
      <c r="J1332" s="13" t="s">
        <v>127</v>
      </c>
      <c r="K1332" s="15" t="n">
        <v>10488</v>
      </c>
      <c r="L1332" s="15" t="n">
        <v>2124</v>
      </c>
      <c r="M1332" s="15" t="n">
        <v>1</v>
      </c>
      <c r="N1332" s="12" t="n">
        <v>0</v>
      </c>
      <c r="O1332" s="12" t="n">
        <v>0.2541</v>
      </c>
      <c r="P1332" s="12" t="n">
        <v>0.2541</v>
      </c>
      <c r="Q1332" s="26"/>
    </row>
    <row r="1333" ht="22.5" customHeight="1">
      <c r="A1333" s="20"/>
      <c r="B1333" s="20"/>
      <c r="C1333" s="13"/>
      <c r="D1333" s="20"/>
      <c r="E1333" s="29"/>
      <c r="F1333" s="20"/>
      <c r="G1333" s="29"/>
      <c r="H1333" s="20"/>
      <c r="I1333" s="20"/>
      <c r="J1333" s="13" t="s">
        <v>128</v>
      </c>
      <c r="K1333" s="15" t="n">
        <v>57607</v>
      </c>
      <c r="L1333" s="15" t="n">
        <v>11921</v>
      </c>
      <c r="M1333" s="15" t="n">
        <v>8</v>
      </c>
      <c r="N1333" s="12" t="n">
        <v>0</v>
      </c>
      <c r="O1333" s="12" t="n">
        <v>0.1967</v>
      </c>
      <c r="P1333" s="12" t="n">
        <v>1.5735</v>
      </c>
      <c r="Q1333" s="26"/>
    </row>
    <row r="1334" ht="22.5" customHeight="1">
      <c r="A1334" s="20"/>
      <c r="B1334" s="20"/>
      <c r="C1334" s="13" t="n">
        <v>6425889</v>
      </c>
      <c r="D1334" s="13" t="s">
        <v>10</v>
      </c>
      <c r="E1334" s="14" t="s">
        <v>20</v>
      </c>
      <c r="F1334" s="13" t="s">
        <v>15</v>
      </c>
      <c r="G1334" s="24" t="n">
        <v>0.25</v>
      </c>
      <c r="H1334" s="13" t="n">
        <v>400</v>
      </c>
      <c r="I1334" s="21" t="n">
        <f>G1334*H1334*7</f>
        <v>700</v>
      </c>
      <c r="J1334" s="13" t="s">
        <v>126</v>
      </c>
      <c r="K1334" s="15" t="n">
        <v>108</v>
      </c>
      <c r="L1334" s="15" t="n">
        <v>30</v>
      </c>
      <c r="M1334" s="15" t="n">
        <v>0</v>
      </c>
      <c r="N1334" s="12" t="n">
        <v>0</v>
      </c>
      <c r="O1334" s="12" t="n">
        <v>0</v>
      </c>
      <c r="P1334" s="12" t="n">
        <v>0</v>
      </c>
      <c r="Q1334" s="23" t="n">
        <v>0.003</v>
      </c>
    </row>
    <row r="1335" ht="22.5" customHeight="1">
      <c r="A1335" s="20"/>
      <c r="B1335" s="20"/>
      <c r="C1335" s="13"/>
      <c r="D1335" s="20"/>
      <c r="E1335" s="29"/>
      <c r="F1335" s="20"/>
      <c r="G1335" s="29"/>
      <c r="H1335" s="20"/>
      <c r="I1335" s="20"/>
      <c r="J1335" s="13" t="s">
        <v>127</v>
      </c>
      <c r="K1335" s="15" t="n">
        <v>4429</v>
      </c>
      <c r="L1335" s="36" t="n">
        <v>1582</v>
      </c>
      <c r="M1335" s="15" t="n">
        <v>23</v>
      </c>
      <c r="N1335" s="12" t="n">
        <v>0.004</v>
      </c>
      <c r="O1335" s="12" t="n">
        <v>0.25</v>
      </c>
      <c r="P1335" s="12" t="n">
        <v>5.75</v>
      </c>
      <c r="Q1335" s="26"/>
    </row>
    <row r="1336" ht="22.5" customHeight="1">
      <c r="A1336" s="20"/>
      <c r="B1336" s="20"/>
      <c r="C1336" s="13"/>
      <c r="D1336" s="20"/>
      <c r="E1336" s="29"/>
      <c r="F1336" s="20"/>
      <c r="G1336" s="29"/>
      <c r="H1336" s="20"/>
      <c r="I1336" s="20"/>
      <c r="J1336" s="13" t="s">
        <v>128</v>
      </c>
      <c r="K1336" s="15" t="n">
        <v>23439</v>
      </c>
      <c r="L1336" s="15" t="n">
        <v>7457</v>
      </c>
      <c r="M1336" s="15" t="n">
        <v>186</v>
      </c>
      <c r="N1336" s="12" t="n">
        <v>0.006</v>
      </c>
      <c r="O1336" s="12" t="n">
        <v>0.25</v>
      </c>
      <c r="P1336" s="12" t="n">
        <v>46.575</v>
      </c>
      <c r="Q1336" s="26"/>
    </row>
    <row r="1337" ht="22.5" customHeight="1">
      <c r="A1337" s="20"/>
      <c r="B1337" s="20"/>
      <c r="C1337" s="13" t="n">
        <v>6439005</v>
      </c>
      <c r="D1337" s="13" t="s">
        <v>10</v>
      </c>
      <c r="E1337" s="14" t="s">
        <v>20</v>
      </c>
      <c r="F1337" s="13" t="s">
        <v>21</v>
      </c>
      <c r="G1337" s="24" t="n">
        <v>0.25</v>
      </c>
      <c r="H1337" s="13" t="n">
        <v>300</v>
      </c>
      <c r="I1337" s="21" t="n">
        <f>G1337*H1337*7</f>
        <v>525</v>
      </c>
      <c r="J1337" s="13" t="s">
        <v>126</v>
      </c>
      <c r="K1337" s="15" t="n">
        <v>0</v>
      </c>
      <c r="L1337" s="15" t="n">
        <v>0</v>
      </c>
      <c r="M1337" s="15" t="n">
        <v>0</v>
      </c>
      <c r="N1337" s="12" t="n">
        <v>0</v>
      </c>
      <c r="O1337" s="12" t="n">
        <v>0</v>
      </c>
      <c r="P1337" s="12" t="n">
        <v>0</v>
      </c>
      <c r="Q1337" s="23" t="n">
        <f>M1339/H1337</f>
        <v>0.19</v>
      </c>
    </row>
    <row r="1338" ht="22.5" customHeight="1">
      <c r="A1338" s="20"/>
      <c r="B1338" s="20"/>
      <c r="C1338" s="13"/>
      <c r="D1338" s="20"/>
      <c r="E1338" s="29"/>
      <c r="F1338" s="20"/>
      <c r="G1338" s="29"/>
      <c r="H1338" s="20"/>
      <c r="I1338" s="20"/>
      <c r="J1338" s="13" t="s">
        <v>127</v>
      </c>
      <c r="K1338" s="15" t="n">
        <v>5231</v>
      </c>
      <c r="L1338" s="15" t="n">
        <v>234</v>
      </c>
      <c r="M1338" s="15" t="n">
        <v>2</v>
      </c>
      <c r="N1338" s="12" t="n">
        <v>0.0001</v>
      </c>
      <c r="O1338" s="12" t="n">
        <v>0.25</v>
      </c>
      <c r="P1338" s="12" t="n">
        <v>0.5</v>
      </c>
      <c r="Q1338" s="26"/>
    </row>
    <row r="1339" ht="22.5" customHeight="1">
      <c r="A1339" s="20"/>
      <c r="B1339" s="20"/>
      <c r="C1339" s="13"/>
      <c r="D1339" s="20"/>
      <c r="E1339" s="29"/>
      <c r="F1339" s="20"/>
      <c r="G1339" s="29"/>
      <c r="H1339" s="20"/>
      <c r="I1339" s="20"/>
      <c r="J1339" s="13" t="s">
        <v>128</v>
      </c>
      <c r="K1339" s="15" t="n">
        <v>28506</v>
      </c>
      <c r="L1339" s="15" t="n">
        <v>8405</v>
      </c>
      <c r="M1339" s="15" t="n">
        <v>57</v>
      </c>
      <c r="N1339" s="12" t="n">
        <v>0.0017</v>
      </c>
      <c r="O1339" s="12" t="n">
        <v>0.25</v>
      </c>
      <c r="P1339" s="12" t="n">
        <v>14.25</v>
      </c>
      <c r="Q1339" s="26"/>
    </row>
    <row r="1340" ht="22.5" customHeight="1">
      <c r="A1340" s="20"/>
      <c r="B1340" s="20"/>
      <c r="C1340" s="13" t="n">
        <v>7203110</v>
      </c>
      <c r="D1340" s="13" t="s">
        <v>22</v>
      </c>
      <c r="E1340" s="14" t="s">
        <v>23</v>
      </c>
      <c r="F1340" s="13" t="s">
        <v>15</v>
      </c>
      <c r="G1340" s="24" t="n">
        <v>0.2</v>
      </c>
      <c r="H1340" s="13" t="n">
        <v>100</v>
      </c>
      <c r="I1340" s="21" t="n">
        <f>G1340*H1340*7</f>
        <v>140</v>
      </c>
      <c r="J1340" s="13" t="s">
        <v>126</v>
      </c>
      <c r="K1340" s="15" t="n">
        <v>100</v>
      </c>
      <c r="L1340" s="15" t="n">
        <v>63</v>
      </c>
      <c r="M1340" s="15" t="n">
        <v>0</v>
      </c>
      <c r="N1340" s="12" t="n">
        <v>0</v>
      </c>
      <c r="O1340" s="12" t="n">
        <v>0</v>
      </c>
      <c r="P1340" s="12" t="n">
        <v>0</v>
      </c>
      <c r="Q1340" s="23" t="n">
        <f>M1342/H1340</f>
        <v>0.02</v>
      </c>
    </row>
    <row r="1341" ht="22.5" customHeight="1">
      <c r="A1341" s="20"/>
      <c r="B1341" s="20"/>
      <c r="C1341" s="13"/>
      <c r="D1341" s="20"/>
      <c r="E1341" s="29"/>
      <c r="F1341" s="20"/>
      <c r="G1341" s="29"/>
      <c r="H1341" s="20"/>
      <c r="I1341" s="20"/>
      <c r="J1341" s="13" t="s">
        <v>127</v>
      </c>
      <c r="K1341" s="15" t="n">
        <v>3193</v>
      </c>
      <c r="L1341" s="15" t="n">
        <v>1915</v>
      </c>
      <c r="M1341" s="15" t="n">
        <v>0</v>
      </c>
      <c r="N1341" s="12" t="n">
        <v>0</v>
      </c>
      <c r="O1341" s="12" t="n">
        <v>0</v>
      </c>
      <c r="P1341" s="12" t="n">
        <v>0</v>
      </c>
      <c r="Q1341" s="26"/>
    </row>
    <row r="1342" ht="22.5" customHeight="1">
      <c r="A1342" s="20"/>
      <c r="B1342" s="20"/>
      <c r="C1342" s="13"/>
      <c r="D1342" s="20"/>
      <c r="E1342" s="29"/>
      <c r="F1342" s="20"/>
      <c r="G1342" s="29"/>
      <c r="H1342" s="20"/>
      <c r="I1342" s="20"/>
      <c r="J1342" s="13" t="s">
        <v>128</v>
      </c>
      <c r="K1342" s="15" t="n">
        <v>14433</v>
      </c>
      <c r="L1342" s="15" t="n">
        <v>8558</v>
      </c>
      <c r="M1342" s="15" t="n">
        <v>2</v>
      </c>
      <c r="N1342" s="12" t="n">
        <v>0</v>
      </c>
      <c r="O1342" s="12" t="n">
        <v>0.2</v>
      </c>
      <c r="P1342" s="12" t="n">
        <v>0.4</v>
      </c>
      <c r="Q1342" s="26"/>
    </row>
    <row r="1343" ht="22.5" customHeight="1">
      <c r="A1343" s="20"/>
      <c r="B1343" s="20"/>
      <c r="C1343" s="13" t="n">
        <v>7202934</v>
      </c>
      <c r="D1343" s="13" t="s">
        <v>22</v>
      </c>
      <c r="E1343" s="14" t="s">
        <v>24</v>
      </c>
      <c r="F1343" s="13" t="s">
        <v>15</v>
      </c>
      <c r="G1343" s="24" t="n">
        <v>0.35</v>
      </c>
      <c r="H1343" s="13" t="n">
        <v>200</v>
      </c>
      <c r="I1343" s="21" t="n">
        <f>G1343*H1343*7</f>
        <v>490</v>
      </c>
      <c r="J1343" s="13" t="s">
        <v>126</v>
      </c>
      <c r="K1343" s="15" t="n">
        <v>3309</v>
      </c>
      <c r="L1343" s="15" t="n">
        <v>1767</v>
      </c>
      <c r="M1343" s="15" t="n">
        <v>0</v>
      </c>
      <c r="N1343" s="12" t="n">
        <v>0</v>
      </c>
      <c r="O1343" s="12" t="n">
        <v>0</v>
      </c>
      <c r="P1343" s="12" t="n">
        <v>0</v>
      </c>
      <c r="Q1343" s="23" t="n">
        <v>0</v>
      </c>
    </row>
    <row r="1344" ht="22.5" customHeight="1">
      <c r="A1344" s="20"/>
      <c r="B1344" s="20"/>
      <c r="C1344" s="13"/>
      <c r="D1344" s="20"/>
      <c r="E1344" s="29"/>
      <c r="F1344" s="20"/>
      <c r="G1344" s="29"/>
      <c r="H1344" s="20"/>
      <c r="I1344" s="20"/>
      <c r="J1344" s="13" t="s">
        <v>127</v>
      </c>
      <c r="K1344" s="17" t="n">
        <v>130841</v>
      </c>
      <c r="L1344" s="15" t="n">
        <v>77399</v>
      </c>
      <c r="M1344" s="15" t="n">
        <v>40</v>
      </c>
      <c r="N1344" s="12" t="n">
        <v>0</v>
      </c>
      <c r="O1344" s="12" t="n">
        <v>0.35</v>
      </c>
      <c r="P1344" s="12" t="n">
        <v>14</v>
      </c>
      <c r="Q1344" s="26"/>
    </row>
    <row r="1345" ht="22.5" customHeight="1">
      <c r="A1345" s="20"/>
      <c r="B1345" s="20"/>
      <c r="C1345" s="13"/>
      <c r="D1345" s="20"/>
      <c r="E1345" s="29"/>
      <c r="F1345" s="20"/>
      <c r="G1345" s="29"/>
      <c r="H1345" s="20"/>
      <c r="I1345" s="20"/>
      <c r="J1345" s="13" t="s">
        <v>128</v>
      </c>
      <c r="K1345" s="15" t="n">
        <v>283021</v>
      </c>
      <c r="L1345" s="15" t="n">
        <v>159570</v>
      </c>
      <c r="M1345" s="15" t="n">
        <v>87</v>
      </c>
      <c r="N1345" s="12" t="n">
        <v>0</v>
      </c>
      <c r="O1345" s="12" t="n">
        <v>0.35</v>
      </c>
      <c r="P1345" s="12" t="n">
        <v>30.45</v>
      </c>
      <c r="Q1345" s="26"/>
    </row>
    <row r="1346" ht="22.5" customHeight="1">
      <c r="A1346" s="20"/>
      <c r="B1346" s="20"/>
      <c r="C1346" s="13" t="n">
        <v>5847496</v>
      </c>
      <c r="D1346" s="13" t="s">
        <v>10</v>
      </c>
      <c r="E1346" s="14" t="s">
        <v>25</v>
      </c>
      <c r="F1346" s="13" t="s">
        <v>12</v>
      </c>
      <c r="G1346" s="24" t="n">
        <v>0.3</v>
      </c>
      <c r="H1346" s="13" t="n">
        <v>200</v>
      </c>
      <c r="I1346" s="21" t="n">
        <f>G1346*H1346*7</f>
        <v>420</v>
      </c>
      <c r="J1346" s="13" t="s">
        <v>126</v>
      </c>
      <c r="K1346" s="15" t="n">
        <v>617</v>
      </c>
      <c r="L1346" s="15" t="n">
        <v>57</v>
      </c>
      <c r="M1346" s="15" t="n">
        <v>0</v>
      </c>
      <c r="N1346" s="12" t="n">
        <v>0</v>
      </c>
      <c r="O1346" s="12" t="n">
        <v>0</v>
      </c>
      <c r="P1346" s="12" t="n">
        <v>0.0441</v>
      </c>
      <c r="Q1346" s="23" t="n">
        <f>M1348/H1346</f>
        <v>0.005</v>
      </c>
    </row>
    <row r="1347" ht="22.5" customHeight="1">
      <c r="A1347" s="20"/>
      <c r="B1347" s="20"/>
      <c r="C1347" s="13"/>
      <c r="D1347" s="20"/>
      <c r="E1347" s="29"/>
      <c r="F1347" s="20"/>
      <c r="G1347" s="29"/>
      <c r="H1347" s="20"/>
      <c r="I1347" s="20"/>
      <c r="J1347" s="13" t="s">
        <v>127</v>
      </c>
      <c r="K1347" s="15" t="n">
        <v>2772</v>
      </c>
      <c r="L1347" s="15" t="n">
        <v>231</v>
      </c>
      <c r="M1347" s="15" t="n">
        <v>0</v>
      </c>
      <c r="N1347" s="12" t="n">
        <v>0</v>
      </c>
      <c r="O1347" s="12" t="n">
        <v>0</v>
      </c>
      <c r="P1347" s="12" t="n">
        <v>0.2059</v>
      </c>
      <c r="Q1347" s="26"/>
    </row>
    <row r="1348" ht="22.5" customHeight="1">
      <c r="A1348" s="20"/>
      <c r="B1348" s="20"/>
      <c r="C1348" s="13"/>
      <c r="D1348" s="20"/>
      <c r="E1348" s="29"/>
      <c r="F1348" s="20"/>
      <c r="G1348" s="29"/>
      <c r="H1348" s="20"/>
      <c r="I1348" s="20"/>
      <c r="J1348" s="13" t="s">
        <v>128</v>
      </c>
      <c r="K1348" s="15" t="n">
        <v>9300</v>
      </c>
      <c r="L1348" s="15" t="n">
        <v>584</v>
      </c>
      <c r="M1348" s="15" t="n">
        <v>1</v>
      </c>
      <c r="N1348" s="12" t="n">
        <v>0</v>
      </c>
      <c r="O1348" s="12" t="n">
        <v>0.9631</v>
      </c>
      <c r="P1348" s="12" t="n">
        <v>0.9631</v>
      </c>
      <c r="Q1348" s="26"/>
    </row>
    <row r="1349" ht="22.5" customHeight="1">
      <c r="A1349" s="20"/>
      <c r="B1349" s="20"/>
      <c r="C1349" s="13" t="n">
        <v>7572369</v>
      </c>
      <c r="D1349" s="13" t="s">
        <v>10</v>
      </c>
      <c r="E1349" s="14" t="s">
        <v>25</v>
      </c>
      <c r="F1349" s="13" t="s">
        <v>15</v>
      </c>
      <c r="G1349" s="24" t="n">
        <v>0.3</v>
      </c>
      <c r="H1349" s="13" t="n">
        <v>400</v>
      </c>
      <c r="I1349" s="21" t="n">
        <f>G1349*H1349*7</f>
        <v>840</v>
      </c>
      <c r="J1349" s="13" t="s">
        <v>126</v>
      </c>
      <c r="K1349" s="15" t="n">
        <v>4</v>
      </c>
      <c r="L1349" s="15" t="n">
        <v>1</v>
      </c>
      <c r="M1349" s="15" t="n">
        <v>0</v>
      </c>
      <c r="N1349" s="12" t="n">
        <v>0</v>
      </c>
      <c r="O1349" s="12" t="n">
        <v>0</v>
      </c>
      <c r="P1349" s="12" t="n">
        <v>0</v>
      </c>
      <c r="Q1349" s="23" t="n">
        <f>M1351/H1349</f>
        <v>0.3</v>
      </c>
    </row>
    <row r="1350" ht="22.5" customHeight="1">
      <c r="A1350" s="20"/>
      <c r="B1350" s="20"/>
      <c r="C1350" s="13"/>
      <c r="D1350" s="20"/>
      <c r="E1350" s="29"/>
      <c r="F1350" s="20"/>
      <c r="G1350" s="29"/>
      <c r="H1350" s="20"/>
      <c r="I1350" s="20"/>
      <c r="J1350" s="13" t="s">
        <v>127</v>
      </c>
      <c r="K1350" s="15" t="n">
        <v>2907</v>
      </c>
      <c r="L1350" s="15" t="n">
        <v>1215</v>
      </c>
      <c r="M1350" s="15" t="n">
        <v>14</v>
      </c>
      <c r="N1350" s="12" t="n">
        <v>0.003</v>
      </c>
      <c r="O1350" s="12" t="n">
        <v>0.3</v>
      </c>
      <c r="P1350" s="12" t="n">
        <v>4.2</v>
      </c>
      <c r="Q1350" s="26"/>
    </row>
    <row r="1351" ht="22.5" customHeight="1">
      <c r="A1351" s="20"/>
      <c r="B1351" s="20"/>
      <c r="C1351" s="13"/>
      <c r="D1351" s="20"/>
      <c r="E1351" s="29"/>
      <c r="F1351" s="20"/>
      <c r="G1351" s="29"/>
      <c r="H1351" s="20"/>
      <c r="I1351" s="20"/>
      <c r="J1351" s="13" t="s">
        <v>128</v>
      </c>
      <c r="K1351" s="15" t="n">
        <v>11411</v>
      </c>
      <c r="L1351" s="15" t="n">
        <v>4325</v>
      </c>
      <c r="M1351" s="15" t="n">
        <v>120</v>
      </c>
      <c r="N1351" s="12" t="n">
        <v>0.008</v>
      </c>
      <c r="O1351" s="12" t="n">
        <v>0.305</v>
      </c>
      <c r="P1351" s="12" t="n">
        <v>36.6</v>
      </c>
      <c r="Q1351" s="26"/>
    </row>
    <row r="1352" ht="22.5" customHeight="1">
      <c r="A1352" s="20"/>
      <c r="B1352" s="20"/>
      <c r="C1352" s="13" t="n">
        <v>8460883</v>
      </c>
      <c r="D1352" s="13" t="s">
        <v>16</v>
      </c>
      <c r="E1352" s="14" t="s">
        <v>11</v>
      </c>
      <c r="F1352" s="13" t="s">
        <v>15</v>
      </c>
      <c r="G1352" s="24" t="n">
        <v>0.14</v>
      </c>
      <c r="H1352" s="13" t="n">
        <v>1400</v>
      </c>
      <c r="I1352" s="21" t="n">
        <f>G1352*H1352*7</f>
        <v>1372</v>
      </c>
      <c r="J1352" s="13" t="s">
        <v>126</v>
      </c>
      <c r="K1352" s="15" t="n">
        <v>5098</v>
      </c>
      <c r="L1352" s="15" t="n">
        <v>1415</v>
      </c>
      <c r="M1352" s="15" t="n">
        <v>56</v>
      </c>
      <c r="N1352" s="12" t="n">
        <v>0.006</v>
      </c>
      <c r="O1352" s="12" t="n">
        <v>0.139</v>
      </c>
      <c r="P1352" s="12" t="n">
        <v>7.784</v>
      </c>
      <c r="Q1352" s="23" t="n">
        <f>M1354/H1352</f>
        <v>0.63</v>
      </c>
    </row>
    <row r="1353" ht="22.5" customHeight="1">
      <c r="A1353" s="20"/>
      <c r="B1353" s="20"/>
      <c r="C1353" s="13"/>
      <c r="D1353" s="20"/>
      <c r="E1353" s="29"/>
      <c r="F1353" s="20"/>
      <c r="G1353" s="29"/>
      <c r="H1353" s="20"/>
      <c r="I1353" s="20"/>
      <c r="J1353" s="13" t="s">
        <v>127</v>
      </c>
      <c r="K1353" s="15" t="n">
        <v>17839</v>
      </c>
      <c r="L1353" s="15" t="n">
        <v>5144</v>
      </c>
      <c r="M1353" s="15" t="n">
        <v>225</v>
      </c>
      <c r="N1353" s="12" t="n">
        <v>0.006</v>
      </c>
      <c r="O1353" s="12" t="n">
        <v>0.14</v>
      </c>
      <c r="P1353" s="12" t="n">
        <v>31.416</v>
      </c>
      <c r="Q1353" s="26"/>
    </row>
    <row r="1354" ht="22.5" customHeight="1">
      <c r="A1354" s="20"/>
      <c r="B1354" s="20"/>
      <c r="C1354" s="13"/>
      <c r="D1354" s="20"/>
      <c r="E1354" s="29"/>
      <c r="F1354" s="20"/>
      <c r="G1354" s="29"/>
      <c r="H1354" s="20"/>
      <c r="I1354" s="20"/>
      <c r="J1354" s="13" t="s">
        <v>128</v>
      </c>
      <c r="K1354" s="15" t="n">
        <v>63185</v>
      </c>
      <c r="L1354" s="15" t="n">
        <v>20389</v>
      </c>
      <c r="M1354" s="15" t="n">
        <v>882</v>
      </c>
      <c r="N1354" s="12" t="n">
        <v>0.006</v>
      </c>
      <c r="O1354" s="12" t="n">
        <v>0.139</v>
      </c>
      <c r="P1354" s="12" t="n">
        <v>122.864</v>
      </c>
      <c r="Q1354" s="26"/>
    </row>
    <row r="1355" ht="22.5" customHeight="1">
      <c r="A1355" s="20"/>
      <c r="B1355" s="20"/>
      <c r="C1355" s="13" t="n">
        <v>8531973</v>
      </c>
      <c r="D1355" s="13" t="s">
        <v>16</v>
      </c>
      <c r="E1355" s="14" t="s">
        <v>18</v>
      </c>
      <c r="F1355" s="13" t="s">
        <v>26</v>
      </c>
      <c r="G1355" s="24" t="n">
        <v>0.45</v>
      </c>
      <c r="H1355" s="13" t="n">
        <v>150</v>
      </c>
      <c r="I1355" s="21" t="n">
        <f>G1355*H1355*7</f>
        <v>472.5</v>
      </c>
      <c r="J1355" s="13" t="s">
        <v>126</v>
      </c>
      <c r="K1355" s="15" t="n">
        <v>0</v>
      </c>
      <c r="L1355" s="15" t="n">
        <v>0</v>
      </c>
      <c r="M1355" s="15" t="n">
        <v>0</v>
      </c>
      <c r="N1355" s="12" t="n">
        <v>0</v>
      </c>
      <c r="O1355" s="12" t="n">
        <v>0</v>
      </c>
      <c r="P1355" s="12" t="n">
        <v>0</v>
      </c>
      <c r="Q1355" s="23" t="n">
        <f>M1357/H1355</f>
        <v>0.326666666666667</v>
      </c>
    </row>
    <row r="1356" ht="22.5" customHeight="1">
      <c r="A1356" s="20"/>
      <c r="B1356" s="20"/>
      <c r="C1356" s="13"/>
      <c r="D1356" s="20"/>
      <c r="E1356" s="29"/>
      <c r="F1356" s="20"/>
      <c r="G1356" s="29"/>
      <c r="H1356" s="20"/>
      <c r="I1356" s="20"/>
      <c r="J1356" s="13" t="s">
        <v>127</v>
      </c>
      <c r="K1356" s="15" t="n">
        <v>0</v>
      </c>
      <c r="L1356" s="15" t="n">
        <v>0</v>
      </c>
      <c r="M1356" s="15" t="n">
        <v>0</v>
      </c>
      <c r="N1356" s="12" t="n">
        <v>0</v>
      </c>
      <c r="O1356" s="12" t="n">
        <v>0</v>
      </c>
      <c r="P1356" s="12" t="n">
        <v>0</v>
      </c>
      <c r="Q1356" s="26"/>
    </row>
    <row r="1357" ht="22.5" customHeight="1">
      <c r="A1357" s="20"/>
      <c r="B1357" s="20"/>
      <c r="C1357" s="13"/>
      <c r="D1357" s="20"/>
      <c r="E1357" s="29"/>
      <c r="F1357" s="20"/>
      <c r="G1357" s="29"/>
      <c r="H1357" s="20"/>
      <c r="I1357" s="20"/>
      <c r="J1357" s="13" t="s">
        <v>128</v>
      </c>
      <c r="K1357" s="15" t="n">
        <v>395297</v>
      </c>
      <c r="L1357" s="15" t="n">
        <v>893</v>
      </c>
      <c r="M1357" s="15" t="n">
        <v>49</v>
      </c>
      <c r="N1357" s="12" t="n">
        <v>0.03</v>
      </c>
      <c r="O1357" s="12" t="n">
        <v>0.63</v>
      </c>
      <c r="P1357" s="12" t="n">
        <v>30.76</v>
      </c>
      <c r="Q1357" s="26"/>
    </row>
    <row r="1358" ht="22.5" customHeight="1">
      <c r="A1358" s="20"/>
      <c r="B1358" s="20"/>
      <c r="C1358" s="13" t="n">
        <v>8156506</v>
      </c>
      <c r="D1358" s="13" t="s">
        <v>27</v>
      </c>
      <c r="E1358" s="14" t="s">
        <v>14</v>
      </c>
      <c r="F1358" s="13" t="s">
        <v>15</v>
      </c>
      <c r="G1358" s="24" t="n">
        <v>0.13</v>
      </c>
      <c r="H1358" s="13" t="n">
        <v>1000</v>
      </c>
      <c r="I1358" s="21" t="n">
        <f>G1358*H1358*7</f>
        <v>910</v>
      </c>
      <c r="J1358" s="13" t="s">
        <v>126</v>
      </c>
      <c r="K1358" s="15" t="n">
        <v>82</v>
      </c>
      <c r="L1358" s="15" t="n">
        <v>11</v>
      </c>
      <c r="M1358" s="15" t="n">
        <v>0</v>
      </c>
      <c r="N1358" s="12" t="n">
        <v>0</v>
      </c>
      <c r="O1358" s="12" t="n">
        <v>0</v>
      </c>
      <c r="P1358" s="12" t="n">
        <v>0</v>
      </c>
      <c r="Q1358" s="23" t="n">
        <f>M1360/H1358</f>
        <v>0.83</v>
      </c>
    </row>
    <row r="1359" ht="22.5" customHeight="1">
      <c r="A1359" s="20"/>
      <c r="B1359" s="20"/>
      <c r="C1359" s="13"/>
      <c r="D1359" s="20"/>
      <c r="E1359" s="29"/>
      <c r="F1359" s="20"/>
      <c r="G1359" s="29"/>
      <c r="H1359" s="20"/>
      <c r="I1359" s="20"/>
      <c r="J1359" s="13" t="s">
        <v>127</v>
      </c>
      <c r="K1359" s="15" t="n">
        <v>15869</v>
      </c>
      <c r="L1359" s="15" t="n">
        <v>5618</v>
      </c>
      <c r="M1359" s="15" t="n">
        <v>272</v>
      </c>
      <c r="N1359" s="12" t="n">
        <v>0.006</v>
      </c>
      <c r="O1359" s="12" t="n">
        <v>0.13</v>
      </c>
      <c r="P1359" s="12" t="n">
        <v>35.36</v>
      </c>
      <c r="Q1359" s="26"/>
    </row>
    <row r="1360" ht="22.5" customHeight="1">
      <c r="A1360" s="20"/>
      <c r="B1360" s="20"/>
      <c r="C1360" s="13"/>
      <c r="D1360" s="20"/>
      <c r="E1360" s="29"/>
      <c r="F1360" s="20"/>
      <c r="G1360" s="29"/>
      <c r="H1360" s="20"/>
      <c r="I1360" s="20"/>
      <c r="J1360" s="13" t="s">
        <v>128</v>
      </c>
      <c r="K1360" s="15" t="n">
        <v>41333</v>
      </c>
      <c r="L1360" s="15" t="n">
        <v>13613</v>
      </c>
      <c r="M1360" s="15" t="n">
        <v>830</v>
      </c>
      <c r="N1360" s="12" t="n">
        <v>0.008</v>
      </c>
      <c r="O1360" s="12" t="n">
        <v>0.13</v>
      </c>
      <c r="P1360" s="12" t="n">
        <v>107.9</v>
      </c>
      <c r="Q1360" s="26"/>
    </row>
    <row r="1361" ht="22.5" customHeight="1">
      <c r="A1361" s="20"/>
      <c r="B1361" s="20"/>
      <c r="C1361" s="13" t="n">
        <v>8819666</v>
      </c>
      <c r="D1361" s="13" t="s">
        <v>27</v>
      </c>
      <c r="E1361" s="14" t="s">
        <v>14</v>
      </c>
      <c r="F1361" s="13" t="s">
        <v>12</v>
      </c>
      <c r="G1361" s="24" t="n">
        <v>0.08</v>
      </c>
      <c r="H1361" s="13" t="n">
        <v>200</v>
      </c>
      <c r="I1361" s="21" t="n">
        <f>G1361*H1361*7</f>
        <v>112</v>
      </c>
      <c r="J1361" s="13" t="s">
        <v>126</v>
      </c>
      <c r="K1361" s="15" t="n">
        <v>746</v>
      </c>
      <c r="L1361" s="15" t="n">
        <v>112</v>
      </c>
      <c r="M1361" s="15" t="n">
        <v>11</v>
      </c>
      <c r="N1361" s="12" t="n">
        <v>0.015</v>
      </c>
      <c r="O1361" s="12" t="n">
        <v>0.157</v>
      </c>
      <c r="P1361" s="12" t="n">
        <v>1.7284</v>
      </c>
      <c r="Q1361" s="23" t="n">
        <f>M1363/H1361</f>
        <v>0.775</v>
      </c>
    </row>
    <row r="1362" ht="22.5" customHeight="1">
      <c r="A1362" s="20"/>
      <c r="B1362" s="20"/>
      <c r="C1362" s="13"/>
      <c r="D1362" s="20"/>
      <c r="E1362" s="29"/>
      <c r="F1362" s="20"/>
      <c r="G1362" s="29"/>
      <c r="H1362" s="20"/>
      <c r="I1362" s="20"/>
      <c r="J1362" s="13" t="s">
        <v>127</v>
      </c>
      <c r="K1362" s="15" t="n">
        <v>3625</v>
      </c>
      <c r="L1362" s="15" t="n">
        <v>567</v>
      </c>
      <c r="M1362" s="15" t="n">
        <v>53</v>
      </c>
      <c r="N1362" s="12" t="n">
        <v>0.014</v>
      </c>
      <c r="O1362" s="12" t="n">
        <v>0.152</v>
      </c>
      <c r="P1362" s="12" t="n">
        <v>8.0553</v>
      </c>
      <c r="Q1362" s="26"/>
    </row>
    <row r="1363" ht="22.5" customHeight="1">
      <c r="A1363" s="20"/>
      <c r="B1363" s="20"/>
      <c r="C1363" s="13"/>
      <c r="D1363" s="20"/>
      <c r="E1363" s="29"/>
      <c r="F1363" s="20"/>
      <c r="G1363" s="29"/>
      <c r="H1363" s="20"/>
      <c r="I1363" s="20"/>
      <c r="J1363" s="13" t="s">
        <v>128</v>
      </c>
      <c r="K1363" s="15" t="n">
        <v>9794</v>
      </c>
      <c r="L1363" s="15" t="n">
        <v>1613</v>
      </c>
      <c r="M1363" s="15" t="n">
        <v>155</v>
      </c>
      <c r="N1363" s="12" t="n">
        <v>0.012</v>
      </c>
      <c r="O1363" s="12" t="n">
        <v>0.13</v>
      </c>
      <c r="P1363" s="12" t="n">
        <v>20.1514</v>
      </c>
      <c r="Q1363" s="26"/>
    </row>
    <row r="1364" ht="22.5" customHeight="1">
      <c r="A1364" s="20"/>
      <c r="B1364" s="20"/>
      <c r="C1364" s="13" t="n">
        <v>91410799</v>
      </c>
      <c r="D1364" s="13" t="s">
        <v>31</v>
      </c>
      <c r="E1364" s="14" t="s">
        <v>42</v>
      </c>
      <c r="F1364" s="13" t="s">
        <v>15</v>
      </c>
      <c r="G1364" s="24" t="n">
        <v>0.02</v>
      </c>
      <c r="H1364" s="13" t="n">
        <v>500</v>
      </c>
      <c r="I1364" s="21" t="n">
        <f>G1364*H1364*7</f>
        <v>70</v>
      </c>
      <c r="J1364" s="13" t="s">
        <v>126</v>
      </c>
      <c r="K1364" s="15" t="n">
        <v>61</v>
      </c>
      <c r="L1364" s="15" t="n">
        <v>14</v>
      </c>
      <c r="M1364" s="15" t="n">
        <v>0</v>
      </c>
      <c r="N1364" s="12" t="n">
        <v>0</v>
      </c>
      <c r="O1364" s="12" t="n">
        <v>0</v>
      </c>
      <c r="P1364" s="12" t="n">
        <v>0</v>
      </c>
      <c r="Q1364" s="23" t="n">
        <f>M1366/H1364</f>
        <v>0</v>
      </c>
    </row>
    <row r="1365" ht="22.5" customHeight="1">
      <c r="A1365" s="20"/>
      <c r="B1365" s="20"/>
      <c r="C1365" s="13"/>
      <c r="D1365" s="20"/>
      <c r="E1365" s="29"/>
      <c r="F1365" s="20"/>
      <c r="G1365" s="29"/>
      <c r="H1365" s="20"/>
      <c r="I1365" s="20"/>
      <c r="J1365" s="13" t="s">
        <v>127</v>
      </c>
      <c r="K1365" s="15" t="n">
        <v>139070</v>
      </c>
      <c r="L1365" s="15" t="n">
        <v>29290</v>
      </c>
      <c r="M1365" s="15" t="n">
        <v>0</v>
      </c>
      <c r="N1365" s="12" t="n">
        <v>0</v>
      </c>
      <c r="O1365" s="12" t="n">
        <v>0</v>
      </c>
      <c r="P1365" s="12" t="n">
        <v>0</v>
      </c>
      <c r="Q1365" s="26"/>
    </row>
    <row r="1366" ht="22.5" customHeight="1">
      <c r="A1366" s="20"/>
      <c r="B1366" s="20"/>
      <c r="C1366" s="13"/>
      <c r="D1366" s="20"/>
      <c r="E1366" s="29"/>
      <c r="F1366" s="20"/>
      <c r="G1366" s="29"/>
      <c r="H1366" s="20"/>
      <c r="I1366" s="20"/>
      <c r="J1366" s="13" t="s">
        <v>128</v>
      </c>
      <c r="K1366" s="15" t="n">
        <v>139070</v>
      </c>
      <c r="L1366" s="15" t="n">
        <v>29290</v>
      </c>
      <c r="M1366" s="15" t="n">
        <v>0</v>
      </c>
      <c r="N1366" s="12" t="n">
        <v>0</v>
      </c>
      <c r="O1366" s="12" t="n">
        <v>0</v>
      </c>
      <c r="P1366" s="12" t="n">
        <v>0</v>
      </c>
      <c r="Q1366" s="26"/>
    </row>
    <row r="1367" ht="22.5" customHeight="1">
      <c r="A1367" s="20"/>
      <c r="B1367" s="20"/>
      <c r="C1367" s="13" t="n">
        <v>7872826</v>
      </c>
      <c r="D1367" s="13" t="s">
        <v>28</v>
      </c>
      <c r="E1367" s="14" t="s">
        <v>14</v>
      </c>
      <c r="F1367" s="13" t="s">
        <v>15</v>
      </c>
      <c r="G1367" s="24" t="n">
        <v>0.48</v>
      </c>
      <c r="H1367" s="13" t="n">
        <v>100</v>
      </c>
      <c r="I1367" s="21" t="n">
        <f>G1367*H1367*7</f>
        <v>336</v>
      </c>
      <c r="J1367" s="13" t="s">
        <v>126</v>
      </c>
      <c r="K1367" s="15" t="n">
        <v>0</v>
      </c>
      <c r="L1367" s="15" t="n">
        <v>0</v>
      </c>
      <c r="M1367" s="15" t="n">
        <v>0</v>
      </c>
      <c r="N1367" s="12" t="n">
        <v>0</v>
      </c>
      <c r="O1367" s="12" t="n">
        <v>0</v>
      </c>
      <c r="P1367" s="12" t="n">
        <v>0</v>
      </c>
      <c r="Q1367" s="23" t="n">
        <f>M1369/H1367</f>
        <v>0.71</v>
      </c>
    </row>
    <row r="1368" ht="22.5" customHeight="1">
      <c r="A1368" s="20"/>
      <c r="B1368" s="20"/>
      <c r="C1368" s="13"/>
      <c r="D1368" s="20"/>
      <c r="E1368" s="29"/>
      <c r="F1368" s="20"/>
      <c r="G1368" s="29"/>
      <c r="H1368" s="20"/>
      <c r="I1368" s="20"/>
      <c r="J1368" s="13" t="s">
        <v>127</v>
      </c>
      <c r="K1368" s="15" t="n">
        <v>10729</v>
      </c>
      <c r="L1368" s="15" t="n">
        <v>1884</v>
      </c>
      <c r="M1368" s="15" t="n">
        <v>25</v>
      </c>
      <c r="N1368" s="12" t="n">
        <v>0.006</v>
      </c>
      <c r="O1368" s="12" t="n">
        <v>0.479</v>
      </c>
      <c r="P1368" s="12" t="n">
        <v>11.976</v>
      </c>
      <c r="Q1368" s="26"/>
    </row>
    <row r="1369" ht="22.5" customHeight="1">
      <c r="A1369" s="20"/>
      <c r="B1369" s="20"/>
      <c r="C1369" s="13"/>
      <c r="D1369" s="20"/>
      <c r="E1369" s="29"/>
      <c r="F1369" s="20"/>
      <c r="G1369" s="29"/>
      <c r="H1369" s="20"/>
      <c r="I1369" s="20"/>
      <c r="J1369" s="13" t="s">
        <v>128</v>
      </c>
      <c r="K1369" s="15" t="n">
        <v>26083</v>
      </c>
      <c r="L1369" s="15" t="n">
        <v>3956</v>
      </c>
      <c r="M1369" s="15" t="n">
        <v>71</v>
      </c>
      <c r="N1369" s="12" t="n">
        <v>0.009</v>
      </c>
      <c r="O1369" s="12" t="n">
        <v>0.478</v>
      </c>
      <c r="P1369" s="12" t="n">
        <v>33.912</v>
      </c>
      <c r="Q1369" s="26"/>
    </row>
    <row r="1370" ht="22.5" customHeight="1">
      <c r="A1370" s="20"/>
      <c r="B1370" s="20"/>
      <c r="C1370" s="13" t="n">
        <v>9311355</v>
      </c>
      <c r="D1370" s="13" t="s">
        <v>29</v>
      </c>
      <c r="E1370" s="14" t="s">
        <v>14</v>
      </c>
      <c r="F1370" s="13" t="s">
        <v>15</v>
      </c>
      <c r="G1370" s="24" t="n">
        <v>0.15</v>
      </c>
      <c r="H1370" s="13" t="n">
        <v>80</v>
      </c>
      <c r="I1370" s="21" t="n">
        <f>G1370*H1370*7</f>
        <v>84</v>
      </c>
      <c r="J1370" s="13" t="s">
        <v>126</v>
      </c>
      <c r="K1370" s="15" t="n">
        <v>26</v>
      </c>
      <c r="L1370" s="15" t="n">
        <v>8</v>
      </c>
      <c r="M1370" s="15" t="n">
        <v>0</v>
      </c>
      <c r="N1370" s="12" t="n">
        <v>0</v>
      </c>
      <c r="O1370" s="12" t="n">
        <v>0</v>
      </c>
      <c r="P1370" s="12" t="n">
        <v>0</v>
      </c>
      <c r="Q1370" s="23" t="n">
        <f>M1372/H1370</f>
        <v>1.0125</v>
      </c>
    </row>
    <row r="1371" ht="22.5" customHeight="1">
      <c r="A1371" s="20"/>
      <c r="B1371" s="20"/>
      <c r="C1371" s="13"/>
      <c r="D1371" s="20"/>
      <c r="E1371" s="29"/>
      <c r="F1371" s="20"/>
      <c r="G1371" s="29"/>
      <c r="H1371" s="20"/>
      <c r="I1371" s="20"/>
      <c r="J1371" s="13" t="s">
        <v>127</v>
      </c>
      <c r="K1371" s="15" t="n">
        <v>6903</v>
      </c>
      <c r="L1371" s="15" t="n">
        <v>2454</v>
      </c>
      <c r="M1371" s="15" t="n">
        <v>32</v>
      </c>
      <c r="N1371" s="12" t="n">
        <v>0.002</v>
      </c>
      <c r="O1371" s="12" t="n">
        <v>0.169</v>
      </c>
      <c r="P1371" s="12" t="n">
        <v>5.4</v>
      </c>
      <c r="Q1371" s="26"/>
    </row>
    <row r="1372" ht="22.5" customHeight="1">
      <c r="A1372" s="20"/>
      <c r="B1372" s="20"/>
      <c r="C1372" s="13"/>
      <c r="D1372" s="20"/>
      <c r="E1372" s="29"/>
      <c r="F1372" s="20"/>
      <c r="G1372" s="29"/>
      <c r="H1372" s="20"/>
      <c r="I1372" s="20"/>
      <c r="J1372" s="13" t="s">
        <v>128</v>
      </c>
      <c r="K1372" s="15" t="n">
        <v>22676</v>
      </c>
      <c r="L1372" s="15" t="n">
        <v>5622</v>
      </c>
      <c r="M1372" s="15" t="n">
        <v>81</v>
      </c>
      <c r="N1372" s="12" t="n">
        <v>0.003</v>
      </c>
      <c r="O1372" s="12" t="n">
        <v>0.202</v>
      </c>
      <c r="P1372" s="12" t="n">
        <v>16.35</v>
      </c>
      <c r="Q1372" s="26"/>
    </row>
    <row r="1373" ht="22.5" customHeight="1">
      <c r="A1373" s="20"/>
      <c r="B1373" s="20"/>
      <c r="C1373" s="13" t="n">
        <v>12114239</v>
      </c>
      <c r="D1373" s="13" t="s">
        <v>27</v>
      </c>
      <c r="E1373" s="14" t="s">
        <v>14</v>
      </c>
      <c r="F1373" s="13" t="s">
        <v>26</v>
      </c>
      <c r="G1373" s="24" t="n">
        <v>0.2</v>
      </c>
      <c r="H1373" s="13" t="n">
        <v>100</v>
      </c>
      <c r="I1373" s="21" t="n">
        <f>G1373*H1373*7</f>
        <v>140</v>
      </c>
      <c r="J1373" s="13" t="s">
        <v>126</v>
      </c>
      <c r="K1373" s="15" t="n">
        <v>0</v>
      </c>
      <c r="L1373" s="15" t="n">
        <v>0</v>
      </c>
      <c r="M1373" s="15" t="n">
        <v>0</v>
      </c>
      <c r="N1373" s="12" t="n">
        <v>0</v>
      </c>
      <c r="O1373" s="12" t="n">
        <v>0</v>
      </c>
      <c r="P1373" s="12" t="n">
        <v>0</v>
      </c>
      <c r="Q1373" s="23" t="n">
        <f>M1375/H1373</f>
        <v>0.43</v>
      </c>
    </row>
    <row r="1374" ht="22.5" customHeight="1">
      <c r="A1374" s="20"/>
      <c r="B1374" s="20"/>
      <c r="C1374" s="13"/>
      <c r="D1374" s="20"/>
      <c r="E1374" s="29"/>
      <c r="F1374" s="20"/>
      <c r="G1374" s="29"/>
      <c r="H1374" s="20"/>
      <c r="I1374" s="20"/>
      <c r="J1374" s="13" t="s">
        <v>127</v>
      </c>
      <c r="K1374" s="15" t="n">
        <v>0</v>
      </c>
      <c r="L1374" s="15" t="n">
        <v>0</v>
      </c>
      <c r="M1374" s="15" t="n">
        <v>0</v>
      </c>
      <c r="N1374" s="12" t="n">
        <v>0</v>
      </c>
      <c r="O1374" s="12" t="n">
        <v>0</v>
      </c>
      <c r="P1374" s="12" t="n">
        <v>0</v>
      </c>
      <c r="Q1374" s="26"/>
    </row>
    <row r="1375" ht="22.5" customHeight="1">
      <c r="A1375" s="20"/>
      <c r="B1375" s="20"/>
      <c r="C1375" s="13"/>
      <c r="D1375" s="20"/>
      <c r="E1375" s="29"/>
      <c r="F1375" s="20"/>
      <c r="G1375" s="29"/>
      <c r="H1375" s="20"/>
      <c r="I1375" s="20"/>
      <c r="J1375" s="13" t="s">
        <v>128</v>
      </c>
      <c r="K1375" s="15" t="n">
        <v>27266</v>
      </c>
      <c r="L1375" s="15" t="n">
        <v>250</v>
      </c>
      <c r="M1375" s="15" t="n">
        <v>43</v>
      </c>
      <c r="N1375" s="12" t="n">
        <v>0.03</v>
      </c>
      <c r="O1375" s="12" t="n">
        <v>0.17</v>
      </c>
      <c r="P1375" s="12" t="n">
        <v>7.32</v>
      </c>
      <c r="Q1375" s="26"/>
    </row>
    <row r="1376" ht="22.5" customHeight="1">
      <c r="A1376" s="20"/>
      <c r="B1376" s="20"/>
      <c r="C1376" s="13" t="n">
        <v>10501490</v>
      </c>
      <c r="D1376" s="13" t="s">
        <v>13</v>
      </c>
      <c r="E1376" s="14" t="s">
        <v>14</v>
      </c>
      <c r="F1376" s="13" t="s">
        <v>15</v>
      </c>
      <c r="G1376" s="24" t="n">
        <v>0.15</v>
      </c>
      <c r="H1376" s="13" t="n">
        <v>100</v>
      </c>
      <c r="I1376" s="21" t="n">
        <f>G1376*H1376*7</f>
        <v>105</v>
      </c>
      <c r="J1376" s="13" t="s">
        <v>126</v>
      </c>
      <c r="K1376" s="15" t="n">
        <v>0</v>
      </c>
      <c r="L1376" s="15" t="n">
        <v>0</v>
      </c>
      <c r="M1376" s="15" t="n">
        <v>0</v>
      </c>
      <c r="N1376" s="12" t="n">
        <v>0</v>
      </c>
      <c r="O1376" s="12" t="n">
        <v>0</v>
      </c>
      <c r="P1376" s="12" t="n">
        <v>0</v>
      </c>
      <c r="Q1376" s="23" t="n">
        <f>M1378/H1376</f>
        <v>0.11</v>
      </c>
    </row>
    <row r="1377" ht="22.5" customHeight="1">
      <c r="A1377" s="20"/>
      <c r="B1377" s="20"/>
      <c r="C1377" s="13"/>
      <c r="D1377" s="20"/>
      <c r="E1377" s="29"/>
      <c r="F1377" s="20"/>
      <c r="G1377" s="29"/>
      <c r="H1377" s="20"/>
      <c r="I1377" s="20"/>
      <c r="J1377" s="13" t="s">
        <v>127</v>
      </c>
      <c r="K1377" s="15" t="n">
        <v>32</v>
      </c>
      <c r="L1377" s="15" t="n">
        <v>0</v>
      </c>
      <c r="M1377" s="15" t="n">
        <v>0</v>
      </c>
      <c r="N1377" s="12" t="n">
        <v>0</v>
      </c>
      <c r="O1377" s="12" t="n">
        <v>0</v>
      </c>
      <c r="P1377" s="12" t="n">
        <v>0</v>
      </c>
      <c r="Q1377" s="26"/>
    </row>
    <row r="1378" ht="22.5" customHeight="1">
      <c r="A1378" s="20"/>
      <c r="B1378" s="20"/>
      <c r="C1378" s="13"/>
      <c r="D1378" s="20"/>
      <c r="E1378" s="29"/>
      <c r="F1378" s="20"/>
      <c r="G1378" s="29"/>
      <c r="H1378" s="20"/>
      <c r="I1378" s="20"/>
      <c r="J1378" s="13" t="s">
        <v>128</v>
      </c>
      <c r="K1378" s="15" t="n">
        <v>513</v>
      </c>
      <c r="L1378" s="15" t="n">
        <v>209</v>
      </c>
      <c r="M1378" s="15" t="n">
        <v>11</v>
      </c>
      <c r="N1378" s="12" t="n">
        <v>0.007</v>
      </c>
      <c r="O1378" s="12" t="n">
        <v>0.13</v>
      </c>
      <c r="P1378" s="12" t="n">
        <v>1.43</v>
      </c>
      <c r="Q1378" s="26"/>
    </row>
    <row r="1379" ht="22.5" customHeight="1">
      <c r="A1379" s="20"/>
      <c r="B1379" s="20"/>
      <c r="C1379" s="53" t="n">
        <v>10912510</v>
      </c>
      <c r="D1379" s="13" t="s">
        <v>10</v>
      </c>
      <c r="E1379" s="14" t="s">
        <v>11</v>
      </c>
      <c r="F1379" s="13" t="s">
        <v>30</v>
      </c>
      <c r="G1379" s="24" t="n">
        <v>0.17</v>
      </c>
      <c r="H1379" s="13" t="n">
        <v>1500</v>
      </c>
      <c r="I1379" s="21" t="n">
        <f>G1379*H1379*7</f>
        <v>1785</v>
      </c>
      <c r="J1379" s="13" t="s">
        <v>126</v>
      </c>
      <c r="K1379" s="15" t="n">
        <v>10669</v>
      </c>
      <c r="L1379" s="15" t="n">
        <v>1188</v>
      </c>
      <c r="M1379" s="15" t="n">
        <v>20</v>
      </c>
      <c r="N1379" s="12" t="n">
        <v>0.01</v>
      </c>
      <c r="O1379" s="12" t="n">
        <v>0.36</v>
      </c>
      <c r="P1379" s="12" t="n">
        <v>7.21</v>
      </c>
      <c r="Q1379" s="23" t="n">
        <f>M1381/H1379</f>
        <v>0.106</v>
      </c>
    </row>
    <row r="1380" ht="22.5" customHeight="1">
      <c r="A1380" s="20"/>
      <c r="B1380" s="20"/>
      <c r="C1380" s="13"/>
      <c r="D1380" s="20"/>
      <c r="E1380" s="29"/>
      <c r="F1380" s="20"/>
      <c r="G1380" s="29"/>
      <c r="H1380" s="20"/>
      <c r="I1380" s="20"/>
      <c r="J1380" s="13" t="s">
        <v>127</v>
      </c>
      <c r="K1380" s="15" t="n">
        <v>19119</v>
      </c>
      <c r="L1380" s="15" t="n">
        <v>2299</v>
      </c>
      <c r="M1380" s="15" t="n">
        <v>40</v>
      </c>
      <c r="N1380" s="12" t="n">
        <v>0.01</v>
      </c>
      <c r="O1380" s="12" t="n">
        <v>0.32</v>
      </c>
      <c r="P1380" s="12" t="n">
        <v>12.76</v>
      </c>
      <c r="Q1380" s="26"/>
    </row>
    <row r="1381" ht="22.5" customHeight="1">
      <c r="A1381" s="20"/>
      <c r="B1381" s="20"/>
      <c r="C1381" s="13"/>
      <c r="D1381" s="20"/>
      <c r="E1381" s="29"/>
      <c r="F1381" s="20"/>
      <c r="G1381" s="29"/>
      <c r="H1381" s="20"/>
      <c r="I1381" s="20"/>
      <c r="J1381" s="13" t="s">
        <v>128</v>
      </c>
      <c r="K1381" s="15" t="n">
        <v>69338</v>
      </c>
      <c r="L1381" s="15" t="n">
        <v>11734</v>
      </c>
      <c r="M1381" s="15" t="n">
        <v>159</v>
      </c>
      <c r="N1381" s="12" t="n">
        <v>0.01</v>
      </c>
      <c r="O1381" s="12" t="n">
        <v>0.4145</v>
      </c>
      <c r="P1381" s="12" t="n">
        <v>65.9</v>
      </c>
      <c r="Q1381" s="26"/>
    </row>
    <row r="1382" ht="22.5" customHeight="1">
      <c r="A1382" s="20"/>
      <c r="B1382" s="20"/>
      <c r="C1382" s="53" t="n">
        <v>11080098</v>
      </c>
      <c r="D1382" s="13" t="s">
        <v>22</v>
      </c>
      <c r="E1382" s="14" t="s">
        <v>24</v>
      </c>
      <c r="F1382" s="13" t="s">
        <v>15</v>
      </c>
      <c r="G1382" s="24" t="n">
        <v>0.6</v>
      </c>
      <c r="H1382" s="13" t="n">
        <v>100</v>
      </c>
      <c r="I1382" s="21" t="n">
        <f>G1382*H1382*7</f>
        <v>420</v>
      </c>
      <c r="J1382" s="13" t="s">
        <v>126</v>
      </c>
      <c r="K1382" s="15" t="n">
        <v>0</v>
      </c>
      <c r="L1382" s="15" t="n">
        <v>0</v>
      </c>
      <c r="M1382" s="15" t="n">
        <v>0</v>
      </c>
      <c r="N1382" s="12" t="n">
        <v>0</v>
      </c>
      <c r="O1382" s="12" t="n">
        <v>0</v>
      </c>
      <c r="P1382" s="12" t="n">
        <v>0</v>
      </c>
      <c r="Q1382" s="23" t="n">
        <f>M1384/H1382</f>
        <v>0.02</v>
      </c>
    </row>
    <row r="1383" ht="22.5" customHeight="1">
      <c r="A1383" s="20"/>
      <c r="B1383" s="20"/>
      <c r="C1383" s="13"/>
      <c r="D1383" s="20"/>
      <c r="E1383" s="29"/>
      <c r="F1383" s="20"/>
      <c r="G1383" s="29"/>
      <c r="H1383" s="20"/>
      <c r="I1383" s="20"/>
      <c r="J1383" s="13" t="s">
        <v>127</v>
      </c>
      <c r="K1383" s="15" t="n">
        <v>234</v>
      </c>
      <c r="L1383" s="15" t="n">
        <v>12</v>
      </c>
      <c r="M1383" s="15" t="n">
        <v>0</v>
      </c>
      <c r="N1383" s="12" t="n">
        <v>0</v>
      </c>
      <c r="O1383" s="12" t="n">
        <v>0</v>
      </c>
      <c r="P1383" s="12" t="n">
        <v>0</v>
      </c>
      <c r="Q1383" s="26"/>
    </row>
    <row r="1384" ht="22.5" customHeight="1">
      <c r="A1384" s="20"/>
      <c r="B1384" s="20"/>
      <c r="C1384" s="13"/>
      <c r="D1384" s="20"/>
      <c r="E1384" s="29"/>
      <c r="F1384" s="20"/>
      <c r="G1384" s="29"/>
      <c r="H1384" s="20"/>
      <c r="I1384" s="20"/>
      <c r="J1384" s="13" t="s">
        <v>128</v>
      </c>
      <c r="K1384" s="15" t="n">
        <v>2419</v>
      </c>
      <c r="L1384" s="15" t="n">
        <v>1224</v>
      </c>
      <c r="M1384" s="15" t="n">
        <v>2</v>
      </c>
      <c r="N1384" s="12" t="n">
        <v>0.001</v>
      </c>
      <c r="O1384" s="12" t="n">
        <v>0.6</v>
      </c>
      <c r="P1384" s="12" t="n">
        <v>1.2</v>
      </c>
      <c r="Q1384" s="26"/>
    </row>
    <row r="1385" ht="22.5" customHeight="1">
      <c r="A1385" s="20"/>
      <c r="B1385" s="20"/>
      <c r="C1385" s="53" t="n">
        <v>11715627</v>
      </c>
      <c r="D1385" s="13" t="s">
        <v>29</v>
      </c>
      <c r="E1385" s="14" t="s">
        <v>14</v>
      </c>
      <c r="F1385" s="13" t="s">
        <v>15</v>
      </c>
      <c r="G1385" s="24" t="n">
        <v>0.4</v>
      </c>
      <c r="H1385" s="13" t="n">
        <v>100</v>
      </c>
      <c r="I1385" s="21" t="n">
        <f>G1385*H1385*7</f>
        <v>280</v>
      </c>
      <c r="J1385" s="13" t="s">
        <v>126</v>
      </c>
      <c r="K1385" s="15" t="n">
        <v>0</v>
      </c>
      <c r="L1385" s="15" t="n">
        <v>0</v>
      </c>
      <c r="M1385" s="15" t="n">
        <v>0</v>
      </c>
      <c r="N1385" s="12" t="n">
        <v>0</v>
      </c>
      <c r="O1385" s="12" t="n">
        <v>0</v>
      </c>
      <c r="P1385" s="12" t="n">
        <v>0</v>
      </c>
      <c r="Q1385" s="23" t="n">
        <f>M1387/H1385</f>
        <v>0.01</v>
      </c>
    </row>
    <row r="1386" ht="22.5" customHeight="1">
      <c r="A1386" s="20"/>
      <c r="B1386" s="20"/>
      <c r="C1386" s="13"/>
      <c r="D1386" s="20"/>
      <c r="E1386" s="29"/>
      <c r="F1386" s="20"/>
      <c r="G1386" s="29"/>
      <c r="H1386" s="20"/>
      <c r="I1386" s="20"/>
      <c r="J1386" s="13" t="s">
        <v>127</v>
      </c>
      <c r="K1386" s="15" t="n">
        <v>4</v>
      </c>
      <c r="L1386" s="15" t="n">
        <v>0</v>
      </c>
      <c r="M1386" s="15" t="n">
        <v>0</v>
      </c>
      <c r="N1386" s="12" t="n">
        <v>0</v>
      </c>
      <c r="O1386" s="12" t="n">
        <v>0</v>
      </c>
      <c r="P1386" s="12" t="n">
        <v>0</v>
      </c>
      <c r="Q1386" s="26"/>
    </row>
    <row r="1387" ht="22.5" customHeight="1">
      <c r="A1387" s="20"/>
      <c r="B1387" s="20"/>
      <c r="C1387" s="13"/>
      <c r="D1387" s="20"/>
      <c r="E1387" s="29"/>
      <c r="F1387" s="20"/>
      <c r="G1387" s="29"/>
      <c r="H1387" s="20"/>
      <c r="I1387" s="20"/>
      <c r="J1387" s="13" t="s">
        <v>128</v>
      </c>
      <c r="K1387" s="15" t="n">
        <v>54</v>
      </c>
      <c r="L1387" s="15" t="n">
        <v>5</v>
      </c>
      <c r="M1387" s="15" t="n">
        <v>1</v>
      </c>
      <c r="N1387" s="12" t="n">
        <v>0.08</v>
      </c>
      <c r="O1387" s="12" t="n">
        <v>0.4</v>
      </c>
      <c r="P1387" s="12" t="n">
        <v>0.4</v>
      </c>
      <c r="Q1387" s="26"/>
    </row>
    <row r="1388" ht="22.5" customHeight="1">
      <c r="A1388" s="20"/>
      <c r="B1388" s="20"/>
      <c r="C1388" s="53" t="n">
        <v>11715655</v>
      </c>
      <c r="D1388" s="13" t="s">
        <v>16</v>
      </c>
      <c r="E1388" s="14" t="s">
        <v>11</v>
      </c>
      <c r="F1388" s="13" t="s">
        <v>15</v>
      </c>
      <c r="G1388" s="24" t="n">
        <v>0.15</v>
      </c>
      <c r="H1388" s="13" t="n">
        <v>100</v>
      </c>
      <c r="I1388" s="21" t="n">
        <f>G1388*H1388*7</f>
        <v>105</v>
      </c>
      <c r="J1388" s="13" t="s">
        <v>126</v>
      </c>
      <c r="K1388" s="15" t="n">
        <v>0</v>
      </c>
      <c r="L1388" s="15" t="n">
        <v>0</v>
      </c>
      <c r="M1388" s="15" t="n">
        <v>0</v>
      </c>
      <c r="N1388" s="12" t="n">
        <v>0</v>
      </c>
      <c r="O1388" s="12" t="n">
        <v>0</v>
      </c>
      <c r="P1388" s="12" t="n">
        <v>0</v>
      </c>
      <c r="Q1388" s="23" t="n">
        <f>M1390/H1388</f>
        <v>0</v>
      </c>
    </row>
    <row r="1389" ht="22.5" customHeight="1">
      <c r="A1389" s="20"/>
      <c r="B1389" s="20"/>
      <c r="C1389" s="13"/>
      <c r="D1389" s="20"/>
      <c r="E1389" s="29"/>
      <c r="F1389" s="20"/>
      <c r="G1389" s="29"/>
      <c r="H1389" s="20"/>
      <c r="I1389" s="20"/>
      <c r="J1389" s="13" t="s">
        <v>127</v>
      </c>
      <c r="K1389" s="15" t="n">
        <v>3</v>
      </c>
      <c r="L1389" s="15" t="n">
        <v>0</v>
      </c>
      <c r="M1389" s="15" t="n">
        <v>0</v>
      </c>
      <c r="N1389" s="12" t="n">
        <v>0</v>
      </c>
      <c r="O1389" s="12" t="n">
        <v>0</v>
      </c>
      <c r="P1389" s="12" t="n">
        <v>0</v>
      </c>
      <c r="Q1389" s="26"/>
    </row>
    <row r="1390" ht="22.5" customHeight="1">
      <c r="A1390" s="20"/>
      <c r="B1390" s="20"/>
      <c r="C1390" s="13"/>
      <c r="D1390" s="20"/>
      <c r="E1390" s="29"/>
      <c r="F1390" s="20"/>
      <c r="G1390" s="29"/>
      <c r="H1390" s="20"/>
      <c r="I1390" s="20"/>
      <c r="J1390" s="13" t="s">
        <v>128</v>
      </c>
      <c r="K1390" s="15" t="n">
        <v>266</v>
      </c>
      <c r="L1390" s="15" t="n">
        <v>5</v>
      </c>
      <c r="M1390" s="15" t="n">
        <v>0</v>
      </c>
      <c r="N1390" s="12" t="n">
        <v>0</v>
      </c>
      <c r="O1390" s="12" t="n">
        <v>0</v>
      </c>
      <c r="P1390" s="12" t="n">
        <v>0</v>
      </c>
      <c r="Q1390" s="26"/>
    </row>
    <row r="1391" ht="22.5" customHeight="1">
      <c r="A1391" s="20"/>
      <c r="B1391" s="20"/>
      <c r="C1391" s="53" t="n">
        <v>11715811</v>
      </c>
      <c r="D1391" s="13" t="s">
        <v>16</v>
      </c>
      <c r="E1391" s="14" t="s">
        <v>17</v>
      </c>
      <c r="F1391" s="13" t="s">
        <v>15</v>
      </c>
      <c r="G1391" s="24" t="n">
        <v>0.17</v>
      </c>
      <c r="H1391" s="13" t="n">
        <v>100</v>
      </c>
      <c r="I1391" s="21" t="n">
        <f>G1391*H1391*7</f>
        <v>119</v>
      </c>
      <c r="J1391" s="13" t="s">
        <v>126</v>
      </c>
      <c r="K1391" s="15" t="n">
        <v>0</v>
      </c>
      <c r="L1391" s="15" t="n">
        <v>0</v>
      </c>
      <c r="M1391" s="15" t="n">
        <v>0</v>
      </c>
      <c r="N1391" s="12" t="n">
        <v>0</v>
      </c>
      <c r="O1391" s="12" t="n">
        <v>0</v>
      </c>
      <c r="P1391" s="12" t="n">
        <v>0</v>
      </c>
      <c r="Q1391" s="23" t="n">
        <f>M1393/H1391</f>
        <v>0</v>
      </c>
    </row>
    <row r="1392" ht="22.5" customHeight="1">
      <c r="A1392" s="20"/>
      <c r="B1392" s="20"/>
      <c r="C1392" s="13"/>
      <c r="D1392" s="20"/>
      <c r="E1392" s="29"/>
      <c r="F1392" s="20"/>
      <c r="G1392" s="29"/>
      <c r="H1392" s="20"/>
      <c r="I1392" s="20"/>
      <c r="J1392" s="13" t="s">
        <v>127</v>
      </c>
      <c r="K1392" s="15" t="n">
        <v>1</v>
      </c>
      <c r="L1392" s="15" t="n">
        <v>0</v>
      </c>
      <c r="M1392" s="15" t="n">
        <v>0</v>
      </c>
      <c r="N1392" s="12" t="n">
        <v>0</v>
      </c>
      <c r="O1392" s="12" t="n">
        <v>0</v>
      </c>
      <c r="P1392" s="12" t="n">
        <v>0</v>
      </c>
      <c r="Q1392" s="26"/>
    </row>
    <row r="1393" ht="22.5" customHeight="1">
      <c r="A1393" s="20"/>
      <c r="B1393" s="20"/>
      <c r="C1393" s="13"/>
      <c r="D1393" s="20"/>
      <c r="E1393" s="29"/>
      <c r="F1393" s="20"/>
      <c r="G1393" s="29"/>
      <c r="H1393" s="20"/>
      <c r="I1393" s="20"/>
      <c r="J1393" s="13" t="s">
        <v>128</v>
      </c>
      <c r="K1393" s="15" t="n">
        <v>204</v>
      </c>
      <c r="L1393" s="15" t="n">
        <v>0</v>
      </c>
      <c r="M1393" s="15" t="n">
        <v>0</v>
      </c>
      <c r="N1393" s="12" t="n">
        <v>0</v>
      </c>
      <c r="O1393" s="12" t="n">
        <v>0</v>
      </c>
      <c r="P1393" s="12" t="n">
        <v>0</v>
      </c>
      <c r="Q1393" s="26"/>
    </row>
    <row r="1394" ht="22.5" customHeight="1">
      <c r="A1394" s="20"/>
      <c r="B1394" s="20"/>
      <c r="C1394" s="53" t="n">
        <v>11729927</v>
      </c>
      <c r="D1394" s="13" t="s">
        <v>10</v>
      </c>
      <c r="E1394" s="14" t="s">
        <v>20</v>
      </c>
      <c r="F1394" s="13" t="s">
        <v>15</v>
      </c>
      <c r="G1394" s="24" t="n">
        <v>0.25</v>
      </c>
      <c r="H1394" s="13" t="n">
        <v>100</v>
      </c>
      <c r="I1394" s="21" t="n">
        <f>G1394*H1394*7</f>
        <v>175</v>
      </c>
      <c r="J1394" s="13" t="s">
        <v>126</v>
      </c>
      <c r="K1394" s="15" t="n">
        <v>0</v>
      </c>
      <c r="L1394" s="15" t="n">
        <v>0</v>
      </c>
      <c r="M1394" s="15" t="n">
        <v>0</v>
      </c>
      <c r="N1394" s="12" t="n">
        <v>0</v>
      </c>
      <c r="O1394" s="12" t="n">
        <v>0</v>
      </c>
      <c r="P1394" s="12" t="n">
        <v>0</v>
      </c>
      <c r="Q1394" s="23" t="n">
        <f>M1396/H1394</f>
        <v>0</v>
      </c>
    </row>
    <row r="1395" ht="22.5" customHeight="1">
      <c r="A1395" s="20"/>
      <c r="B1395" s="20"/>
      <c r="C1395" s="13"/>
      <c r="D1395" s="20"/>
      <c r="E1395" s="29"/>
      <c r="F1395" s="20"/>
      <c r="G1395" s="29"/>
      <c r="H1395" s="20"/>
      <c r="I1395" s="20"/>
      <c r="J1395" s="13" t="s">
        <v>127</v>
      </c>
      <c r="K1395" s="15" t="n">
        <v>21</v>
      </c>
      <c r="L1395" s="15" t="n">
        <v>0</v>
      </c>
      <c r="M1395" s="15" t="n">
        <v>0</v>
      </c>
      <c r="N1395" s="12" t="n">
        <v>0</v>
      </c>
      <c r="O1395" s="12" t="n">
        <v>0</v>
      </c>
      <c r="P1395" s="12" t="n">
        <v>0</v>
      </c>
      <c r="Q1395" s="26"/>
    </row>
    <row r="1396" ht="22.5" customHeight="1">
      <c r="A1396" s="20"/>
      <c r="B1396" s="20"/>
      <c r="C1396" s="13"/>
      <c r="D1396" s="20"/>
      <c r="E1396" s="29"/>
      <c r="F1396" s="20"/>
      <c r="G1396" s="29"/>
      <c r="H1396" s="20"/>
      <c r="I1396" s="20"/>
      <c r="J1396" s="13" t="s">
        <v>128</v>
      </c>
      <c r="K1396" s="15" t="n">
        <v>711</v>
      </c>
      <c r="L1396" s="15" t="n">
        <v>11</v>
      </c>
      <c r="M1396" s="15" t="n">
        <v>0</v>
      </c>
      <c r="N1396" s="12" t="n">
        <v>0</v>
      </c>
      <c r="O1396" s="12" t="n">
        <v>0</v>
      </c>
      <c r="P1396" s="12" t="n">
        <v>0</v>
      </c>
      <c r="Q1396" s="26"/>
    </row>
    <row r="1397" ht="22.5" customHeight="1">
      <c r="A1397" s="20"/>
      <c r="B1397" s="20"/>
      <c r="C1397" s="53" t="n">
        <v>11729820</v>
      </c>
      <c r="D1397" s="13" t="s">
        <v>10</v>
      </c>
      <c r="E1397" s="14" t="s">
        <v>25</v>
      </c>
      <c r="F1397" s="13" t="s">
        <v>15</v>
      </c>
      <c r="G1397" s="24" t="n">
        <v>0.3</v>
      </c>
      <c r="H1397" s="13" t="n">
        <v>100</v>
      </c>
      <c r="I1397" s="21" t="n">
        <f>G1397*H1397*7</f>
        <v>210</v>
      </c>
      <c r="J1397" s="13" t="s">
        <v>126</v>
      </c>
      <c r="K1397" s="15" t="n">
        <v>0</v>
      </c>
      <c r="L1397" s="15" t="n">
        <v>0</v>
      </c>
      <c r="M1397" s="15" t="n">
        <v>0</v>
      </c>
      <c r="N1397" s="12" t="n">
        <v>0</v>
      </c>
      <c r="O1397" s="12" t="n">
        <v>0</v>
      </c>
      <c r="P1397" s="12" t="n">
        <v>0</v>
      </c>
      <c r="Q1397" s="23" t="n">
        <f>M1399/H1397</f>
        <v>0</v>
      </c>
    </row>
    <row r="1398" ht="22.5" customHeight="1">
      <c r="A1398" s="20"/>
      <c r="B1398" s="20"/>
      <c r="C1398" s="13"/>
      <c r="D1398" s="20"/>
      <c r="E1398" s="29"/>
      <c r="F1398" s="20"/>
      <c r="G1398" s="29"/>
      <c r="H1398" s="20"/>
      <c r="I1398" s="20"/>
      <c r="J1398" s="13" t="s">
        <v>127</v>
      </c>
      <c r="K1398" s="15" t="n">
        <v>3</v>
      </c>
      <c r="L1398" s="15" t="n">
        <v>0</v>
      </c>
      <c r="M1398" s="15" t="n">
        <v>0</v>
      </c>
      <c r="N1398" s="12" t="n">
        <v>0</v>
      </c>
      <c r="O1398" s="12" t="n">
        <v>0</v>
      </c>
      <c r="P1398" s="12" t="n">
        <v>0</v>
      </c>
      <c r="Q1398" s="26"/>
    </row>
    <row r="1399" ht="22.5" customHeight="1">
      <c r="A1399" s="20"/>
      <c r="B1399" s="20"/>
      <c r="C1399" s="13"/>
      <c r="D1399" s="20"/>
      <c r="E1399" s="29"/>
      <c r="F1399" s="20"/>
      <c r="G1399" s="29"/>
      <c r="H1399" s="20"/>
      <c r="I1399" s="20"/>
      <c r="J1399" s="13" t="s">
        <v>128</v>
      </c>
      <c r="K1399" s="15" t="n">
        <v>23</v>
      </c>
      <c r="L1399" s="15" t="n">
        <v>8</v>
      </c>
      <c r="M1399" s="15" t="n">
        <v>0</v>
      </c>
      <c r="N1399" s="12" t="n">
        <v>0</v>
      </c>
      <c r="O1399" s="12" t="n">
        <v>0</v>
      </c>
      <c r="P1399" s="12" t="n">
        <v>0</v>
      </c>
      <c r="Q1399" s="26"/>
    </row>
    <row r="1400" ht="22.5" customHeight="1">
      <c r="A1400" s="20"/>
      <c r="B1400" s="20"/>
      <c r="C1400" s="53" t="n">
        <v>11729830</v>
      </c>
      <c r="D1400" s="13" t="s">
        <v>10</v>
      </c>
      <c r="E1400" s="14" t="s">
        <v>11</v>
      </c>
      <c r="F1400" s="13" t="s">
        <v>12</v>
      </c>
      <c r="G1400" s="24" t="n">
        <v>0.17</v>
      </c>
      <c r="H1400" s="13" t="n">
        <v>100</v>
      </c>
      <c r="I1400" s="21" t="n">
        <f>G1400*H1400*7</f>
        <v>119</v>
      </c>
      <c r="J1400" s="13" t="s">
        <v>126</v>
      </c>
      <c r="K1400" s="15" t="n">
        <v>0</v>
      </c>
      <c r="L1400" s="15" t="n">
        <v>0</v>
      </c>
      <c r="M1400" s="15" t="n">
        <v>0</v>
      </c>
      <c r="N1400" s="12" t="n">
        <v>0</v>
      </c>
      <c r="O1400" s="12" t="n">
        <v>0</v>
      </c>
      <c r="P1400" s="12" t="n">
        <v>0</v>
      </c>
      <c r="Q1400" s="23" t="n">
        <f>M1402/H1400</f>
        <v>0</v>
      </c>
    </row>
    <row r="1401" ht="22.5" customHeight="1">
      <c r="A1401" s="20"/>
      <c r="B1401" s="20"/>
      <c r="C1401" s="13"/>
      <c r="D1401" s="20"/>
      <c r="E1401" s="29"/>
      <c r="F1401" s="20"/>
      <c r="G1401" s="29"/>
      <c r="H1401" s="20"/>
      <c r="I1401" s="20"/>
      <c r="J1401" s="13" t="s">
        <v>127</v>
      </c>
      <c r="K1401" s="15" t="n">
        <v>2</v>
      </c>
      <c r="L1401" s="15" t="n">
        <v>0</v>
      </c>
      <c r="M1401" s="15" t="n">
        <v>0</v>
      </c>
      <c r="N1401" s="12" t="n">
        <v>0</v>
      </c>
      <c r="O1401" s="12" t="n">
        <v>0</v>
      </c>
      <c r="P1401" s="12" t="n">
        <v>0</v>
      </c>
      <c r="Q1401" s="26"/>
    </row>
    <row r="1402" ht="22.5" customHeight="1">
      <c r="A1402" s="20"/>
      <c r="B1402" s="20"/>
      <c r="C1402" s="13"/>
      <c r="D1402" s="20"/>
      <c r="E1402" s="29"/>
      <c r="F1402" s="20"/>
      <c r="G1402" s="29"/>
      <c r="H1402" s="20"/>
      <c r="I1402" s="20"/>
      <c r="J1402" s="13" t="s">
        <v>128</v>
      </c>
      <c r="K1402" s="15" t="n">
        <v>9</v>
      </c>
      <c r="L1402" s="15" t="n">
        <v>1</v>
      </c>
      <c r="M1402" s="15" t="n">
        <v>0</v>
      </c>
      <c r="N1402" s="12" t="n">
        <v>0</v>
      </c>
      <c r="O1402" s="12" t="n">
        <v>0</v>
      </c>
      <c r="P1402" s="12" t="n">
        <v>0.0009</v>
      </c>
      <c r="Q1402" s="26"/>
    </row>
    <row r="1403" ht="22.5" customHeight="1">
      <c r="A1403" s="20"/>
      <c r="B1403" s="20"/>
      <c r="C1403" s="53" t="n">
        <v>11892329</v>
      </c>
      <c r="D1403" s="13" t="s">
        <v>10</v>
      </c>
      <c r="E1403" s="14" t="s">
        <v>11</v>
      </c>
      <c r="F1403" s="13" t="s">
        <v>15</v>
      </c>
      <c r="G1403" s="24" t="n">
        <v>0.25</v>
      </c>
      <c r="H1403" s="13" t="n">
        <v>2500</v>
      </c>
      <c r="I1403" s="21" t="n">
        <f>G1403*H1403*7</f>
        <v>4375</v>
      </c>
      <c r="J1403" s="13" t="s">
        <v>126</v>
      </c>
      <c r="K1403" s="15" t="n">
        <v>0</v>
      </c>
      <c r="L1403" s="15" t="n">
        <v>0</v>
      </c>
      <c r="M1403" s="15" t="n">
        <v>0</v>
      </c>
      <c r="N1403" s="12" t="n">
        <v>0</v>
      </c>
      <c r="O1403" s="12" t="n">
        <v>0</v>
      </c>
      <c r="P1403" s="12" t="n">
        <v>0</v>
      </c>
      <c r="Q1403" s="23" t="n">
        <f>M1405/H1403</f>
        <v>1.0924</v>
      </c>
    </row>
    <row r="1404" ht="22.5" customHeight="1">
      <c r="A1404" s="20"/>
      <c r="B1404" s="20"/>
      <c r="C1404" s="13"/>
      <c r="D1404" s="20"/>
      <c r="E1404" s="29"/>
      <c r="F1404" s="20"/>
      <c r="G1404" s="29"/>
      <c r="H1404" s="20"/>
      <c r="I1404" s="20"/>
      <c r="J1404" s="13" t="s">
        <v>127</v>
      </c>
      <c r="K1404" s="15" t="n">
        <v>330</v>
      </c>
      <c r="L1404" s="15" t="n">
        <v>21</v>
      </c>
      <c r="M1404" s="15" t="n">
        <v>40</v>
      </c>
      <c r="N1404" s="12" t="n">
        <v>0.004</v>
      </c>
      <c r="O1404" s="12" t="n">
        <v>0.22</v>
      </c>
      <c r="P1404" s="12" t="n">
        <v>8.8</v>
      </c>
      <c r="Q1404" s="26"/>
    </row>
    <row r="1405" ht="22.5" customHeight="1">
      <c r="A1405" s="20"/>
      <c r="B1405" s="20"/>
      <c r="C1405" s="13"/>
      <c r="D1405" s="20"/>
      <c r="E1405" s="29"/>
      <c r="F1405" s="20"/>
      <c r="G1405" s="29"/>
      <c r="H1405" s="20"/>
      <c r="I1405" s="20"/>
      <c r="J1405" s="13" t="s">
        <v>128</v>
      </c>
      <c r="K1405" s="15" t="n">
        <v>153590</v>
      </c>
      <c r="L1405" s="15" t="n">
        <v>49898</v>
      </c>
      <c r="M1405" s="15" t="n">
        <v>2731</v>
      </c>
      <c r="N1405" s="12" t="n">
        <v>0.012</v>
      </c>
      <c r="O1405" s="12" t="n">
        <v>0.22</v>
      </c>
      <c r="P1405" s="12" t="n">
        <v>600.82</v>
      </c>
      <c r="Q1405" s="26"/>
    </row>
    <row r="1406" ht="22.5" customHeight="1">
      <c r="A1406" s="20"/>
      <c r="B1406" s="20"/>
      <c r="C1406" s="53" t="n">
        <v>91560708</v>
      </c>
      <c r="D1406" s="13" t="s">
        <v>31</v>
      </c>
      <c r="E1406" s="14" t="s">
        <v>32</v>
      </c>
      <c r="F1406" s="13" t="s">
        <v>15</v>
      </c>
      <c r="G1406" s="24" t="n">
        <v>0.09</v>
      </c>
      <c r="H1406" s="13" t="n">
        <v>800</v>
      </c>
      <c r="I1406" s="21" t="n">
        <f>G1406*H1406*7</f>
        <v>504</v>
      </c>
      <c r="J1406" s="13" t="s">
        <v>126</v>
      </c>
      <c r="K1406" s="15" t="n">
        <v>0</v>
      </c>
      <c r="L1406" s="15" t="n">
        <v>0</v>
      </c>
      <c r="M1406" s="15" t="n">
        <v>0</v>
      </c>
      <c r="N1406" s="12" t="n">
        <v>0</v>
      </c>
      <c r="O1406" s="12" t="n">
        <v>0</v>
      </c>
      <c r="P1406" s="12" t="n">
        <v>0</v>
      </c>
      <c r="Q1406" s="23" t="n">
        <f>M1408/H1406</f>
        <v>0.42375</v>
      </c>
    </row>
    <row r="1407" ht="22.5" customHeight="1">
      <c r="A1407" s="20"/>
      <c r="B1407" s="20"/>
      <c r="C1407" s="13"/>
      <c r="D1407" s="20"/>
      <c r="E1407" s="29"/>
      <c r="F1407" s="20"/>
      <c r="G1407" s="29"/>
      <c r="H1407" s="20"/>
      <c r="I1407" s="20"/>
      <c r="J1407" s="13" t="s">
        <v>127</v>
      </c>
      <c r="K1407" s="15" t="n">
        <v>13169</v>
      </c>
      <c r="L1407" s="15" t="n">
        <v>5775</v>
      </c>
      <c r="M1407" s="15" t="n">
        <v>169</v>
      </c>
      <c r="N1407" s="12" t="n">
        <v>0.003</v>
      </c>
      <c r="O1407" s="12" t="n">
        <v>0.091</v>
      </c>
      <c r="P1407" s="12" t="n">
        <v>15.353</v>
      </c>
      <c r="Q1407" s="26"/>
    </row>
    <row r="1408" ht="22.5" customHeight="1">
      <c r="A1408" s="20"/>
      <c r="B1408" s="20"/>
      <c r="C1408" s="13"/>
      <c r="D1408" s="20"/>
      <c r="E1408" s="29"/>
      <c r="F1408" s="20"/>
      <c r="G1408" s="29"/>
      <c r="H1408" s="20"/>
      <c r="I1408" s="20"/>
      <c r="J1408" s="13" t="s">
        <v>128</v>
      </c>
      <c r="K1408" s="15" t="n">
        <v>44048</v>
      </c>
      <c r="L1408" s="15" t="n">
        <v>16590</v>
      </c>
      <c r="M1408" s="15" t="n">
        <v>339</v>
      </c>
      <c r="N1408" s="12" t="n">
        <v>0.002</v>
      </c>
      <c r="O1408" s="12" t="n">
        <v>0.091</v>
      </c>
      <c r="P1408" s="12" t="n">
        <v>30.893</v>
      </c>
      <c r="Q1408" s="26"/>
    </row>
    <row r="1409" ht="22.5" customHeight="1">
      <c r="A1409" s="20"/>
      <c r="B1409" s="20"/>
      <c r="C1409" s="53" t="n">
        <v>91560709</v>
      </c>
      <c r="D1409" s="13" t="s">
        <v>31</v>
      </c>
      <c r="E1409" s="14" t="s">
        <v>33</v>
      </c>
      <c r="F1409" s="13" t="s">
        <v>15</v>
      </c>
      <c r="G1409" s="24" t="n">
        <v>0.06</v>
      </c>
      <c r="H1409" s="13" t="n">
        <v>500</v>
      </c>
      <c r="I1409" s="21" t="n">
        <f>G1409*H1409*7</f>
        <v>210</v>
      </c>
      <c r="J1409" s="13" t="s">
        <v>126</v>
      </c>
      <c r="K1409" s="15" t="n">
        <v>0</v>
      </c>
      <c r="L1409" s="15" t="n">
        <v>0</v>
      </c>
      <c r="M1409" s="15" t="n">
        <v>0</v>
      </c>
      <c r="N1409" s="12" t="n">
        <v>0</v>
      </c>
      <c r="O1409" s="12" t="n">
        <v>0</v>
      </c>
      <c r="P1409" s="12" t="n">
        <v>0</v>
      </c>
      <c r="Q1409" s="23" t="n">
        <f>M1411/H1409</f>
        <v>0.998</v>
      </c>
    </row>
    <row r="1410" ht="22.5" customHeight="1">
      <c r="A1410" s="20"/>
      <c r="B1410" s="20"/>
      <c r="C1410" s="13"/>
      <c r="D1410" s="20"/>
      <c r="E1410" s="29"/>
      <c r="F1410" s="20"/>
      <c r="G1410" s="29"/>
      <c r="H1410" s="20"/>
      <c r="I1410" s="20"/>
      <c r="J1410" s="13" t="s">
        <v>127</v>
      </c>
      <c r="K1410" s="15" t="n">
        <v>50307</v>
      </c>
      <c r="L1410" s="15" t="n">
        <v>28067</v>
      </c>
      <c r="M1410" s="15" t="n">
        <v>499</v>
      </c>
      <c r="N1410" s="12" t="n">
        <v>0.001</v>
      </c>
      <c r="O1410" s="12" t="n">
        <v>0.06</v>
      </c>
      <c r="P1410" s="12" t="n">
        <v>29.94</v>
      </c>
      <c r="Q1410" s="26"/>
    </row>
    <row r="1411" ht="22.5" customHeight="1">
      <c r="A1411" s="20"/>
      <c r="B1411" s="20"/>
      <c r="C1411" s="13"/>
      <c r="D1411" s="20"/>
      <c r="E1411" s="29"/>
      <c r="F1411" s="20"/>
      <c r="G1411" s="29"/>
      <c r="H1411" s="20"/>
      <c r="I1411" s="20"/>
      <c r="J1411" s="13" t="s">
        <v>128</v>
      </c>
      <c r="K1411" s="15" t="n">
        <v>70413</v>
      </c>
      <c r="L1411" s="15" t="n">
        <v>37766</v>
      </c>
      <c r="M1411" s="15" t="n">
        <v>499</v>
      </c>
      <c r="N1411" s="12" t="n">
        <v>0.001</v>
      </c>
      <c r="O1411" s="12" t="n">
        <v>0.06</v>
      </c>
      <c r="P1411" s="12" t="n">
        <v>29.94</v>
      </c>
      <c r="Q1411" s="26"/>
    </row>
    <row r="1412" ht="22.5" customHeight="1">
      <c r="A1412" s="20"/>
      <c r="B1412" s="20"/>
      <c r="C1412" s="53" t="n">
        <v>12064281</v>
      </c>
      <c r="D1412" s="13" t="s">
        <v>16</v>
      </c>
      <c r="E1412" s="14" t="s">
        <v>18</v>
      </c>
      <c r="F1412" s="13" t="s">
        <v>15</v>
      </c>
      <c r="G1412" s="24" t="n">
        <v>0.7</v>
      </c>
      <c r="H1412" s="13" t="n">
        <v>100</v>
      </c>
      <c r="I1412" s="21" t="n">
        <f>G1412*H1412*7</f>
        <v>490</v>
      </c>
      <c r="J1412" s="13" t="s">
        <v>126</v>
      </c>
      <c r="K1412" s="15" t="n">
        <v>0</v>
      </c>
      <c r="L1412" s="15" t="n">
        <v>0</v>
      </c>
      <c r="M1412" s="15" t="n">
        <v>0</v>
      </c>
      <c r="N1412" s="12" t="n">
        <v>0</v>
      </c>
      <c r="O1412" s="12" t="n">
        <v>0</v>
      </c>
      <c r="P1412" s="12" t="n">
        <v>0</v>
      </c>
      <c r="Q1412" s="23" t="n">
        <f>M1414/H1412</f>
        <v>0</v>
      </c>
    </row>
    <row r="1413" ht="22.5" customHeight="1">
      <c r="A1413" s="20"/>
      <c r="B1413" s="20"/>
      <c r="C1413" s="13"/>
      <c r="D1413" s="20"/>
      <c r="E1413" s="29"/>
      <c r="F1413" s="20"/>
      <c r="G1413" s="29"/>
      <c r="H1413" s="20"/>
      <c r="I1413" s="20"/>
      <c r="J1413" s="13" t="s">
        <v>127</v>
      </c>
      <c r="K1413" s="15" t="n">
        <v>3</v>
      </c>
      <c r="L1413" s="15" t="n">
        <v>0</v>
      </c>
      <c r="M1413" s="15" t="n">
        <v>0</v>
      </c>
      <c r="N1413" s="12" t="n">
        <v>0</v>
      </c>
      <c r="O1413" s="12" t="n">
        <v>0</v>
      </c>
      <c r="P1413" s="12" t="n">
        <v>0</v>
      </c>
      <c r="Q1413" s="26"/>
    </row>
    <row r="1414" ht="22.5" customHeight="1">
      <c r="A1414" s="20"/>
      <c r="B1414" s="20"/>
      <c r="C1414" s="13"/>
      <c r="D1414" s="20"/>
      <c r="E1414" s="29"/>
      <c r="F1414" s="20"/>
      <c r="G1414" s="29"/>
      <c r="H1414" s="20"/>
      <c r="I1414" s="20"/>
      <c r="J1414" s="13" t="s">
        <v>128</v>
      </c>
      <c r="K1414" s="15" t="n">
        <v>4495</v>
      </c>
      <c r="L1414" s="15" t="n">
        <v>9</v>
      </c>
      <c r="M1414" s="15" t="n">
        <v>0</v>
      </c>
      <c r="N1414" s="12" t="n">
        <v>0</v>
      </c>
      <c r="O1414" s="12" t="n">
        <v>0</v>
      </c>
      <c r="P1414" s="12" t="n">
        <v>0</v>
      </c>
      <c r="Q1414" s="26"/>
    </row>
    <row r="1415" ht="22.5" customHeight="1">
      <c r="A1415" s="20"/>
      <c r="B1415" s="20"/>
      <c r="C1415" s="53" t="n">
        <v>11987622</v>
      </c>
      <c r="D1415" s="13" t="s">
        <v>10</v>
      </c>
      <c r="E1415" s="14" t="s">
        <v>11</v>
      </c>
      <c r="F1415" s="13" t="s">
        <v>30</v>
      </c>
      <c r="G1415" s="24" t="n">
        <v>0.23</v>
      </c>
      <c r="H1415" s="13" t="n">
        <v>200</v>
      </c>
      <c r="I1415" s="21" t="n">
        <f>G1415*H1415*7</f>
        <v>322</v>
      </c>
      <c r="J1415" s="13" t="s">
        <v>126</v>
      </c>
      <c r="K1415" s="15" t="n">
        <v>0</v>
      </c>
      <c r="L1415" s="15" t="n">
        <v>0</v>
      </c>
      <c r="M1415" s="15" t="n">
        <v>0</v>
      </c>
      <c r="N1415" s="12" t="n">
        <v>0</v>
      </c>
      <c r="O1415" s="12" t="n">
        <v>0</v>
      </c>
      <c r="P1415" s="12" t="n">
        <v>0</v>
      </c>
      <c r="Q1415" s="23" t="n">
        <f>M1417/H1415</f>
        <v>0</v>
      </c>
    </row>
    <row r="1416" ht="22.5" customHeight="1">
      <c r="A1416" s="20"/>
      <c r="B1416" s="20"/>
      <c r="C1416" s="13"/>
      <c r="D1416" s="20"/>
      <c r="E1416" s="29"/>
      <c r="F1416" s="20"/>
      <c r="G1416" s="29"/>
      <c r="H1416" s="20"/>
      <c r="I1416" s="20"/>
      <c r="J1416" s="13" t="s">
        <v>127</v>
      </c>
      <c r="K1416" s="15" t="n">
        <v>4</v>
      </c>
      <c r="L1416" s="15" t="n">
        <v>1</v>
      </c>
      <c r="M1416" s="15" t="n">
        <v>0</v>
      </c>
      <c r="N1416" s="12" t="n">
        <v>0</v>
      </c>
      <c r="O1416" s="12" t="n">
        <v>0</v>
      </c>
      <c r="P1416" s="12" t="n">
        <v>0</v>
      </c>
      <c r="Q1416" s="26"/>
    </row>
    <row r="1417" ht="22.5" customHeight="1">
      <c r="A1417" s="20"/>
      <c r="B1417" s="20"/>
      <c r="C1417" s="13"/>
      <c r="D1417" s="20"/>
      <c r="E1417" s="29"/>
      <c r="F1417" s="20"/>
      <c r="G1417" s="29"/>
      <c r="H1417" s="20"/>
      <c r="I1417" s="20"/>
      <c r="J1417" s="13" t="s">
        <v>128</v>
      </c>
      <c r="K1417" s="15" t="n">
        <v>1015</v>
      </c>
      <c r="L1417" s="15" t="n">
        <v>237</v>
      </c>
      <c r="M1417" s="15" t="n">
        <v>0</v>
      </c>
      <c r="N1417" s="12" t="n">
        <v>0</v>
      </c>
      <c r="O1417" s="12" t="n">
        <v>0</v>
      </c>
      <c r="P1417" s="12" t="n">
        <v>0.01</v>
      </c>
      <c r="Q1417" s="26"/>
    </row>
    <row r="1418" ht="22.5" customHeight="1">
      <c r="A1418" s="20"/>
      <c r="B1418" s="20"/>
      <c r="C1418" s="53" t="n">
        <v>91567811</v>
      </c>
      <c r="D1418" s="13" t="s">
        <v>34</v>
      </c>
      <c r="E1418" s="14" t="s">
        <v>14</v>
      </c>
      <c r="F1418" s="13" t="s">
        <v>15</v>
      </c>
      <c r="G1418" s="21" t="n">
        <v>1</v>
      </c>
      <c r="H1418" s="13" t="n">
        <v>200</v>
      </c>
      <c r="I1418" s="21" t="n">
        <f>G1418*H1418*7</f>
        <v>1400</v>
      </c>
      <c r="J1418" s="13" t="s">
        <v>126</v>
      </c>
      <c r="K1418" s="15" t="n">
        <v>17</v>
      </c>
      <c r="L1418" s="15" t="n">
        <v>3</v>
      </c>
      <c r="M1418" s="15" t="n">
        <v>0</v>
      </c>
      <c r="N1418" s="12" t="n">
        <v>0</v>
      </c>
      <c r="O1418" s="12" t="n">
        <v>0</v>
      </c>
      <c r="P1418" s="12" t="n">
        <v>0</v>
      </c>
      <c r="Q1418" s="23" t="n">
        <f>M1420/H1418</f>
        <v>0.16</v>
      </c>
    </row>
    <row r="1419" ht="22.5" customHeight="1">
      <c r="A1419" s="20"/>
      <c r="B1419" s="20"/>
      <c r="C1419" s="13"/>
      <c r="D1419" s="20"/>
      <c r="E1419" s="29"/>
      <c r="F1419" s="20"/>
      <c r="G1419" s="20"/>
      <c r="H1419" s="20"/>
      <c r="I1419" s="20"/>
      <c r="J1419" s="13" t="s">
        <v>127</v>
      </c>
      <c r="K1419" s="15" t="n">
        <v>6234</v>
      </c>
      <c r="L1419" s="15" t="n">
        <v>1043</v>
      </c>
      <c r="M1419" s="15" t="n">
        <v>13</v>
      </c>
      <c r="N1419" s="12" t="n">
        <v>0.012</v>
      </c>
      <c r="O1419" s="12" t="n">
        <v>1</v>
      </c>
      <c r="P1419" s="12" t="n">
        <v>13</v>
      </c>
      <c r="Q1419" s="26"/>
    </row>
    <row r="1420" ht="22.5" customHeight="1">
      <c r="A1420" s="20"/>
      <c r="B1420" s="20"/>
      <c r="C1420" s="13"/>
      <c r="D1420" s="20"/>
      <c r="E1420" s="29"/>
      <c r="F1420" s="20"/>
      <c r="G1420" s="20"/>
      <c r="H1420" s="20"/>
      <c r="I1420" s="20"/>
      <c r="J1420" s="13" t="s">
        <v>128</v>
      </c>
      <c r="K1420" s="15" t="n">
        <v>26164</v>
      </c>
      <c r="L1420" s="15" t="n">
        <v>4646</v>
      </c>
      <c r="M1420" s="15" t="n">
        <v>32</v>
      </c>
      <c r="N1420" s="12" t="n">
        <v>0.007</v>
      </c>
      <c r="O1420" s="12" t="n">
        <v>1</v>
      </c>
      <c r="P1420" s="12" t="n">
        <v>32</v>
      </c>
      <c r="Q1420" s="26"/>
    </row>
    <row r="1421" ht="22.5" customHeight="1">
      <c r="A1421" s="20"/>
      <c r="B1421" s="20"/>
      <c r="C1421" s="53" t="n">
        <v>91548044</v>
      </c>
      <c r="D1421" s="13" t="s">
        <v>34</v>
      </c>
      <c r="E1421" s="14" t="s">
        <v>14</v>
      </c>
      <c r="F1421" s="13" t="s">
        <v>12</v>
      </c>
      <c r="G1421" s="21" t="n">
        <v>1</v>
      </c>
      <c r="H1421" s="13" t="n">
        <v>50</v>
      </c>
      <c r="I1421" s="21" t="n">
        <f>G1421*H1421*7</f>
        <v>350</v>
      </c>
      <c r="J1421" s="13" t="s">
        <v>126</v>
      </c>
      <c r="K1421" s="15" t="n">
        <v>0</v>
      </c>
      <c r="L1421" s="15" t="n">
        <v>0</v>
      </c>
      <c r="M1421" s="15" t="n">
        <v>0</v>
      </c>
      <c r="N1421" s="12" t="n">
        <v>0</v>
      </c>
      <c r="O1421" s="12" t="n">
        <v>0</v>
      </c>
      <c r="P1421" s="12" t="n">
        <v>0</v>
      </c>
      <c r="Q1421" s="23" t="n">
        <f>M1423/H1421</f>
        <v>0.18</v>
      </c>
    </row>
    <row r="1422" ht="22.5" customHeight="1">
      <c r="A1422" s="20"/>
      <c r="B1422" s="20"/>
      <c r="C1422" s="13"/>
      <c r="D1422" s="20"/>
      <c r="E1422" s="29"/>
      <c r="F1422" s="20"/>
      <c r="G1422" s="20"/>
      <c r="H1422" s="20"/>
      <c r="I1422" s="20"/>
      <c r="J1422" s="13" t="s">
        <v>127</v>
      </c>
      <c r="K1422" s="15" t="n">
        <v>40763</v>
      </c>
      <c r="L1422" s="15" t="n">
        <v>962</v>
      </c>
      <c r="M1422" s="15" t="n">
        <v>2</v>
      </c>
      <c r="N1422" s="12" t="n">
        <v>0.002</v>
      </c>
      <c r="O1422" s="12" t="n">
        <v>1.169</v>
      </c>
      <c r="P1422" s="12" t="n">
        <v>2.3377</v>
      </c>
      <c r="Q1422" s="26"/>
    </row>
    <row r="1423" ht="22.5" customHeight="1">
      <c r="A1423" s="20"/>
      <c r="B1423" s="20"/>
      <c r="C1423" s="13"/>
      <c r="D1423" s="20"/>
      <c r="E1423" s="29"/>
      <c r="F1423" s="20"/>
      <c r="G1423" s="20"/>
      <c r="H1423" s="20"/>
      <c r="I1423" s="20"/>
      <c r="J1423" s="13" t="s">
        <v>128</v>
      </c>
      <c r="K1423" s="15" t="n">
        <v>131468</v>
      </c>
      <c r="L1423" s="15" t="n">
        <v>3504</v>
      </c>
      <c r="M1423" s="15" t="n">
        <v>9</v>
      </c>
      <c r="N1423" s="12" t="n">
        <v>0.003</v>
      </c>
      <c r="O1423" s="12" t="n">
        <v>1.199</v>
      </c>
      <c r="P1423" s="12" t="n">
        <v>10.7879</v>
      </c>
      <c r="Q1423" s="26"/>
    </row>
    <row r="1424" ht="22.5" customHeight="1">
      <c r="A1424" s="20"/>
      <c r="B1424" s="76" t="s">
        <v>129</v>
      </c>
      <c r="C1424" s="13" t="n">
        <v>6061077</v>
      </c>
      <c r="D1424" s="13" t="s">
        <v>35</v>
      </c>
      <c r="E1424" s="14" t="s">
        <v>14</v>
      </c>
      <c r="F1424" s="13" t="s">
        <v>15</v>
      </c>
      <c r="G1424" s="24" t="n">
        <v>2</v>
      </c>
      <c r="H1424" s="13" t="n">
        <v>20</v>
      </c>
      <c r="I1424" s="21" t="n">
        <f>G1424*H1424*7</f>
        <v>280</v>
      </c>
      <c r="J1424" s="13" t="s">
        <v>126</v>
      </c>
      <c r="K1424" s="17" t="n">
        <v>213</v>
      </c>
      <c r="L1424" s="15" t="n">
        <v>21</v>
      </c>
      <c r="M1424" s="15" t="n">
        <v>0</v>
      </c>
      <c r="N1424" s="12" t="n">
        <v>0</v>
      </c>
      <c r="O1424" s="12" t="n">
        <v>0</v>
      </c>
      <c r="P1424" s="12" t="n">
        <v>0</v>
      </c>
      <c r="Q1424" s="23" t="n">
        <f>M1426/H1424</f>
        <v>0.1</v>
      </c>
    </row>
    <row r="1425" ht="22.5" customHeight="1">
      <c r="A1425" s="20"/>
      <c r="B1425" s="34"/>
      <c r="C1425" s="13"/>
      <c r="D1425" s="20"/>
      <c r="E1425" s="29"/>
      <c r="F1425" s="20"/>
      <c r="G1425" s="29"/>
      <c r="H1425" s="20"/>
      <c r="I1425" s="20"/>
      <c r="J1425" s="13" t="s">
        <v>127</v>
      </c>
      <c r="K1425" s="17" t="n">
        <v>15050</v>
      </c>
      <c r="L1425" s="15" t="n">
        <v>158</v>
      </c>
      <c r="M1425" s="15" t="n">
        <v>0</v>
      </c>
      <c r="N1425" s="12" t="n">
        <v>0</v>
      </c>
      <c r="O1425" s="12" t="n">
        <v>0</v>
      </c>
      <c r="P1425" s="12" t="n">
        <v>0</v>
      </c>
      <c r="Q1425" s="26"/>
    </row>
    <row r="1426" ht="22.5" customHeight="1">
      <c r="A1426" s="20"/>
      <c r="B1426" s="34"/>
      <c r="C1426" s="13"/>
      <c r="D1426" s="20"/>
      <c r="E1426" s="29"/>
      <c r="F1426" s="20"/>
      <c r="G1426" s="29"/>
      <c r="H1426" s="20"/>
      <c r="I1426" s="20"/>
      <c r="J1426" s="13" t="s">
        <v>128</v>
      </c>
      <c r="K1426" s="17" t="n">
        <v>52473</v>
      </c>
      <c r="L1426" s="15" t="n">
        <v>273</v>
      </c>
      <c r="M1426" s="15" t="n">
        <v>2</v>
      </c>
      <c r="N1426" s="12" t="n">
        <v>0.009</v>
      </c>
      <c r="O1426" s="12" t="n">
        <v>1.277</v>
      </c>
      <c r="P1426" s="12" t="n">
        <v>2.555</v>
      </c>
      <c r="Q1426" s="26"/>
    </row>
    <row r="1427" ht="22.5" customHeight="1">
      <c r="A1427" s="20"/>
      <c r="B1427" s="34"/>
      <c r="C1427" s="13" t="n">
        <v>6607117</v>
      </c>
      <c r="D1427" s="13" t="s">
        <v>35</v>
      </c>
      <c r="E1427" s="14" t="s">
        <v>14</v>
      </c>
      <c r="F1427" s="13" t="s">
        <v>15</v>
      </c>
      <c r="G1427" s="24" t="n">
        <v>2</v>
      </c>
      <c r="H1427" s="13" t="n">
        <v>300</v>
      </c>
      <c r="I1427" s="21" t="n">
        <f>G1427*H1427*7</f>
        <v>4200</v>
      </c>
      <c r="J1427" s="13" t="s">
        <v>126</v>
      </c>
      <c r="K1427" s="17" t="n">
        <v>32</v>
      </c>
      <c r="L1427" s="15" t="n">
        <v>2</v>
      </c>
      <c r="M1427" s="15" t="n">
        <v>0</v>
      </c>
      <c r="N1427" s="12" t="n">
        <v>0</v>
      </c>
      <c r="O1427" s="12" t="n">
        <v>0</v>
      </c>
      <c r="P1427" s="12" t="n">
        <v>0</v>
      </c>
      <c r="Q1427" s="23" t="n">
        <f>M1429/H1427</f>
        <v>0.44</v>
      </c>
    </row>
    <row r="1428" ht="22.5" customHeight="1">
      <c r="A1428" s="20"/>
      <c r="B1428" s="34"/>
      <c r="C1428" s="13"/>
      <c r="D1428" s="20"/>
      <c r="E1428" s="29"/>
      <c r="F1428" s="20"/>
      <c r="G1428" s="29"/>
      <c r="H1428" s="20"/>
      <c r="I1428" s="20"/>
      <c r="J1428" s="13" t="s">
        <v>127</v>
      </c>
      <c r="K1428" s="15" t="n">
        <v>13868</v>
      </c>
      <c r="L1428" s="15" t="n">
        <v>640</v>
      </c>
      <c r="M1428" s="15" t="n">
        <v>27</v>
      </c>
      <c r="N1428" s="12" t="n">
        <v>0.052</v>
      </c>
      <c r="O1428" s="12" t="n">
        <v>1.242</v>
      </c>
      <c r="P1428" s="12" t="n">
        <v>33.537</v>
      </c>
      <c r="Q1428" s="26"/>
    </row>
    <row r="1429" ht="22.5" customHeight="1">
      <c r="A1429" s="20"/>
      <c r="B1429" s="34"/>
      <c r="C1429" s="13"/>
      <c r="D1429" s="20"/>
      <c r="E1429" s="29"/>
      <c r="F1429" s="20"/>
      <c r="G1429" s="29"/>
      <c r="H1429" s="20"/>
      <c r="I1429" s="20"/>
      <c r="J1429" s="13" t="s">
        <v>128</v>
      </c>
      <c r="K1429" s="17" t="n">
        <v>41979</v>
      </c>
      <c r="L1429" s="15" t="n">
        <v>1639</v>
      </c>
      <c r="M1429" s="15" t="n">
        <v>132</v>
      </c>
      <c r="N1429" s="12" t="n">
        <v>0.089</v>
      </c>
      <c r="O1429" s="12" t="n">
        <v>1.101</v>
      </c>
      <c r="P1429" s="12" t="n">
        <v>145.337</v>
      </c>
      <c r="Q1429" s="26"/>
    </row>
    <row r="1430" ht="22.5" customHeight="1">
      <c r="A1430" s="20"/>
      <c r="B1430" s="34"/>
      <c r="C1430" s="13" t="n">
        <v>5497580</v>
      </c>
      <c r="D1430" s="13" t="s">
        <v>31</v>
      </c>
      <c r="E1430" s="14" t="s">
        <v>17</v>
      </c>
      <c r="F1430" s="13" t="s">
        <v>15</v>
      </c>
      <c r="G1430" s="24" t="n">
        <v>0.28</v>
      </c>
      <c r="H1430" s="13" t="n">
        <v>1700</v>
      </c>
      <c r="I1430" s="21" t="n">
        <f>G1430*H1430*7</f>
        <v>3332</v>
      </c>
      <c r="J1430" s="13" t="s">
        <v>126</v>
      </c>
      <c r="K1430" s="17" t="n">
        <v>65</v>
      </c>
      <c r="L1430" s="15" t="n">
        <v>14</v>
      </c>
      <c r="M1430" s="15" t="n">
        <v>0</v>
      </c>
      <c r="N1430" s="12" t="n">
        <v>0</v>
      </c>
      <c r="O1430" s="12" t="n">
        <v>0</v>
      </c>
      <c r="P1430" s="12" t="n">
        <v>0</v>
      </c>
      <c r="Q1430" s="23" t="n">
        <f>M1432/H1430</f>
        <v>0.972941176470588</v>
      </c>
    </row>
    <row r="1431" ht="22.5" customHeight="1">
      <c r="A1431" s="20"/>
      <c r="B1431" s="34"/>
      <c r="C1431" s="13"/>
      <c r="D1431" s="20"/>
      <c r="E1431" s="29"/>
      <c r="F1431" s="20"/>
      <c r="G1431" s="29"/>
      <c r="H1431" s="20"/>
      <c r="I1431" s="20"/>
      <c r="J1431" s="13" t="s">
        <v>127</v>
      </c>
      <c r="K1431" s="17" t="n">
        <v>179940</v>
      </c>
      <c r="L1431" s="15" t="n">
        <v>46457</v>
      </c>
      <c r="M1431" s="15" t="n">
        <v>1067</v>
      </c>
      <c r="N1431" s="12" t="n">
        <v>0.006</v>
      </c>
      <c r="O1431" s="12" t="n">
        <v>0.251</v>
      </c>
      <c r="P1431" s="12" t="n">
        <v>267.9</v>
      </c>
      <c r="Q1431" s="26"/>
    </row>
    <row r="1432" ht="22.5" customHeight="1">
      <c r="A1432" s="20"/>
      <c r="B1432" s="34"/>
      <c r="C1432" s="13"/>
      <c r="D1432" s="20"/>
      <c r="E1432" s="29"/>
      <c r="F1432" s="20"/>
      <c r="G1432" s="29"/>
      <c r="H1432" s="20"/>
      <c r="I1432" s="20"/>
      <c r="J1432" s="13" t="s">
        <v>128</v>
      </c>
      <c r="K1432" s="17" t="n">
        <v>386486</v>
      </c>
      <c r="L1432" s="15" t="n">
        <v>94501</v>
      </c>
      <c r="M1432" s="15" t="n">
        <v>1654</v>
      </c>
      <c r="N1432" s="12" t="n">
        <v>0.004</v>
      </c>
      <c r="O1432" s="12" t="n">
        <v>0.252</v>
      </c>
      <c r="P1432" s="12" t="n">
        <v>416.746</v>
      </c>
      <c r="Q1432" s="26"/>
    </row>
    <row r="1433" ht="22.5" customHeight="1">
      <c r="A1433" s="20"/>
      <c r="B1433" s="34"/>
      <c r="C1433" s="13" t="n">
        <v>91407542</v>
      </c>
      <c r="D1433" s="13" t="s">
        <v>31</v>
      </c>
      <c r="E1433" s="14" t="s">
        <v>36</v>
      </c>
      <c r="F1433" s="13" t="s">
        <v>15</v>
      </c>
      <c r="G1433" s="24" t="n">
        <v>0.02</v>
      </c>
      <c r="H1433" s="13" t="n">
        <v>300</v>
      </c>
      <c r="I1433" s="21" t="n">
        <f>G1433*H1433*7</f>
        <v>42</v>
      </c>
      <c r="J1433" s="13" t="s">
        <v>126</v>
      </c>
      <c r="K1433" s="17" t="n">
        <v>87</v>
      </c>
      <c r="L1433" s="15" t="n">
        <v>3</v>
      </c>
      <c r="M1433" s="15" t="n">
        <v>0</v>
      </c>
      <c r="N1433" s="12" t="n">
        <v>0</v>
      </c>
      <c r="O1433" s="12" t="n">
        <v>0</v>
      </c>
      <c r="P1433" s="12" t="n">
        <v>0</v>
      </c>
      <c r="Q1433" s="23" t="n">
        <f>M1435/H1433</f>
        <v>0.06</v>
      </c>
    </row>
    <row r="1434" ht="22.5" customHeight="1">
      <c r="A1434" s="20"/>
      <c r="B1434" s="34"/>
      <c r="C1434" s="13"/>
      <c r="D1434" s="20"/>
      <c r="E1434" s="29"/>
      <c r="F1434" s="20"/>
      <c r="G1434" s="29"/>
      <c r="H1434" s="20"/>
      <c r="I1434" s="20"/>
      <c r="J1434" s="13" t="s">
        <v>127</v>
      </c>
      <c r="K1434" s="17" t="n">
        <v>28294</v>
      </c>
      <c r="L1434" s="15" t="n">
        <v>5348</v>
      </c>
      <c r="M1434" s="15" t="n">
        <v>18</v>
      </c>
      <c r="N1434" s="12" t="n">
        <v>0</v>
      </c>
      <c r="O1434" s="12" t="n">
        <v>0.022</v>
      </c>
      <c r="P1434" s="12" t="n">
        <v>0.394</v>
      </c>
      <c r="Q1434" s="26"/>
    </row>
    <row r="1435" ht="22.5" customHeight="1">
      <c r="A1435" s="20"/>
      <c r="B1435" s="34"/>
      <c r="C1435" s="13"/>
      <c r="D1435" s="20"/>
      <c r="E1435" s="29"/>
      <c r="F1435" s="20"/>
      <c r="G1435" s="29"/>
      <c r="H1435" s="20"/>
      <c r="I1435" s="20"/>
      <c r="J1435" s="13" t="s">
        <v>128</v>
      </c>
      <c r="K1435" s="17" t="n">
        <v>32477</v>
      </c>
      <c r="L1435" s="15" t="n">
        <v>5911</v>
      </c>
      <c r="M1435" s="15" t="n">
        <v>18</v>
      </c>
      <c r="N1435" s="12" t="n">
        <v>0</v>
      </c>
      <c r="O1435" s="12" t="n">
        <v>0.022</v>
      </c>
      <c r="P1435" s="12" t="n">
        <v>0.394</v>
      </c>
      <c r="Q1435" s="26"/>
    </row>
    <row r="1436" ht="22.5" customHeight="1">
      <c r="A1436" s="20"/>
      <c r="B1436" s="34"/>
      <c r="C1436" s="13" t="n">
        <v>8998645</v>
      </c>
      <c r="D1436" s="13" t="s">
        <v>31</v>
      </c>
      <c r="E1436" s="14" t="s">
        <v>17</v>
      </c>
      <c r="F1436" s="13" t="s">
        <v>15</v>
      </c>
      <c r="G1436" s="24" t="n">
        <v>0.28</v>
      </c>
      <c r="H1436" s="13" t="n">
        <v>200</v>
      </c>
      <c r="I1436" s="21" t="n">
        <f>G1436*H1436*7</f>
        <v>392</v>
      </c>
      <c r="J1436" s="13" t="s">
        <v>126</v>
      </c>
      <c r="K1436" s="17" t="n">
        <v>977</v>
      </c>
      <c r="L1436" s="15" t="n">
        <v>215</v>
      </c>
      <c r="M1436" s="15" t="n">
        <v>0</v>
      </c>
      <c r="N1436" s="12" t="n">
        <v>0</v>
      </c>
      <c r="O1436" s="12" t="n">
        <v>0</v>
      </c>
      <c r="P1436" s="12" t="n">
        <v>0</v>
      </c>
      <c r="Q1436" s="23" t="n">
        <f>M1438/H1436</f>
        <v>0.025</v>
      </c>
    </row>
    <row r="1437" ht="22.5" customHeight="1">
      <c r="A1437" s="20"/>
      <c r="B1437" s="34"/>
      <c r="C1437" s="13"/>
      <c r="D1437" s="20"/>
      <c r="E1437" s="29"/>
      <c r="F1437" s="20"/>
      <c r="G1437" s="29"/>
      <c r="H1437" s="20"/>
      <c r="I1437" s="20"/>
      <c r="J1437" s="13" t="s">
        <v>127</v>
      </c>
      <c r="K1437" s="17" t="n">
        <v>23883</v>
      </c>
      <c r="L1437" s="15" t="n">
        <v>171</v>
      </c>
      <c r="M1437" s="15" t="n">
        <v>0</v>
      </c>
      <c r="N1437" s="12" t="n">
        <v>0</v>
      </c>
      <c r="O1437" s="12" t="n">
        <v>0</v>
      </c>
      <c r="P1437" s="12" t="n">
        <v>0</v>
      </c>
      <c r="Q1437" s="26"/>
    </row>
    <row r="1438" ht="22.5" customHeight="1">
      <c r="A1438" s="20"/>
      <c r="B1438" s="34"/>
      <c r="C1438" s="13"/>
      <c r="D1438" s="20"/>
      <c r="E1438" s="29"/>
      <c r="F1438" s="20"/>
      <c r="G1438" s="29"/>
      <c r="H1438" s="20"/>
      <c r="I1438" s="20"/>
      <c r="J1438" s="13" t="s">
        <v>128</v>
      </c>
      <c r="K1438" s="17" t="n">
        <v>59553</v>
      </c>
      <c r="L1438" s="15" t="n">
        <v>351</v>
      </c>
      <c r="M1438" s="15" t="n">
        <v>5</v>
      </c>
      <c r="N1438" s="12" t="n">
        <v>0.005</v>
      </c>
      <c r="O1438" s="12" t="n">
        <v>0.373</v>
      </c>
      <c r="P1438" s="12" t="n">
        <v>1.865</v>
      </c>
      <c r="Q1438" s="26"/>
    </row>
    <row r="1439" ht="22.5" customHeight="1">
      <c r="A1439" s="20"/>
      <c r="B1439" s="34"/>
      <c r="C1439" s="13" t="n">
        <v>4383473</v>
      </c>
      <c r="D1439" s="13" t="s">
        <v>35</v>
      </c>
      <c r="E1439" s="14" t="s">
        <v>14</v>
      </c>
      <c r="F1439" s="13" t="s">
        <v>15</v>
      </c>
      <c r="G1439" s="24" t="n">
        <v>0.2</v>
      </c>
      <c r="H1439" s="13" t="n">
        <v>150</v>
      </c>
      <c r="I1439" s="21" t="n">
        <f>G1439*H1439*7</f>
        <v>210</v>
      </c>
      <c r="J1439" s="13" t="s">
        <v>126</v>
      </c>
      <c r="K1439" s="17" t="n">
        <v>844</v>
      </c>
      <c r="L1439" s="15" t="n">
        <v>345</v>
      </c>
      <c r="M1439" s="15" t="n">
        <v>0</v>
      </c>
      <c r="N1439" s="12" t="n">
        <v>0</v>
      </c>
      <c r="O1439" s="12" t="n">
        <v>0</v>
      </c>
      <c r="P1439" s="12" t="n">
        <v>0</v>
      </c>
      <c r="Q1439" s="23" t="n">
        <f>M1441/H1439</f>
        <v>1</v>
      </c>
    </row>
    <row r="1440" ht="22.5" customHeight="1">
      <c r="A1440" s="20"/>
      <c r="B1440" s="34"/>
      <c r="C1440" s="13"/>
      <c r="D1440" s="20"/>
      <c r="E1440" s="29"/>
      <c r="F1440" s="20"/>
      <c r="G1440" s="29"/>
      <c r="H1440" s="20"/>
      <c r="I1440" s="20"/>
      <c r="J1440" s="13" t="s">
        <v>127</v>
      </c>
      <c r="K1440" s="17" t="n">
        <v>42727</v>
      </c>
      <c r="L1440" s="15" t="n">
        <v>3238</v>
      </c>
      <c r="M1440" s="15" t="n">
        <v>84</v>
      </c>
      <c r="N1440" s="12" t="n">
        <v>0.005</v>
      </c>
      <c r="O1440" s="12" t="n">
        <v>0.203</v>
      </c>
      <c r="P1440" s="12" t="n">
        <v>17.01</v>
      </c>
      <c r="Q1440" s="26"/>
    </row>
    <row r="1441" ht="22.5" customHeight="1">
      <c r="A1441" s="20"/>
      <c r="B1441" s="34"/>
      <c r="C1441" s="13"/>
      <c r="D1441" s="20"/>
      <c r="E1441" s="29"/>
      <c r="F1441" s="20"/>
      <c r="G1441" s="29"/>
      <c r="H1441" s="20"/>
      <c r="I1441" s="20"/>
      <c r="J1441" s="13" t="s">
        <v>128</v>
      </c>
      <c r="K1441" s="17" t="n">
        <v>77152</v>
      </c>
      <c r="L1441" s="15" t="n">
        <v>7494</v>
      </c>
      <c r="M1441" s="15" t="n">
        <v>150</v>
      </c>
      <c r="N1441" s="12" t="n">
        <v>0.004</v>
      </c>
      <c r="O1441" s="12" t="n">
        <v>0.2</v>
      </c>
      <c r="P1441" s="12" t="n">
        <v>30.024</v>
      </c>
      <c r="Q1441" s="26"/>
    </row>
    <row r="1442" ht="22.5" customHeight="1">
      <c r="A1442" s="20"/>
      <c r="B1442" s="34"/>
      <c r="C1442" s="13" t="n">
        <v>8094753</v>
      </c>
      <c r="D1442" s="13" t="s">
        <v>35</v>
      </c>
      <c r="E1442" s="14" t="s">
        <v>14</v>
      </c>
      <c r="F1442" s="13" t="s">
        <v>26</v>
      </c>
      <c r="G1442" s="24" t="n">
        <v>0.3</v>
      </c>
      <c r="H1442" s="13" t="n">
        <v>200</v>
      </c>
      <c r="I1442" s="21" t="n">
        <f>G1442*H1442*7</f>
        <v>420</v>
      </c>
      <c r="J1442" s="13" t="s">
        <v>126</v>
      </c>
      <c r="K1442" s="17" t="n">
        <v>0</v>
      </c>
      <c r="L1442" s="15" t="n">
        <v>0</v>
      </c>
      <c r="M1442" s="15" t="n">
        <v>0</v>
      </c>
      <c r="N1442" s="12" t="n">
        <v>0</v>
      </c>
      <c r="O1442" s="12" t="n">
        <v>0</v>
      </c>
      <c r="P1442" s="12" t="n">
        <v>0</v>
      </c>
      <c r="Q1442" s="23" t="n">
        <f>M1444/H1442</f>
        <v>0.94</v>
      </c>
    </row>
    <row r="1443" ht="22.5" customHeight="1">
      <c r="A1443" s="20"/>
      <c r="B1443" s="34"/>
      <c r="C1443" s="13"/>
      <c r="D1443" s="20"/>
      <c r="E1443" s="29"/>
      <c r="F1443" s="20"/>
      <c r="G1443" s="29"/>
      <c r="H1443" s="20"/>
      <c r="I1443" s="20"/>
      <c r="J1443" s="13" t="s">
        <v>127</v>
      </c>
      <c r="K1443" s="17" t="n">
        <v>995852</v>
      </c>
      <c r="L1443" s="15" t="n">
        <v>4672</v>
      </c>
      <c r="M1443" s="15" t="n">
        <v>135</v>
      </c>
      <c r="N1443" s="12" t="n">
        <v>0.01</v>
      </c>
      <c r="O1443" s="12" t="n">
        <v>0.35</v>
      </c>
      <c r="P1443" s="12" t="n">
        <v>47.81</v>
      </c>
      <c r="Q1443" s="26"/>
    </row>
    <row r="1444" ht="22.5" customHeight="1">
      <c r="A1444" s="20"/>
      <c r="B1444" s="34"/>
      <c r="C1444" s="13"/>
      <c r="D1444" s="20"/>
      <c r="E1444" s="29"/>
      <c r="F1444" s="20"/>
      <c r="G1444" s="29"/>
      <c r="H1444" s="20"/>
      <c r="I1444" s="20"/>
      <c r="J1444" s="13" t="s">
        <v>128</v>
      </c>
      <c r="K1444" s="17" t="n">
        <v>1428398</v>
      </c>
      <c r="L1444" s="15" t="n">
        <v>7062</v>
      </c>
      <c r="M1444" s="15" t="n">
        <v>188</v>
      </c>
      <c r="N1444" s="12" t="n">
        <v>0.01</v>
      </c>
      <c r="O1444" s="12" t="n">
        <v>0.44</v>
      </c>
      <c r="P1444" s="12" t="n">
        <v>82.68</v>
      </c>
      <c r="Q1444" s="26"/>
    </row>
    <row r="1445" ht="22.5" customHeight="1">
      <c r="A1445" s="20"/>
      <c r="B1445" s="34"/>
      <c r="C1445" s="13" t="n">
        <v>9415350</v>
      </c>
      <c r="D1445" s="13" t="s">
        <v>37</v>
      </c>
      <c r="E1445" s="14" t="s">
        <v>14</v>
      </c>
      <c r="F1445" s="13" t="s">
        <v>26</v>
      </c>
      <c r="G1445" s="24" t="n">
        <v>0.15</v>
      </c>
      <c r="H1445" s="13" t="n">
        <v>50</v>
      </c>
      <c r="I1445" s="21" t="n">
        <f>G1445*H1445*7</f>
        <v>52.5</v>
      </c>
      <c r="J1445" s="13" t="s">
        <v>126</v>
      </c>
      <c r="K1445" s="17" t="n">
        <v>0</v>
      </c>
      <c r="L1445" s="15" t="n">
        <v>0</v>
      </c>
      <c r="M1445" s="15" t="n">
        <v>0</v>
      </c>
      <c r="N1445" s="12" t="n">
        <v>0</v>
      </c>
      <c r="O1445" s="12" t="n">
        <v>0</v>
      </c>
      <c r="P1445" s="12" t="n">
        <v>0</v>
      </c>
      <c r="Q1445" s="23" t="n">
        <f>M1447/H1445</f>
        <v>0.68</v>
      </c>
    </row>
    <row r="1446" ht="22.5" customHeight="1">
      <c r="A1446" s="20"/>
      <c r="B1446" s="34"/>
      <c r="C1446" s="13"/>
      <c r="D1446" s="20"/>
      <c r="E1446" s="29"/>
      <c r="F1446" s="20"/>
      <c r="G1446" s="29"/>
      <c r="H1446" s="20"/>
      <c r="I1446" s="20"/>
      <c r="J1446" s="13" t="s">
        <v>127</v>
      </c>
      <c r="K1446" s="17" t="n">
        <v>6978</v>
      </c>
      <c r="L1446" s="15" t="n">
        <v>234</v>
      </c>
      <c r="M1446" s="15" t="n">
        <v>33</v>
      </c>
      <c r="N1446" s="12" t="n">
        <v>0.02</v>
      </c>
      <c r="O1446" s="12" t="n">
        <v>0.15</v>
      </c>
      <c r="P1446" s="12" t="n">
        <v>5.08</v>
      </c>
      <c r="Q1446" s="26"/>
    </row>
    <row r="1447" ht="22.5" customHeight="1">
      <c r="A1447" s="20"/>
      <c r="B1447" s="34"/>
      <c r="C1447" s="13"/>
      <c r="D1447" s="20"/>
      <c r="E1447" s="29"/>
      <c r="F1447" s="20"/>
      <c r="G1447" s="29"/>
      <c r="H1447" s="20"/>
      <c r="I1447" s="20"/>
      <c r="J1447" s="13" t="s">
        <v>128</v>
      </c>
      <c r="K1447" s="17" t="n">
        <v>10922</v>
      </c>
      <c r="L1447" s="15" t="n">
        <v>388</v>
      </c>
      <c r="M1447" s="15" t="n">
        <v>34</v>
      </c>
      <c r="N1447" s="12" t="n">
        <v>0.02</v>
      </c>
      <c r="O1447" s="12" t="n">
        <v>0.22</v>
      </c>
      <c r="P1447" s="12" t="n">
        <v>7.35</v>
      </c>
      <c r="Q1447" s="26"/>
    </row>
    <row r="1448" ht="22.5" customHeight="1">
      <c r="A1448" s="20"/>
      <c r="B1448" s="34"/>
      <c r="C1448" s="13" t="n">
        <v>2783561</v>
      </c>
      <c r="D1448" s="13" t="s">
        <v>38</v>
      </c>
      <c r="E1448" s="14" t="s">
        <v>14</v>
      </c>
      <c r="F1448" s="13" t="s">
        <v>15</v>
      </c>
      <c r="G1448" s="24" t="n">
        <v>0.1</v>
      </c>
      <c r="H1448" s="13" t="n">
        <v>500</v>
      </c>
      <c r="I1448" s="21" t="n">
        <f>G1448*H1448*7</f>
        <v>350</v>
      </c>
      <c r="J1448" s="13" t="s">
        <v>126</v>
      </c>
      <c r="K1448" s="17" t="n">
        <v>723</v>
      </c>
      <c r="L1448" s="15" t="n">
        <v>65</v>
      </c>
      <c r="M1448" s="15" t="n">
        <v>0</v>
      </c>
      <c r="N1448" s="12" t="n">
        <v>0</v>
      </c>
      <c r="O1448" s="12" t="n">
        <v>0</v>
      </c>
      <c r="P1448" s="12" t="n">
        <v>0</v>
      </c>
      <c r="Q1448" s="23" t="n">
        <f>M1450/H1448</f>
        <v>0.886</v>
      </c>
    </row>
    <row r="1449" ht="22.5" customHeight="1">
      <c r="A1449" s="20"/>
      <c r="B1449" s="34"/>
      <c r="C1449" s="13"/>
      <c r="D1449" s="20"/>
      <c r="E1449" s="29"/>
      <c r="F1449" s="20"/>
      <c r="G1449" s="29"/>
      <c r="H1449" s="20"/>
      <c r="I1449" s="20"/>
      <c r="J1449" s="13" t="s">
        <v>127</v>
      </c>
      <c r="K1449" s="17" t="n">
        <v>15005</v>
      </c>
      <c r="L1449" s="15" t="n">
        <v>4582</v>
      </c>
      <c r="M1449" s="17" t="n">
        <v>159</v>
      </c>
      <c r="N1449" s="12" t="n">
        <v>0.003</v>
      </c>
      <c r="O1449" s="12" t="n">
        <v>0.101</v>
      </c>
      <c r="P1449" s="12" t="n">
        <v>16</v>
      </c>
      <c r="Q1449" s="26"/>
    </row>
    <row r="1450" ht="22.5" customHeight="1">
      <c r="A1450" s="20"/>
      <c r="B1450" s="34"/>
      <c r="C1450" s="13"/>
      <c r="D1450" s="20"/>
      <c r="E1450" s="29"/>
      <c r="F1450" s="20"/>
      <c r="G1450" s="29"/>
      <c r="H1450" s="20"/>
      <c r="I1450" s="20"/>
      <c r="J1450" s="13" t="s">
        <v>128</v>
      </c>
      <c r="K1450" s="17" t="n">
        <v>50656</v>
      </c>
      <c r="L1450" s="15" t="n">
        <v>12679</v>
      </c>
      <c r="M1450" s="15" t="n">
        <v>443</v>
      </c>
      <c r="N1450" s="12" t="n">
        <v>0.004</v>
      </c>
      <c r="O1450" s="12" t="n">
        <v>0.102</v>
      </c>
      <c r="P1450" s="12" t="n">
        <v>45.005</v>
      </c>
      <c r="Q1450" s="26"/>
    </row>
    <row r="1451" ht="22.5" customHeight="1">
      <c r="A1451" s="20"/>
      <c r="B1451" s="34"/>
      <c r="C1451" s="13" t="n">
        <v>10599157</v>
      </c>
      <c r="D1451" s="13" t="s">
        <v>39</v>
      </c>
      <c r="E1451" s="14" t="s">
        <v>14</v>
      </c>
      <c r="F1451" s="13" t="s">
        <v>15</v>
      </c>
      <c r="G1451" s="24" t="n">
        <v>0.3</v>
      </c>
      <c r="H1451" s="13" t="n">
        <v>150</v>
      </c>
      <c r="I1451" s="21" t="n">
        <f>G1451*H1451*7</f>
        <v>315</v>
      </c>
      <c r="J1451" s="13" t="s">
        <v>126</v>
      </c>
      <c r="K1451" s="17" t="n">
        <v>479</v>
      </c>
      <c r="L1451" s="15" t="n">
        <v>33</v>
      </c>
      <c r="M1451" s="15" t="n">
        <v>0</v>
      </c>
      <c r="N1451" s="12" t="n">
        <v>0</v>
      </c>
      <c r="O1451" s="12" t="n">
        <v>0</v>
      </c>
      <c r="P1451" s="12" t="n">
        <v>0</v>
      </c>
      <c r="Q1451" s="23" t="n">
        <f>M1453/H1451</f>
        <v>0.64</v>
      </c>
    </row>
    <row r="1452" ht="22.5" customHeight="1">
      <c r="A1452" s="20"/>
      <c r="B1452" s="34"/>
      <c r="C1452" s="13"/>
      <c r="D1452" s="20"/>
      <c r="E1452" s="29"/>
      <c r="F1452" s="20"/>
      <c r="G1452" s="29"/>
      <c r="H1452" s="20"/>
      <c r="I1452" s="20"/>
      <c r="J1452" s="13" t="s">
        <v>127</v>
      </c>
      <c r="K1452" s="17" t="n">
        <v>8243</v>
      </c>
      <c r="L1452" s="15" t="n">
        <v>1755</v>
      </c>
      <c r="M1452" s="17" t="n">
        <v>46</v>
      </c>
      <c r="N1452" s="12" t="n">
        <v>0.008</v>
      </c>
      <c r="O1452" s="12" t="n">
        <v>0.312</v>
      </c>
      <c r="P1452" s="12" t="n">
        <v>14.35</v>
      </c>
      <c r="Q1452" s="26"/>
    </row>
    <row r="1453" ht="22.5" customHeight="1">
      <c r="A1453" s="20"/>
      <c r="B1453" s="34"/>
      <c r="C1453" s="13"/>
      <c r="D1453" s="20"/>
      <c r="E1453" s="29"/>
      <c r="F1453" s="20"/>
      <c r="G1453" s="29"/>
      <c r="H1453" s="20"/>
      <c r="I1453" s="20"/>
      <c r="J1453" s="13" t="s">
        <v>128</v>
      </c>
      <c r="K1453" s="17" t="n">
        <v>14947</v>
      </c>
      <c r="L1453" s="15" t="n">
        <v>3584</v>
      </c>
      <c r="M1453" s="15" t="n">
        <v>96</v>
      </c>
      <c r="N1453" s="12" t="n">
        <v>0.008</v>
      </c>
      <c r="O1453" s="12" t="n">
        <v>0.311</v>
      </c>
      <c r="P1453" s="12" t="n">
        <v>29.85</v>
      </c>
      <c r="Q1453" s="26"/>
    </row>
    <row r="1454" ht="22.5" customHeight="1">
      <c r="A1454" s="20"/>
      <c r="B1454" s="34"/>
      <c r="C1454" s="13" t="n">
        <v>10599681</v>
      </c>
      <c r="D1454" s="13" t="s">
        <v>40</v>
      </c>
      <c r="E1454" s="14" t="s">
        <v>14</v>
      </c>
      <c r="F1454" s="13" t="s">
        <v>15</v>
      </c>
      <c r="G1454" s="24" t="n">
        <v>0.13</v>
      </c>
      <c r="H1454" s="13" t="n">
        <v>400</v>
      </c>
      <c r="I1454" s="21" t="n">
        <f>G1454*H1454*7</f>
        <v>364</v>
      </c>
      <c r="J1454" s="13" t="s">
        <v>126</v>
      </c>
      <c r="K1454" s="15" t="n">
        <v>834</v>
      </c>
      <c r="L1454" s="15" t="n">
        <v>28</v>
      </c>
      <c r="M1454" s="15" t="n">
        <v>0</v>
      </c>
      <c r="N1454" s="12" t="n">
        <v>0</v>
      </c>
      <c r="O1454" s="12" t="n">
        <v>0</v>
      </c>
      <c r="P1454" s="12" t="n">
        <v>0</v>
      </c>
      <c r="Q1454" s="23" t="n">
        <f>M1456/H1454</f>
        <v>0.9175</v>
      </c>
    </row>
    <row r="1455" ht="22.5" customHeight="1">
      <c r="A1455" s="20"/>
      <c r="B1455" s="34"/>
      <c r="C1455" s="13"/>
      <c r="D1455" s="20"/>
      <c r="E1455" s="29"/>
      <c r="F1455" s="20"/>
      <c r="G1455" s="29"/>
      <c r="H1455" s="20"/>
      <c r="I1455" s="20"/>
      <c r="J1455" s="13" t="s">
        <v>127</v>
      </c>
      <c r="K1455" s="17" t="n">
        <v>9108</v>
      </c>
      <c r="L1455" s="15" t="n">
        <v>2030</v>
      </c>
      <c r="M1455" s="17" t="n">
        <v>100</v>
      </c>
      <c r="N1455" s="12" t="n">
        <v>0.006</v>
      </c>
      <c r="O1455" s="12" t="n">
        <v>0.13</v>
      </c>
      <c r="P1455" s="12" t="n">
        <v>13</v>
      </c>
      <c r="Q1455" s="26"/>
    </row>
    <row r="1456" ht="22.5" customHeight="1">
      <c r="A1456" s="20"/>
      <c r="B1456" s="34"/>
      <c r="C1456" s="13"/>
      <c r="D1456" s="20"/>
      <c r="E1456" s="29"/>
      <c r="F1456" s="20"/>
      <c r="G1456" s="29"/>
      <c r="H1456" s="20"/>
      <c r="I1456" s="20"/>
      <c r="J1456" s="13" t="s">
        <v>128</v>
      </c>
      <c r="K1456" s="15" t="n">
        <v>34497</v>
      </c>
      <c r="L1456" s="15" t="n">
        <v>8427</v>
      </c>
      <c r="M1456" s="15" t="n">
        <v>367</v>
      </c>
      <c r="N1456" s="12" t="n">
        <v>0.007</v>
      </c>
      <c r="O1456" s="12" t="n">
        <v>0.165</v>
      </c>
      <c r="P1456" s="12" t="n">
        <v>60.46</v>
      </c>
      <c r="Q1456" s="26"/>
    </row>
    <row r="1457" ht="22.5" customHeight="1">
      <c r="A1457" s="20"/>
      <c r="B1457" s="34"/>
      <c r="C1457" s="13" t="n">
        <v>6060965</v>
      </c>
      <c r="D1457" s="13" t="s">
        <v>35</v>
      </c>
      <c r="E1457" s="14" t="s">
        <v>14</v>
      </c>
      <c r="F1457" s="13" t="s">
        <v>15</v>
      </c>
      <c r="G1457" s="105" t="n">
        <v>0.3</v>
      </c>
      <c r="H1457" s="38" t="n">
        <v>100</v>
      </c>
      <c r="I1457" s="40" t="n">
        <f>G1457*H1457*7</f>
        <v>210</v>
      </c>
      <c r="J1457" s="13" t="s">
        <v>126</v>
      </c>
      <c r="K1457" s="15" t="n">
        <v>760</v>
      </c>
      <c r="L1457" s="15" t="n">
        <v>34</v>
      </c>
      <c r="M1457" s="15" t="n">
        <v>0</v>
      </c>
      <c r="N1457" s="12" t="n">
        <v>0</v>
      </c>
      <c r="O1457" s="12" t="n">
        <v>0</v>
      </c>
      <c r="P1457" s="12" t="n">
        <v>0</v>
      </c>
      <c r="Q1457" s="23" t="n">
        <f>M1459/H1457</f>
        <v>0.64</v>
      </c>
    </row>
    <row r="1458" ht="22.5" customHeight="1">
      <c r="A1458" s="20"/>
      <c r="B1458" s="34"/>
      <c r="C1458" s="20"/>
      <c r="D1458" s="20"/>
      <c r="E1458" s="29"/>
      <c r="F1458" s="20"/>
      <c r="G1458" s="45"/>
      <c r="H1458" s="34"/>
      <c r="I1458" s="34"/>
      <c r="J1458" s="13" t="s">
        <v>127</v>
      </c>
      <c r="K1458" s="15" t="n">
        <v>8955</v>
      </c>
      <c r="L1458" s="15" t="n">
        <v>836</v>
      </c>
      <c r="M1458" s="16" t="n">
        <v>23</v>
      </c>
      <c r="N1458" s="12" t="n">
        <v>0.008</v>
      </c>
      <c r="O1458" s="12" t="n">
        <v>0.3</v>
      </c>
      <c r="P1458" s="12" t="n">
        <v>6.9</v>
      </c>
      <c r="Q1458" s="26"/>
    </row>
    <row r="1459" ht="22.5" customHeight="1">
      <c r="A1459" s="20"/>
      <c r="B1459" s="34"/>
      <c r="C1459" s="20"/>
      <c r="D1459" s="20"/>
      <c r="E1459" s="29"/>
      <c r="F1459" s="20"/>
      <c r="G1459" s="46"/>
      <c r="H1459" s="30"/>
      <c r="I1459" s="30"/>
      <c r="J1459" s="13" t="s">
        <v>128</v>
      </c>
      <c r="K1459" s="15" t="n">
        <v>20697</v>
      </c>
      <c r="L1459" s="15" t="n">
        <v>2389</v>
      </c>
      <c r="M1459" s="15" t="n">
        <v>64</v>
      </c>
      <c r="N1459" s="12" t="n">
        <v>0.008</v>
      </c>
      <c r="O1459" s="12" t="n">
        <v>0.3</v>
      </c>
      <c r="P1459" s="12" t="n">
        <v>19.2</v>
      </c>
      <c r="Q1459" s="26"/>
    </row>
    <row r="1460" ht="22.5" customHeight="1">
      <c r="A1460" s="20"/>
      <c r="B1460" s="34"/>
      <c r="C1460" s="13" t="n">
        <v>10842514</v>
      </c>
      <c r="D1460" s="13" t="s">
        <v>41</v>
      </c>
      <c r="E1460" s="14" t="s">
        <v>14</v>
      </c>
      <c r="F1460" s="13" t="s">
        <v>26</v>
      </c>
      <c r="G1460" s="105" t="n">
        <v>0.15</v>
      </c>
      <c r="H1460" s="38" t="n">
        <v>100</v>
      </c>
      <c r="I1460" s="40" t="n">
        <f>G1460*H1460*7</f>
        <v>105</v>
      </c>
      <c r="J1460" s="13" t="s">
        <v>126</v>
      </c>
      <c r="K1460" s="15" t="n">
        <v>3</v>
      </c>
      <c r="L1460" s="15" t="n">
        <v>7</v>
      </c>
      <c r="M1460" s="15" t="n">
        <v>0</v>
      </c>
      <c r="N1460" s="12" t="n">
        <v>0</v>
      </c>
      <c r="O1460" s="12" t="n">
        <v>0</v>
      </c>
      <c r="P1460" s="12" t="n">
        <v>0</v>
      </c>
      <c r="Q1460" s="23" t="n">
        <f>M1462/H1460</f>
        <v>0.01</v>
      </c>
      <c r="R1460" s="4" t="s">
        <v>130</v>
      </c>
    </row>
    <row r="1461" ht="22.5" customHeight="1">
      <c r="A1461" s="20"/>
      <c r="B1461" s="34"/>
      <c r="C1461" s="20"/>
      <c r="D1461" s="20"/>
      <c r="E1461" s="29"/>
      <c r="F1461" s="20"/>
      <c r="G1461" s="45"/>
      <c r="H1461" s="34"/>
      <c r="I1461" s="34"/>
      <c r="J1461" s="13" t="s">
        <v>127</v>
      </c>
      <c r="K1461" s="15" t="n">
        <v>340</v>
      </c>
      <c r="L1461" s="15" t="n">
        <v>38</v>
      </c>
      <c r="M1461" s="15" t="n">
        <v>1</v>
      </c>
      <c r="N1461" s="12" t="n">
        <v>0.02</v>
      </c>
      <c r="O1461" s="12" t="n">
        <v>0.93</v>
      </c>
      <c r="P1461" s="12" t="n">
        <v>0.93</v>
      </c>
      <c r="Q1461" s="26"/>
    </row>
    <row r="1462" ht="22.5" customHeight="1">
      <c r="A1462" s="20"/>
      <c r="B1462" s="34"/>
      <c r="C1462" s="20"/>
      <c r="D1462" s="20"/>
      <c r="E1462" s="29"/>
      <c r="F1462" s="20"/>
      <c r="G1462" s="46"/>
      <c r="H1462" s="30"/>
      <c r="I1462" s="30"/>
      <c r="J1462" s="13" t="s">
        <v>128</v>
      </c>
      <c r="K1462" s="15" t="n">
        <v>650</v>
      </c>
      <c r="L1462" s="15" t="n">
        <v>76</v>
      </c>
      <c r="M1462" s="15" t="n">
        <v>1</v>
      </c>
      <c r="N1462" s="12" t="n">
        <v>0.02</v>
      </c>
      <c r="O1462" s="12" t="n">
        <v>1.17</v>
      </c>
      <c r="P1462" s="12" t="n">
        <v>1.17</v>
      </c>
      <c r="Q1462" s="26"/>
    </row>
    <row r="1463" ht="22.5" customHeight="1">
      <c r="A1463" s="20"/>
      <c r="B1463" s="34"/>
      <c r="C1463" s="13" t="n">
        <v>10815258</v>
      </c>
      <c r="D1463" s="13" t="s">
        <v>41</v>
      </c>
      <c r="E1463" s="14" t="s">
        <v>14</v>
      </c>
      <c r="F1463" s="13" t="s">
        <v>15</v>
      </c>
      <c r="G1463" s="105" t="n">
        <v>0.15</v>
      </c>
      <c r="H1463" s="38" t="n">
        <v>100</v>
      </c>
      <c r="I1463" s="40" t="n">
        <f>G1463*H1463*7</f>
        <v>105</v>
      </c>
      <c r="J1463" s="13" t="s">
        <v>126</v>
      </c>
      <c r="K1463" s="15" t="n">
        <v>472</v>
      </c>
      <c r="L1463" s="15" t="n">
        <v>4</v>
      </c>
      <c r="M1463" s="15" t="n">
        <v>0</v>
      </c>
      <c r="N1463" s="12" t="n">
        <v>0</v>
      </c>
      <c r="O1463" s="12" t="n">
        <v>0</v>
      </c>
      <c r="P1463" s="12" t="n">
        <v>0</v>
      </c>
      <c r="Q1463" s="23" t="n">
        <f>M1465/H1463</f>
        <v>0.01</v>
      </c>
    </row>
    <row r="1464" ht="22.5" customHeight="1">
      <c r="A1464" s="20"/>
      <c r="B1464" s="34"/>
      <c r="C1464" s="20"/>
      <c r="D1464" s="20"/>
      <c r="E1464" s="29"/>
      <c r="F1464" s="20"/>
      <c r="G1464" s="45"/>
      <c r="H1464" s="34"/>
      <c r="I1464" s="34"/>
      <c r="J1464" s="13" t="s">
        <v>127</v>
      </c>
      <c r="K1464" s="15" t="n">
        <v>3560</v>
      </c>
      <c r="L1464" s="15" t="n">
        <v>38</v>
      </c>
      <c r="M1464" s="15" t="n">
        <v>1</v>
      </c>
      <c r="N1464" s="12" t="n">
        <v>0.006</v>
      </c>
      <c r="O1464" s="12" t="n">
        <v>0.21</v>
      </c>
      <c r="P1464" s="12" t="n">
        <v>0.21</v>
      </c>
      <c r="Q1464" s="26"/>
    </row>
    <row r="1465" ht="22.5" customHeight="1">
      <c r="A1465" s="20"/>
      <c r="B1465" s="34"/>
      <c r="C1465" s="20"/>
      <c r="D1465" s="20"/>
      <c r="E1465" s="29"/>
      <c r="F1465" s="20"/>
      <c r="G1465" s="46"/>
      <c r="H1465" s="30"/>
      <c r="I1465" s="30"/>
      <c r="J1465" s="13" t="s">
        <v>128</v>
      </c>
      <c r="K1465" s="15" t="n">
        <v>8100</v>
      </c>
      <c r="L1465" s="15" t="n">
        <v>83</v>
      </c>
      <c r="M1465" s="15" t="n">
        <v>1</v>
      </c>
      <c r="N1465" s="12" t="n">
        <v>0.003</v>
      </c>
      <c r="O1465" s="12" t="n">
        <v>0.21</v>
      </c>
      <c r="P1465" s="12" t="n">
        <v>0.21</v>
      </c>
      <c r="Q1465" s="26"/>
    </row>
    <row r="1466" ht="22.5" customHeight="1">
      <c r="A1466" s="20"/>
      <c r="B1466" s="34"/>
      <c r="C1466" s="13" t="n">
        <v>91535229</v>
      </c>
      <c r="D1466" s="13" t="s">
        <v>31</v>
      </c>
      <c r="E1466" s="14" t="s">
        <v>36</v>
      </c>
      <c r="F1466" s="13" t="s">
        <v>15</v>
      </c>
      <c r="G1466" s="105" t="n">
        <v>0.02</v>
      </c>
      <c r="H1466" s="38" t="n">
        <v>500</v>
      </c>
      <c r="I1466" s="40" t="n">
        <f>G1466*H1466*7</f>
        <v>70</v>
      </c>
      <c r="J1466" s="13" t="s">
        <v>126</v>
      </c>
      <c r="K1466" s="15" t="n">
        <v>261</v>
      </c>
      <c r="L1466" s="15" t="n">
        <v>2</v>
      </c>
      <c r="M1466" s="15" t="n">
        <v>0</v>
      </c>
      <c r="N1466" s="12" t="n">
        <v>0</v>
      </c>
      <c r="O1466" s="12" t="n">
        <v>0</v>
      </c>
      <c r="P1466" s="12" t="n">
        <v>0</v>
      </c>
      <c r="Q1466" s="23" t="n">
        <f>M1468/H1466</f>
        <v>0.006</v>
      </c>
    </row>
    <row r="1467" ht="22.5" customHeight="1">
      <c r="A1467" s="20"/>
      <c r="B1467" s="34"/>
      <c r="C1467" s="20"/>
      <c r="D1467" s="20"/>
      <c r="E1467" s="29"/>
      <c r="F1467" s="20"/>
      <c r="G1467" s="45"/>
      <c r="H1467" s="34"/>
      <c r="I1467" s="34"/>
      <c r="J1467" s="13" t="s">
        <v>127</v>
      </c>
      <c r="K1467" s="15" t="n">
        <v>3517</v>
      </c>
      <c r="L1467" s="15" t="n">
        <v>983</v>
      </c>
      <c r="M1467" s="15" t="n">
        <v>3</v>
      </c>
      <c r="N1467" s="12" t="n">
        <v>0</v>
      </c>
      <c r="O1467" s="12" t="n">
        <v>0.037</v>
      </c>
      <c r="P1467" s="12" t="n">
        <v>0.11</v>
      </c>
      <c r="Q1467" s="26"/>
    </row>
    <row r="1468" ht="22.5" customHeight="1">
      <c r="A1468" s="20"/>
      <c r="B1468" s="34"/>
      <c r="C1468" s="20"/>
      <c r="D1468" s="20"/>
      <c r="E1468" s="29"/>
      <c r="F1468" s="20"/>
      <c r="G1468" s="46"/>
      <c r="H1468" s="30"/>
      <c r="I1468" s="30"/>
      <c r="J1468" s="13" t="s">
        <v>128</v>
      </c>
      <c r="K1468" s="15" t="n">
        <v>5336</v>
      </c>
      <c r="L1468" s="15" t="n">
        <v>1270</v>
      </c>
      <c r="M1468" s="15" t="n">
        <v>3</v>
      </c>
      <c r="N1468" s="12" t="n">
        <v>0</v>
      </c>
      <c r="O1468" s="12" t="n">
        <v>0.037</v>
      </c>
      <c r="P1468" s="12" t="n">
        <v>0.11</v>
      </c>
      <c r="Q1468" s="26"/>
    </row>
    <row r="1469" ht="22.5" customHeight="1">
      <c r="A1469" s="20"/>
      <c r="B1469" s="34"/>
      <c r="C1469" s="13" t="n">
        <v>91535331</v>
      </c>
      <c r="D1469" s="13" t="s">
        <v>31</v>
      </c>
      <c r="E1469" s="14" t="s">
        <v>42</v>
      </c>
      <c r="F1469" s="13" t="s">
        <v>15</v>
      </c>
      <c r="G1469" s="105" t="n">
        <v>0.02</v>
      </c>
      <c r="H1469" s="38" t="n">
        <v>750</v>
      </c>
      <c r="I1469" s="40" t="n">
        <f>G1469*H1469*7</f>
        <v>105</v>
      </c>
      <c r="J1469" s="13" t="s">
        <v>126</v>
      </c>
      <c r="K1469" s="15" t="n">
        <v>321</v>
      </c>
      <c r="L1469" s="15" t="n">
        <v>13</v>
      </c>
      <c r="M1469" s="15" t="n">
        <v>0</v>
      </c>
      <c r="N1469" s="12" t="n">
        <v>0</v>
      </c>
      <c r="O1469" s="12" t="n">
        <v>0</v>
      </c>
      <c r="P1469" s="12" t="n">
        <v>0</v>
      </c>
      <c r="Q1469" s="23" t="n">
        <f>M1471/H1469</f>
        <v>0.008</v>
      </c>
    </row>
    <row r="1470" ht="22.5" customHeight="1">
      <c r="A1470" s="20"/>
      <c r="B1470" s="34"/>
      <c r="C1470" s="20"/>
      <c r="D1470" s="20"/>
      <c r="E1470" s="29"/>
      <c r="F1470" s="20"/>
      <c r="G1470" s="45"/>
      <c r="H1470" s="34"/>
      <c r="I1470" s="34"/>
      <c r="J1470" s="13" t="s">
        <v>127</v>
      </c>
      <c r="K1470" s="15" t="n">
        <v>1438</v>
      </c>
      <c r="L1470" s="15" t="n">
        <v>447</v>
      </c>
      <c r="M1470" s="15" t="n">
        <v>6</v>
      </c>
      <c r="N1470" s="12" t="n">
        <v>0.001</v>
      </c>
      <c r="O1470" s="12" t="n">
        <v>0.04</v>
      </c>
      <c r="P1470" s="12" t="n">
        <v>0.24</v>
      </c>
      <c r="Q1470" s="26"/>
    </row>
    <row r="1471" ht="22.5" customHeight="1">
      <c r="A1471" s="20"/>
      <c r="B1471" s="34"/>
      <c r="C1471" s="20"/>
      <c r="D1471" s="20"/>
      <c r="E1471" s="29"/>
      <c r="F1471" s="20"/>
      <c r="G1471" s="46"/>
      <c r="H1471" s="30"/>
      <c r="I1471" s="30"/>
      <c r="J1471" s="13" t="s">
        <v>128</v>
      </c>
      <c r="K1471" s="15" t="n">
        <v>2158</v>
      </c>
      <c r="L1471" s="15" t="n">
        <v>751</v>
      </c>
      <c r="M1471" s="15" t="n">
        <v>6</v>
      </c>
      <c r="N1471" s="12" t="n">
        <v>0</v>
      </c>
      <c r="O1471" s="12" t="n">
        <v>0.04</v>
      </c>
      <c r="P1471" s="12" t="n">
        <v>0.24</v>
      </c>
      <c r="Q1471" s="26"/>
    </row>
    <row r="1472" ht="22.5" customHeight="1">
      <c r="A1472" s="20"/>
      <c r="B1472" s="34"/>
      <c r="C1472" s="13" t="n">
        <v>11324493</v>
      </c>
      <c r="D1472" s="13" t="s">
        <v>31</v>
      </c>
      <c r="E1472" s="14" t="s">
        <v>17</v>
      </c>
      <c r="F1472" s="13" t="s">
        <v>15</v>
      </c>
      <c r="G1472" s="105" t="n">
        <v>0.28</v>
      </c>
      <c r="H1472" s="38" t="n">
        <v>100</v>
      </c>
      <c r="I1472" s="40" t="n">
        <f>G1472*H1472*7</f>
        <v>196</v>
      </c>
      <c r="J1472" s="13" t="s">
        <v>126</v>
      </c>
      <c r="K1472" s="15" t="n">
        <v>589</v>
      </c>
      <c r="L1472" s="15" t="n">
        <v>23</v>
      </c>
      <c r="M1472" s="15" t="n">
        <v>0</v>
      </c>
      <c r="N1472" s="12" t="n">
        <v>0</v>
      </c>
      <c r="O1472" s="12" t="n">
        <v>0</v>
      </c>
      <c r="P1472" s="12" t="n">
        <v>0</v>
      </c>
      <c r="Q1472" s="23" t="n">
        <f>M1474/H1472</f>
        <v>0.09</v>
      </c>
    </row>
    <row r="1473" ht="22.5" customHeight="1">
      <c r="A1473" s="20"/>
      <c r="B1473" s="34"/>
      <c r="C1473" s="20"/>
      <c r="D1473" s="20"/>
      <c r="E1473" s="29"/>
      <c r="F1473" s="20"/>
      <c r="G1473" s="45"/>
      <c r="H1473" s="34"/>
      <c r="I1473" s="34"/>
      <c r="J1473" s="13" t="s">
        <v>127</v>
      </c>
      <c r="K1473" s="15" t="n">
        <v>652</v>
      </c>
      <c r="L1473" s="15" t="n">
        <v>223</v>
      </c>
      <c r="M1473" s="15" t="n">
        <v>2</v>
      </c>
      <c r="N1473" s="12" t="n">
        <v>0.004</v>
      </c>
      <c r="O1473" s="12" t="n">
        <v>0.4</v>
      </c>
      <c r="P1473" s="12" t="n">
        <v>0.8</v>
      </c>
      <c r="Q1473" s="26"/>
    </row>
    <row r="1474" ht="22.5" customHeight="1">
      <c r="A1474" s="20"/>
      <c r="B1474" s="34"/>
      <c r="C1474" s="20"/>
      <c r="D1474" s="20"/>
      <c r="E1474" s="29"/>
      <c r="F1474" s="20"/>
      <c r="G1474" s="46"/>
      <c r="H1474" s="30"/>
      <c r="I1474" s="30"/>
      <c r="J1474" s="13" t="s">
        <v>128</v>
      </c>
      <c r="K1474" s="15" t="n">
        <v>1346</v>
      </c>
      <c r="L1474" s="15" t="n">
        <v>471</v>
      </c>
      <c r="M1474" s="15" t="n">
        <v>9</v>
      </c>
      <c r="N1474" s="12" t="n">
        <v>0.008</v>
      </c>
      <c r="O1474" s="12" t="n">
        <v>0.422</v>
      </c>
      <c r="P1474" s="12" t="n">
        <v>3.8</v>
      </c>
      <c r="Q1474" s="26"/>
    </row>
    <row r="1475" ht="22.5" customHeight="1">
      <c r="A1475" s="20"/>
      <c r="B1475" s="34"/>
      <c r="C1475" s="13" t="n">
        <v>10298628</v>
      </c>
      <c r="D1475" s="13" t="s">
        <v>43</v>
      </c>
      <c r="E1475" s="14" t="s">
        <v>14</v>
      </c>
      <c r="F1475" s="13" t="s">
        <v>26</v>
      </c>
      <c r="G1475" s="105" t="n">
        <v>0.14</v>
      </c>
      <c r="H1475" s="38" t="n">
        <v>80</v>
      </c>
      <c r="I1475" s="40" t="n">
        <f>G1475*H1475*7</f>
        <v>78.4</v>
      </c>
      <c r="J1475" s="13" t="s">
        <v>126</v>
      </c>
      <c r="K1475" s="15" t="n">
        <v>0</v>
      </c>
      <c r="L1475" s="15" t="n">
        <v>0</v>
      </c>
      <c r="M1475" s="15" t="n">
        <v>0</v>
      </c>
      <c r="N1475" s="12" t="n">
        <v>0</v>
      </c>
      <c r="O1475" s="12" t="n">
        <v>0</v>
      </c>
      <c r="P1475" s="12" t="n">
        <v>0</v>
      </c>
      <c r="Q1475" s="23" t="n">
        <f>M1477/H1475</f>
        <v>0.3625</v>
      </c>
    </row>
    <row r="1476" ht="22.5" customHeight="1">
      <c r="A1476" s="20"/>
      <c r="B1476" s="34"/>
      <c r="C1476" s="20"/>
      <c r="D1476" s="20"/>
      <c r="E1476" s="29"/>
      <c r="F1476" s="20"/>
      <c r="G1476" s="45"/>
      <c r="H1476" s="34"/>
      <c r="I1476" s="34"/>
      <c r="J1476" s="13" t="s">
        <v>127</v>
      </c>
      <c r="K1476" s="15" t="n">
        <v>5900</v>
      </c>
      <c r="L1476" s="15" t="n">
        <v>149</v>
      </c>
      <c r="M1476" s="15" t="n">
        <v>21</v>
      </c>
      <c r="N1476" s="12" t="n">
        <v>0.01</v>
      </c>
      <c r="O1476" s="12" t="n">
        <v>0.09</v>
      </c>
      <c r="P1476" s="12" t="n">
        <v>1.95</v>
      </c>
      <c r="Q1476" s="26"/>
    </row>
    <row r="1477" ht="22.5" customHeight="1">
      <c r="A1477" s="20"/>
      <c r="B1477" s="34"/>
      <c r="C1477" s="20"/>
      <c r="D1477" s="20"/>
      <c r="E1477" s="29"/>
      <c r="F1477" s="20"/>
      <c r="G1477" s="46"/>
      <c r="H1477" s="30"/>
      <c r="I1477" s="30"/>
      <c r="J1477" s="13" t="s">
        <v>128</v>
      </c>
      <c r="K1477" s="15" t="n">
        <v>9887</v>
      </c>
      <c r="L1477" s="15" t="n">
        <v>214</v>
      </c>
      <c r="M1477" s="15" t="n">
        <v>29</v>
      </c>
      <c r="N1477" s="12" t="n">
        <v>0.01</v>
      </c>
      <c r="O1477" s="12" t="n">
        <v>0.09</v>
      </c>
      <c r="P1477" s="12" t="n">
        <v>2.48</v>
      </c>
      <c r="Q1477" s="26"/>
    </row>
    <row r="1478" ht="22.5" customHeight="1">
      <c r="A1478" s="20"/>
      <c r="B1478" s="34"/>
      <c r="C1478" s="13" t="n">
        <v>11655595</v>
      </c>
      <c r="D1478" s="13" t="s">
        <v>44</v>
      </c>
      <c r="E1478" s="14" t="s">
        <v>14</v>
      </c>
      <c r="F1478" s="13" t="s">
        <v>26</v>
      </c>
      <c r="G1478" s="105" t="n">
        <v>0.4</v>
      </c>
      <c r="H1478" s="38" t="n">
        <v>100</v>
      </c>
      <c r="I1478" s="40" t="n">
        <f>G1478*H1478*7</f>
        <v>280</v>
      </c>
      <c r="J1478" s="13" t="s">
        <v>126</v>
      </c>
      <c r="K1478" s="15" t="n">
        <v>0</v>
      </c>
      <c r="L1478" s="15" t="n">
        <v>0</v>
      </c>
      <c r="M1478" s="15" t="n">
        <v>0</v>
      </c>
      <c r="N1478" s="12" t="n">
        <v>0</v>
      </c>
      <c r="O1478" s="12" t="n">
        <v>0</v>
      </c>
      <c r="P1478" s="12" t="n">
        <v>0</v>
      </c>
      <c r="Q1478" s="23" t="n">
        <f>M1480/H1478</f>
        <v>0</v>
      </c>
      <c r="R1478" s="4" t="s">
        <v>131</v>
      </c>
    </row>
    <row r="1479" ht="22.5" customHeight="1">
      <c r="A1479" s="20"/>
      <c r="B1479" s="34"/>
      <c r="C1479" s="20"/>
      <c r="D1479" s="20"/>
      <c r="E1479" s="29"/>
      <c r="F1479" s="20"/>
      <c r="G1479" s="45"/>
      <c r="H1479" s="34"/>
      <c r="I1479" s="34"/>
      <c r="J1479" s="13" t="s">
        <v>127</v>
      </c>
      <c r="K1479" s="15" t="n">
        <v>2764</v>
      </c>
      <c r="L1479" s="15" t="n">
        <v>27</v>
      </c>
      <c r="M1479" s="15" t="n">
        <v>0</v>
      </c>
      <c r="N1479" s="12" t="n">
        <v>0</v>
      </c>
      <c r="O1479" s="12" t="n">
        <v>0</v>
      </c>
      <c r="P1479" s="12" t="n">
        <v>0.22</v>
      </c>
      <c r="Q1479" s="26"/>
    </row>
    <row r="1480" ht="22.5" customHeight="1">
      <c r="A1480" s="20"/>
      <c r="B1480" s="34"/>
      <c r="C1480" s="20"/>
      <c r="D1480" s="20"/>
      <c r="E1480" s="29"/>
      <c r="F1480" s="20"/>
      <c r="G1480" s="46"/>
      <c r="H1480" s="30"/>
      <c r="I1480" s="30"/>
      <c r="J1480" s="13" t="s">
        <v>128</v>
      </c>
      <c r="K1480" s="15" t="n">
        <v>6166</v>
      </c>
      <c r="L1480" s="15" t="n">
        <v>57</v>
      </c>
      <c r="M1480" s="15" t="n">
        <v>0</v>
      </c>
      <c r="N1480" s="12" t="n">
        <v>0</v>
      </c>
      <c r="O1480" s="12" t="n">
        <v>0</v>
      </c>
      <c r="P1480" s="12" t="n">
        <v>0.45</v>
      </c>
      <c r="Q1480" s="26"/>
    </row>
    <row r="1481" ht="22.5" customHeight="1">
      <c r="A1481" s="20"/>
      <c r="B1481" s="34"/>
      <c r="C1481" s="13" t="n">
        <v>11655596</v>
      </c>
      <c r="D1481" s="13" t="s">
        <v>44</v>
      </c>
      <c r="E1481" s="14" t="s">
        <v>14</v>
      </c>
      <c r="F1481" s="13" t="s">
        <v>12</v>
      </c>
      <c r="G1481" s="105" t="n">
        <v>0.3</v>
      </c>
      <c r="H1481" s="38" t="n">
        <v>50</v>
      </c>
      <c r="I1481" s="40" t="n">
        <f>G1481*H1481*7</f>
        <v>105</v>
      </c>
      <c r="J1481" s="13" t="s">
        <v>126</v>
      </c>
      <c r="K1481" s="15" t="n">
        <v>1</v>
      </c>
      <c r="L1481" s="15" t="n">
        <v>0</v>
      </c>
      <c r="M1481" s="15" t="n">
        <v>0</v>
      </c>
      <c r="N1481" s="12" t="n">
        <v>0</v>
      </c>
      <c r="O1481" s="12" t="n">
        <v>0</v>
      </c>
      <c r="P1481" s="12" t="n">
        <v>0</v>
      </c>
      <c r="Q1481" s="23" t="n">
        <f>M1483/H1481</f>
        <v>0</v>
      </c>
      <c r="R1481" s="4" t="s">
        <v>132</v>
      </c>
    </row>
    <row r="1482" ht="22.5" customHeight="1">
      <c r="A1482" s="20"/>
      <c r="B1482" s="34"/>
      <c r="C1482" s="20"/>
      <c r="D1482" s="20"/>
      <c r="E1482" s="29"/>
      <c r="F1482" s="20"/>
      <c r="G1482" s="45"/>
      <c r="H1482" s="34"/>
      <c r="I1482" s="34"/>
      <c r="J1482" s="13" t="s">
        <v>127</v>
      </c>
      <c r="K1482" s="15" t="n">
        <v>290</v>
      </c>
      <c r="L1482" s="15" t="n">
        <v>2</v>
      </c>
      <c r="M1482" s="15" t="n">
        <v>0</v>
      </c>
      <c r="N1482" s="12" t="n">
        <v>0</v>
      </c>
      <c r="O1482" s="12" t="n">
        <v>0</v>
      </c>
      <c r="P1482" s="12" t="n">
        <v>0.0001</v>
      </c>
      <c r="Q1482" s="26"/>
    </row>
    <row r="1483" ht="22.5" customHeight="1">
      <c r="A1483" s="20"/>
      <c r="B1483" s="34"/>
      <c r="C1483" s="20"/>
      <c r="D1483" s="20"/>
      <c r="E1483" s="29"/>
      <c r="F1483" s="20"/>
      <c r="G1483" s="46"/>
      <c r="H1483" s="30"/>
      <c r="I1483" s="30"/>
      <c r="J1483" s="13" t="s">
        <v>128</v>
      </c>
      <c r="K1483" s="15" t="n">
        <v>713</v>
      </c>
      <c r="L1483" s="15" t="n">
        <v>5</v>
      </c>
      <c r="M1483" s="15" t="n">
        <v>0</v>
      </c>
      <c r="N1483" s="12" t="n">
        <v>0.001</v>
      </c>
      <c r="O1483" s="12" t="n">
        <v>0</v>
      </c>
      <c r="P1483" s="12" t="n">
        <v>0.0041</v>
      </c>
      <c r="Q1483" s="26"/>
    </row>
    <row r="1484" ht="22.5" customHeight="1">
      <c r="A1484" s="20"/>
      <c r="B1484" s="34"/>
      <c r="C1484" s="13" t="n">
        <v>11690183</v>
      </c>
      <c r="D1484" s="13" t="s">
        <v>38</v>
      </c>
      <c r="E1484" s="14" t="s">
        <v>14</v>
      </c>
      <c r="F1484" s="13" t="s">
        <v>15</v>
      </c>
      <c r="G1484" s="105" t="n">
        <v>0.1</v>
      </c>
      <c r="H1484" s="38" t="n">
        <v>100</v>
      </c>
      <c r="I1484" s="40" t="n">
        <f>G1484*H1484*7</f>
        <v>70</v>
      </c>
      <c r="J1484" s="13" t="s">
        <v>126</v>
      </c>
      <c r="K1484" s="15" t="n">
        <v>395</v>
      </c>
      <c r="L1484" s="15" t="n">
        <v>13</v>
      </c>
      <c r="M1484" s="15" t="n">
        <v>0</v>
      </c>
      <c r="N1484" s="12" t="n">
        <v>0</v>
      </c>
      <c r="O1484" s="12" t="n">
        <v>0</v>
      </c>
      <c r="P1484" s="12" t="n">
        <v>0</v>
      </c>
      <c r="Q1484" s="23" t="n">
        <f>M1486/H1484</f>
        <v>0.57</v>
      </c>
    </row>
    <row r="1485" ht="22.5" customHeight="1">
      <c r="A1485" s="20"/>
      <c r="B1485" s="34"/>
      <c r="C1485" s="20"/>
      <c r="D1485" s="20"/>
      <c r="E1485" s="29"/>
      <c r="F1485" s="20"/>
      <c r="G1485" s="45"/>
      <c r="H1485" s="34"/>
      <c r="I1485" s="34"/>
      <c r="J1485" s="13" t="s">
        <v>127</v>
      </c>
      <c r="K1485" s="15" t="n">
        <v>652</v>
      </c>
      <c r="L1485" s="15" t="n">
        <v>223</v>
      </c>
      <c r="M1485" s="16" t="n">
        <v>2</v>
      </c>
      <c r="N1485" s="12" t="n">
        <v>0.004</v>
      </c>
      <c r="O1485" s="12" t="n">
        <v>0.4</v>
      </c>
      <c r="P1485" s="12" t="n">
        <v>0.8</v>
      </c>
      <c r="Q1485" s="26"/>
    </row>
    <row r="1486" ht="22.5" customHeight="1">
      <c r="A1486" s="20"/>
      <c r="B1486" s="34"/>
      <c r="C1486" s="20"/>
      <c r="D1486" s="20"/>
      <c r="E1486" s="29"/>
      <c r="F1486" s="20"/>
      <c r="G1486" s="46"/>
      <c r="H1486" s="30"/>
      <c r="I1486" s="30"/>
      <c r="J1486" s="13" t="s">
        <v>128</v>
      </c>
      <c r="K1486" s="15" t="n">
        <v>15090</v>
      </c>
      <c r="L1486" s="15" t="n">
        <v>4260</v>
      </c>
      <c r="M1486" s="15" t="n">
        <v>57</v>
      </c>
      <c r="N1486" s="12" t="n">
        <v>0.003</v>
      </c>
      <c r="O1486" s="12" t="n">
        <v>0.191</v>
      </c>
      <c r="P1486" s="12" t="n">
        <v>10.9</v>
      </c>
      <c r="Q1486" s="26"/>
    </row>
    <row r="1487" ht="22.5" customHeight="1">
      <c r="A1487" s="20"/>
      <c r="B1487" s="34"/>
      <c r="C1487" s="13" t="n">
        <v>11763482</v>
      </c>
      <c r="D1487" s="13" t="s">
        <v>44</v>
      </c>
      <c r="E1487" s="14" t="s">
        <v>14</v>
      </c>
      <c r="F1487" s="13" t="s">
        <v>12</v>
      </c>
      <c r="G1487" s="105" t="n">
        <v>0.4</v>
      </c>
      <c r="H1487" s="38" t="n">
        <v>100</v>
      </c>
      <c r="I1487" s="40" t="n">
        <f>G1487*H1487*7</f>
        <v>280</v>
      </c>
      <c r="J1487" s="13" t="s">
        <v>126</v>
      </c>
      <c r="K1487" s="15" t="n">
        <v>0</v>
      </c>
      <c r="L1487" s="15" t="n">
        <v>0</v>
      </c>
      <c r="M1487" s="15" t="n">
        <v>0</v>
      </c>
      <c r="N1487" s="12" t="n">
        <v>0</v>
      </c>
      <c r="O1487" s="12" t="n">
        <v>0</v>
      </c>
      <c r="P1487" s="12" t="n">
        <v>0</v>
      </c>
      <c r="Q1487" s="23" t="n">
        <f>M1489/H1487</f>
        <v>0</v>
      </c>
      <c r="R1487" s="4" t="s">
        <v>133</v>
      </c>
    </row>
    <row r="1488" ht="22.5" customHeight="1">
      <c r="A1488" s="20"/>
      <c r="B1488" s="34"/>
      <c r="C1488" s="20"/>
      <c r="D1488" s="20"/>
      <c r="E1488" s="29"/>
      <c r="F1488" s="20"/>
      <c r="G1488" s="45"/>
      <c r="H1488" s="34"/>
      <c r="I1488" s="34"/>
      <c r="J1488" s="13" t="s">
        <v>127</v>
      </c>
      <c r="K1488" s="15" t="n">
        <v>227</v>
      </c>
      <c r="L1488" s="15" t="n">
        <v>42</v>
      </c>
      <c r="M1488" s="15" t="n">
        <v>0</v>
      </c>
      <c r="N1488" s="12" t="n">
        <v>0</v>
      </c>
      <c r="O1488" s="12" t="n">
        <v>0</v>
      </c>
      <c r="P1488" s="12" t="n">
        <v>0.1083</v>
      </c>
      <c r="Q1488" s="26"/>
    </row>
    <row r="1489" ht="22.5" customHeight="1">
      <c r="A1489" s="20"/>
      <c r="B1489" s="34"/>
      <c r="C1489" s="20"/>
      <c r="D1489" s="20"/>
      <c r="E1489" s="29"/>
      <c r="F1489" s="20"/>
      <c r="G1489" s="46"/>
      <c r="H1489" s="30"/>
      <c r="I1489" s="30"/>
      <c r="J1489" s="13" t="s">
        <v>128</v>
      </c>
      <c r="K1489" s="15" t="n">
        <v>467</v>
      </c>
      <c r="L1489" s="15" t="n">
        <v>78</v>
      </c>
      <c r="M1489" s="15" t="n">
        <v>0</v>
      </c>
      <c r="N1489" s="12" t="n">
        <v>0.001</v>
      </c>
      <c r="O1489" s="12" t="n">
        <v>0</v>
      </c>
      <c r="P1489" s="12" t="n">
        <v>0.2514</v>
      </c>
      <c r="Q1489" s="26"/>
    </row>
    <row r="1490" ht="22.5" customHeight="1">
      <c r="A1490" s="20"/>
      <c r="B1490" s="34"/>
      <c r="C1490" s="13" t="n">
        <v>91565942</v>
      </c>
      <c r="D1490" s="13" t="s">
        <v>31</v>
      </c>
      <c r="E1490" s="14" t="s">
        <v>36</v>
      </c>
      <c r="F1490" s="13" t="s">
        <v>15</v>
      </c>
      <c r="G1490" s="105" t="n">
        <v>0.03</v>
      </c>
      <c r="H1490" s="38" t="n">
        <v>600</v>
      </c>
      <c r="I1490" s="40" t="n">
        <f>G1490*H1490*7</f>
        <v>126</v>
      </c>
      <c r="J1490" s="13" t="s">
        <v>126</v>
      </c>
      <c r="K1490" s="15" t="n">
        <v>261</v>
      </c>
      <c r="L1490" s="15" t="n">
        <v>3</v>
      </c>
      <c r="M1490" s="15" t="n">
        <v>0</v>
      </c>
      <c r="N1490" s="12" t="n">
        <v>0</v>
      </c>
      <c r="O1490" s="12" t="n">
        <v>0</v>
      </c>
      <c r="P1490" s="12" t="n">
        <v>0</v>
      </c>
      <c r="Q1490" s="23" t="n">
        <f>M1492/H1490</f>
        <v>0.13</v>
      </c>
    </row>
    <row r="1491" ht="22.5" customHeight="1">
      <c r="A1491" s="20"/>
      <c r="B1491" s="34"/>
      <c r="C1491" s="20"/>
      <c r="D1491" s="20"/>
      <c r="E1491" s="29"/>
      <c r="F1491" s="20"/>
      <c r="G1491" s="45"/>
      <c r="H1491" s="34"/>
      <c r="I1491" s="34"/>
      <c r="J1491" s="13" t="s">
        <v>127</v>
      </c>
      <c r="K1491" s="15"/>
      <c r="L1491" s="15"/>
      <c r="M1491" s="15"/>
      <c r="N1491" s="12"/>
      <c r="O1491" s="12"/>
      <c r="P1491" s="12"/>
      <c r="Q1491" s="26"/>
    </row>
    <row r="1492" ht="22.5" customHeight="1">
      <c r="A1492" s="20"/>
      <c r="B1492" s="34"/>
      <c r="C1492" s="20"/>
      <c r="D1492" s="20"/>
      <c r="E1492" s="29"/>
      <c r="F1492" s="20"/>
      <c r="G1492" s="46"/>
      <c r="H1492" s="30"/>
      <c r="I1492" s="30"/>
      <c r="J1492" s="13" t="s">
        <v>128</v>
      </c>
      <c r="K1492" s="15" t="n">
        <v>196695</v>
      </c>
      <c r="L1492" s="15" t="n">
        <v>35974</v>
      </c>
      <c r="M1492" s="15" t="n">
        <v>78</v>
      </c>
      <c r="N1492" s="12" t="n">
        <v>0</v>
      </c>
      <c r="O1492" s="12" t="n">
        <v>0.03</v>
      </c>
      <c r="P1492" s="12" t="n">
        <v>2.34</v>
      </c>
      <c r="Q1492" s="26"/>
    </row>
    <row r="1493" ht="22.5" customHeight="1">
      <c r="A1493" s="20"/>
      <c r="B1493" s="34"/>
      <c r="C1493" s="13" t="n">
        <v>91565947</v>
      </c>
      <c r="D1493" s="13" t="s">
        <v>31</v>
      </c>
      <c r="E1493" s="14" t="s">
        <v>42</v>
      </c>
      <c r="F1493" s="13" t="s">
        <v>15</v>
      </c>
      <c r="G1493" s="105" t="n">
        <v>0.02</v>
      </c>
      <c r="H1493" s="38" t="n">
        <v>1000</v>
      </c>
      <c r="I1493" s="40" t="n">
        <f>G1493*H1493*7</f>
        <v>140</v>
      </c>
      <c r="J1493" s="13" t="s">
        <v>126</v>
      </c>
      <c r="K1493" s="15" t="n">
        <v>377</v>
      </c>
      <c r="L1493" s="15" t="n">
        <v>2</v>
      </c>
      <c r="M1493" s="15" t="n">
        <v>0</v>
      </c>
      <c r="N1493" s="12" t="n">
        <v>0</v>
      </c>
      <c r="O1493" s="12" t="n">
        <v>0</v>
      </c>
      <c r="P1493" s="12" t="n">
        <v>0</v>
      </c>
      <c r="Q1493" s="23" t="n">
        <f>M1495/H1493</f>
        <v>0.408</v>
      </c>
    </row>
    <row r="1494" ht="22.5" customHeight="1">
      <c r="A1494" s="20"/>
      <c r="B1494" s="34"/>
      <c r="C1494" s="20"/>
      <c r="D1494" s="20"/>
      <c r="E1494" s="29"/>
      <c r="F1494" s="20"/>
      <c r="G1494" s="45"/>
      <c r="H1494" s="34"/>
      <c r="I1494" s="34"/>
      <c r="J1494" s="13" t="s">
        <v>127</v>
      </c>
      <c r="K1494" s="15"/>
      <c r="L1494" s="15"/>
      <c r="M1494" s="15"/>
      <c r="N1494" s="12"/>
      <c r="O1494" s="12"/>
      <c r="P1494" s="12"/>
      <c r="Q1494" s="26"/>
    </row>
    <row r="1495" ht="22.5" customHeight="1">
      <c r="A1495" s="20"/>
      <c r="B1495" s="34"/>
      <c r="C1495" s="20"/>
      <c r="D1495" s="20"/>
      <c r="E1495" s="29"/>
      <c r="F1495" s="20"/>
      <c r="G1495" s="46"/>
      <c r="H1495" s="30"/>
      <c r="I1495" s="30"/>
      <c r="J1495" s="13" t="s">
        <v>128</v>
      </c>
      <c r="K1495" s="15" t="n">
        <v>362599</v>
      </c>
      <c r="L1495" s="15" t="n">
        <v>58194</v>
      </c>
      <c r="M1495" s="15" t="n">
        <v>408</v>
      </c>
      <c r="N1495" s="12" t="n">
        <v>0</v>
      </c>
      <c r="O1495" s="12" t="n">
        <v>0.02</v>
      </c>
      <c r="P1495" s="12" t="n">
        <v>8.16</v>
      </c>
      <c r="Q1495" s="26"/>
    </row>
    <row r="1496" ht="22.5" customHeight="1">
      <c r="A1496" s="20"/>
      <c r="B1496" s="34"/>
      <c r="C1496" s="13" t="n">
        <v>12541739</v>
      </c>
      <c r="D1496" s="13" t="s">
        <v>45</v>
      </c>
      <c r="E1496" s="14" t="s">
        <v>14</v>
      </c>
      <c r="F1496" s="13" t="s">
        <v>15</v>
      </c>
      <c r="G1496" s="105" t="n">
        <v>0.3</v>
      </c>
      <c r="H1496" s="38" t="n">
        <v>100</v>
      </c>
      <c r="I1496" s="40" t="n">
        <f>G1496*H1496*7</f>
        <v>210</v>
      </c>
      <c r="J1496" s="13" t="s">
        <v>126</v>
      </c>
      <c r="K1496" s="15" t="s">
        <v>149</v>
      </c>
      <c r="L1496" s="15"/>
      <c r="M1496" s="15"/>
      <c r="N1496" s="12"/>
      <c r="O1496" s="12"/>
      <c r="P1496" s="12"/>
      <c r="Q1496" s="23" t="n">
        <f>M1498/H1496</f>
        <v>1.02</v>
      </c>
    </row>
    <row r="1497" ht="22.5" customHeight="1">
      <c r="A1497" s="20"/>
      <c r="B1497" s="34"/>
      <c r="C1497" s="20"/>
      <c r="D1497" s="20"/>
      <c r="E1497" s="29"/>
      <c r="F1497" s="20"/>
      <c r="G1497" s="45"/>
      <c r="H1497" s="34"/>
      <c r="I1497" s="34"/>
      <c r="J1497" s="13" t="s">
        <v>127</v>
      </c>
      <c r="K1497" s="15" t="n">
        <v>10574</v>
      </c>
      <c r="L1497" s="15" t="n">
        <v>461</v>
      </c>
      <c r="M1497" s="15" t="n">
        <v>55</v>
      </c>
      <c r="N1497" s="12" t="n">
        <v>0.034</v>
      </c>
      <c r="O1497" s="12" t="n">
        <v>0.289</v>
      </c>
      <c r="P1497" s="12" t="n">
        <v>15.9</v>
      </c>
      <c r="Q1497" s="26"/>
    </row>
    <row r="1498" ht="22.5" customHeight="1">
      <c r="A1498" s="20"/>
      <c r="B1498" s="30"/>
      <c r="C1498" s="20"/>
      <c r="D1498" s="20"/>
      <c r="E1498" s="29"/>
      <c r="F1498" s="20"/>
      <c r="G1498" s="46"/>
      <c r="H1498" s="30"/>
      <c r="I1498" s="30"/>
      <c r="J1498" s="13" t="s">
        <v>128</v>
      </c>
      <c r="K1498" s="15" t="n">
        <v>161560</v>
      </c>
      <c r="L1498" s="15" t="n">
        <v>23926</v>
      </c>
      <c r="M1498" s="15" t="n">
        <v>102</v>
      </c>
      <c r="N1498" s="12" t="n">
        <v>0.001</v>
      </c>
      <c r="O1498" s="12" t="n">
        <v>0.294</v>
      </c>
      <c r="P1498" s="12" t="n">
        <v>30</v>
      </c>
      <c r="Q1498" s="26"/>
    </row>
    <row r="1499" ht="22.5" customHeight="1">
      <c r="A1499" s="20"/>
      <c r="B1499" s="51" t="s">
        <v>134</v>
      </c>
      <c r="C1499" s="13" t="n">
        <v>5464039</v>
      </c>
      <c r="D1499" s="13" t="s">
        <v>31</v>
      </c>
      <c r="E1499" s="14" t="s">
        <v>46</v>
      </c>
      <c r="F1499" s="13" t="s">
        <v>15</v>
      </c>
      <c r="G1499" s="24" t="n">
        <v>0.28</v>
      </c>
      <c r="H1499" s="13" t="n">
        <v>1700</v>
      </c>
      <c r="I1499" s="21" t="n">
        <f>G1499*H1499*7</f>
        <v>3332</v>
      </c>
      <c r="J1499" s="13" t="s">
        <v>126</v>
      </c>
      <c r="K1499" s="15" t="n">
        <v>14702</v>
      </c>
      <c r="L1499" s="15" t="n">
        <v>3373</v>
      </c>
      <c r="M1499" s="15" t="n">
        <v>79</v>
      </c>
      <c r="N1499" s="12" t="n">
        <v>0.007</v>
      </c>
      <c r="O1499" s="12" t="n">
        <v>0.295</v>
      </c>
      <c r="P1499" s="12" t="n">
        <v>23.3</v>
      </c>
      <c r="Q1499" s="23" t="n">
        <f>M1501/H1499</f>
        <v>0.854117647058824</v>
      </c>
    </row>
    <row r="1500" ht="22.5" customHeight="1">
      <c r="A1500" s="20"/>
      <c r="B1500" s="20"/>
      <c r="C1500" s="13"/>
      <c r="D1500" s="20"/>
      <c r="E1500" s="29"/>
      <c r="F1500" s="20"/>
      <c r="G1500" s="29"/>
      <c r="H1500" s="20"/>
      <c r="I1500" s="20"/>
      <c r="J1500" s="13" t="s">
        <v>127</v>
      </c>
      <c r="K1500" s="15" t="n">
        <v>168057</v>
      </c>
      <c r="L1500" s="15" t="n">
        <v>34672</v>
      </c>
      <c r="M1500" s="15" t="n">
        <v>622</v>
      </c>
      <c r="N1500" s="12" t="n">
        <v>0.005</v>
      </c>
      <c r="O1500" s="12" t="n">
        <v>0.298</v>
      </c>
      <c r="P1500" s="18" t="n">
        <v>185.57</v>
      </c>
      <c r="Q1500" s="26"/>
    </row>
    <row r="1501" ht="22.5" customHeight="1">
      <c r="A1501" s="20"/>
      <c r="B1501" s="20"/>
      <c r="C1501" s="13"/>
      <c r="D1501" s="20"/>
      <c r="E1501" s="29"/>
      <c r="F1501" s="20"/>
      <c r="G1501" s="29"/>
      <c r="H1501" s="20"/>
      <c r="I1501" s="20"/>
      <c r="J1501" s="13" t="s">
        <v>128</v>
      </c>
      <c r="K1501" s="15" t="n">
        <v>425316</v>
      </c>
      <c r="L1501" s="15" t="n">
        <v>87240</v>
      </c>
      <c r="M1501" s="15" t="n">
        <v>1452</v>
      </c>
      <c r="N1501" s="12" t="n">
        <v>0.005</v>
      </c>
      <c r="O1501" s="12" t="n">
        <v>0.298</v>
      </c>
      <c r="P1501" s="12" t="n">
        <v>433.046</v>
      </c>
      <c r="Q1501" s="26"/>
    </row>
    <row r="1502" ht="22.5" customHeight="1">
      <c r="A1502" s="20"/>
      <c r="B1502" s="20"/>
      <c r="C1502" s="13" t="n">
        <v>8057746</v>
      </c>
      <c r="D1502" s="13" t="s">
        <v>31</v>
      </c>
      <c r="E1502" s="14" t="s">
        <v>46</v>
      </c>
      <c r="F1502" s="13" t="s">
        <v>15</v>
      </c>
      <c r="G1502" s="24" t="n">
        <v>0.32</v>
      </c>
      <c r="H1502" s="13" t="n">
        <v>300</v>
      </c>
      <c r="I1502" s="21" t="n">
        <f>G1502*H1502*7</f>
        <v>672</v>
      </c>
      <c r="J1502" s="13" t="s">
        <v>126</v>
      </c>
      <c r="K1502" s="15" t="n">
        <v>0</v>
      </c>
      <c r="L1502" s="15" t="n">
        <v>0</v>
      </c>
      <c r="M1502" s="15" t="n">
        <v>0</v>
      </c>
      <c r="N1502" s="12" t="n">
        <v>0</v>
      </c>
      <c r="O1502" s="12" t="n">
        <v>0</v>
      </c>
      <c r="P1502" s="12" t="n">
        <v>0</v>
      </c>
      <c r="Q1502" s="23" t="n">
        <f>M1504/H1502</f>
        <v>0</v>
      </c>
    </row>
    <row r="1503" ht="22.5" customHeight="1">
      <c r="A1503" s="20"/>
      <c r="B1503" s="20"/>
      <c r="C1503" s="13"/>
      <c r="D1503" s="20"/>
      <c r="E1503" s="29"/>
      <c r="F1503" s="20"/>
      <c r="G1503" s="29"/>
      <c r="H1503" s="20"/>
      <c r="I1503" s="20"/>
      <c r="J1503" s="13" t="s">
        <v>127</v>
      </c>
      <c r="K1503" s="15" t="n">
        <v>0</v>
      </c>
      <c r="L1503" s="15" t="n">
        <v>0</v>
      </c>
      <c r="M1503" s="15" t="n">
        <v>0</v>
      </c>
      <c r="N1503" s="12" t="n">
        <v>0</v>
      </c>
      <c r="O1503" s="12" t="n">
        <v>0</v>
      </c>
      <c r="P1503" s="12" t="n">
        <v>0</v>
      </c>
      <c r="Q1503" s="26"/>
    </row>
    <row r="1504" ht="22.5" customHeight="1">
      <c r="A1504" s="20"/>
      <c r="B1504" s="20"/>
      <c r="C1504" s="13"/>
      <c r="D1504" s="20"/>
      <c r="E1504" s="29"/>
      <c r="F1504" s="20"/>
      <c r="G1504" s="29"/>
      <c r="H1504" s="20"/>
      <c r="I1504" s="20"/>
      <c r="J1504" s="13" t="s">
        <v>128</v>
      </c>
      <c r="K1504" s="15" t="n">
        <v>0</v>
      </c>
      <c r="L1504" s="15" t="n">
        <v>0</v>
      </c>
      <c r="M1504" s="15" t="n">
        <v>0</v>
      </c>
      <c r="N1504" s="12" t="n">
        <v>0</v>
      </c>
      <c r="O1504" s="12" t="n">
        <v>0</v>
      </c>
      <c r="P1504" s="12" t="n">
        <v>0</v>
      </c>
      <c r="Q1504" s="26"/>
    </row>
    <row r="1505" ht="22.5" customHeight="1">
      <c r="A1505" s="20"/>
      <c r="B1505" s="20"/>
      <c r="C1505" s="13" t="n">
        <v>91399821</v>
      </c>
      <c r="D1505" s="13" t="s">
        <v>40</v>
      </c>
      <c r="E1505" s="14" t="s">
        <v>14</v>
      </c>
      <c r="F1505" s="13" t="s">
        <v>26</v>
      </c>
      <c r="G1505" s="24" t="n">
        <v>0.1</v>
      </c>
      <c r="H1505" s="13" t="n">
        <v>500</v>
      </c>
      <c r="I1505" s="21" t="n">
        <f>G1505*H1505*7</f>
        <v>350</v>
      </c>
      <c r="J1505" s="13" t="s">
        <v>126</v>
      </c>
      <c r="K1505" s="15" t="n">
        <v>4309</v>
      </c>
      <c r="L1505" s="15" t="n">
        <v>1069</v>
      </c>
      <c r="M1505" s="15" t="n">
        <v>41</v>
      </c>
      <c r="N1505" s="12" t="n">
        <v>0</v>
      </c>
      <c r="O1505" s="12" t="n">
        <v>0.12</v>
      </c>
      <c r="P1505" s="12" t="n">
        <v>4.85</v>
      </c>
      <c r="Q1505" s="23" t="n">
        <f>M1507/H1505</f>
        <v>0.962</v>
      </c>
    </row>
    <row r="1506" ht="22.5" customHeight="1">
      <c r="A1506" s="20"/>
      <c r="B1506" s="20"/>
      <c r="C1506" s="13"/>
      <c r="D1506" s="20"/>
      <c r="E1506" s="29"/>
      <c r="F1506" s="20"/>
      <c r="G1506" s="29"/>
      <c r="H1506" s="20"/>
      <c r="I1506" s="20"/>
      <c r="J1506" s="13" t="s">
        <v>127</v>
      </c>
      <c r="K1506" s="15" t="n">
        <v>32581</v>
      </c>
      <c r="L1506" s="15" t="n">
        <v>7425</v>
      </c>
      <c r="M1506" s="15" t="n">
        <v>429</v>
      </c>
      <c r="N1506" s="12" t="n">
        <v>0</v>
      </c>
      <c r="O1506" s="12" t="n">
        <v>0.07</v>
      </c>
      <c r="P1506" s="12" t="n">
        <v>28.58</v>
      </c>
      <c r="Q1506" s="26"/>
    </row>
    <row r="1507" ht="22.5" customHeight="1">
      <c r="A1507" s="20"/>
      <c r="B1507" s="20"/>
      <c r="C1507" s="13"/>
      <c r="D1507" s="20"/>
      <c r="E1507" s="29"/>
      <c r="F1507" s="20"/>
      <c r="G1507" s="29"/>
      <c r="H1507" s="20"/>
      <c r="I1507" s="20"/>
      <c r="J1507" s="13" t="s">
        <v>128</v>
      </c>
      <c r="K1507" s="15" t="n">
        <v>40077</v>
      </c>
      <c r="L1507" s="15" t="n">
        <v>8192</v>
      </c>
      <c r="M1507" s="15" t="n">
        <v>481</v>
      </c>
      <c r="N1507" s="12" t="n">
        <v>0</v>
      </c>
      <c r="O1507" s="12" t="n">
        <v>0.07</v>
      </c>
      <c r="P1507" s="12" t="n">
        <v>31.47</v>
      </c>
      <c r="Q1507" s="26"/>
    </row>
    <row r="1508" ht="22.5" customHeight="1">
      <c r="A1508" s="20"/>
      <c r="B1508" s="20"/>
      <c r="C1508" s="13" t="n">
        <v>8670368</v>
      </c>
      <c r="D1508" s="13" t="s">
        <v>16</v>
      </c>
      <c r="E1508" s="14" t="s">
        <v>11</v>
      </c>
      <c r="F1508" s="13" t="s">
        <v>30</v>
      </c>
      <c r="G1508" s="24" t="n">
        <v>0.12</v>
      </c>
      <c r="H1508" s="13" t="n">
        <v>100</v>
      </c>
      <c r="I1508" s="21" t="n">
        <f>G1508*H1508*7</f>
        <v>84</v>
      </c>
      <c r="J1508" s="13" t="s">
        <v>126</v>
      </c>
      <c r="K1508" s="15" t="n">
        <v>547</v>
      </c>
      <c r="L1508" s="15" t="n">
        <v>58</v>
      </c>
      <c r="M1508" s="15" t="n">
        <v>2</v>
      </c>
      <c r="N1508" s="12" t="n">
        <v>0</v>
      </c>
      <c r="O1508" s="12" t="n">
        <v>0.07</v>
      </c>
      <c r="P1508" s="12" t="n">
        <v>0.14</v>
      </c>
      <c r="Q1508" s="23" t="n">
        <f>M1510/H1508</f>
        <v>0.16</v>
      </c>
    </row>
    <row r="1509" ht="22.5" customHeight="1">
      <c r="A1509" s="20"/>
      <c r="B1509" s="20"/>
      <c r="C1509" s="13"/>
      <c r="D1509" s="20"/>
      <c r="E1509" s="29"/>
      <c r="F1509" s="20"/>
      <c r="G1509" s="29"/>
      <c r="H1509" s="20"/>
      <c r="I1509" s="20"/>
      <c r="J1509" s="13" t="s">
        <v>127</v>
      </c>
      <c r="K1509" s="15" t="n">
        <v>960</v>
      </c>
      <c r="L1509" s="15" t="n">
        <v>131</v>
      </c>
      <c r="M1509" s="15" t="n">
        <v>2</v>
      </c>
      <c r="N1509" s="12" t="n">
        <v>0</v>
      </c>
      <c r="O1509" s="12" t="n">
        <v>0.15</v>
      </c>
      <c r="P1509" s="12" t="n">
        <v>0.3</v>
      </c>
      <c r="Q1509" s="26"/>
    </row>
    <row r="1510" ht="22.5" customHeight="1">
      <c r="A1510" s="20"/>
      <c r="B1510" s="20"/>
      <c r="C1510" s="13"/>
      <c r="D1510" s="20"/>
      <c r="E1510" s="29"/>
      <c r="F1510" s="20"/>
      <c r="G1510" s="29"/>
      <c r="H1510" s="20"/>
      <c r="I1510" s="20"/>
      <c r="J1510" s="13" t="s">
        <v>128</v>
      </c>
      <c r="K1510" s="15" t="n">
        <v>6905</v>
      </c>
      <c r="L1510" s="15" t="n">
        <v>843</v>
      </c>
      <c r="M1510" s="15" t="n">
        <v>16</v>
      </c>
      <c r="N1510" s="12" t="n">
        <v>0</v>
      </c>
      <c r="O1510" s="12" t="n">
        <v>0.21</v>
      </c>
      <c r="P1510" s="12" t="n">
        <v>3.29</v>
      </c>
      <c r="Q1510" s="26"/>
    </row>
    <row r="1511" ht="22.5" customHeight="1">
      <c r="A1511" s="20"/>
      <c r="B1511" s="20"/>
      <c r="C1511" s="13" t="n">
        <v>10514860</v>
      </c>
      <c r="D1511" s="13" t="s">
        <v>44</v>
      </c>
      <c r="E1511" s="14" t="s">
        <v>14</v>
      </c>
      <c r="F1511" s="13" t="s">
        <v>15</v>
      </c>
      <c r="G1511" s="24" t="n">
        <v>0.6</v>
      </c>
      <c r="H1511" s="13" t="n">
        <v>150</v>
      </c>
      <c r="I1511" s="21" t="n">
        <f>G1511*H1511*7</f>
        <v>630</v>
      </c>
      <c r="J1511" s="13" t="s">
        <v>126</v>
      </c>
      <c r="K1511" s="15" t="n">
        <v>227</v>
      </c>
      <c r="L1511" s="15" t="n">
        <v>24</v>
      </c>
      <c r="M1511" s="15" t="n">
        <v>1</v>
      </c>
      <c r="N1511" s="12" t="n">
        <v>0.025</v>
      </c>
      <c r="O1511" s="12" t="n">
        <v>0.6</v>
      </c>
      <c r="P1511" s="12" t="n">
        <v>0.6</v>
      </c>
      <c r="Q1511" s="23" t="n">
        <f>M1513/H1511</f>
        <v>0.26</v>
      </c>
    </row>
    <row r="1512" ht="22.5" customHeight="1">
      <c r="A1512" s="20"/>
      <c r="B1512" s="20"/>
      <c r="C1512" s="13"/>
      <c r="D1512" s="20"/>
      <c r="E1512" s="29"/>
      <c r="F1512" s="20"/>
      <c r="G1512" s="29"/>
      <c r="H1512" s="20"/>
      <c r="I1512" s="20"/>
      <c r="J1512" s="13" t="s">
        <v>127</v>
      </c>
      <c r="K1512" s="15" t="n">
        <v>7883</v>
      </c>
      <c r="L1512" s="15" t="n">
        <v>1284</v>
      </c>
      <c r="M1512" s="15" t="n">
        <v>7</v>
      </c>
      <c r="N1512" s="12" t="n">
        <v>0.004</v>
      </c>
      <c r="O1512" s="12" t="n">
        <v>0.6</v>
      </c>
      <c r="P1512" s="12" t="n">
        <v>25.2</v>
      </c>
      <c r="Q1512" s="26"/>
    </row>
    <row r="1513" ht="22.5" customHeight="1">
      <c r="A1513" s="20"/>
      <c r="B1513" s="20"/>
      <c r="C1513" s="13"/>
      <c r="D1513" s="20"/>
      <c r="E1513" s="29"/>
      <c r="F1513" s="20"/>
      <c r="G1513" s="29"/>
      <c r="H1513" s="20"/>
      <c r="I1513" s="20"/>
      <c r="J1513" s="13" t="s">
        <v>128</v>
      </c>
      <c r="K1513" s="15" t="n">
        <v>31682</v>
      </c>
      <c r="L1513" s="15" t="n">
        <v>5709</v>
      </c>
      <c r="M1513" s="15" t="n">
        <v>39</v>
      </c>
      <c r="N1513" s="12" t="n">
        <v>0.004</v>
      </c>
      <c r="O1513" s="12" t="n">
        <v>0.651</v>
      </c>
      <c r="P1513" s="12" t="n">
        <v>25.4</v>
      </c>
      <c r="Q1513" s="26"/>
    </row>
    <row r="1514" ht="22.5" customHeight="1">
      <c r="A1514" s="20"/>
      <c r="B1514" s="20"/>
      <c r="C1514" s="13" t="n">
        <v>91532857</v>
      </c>
      <c r="D1514" s="13" t="s">
        <v>47</v>
      </c>
      <c r="E1514" s="14" t="s">
        <v>14</v>
      </c>
      <c r="F1514" s="13" t="s">
        <v>12</v>
      </c>
      <c r="G1514" s="24" t="n">
        <v>0.23</v>
      </c>
      <c r="H1514" s="13" t="n">
        <v>100</v>
      </c>
      <c r="I1514" s="21" t="n">
        <f>G1514*H1514*7</f>
        <v>161</v>
      </c>
      <c r="J1514" s="13" t="s">
        <v>126</v>
      </c>
      <c r="K1514" s="15" t="n">
        <v>100</v>
      </c>
      <c r="L1514" s="15" t="n">
        <v>11</v>
      </c>
      <c r="M1514" s="15" t="n">
        <v>0</v>
      </c>
      <c r="N1514" s="12" t="n">
        <v>0.005</v>
      </c>
      <c r="O1514" s="12" t="n">
        <v>0</v>
      </c>
      <c r="P1514" s="12" t="n">
        <v>0.0533</v>
      </c>
      <c r="Q1514" s="23" t="n">
        <f>M1516/H1514</f>
        <v>0.23</v>
      </c>
    </row>
    <row r="1515" ht="22.5" customHeight="1">
      <c r="A1515" s="20"/>
      <c r="B1515" s="20"/>
      <c r="C1515" s="13"/>
      <c r="D1515" s="20"/>
      <c r="E1515" s="29"/>
      <c r="F1515" s="20"/>
      <c r="G1515" s="29"/>
      <c r="H1515" s="20"/>
      <c r="I1515" s="20"/>
      <c r="J1515" s="13" t="s">
        <v>127</v>
      </c>
      <c r="K1515" s="15" t="n">
        <v>1026</v>
      </c>
      <c r="L1515" s="15" t="n">
        <v>101</v>
      </c>
      <c r="M1515" s="15" t="n">
        <v>3</v>
      </c>
      <c r="N1515" s="12" t="n">
        <v>0.007</v>
      </c>
      <c r="O1515" s="12" t="n">
        <v>0.226</v>
      </c>
      <c r="P1515" s="12" t="n">
        <v>0.6778</v>
      </c>
      <c r="Q1515" s="26"/>
    </row>
    <row r="1516" ht="22.5" customHeight="1">
      <c r="A1516" s="20"/>
      <c r="B1516" s="20"/>
      <c r="C1516" s="13"/>
      <c r="D1516" s="20"/>
      <c r="E1516" s="29"/>
      <c r="F1516" s="20"/>
      <c r="G1516" s="29"/>
      <c r="H1516" s="20"/>
      <c r="I1516" s="20"/>
      <c r="J1516" s="13" t="s">
        <v>128</v>
      </c>
      <c r="K1516" s="15" t="n">
        <v>4799</v>
      </c>
      <c r="L1516" s="15" t="n">
        <v>610</v>
      </c>
      <c r="M1516" s="15" t="n">
        <v>23</v>
      </c>
      <c r="N1516" s="12" t="n">
        <v>0.007</v>
      </c>
      <c r="O1516" s="12" t="n">
        <v>0.174</v>
      </c>
      <c r="P1516" s="12" t="n">
        <v>4.0114</v>
      </c>
      <c r="Q1516" s="26"/>
    </row>
    <row r="1517" ht="22.5" customHeight="1">
      <c r="A1517" s="20"/>
      <c r="B1517" s="20"/>
      <c r="C1517" s="13" t="n">
        <v>91534913</v>
      </c>
      <c r="D1517" s="13" t="s">
        <v>48</v>
      </c>
      <c r="E1517" s="14" t="s">
        <v>49</v>
      </c>
      <c r="F1517" s="13" t="s">
        <v>15</v>
      </c>
      <c r="G1517" s="24" t="n">
        <v>0.5</v>
      </c>
      <c r="H1517" s="13" t="n">
        <v>100</v>
      </c>
      <c r="I1517" s="21" t="n">
        <f>G1517*H1517*7</f>
        <v>350</v>
      </c>
      <c r="J1517" s="13" t="s">
        <v>126</v>
      </c>
      <c r="K1517" s="15" t="n">
        <v>120</v>
      </c>
      <c r="L1517" s="15" t="n">
        <v>18</v>
      </c>
      <c r="M1517" s="15" t="n">
        <v>0</v>
      </c>
      <c r="N1517" s="12" t="n">
        <v>0</v>
      </c>
      <c r="O1517" s="12" t="n">
        <v>0</v>
      </c>
      <c r="P1517" s="12" t="n">
        <v>0</v>
      </c>
      <c r="Q1517" s="23" t="n">
        <f>M1519/H1517</f>
        <v>0.02</v>
      </c>
    </row>
    <row r="1518" ht="22.5" customHeight="1">
      <c r="A1518" s="20"/>
      <c r="B1518" s="20"/>
      <c r="C1518" s="13"/>
      <c r="D1518" s="20"/>
      <c r="E1518" s="29"/>
      <c r="F1518" s="20"/>
      <c r="G1518" s="29"/>
      <c r="H1518" s="20"/>
      <c r="I1518" s="20"/>
      <c r="J1518" s="13" t="s">
        <v>127</v>
      </c>
      <c r="K1518" s="15" t="n">
        <v>3248</v>
      </c>
      <c r="L1518" s="15" t="n">
        <v>581</v>
      </c>
      <c r="M1518" s="15" t="n">
        <v>2</v>
      </c>
      <c r="N1518" s="12" t="n">
        <v>0.007</v>
      </c>
      <c r="O1518" s="12" t="n">
        <v>2</v>
      </c>
      <c r="P1518" s="12" t="n">
        <v>4</v>
      </c>
      <c r="Q1518" s="26"/>
    </row>
    <row r="1519" ht="22.5" customHeight="1">
      <c r="A1519" s="20"/>
      <c r="B1519" s="20"/>
      <c r="C1519" s="13"/>
      <c r="D1519" s="20"/>
      <c r="E1519" s="29"/>
      <c r="F1519" s="20"/>
      <c r="G1519" s="29"/>
      <c r="H1519" s="20"/>
      <c r="I1519" s="20"/>
      <c r="J1519" s="13" t="s">
        <v>128</v>
      </c>
      <c r="K1519" s="15" t="n">
        <v>3248</v>
      </c>
      <c r="L1519" s="15" t="n">
        <v>581</v>
      </c>
      <c r="M1519" s="15" t="n">
        <v>2</v>
      </c>
      <c r="N1519" s="12" t="n">
        <v>0.007</v>
      </c>
      <c r="O1519" s="12" t="n">
        <v>2</v>
      </c>
      <c r="P1519" s="12" t="n">
        <v>4</v>
      </c>
      <c r="Q1519" s="26"/>
    </row>
    <row r="1520" ht="22.5" customHeight="1">
      <c r="A1520" s="20"/>
      <c r="B1520" s="20"/>
      <c r="C1520" s="13" t="n">
        <v>91533906</v>
      </c>
      <c r="D1520" s="13" t="s">
        <v>50</v>
      </c>
      <c r="E1520" s="14" t="s">
        <v>51</v>
      </c>
      <c r="F1520" s="13" t="s">
        <v>15</v>
      </c>
      <c r="G1520" s="24" t="n">
        <v>0.5</v>
      </c>
      <c r="H1520" s="13" t="n">
        <v>100</v>
      </c>
      <c r="I1520" s="21" t="n">
        <f>G1520*H1520*7</f>
        <v>350</v>
      </c>
      <c r="J1520" s="13" t="s">
        <v>126</v>
      </c>
      <c r="K1520" s="15" t="n">
        <v>22</v>
      </c>
      <c r="L1520" s="15" t="n">
        <v>3</v>
      </c>
      <c r="M1520" s="15" t="n">
        <v>0</v>
      </c>
      <c r="N1520" s="12" t="n">
        <v>0</v>
      </c>
      <c r="O1520" s="12" t="n">
        <v>0</v>
      </c>
      <c r="P1520" s="12" t="n">
        <v>0</v>
      </c>
      <c r="Q1520" s="23" t="n">
        <f>M1522/H1520</f>
        <v>0</v>
      </c>
    </row>
    <row r="1521" ht="22.5" customHeight="1">
      <c r="A1521" s="20"/>
      <c r="B1521" s="20"/>
      <c r="C1521" s="13"/>
      <c r="D1521" s="20"/>
      <c r="E1521" s="29"/>
      <c r="F1521" s="20"/>
      <c r="G1521" s="29"/>
      <c r="H1521" s="20"/>
      <c r="I1521" s="20"/>
      <c r="J1521" s="13" t="s">
        <v>127</v>
      </c>
      <c r="K1521" s="15" t="n">
        <v>946</v>
      </c>
      <c r="L1521" s="15" t="n">
        <v>81</v>
      </c>
      <c r="M1521" s="15" t="n">
        <v>0</v>
      </c>
      <c r="N1521" s="12" t="n">
        <v>0</v>
      </c>
      <c r="O1521" s="12" t="n">
        <v>0</v>
      </c>
      <c r="P1521" s="12" t="n">
        <v>0</v>
      </c>
      <c r="Q1521" s="26"/>
    </row>
    <row r="1522" ht="22.5" customHeight="1">
      <c r="A1522" s="20"/>
      <c r="B1522" s="20"/>
      <c r="C1522" s="13"/>
      <c r="D1522" s="20"/>
      <c r="E1522" s="29"/>
      <c r="F1522" s="20"/>
      <c r="G1522" s="29"/>
      <c r="H1522" s="20"/>
      <c r="I1522" s="20"/>
      <c r="J1522" s="13" t="s">
        <v>128</v>
      </c>
      <c r="K1522" s="15" t="n">
        <v>946</v>
      </c>
      <c r="L1522" s="15" t="n">
        <v>81</v>
      </c>
      <c r="M1522" s="15" t="n">
        <v>0</v>
      </c>
      <c r="N1522" s="12" t="n">
        <v>0</v>
      </c>
      <c r="O1522" s="12" t="n">
        <v>0</v>
      </c>
      <c r="P1522" s="12" t="n">
        <v>0</v>
      </c>
      <c r="Q1522" s="26"/>
    </row>
    <row r="1523" ht="22.5" customHeight="1">
      <c r="A1523" s="20"/>
      <c r="B1523" s="20"/>
      <c r="C1523" s="13" t="n">
        <v>91545519</v>
      </c>
      <c r="D1523" s="13" t="s">
        <v>52</v>
      </c>
      <c r="E1523" s="14" t="s">
        <v>46</v>
      </c>
      <c r="F1523" s="13" t="s">
        <v>15</v>
      </c>
      <c r="G1523" s="24" t="n">
        <v>0.2</v>
      </c>
      <c r="H1523" s="13" t="n">
        <v>100</v>
      </c>
      <c r="I1523" s="21" t="n">
        <f>G1523*H1523*7</f>
        <v>140</v>
      </c>
      <c r="J1523" s="13" t="s">
        <v>126</v>
      </c>
      <c r="K1523" s="15" t="n">
        <v>189</v>
      </c>
      <c r="L1523" s="15" t="n">
        <v>16</v>
      </c>
      <c r="M1523" s="15" t="n">
        <v>1</v>
      </c>
      <c r="N1523" s="12" t="n">
        <v>0.013</v>
      </c>
      <c r="O1523" s="12" t="n">
        <v>0.2</v>
      </c>
      <c r="P1523" s="12" t="n">
        <v>0.2</v>
      </c>
      <c r="Q1523" s="23" t="n">
        <f>M1525/H1523</f>
        <v>0.67</v>
      </c>
    </row>
    <row r="1524" ht="22.5" customHeight="1">
      <c r="A1524" s="20"/>
      <c r="B1524" s="20"/>
      <c r="C1524" s="13"/>
      <c r="D1524" s="20"/>
      <c r="E1524" s="29"/>
      <c r="F1524" s="20"/>
      <c r="G1524" s="29"/>
      <c r="H1524" s="20"/>
      <c r="I1524" s="20"/>
      <c r="J1524" s="13" t="s">
        <v>127</v>
      </c>
      <c r="K1524" s="15" t="n">
        <v>34623</v>
      </c>
      <c r="L1524" s="15" t="n">
        <v>6226</v>
      </c>
      <c r="M1524" s="15" t="n">
        <v>50</v>
      </c>
      <c r="N1524" s="12" t="n">
        <v>0.002</v>
      </c>
      <c r="O1524" s="12" t="n">
        <v>0.2</v>
      </c>
      <c r="P1524" s="12" t="n">
        <v>10</v>
      </c>
      <c r="Q1524" s="26"/>
    </row>
    <row r="1525" ht="22.5" customHeight="1">
      <c r="A1525" s="20"/>
      <c r="B1525" s="20"/>
      <c r="C1525" s="13"/>
      <c r="D1525" s="20"/>
      <c r="E1525" s="29"/>
      <c r="F1525" s="20"/>
      <c r="G1525" s="29"/>
      <c r="H1525" s="20"/>
      <c r="I1525" s="20"/>
      <c r="J1525" s="13" t="s">
        <v>128</v>
      </c>
      <c r="K1525" s="15" t="n">
        <v>39033</v>
      </c>
      <c r="L1525" s="15" t="n">
        <v>7603</v>
      </c>
      <c r="M1525" s="15" t="n">
        <v>67</v>
      </c>
      <c r="N1525" s="12" t="n">
        <v>0.002</v>
      </c>
      <c r="O1525" s="12" t="n">
        <v>0.199</v>
      </c>
      <c r="P1525" s="12" t="n">
        <v>13.33</v>
      </c>
      <c r="Q1525" s="26"/>
    </row>
    <row r="1526" ht="22.5" customHeight="1">
      <c r="A1526" s="20"/>
      <c r="B1526" s="20"/>
      <c r="C1526" s="13" t="n">
        <v>91551388</v>
      </c>
      <c r="D1526" s="13" t="s">
        <v>53</v>
      </c>
      <c r="E1526" s="14" t="s">
        <v>54</v>
      </c>
      <c r="F1526" s="13" t="s">
        <v>12</v>
      </c>
      <c r="G1526" s="24" t="n">
        <v>0.8</v>
      </c>
      <c r="H1526" s="13" t="n">
        <v>100</v>
      </c>
      <c r="I1526" s="21" t="n">
        <f>G1526*H1526*7</f>
        <v>560</v>
      </c>
      <c r="J1526" s="13" t="s">
        <v>126</v>
      </c>
      <c r="K1526" s="15" t="n">
        <v>1132</v>
      </c>
      <c r="L1526" s="15" t="n">
        <v>574</v>
      </c>
      <c r="M1526" s="15" t="n">
        <v>12</v>
      </c>
      <c r="N1526" s="12" t="n">
        <v>0.015</v>
      </c>
      <c r="O1526" s="12" t="n">
        <v>0.736</v>
      </c>
      <c r="P1526" s="12" t="n">
        <v>8.8275</v>
      </c>
      <c r="Q1526" s="23" t="n">
        <f>M1528/H1526</f>
        <v>0.38</v>
      </c>
      <c r="S1526" s="4" t="s">
        <v>135</v>
      </c>
    </row>
    <row r="1527" ht="22.5" customHeight="1">
      <c r="A1527" s="20"/>
      <c r="B1527" s="20"/>
      <c r="C1527" s="13"/>
      <c r="D1527" s="20"/>
      <c r="E1527" s="29"/>
      <c r="F1527" s="20"/>
      <c r="G1527" s="29"/>
      <c r="H1527" s="20"/>
      <c r="I1527" s="20"/>
      <c r="J1527" s="13" t="s">
        <v>127</v>
      </c>
      <c r="K1527" s="15" t="n">
        <v>4547</v>
      </c>
      <c r="L1527" s="15" t="n">
        <v>1829</v>
      </c>
      <c r="M1527" s="15" t="n">
        <v>38</v>
      </c>
      <c r="N1527" s="12" t="n">
        <v>0.015</v>
      </c>
      <c r="O1527" s="12" t="n">
        <v>0.698</v>
      </c>
      <c r="P1527" s="12" t="n">
        <v>26.5301</v>
      </c>
      <c r="Q1527" s="26"/>
    </row>
    <row r="1528" ht="22.5" customHeight="1">
      <c r="A1528" s="20"/>
      <c r="B1528" s="20"/>
      <c r="C1528" s="13"/>
      <c r="D1528" s="20"/>
      <c r="E1528" s="29"/>
      <c r="F1528" s="20"/>
      <c r="G1528" s="29"/>
      <c r="H1528" s="20"/>
      <c r="I1528" s="20"/>
      <c r="J1528" s="13" t="s">
        <v>128</v>
      </c>
      <c r="K1528" s="15" t="n">
        <v>6818</v>
      </c>
      <c r="L1528" s="15" t="n">
        <v>2920</v>
      </c>
      <c r="M1528" s="15" t="n">
        <v>38</v>
      </c>
      <c r="N1528" s="12" t="n">
        <v>0.014</v>
      </c>
      <c r="O1528" s="12" t="n">
        <v>1.039</v>
      </c>
      <c r="P1528" s="12" t="n">
        <v>39.469</v>
      </c>
      <c r="Q1528" s="26"/>
    </row>
    <row r="1529" ht="22.5" customHeight="1">
      <c r="A1529" s="20"/>
      <c r="B1529" s="20"/>
      <c r="C1529" s="13" t="n">
        <v>91565948</v>
      </c>
      <c r="D1529" s="13" t="s">
        <v>47</v>
      </c>
      <c r="E1529" s="14" t="s">
        <v>14</v>
      </c>
      <c r="F1529" s="13" t="s">
        <v>12</v>
      </c>
      <c r="G1529" s="24" t="n">
        <v>0.16</v>
      </c>
      <c r="H1529" s="13" t="n">
        <v>170</v>
      </c>
      <c r="I1529" s="21" t="n">
        <f>G1529*H1529*7</f>
        <v>190.4</v>
      </c>
      <c r="J1529" s="13" t="s">
        <v>126</v>
      </c>
      <c r="K1529" s="15" t="n">
        <v>129</v>
      </c>
      <c r="L1529" s="15" t="n">
        <v>3</v>
      </c>
      <c r="M1529" s="15" t="n">
        <v>0</v>
      </c>
      <c r="N1529" s="12" t="n">
        <v>0.001</v>
      </c>
      <c r="O1529" s="12" t="n">
        <v>0</v>
      </c>
      <c r="P1529" s="12" t="n">
        <v>0.0022</v>
      </c>
      <c r="Q1529" s="23" t="n">
        <f>M1531/H1529</f>
        <v>0.0294117647058824</v>
      </c>
    </row>
    <row r="1530" ht="22.5" customHeight="1">
      <c r="A1530" s="20"/>
      <c r="B1530" s="20"/>
      <c r="C1530" s="13"/>
      <c r="D1530" s="20"/>
      <c r="E1530" s="29"/>
      <c r="F1530" s="20"/>
      <c r="G1530" s="29"/>
      <c r="H1530" s="20"/>
      <c r="I1530" s="20"/>
      <c r="J1530" s="13" t="s">
        <v>127</v>
      </c>
      <c r="K1530" s="15" t="n">
        <v>969</v>
      </c>
      <c r="L1530" s="15" t="n">
        <v>49</v>
      </c>
      <c r="M1530" s="15" t="n">
        <v>0</v>
      </c>
      <c r="N1530" s="12" t="n">
        <v>0.005</v>
      </c>
      <c r="O1530" s="12" t="n">
        <v>0</v>
      </c>
      <c r="P1530" s="12" t="n">
        <v>0.2494</v>
      </c>
      <c r="Q1530" s="26"/>
    </row>
    <row r="1531" ht="22.5" customHeight="1">
      <c r="A1531" s="20"/>
      <c r="B1531" s="20"/>
      <c r="C1531" s="13"/>
      <c r="D1531" s="20"/>
      <c r="E1531" s="29"/>
      <c r="F1531" s="20"/>
      <c r="G1531" s="29"/>
      <c r="H1531" s="20"/>
      <c r="I1531" s="20"/>
      <c r="J1531" s="13" t="s">
        <v>128</v>
      </c>
      <c r="K1531" s="15" t="n">
        <v>3058</v>
      </c>
      <c r="L1531" s="15" t="n">
        <v>182</v>
      </c>
      <c r="M1531" s="15" t="n">
        <v>5</v>
      </c>
      <c r="N1531" s="12" t="n">
        <v>0.007</v>
      </c>
      <c r="O1531" s="12" t="n">
        <v>0.247</v>
      </c>
      <c r="P1531" s="12" t="n">
        <v>1.235</v>
      </c>
      <c r="Q1531" s="26"/>
    </row>
    <row r="1532" ht="22.5" customHeight="1">
      <c r="A1532" s="20"/>
      <c r="B1532" s="20"/>
      <c r="C1532" s="13" t="n">
        <v>91550293</v>
      </c>
      <c r="D1532" s="13" t="s">
        <v>55</v>
      </c>
      <c r="E1532" s="14" t="s">
        <v>56</v>
      </c>
      <c r="F1532" s="13" t="s">
        <v>15</v>
      </c>
      <c r="G1532" s="24" t="n">
        <v>0.35</v>
      </c>
      <c r="H1532" s="13" t="n">
        <v>155</v>
      </c>
      <c r="I1532" s="21" t="n">
        <f>G1532*H1532*7</f>
        <v>379.75</v>
      </c>
      <c r="J1532" s="13" t="s">
        <v>126</v>
      </c>
      <c r="K1532" s="15" t="n">
        <v>368</v>
      </c>
      <c r="L1532" s="15" t="n">
        <v>29</v>
      </c>
      <c r="M1532" s="15" t="n">
        <v>1</v>
      </c>
      <c r="N1532" s="12" t="n">
        <v>0.012</v>
      </c>
      <c r="O1532" s="12" t="n">
        <v>0.35</v>
      </c>
      <c r="P1532" s="12" t="n">
        <v>0.35</v>
      </c>
      <c r="Q1532" s="23" t="n">
        <f>M1534/H1532</f>
        <v>0.225806451612903</v>
      </c>
    </row>
    <row r="1533" ht="22.5" customHeight="1">
      <c r="A1533" s="20"/>
      <c r="B1533" s="20"/>
      <c r="C1533" s="13"/>
      <c r="D1533" s="20"/>
      <c r="E1533" s="29"/>
      <c r="F1533" s="20"/>
      <c r="G1533" s="29"/>
      <c r="H1533" s="20"/>
      <c r="I1533" s="20"/>
      <c r="J1533" s="13" t="s">
        <v>127</v>
      </c>
      <c r="K1533" s="15" t="n">
        <v>14398</v>
      </c>
      <c r="L1533" s="15" t="n">
        <v>2328</v>
      </c>
      <c r="M1533" s="15" t="n">
        <v>10</v>
      </c>
      <c r="N1533" s="12" t="n">
        <v>0.002</v>
      </c>
      <c r="O1533" s="12" t="n">
        <v>0.35</v>
      </c>
      <c r="P1533" s="12" t="n">
        <v>3.5</v>
      </c>
      <c r="Q1533" s="26"/>
    </row>
    <row r="1534" ht="22.5" customHeight="1">
      <c r="A1534" s="20"/>
      <c r="B1534" s="20"/>
      <c r="C1534" s="13"/>
      <c r="D1534" s="20"/>
      <c r="E1534" s="29"/>
      <c r="F1534" s="20"/>
      <c r="G1534" s="29"/>
      <c r="H1534" s="20"/>
      <c r="I1534" s="20"/>
      <c r="J1534" s="13" t="s">
        <v>128</v>
      </c>
      <c r="K1534" s="15" t="n">
        <v>61168</v>
      </c>
      <c r="L1534" s="15" t="n">
        <v>8716</v>
      </c>
      <c r="M1534" s="15" t="n">
        <v>35</v>
      </c>
      <c r="N1534" s="12" t="n">
        <v>0.001</v>
      </c>
      <c r="O1534" s="12" t="n">
        <v>0.35</v>
      </c>
      <c r="P1534" s="12" t="n">
        <v>12.25</v>
      </c>
      <c r="Q1534" s="26"/>
    </row>
    <row r="1535" ht="22.5" customHeight="1">
      <c r="A1535" s="20"/>
      <c r="B1535" s="20"/>
      <c r="C1535" s="13" t="n">
        <v>9333145</v>
      </c>
      <c r="D1535" s="13" t="s">
        <v>57</v>
      </c>
      <c r="E1535" s="14" t="s">
        <v>14</v>
      </c>
      <c r="F1535" s="13" t="s">
        <v>26</v>
      </c>
      <c r="G1535" s="24" t="n">
        <v>0.35</v>
      </c>
      <c r="H1535" s="13" t="n">
        <v>120</v>
      </c>
      <c r="I1535" s="21" t="n">
        <f>G1535*H1535*7</f>
        <v>294</v>
      </c>
      <c r="J1535" s="13" t="s">
        <v>126</v>
      </c>
      <c r="K1535" s="15" t="n">
        <v>8119</v>
      </c>
      <c r="L1535" s="15" t="n">
        <v>69</v>
      </c>
      <c r="M1535" s="15" t="n">
        <v>2</v>
      </c>
      <c r="N1535" s="12" t="n">
        <v>0.01</v>
      </c>
      <c r="O1535" s="12" t="n">
        <v>0.47</v>
      </c>
      <c r="P1535" s="12" t="n">
        <v>0.95</v>
      </c>
      <c r="Q1535" s="23" t="n">
        <f>M1537/H1535</f>
        <v>0.383333333333333</v>
      </c>
    </row>
    <row r="1536" ht="22.5" customHeight="1">
      <c r="A1536" s="20"/>
      <c r="B1536" s="20"/>
      <c r="C1536" s="13"/>
      <c r="D1536" s="20"/>
      <c r="E1536" s="29"/>
      <c r="F1536" s="20"/>
      <c r="G1536" s="29"/>
      <c r="H1536" s="20"/>
      <c r="I1536" s="20"/>
      <c r="J1536" s="13" t="s">
        <v>127</v>
      </c>
      <c r="K1536" s="15" t="n">
        <v>50529</v>
      </c>
      <c r="L1536" s="15" t="n">
        <v>573</v>
      </c>
      <c r="M1536" s="15" t="n">
        <v>30</v>
      </c>
      <c r="N1536" s="12" t="n">
        <v>0.01</v>
      </c>
      <c r="O1536" s="12" t="n">
        <v>0.23</v>
      </c>
      <c r="P1536" s="12" t="n">
        <v>7.03</v>
      </c>
      <c r="Q1536" s="26"/>
    </row>
    <row r="1537" ht="22.5" customHeight="1">
      <c r="A1537" s="20"/>
      <c r="B1537" s="20"/>
      <c r="C1537" s="13"/>
      <c r="D1537" s="20"/>
      <c r="E1537" s="29"/>
      <c r="F1537" s="20"/>
      <c r="G1537" s="29"/>
      <c r="H1537" s="20"/>
      <c r="I1537" s="20"/>
      <c r="J1537" s="13" t="s">
        <v>128</v>
      </c>
      <c r="K1537" s="15" t="n">
        <v>72901</v>
      </c>
      <c r="L1537" s="15" t="n">
        <v>890</v>
      </c>
      <c r="M1537" s="15" t="n">
        <v>46</v>
      </c>
      <c r="N1537" s="12" t="n">
        <v>0.01</v>
      </c>
      <c r="O1537" s="12" t="n">
        <v>0.25</v>
      </c>
      <c r="P1537" s="12" t="n">
        <v>11.37</v>
      </c>
      <c r="Q1537" s="26"/>
    </row>
    <row r="1538" ht="22.5" customHeight="1">
      <c r="A1538" s="20"/>
      <c r="B1538" s="20"/>
      <c r="C1538" s="13" t="n">
        <v>91557347</v>
      </c>
      <c r="D1538" s="13" t="s">
        <v>58</v>
      </c>
      <c r="E1538" s="14" t="s">
        <v>14</v>
      </c>
      <c r="F1538" s="13" t="s">
        <v>15</v>
      </c>
      <c r="G1538" s="24" t="n">
        <v>0.5</v>
      </c>
      <c r="H1538" s="13" t="n">
        <v>50</v>
      </c>
      <c r="I1538" s="21" t="n">
        <f>G1538*H1538*7</f>
        <v>175</v>
      </c>
      <c r="J1538" s="13" t="s">
        <v>126</v>
      </c>
      <c r="K1538" s="15" t="n">
        <v>204</v>
      </c>
      <c r="L1538" s="15" t="n">
        <v>11</v>
      </c>
      <c r="M1538" s="15" t="n">
        <v>0</v>
      </c>
      <c r="N1538" s="12" t="n">
        <v>0</v>
      </c>
      <c r="O1538" s="12" t="n">
        <v>0</v>
      </c>
      <c r="P1538" s="12" t="n">
        <v>0</v>
      </c>
      <c r="Q1538" s="23" t="n">
        <f>M1540/H1538</f>
        <v>0.02</v>
      </c>
    </row>
    <row r="1539" ht="22.5" customHeight="1">
      <c r="A1539" s="20"/>
      <c r="B1539" s="20"/>
      <c r="C1539" s="13"/>
      <c r="D1539" s="20"/>
      <c r="E1539" s="29"/>
      <c r="F1539" s="20"/>
      <c r="G1539" s="29"/>
      <c r="H1539" s="20"/>
      <c r="I1539" s="20"/>
      <c r="J1539" s="13" t="s">
        <v>127</v>
      </c>
      <c r="K1539" s="15" t="n">
        <v>24075</v>
      </c>
      <c r="L1539" s="15" t="n">
        <v>658</v>
      </c>
      <c r="M1539" s="15" t="n">
        <v>1</v>
      </c>
      <c r="N1539" s="12" t="n">
        <v>0.001</v>
      </c>
      <c r="O1539" s="12" t="n">
        <v>0.8</v>
      </c>
      <c r="P1539" s="12" t="n">
        <v>0.8</v>
      </c>
      <c r="Q1539" s="26"/>
    </row>
    <row r="1540" ht="22.5" customHeight="1">
      <c r="A1540" s="20"/>
      <c r="B1540" s="20"/>
      <c r="C1540" s="13"/>
      <c r="D1540" s="20"/>
      <c r="E1540" s="29"/>
      <c r="F1540" s="20"/>
      <c r="G1540" s="29"/>
      <c r="H1540" s="20"/>
      <c r="I1540" s="20"/>
      <c r="J1540" s="13" t="s">
        <v>128</v>
      </c>
      <c r="K1540" s="15" t="n">
        <v>24075</v>
      </c>
      <c r="L1540" s="15" t="n">
        <v>658</v>
      </c>
      <c r="M1540" s="15" t="n">
        <v>1</v>
      </c>
      <c r="N1540" s="12" t="n">
        <v>0.001</v>
      </c>
      <c r="O1540" s="12" t="n">
        <v>0.8</v>
      </c>
      <c r="P1540" s="12" t="n">
        <v>0.8</v>
      </c>
      <c r="Q1540" s="26"/>
    </row>
    <row r="1541" ht="22.5" customHeight="1">
      <c r="A1541" s="20"/>
      <c r="B1541" s="20"/>
      <c r="C1541" s="13" t="n">
        <v>12115625</v>
      </c>
      <c r="D1541" s="13" t="s">
        <v>59</v>
      </c>
      <c r="E1541" s="14" t="s">
        <v>14</v>
      </c>
      <c r="F1541" s="13" t="s">
        <v>15</v>
      </c>
      <c r="G1541" s="24" t="n">
        <v>0.3</v>
      </c>
      <c r="H1541" s="13" t="n">
        <v>50</v>
      </c>
      <c r="I1541" s="21" t="n">
        <f>G1541*H1541*7</f>
        <v>105</v>
      </c>
      <c r="J1541" s="13" t="s">
        <v>126</v>
      </c>
      <c r="K1541" s="15" t="n">
        <v>193</v>
      </c>
      <c r="L1541" s="15" t="n">
        <v>0</v>
      </c>
      <c r="M1541" s="15" t="n">
        <v>0</v>
      </c>
      <c r="N1541" s="12" t="n">
        <v>0</v>
      </c>
      <c r="O1541" s="12" t="n">
        <v>0</v>
      </c>
      <c r="P1541" s="12" t="n">
        <v>0</v>
      </c>
      <c r="Q1541" s="23" t="n">
        <f>M1543/H1541</f>
        <v>0</v>
      </c>
    </row>
    <row r="1542" ht="22.5" customHeight="1">
      <c r="A1542" s="20"/>
      <c r="B1542" s="20"/>
      <c r="C1542" s="13"/>
      <c r="D1542" s="20"/>
      <c r="E1542" s="29"/>
      <c r="F1542" s="20"/>
      <c r="G1542" s="29"/>
      <c r="H1542" s="20"/>
      <c r="I1542" s="20"/>
      <c r="J1542" s="13" t="s">
        <v>127</v>
      </c>
      <c r="K1542" s="15" t="n">
        <v>9955</v>
      </c>
      <c r="L1542" s="15" t="n">
        <v>72</v>
      </c>
      <c r="M1542" s="15" t="n">
        <v>0</v>
      </c>
      <c r="N1542" s="12" t="n">
        <v>0</v>
      </c>
      <c r="O1542" s="12" t="n">
        <v>0</v>
      </c>
      <c r="P1542" s="12" t="n">
        <v>0</v>
      </c>
      <c r="Q1542" s="26"/>
    </row>
    <row r="1543" ht="22.5" customHeight="1">
      <c r="A1543" s="20"/>
      <c r="B1543" s="20"/>
      <c r="C1543" s="13"/>
      <c r="D1543" s="20"/>
      <c r="E1543" s="29"/>
      <c r="F1543" s="20"/>
      <c r="G1543" s="29"/>
      <c r="H1543" s="20"/>
      <c r="I1543" s="20"/>
      <c r="J1543" s="13" t="s">
        <v>128</v>
      </c>
      <c r="K1543" s="15" t="n">
        <v>85620</v>
      </c>
      <c r="L1543" s="15" t="n">
        <v>1049</v>
      </c>
      <c r="M1543" s="15" t="n">
        <v>0</v>
      </c>
      <c r="N1543" s="12" t="n">
        <v>0</v>
      </c>
      <c r="O1543" s="12" t="n">
        <v>0</v>
      </c>
      <c r="P1543" s="12" t="n">
        <v>0</v>
      </c>
      <c r="Q1543" s="26"/>
    </row>
    <row r="1544" ht="22.5" customHeight="1">
      <c r="A1544" s="20"/>
      <c r="B1544" s="20"/>
      <c r="C1544" s="13" t="n">
        <v>91564896</v>
      </c>
      <c r="D1544" s="13" t="s">
        <v>60</v>
      </c>
      <c r="E1544" s="14" t="s">
        <v>14</v>
      </c>
      <c r="F1544" s="13" t="s">
        <v>15</v>
      </c>
      <c r="G1544" s="24" t="n">
        <v>0.35</v>
      </c>
      <c r="H1544" s="13" t="n">
        <v>200</v>
      </c>
      <c r="I1544" s="21" t="n">
        <f>G1544*H1544*7</f>
        <v>490</v>
      </c>
      <c r="J1544" s="13" t="s">
        <v>126</v>
      </c>
      <c r="K1544" s="15" t="n">
        <v>424</v>
      </c>
      <c r="L1544" s="15" t="n">
        <v>81</v>
      </c>
      <c r="M1544" s="15" t="n">
        <v>0</v>
      </c>
      <c r="N1544" s="12" t="n">
        <v>0</v>
      </c>
      <c r="O1544" s="12" t="n">
        <v>0</v>
      </c>
      <c r="P1544" s="12" t="n">
        <v>0</v>
      </c>
      <c r="Q1544" s="23" t="n">
        <f>M1546/H1544</f>
        <v>0.28</v>
      </c>
      <c r="S1544" s="11"/>
    </row>
    <row r="1545" ht="22.5" customHeight="1">
      <c r="A1545" s="20"/>
      <c r="B1545" s="20"/>
      <c r="C1545" s="13"/>
      <c r="D1545" s="20"/>
      <c r="E1545" s="29"/>
      <c r="F1545" s="20"/>
      <c r="G1545" s="29"/>
      <c r="H1545" s="20"/>
      <c r="I1545" s="20"/>
      <c r="J1545" s="13" t="s">
        <v>127</v>
      </c>
      <c r="K1545" s="15" t="n">
        <v>24285</v>
      </c>
      <c r="L1545" s="15" t="n">
        <v>3224</v>
      </c>
      <c r="M1545" s="15" t="n">
        <v>25</v>
      </c>
      <c r="N1545" s="12" t="n">
        <v>0.003</v>
      </c>
      <c r="O1545" s="12" t="n">
        <v>0.35</v>
      </c>
      <c r="P1545" s="12" t="n">
        <v>8.75</v>
      </c>
      <c r="Q1545" s="26"/>
    </row>
    <row r="1546" ht="22.5" customHeight="1">
      <c r="A1546" s="20"/>
      <c r="B1546" s="20"/>
      <c r="C1546" s="13"/>
      <c r="D1546" s="20"/>
      <c r="E1546" s="29"/>
      <c r="F1546" s="20"/>
      <c r="G1546" s="29"/>
      <c r="H1546" s="20"/>
      <c r="I1546" s="20"/>
      <c r="J1546" s="13" t="s">
        <v>128</v>
      </c>
      <c r="K1546" s="15" t="n">
        <v>59146</v>
      </c>
      <c r="L1546" s="15" t="n">
        <v>6585</v>
      </c>
      <c r="M1546" s="15" t="n">
        <v>56</v>
      </c>
      <c r="N1546" s="12" t="n">
        <v>0.003</v>
      </c>
      <c r="O1546" s="12" t="n">
        <v>0.35</v>
      </c>
      <c r="P1546" s="12" t="n">
        <v>19.6</v>
      </c>
      <c r="Q1546" s="26"/>
    </row>
    <row r="1547" ht="22.5" customHeight="1">
      <c r="A1547" s="20"/>
      <c r="B1547" s="20"/>
      <c r="C1547" s="13" t="n">
        <v>91566789</v>
      </c>
      <c r="D1547" s="13" t="s">
        <v>61</v>
      </c>
      <c r="E1547" s="14" t="s">
        <v>42</v>
      </c>
      <c r="F1547" s="13" t="s">
        <v>15</v>
      </c>
      <c r="G1547" s="24" t="n">
        <v>0.15</v>
      </c>
      <c r="H1547" s="13" t="n">
        <v>50</v>
      </c>
      <c r="I1547" s="21" t="n">
        <f>G1547*H1547*7</f>
        <v>52.5</v>
      </c>
      <c r="J1547" s="13" t="s">
        <v>126</v>
      </c>
      <c r="K1547" s="15" t="n">
        <v>1035</v>
      </c>
      <c r="L1547" s="15" t="n">
        <v>474</v>
      </c>
      <c r="M1547" s="15" t="n">
        <v>0</v>
      </c>
      <c r="N1547" s="12" t="n">
        <v>0</v>
      </c>
      <c r="O1547" s="12" t="n">
        <v>0</v>
      </c>
      <c r="P1547" s="12" t="n">
        <v>0</v>
      </c>
      <c r="Q1547" s="23" t="n">
        <f>M1549/H1547</f>
        <v>1</v>
      </c>
    </row>
    <row r="1548" ht="22.5" customHeight="1">
      <c r="A1548" s="20"/>
      <c r="B1548" s="20"/>
      <c r="C1548" s="13"/>
      <c r="D1548" s="20"/>
      <c r="E1548" s="29"/>
      <c r="F1548" s="20"/>
      <c r="G1548" s="29"/>
      <c r="H1548" s="20"/>
      <c r="I1548" s="20"/>
      <c r="J1548" s="13" t="s">
        <v>127</v>
      </c>
      <c r="K1548" s="15" t="n">
        <v>138282</v>
      </c>
      <c r="L1548" s="15" t="n">
        <v>74136</v>
      </c>
      <c r="M1548" s="15" t="n">
        <v>50</v>
      </c>
      <c r="N1548" s="12" t="n">
        <v>0</v>
      </c>
      <c r="O1548" s="12" t="n">
        <v>0.1</v>
      </c>
      <c r="P1548" s="12" t="n">
        <v>5</v>
      </c>
      <c r="Q1548" s="26"/>
    </row>
    <row r="1549" ht="22.5" customHeight="1">
      <c r="A1549" s="20"/>
      <c r="B1549" s="20"/>
      <c r="C1549" s="13"/>
      <c r="D1549" s="20"/>
      <c r="E1549" s="29"/>
      <c r="F1549" s="20"/>
      <c r="G1549" s="29"/>
      <c r="H1549" s="20"/>
      <c r="I1549" s="20"/>
      <c r="J1549" s="13" t="s">
        <v>128</v>
      </c>
      <c r="K1549" s="15" t="n">
        <v>138282</v>
      </c>
      <c r="L1549" s="15" t="n">
        <v>74136</v>
      </c>
      <c r="M1549" s="15" t="n">
        <v>50</v>
      </c>
      <c r="N1549" s="12" t="n">
        <v>0</v>
      </c>
      <c r="O1549" s="12" t="n">
        <v>0.1</v>
      </c>
      <c r="P1549" s="12" t="n">
        <v>5</v>
      </c>
      <c r="Q1549" s="26"/>
    </row>
    <row r="1550" ht="22.5" customHeight="1">
      <c r="A1550" s="20"/>
      <c r="B1550" s="20"/>
      <c r="C1550" s="13" t="n">
        <v>12306671</v>
      </c>
      <c r="D1550" s="13" t="s">
        <v>62</v>
      </c>
      <c r="E1550" s="14" t="s">
        <v>63</v>
      </c>
      <c r="F1550" s="13" t="s">
        <v>21</v>
      </c>
      <c r="G1550" s="24" t="n">
        <v>0.22</v>
      </c>
      <c r="H1550" s="13" t="n">
        <v>100</v>
      </c>
      <c r="I1550" s="21" t="n">
        <f>G1550*H1550*7</f>
        <v>154</v>
      </c>
      <c r="J1550" s="13" t="s">
        <v>126</v>
      </c>
      <c r="K1550" s="15" t="n">
        <v>0</v>
      </c>
      <c r="L1550" s="15" t="n">
        <v>0</v>
      </c>
      <c r="M1550" s="15" t="n">
        <v>0</v>
      </c>
      <c r="N1550" s="12" t="n">
        <v>0</v>
      </c>
      <c r="O1550" s="12" t="n">
        <v>0</v>
      </c>
      <c r="P1550" s="12" t="n">
        <v>0</v>
      </c>
      <c r="Q1550" s="23" t="n">
        <f>M1552/H1550</f>
        <v>0.07</v>
      </c>
    </row>
    <row r="1551" ht="22.5" customHeight="1">
      <c r="A1551" s="20"/>
      <c r="B1551" s="20"/>
      <c r="C1551" s="13"/>
      <c r="D1551" s="20"/>
      <c r="E1551" s="29"/>
      <c r="F1551" s="20"/>
      <c r="G1551" s="29"/>
      <c r="H1551" s="20"/>
      <c r="I1551" s="20"/>
      <c r="J1551" s="13" t="s">
        <v>127</v>
      </c>
      <c r="K1551" s="15" t="n">
        <v>2350</v>
      </c>
      <c r="L1551" s="15" t="n">
        <v>710</v>
      </c>
      <c r="M1551" s="15" t="n">
        <v>2</v>
      </c>
      <c r="N1551" s="12" t="n">
        <v>0</v>
      </c>
      <c r="O1551" s="12" t="n">
        <v>0.22</v>
      </c>
      <c r="P1551" s="12" t="n">
        <v>0.44</v>
      </c>
      <c r="Q1551" s="26"/>
    </row>
    <row r="1552" ht="22.5" customHeight="1">
      <c r="A1552" s="20"/>
      <c r="B1552" s="20"/>
      <c r="C1552" s="13"/>
      <c r="D1552" s="20"/>
      <c r="E1552" s="29"/>
      <c r="F1552" s="20"/>
      <c r="G1552" s="29"/>
      <c r="H1552" s="20"/>
      <c r="I1552" s="20"/>
      <c r="J1552" s="13" t="s">
        <v>128</v>
      </c>
      <c r="K1552" s="15" t="n">
        <v>11564</v>
      </c>
      <c r="L1552" s="15" t="n">
        <v>3166</v>
      </c>
      <c r="M1552" s="15" t="n">
        <v>7</v>
      </c>
      <c r="N1552" s="12" t="n">
        <v>0</v>
      </c>
      <c r="O1552" s="12" t="n">
        <v>0.22</v>
      </c>
      <c r="P1552" s="12" t="n">
        <v>1.54</v>
      </c>
      <c r="Q1552" s="26"/>
    </row>
    <row r="1553" ht="22.5" customHeight="1">
      <c r="A1553" s="20"/>
      <c r="B1553" s="20"/>
      <c r="C1553" s="13" t="n">
        <v>12304863</v>
      </c>
      <c r="D1553" s="13" t="s">
        <v>59</v>
      </c>
      <c r="E1553" s="14" t="s">
        <v>14</v>
      </c>
      <c r="F1553" s="13" t="s">
        <v>26</v>
      </c>
      <c r="G1553" s="24" t="n">
        <v>0.5</v>
      </c>
      <c r="H1553" s="13" t="n">
        <v>100</v>
      </c>
      <c r="I1553" s="21" t="n">
        <f>G1553*H1553*7</f>
        <v>350</v>
      </c>
      <c r="J1553" s="13" t="s">
        <v>126</v>
      </c>
      <c r="K1553" s="15" t="n">
        <v>302</v>
      </c>
      <c r="L1553" s="15" t="n">
        <v>1</v>
      </c>
      <c r="M1553" s="15" t="n">
        <v>0</v>
      </c>
      <c r="N1553" s="12" t="n">
        <v>0.04</v>
      </c>
      <c r="O1553" s="12" t="n">
        <v>0</v>
      </c>
      <c r="P1553" s="12" t="n">
        <v>0.04</v>
      </c>
      <c r="Q1553" s="23" t="n">
        <f>M1555/H1553</f>
        <v>0.09</v>
      </c>
    </row>
    <row r="1554" ht="22.5" customHeight="1">
      <c r="A1554" s="20"/>
      <c r="B1554" s="20"/>
      <c r="C1554" s="13"/>
      <c r="D1554" s="20"/>
      <c r="E1554" s="29"/>
      <c r="F1554" s="20"/>
      <c r="G1554" s="29"/>
      <c r="H1554" s="20"/>
      <c r="I1554" s="20"/>
      <c r="J1554" s="13" t="s">
        <v>127</v>
      </c>
      <c r="K1554" s="15" t="n">
        <v>11305</v>
      </c>
      <c r="L1554" s="15" t="n">
        <v>116</v>
      </c>
      <c r="M1554" s="15" t="n">
        <v>9</v>
      </c>
      <c r="N1554" s="12" t="n">
        <v>0.01</v>
      </c>
      <c r="O1554" s="12" t="n">
        <v>0.18</v>
      </c>
      <c r="P1554" s="12" t="n">
        <v>1.61</v>
      </c>
      <c r="Q1554" s="26"/>
    </row>
    <row r="1555" ht="22.5" customHeight="1">
      <c r="A1555" s="20"/>
      <c r="B1555" s="20"/>
      <c r="C1555" s="13"/>
      <c r="D1555" s="20"/>
      <c r="E1555" s="29"/>
      <c r="F1555" s="20"/>
      <c r="G1555" s="29"/>
      <c r="H1555" s="20"/>
      <c r="I1555" s="20"/>
      <c r="J1555" s="13" t="s">
        <v>128</v>
      </c>
      <c r="K1555" s="15" t="n">
        <v>11305</v>
      </c>
      <c r="L1555" s="15" t="n">
        <v>116</v>
      </c>
      <c r="M1555" s="15" t="n">
        <v>9</v>
      </c>
      <c r="N1555" s="12" t="n">
        <v>0.01</v>
      </c>
      <c r="O1555" s="12" t="n">
        <v>0.18</v>
      </c>
      <c r="P1555" s="12" t="n">
        <v>1.61</v>
      </c>
      <c r="Q1555" s="26"/>
    </row>
    <row r="1556" ht="22.5" customHeight="1">
      <c r="A1556" s="20"/>
      <c r="B1556" s="20"/>
      <c r="C1556" s="13" t="n">
        <v>5617321</v>
      </c>
      <c r="D1556" s="13" t="s">
        <v>62</v>
      </c>
      <c r="E1556" s="14" t="s">
        <v>63</v>
      </c>
      <c r="F1556" s="13" t="s">
        <v>12</v>
      </c>
      <c r="G1556" s="24" t="n">
        <v>0.2</v>
      </c>
      <c r="H1556" s="13" t="n">
        <v>100</v>
      </c>
      <c r="I1556" s="21" t="n">
        <f>G1556*H1556*7</f>
        <v>140</v>
      </c>
      <c r="J1556" s="13" t="s">
        <v>126</v>
      </c>
      <c r="K1556" s="15" t="n">
        <v>17</v>
      </c>
      <c r="L1556" s="15" t="n">
        <v>8</v>
      </c>
      <c r="M1556" s="15" t="n">
        <v>0</v>
      </c>
      <c r="N1556" s="12" t="n">
        <v>0.001</v>
      </c>
      <c r="O1556" s="12" t="n">
        <v>0</v>
      </c>
      <c r="P1556" s="12" t="n">
        <v>0.005</v>
      </c>
      <c r="Q1556" s="23" t="n">
        <f>M1558/H1556</f>
        <v>0</v>
      </c>
    </row>
    <row r="1557" ht="22.5" customHeight="1">
      <c r="A1557" s="20"/>
      <c r="B1557" s="20"/>
      <c r="C1557" s="13"/>
      <c r="D1557" s="20"/>
      <c r="E1557" s="29"/>
      <c r="F1557" s="20"/>
      <c r="G1557" s="29"/>
      <c r="H1557" s="20"/>
      <c r="I1557" s="20"/>
      <c r="J1557" s="13" t="s">
        <v>127</v>
      </c>
      <c r="K1557" s="15" t="n">
        <v>270</v>
      </c>
      <c r="L1557" s="15" t="n">
        <v>94</v>
      </c>
      <c r="M1557" s="15" t="n">
        <v>0</v>
      </c>
      <c r="N1557" s="12" t="n">
        <v>0.001</v>
      </c>
      <c r="O1557" s="12" t="n">
        <v>0</v>
      </c>
      <c r="P1557" s="12" t="n">
        <v>0.0532</v>
      </c>
      <c r="Q1557" s="26"/>
    </row>
    <row r="1558" ht="22.5" customHeight="1">
      <c r="A1558" s="20"/>
      <c r="B1558" s="20"/>
      <c r="C1558" s="13"/>
      <c r="D1558" s="20"/>
      <c r="E1558" s="29"/>
      <c r="F1558" s="20"/>
      <c r="G1558" s="29"/>
      <c r="H1558" s="20"/>
      <c r="I1558" s="20"/>
      <c r="J1558" s="13" t="s">
        <v>128</v>
      </c>
      <c r="K1558" s="15" t="n">
        <v>1141</v>
      </c>
      <c r="L1558" s="15" t="n">
        <v>436</v>
      </c>
      <c r="M1558" s="15" t="n">
        <v>0</v>
      </c>
      <c r="N1558" s="12" t="n">
        <v>0.001</v>
      </c>
      <c r="O1558" s="12" t="n">
        <v>0</v>
      </c>
      <c r="P1558" s="12" t="n">
        <v>0.1626</v>
      </c>
      <c r="Q1558" s="26"/>
    </row>
    <row r="1559" ht="22.5" customHeight="1">
      <c r="A1559" s="20"/>
      <c r="B1559" s="20"/>
      <c r="C1559" s="13" t="n">
        <v>91567363</v>
      </c>
      <c r="D1559" s="13" t="s">
        <v>64</v>
      </c>
      <c r="E1559" s="14" t="s">
        <v>14</v>
      </c>
      <c r="F1559" s="13" t="s">
        <v>15</v>
      </c>
      <c r="G1559" s="24" t="n">
        <v>0.25</v>
      </c>
      <c r="H1559" s="13" t="n">
        <v>200</v>
      </c>
      <c r="I1559" s="21" t="n">
        <f>G1559*H1559*7</f>
        <v>350</v>
      </c>
      <c r="J1559" s="13" t="s">
        <v>126</v>
      </c>
      <c r="K1559" s="15" t="n">
        <v>231</v>
      </c>
      <c r="L1559" s="15" t="n">
        <v>7</v>
      </c>
      <c r="M1559" s="15" t="n">
        <v>0</v>
      </c>
      <c r="N1559" s="12" t="n">
        <v>0</v>
      </c>
      <c r="O1559" s="12" t="n">
        <v>0</v>
      </c>
      <c r="P1559" s="12" t="n">
        <v>0</v>
      </c>
      <c r="Q1559" s="23" t="n">
        <f>M1561/H1559</f>
        <v>0.445</v>
      </c>
    </row>
    <row r="1560" ht="22.5" customHeight="1">
      <c r="A1560" s="20"/>
      <c r="B1560" s="20"/>
      <c r="C1560" s="13"/>
      <c r="D1560" s="20"/>
      <c r="E1560" s="29"/>
      <c r="F1560" s="20"/>
      <c r="G1560" s="29"/>
      <c r="H1560" s="20"/>
      <c r="I1560" s="20"/>
      <c r="J1560" s="13" t="s">
        <v>127</v>
      </c>
      <c r="K1560" s="15" t="n">
        <v>40665</v>
      </c>
      <c r="L1560" s="15" t="n">
        <v>5412</v>
      </c>
      <c r="M1560" s="15" t="n">
        <v>89</v>
      </c>
      <c r="N1560" s="12" t="n">
        <v>0.004</v>
      </c>
      <c r="O1560" s="12" t="n">
        <v>0.25</v>
      </c>
      <c r="P1560" s="12" t="n">
        <v>22.25</v>
      </c>
      <c r="Q1560" s="26"/>
    </row>
    <row r="1561" ht="22.5" customHeight="1">
      <c r="A1561" s="20"/>
      <c r="B1561" s="20"/>
      <c r="C1561" s="13"/>
      <c r="D1561" s="20"/>
      <c r="E1561" s="29"/>
      <c r="F1561" s="20"/>
      <c r="G1561" s="29"/>
      <c r="H1561" s="20"/>
      <c r="I1561" s="20"/>
      <c r="J1561" s="13" t="s">
        <v>128</v>
      </c>
      <c r="K1561" s="15" t="n">
        <v>40665</v>
      </c>
      <c r="L1561" s="15" t="n">
        <v>5412</v>
      </c>
      <c r="M1561" s="15" t="n">
        <v>89</v>
      </c>
      <c r="N1561" s="12" t="n">
        <v>0.004</v>
      </c>
      <c r="O1561" s="12" t="n">
        <v>0.25</v>
      </c>
      <c r="P1561" s="12" t="n">
        <v>22.25</v>
      </c>
      <c r="Q1561" s="26"/>
    </row>
    <row r="1562" ht="22.5" customHeight="1">
      <c r="A1562" s="20"/>
      <c r="B1562" s="20"/>
      <c r="C1562" s="13" t="n">
        <v>91567806</v>
      </c>
      <c r="D1562" s="13" t="s">
        <v>64</v>
      </c>
      <c r="E1562" s="14" t="s">
        <v>65</v>
      </c>
      <c r="F1562" s="13" t="s">
        <v>15</v>
      </c>
      <c r="G1562" s="24" t="n">
        <v>0.15</v>
      </c>
      <c r="H1562" s="13" t="n">
        <v>200</v>
      </c>
      <c r="I1562" s="21" t="n">
        <f>G1562*H1562*7</f>
        <v>210</v>
      </c>
      <c r="J1562" s="13" t="s">
        <v>126</v>
      </c>
      <c r="K1562" s="15" t="n">
        <v>6429</v>
      </c>
      <c r="L1562" s="15" t="n">
        <v>1482</v>
      </c>
      <c r="M1562" s="15" t="n">
        <v>10</v>
      </c>
      <c r="N1562" s="12" t="n">
        <v>0.001</v>
      </c>
      <c r="O1562" s="12" t="n">
        <v>0.15</v>
      </c>
      <c r="P1562" s="12" t="n">
        <v>1.5</v>
      </c>
      <c r="Q1562" s="23" t="n">
        <f>M1564/H1562</f>
        <v>0.87</v>
      </c>
    </row>
    <row r="1563" ht="22.5" customHeight="1">
      <c r="A1563" s="20"/>
      <c r="B1563" s="20"/>
      <c r="C1563" s="13"/>
      <c r="D1563" s="20"/>
      <c r="E1563" s="29"/>
      <c r="F1563" s="20"/>
      <c r="G1563" s="29"/>
      <c r="H1563" s="20"/>
      <c r="I1563" s="20"/>
      <c r="J1563" s="13" t="s">
        <v>127</v>
      </c>
      <c r="K1563" s="15" t="n">
        <v>104968</v>
      </c>
      <c r="L1563" s="15" t="n">
        <v>24211</v>
      </c>
      <c r="M1563" s="15" t="n">
        <v>174</v>
      </c>
      <c r="N1563" s="12" t="n">
        <v>0.001</v>
      </c>
      <c r="O1563" s="12" t="n">
        <v>0.15</v>
      </c>
      <c r="P1563" s="12" t="n">
        <v>26.1</v>
      </c>
      <c r="Q1563" s="26"/>
    </row>
    <row r="1564" ht="22.5" customHeight="1">
      <c r="A1564" s="20"/>
      <c r="B1564" s="20"/>
      <c r="C1564" s="13"/>
      <c r="D1564" s="20"/>
      <c r="E1564" s="29"/>
      <c r="F1564" s="20"/>
      <c r="G1564" s="29"/>
      <c r="H1564" s="20"/>
      <c r="I1564" s="20"/>
      <c r="J1564" s="13" t="s">
        <v>128</v>
      </c>
      <c r="K1564" s="15" t="n">
        <v>104968</v>
      </c>
      <c r="L1564" s="15" t="n">
        <v>24211</v>
      </c>
      <c r="M1564" s="15" t="n">
        <v>174</v>
      </c>
      <c r="N1564" s="12" t="n">
        <v>0.001</v>
      </c>
      <c r="O1564" s="12" t="n">
        <v>0.15</v>
      </c>
      <c r="P1564" s="12" t="n">
        <v>26.1</v>
      </c>
      <c r="Q1564" s="26"/>
    </row>
    <row r="1565" ht="22.5" customHeight="1">
      <c r="A1565" s="20"/>
      <c r="B1565" s="20"/>
      <c r="C1565" s="13" t="n">
        <v>12373981</v>
      </c>
      <c r="D1565" s="13" t="s">
        <v>66</v>
      </c>
      <c r="E1565" s="14" t="s">
        <v>36</v>
      </c>
      <c r="F1565" s="13" t="s">
        <v>15</v>
      </c>
      <c r="G1565" s="24" t="n">
        <v>0.04</v>
      </c>
      <c r="H1565" s="13" t="n">
        <v>250</v>
      </c>
      <c r="I1565" s="21" t="n">
        <f>G1565*H1565*7</f>
        <v>70</v>
      </c>
      <c r="J1565" s="13" t="s">
        <v>126</v>
      </c>
      <c r="K1565" s="15" t="n">
        <v>1502</v>
      </c>
      <c r="L1565" s="15" t="n">
        <v>14</v>
      </c>
      <c r="M1565" s="15" t="n">
        <v>0</v>
      </c>
      <c r="N1565" s="12" t="n">
        <v>0</v>
      </c>
      <c r="O1565" s="12" t="n">
        <v>0</v>
      </c>
      <c r="P1565" s="12" t="n">
        <v>0</v>
      </c>
      <c r="Q1565" s="23" t="n">
        <f>M1567/H1565</f>
        <v>0.148</v>
      </c>
    </row>
    <row r="1566" ht="22.5" customHeight="1">
      <c r="A1566" s="20"/>
      <c r="B1566" s="20"/>
      <c r="C1566" s="13"/>
      <c r="D1566" s="20"/>
      <c r="E1566" s="29"/>
      <c r="F1566" s="20"/>
      <c r="G1566" s="29"/>
      <c r="H1566" s="20"/>
      <c r="I1566" s="20"/>
      <c r="J1566" s="13" t="s">
        <v>127</v>
      </c>
      <c r="K1566" s="15" t="n">
        <v>45505</v>
      </c>
      <c r="L1566" s="15" t="n">
        <v>725</v>
      </c>
      <c r="M1566" s="15" t="n">
        <v>37</v>
      </c>
      <c r="N1566" s="12" t="n">
        <v>0.002</v>
      </c>
      <c r="O1566" s="12" t="n">
        <v>0.04</v>
      </c>
      <c r="P1566" s="12" t="n">
        <v>1.48</v>
      </c>
      <c r="Q1566" s="26"/>
    </row>
    <row r="1567" ht="22.5" customHeight="1">
      <c r="A1567" s="20"/>
      <c r="B1567" s="20"/>
      <c r="C1567" s="13"/>
      <c r="D1567" s="20"/>
      <c r="E1567" s="29"/>
      <c r="F1567" s="20"/>
      <c r="G1567" s="29"/>
      <c r="H1567" s="20"/>
      <c r="I1567" s="20"/>
      <c r="J1567" s="13" t="s">
        <v>128</v>
      </c>
      <c r="K1567" s="15" t="n">
        <v>45505</v>
      </c>
      <c r="L1567" s="15" t="n">
        <v>725</v>
      </c>
      <c r="M1567" s="15" t="n">
        <v>37</v>
      </c>
      <c r="N1567" s="12" t="n">
        <v>0.002</v>
      </c>
      <c r="O1567" s="12" t="n">
        <v>0.04</v>
      </c>
      <c r="P1567" s="12" t="n">
        <v>1.48</v>
      </c>
      <c r="Q1567" s="26"/>
    </row>
    <row r="1568" ht="22.5" customHeight="1">
      <c r="A1568" s="20"/>
      <c r="B1568" s="20"/>
      <c r="C1568" s="13" t="n">
        <v>5365721</v>
      </c>
      <c r="D1568" s="13" t="s">
        <v>67</v>
      </c>
      <c r="E1568" s="14" t="s">
        <v>65</v>
      </c>
      <c r="F1568" s="13" t="s">
        <v>15</v>
      </c>
      <c r="G1568" s="24" t="n">
        <v>0.5</v>
      </c>
      <c r="H1568" s="13" t="n">
        <v>100</v>
      </c>
      <c r="I1568" s="21" t="n">
        <f>G1568*H1568*7</f>
        <v>350</v>
      </c>
      <c r="J1568" s="13" t="s">
        <v>126</v>
      </c>
      <c r="K1568" s="15" t="n">
        <v>9259</v>
      </c>
      <c r="L1568" s="15" t="n">
        <v>3383</v>
      </c>
      <c r="M1568" s="15" t="n">
        <v>6</v>
      </c>
      <c r="N1568" s="12" t="n">
        <v>0.001</v>
      </c>
      <c r="O1568" s="12" t="n">
        <v>0.5</v>
      </c>
      <c r="P1568" s="12" t="n">
        <v>3</v>
      </c>
      <c r="Q1568" s="23" t="n">
        <f>M1570/H1568</f>
        <v>0.82</v>
      </c>
    </row>
    <row r="1569" ht="22.5" customHeight="1">
      <c r="A1569" s="20"/>
      <c r="B1569" s="20"/>
      <c r="C1569" s="13"/>
      <c r="D1569" s="20"/>
      <c r="E1569" s="29"/>
      <c r="F1569" s="20"/>
      <c r="G1569" s="29"/>
      <c r="H1569" s="20"/>
      <c r="I1569" s="20"/>
      <c r="J1569" s="13" t="s">
        <v>127</v>
      </c>
      <c r="K1569" s="15" t="n">
        <v>37479</v>
      </c>
      <c r="L1569" s="15" t="n">
        <v>13474</v>
      </c>
      <c r="M1569" s="15" t="n">
        <v>40</v>
      </c>
      <c r="N1569" s="12" t="n">
        <v>0.001</v>
      </c>
      <c r="O1569" s="12" t="n">
        <v>0.5</v>
      </c>
      <c r="P1569" s="12" t="n">
        <v>20</v>
      </c>
      <c r="Q1569" s="26"/>
      <c r="R1569" s="4" t="s">
        <v>150</v>
      </c>
    </row>
    <row r="1570" ht="22.5" customHeight="1">
      <c r="A1570" s="20"/>
      <c r="B1570" s="20"/>
      <c r="C1570" s="13"/>
      <c r="D1570" s="20"/>
      <c r="E1570" s="29"/>
      <c r="F1570" s="20"/>
      <c r="G1570" s="29"/>
      <c r="H1570" s="20"/>
      <c r="I1570" s="20"/>
      <c r="J1570" s="13" t="s">
        <v>128</v>
      </c>
      <c r="K1570" s="15" t="n">
        <v>154130</v>
      </c>
      <c r="L1570" s="15" t="n">
        <v>56496</v>
      </c>
      <c r="M1570" s="15" t="n">
        <v>82</v>
      </c>
      <c r="N1570" s="12" t="n">
        <v>0.001</v>
      </c>
      <c r="O1570" s="12" t="n">
        <v>0.5</v>
      </c>
      <c r="P1570" s="12" t="n">
        <v>41</v>
      </c>
      <c r="Q1570" s="26"/>
    </row>
    <row r="1571" ht="22.5" customHeight="1">
      <c r="A1571" s="20"/>
      <c r="B1571" s="20"/>
      <c r="C1571" s="13" t="n">
        <v>91568575</v>
      </c>
      <c r="D1571" s="13" t="s">
        <v>68</v>
      </c>
      <c r="E1571" s="14" t="s">
        <v>14</v>
      </c>
      <c r="F1571" s="13" t="s">
        <v>15</v>
      </c>
      <c r="G1571" s="24" t="n">
        <v>0.4</v>
      </c>
      <c r="H1571" s="13" t="n">
        <v>30</v>
      </c>
      <c r="I1571" s="21" t="n">
        <f>G1571*H1571*7</f>
        <v>84</v>
      </c>
      <c r="J1571" s="13" t="s">
        <v>126</v>
      </c>
      <c r="K1571" s="15" t="n">
        <v>707</v>
      </c>
      <c r="L1571" s="15" t="n">
        <v>2</v>
      </c>
      <c r="M1571" s="15" t="n">
        <v>0</v>
      </c>
      <c r="N1571" s="12" t="n">
        <v>0</v>
      </c>
      <c r="O1571" s="12" t="n">
        <v>0</v>
      </c>
      <c r="P1571" s="12" t="n">
        <v>0</v>
      </c>
      <c r="Q1571" s="23" t="n">
        <f>M1573/H1571</f>
        <v>0</v>
      </c>
    </row>
    <row r="1572" ht="22.5" customHeight="1">
      <c r="A1572" s="20"/>
      <c r="B1572" s="20"/>
      <c r="C1572" s="13"/>
      <c r="D1572" s="20"/>
      <c r="E1572" s="29"/>
      <c r="F1572" s="20"/>
      <c r="G1572" s="29"/>
      <c r="H1572" s="20"/>
      <c r="I1572" s="20"/>
      <c r="J1572" s="13" t="s">
        <v>127</v>
      </c>
      <c r="K1572" s="15" t="n">
        <v>72760</v>
      </c>
      <c r="L1572" s="15" t="n">
        <v>11778</v>
      </c>
      <c r="M1572" s="15" t="n">
        <v>0</v>
      </c>
      <c r="N1572" s="12" t="n">
        <v>0</v>
      </c>
      <c r="O1572" s="12" t="n">
        <v>0</v>
      </c>
      <c r="P1572" s="12" t="n">
        <v>0</v>
      </c>
      <c r="Q1572" s="26"/>
    </row>
    <row r="1573" ht="22.5" customHeight="1">
      <c r="A1573" s="20"/>
      <c r="B1573" s="20"/>
      <c r="C1573" s="13"/>
      <c r="D1573" s="20"/>
      <c r="E1573" s="29"/>
      <c r="F1573" s="20"/>
      <c r="G1573" s="29"/>
      <c r="H1573" s="20"/>
      <c r="I1573" s="20"/>
      <c r="J1573" s="13" t="s">
        <v>128</v>
      </c>
      <c r="K1573" s="15" t="n">
        <v>185675</v>
      </c>
      <c r="L1573" s="15" t="n">
        <v>22117</v>
      </c>
      <c r="M1573" s="15" t="n">
        <v>0</v>
      </c>
      <c r="N1573" s="12" t="n">
        <v>0</v>
      </c>
      <c r="O1573" s="12" t="n">
        <v>0</v>
      </c>
      <c r="P1573" s="12" t="n">
        <v>0</v>
      </c>
      <c r="Q1573" s="26"/>
    </row>
    <row r="1574" ht="22.5" customHeight="1">
      <c r="A1574" s="20"/>
      <c r="B1574" s="51" t="s">
        <v>137</v>
      </c>
      <c r="C1574" s="13" t="n">
        <v>91399439</v>
      </c>
      <c r="D1574" s="13" t="s">
        <v>69</v>
      </c>
      <c r="E1574" s="14" t="s">
        <v>42</v>
      </c>
      <c r="F1574" s="13" t="s">
        <v>15</v>
      </c>
      <c r="G1574" s="24" t="n">
        <v>0.1</v>
      </c>
      <c r="H1574" s="13" t="n">
        <v>200</v>
      </c>
      <c r="I1574" s="21" t="n">
        <f>G1574*H1574*7</f>
        <v>140</v>
      </c>
      <c r="J1574" s="13" t="s">
        <v>126</v>
      </c>
      <c r="K1574" s="17" t="n">
        <v>912</v>
      </c>
      <c r="L1574" s="15" t="n">
        <v>23</v>
      </c>
      <c r="M1574" s="17" t="n">
        <v>0</v>
      </c>
      <c r="N1574" s="12" t="n">
        <v>0</v>
      </c>
      <c r="O1574" s="12" t="n">
        <v>0</v>
      </c>
      <c r="P1574" s="12" t="n">
        <v>0</v>
      </c>
      <c r="Q1574" s="23" t="n">
        <f>M1576/H1574</f>
        <v>0.015</v>
      </c>
    </row>
    <row r="1575" ht="22.5" customHeight="1">
      <c r="A1575" s="20"/>
      <c r="B1575" s="20"/>
      <c r="C1575" s="13"/>
      <c r="D1575" s="20"/>
      <c r="E1575" s="29"/>
      <c r="F1575" s="20"/>
      <c r="G1575" s="29"/>
      <c r="H1575" s="20"/>
      <c r="I1575" s="20"/>
      <c r="J1575" s="13" t="s">
        <v>127</v>
      </c>
      <c r="K1575" s="17" t="n">
        <v>90500</v>
      </c>
      <c r="L1575" s="15" t="n">
        <v>1890</v>
      </c>
      <c r="M1575" s="15" t="n">
        <v>1</v>
      </c>
      <c r="N1575" s="12" t="n">
        <v>0</v>
      </c>
      <c r="O1575" s="12" t="n">
        <v>0.1</v>
      </c>
      <c r="P1575" s="12" t="n">
        <v>0.1</v>
      </c>
      <c r="Q1575" s="26"/>
    </row>
    <row r="1576" ht="22.5" customHeight="1">
      <c r="A1576" s="20"/>
      <c r="B1576" s="20"/>
      <c r="C1576" s="13"/>
      <c r="D1576" s="20"/>
      <c r="E1576" s="29"/>
      <c r="F1576" s="20"/>
      <c r="G1576" s="29"/>
      <c r="H1576" s="20"/>
      <c r="I1576" s="20"/>
      <c r="J1576" s="13" t="s">
        <v>128</v>
      </c>
      <c r="K1576" s="17" t="n">
        <v>170435</v>
      </c>
      <c r="L1576" s="15" t="n">
        <v>2921</v>
      </c>
      <c r="M1576" s="11" t="n">
        <v>3</v>
      </c>
      <c r="N1576" s="12" t="n">
        <v>0</v>
      </c>
      <c r="O1576" s="12" t="n">
        <v>0.1</v>
      </c>
      <c r="P1576" s="12" t="n">
        <v>0.3</v>
      </c>
      <c r="Q1576" s="26"/>
    </row>
    <row r="1577" ht="22.5" customHeight="1">
      <c r="A1577" s="20"/>
      <c r="B1577" s="20"/>
      <c r="C1577" s="13" t="n">
        <v>91399437</v>
      </c>
      <c r="D1577" s="13" t="s">
        <v>70</v>
      </c>
      <c r="E1577" s="14" t="s">
        <v>71</v>
      </c>
      <c r="F1577" s="13" t="s">
        <v>15</v>
      </c>
      <c r="G1577" s="24" t="n">
        <v>0.15</v>
      </c>
      <c r="H1577" s="13" t="n">
        <v>50</v>
      </c>
      <c r="I1577" s="21" t="n">
        <f>G1577*H1577*7</f>
        <v>52.5</v>
      </c>
      <c r="J1577" s="13" t="s">
        <v>126</v>
      </c>
      <c r="K1577" s="17" t="n">
        <v>933</v>
      </c>
      <c r="L1577" s="15" t="n">
        <v>432</v>
      </c>
      <c r="M1577" s="15" t="n">
        <v>6</v>
      </c>
      <c r="N1577" s="12" t="n">
        <v>0.002</v>
      </c>
      <c r="O1577" s="12" t="n">
        <v>0.15</v>
      </c>
      <c r="P1577" s="12" t="n">
        <v>0.9</v>
      </c>
      <c r="Q1577" s="23" t="n">
        <f>M1579/H1577</f>
        <v>1</v>
      </c>
    </row>
    <row r="1578" ht="22.5" customHeight="1">
      <c r="A1578" s="20"/>
      <c r="B1578" s="20"/>
      <c r="C1578" s="13"/>
      <c r="D1578" s="20"/>
      <c r="E1578" s="29"/>
      <c r="F1578" s="20"/>
      <c r="G1578" s="29"/>
      <c r="H1578" s="20"/>
      <c r="I1578" s="20"/>
      <c r="J1578" s="13" t="s">
        <v>127</v>
      </c>
      <c r="K1578" s="17" t="n">
        <v>21231</v>
      </c>
      <c r="L1578" s="15" t="n">
        <v>9015</v>
      </c>
      <c r="M1578" s="15" t="n">
        <v>50</v>
      </c>
      <c r="N1578" s="12" t="n">
        <v>0.001</v>
      </c>
      <c r="O1578" s="12" t="n">
        <v>0.15</v>
      </c>
      <c r="P1578" s="12" t="n">
        <v>7.5</v>
      </c>
      <c r="Q1578" s="26"/>
    </row>
    <row r="1579" ht="22.5" customHeight="1">
      <c r="A1579" s="20"/>
      <c r="B1579" s="20"/>
      <c r="C1579" s="13"/>
      <c r="D1579" s="20"/>
      <c r="E1579" s="29"/>
      <c r="F1579" s="20"/>
      <c r="G1579" s="29"/>
      <c r="H1579" s="20"/>
      <c r="I1579" s="20"/>
      <c r="J1579" s="13" t="s">
        <v>128</v>
      </c>
      <c r="K1579" s="17" t="n">
        <v>28255</v>
      </c>
      <c r="L1579" s="15" t="n">
        <v>11626</v>
      </c>
      <c r="M1579" s="15" t="n">
        <v>50</v>
      </c>
      <c r="N1579" s="12" t="n">
        <v>0.001</v>
      </c>
      <c r="O1579" s="12" t="n">
        <v>0.15</v>
      </c>
      <c r="P1579" s="12" t="n">
        <v>7.5</v>
      </c>
      <c r="Q1579" s="26"/>
    </row>
    <row r="1580" ht="22.5" customHeight="1">
      <c r="A1580" s="20"/>
      <c r="B1580" s="20"/>
      <c r="C1580" s="13" t="n">
        <v>5556054</v>
      </c>
      <c r="D1580" s="13" t="s">
        <v>72</v>
      </c>
      <c r="E1580" s="14" t="s">
        <v>36</v>
      </c>
      <c r="F1580" s="13" t="s">
        <v>15</v>
      </c>
      <c r="G1580" s="24" t="n">
        <v>0.8</v>
      </c>
      <c r="H1580" s="13" t="n">
        <v>100</v>
      </c>
      <c r="I1580" s="21" t="n">
        <f>G1580*H1580*7</f>
        <v>560</v>
      </c>
      <c r="J1580" s="13" t="s">
        <v>126</v>
      </c>
      <c r="K1580" s="17" t="n">
        <v>324</v>
      </c>
      <c r="L1580" s="15" t="n">
        <v>14</v>
      </c>
      <c r="M1580" s="17" t="n">
        <v>0</v>
      </c>
      <c r="N1580" s="12" t="n">
        <v>0</v>
      </c>
      <c r="O1580" s="12" t="n">
        <v>0</v>
      </c>
      <c r="P1580" s="12" t="n">
        <v>0</v>
      </c>
      <c r="Q1580" s="23" t="n">
        <f>M1582/H1580</f>
        <v>0.03</v>
      </c>
    </row>
    <row r="1581" ht="22.5" customHeight="1">
      <c r="A1581" s="20"/>
      <c r="B1581" s="20"/>
      <c r="C1581" s="13"/>
      <c r="D1581" s="20"/>
      <c r="E1581" s="29"/>
      <c r="F1581" s="20"/>
      <c r="G1581" s="29"/>
      <c r="H1581" s="20"/>
      <c r="I1581" s="20"/>
      <c r="J1581" s="13" t="s">
        <v>127</v>
      </c>
      <c r="K1581" s="17" t="n">
        <v>6673</v>
      </c>
      <c r="L1581" s="15" t="n">
        <v>228</v>
      </c>
      <c r="M1581" s="17" t="n">
        <v>2</v>
      </c>
      <c r="N1581" s="12" t="n">
        <v>0.037</v>
      </c>
      <c r="O1581" s="12" t="n">
        <v>4.191</v>
      </c>
      <c r="P1581" s="12" t="n">
        <v>8.383</v>
      </c>
      <c r="Q1581" s="26"/>
    </row>
    <row r="1582" ht="22.5" customHeight="1">
      <c r="A1582" s="20"/>
      <c r="B1582" s="20"/>
      <c r="C1582" s="13"/>
      <c r="D1582" s="20"/>
      <c r="E1582" s="29"/>
      <c r="F1582" s="20"/>
      <c r="G1582" s="29"/>
      <c r="H1582" s="20"/>
      <c r="I1582" s="20"/>
      <c r="J1582" s="13" t="s">
        <v>128</v>
      </c>
      <c r="K1582" s="17" t="n">
        <v>14179</v>
      </c>
      <c r="L1582" s="15" t="n">
        <v>434</v>
      </c>
      <c r="M1582" s="17" t="n">
        <v>3</v>
      </c>
      <c r="N1582" s="12" t="n">
        <v>0.028</v>
      </c>
      <c r="O1582" s="12" t="n">
        <v>4.028</v>
      </c>
      <c r="P1582" s="12" t="n">
        <v>12.083</v>
      </c>
      <c r="Q1582" s="26"/>
    </row>
    <row r="1583" ht="22.5" customHeight="1">
      <c r="A1583" s="20"/>
      <c r="B1583" s="20"/>
      <c r="C1583" s="13" t="n">
        <v>8628042</v>
      </c>
      <c r="D1583" s="13" t="s">
        <v>28</v>
      </c>
      <c r="E1583" s="14" t="s">
        <v>14</v>
      </c>
      <c r="F1583" s="13" t="s">
        <v>26</v>
      </c>
      <c r="G1583" s="24" t="n">
        <v>0.48</v>
      </c>
      <c r="H1583" s="13" t="n">
        <v>400</v>
      </c>
      <c r="I1583" s="21" t="n">
        <f>G1583*H1583*7</f>
        <v>1344</v>
      </c>
      <c r="J1583" s="13" t="s">
        <v>126</v>
      </c>
      <c r="K1583" s="17" t="n">
        <v>2665</v>
      </c>
      <c r="L1583" s="15" t="n">
        <v>1420</v>
      </c>
      <c r="M1583" s="17" t="n">
        <v>27</v>
      </c>
      <c r="N1583" s="12" t="n">
        <v>0.01</v>
      </c>
      <c r="O1583" s="12" t="n">
        <v>0.46</v>
      </c>
      <c r="P1583" s="12" t="n">
        <v>12.52</v>
      </c>
      <c r="Q1583" s="23" t="n">
        <f>M1585/H1583</f>
        <v>0.9</v>
      </c>
    </row>
    <row r="1584" ht="22.5" customHeight="1">
      <c r="A1584" s="20"/>
      <c r="B1584" s="20"/>
      <c r="C1584" s="13"/>
      <c r="D1584" s="20"/>
      <c r="E1584" s="29"/>
      <c r="F1584" s="20"/>
      <c r="G1584" s="29"/>
      <c r="H1584" s="20"/>
      <c r="I1584" s="20"/>
      <c r="J1584" s="13" t="s">
        <v>127</v>
      </c>
      <c r="K1584" s="17" t="n">
        <v>27359</v>
      </c>
      <c r="L1584" s="15" t="n">
        <v>14803</v>
      </c>
      <c r="M1584" s="17" t="n">
        <v>308</v>
      </c>
      <c r="N1584" s="12" t="n">
        <v>0.01</v>
      </c>
      <c r="O1584" s="12" t="n">
        <v>0.39</v>
      </c>
      <c r="P1584" s="12" t="n">
        <v>119.67</v>
      </c>
      <c r="Q1584" s="26"/>
    </row>
    <row r="1585" ht="22.5" customHeight="1">
      <c r="A1585" s="20"/>
      <c r="B1585" s="20"/>
      <c r="C1585" s="13"/>
      <c r="D1585" s="20"/>
      <c r="E1585" s="29"/>
      <c r="F1585" s="20"/>
      <c r="G1585" s="29"/>
      <c r="H1585" s="20"/>
      <c r="I1585" s="20"/>
      <c r="J1585" s="13" t="s">
        <v>128</v>
      </c>
      <c r="K1585" s="17" t="n">
        <v>36054</v>
      </c>
      <c r="L1585" s="15" t="n">
        <v>18575</v>
      </c>
      <c r="M1585" s="11" t="n">
        <v>360</v>
      </c>
      <c r="N1585" s="12" t="n">
        <v>0.01</v>
      </c>
      <c r="O1585" s="12" t="n">
        <v>0.38</v>
      </c>
      <c r="P1585" s="12" t="n">
        <v>136.26</v>
      </c>
      <c r="Q1585" s="26"/>
    </row>
    <row r="1586" ht="22.5" customHeight="1">
      <c r="A1586" s="20"/>
      <c r="B1586" s="20"/>
      <c r="C1586" s="13" t="n">
        <v>9297014</v>
      </c>
      <c r="D1586" s="13" t="s">
        <v>13</v>
      </c>
      <c r="E1586" s="14" t="s">
        <v>14</v>
      </c>
      <c r="F1586" s="13" t="s">
        <v>26</v>
      </c>
      <c r="G1586" s="24" t="n">
        <v>0.18</v>
      </c>
      <c r="H1586" s="13" t="n">
        <v>200</v>
      </c>
      <c r="I1586" s="21" t="n">
        <f>G1586*H1586*7</f>
        <v>252</v>
      </c>
      <c r="J1586" s="13" t="s">
        <v>126</v>
      </c>
      <c r="K1586" s="17" t="n">
        <v>2422</v>
      </c>
      <c r="L1586" s="15" t="n">
        <v>319</v>
      </c>
      <c r="M1586" s="17" t="n">
        <v>17</v>
      </c>
      <c r="N1586" s="12" t="n">
        <v>0.01</v>
      </c>
      <c r="O1586" s="12" t="n">
        <v>0.26</v>
      </c>
      <c r="P1586" s="12" t="n">
        <v>4.41</v>
      </c>
      <c r="Q1586" s="23" t="n">
        <f>M1588/H1586</f>
        <v>0.99</v>
      </c>
    </row>
    <row r="1587" ht="22.5" customHeight="1">
      <c r="A1587" s="20"/>
      <c r="B1587" s="20"/>
      <c r="C1587" s="13"/>
      <c r="D1587" s="20"/>
      <c r="E1587" s="29"/>
      <c r="F1587" s="20"/>
      <c r="G1587" s="29"/>
      <c r="H1587" s="20"/>
      <c r="I1587" s="20"/>
      <c r="J1587" s="13" t="s">
        <v>127</v>
      </c>
      <c r="K1587" s="17" t="n">
        <v>11849</v>
      </c>
      <c r="L1587" s="15" t="n">
        <v>1450</v>
      </c>
      <c r="M1587" s="11" t="n">
        <v>135</v>
      </c>
      <c r="N1587" s="12" t="n">
        <v>0.01</v>
      </c>
      <c r="O1587" s="12" t="n">
        <v>0.14</v>
      </c>
      <c r="P1587" s="12" t="n">
        <v>19.41</v>
      </c>
      <c r="Q1587" s="26"/>
    </row>
    <row r="1588" ht="22.5" customHeight="1">
      <c r="A1588" s="20"/>
      <c r="B1588" s="20"/>
      <c r="C1588" s="13"/>
      <c r="D1588" s="20"/>
      <c r="E1588" s="29"/>
      <c r="F1588" s="20"/>
      <c r="G1588" s="29"/>
      <c r="H1588" s="20"/>
      <c r="I1588" s="20"/>
      <c r="J1588" s="13" t="s">
        <v>128</v>
      </c>
      <c r="K1588" s="17" t="n">
        <v>32204</v>
      </c>
      <c r="L1588" s="15" t="n">
        <v>5043</v>
      </c>
      <c r="M1588" s="11" t="n">
        <v>198</v>
      </c>
      <c r="N1588" s="12" t="n">
        <v>0.01</v>
      </c>
      <c r="O1588" s="12" t="n">
        <v>0.16</v>
      </c>
      <c r="P1588" s="12" t="n">
        <v>32.11</v>
      </c>
      <c r="Q1588" s="26"/>
    </row>
    <row r="1589" ht="22.5" customHeight="1">
      <c r="A1589" s="20"/>
      <c r="B1589" s="20"/>
      <c r="C1589" s="13" t="n">
        <v>7815836</v>
      </c>
      <c r="D1589" s="13" t="s">
        <v>73</v>
      </c>
      <c r="E1589" s="14" t="s">
        <v>36</v>
      </c>
      <c r="F1589" s="13" t="s">
        <v>15</v>
      </c>
      <c r="G1589" s="24" t="n">
        <v>0.08</v>
      </c>
      <c r="H1589" s="13" t="n">
        <v>12000</v>
      </c>
      <c r="I1589" s="21" t="n">
        <f>G1589*H1589*7</f>
        <v>6720</v>
      </c>
      <c r="J1589" s="13" t="s">
        <v>126</v>
      </c>
      <c r="K1589" s="17" t="n">
        <v>35473</v>
      </c>
      <c r="L1589" s="15" t="n">
        <v>8491</v>
      </c>
      <c r="M1589" s="17" t="n">
        <v>122</v>
      </c>
      <c r="N1589" s="12" t="n">
        <v>0.002</v>
      </c>
      <c r="O1589" s="12" t="n">
        <v>0.116</v>
      </c>
      <c r="P1589" s="12" t="n">
        <v>14.11</v>
      </c>
      <c r="Q1589" s="23" t="n">
        <f>M1591/H1589</f>
        <v>0.290416666666667</v>
      </c>
    </row>
    <row r="1590" ht="22.5" customHeight="1">
      <c r="A1590" s="20"/>
      <c r="B1590" s="20"/>
      <c r="C1590" s="13"/>
      <c r="D1590" s="20"/>
      <c r="E1590" s="29"/>
      <c r="F1590" s="20"/>
      <c r="G1590" s="29"/>
      <c r="H1590" s="20"/>
      <c r="I1590" s="20"/>
      <c r="J1590" s="13" t="s">
        <v>127</v>
      </c>
      <c r="K1590" s="17" t="n">
        <v>534487</v>
      </c>
      <c r="L1590" s="15" t="n">
        <v>106544</v>
      </c>
      <c r="M1590" s="17" t="n">
        <v>1697</v>
      </c>
      <c r="N1590" s="12" t="n">
        <v>0.002</v>
      </c>
      <c r="O1590" s="12" t="n">
        <v>0.114</v>
      </c>
      <c r="P1590" s="12" t="n">
        <v>193.73</v>
      </c>
      <c r="Q1590" s="26"/>
    </row>
    <row r="1591" ht="22.5" customHeight="1">
      <c r="A1591" s="20"/>
      <c r="B1591" s="20"/>
      <c r="C1591" s="13"/>
      <c r="D1591" s="20"/>
      <c r="E1591" s="29"/>
      <c r="F1591" s="20"/>
      <c r="G1591" s="29"/>
      <c r="H1591" s="20"/>
      <c r="I1591" s="20"/>
      <c r="J1591" s="13" t="s">
        <v>128</v>
      </c>
      <c r="K1591" s="17" t="n">
        <v>981188</v>
      </c>
      <c r="L1591" s="15" t="n">
        <v>211785</v>
      </c>
      <c r="M1591" s="17" t="n">
        <v>3485</v>
      </c>
      <c r="N1591" s="12" t="n">
        <v>0.002</v>
      </c>
      <c r="O1591" s="12" t="n">
        <v>0.113</v>
      </c>
      <c r="P1591" s="12" t="n">
        <v>394.67</v>
      </c>
      <c r="Q1591" s="26"/>
    </row>
    <row r="1592" ht="22.5" customHeight="1">
      <c r="A1592" s="20"/>
      <c r="B1592" s="20"/>
      <c r="C1592" s="13" t="n">
        <v>8312006</v>
      </c>
      <c r="D1592" s="13" t="s">
        <v>92</v>
      </c>
      <c r="E1592" s="14" t="s">
        <v>14</v>
      </c>
      <c r="F1592" s="13" t="s">
        <v>15</v>
      </c>
      <c r="G1592" s="24" t="n">
        <v>0.12</v>
      </c>
      <c r="H1592" s="14" t="n">
        <v>50</v>
      </c>
      <c r="I1592" s="21" t="n">
        <f>G1592*H1592*7</f>
        <v>42</v>
      </c>
      <c r="J1592" s="13" t="s">
        <v>126</v>
      </c>
      <c r="K1592" s="17" t="n">
        <v>42</v>
      </c>
      <c r="L1592" s="17" t="n">
        <v>8</v>
      </c>
      <c r="M1592" s="17" t="n">
        <v>0</v>
      </c>
      <c r="N1592" s="12" t="n">
        <v>0</v>
      </c>
      <c r="O1592" s="12" t="n">
        <v>0</v>
      </c>
      <c r="P1592" s="12" t="n">
        <v>0</v>
      </c>
      <c r="Q1592" s="23" t="n">
        <f>M1594/H1592</f>
        <v>1</v>
      </c>
    </row>
    <row r="1593" ht="22.5" customHeight="1">
      <c r="A1593" s="20"/>
      <c r="B1593" s="20"/>
      <c r="C1593" s="13"/>
      <c r="D1593" s="20"/>
      <c r="E1593" s="29"/>
      <c r="F1593" s="20"/>
      <c r="G1593" s="29"/>
      <c r="H1593" s="29"/>
      <c r="I1593" s="20"/>
      <c r="J1593" s="13" t="s">
        <v>127</v>
      </c>
      <c r="K1593" s="17" t="n">
        <v>8520</v>
      </c>
      <c r="L1593" s="15" t="n">
        <v>1190</v>
      </c>
      <c r="M1593" s="17" t="n">
        <v>50</v>
      </c>
      <c r="N1593" s="12" t="n">
        <v>0.005</v>
      </c>
      <c r="O1593" s="12" t="n">
        <v>0.12</v>
      </c>
      <c r="P1593" s="12" t="n">
        <v>6</v>
      </c>
      <c r="Q1593" s="26"/>
    </row>
    <row r="1594" ht="22.5" customHeight="1">
      <c r="A1594" s="20"/>
      <c r="B1594" s="20"/>
      <c r="C1594" s="13"/>
      <c r="D1594" s="20"/>
      <c r="E1594" s="29"/>
      <c r="F1594" s="20"/>
      <c r="G1594" s="29"/>
      <c r="H1594" s="29"/>
      <c r="I1594" s="20"/>
      <c r="J1594" s="13" t="s">
        <v>128</v>
      </c>
      <c r="K1594" s="17" t="n">
        <v>14219</v>
      </c>
      <c r="L1594" s="15" t="n">
        <v>1765</v>
      </c>
      <c r="M1594" s="17" t="n">
        <v>50</v>
      </c>
      <c r="N1594" s="12" t="n">
        <v>0.003</v>
      </c>
      <c r="O1594" s="12" t="n">
        <v>0.12</v>
      </c>
      <c r="P1594" s="12" t="n">
        <v>6</v>
      </c>
      <c r="Q1594" s="26"/>
    </row>
    <row r="1595" ht="22.5" customHeight="1">
      <c r="A1595" s="20"/>
      <c r="B1595" s="20"/>
      <c r="C1595" s="13" t="n">
        <v>91467820</v>
      </c>
      <c r="D1595" s="13" t="s">
        <v>74</v>
      </c>
      <c r="E1595" s="14" t="s">
        <v>36</v>
      </c>
      <c r="F1595" s="13" t="s">
        <v>15</v>
      </c>
      <c r="G1595" s="24" t="n">
        <v>0.1</v>
      </c>
      <c r="H1595" s="14" t="n">
        <v>300</v>
      </c>
      <c r="I1595" s="21" t="n">
        <f>G1595*H1595*7</f>
        <v>210</v>
      </c>
      <c r="J1595" s="13" t="s">
        <v>126</v>
      </c>
      <c r="K1595" s="17" t="n">
        <v>508</v>
      </c>
      <c r="L1595" s="15" t="n">
        <v>53</v>
      </c>
      <c r="M1595" s="17" t="n">
        <v>4</v>
      </c>
      <c r="N1595" s="12" t="n">
        <v>0.008</v>
      </c>
      <c r="O1595" s="12" t="n">
        <v>0.1</v>
      </c>
      <c r="P1595" s="12" t="n">
        <v>0.4</v>
      </c>
      <c r="Q1595" s="23" t="n">
        <f>M1597/H1595</f>
        <v>0.786666666666667</v>
      </c>
    </row>
    <row r="1596" ht="22.5" customHeight="1">
      <c r="A1596" s="20"/>
      <c r="B1596" s="20"/>
      <c r="C1596" s="13"/>
      <c r="D1596" s="20"/>
      <c r="E1596" s="29"/>
      <c r="F1596" s="20"/>
      <c r="G1596" s="29"/>
      <c r="H1596" s="29"/>
      <c r="I1596" s="20"/>
      <c r="J1596" s="13" t="s">
        <v>127</v>
      </c>
      <c r="K1596" s="17" t="n">
        <v>134856</v>
      </c>
      <c r="L1596" s="15" t="n">
        <v>51942</v>
      </c>
      <c r="M1596" s="17" t="n">
        <v>236</v>
      </c>
      <c r="N1596" s="12" t="n">
        <v>0</v>
      </c>
      <c r="O1596" s="12" t="n">
        <v>0.1</v>
      </c>
      <c r="P1596" s="12" t="n">
        <v>23.6</v>
      </c>
      <c r="Q1596" s="26"/>
    </row>
    <row r="1597" ht="22.5" customHeight="1">
      <c r="A1597" s="20"/>
      <c r="B1597" s="20"/>
      <c r="C1597" s="13"/>
      <c r="D1597" s="20"/>
      <c r="E1597" s="29"/>
      <c r="F1597" s="20"/>
      <c r="G1597" s="29"/>
      <c r="H1597" s="29"/>
      <c r="I1597" s="20"/>
      <c r="J1597" s="13" t="s">
        <v>128</v>
      </c>
      <c r="K1597" s="17" t="n">
        <v>148123</v>
      </c>
      <c r="L1597" s="15" t="n">
        <v>55354</v>
      </c>
      <c r="M1597" s="17" t="n">
        <v>236</v>
      </c>
      <c r="N1597" s="12" t="n">
        <v>0</v>
      </c>
      <c r="O1597" s="12" t="n">
        <v>0.1</v>
      </c>
      <c r="P1597" s="12" t="n">
        <v>23.6</v>
      </c>
      <c r="Q1597" s="26"/>
    </row>
    <row r="1598" ht="22.5" customHeight="1">
      <c r="A1598" s="20"/>
      <c r="B1598" s="20"/>
      <c r="C1598" s="13" t="n">
        <v>91467821</v>
      </c>
      <c r="D1598" s="13" t="s">
        <v>74</v>
      </c>
      <c r="E1598" s="14" t="s">
        <v>17</v>
      </c>
      <c r="F1598" s="13" t="s">
        <v>15</v>
      </c>
      <c r="G1598" s="24" t="n">
        <v>0.17</v>
      </c>
      <c r="H1598" s="14" t="n">
        <v>100</v>
      </c>
      <c r="I1598" s="21" t="n">
        <f>G1598*H1598*7</f>
        <v>119</v>
      </c>
      <c r="J1598" s="13" t="s">
        <v>126</v>
      </c>
      <c r="K1598" s="17" t="n">
        <v>643</v>
      </c>
      <c r="L1598" s="17" t="n">
        <v>76</v>
      </c>
      <c r="M1598" s="17" t="n">
        <v>1</v>
      </c>
      <c r="N1598" s="12" t="n">
        <v>0.002</v>
      </c>
      <c r="O1598" s="12" t="n">
        <v>0.17</v>
      </c>
      <c r="P1598" s="12" t="n">
        <v>0.17</v>
      </c>
      <c r="Q1598" s="23" t="n">
        <f>M1600/H1598</f>
        <v>0.31</v>
      </c>
    </row>
    <row r="1599" ht="22.5" customHeight="1">
      <c r="A1599" s="20"/>
      <c r="B1599" s="20"/>
      <c r="C1599" s="13"/>
      <c r="D1599" s="20"/>
      <c r="E1599" s="29"/>
      <c r="F1599" s="20"/>
      <c r="G1599" s="29"/>
      <c r="H1599" s="29"/>
      <c r="I1599" s="20"/>
      <c r="J1599" s="13" t="s">
        <v>127</v>
      </c>
      <c r="K1599" s="17" t="n">
        <v>27596</v>
      </c>
      <c r="L1599" s="15" t="n">
        <v>4334</v>
      </c>
      <c r="M1599" s="17" t="n">
        <v>31</v>
      </c>
      <c r="N1599" s="12" t="n">
        <v>0.001</v>
      </c>
      <c r="O1599" s="12" t="n">
        <v>0.17</v>
      </c>
      <c r="P1599" s="12" t="n">
        <v>5.27</v>
      </c>
      <c r="Q1599" s="26"/>
    </row>
    <row r="1600" ht="22.5" customHeight="1">
      <c r="A1600" s="20"/>
      <c r="B1600" s="20"/>
      <c r="C1600" s="13"/>
      <c r="D1600" s="20"/>
      <c r="E1600" s="29"/>
      <c r="F1600" s="20"/>
      <c r="G1600" s="29"/>
      <c r="H1600" s="29"/>
      <c r="I1600" s="20"/>
      <c r="J1600" s="13" t="s">
        <v>128</v>
      </c>
      <c r="K1600" s="17" t="n">
        <v>47415</v>
      </c>
      <c r="L1600" s="15" t="n">
        <v>6662</v>
      </c>
      <c r="M1600" s="17" t="n">
        <v>31</v>
      </c>
      <c r="N1600" s="12" t="n">
        <v>0.001</v>
      </c>
      <c r="O1600" s="12" t="n">
        <v>0.17</v>
      </c>
      <c r="P1600" s="12" t="n">
        <v>5.27</v>
      </c>
      <c r="Q1600" s="26"/>
    </row>
    <row r="1601" ht="22.5" customHeight="1">
      <c r="A1601" s="20"/>
      <c r="B1601" s="20"/>
      <c r="C1601" s="13" t="n">
        <v>10295313</v>
      </c>
      <c r="D1601" s="13" t="s">
        <v>92</v>
      </c>
      <c r="E1601" s="14" t="s">
        <v>14</v>
      </c>
      <c r="F1601" s="13" t="s">
        <v>15</v>
      </c>
      <c r="G1601" s="24" t="n">
        <v>3</v>
      </c>
      <c r="H1601" s="14" t="n">
        <v>100</v>
      </c>
      <c r="I1601" s="21" t="n">
        <f>G1601*H1601*7</f>
        <v>2100</v>
      </c>
      <c r="J1601" s="13" t="s">
        <v>126</v>
      </c>
      <c r="K1601" s="17" t="n">
        <v>0</v>
      </c>
      <c r="L1601" s="17" t="n">
        <v>0</v>
      </c>
      <c r="M1601" s="17" t="n">
        <v>0</v>
      </c>
      <c r="N1601" s="12" t="n">
        <v>0</v>
      </c>
      <c r="O1601" s="12" t="n">
        <v>0</v>
      </c>
      <c r="P1601" s="12" t="n">
        <v>0</v>
      </c>
      <c r="Q1601" s="23" t="n">
        <f>M1603/H1601</f>
        <v>0</v>
      </c>
    </row>
    <row r="1602" ht="22.5" customHeight="1">
      <c r="A1602" s="20"/>
      <c r="B1602" s="20"/>
      <c r="C1602" s="13"/>
      <c r="D1602" s="20"/>
      <c r="E1602" s="29"/>
      <c r="F1602" s="20"/>
      <c r="G1602" s="29"/>
      <c r="H1602" s="29"/>
      <c r="I1602" s="20"/>
      <c r="J1602" s="13" t="s">
        <v>127</v>
      </c>
      <c r="K1602" s="17" t="n">
        <v>243</v>
      </c>
      <c r="L1602" s="17" t="n">
        <v>1</v>
      </c>
      <c r="M1602" s="17" t="n">
        <v>0</v>
      </c>
      <c r="N1602" s="12" t="n">
        <v>0</v>
      </c>
      <c r="O1602" s="12" t="n">
        <v>0</v>
      </c>
      <c r="P1602" s="12" t="n">
        <v>0</v>
      </c>
      <c r="Q1602" s="26"/>
    </row>
    <row r="1603" ht="22.5" customHeight="1">
      <c r="A1603" s="20"/>
      <c r="B1603" s="20"/>
      <c r="C1603" s="13"/>
      <c r="D1603" s="20"/>
      <c r="E1603" s="29"/>
      <c r="F1603" s="20"/>
      <c r="G1603" s="29"/>
      <c r="H1603" s="29"/>
      <c r="I1603" s="20"/>
      <c r="J1603" s="13" t="s">
        <v>128</v>
      </c>
      <c r="K1603" s="17" t="n">
        <v>598</v>
      </c>
      <c r="L1603" s="15" t="n">
        <v>2</v>
      </c>
      <c r="M1603" s="17" t="n">
        <v>0</v>
      </c>
      <c r="N1603" s="12" t="n">
        <v>0</v>
      </c>
      <c r="O1603" s="12" t="n">
        <v>0</v>
      </c>
      <c r="P1603" s="12" t="n">
        <v>0</v>
      </c>
      <c r="Q1603" s="26"/>
    </row>
    <row r="1604" ht="22.5" customHeight="1">
      <c r="A1604" s="20"/>
      <c r="B1604" s="20"/>
      <c r="C1604" s="13" t="n">
        <v>91496145</v>
      </c>
      <c r="D1604" s="13" t="s">
        <v>74</v>
      </c>
      <c r="E1604" s="14" t="s">
        <v>71</v>
      </c>
      <c r="F1604" s="13" t="s">
        <v>15</v>
      </c>
      <c r="G1604" s="24" t="n">
        <v>0.14</v>
      </c>
      <c r="H1604" s="14" t="n">
        <v>50</v>
      </c>
      <c r="I1604" s="21" t="n">
        <f>G1604*H1604*7</f>
        <v>49</v>
      </c>
      <c r="J1604" s="13" t="s">
        <v>126</v>
      </c>
      <c r="K1604" s="17" t="n">
        <v>94</v>
      </c>
      <c r="L1604" s="17" t="n">
        <v>6</v>
      </c>
      <c r="M1604" s="17" t="n">
        <v>0</v>
      </c>
      <c r="N1604" s="12" t="n">
        <v>0</v>
      </c>
      <c r="O1604" s="12" t="n">
        <v>0</v>
      </c>
      <c r="P1604" s="12" t="n">
        <v>0</v>
      </c>
      <c r="Q1604" s="23" t="n">
        <f>M1606/H1604</f>
        <v>0.6</v>
      </c>
    </row>
    <row r="1605" ht="22.5" customHeight="1">
      <c r="A1605" s="20"/>
      <c r="B1605" s="20"/>
      <c r="C1605" s="13"/>
      <c r="D1605" s="20"/>
      <c r="E1605" s="29"/>
      <c r="F1605" s="20"/>
      <c r="G1605" s="29"/>
      <c r="H1605" s="29"/>
      <c r="I1605" s="20"/>
      <c r="J1605" s="13" t="s">
        <v>127</v>
      </c>
      <c r="K1605" s="17" t="n">
        <v>60487</v>
      </c>
      <c r="L1605" s="15" t="n">
        <v>11982</v>
      </c>
      <c r="M1605" s="17" t="n">
        <v>30</v>
      </c>
      <c r="N1605" s="12" t="n">
        <v>0</v>
      </c>
      <c r="O1605" s="12" t="n">
        <v>0.15</v>
      </c>
      <c r="P1605" s="12" t="n">
        <v>4.5</v>
      </c>
      <c r="Q1605" s="26"/>
    </row>
    <row r="1606" ht="22.5" customHeight="1">
      <c r="A1606" s="20"/>
      <c r="B1606" s="20"/>
      <c r="C1606" s="13"/>
      <c r="D1606" s="20"/>
      <c r="E1606" s="29"/>
      <c r="F1606" s="20"/>
      <c r="G1606" s="29"/>
      <c r="H1606" s="29"/>
      <c r="I1606" s="20"/>
      <c r="J1606" s="13" t="s">
        <v>128</v>
      </c>
      <c r="K1606" s="17" t="n">
        <v>64996</v>
      </c>
      <c r="L1606" s="15" t="n">
        <v>12725</v>
      </c>
      <c r="M1606" s="17" t="n">
        <v>30</v>
      </c>
      <c r="N1606" s="12" t="n">
        <v>0</v>
      </c>
      <c r="O1606" s="12" t="n">
        <v>0.15</v>
      </c>
      <c r="P1606" s="12" t="n">
        <v>4.5</v>
      </c>
      <c r="Q1606" s="26"/>
    </row>
    <row r="1607" ht="22.5" customHeight="1">
      <c r="A1607" s="20"/>
      <c r="B1607" s="20"/>
      <c r="C1607" s="13" t="n">
        <v>91496146</v>
      </c>
      <c r="D1607" s="13" t="s">
        <v>74</v>
      </c>
      <c r="E1607" s="14" t="s">
        <v>46</v>
      </c>
      <c r="F1607" s="13" t="s">
        <v>15</v>
      </c>
      <c r="G1607" s="24" t="n">
        <v>0.14</v>
      </c>
      <c r="H1607" s="14" t="n">
        <v>200</v>
      </c>
      <c r="I1607" s="21" t="n">
        <f>G1607*H1607*7</f>
        <v>196</v>
      </c>
      <c r="J1607" s="13" t="s">
        <v>126</v>
      </c>
      <c r="K1607" s="17" t="n">
        <v>580</v>
      </c>
      <c r="L1607" s="17" t="n">
        <v>39</v>
      </c>
      <c r="M1607" s="17" t="n">
        <v>3</v>
      </c>
      <c r="N1607" s="12" t="n">
        <v>0.011</v>
      </c>
      <c r="O1607" s="12" t="n">
        <v>0.14</v>
      </c>
      <c r="P1607" s="12" t="n">
        <v>0.42</v>
      </c>
      <c r="Q1607" s="23" t="n">
        <f>M1609/H1607</f>
        <v>0.245</v>
      </c>
    </row>
    <row r="1608" ht="22.5" customHeight="1">
      <c r="A1608" s="20"/>
      <c r="B1608" s="20"/>
      <c r="C1608" s="13"/>
      <c r="D1608" s="20"/>
      <c r="E1608" s="29"/>
      <c r="F1608" s="20"/>
      <c r="G1608" s="29"/>
      <c r="H1608" s="29"/>
      <c r="I1608" s="20"/>
      <c r="J1608" s="13" t="s">
        <v>127</v>
      </c>
      <c r="K1608" s="17" t="n">
        <v>35746</v>
      </c>
      <c r="L1608" s="15" t="n">
        <v>7679</v>
      </c>
      <c r="M1608" s="17" t="n">
        <v>49</v>
      </c>
      <c r="N1608" s="12" t="n">
        <v>0.001</v>
      </c>
      <c r="O1608" s="12" t="n">
        <v>0.14</v>
      </c>
      <c r="P1608" s="12" t="n">
        <v>6.86</v>
      </c>
      <c r="Q1608" s="26"/>
    </row>
    <row r="1609" ht="22.5" customHeight="1">
      <c r="A1609" s="20"/>
      <c r="B1609" s="20"/>
      <c r="C1609" s="13"/>
      <c r="D1609" s="20"/>
      <c r="E1609" s="29"/>
      <c r="F1609" s="20"/>
      <c r="G1609" s="29"/>
      <c r="H1609" s="29"/>
      <c r="I1609" s="20"/>
      <c r="J1609" s="13" t="s">
        <v>128</v>
      </c>
      <c r="K1609" s="17" t="n">
        <v>45697</v>
      </c>
      <c r="L1609" s="15" t="n">
        <v>8602</v>
      </c>
      <c r="M1609" s="17" t="n">
        <v>49</v>
      </c>
      <c r="N1609" s="12" t="n">
        <v>0.001</v>
      </c>
      <c r="O1609" s="12" t="n">
        <v>0.14</v>
      </c>
      <c r="P1609" s="12" t="n">
        <v>6.86</v>
      </c>
      <c r="Q1609" s="26"/>
    </row>
    <row r="1610" ht="22.5" customHeight="1">
      <c r="A1610" s="20"/>
      <c r="B1610" s="20"/>
      <c r="C1610" s="13" t="n">
        <v>91496147</v>
      </c>
      <c r="D1610" s="13" t="s">
        <v>74</v>
      </c>
      <c r="E1610" s="14" t="s">
        <v>11</v>
      </c>
      <c r="F1610" s="13" t="s">
        <v>15</v>
      </c>
      <c r="G1610" s="24" t="n">
        <v>0.14</v>
      </c>
      <c r="H1610" s="14" t="n">
        <v>150</v>
      </c>
      <c r="I1610" s="21" t="n">
        <f>G1610*H1610*7</f>
        <v>147</v>
      </c>
      <c r="J1610" s="13" t="s">
        <v>126</v>
      </c>
      <c r="K1610" s="17" t="n">
        <v>360</v>
      </c>
      <c r="L1610" s="15" t="n">
        <v>29</v>
      </c>
      <c r="M1610" s="17" t="n">
        <v>0</v>
      </c>
      <c r="N1610" s="12" t="n">
        <v>0</v>
      </c>
      <c r="O1610" s="12" t="n">
        <v>0</v>
      </c>
      <c r="P1610" s="12" t="n">
        <v>0</v>
      </c>
      <c r="Q1610" s="23" t="n">
        <f>M1612/H1610</f>
        <v>0.0333333333333333</v>
      </c>
    </row>
    <row r="1611" ht="22.5" customHeight="1">
      <c r="A1611" s="20"/>
      <c r="B1611" s="20"/>
      <c r="C1611" s="13"/>
      <c r="D1611" s="20"/>
      <c r="E1611" s="29"/>
      <c r="F1611" s="20"/>
      <c r="G1611" s="29"/>
      <c r="H1611" s="29"/>
      <c r="I1611" s="20"/>
      <c r="J1611" s="13" t="s">
        <v>127</v>
      </c>
      <c r="K1611" s="17" t="n">
        <v>14730</v>
      </c>
      <c r="L1611" s="15" t="n">
        <v>3335</v>
      </c>
      <c r="M1611" s="17" t="n">
        <v>5</v>
      </c>
      <c r="N1611" s="12" t="n">
        <v>0</v>
      </c>
      <c r="O1611" s="12" t="n">
        <v>0.13</v>
      </c>
      <c r="P1611" s="12" t="n">
        <v>0.65</v>
      </c>
      <c r="Q1611" s="26"/>
    </row>
    <row r="1612" ht="22.5" customHeight="1">
      <c r="A1612" s="20"/>
      <c r="B1612" s="20"/>
      <c r="C1612" s="13"/>
      <c r="D1612" s="20"/>
      <c r="E1612" s="29"/>
      <c r="F1612" s="20"/>
      <c r="G1612" s="29"/>
      <c r="H1612" s="29"/>
      <c r="I1612" s="20"/>
      <c r="J1612" s="13" t="s">
        <v>128</v>
      </c>
      <c r="K1612" s="17" t="n">
        <v>24853</v>
      </c>
      <c r="L1612" s="15" t="n">
        <v>4198</v>
      </c>
      <c r="M1612" s="17" t="n">
        <v>5</v>
      </c>
      <c r="N1612" s="12" t="n">
        <v>0</v>
      </c>
      <c r="O1612" s="12" t="n">
        <v>0.13</v>
      </c>
      <c r="P1612" s="12" t="n">
        <v>0.65</v>
      </c>
      <c r="Q1612" s="26"/>
    </row>
    <row r="1613" ht="22.5" customHeight="1">
      <c r="A1613" s="20"/>
      <c r="B1613" s="20"/>
      <c r="C1613" s="13" t="n">
        <v>91496148</v>
      </c>
      <c r="D1613" s="13" t="s">
        <v>74</v>
      </c>
      <c r="E1613" s="14" t="s">
        <v>14</v>
      </c>
      <c r="F1613" s="13" t="s">
        <v>15</v>
      </c>
      <c r="G1613" s="24" t="n">
        <v>0.15</v>
      </c>
      <c r="H1613" s="14" t="n">
        <v>160</v>
      </c>
      <c r="I1613" s="21" t="n">
        <f>G1613*H1613*7</f>
        <v>168</v>
      </c>
      <c r="J1613" s="13" t="s">
        <v>126</v>
      </c>
      <c r="K1613" s="17" t="n">
        <v>26</v>
      </c>
      <c r="L1613" s="17" t="n">
        <v>9</v>
      </c>
      <c r="M1613" s="17" t="n">
        <v>2</v>
      </c>
      <c r="N1613" s="12" t="n">
        <v>0.033</v>
      </c>
      <c r="O1613" s="12" t="n">
        <v>0.15</v>
      </c>
      <c r="P1613" s="12" t="n">
        <v>0.3</v>
      </c>
      <c r="Q1613" s="23" t="n">
        <f>M1615/H1613</f>
        <v>1</v>
      </c>
    </row>
    <row r="1614" ht="22.5" customHeight="1">
      <c r="A1614" s="20"/>
      <c r="B1614" s="20"/>
      <c r="C1614" s="13"/>
      <c r="D1614" s="20"/>
      <c r="E1614" s="29"/>
      <c r="F1614" s="20"/>
      <c r="G1614" s="29"/>
      <c r="H1614" s="29"/>
      <c r="I1614" s="20"/>
      <c r="J1614" s="13" t="s">
        <v>127</v>
      </c>
      <c r="K1614" s="17" t="n">
        <v>19528</v>
      </c>
      <c r="L1614" s="15" t="n">
        <v>7283</v>
      </c>
      <c r="M1614" s="17" t="n">
        <v>154</v>
      </c>
      <c r="N1614" s="12" t="n">
        <v>0.033</v>
      </c>
      <c r="O1614" s="12" t="n">
        <v>0.15</v>
      </c>
      <c r="P1614" s="12" t="n">
        <v>23.1</v>
      </c>
      <c r="Q1614" s="26"/>
    </row>
    <row r="1615" ht="22.5" customHeight="1">
      <c r="A1615" s="20"/>
      <c r="B1615" s="20"/>
      <c r="C1615" s="13"/>
      <c r="D1615" s="20"/>
      <c r="E1615" s="29"/>
      <c r="F1615" s="20"/>
      <c r="G1615" s="29"/>
      <c r="H1615" s="29"/>
      <c r="I1615" s="20"/>
      <c r="J1615" s="13" t="s">
        <v>128</v>
      </c>
      <c r="K1615" s="17" t="n">
        <v>21244</v>
      </c>
      <c r="L1615" s="15" t="n">
        <v>7578</v>
      </c>
      <c r="M1615" s="17" t="n">
        <v>160</v>
      </c>
      <c r="N1615" s="12" t="n">
        <v>0.003</v>
      </c>
      <c r="O1615" s="12" t="n">
        <v>0.15</v>
      </c>
      <c r="P1615" s="12" t="n">
        <v>24</v>
      </c>
      <c r="Q1615" s="26"/>
    </row>
    <row r="1616" ht="22.5" customHeight="1">
      <c r="A1616" s="20"/>
      <c r="B1616" s="20"/>
      <c r="C1616" s="13" t="n">
        <v>10765365</v>
      </c>
      <c r="D1616" s="13" t="s">
        <v>75</v>
      </c>
      <c r="E1616" s="14" t="s">
        <v>71</v>
      </c>
      <c r="F1616" s="13" t="s">
        <v>15</v>
      </c>
      <c r="G1616" s="24" t="n">
        <v>0.19</v>
      </c>
      <c r="H1616" s="14" t="n">
        <v>100</v>
      </c>
      <c r="I1616" s="21" t="n">
        <f>G1616*H1616*7</f>
        <v>133</v>
      </c>
      <c r="J1616" s="13" t="s">
        <v>126</v>
      </c>
      <c r="K1616" s="17" t="n">
        <v>12357</v>
      </c>
      <c r="L1616" s="17" t="n">
        <v>88</v>
      </c>
      <c r="M1616" s="17" t="n">
        <v>4</v>
      </c>
      <c r="N1616" s="12" t="n">
        <v>0.008</v>
      </c>
      <c r="O1616" s="12" t="n">
        <v>0.185</v>
      </c>
      <c r="P1616" s="12" t="n">
        <v>0.74</v>
      </c>
      <c r="Q1616" s="23" t="n">
        <f>M1618/H1616</f>
        <v>1</v>
      </c>
    </row>
    <row r="1617" ht="22.5" customHeight="1">
      <c r="A1617" s="20"/>
      <c r="B1617" s="20"/>
      <c r="C1617" s="13"/>
      <c r="D1617" s="20"/>
      <c r="E1617" s="29"/>
      <c r="F1617" s="20"/>
      <c r="G1617" s="29"/>
      <c r="H1617" s="29"/>
      <c r="I1617" s="20"/>
      <c r="J1617" s="13" t="s">
        <v>127</v>
      </c>
      <c r="K1617" s="17" t="n">
        <v>147814</v>
      </c>
      <c r="L1617" s="15" t="n">
        <v>1100</v>
      </c>
      <c r="M1617" s="17" t="n">
        <v>100</v>
      </c>
      <c r="N1617" s="12" t="n">
        <v>0.016</v>
      </c>
      <c r="O1617" s="12" t="n">
        <v>0.181</v>
      </c>
      <c r="P1617" s="12" t="n">
        <v>18.07</v>
      </c>
      <c r="Q1617" s="26"/>
    </row>
    <row r="1618" ht="22.5" customHeight="1">
      <c r="A1618" s="20"/>
      <c r="B1618" s="20"/>
      <c r="C1618" s="13"/>
      <c r="D1618" s="20"/>
      <c r="E1618" s="29"/>
      <c r="F1618" s="20"/>
      <c r="G1618" s="29"/>
      <c r="H1618" s="29"/>
      <c r="I1618" s="20"/>
      <c r="J1618" s="13" t="s">
        <v>128</v>
      </c>
      <c r="K1618" s="17" t="n">
        <v>336934</v>
      </c>
      <c r="L1618" s="15" t="n">
        <v>1993</v>
      </c>
      <c r="M1618" s="17" t="n">
        <v>100</v>
      </c>
      <c r="N1618" s="12" t="n">
        <v>0.009</v>
      </c>
      <c r="O1618" s="12" t="n">
        <v>0.181</v>
      </c>
      <c r="P1618" s="12" t="n">
        <v>18.07</v>
      </c>
      <c r="Q1618" s="26"/>
    </row>
    <row r="1619" ht="22.5" customHeight="1">
      <c r="A1619" s="20"/>
      <c r="B1619" s="20"/>
      <c r="C1619" s="13" t="n">
        <v>11079953</v>
      </c>
      <c r="D1619" s="13" t="s">
        <v>72</v>
      </c>
      <c r="E1619" s="14" t="s">
        <v>36</v>
      </c>
      <c r="F1619" s="13" t="s">
        <v>15</v>
      </c>
      <c r="G1619" s="24" t="n">
        <v>0.8</v>
      </c>
      <c r="H1619" s="14" t="n">
        <v>100</v>
      </c>
      <c r="I1619" s="21" t="n">
        <f>G1619*H1619*7</f>
        <v>560</v>
      </c>
      <c r="J1619" s="13" t="s">
        <v>126</v>
      </c>
      <c r="K1619" s="15" t="n">
        <v>242</v>
      </c>
      <c r="L1619" s="15" t="n">
        <v>18</v>
      </c>
      <c r="M1619" s="17" t="n">
        <v>0</v>
      </c>
      <c r="N1619" s="12" t="n">
        <v>0</v>
      </c>
      <c r="O1619" s="12" t="n">
        <v>0</v>
      </c>
      <c r="P1619" s="12" t="n">
        <v>0</v>
      </c>
      <c r="Q1619" s="23" t="n">
        <f>M1621/H1619</f>
        <v>0</v>
      </c>
    </row>
    <row r="1620" ht="22.5" customHeight="1">
      <c r="A1620" s="20"/>
      <c r="B1620" s="20"/>
      <c r="C1620" s="13"/>
      <c r="D1620" s="20"/>
      <c r="E1620" s="29"/>
      <c r="F1620" s="20"/>
      <c r="G1620" s="29"/>
      <c r="H1620" s="29"/>
      <c r="I1620" s="20"/>
      <c r="J1620" s="13" t="s">
        <v>127</v>
      </c>
      <c r="K1620" s="17" t="n">
        <v>5089</v>
      </c>
      <c r="L1620" s="17" t="n">
        <v>536</v>
      </c>
      <c r="M1620" s="17" t="n">
        <v>0</v>
      </c>
      <c r="N1620" s="12" t="n">
        <v>0</v>
      </c>
      <c r="O1620" s="12" t="n">
        <v>0</v>
      </c>
      <c r="P1620" s="12" t="n">
        <v>0</v>
      </c>
      <c r="Q1620" s="26"/>
    </row>
    <row r="1621" ht="22.5" customHeight="1">
      <c r="A1621" s="20"/>
      <c r="B1621" s="20"/>
      <c r="C1621" s="13"/>
      <c r="D1621" s="20"/>
      <c r="E1621" s="29"/>
      <c r="F1621" s="20"/>
      <c r="G1621" s="29"/>
      <c r="H1621" s="29"/>
      <c r="I1621" s="20"/>
      <c r="J1621" s="13" t="s">
        <v>128</v>
      </c>
      <c r="K1621" s="17" t="n">
        <v>9107</v>
      </c>
      <c r="L1621" s="17" t="n">
        <v>806</v>
      </c>
      <c r="M1621" s="17" t="n">
        <v>0</v>
      </c>
      <c r="N1621" s="12" t="n">
        <v>0</v>
      </c>
      <c r="O1621" s="12" t="n">
        <v>0</v>
      </c>
      <c r="P1621" s="12" t="n">
        <v>0</v>
      </c>
      <c r="Q1621" s="26"/>
    </row>
    <row r="1622" ht="22.5" customHeight="1">
      <c r="A1622" s="20"/>
      <c r="B1622" s="20"/>
      <c r="C1622" s="13" t="n">
        <v>11690181</v>
      </c>
      <c r="D1622" s="13" t="s">
        <v>76</v>
      </c>
      <c r="E1622" s="14" t="s">
        <v>14</v>
      </c>
      <c r="F1622" s="13" t="s">
        <v>15</v>
      </c>
      <c r="G1622" s="24" t="n">
        <v>0.45</v>
      </c>
      <c r="H1622" s="14" t="n">
        <v>400</v>
      </c>
      <c r="I1622" s="21" t="n">
        <f>G1622*H1622*7</f>
        <v>1260</v>
      </c>
      <c r="J1622" s="13" t="s">
        <v>126</v>
      </c>
      <c r="K1622" s="17" t="n">
        <v>2243</v>
      </c>
      <c r="L1622" s="17" t="n">
        <v>82</v>
      </c>
      <c r="M1622" s="15" t="n">
        <v>6</v>
      </c>
      <c r="N1622" s="12" t="n">
        <v>0.031</v>
      </c>
      <c r="O1622" s="12" t="n">
        <v>0.42</v>
      </c>
      <c r="P1622" s="12" t="n">
        <v>2.52</v>
      </c>
      <c r="Q1622" s="23" t="n">
        <f>M1624/H1622</f>
        <v>1</v>
      </c>
    </row>
    <row r="1623" ht="22.5" customHeight="1">
      <c r="A1623" s="20"/>
      <c r="B1623" s="20"/>
      <c r="C1623" s="13"/>
      <c r="D1623" s="20"/>
      <c r="E1623" s="29"/>
      <c r="F1623" s="20"/>
      <c r="G1623" s="29"/>
      <c r="H1623" s="29"/>
      <c r="I1623" s="20"/>
      <c r="J1623" s="13" t="s">
        <v>127</v>
      </c>
      <c r="K1623" s="17" t="n">
        <v>207049</v>
      </c>
      <c r="L1623" s="15" t="n">
        <v>5365</v>
      </c>
      <c r="M1623" s="17" t="n">
        <v>400</v>
      </c>
      <c r="N1623" s="12" t="n">
        <v>0.031</v>
      </c>
      <c r="O1623" s="12" t="n">
        <v>0.42</v>
      </c>
      <c r="P1623" s="12" t="n">
        <v>168</v>
      </c>
      <c r="Q1623" s="26"/>
    </row>
    <row r="1624" ht="22.5" customHeight="1">
      <c r="A1624" s="20"/>
      <c r="B1624" s="20"/>
      <c r="C1624" s="13"/>
      <c r="D1624" s="20"/>
      <c r="E1624" s="29"/>
      <c r="F1624" s="20"/>
      <c r="G1624" s="29"/>
      <c r="H1624" s="29"/>
      <c r="I1624" s="20"/>
      <c r="J1624" s="13" t="s">
        <v>128</v>
      </c>
      <c r="K1624" s="17" t="n">
        <v>373818</v>
      </c>
      <c r="L1624" s="15" t="n">
        <v>10370</v>
      </c>
      <c r="M1624" s="17" t="n">
        <v>400</v>
      </c>
      <c r="N1624" s="12" t="n">
        <v>0.016</v>
      </c>
      <c r="O1624" s="12" t="n">
        <v>0.42</v>
      </c>
      <c r="P1624" s="12" t="n">
        <v>168</v>
      </c>
      <c r="Q1624" s="26"/>
    </row>
    <row r="1625" ht="22.5" customHeight="1">
      <c r="A1625" s="20"/>
      <c r="B1625" s="20"/>
      <c r="C1625" s="13" t="n">
        <v>11836152</v>
      </c>
      <c r="D1625" s="13" t="s">
        <v>73</v>
      </c>
      <c r="E1625" s="14" t="s">
        <v>36</v>
      </c>
      <c r="F1625" s="13" t="s">
        <v>15</v>
      </c>
      <c r="G1625" s="24" t="n">
        <v>0.09</v>
      </c>
      <c r="H1625" s="14" t="n">
        <v>100</v>
      </c>
      <c r="I1625" s="21" t="n">
        <f>G1625*H1625*7</f>
        <v>63</v>
      </c>
      <c r="J1625" s="13" t="s">
        <v>126</v>
      </c>
      <c r="K1625" s="17" t="n">
        <v>55</v>
      </c>
      <c r="L1625" s="15" t="n">
        <v>6</v>
      </c>
      <c r="M1625" s="17" t="n">
        <v>0</v>
      </c>
      <c r="N1625" s="12" t="n">
        <v>0</v>
      </c>
      <c r="O1625" s="12" t="n">
        <v>0</v>
      </c>
      <c r="P1625" s="12" t="n">
        <v>0</v>
      </c>
      <c r="Q1625" s="23" t="n">
        <f>M1627/H1625</f>
        <v>0.03</v>
      </c>
    </row>
    <row r="1626" ht="22.5" customHeight="1">
      <c r="A1626" s="20"/>
      <c r="B1626" s="20"/>
      <c r="C1626" s="13"/>
      <c r="D1626" s="20"/>
      <c r="E1626" s="29"/>
      <c r="F1626" s="20"/>
      <c r="G1626" s="29"/>
      <c r="H1626" s="29"/>
      <c r="I1626" s="20"/>
      <c r="J1626" s="13" t="s">
        <v>127</v>
      </c>
      <c r="K1626" s="17" t="n">
        <v>1246</v>
      </c>
      <c r="L1626" s="15" t="n">
        <v>128</v>
      </c>
      <c r="M1626" s="17" t="n">
        <v>0</v>
      </c>
      <c r="N1626" s="12" t="n">
        <v>0</v>
      </c>
      <c r="O1626" s="12" t="n">
        <v>0</v>
      </c>
      <c r="P1626" s="12" t="n">
        <v>0</v>
      </c>
      <c r="Q1626" s="26"/>
    </row>
    <row r="1627" ht="22.5" customHeight="1">
      <c r="A1627" s="20"/>
      <c r="B1627" s="20"/>
      <c r="C1627" s="13"/>
      <c r="D1627" s="20"/>
      <c r="E1627" s="29"/>
      <c r="F1627" s="20"/>
      <c r="G1627" s="29"/>
      <c r="H1627" s="29"/>
      <c r="I1627" s="20"/>
      <c r="J1627" s="13" t="s">
        <v>128</v>
      </c>
      <c r="K1627" s="17" t="n">
        <v>2356</v>
      </c>
      <c r="L1627" s="15" t="n">
        <v>301</v>
      </c>
      <c r="M1627" s="17" t="n">
        <v>3</v>
      </c>
      <c r="N1627" s="12" t="n">
        <v>0.001</v>
      </c>
      <c r="O1627" s="12" t="n">
        <v>0.09</v>
      </c>
      <c r="P1627" s="12" t="n">
        <v>0.27</v>
      </c>
      <c r="Q1627" s="26"/>
    </row>
    <row r="1628" ht="22.5" customHeight="1">
      <c r="A1628" s="20"/>
      <c r="B1628" s="20"/>
      <c r="C1628" s="13" t="n">
        <v>11862336</v>
      </c>
      <c r="D1628" s="13" t="s">
        <v>69</v>
      </c>
      <c r="E1628" s="14" t="s">
        <v>42</v>
      </c>
      <c r="F1628" s="13" t="s">
        <v>15</v>
      </c>
      <c r="G1628" s="24" t="n">
        <v>0.1</v>
      </c>
      <c r="H1628" s="14" t="n">
        <v>100</v>
      </c>
      <c r="I1628" s="21" t="n">
        <f>G1628*H1628*7</f>
        <v>70</v>
      </c>
      <c r="J1628" s="13" t="s">
        <v>126</v>
      </c>
      <c r="K1628" s="17" t="n">
        <v>11</v>
      </c>
      <c r="L1628" s="15" t="n">
        <v>1</v>
      </c>
      <c r="M1628" s="17" t="n">
        <v>0</v>
      </c>
      <c r="N1628" s="12" t="n">
        <v>0</v>
      </c>
      <c r="O1628" s="12" t="n">
        <v>0</v>
      </c>
      <c r="P1628" s="12" t="n">
        <v>0</v>
      </c>
      <c r="Q1628" s="23" t="n">
        <f>M1630/H1628</f>
        <v>0.01</v>
      </c>
    </row>
    <row r="1629" ht="22.5" customHeight="1">
      <c r="A1629" s="20"/>
      <c r="B1629" s="20"/>
      <c r="C1629" s="13"/>
      <c r="D1629" s="20"/>
      <c r="E1629" s="29"/>
      <c r="F1629" s="20"/>
      <c r="G1629" s="29"/>
      <c r="H1629" s="29"/>
      <c r="I1629" s="20"/>
      <c r="J1629" s="13" t="s">
        <v>127</v>
      </c>
      <c r="K1629" s="17" t="n">
        <v>708</v>
      </c>
      <c r="L1629" s="15" t="n">
        <v>58</v>
      </c>
      <c r="M1629" s="15" t="n">
        <v>1</v>
      </c>
      <c r="N1629" s="12" t="n">
        <v>0.002</v>
      </c>
      <c r="O1629" s="12" t="n">
        <v>0.1</v>
      </c>
      <c r="P1629" s="12" t="n">
        <v>0.1</v>
      </c>
      <c r="Q1629" s="26"/>
    </row>
    <row r="1630" ht="22.5" customHeight="1">
      <c r="A1630" s="20"/>
      <c r="B1630" s="20"/>
      <c r="C1630" s="13"/>
      <c r="D1630" s="20"/>
      <c r="E1630" s="29"/>
      <c r="F1630" s="20"/>
      <c r="G1630" s="29"/>
      <c r="H1630" s="29"/>
      <c r="I1630" s="20"/>
      <c r="J1630" s="13" t="s">
        <v>128</v>
      </c>
      <c r="K1630" s="17" t="n">
        <v>1364</v>
      </c>
      <c r="L1630" s="15" t="n">
        <v>74</v>
      </c>
      <c r="M1630" s="15" t="n">
        <v>1</v>
      </c>
      <c r="N1630" s="12" t="n">
        <v>0.001</v>
      </c>
      <c r="O1630" s="12" t="n">
        <v>0.1</v>
      </c>
      <c r="P1630" s="12" t="n">
        <v>0.1</v>
      </c>
      <c r="Q1630" s="26"/>
    </row>
    <row r="1631" ht="22.5" customHeight="1">
      <c r="A1631" s="20"/>
      <c r="B1631" s="20"/>
      <c r="C1631" s="13" t="n">
        <v>11924259</v>
      </c>
      <c r="D1631" s="13" t="s">
        <v>77</v>
      </c>
      <c r="E1631" s="14" t="s">
        <v>36</v>
      </c>
      <c r="F1631" s="13" t="s">
        <v>15</v>
      </c>
      <c r="G1631" s="24" t="n">
        <v>0.12</v>
      </c>
      <c r="H1631" s="14" t="n">
        <v>200</v>
      </c>
      <c r="I1631" s="21" t="n">
        <f>G1631*H1631*7</f>
        <v>168</v>
      </c>
      <c r="J1631" s="13" t="s">
        <v>126</v>
      </c>
      <c r="K1631" s="17" t="n">
        <v>4163</v>
      </c>
      <c r="L1631" s="15" t="n">
        <v>471</v>
      </c>
      <c r="M1631" s="17" t="n">
        <v>2</v>
      </c>
      <c r="N1631" s="12" t="n">
        <v>0.001</v>
      </c>
      <c r="O1631" s="12" t="n">
        <v>0.12</v>
      </c>
      <c r="P1631" s="12" t="n">
        <v>0.24</v>
      </c>
      <c r="Q1631" s="23" t="n">
        <f>M1633/H1631</f>
        <v>0.41</v>
      </c>
    </row>
    <row r="1632" ht="22.5" customHeight="1">
      <c r="A1632" s="20"/>
      <c r="B1632" s="20"/>
      <c r="C1632" s="13"/>
      <c r="D1632" s="20"/>
      <c r="E1632" s="29"/>
      <c r="F1632" s="20"/>
      <c r="G1632" s="29"/>
      <c r="H1632" s="29"/>
      <c r="I1632" s="20"/>
      <c r="J1632" s="13" t="s">
        <v>127</v>
      </c>
      <c r="K1632" s="17" t="n">
        <v>68510</v>
      </c>
      <c r="L1632" s="15" t="n">
        <v>10258</v>
      </c>
      <c r="M1632" s="17" t="n">
        <v>49</v>
      </c>
      <c r="N1632" s="12" t="n">
        <v>0.001</v>
      </c>
      <c r="O1632" s="12" t="n">
        <v>0.12</v>
      </c>
      <c r="P1632" s="12" t="n">
        <v>5.88</v>
      </c>
      <c r="Q1632" s="26"/>
    </row>
    <row r="1633" ht="22.5" customHeight="1">
      <c r="A1633" s="20"/>
      <c r="B1633" s="20"/>
      <c r="C1633" s="13"/>
      <c r="D1633" s="20"/>
      <c r="E1633" s="29"/>
      <c r="F1633" s="20"/>
      <c r="G1633" s="29"/>
      <c r="H1633" s="29"/>
      <c r="I1633" s="20"/>
      <c r="J1633" s="13" t="s">
        <v>128</v>
      </c>
      <c r="K1633" s="17" t="n">
        <v>114392</v>
      </c>
      <c r="L1633" s="15" t="n">
        <v>15633</v>
      </c>
      <c r="M1633" s="17" t="n">
        <v>82</v>
      </c>
      <c r="N1633" s="12" t="n">
        <v>0.001</v>
      </c>
      <c r="O1633" s="12" t="n">
        <v>0.12</v>
      </c>
      <c r="P1633" s="12" t="n">
        <v>9.84</v>
      </c>
      <c r="Q1633" s="26"/>
    </row>
    <row r="1634" ht="22.5" customHeight="1">
      <c r="A1634" s="20"/>
      <c r="B1634" s="20"/>
      <c r="C1634" s="13" t="n">
        <v>12038500</v>
      </c>
      <c r="D1634" s="13" t="s">
        <v>76</v>
      </c>
      <c r="E1634" s="14" t="s">
        <v>14</v>
      </c>
      <c r="F1634" s="13" t="s">
        <v>15</v>
      </c>
      <c r="G1634" s="24" t="n">
        <v>0.4</v>
      </c>
      <c r="H1634" s="14" t="n">
        <v>100</v>
      </c>
      <c r="I1634" s="21" t="n">
        <f>G1634*H1634*7</f>
        <v>280</v>
      </c>
      <c r="J1634" s="13" t="s">
        <v>126</v>
      </c>
      <c r="K1634" s="17" t="n">
        <v>57</v>
      </c>
      <c r="L1634" s="15" t="n">
        <v>8</v>
      </c>
      <c r="M1634" s="17" t="n">
        <v>2</v>
      </c>
      <c r="N1634" s="12" t="n">
        <v>0.1</v>
      </c>
      <c r="O1634" s="12" t="n">
        <v>0.4</v>
      </c>
      <c r="P1634" s="12" t="n">
        <v>0.8</v>
      </c>
      <c r="Q1634" s="23" t="n">
        <f>M1636/H1634</f>
        <v>0.47</v>
      </c>
    </row>
    <row r="1635" ht="22.5" customHeight="1">
      <c r="A1635" s="20"/>
      <c r="B1635" s="20"/>
      <c r="C1635" s="13"/>
      <c r="D1635" s="20"/>
      <c r="E1635" s="29"/>
      <c r="F1635" s="20"/>
      <c r="G1635" s="29"/>
      <c r="H1635" s="29"/>
      <c r="I1635" s="20"/>
      <c r="J1635" s="13" t="s">
        <v>127</v>
      </c>
      <c r="K1635" s="17" t="n">
        <v>4194</v>
      </c>
      <c r="L1635" s="15" t="n">
        <v>527</v>
      </c>
      <c r="M1635" s="17" t="n">
        <v>26</v>
      </c>
      <c r="N1635" s="12" t="n">
        <v>0.02</v>
      </c>
      <c r="O1635" s="12" t="n">
        <v>0.4</v>
      </c>
      <c r="P1635" s="12" t="n">
        <v>10.4</v>
      </c>
      <c r="Q1635" s="26"/>
    </row>
    <row r="1636" ht="22.5" customHeight="1">
      <c r="A1636" s="20"/>
      <c r="B1636" s="20"/>
      <c r="C1636" s="13"/>
      <c r="D1636" s="20"/>
      <c r="E1636" s="29"/>
      <c r="F1636" s="20"/>
      <c r="G1636" s="29"/>
      <c r="H1636" s="29"/>
      <c r="I1636" s="20"/>
      <c r="J1636" s="13" t="s">
        <v>128</v>
      </c>
      <c r="K1636" s="17" t="n">
        <v>8057</v>
      </c>
      <c r="L1636" s="15" t="n">
        <v>1051</v>
      </c>
      <c r="M1636" s="17" t="n">
        <v>47</v>
      </c>
      <c r="N1636" s="12" t="n">
        <v>0.018</v>
      </c>
      <c r="O1636" s="12" t="n">
        <v>0.4</v>
      </c>
      <c r="P1636" s="12" t="n">
        <v>18.8</v>
      </c>
      <c r="Q1636" s="26"/>
    </row>
    <row r="1637" ht="22.5" customHeight="1">
      <c r="A1637" s="20"/>
      <c r="B1637" s="20"/>
      <c r="C1637" s="13" t="n">
        <v>91565943</v>
      </c>
      <c r="D1637" s="13" t="s">
        <v>74</v>
      </c>
      <c r="E1637" s="14" t="s">
        <v>46</v>
      </c>
      <c r="F1637" s="13" t="s">
        <v>15</v>
      </c>
      <c r="G1637" s="24" t="n">
        <v>0.14</v>
      </c>
      <c r="H1637" s="14" t="n">
        <v>200</v>
      </c>
      <c r="I1637" s="21" t="n">
        <f>G1637*H1637*7</f>
        <v>196</v>
      </c>
      <c r="J1637" s="13" t="s">
        <v>126</v>
      </c>
      <c r="K1637" s="17" t="n">
        <v>24</v>
      </c>
      <c r="L1637" s="17" t="n">
        <v>1</v>
      </c>
      <c r="M1637" s="17" t="n">
        <v>0</v>
      </c>
      <c r="N1637" s="12" t="n">
        <v>0</v>
      </c>
      <c r="O1637" s="12" t="n">
        <v>0</v>
      </c>
      <c r="P1637" s="12" t="n">
        <v>0</v>
      </c>
      <c r="Q1637" s="23" t="n">
        <f>M1639/H1637</f>
        <v>0.005</v>
      </c>
    </row>
    <row r="1638" ht="22.5" customHeight="1">
      <c r="A1638" s="20"/>
      <c r="B1638" s="20"/>
      <c r="C1638" s="13"/>
      <c r="D1638" s="20"/>
      <c r="E1638" s="29"/>
      <c r="F1638" s="20"/>
      <c r="G1638" s="29"/>
      <c r="H1638" s="29"/>
      <c r="I1638" s="20"/>
      <c r="J1638" s="13" t="s">
        <v>127</v>
      </c>
      <c r="K1638" s="17" t="n">
        <v>4177</v>
      </c>
      <c r="L1638" s="15" t="n">
        <v>277</v>
      </c>
      <c r="M1638" s="17" t="n">
        <v>1</v>
      </c>
      <c r="N1638" s="12" t="n">
        <v>0.001</v>
      </c>
      <c r="O1638" s="12" t="n">
        <v>0.14</v>
      </c>
      <c r="P1638" s="12" t="n">
        <v>0.14</v>
      </c>
      <c r="Q1638" s="26"/>
    </row>
    <row r="1639" ht="22.5" customHeight="1">
      <c r="A1639" s="20"/>
      <c r="B1639" s="20"/>
      <c r="C1639" s="13"/>
      <c r="D1639" s="20"/>
      <c r="E1639" s="29"/>
      <c r="F1639" s="20"/>
      <c r="G1639" s="29"/>
      <c r="H1639" s="29"/>
      <c r="I1639" s="20"/>
      <c r="J1639" s="13" t="s">
        <v>128</v>
      </c>
      <c r="K1639" s="17" t="n">
        <v>5350</v>
      </c>
      <c r="L1639" s="15" t="n">
        <v>360</v>
      </c>
      <c r="M1639" s="17" t="n">
        <v>1</v>
      </c>
      <c r="N1639" s="12" t="n">
        <v>0</v>
      </c>
      <c r="O1639" s="12" t="n">
        <v>0.14</v>
      </c>
      <c r="P1639" s="12" t="n">
        <v>0.14</v>
      </c>
      <c r="Q1639" s="26"/>
    </row>
    <row r="1640" ht="22.5" customHeight="1">
      <c r="A1640" s="20"/>
      <c r="B1640" s="20"/>
      <c r="C1640" s="13" t="n">
        <v>91565944</v>
      </c>
      <c r="D1640" s="13" t="s">
        <v>74</v>
      </c>
      <c r="E1640" s="14" t="s">
        <v>14</v>
      </c>
      <c r="F1640" s="13" t="s">
        <v>15</v>
      </c>
      <c r="G1640" s="24" t="n">
        <v>0.15</v>
      </c>
      <c r="H1640" s="14" t="n">
        <v>160</v>
      </c>
      <c r="I1640" s="21" t="n">
        <f>G1640*H1640*7</f>
        <v>168</v>
      </c>
      <c r="J1640" s="13" t="s">
        <v>126</v>
      </c>
      <c r="K1640" s="17" t="n">
        <v>63</v>
      </c>
      <c r="L1640" s="17" t="n">
        <v>4</v>
      </c>
      <c r="M1640" s="17" t="n">
        <v>0</v>
      </c>
      <c r="N1640" s="12" t="n">
        <v>0</v>
      </c>
      <c r="O1640" s="12" t="n">
        <v>0</v>
      </c>
      <c r="P1640" s="12" t="n">
        <v>0</v>
      </c>
      <c r="Q1640" s="23" t="n">
        <f>M1642/H1640</f>
        <v>1</v>
      </c>
    </row>
    <row r="1641" ht="22.5" customHeight="1">
      <c r="A1641" s="20"/>
      <c r="B1641" s="20"/>
      <c r="C1641" s="13"/>
      <c r="D1641" s="20"/>
      <c r="E1641" s="29"/>
      <c r="F1641" s="20"/>
      <c r="G1641" s="29"/>
      <c r="H1641" s="29"/>
      <c r="I1641" s="20"/>
      <c r="J1641" s="13" t="s">
        <v>127</v>
      </c>
      <c r="K1641" s="17" t="n">
        <v>20445</v>
      </c>
      <c r="L1641" s="15" t="n">
        <v>4137</v>
      </c>
      <c r="M1641" s="17" t="n">
        <v>69</v>
      </c>
      <c r="N1641" s="12" t="n">
        <v>0.003</v>
      </c>
      <c r="O1641" s="12" t="n">
        <v>0.15</v>
      </c>
      <c r="P1641" s="12" t="n">
        <v>10.35</v>
      </c>
      <c r="Q1641" s="26"/>
    </row>
    <row r="1642" ht="22.5" customHeight="1">
      <c r="A1642" s="20"/>
      <c r="B1642" s="20"/>
      <c r="C1642" s="13"/>
      <c r="D1642" s="20"/>
      <c r="E1642" s="29"/>
      <c r="F1642" s="20"/>
      <c r="G1642" s="29"/>
      <c r="H1642" s="29"/>
      <c r="I1642" s="20"/>
      <c r="J1642" s="13" t="s">
        <v>128</v>
      </c>
      <c r="K1642" s="17" t="n">
        <v>46844</v>
      </c>
      <c r="L1642" s="15" t="n">
        <v>8471</v>
      </c>
      <c r="M1642" s="17" t="n">
        <v>160</v>
      </c>
      <c r="N1642" s="12" t="n">
        <v>0.003</v>
      </c>
      <c r="O1642" s="12" t="n">
        <v>0.15</v>
      </c>
      <c r="P1642" s="12" t="n">
        <v>24</v>
      </c>
      <c r="Q1642" s="26"/>
    </row>
    <row r="1643" ht="22.5" customHeight="1">
      <c r="A1643" s="20"/>
      <c r="B1643" s="20"/>
      <c r="C1643" s="13" t="n">
        <v>91565945</v>
      </c>
      <c r="D1643" s="13" t="s">
        <v>74</v>
      </c>
      <c r="E1643" s="14" t="s">
        <v>36</v>
      </c>
      <c r="F1643" s="13" t="s">
        <v>15</v>
      </c>
      <c r="G1643" s="24" t="n">
        <v>0.12</v>
      </c>
      <c r="H1643" s="14" t="n">
        <v>200</v>
      </c>
      <c r="I1643" s="21" t="n">
        <f>G1643*H1643*7</f>
        <v>168</v>
      </c>
      <c r="J1643" s="13" t="s">
        <v>126</v>
      </c>
      <c r="K1643" s="17" t="n">
        <v>297</v>
      </c>
      <c r="L1643" s="15" t="n">
        <v>21</v>
      </c>
      <c r="M1643" s="17" t="n">
        <v>0</v>
      </c>
      <c r="N1643" s="12" t="n">
        <v>0</v>
      </c>
      <c r="O1643" s="12" t="n">
        <v>0</v>
      </c>
      <c r="P1643" s="12" t="n">
        <v>0</v>
      </c>
      <c r="Q1643" s="23" t="n">
        <f>M1645/H1643</f>
        <v>0.155</v>
      </c>
    </row>
    <row r="1644" ht="22.5" customHeight="1">
      <c r="A1644" s="20"/>
      <c r="B1644" s="20"/>
      <c r="C1644" s="13"/>
      <c r="D1644" s="20"/>
      <c r="E1644" s="29"/>
      <c r="F1644" s="20"/>
      <c r="G1644" s="29"/>
      <c r="H1644" s="29"/>
      <c r="I1644" s="20"/>
      <c r="J1644" s="13" t="s">
        <v>127</v>
      </c>
      <c r="K1644" s="17" t="n">
        <v>55212</v>
      </c>
      <c r="L1644" s="15" t="n">
        <v>5730</v>
      </c>
      <c r="M1644" s="17" t="n">
        <v>31</v>
      </c>
      <c r="N1644" s="12" t="n">
        <v>0.001</v>
      </c>
      <c r="O1644" s="12" t="n">
        <v>0.12</v>
      </c>
      <c r="P1644" s="12" t="n">
        <v>3.72</v>
      </c>
      <c r="Q1644" s="26"/>
    </row>
    <row r="1645" ht="22.5" customHeight="1">
      <c r="A1645" s="20"/>
      <c r="B1645" s="20"/>
      <c r="C1645" s="13"/>
      <c r="D1645" s="20"/>
      <c r="E1645" s="29"/>
      <c r="F1645" s="20"/>
      <c r="G1645" s="29"/>
      <c r="H1645" s="29"/>
      <c r="I1645" s="20"/>
      <c r="J1645" s="13" t="s">
        <v>128</v>
      </c>
      <c r="K1645" s="17" t="n">
        <v>63850</v>
      </c>
      <c r="L1645" s="15" t="n">
        <v>6859</v>
      </c>
      <c r="M1645" s="17" t="n">
        <v>31</v>
      </c>
      <c r="N1645" s="12" t="n">
        <v>0.001</v>
      </c>
      <c r="O1645" s="12" t="n">
        <v>0.12</v>
      </c>
      <c r="P1645" s="12" t="n">
        <v>3.72</v>
      </c>
      <c r="Q1645" s="26"/>
    </row>
    <row r="1646" ht="22.5" customHeight="1">
      <c r="A1646" s="20"/>
      <c r="B1646" s="20"/>
      <c r="C1646" s="13" t="n">
        <v>91551845</v>
      </c>
      <c r="D1646" s="13" t="s">
        <v>74</v>
      </c>
      <c r="E1646" s="14" t="s">
        <v>11</v>
      </c>
      <c r="F1646" s="13" t="s">
        <v>15</v>
      </c>
      <c r="G1646" s="24" t="n">
        <v>0.14</v>
      </c>
      <c r="H1646" s="14" t="n">
        <v>150</v>
      </c>
      <c r="I1646" s="21" t="n">
        <f>G1646*H1646*7</f>
        <v>147</v>
      </c>
      <c r="J1646" s="13" t="s">
        <v>126</v>
      </c>
      <c r="K1646" s="17" t="n">
        <v>10231</v>
      </c>
      <c r="L1646" s="15" t="n">
        <v>2991</v>
      </c>
      <c r="M1646" s="17" t="n">
        <v>55</v>
      </c>
      <c r="N1646" s="12" t="n">
        <v>0.003</v>
      </c>
      <c r="O1646" s="12" t="n">
        <v>0.14</v>
      </c>
      <c r="P1646" s="12" t="n">
        <v>7.7</v>
      </c>
      <c r="Q1646" s="23" t="n">
        <f>M1648/H1646</f>
        <v>1</v>
      </c>
    </row>
    <row r="1647" ht="22.5" customHeight="1">
      <c r="A1647" s="20"/>
      <c r="B1647" s="20"/>
      <c r="C1647" s="13"/>
      <c r="D1647" s="20"/>
      <c r="E1647" s="29"/>
      <c r="F1647" s="20"/>
      <c r="G1647" s="29"/>
      <c r="H1647" s="29"/>
      <c r="I1647" s="20"/>
      <c r="J1647" s="13" t="s">
        <v>127</v>
      </c>
      <c r="K1647" s="17" t="n">
        <v>69793</v>
      </c>
      <c r="L1647" s="15" t="n">
        <v>18215</v>
      </c>
      <c r="M1647" s="17" t="n">
        <v>150</v>
      </c>
      <c r="N1647" s="12" t="n">
        <v>0.001</v>
      </c>
      <c r="O1647" s="12" t="n">
        <v>0.14</v>
      </c>
      <c r="P1647" s="12" t="n">
        <v>21</v>
      </c>
      <c r="Q1647" s="26"/>
    </row>
    <row r="1648" ht="22.5" customHeight="1">
      <c r="A1648" s="20"/>
      <c r="B1648" s="20"/>
      <c r="C1648" s="13"/>
      <c r="D1648" s="20"/>
      <c r="E1648" s="29"/>
      <c r="F1648" s="20"/>
      <c r="G1648" s="29"/>
      <c r="H1648" s="29"/>
      <c r="I1648" s="20"/>
      <c r="J1648" s="13" t="s">
        <v>128</v>
      </c>
      <c r="K1648" s="17" t="n">
        <v>178827</v>
      </c>
      <c r="L1648" s="15" t="n">
        <v>37724</v>
      </c>
      <c r="M1648" s="17" t="n">
        <v>150</v>
      </c>
      <c r="N1648" s="12" t="n">
        <v>0.001</v>
      </c>
      <c r="O1648" s="12" t="n">
        <v>0.14</v>
      </c>
      <c r="P1648" s="12" t="n">
        <v>21</v>
      </c>
      <c r="Q1648" s="26"/>
    </row>
    <row r="1649" ht="22.5" customHeight="1">
      <c r="A1649" s="20"/>
      <c r="B1649" s="20"/>
      <c r="C1649" s="13" t="n">
        <v>91565946</v>
      </c>
      <c r="D1649" s="13" t="s">
        <v>74</v>
      </c>
      <c r="E1649" s="14" t="s">
        <v>17</v>
      </c>
      <c r="F1649" s="13" t="s">
        <v>15</v>
      </c>
      <c r="G1649" s="24" t="n">
        <v>0.17</v>
      </c>
      <c r="H1649" s="14" t="n">
        <v>300</v>
      </c>
      <c r="I1649" s="21" t="n">
        <f>G1649*H1649*7</f>
        <v>357</v>
      </c>
      <c r="J1649" s="13" t="s">
        <v>126</v>
      </c>
      <c r="K1649" s="17" t="n">
        <v>2584</v>
      </c>
      <c r="L1649" s="15" t="n">
        <v>301</v>
      </c>
      <c r="M1649" s="17" t="n">
        <v>4</v>
      </c>
      <c r="N1649" s="12" t="n">
        <v>0.002</v>
      </c>
      <c r="O1649" s="12" t="n">
        <v>0.17</v>
      </c>
      <c r="P1649" s="12" t="n">
        <v>0.68</v>
      </c>
      <c r="Q1649" s="23" t="n">
        <f>M1651/H1649</f>
        <v>0.06</v>
      </c>
    </row>
    <row r="1650" ht="22.5" customHeight="1">
      <c r="A1650" s="20"/>
      <c r="B1650" s="20"/>
      <c r="C1650" s="13"/>
      <c r="D1650" s="20"/>
      <c r="E1650" s="29"/>
      <c r="F1650" s="20"/>
      <c r="G1650" s="29"/>
      <c r="H1650" s="29"/>
      <c r="I1650" s="20"/>
      <c r="J1650" s="13" t="s">
        <v>127</v>
      </c>
      <c r="K1650" s="17" t="n">
        <v>57845</v>
      </c>
      <c r="L1650" s="15" t="n">
        <v>6645</v>
      </c>
      <c r="M1650" s="17" t="n">
        <v>18</v>
      </c>
      <c r="N1650" s="12" t="n">
        <v>0</v>
      </c>
      <c r="O1650" s="12" t="n">
        <v>0.17</v>
      </c>
      <c r="P1650" s="12" t="n">
        <v>3.06</v>
      </c>
      <c r="Q1650" s="26"/>
    </row>
    <row r="1651" ht="22.5" customHeight="1">
      <c r="A1651" s="20"/>
      <c r="B1651" s="20"/>
      <c r="C1651" s="13"/>
      <c r="D1651" s="20"/>
      <c r="E1651" s="29"/>
      <c r="F1651" s="20"/>
      <c r="G1651" s="29"/>
      <c r="H1651" s="29"/>
      <c r="I1651" s="20"/>
      <c r="J1651" s="13" t="s">
        <v>128</v>
      </c>
      <c r="K1651" s="17" t="n">
        <v>105363</v>
      </c>
      <c r="L1651" s="15" t="n">
        <v>13347</v>
      </c>
      <c r="M1651" s="17" t="n">
        <v>18</v>
      </c>
      <c r="N1651" s="12" t="n">
        <v>0</v>
      </c>
      <c r="O1651" s="12" t="n">
        <v>0.17</v>
      </c>
      <c r="P1651" s="12" t="n">
        <v>3.06</v>
      </c>
      <c r="Q1651" s="26"/>
    </row>
    <row r="1652" ht="22.5" customHeight="1">
      <c r="A1652" s="20"/>
      <c r="B1652" s="20"/>
      <c r="C1652" s="13" t="n">
        <v>91565949</v>
      </c>
      <c r="D1652" s="13" t="s">
        <v>74</v>
      </c>
      <c r="E1652" s="14" t="s">
        <v>71</v>
      </c>
      <c r="F1652" s="13" t="s">
        <v>15</v>
      </c>
      <c r="G1652" s="24" t="n">
        <v>0.15</v>
      </c>
      <c r="H1652" s="14" t="n">
        <v>50</v>
      </c>
      <c r="I1652" s="21" t="n">
        <f>G1652*H1652*7</f>
        <v>52.5</v>
      </c>
      <c r="J1652" s="13" t="s">
        <v>126</v>
      </c>
      <c r="K1652" s="17" t="n">
        <v>1412</v>
      </c>
      <c r="L1652" s="15" t="n">
        <v>115</v>
      </c>
      <c r="M1652" s="17" t="n">
        <v>2</v>
      </c>
      <c r="N1652" s="12" t="n">
        <v>0.003</v>
      </c>
      <c r="O1652" s="12" t="n">
        <v>0.15</v>
      </c>
      <c r="P1652" s="12" t="n">
        <v>0.15</v>
      </c>
      <c r="Q1652" s="23" t="n">
        <f>M1654/H1652</f>
        <v>1</v>
      </c>
    </row>
    <row r="1653" ht="22.5" customHeight="1">
      <c r="A1653" s="20"/>
      <c r="B1653" s="20"/>
      <c r="C1653" s="13"/>
      <c r="D1653" s="20"/>
      <c r="E1653" s="29"/>
      <c r="F1653" s="20"/>
      <c r="G1653" s="29"/>
      <c r="H1653" s="29"/>
      <c r="I1653" s="20"/>
      <c r="J1653" s="13" t="s">
        <v>127</v>
      </c>
      <c r="K1653" s="17" t="n">
        <v>62041</v>
      </c>
      <c r="L1653" s="15" t="n">
        <v>10513</v>
      </c>
      <c r="M1653" s="17" t="n">
        <v>43</v>
      </c>
      <c r="N1653" s="12" t="n">
        <v>0.001</v>
      </c>
      <c r="O1653" s="12" t="n">
        <v>0.15</v>
      </c>
      <c r="P1653" s="12" t="n">
        <v>6.45</v>
      </c>
      <c r="Q1653" s="26"/>
    </row>
    <row r="1654" ht="22.5" customHeight="1">
      <c r="A1654" s="20"/>
      <c r="B1654" s="20"/>
      <c r="C1654" s="13"/>
      <c r="D1654" s="20"/>
      <c r="E1654" s="29"/>
      <c r="F1654" s="20"/>
      <c r="G1654" s="29"/>
      <c r="H1654" s="29"/>
      <c r="I1654" s="20"/>
      <c r="J1654" s="13" t="s">
        <v>128</v>
      </c>
      <c r="K1654" s="17" t="n">
        <v>97589</v>
      </c>
      <c r="L1654" s="15" t="n">
        <v>15212</v>
      </c>
      <c r="M1654" s="17" t="n">
        <v>50</v>
      </c>
      <c r="N1654" s="12" t="n">
        <v>0</v>
      </c>
      <c r="O1654" s="12" t="n">
        <v>0.15</v>
      </c>
      <c r="P1654" s="12" t="n">
        <v>7.5</v>
      </c>
      <c r="Q1654" s="26"/>
    </row>
    <row r="1655" ht="22.5" customHeight="1">
      <c r="A1655" s="20"/>
      <c r="B1655" s="20"/>
      <c r="C1655" s="13" t="n">
        <v>12336897</v>
      </c>
      <c r="D1655" s="13" t="s">
        <v>78</v>
      </c>
      <c r="E1655" s="14" t="s">
        <v>11</v>
      </c>
      <c r="F1655" s="13" t="s">
        <v>15</v>
      </c>
      <c r="G1655" s="24" t="n">
        <v>0.3</v>
      </c>
      <c r="H1655" s="14" t="n">
        <v>200</v>
      </c>
      <c r="I1655" s="21" t="n">
        <f>G1655*H1655*7</f>
        <v>420</v>
      </c>
      <c r="J1655" s="13" t="s">
        <v>126</v>
      </c>
      <c r="K1655" s="17" t="n">
        <v>17143</v>
      </c>
      <c r="L1655" s="15" t="n">
        <v>4435</v>
      </c>
      <c r="M1655" s="17" t="n">
        <v>16</v>
      </c>
      <c r="N1655" s="12" t="n">
        <v>0.001</v>
      </c>
      <c r="O1655" s="12" t="n">
        <v>0.3</v>
      </c>
      <c r="P1655" s="12" t="n">
        <v>4.8</v>
      </c>
      <c r="Q1655" s="23" t="n">
        <f>M1657/H1655</f>
        <v>1.07</v>
      </c>
    </row>
    <row r="1656" ht="22.5" customHeight="1">
      <c r="A1656" s="20"/>
      <c r="B1656" s="20"/>
      <c r="C1656" s="13"/>
      <c r="D1656" s="20"/>
      <c r="E1656" s="29"/>
      <c r="F1656" s="20"/>
      <c r="G1656" s="29"/>
      <c r="H1656" s="29"/>
      <c r="I1656" s="20"/>
      <c r="J1656" s="13" t="s">
        <v>127</v>
      </c>
      <c r="K1656" s="17" t="n">
        <v>78392</v>
      </c>
      <c r="L1656" s="15" t="n">
        <v>17399</v>
      </c>
      <c r="M1656" s="17" t="n">
        <v>43</v>
      </c>
      <c r="N1656" s="12" t="n">
        <v>0.001</v>
      </c>
      <c r="O1656" s="12" t="n">
        <v>0.3</v>
      </c>
      <c r="P1656" s="12" t="n">
        <v>12.9</v>
      </c>
      <c r="Q1656" s="26"/>
    </row>
    <row r="1657" ht="22.5" customHeight="1">
      <c r="A1657" s="20"/>
      <c r="B1657" s="20"/>
      <c r="C1657" s="13"/>
      <c r="D1657" s="20"/>
      <c r="E1657" s="29"/>
      <c r="F1657" s="20"/>
      <c r="G1657" s="29"/>
      <c r="H1657" s="29"/>
      <c r="I1657" s="20"/>
      <c r="J1657" s="13" t="s">
        <v>128</v>
      </c>
      <c r="K1657" s="17" t="n">
        <v>271877</v>
      </c>
      <c r="L1657" s="15" t="n">
        <v>64374</v>
      </c>
      <c r="M1657" s="17" t="n">
        <v>214</v>
      </c>
      <c r="N1657" s="12" t="n">
        <v>0.001</v>
      </c>
      <c r="O1657" s="12" t="n">
        <v>0.3</v>
      </c>
      <c r="P1657" s="12" t="n">
        <v>64.2</v>
      </c>
      <c r="Q1657" s="26"/>
    </row>
    <row r="1658" ht="22.5" customHeight="1">
      <c r="A1658" s="20"/>
      <c r="B1658" s="20"/>
      <c r="C1658" s="13" t="n">
        <v>12336896</v>
      </c>
      <c r="D1658" s="13" t="s">
        <v>78</v>
      </c>
      <c r="E1658" s="14" t="s">
        <v>11</v>
      </c>
      <c r="F1658" s="13" t="s">
        <v>12</v>
      </c>
      <c r="G1658" s="24" t="n">
        <v>0.25</v>
      </c>
      <c r="H1658" s="14" t="n">
        <v>200</v>
      </c>
      <c r="I1658" s="21" t="n">
        <f>G1658*H1658*7</f>
        <v>350</v>
      </c>
      <c r="J1658" s="13" t="s">
        <v>126</v>
      </c>
      <c r="K1658" s="17" t="n">
        <v>214</v>
      </c>
      <c r="L1658" s="15" t="n">
        <v>62</v>
      </c>
      <c r="M1658" s="17" t="n">
        <v>0</v>
      </c>
      <c r="N1658" s="12" t="n">
        <v>0</v>
      </c>
      <c r="O1658" s="12" t="n">
        <v>0</v>
      </c>
      <c r="P1658" s="12" t="n">
        <v>0.0069</v>
      </c>
      <c r="Q1658" s="23" t="n">
        <f>M1660/H1658</f>
        <v>0</v>
      </c>
    </row>
    <row r="1659" ht="22.5" customHeight="1">
      <c r="A1659" s="20"/>
      <c r="B1659" s="20"/>
      <c r="C1659" s="13"/>
      <c r="D1659" s="20"/>
      <c r="E1659" s="29"/>
      <c r="F1659" s="20"/>
      <c r="G1659" s="29"/>
      <c r="H1659" s="29"/>
      <c r="I1659" s="20"/>
      <c r="J1659" s="13" t="s">
        <v>127</v>
      </c>
      <c r="K1659" s="17" t="n">
        <v>1093</v>
      </c>
      <c r="L1659" s="15" t="n">
        <v>98</v>
      </c>
      <c r="M1659" s="17" t="n">
        <v>0</v>
      </c>
      <c r="N1659" s="12" t="n">
        <v>0</v>
      </c>
      <c r="O1659" s="12" t="n">
        <v>0</v>
      </c>
      <c r="P1659" s="12" t="n">
        <v>0.0112</v>
      </c>
      <c r="Q1659" s="26"/>
    </row>
    <row r="1660" ht="22.5" customHeight="1">
      <c r="A1660" s="20"/>
      <c r="B1660" s="20"/>
      <c r="C1660" s="13"/>
      <c r="D1660" s="20"/>
      <c r="E1660" s="29"/>
      <c r="F1660" s="20"/>
      <c r="G1660" s="29"/>
      <c r="H1660" s="29"/>
      <c r="I1660" s="20"/>
      <c r="J1660" s="13" t="s">
        <v>128</v>
      </c>
      <c r="K1660" s="17" t="n">
        <v>2088</v>
      </c>
      <c r="L1660" s="15" t="n">
        <v>246</v>
      </c>
      <c r="M1660" s="17" t="n">
        <v>0</v>
      </c>
      <c r="N1660" s="12" t="n">
        <v>0</v>
      </c>
      <c r="O1660" s="12" t="n">
        <v>0</v>
      </c>
      <c r="P1660" s="12" t="n">
        <v>0.0362</v>
      </c>
      <c r="Q1660" s="26"/>
    </row>
    <row r="1661" ht="22.5" customHeight="1">
      <c r="A1661" s="20"/>
      <c r="B1661" s="51" t="s">
        <v>138</v>
      </c>
      <c r="C1661" s="13" t="n">
        <v>6395488</v>
      </c>
      <c r="D1661" s="13" t="s">
        <v>39</v>
      </c>
      <c r="E1661" s="14" t="s">
        <v>14</v>
      </c>
      <c r="F1661" s="13" t="s">
        <v>15</v>
      </c>
      <c r="G1661" s="24" t="n">
        <v>0.3</v>
      </c>
      <c r="H1661" s="13" t="n">
        <v>200</v>
      </c>
      <c r="I1661" s="21" t="n">
        <f>G1661*H1661*7</f>
        <v>420</v>
      </c>
      <c r="J1661" s="13" t="s">
        <v>126</v>
      </c>
      <c r="K1661" s="15" t="n">
        <v>83</v>
      </c>
      <c r="L1661" s="15" t="n">
        <v>26</v>
      </c>
      <c r="M1661" s="16" t="n">
        <v>1</v>
      </c>
      <c r="N1661" s="12" t="n">
        <v>0.012</v>
      </c>
      <c r="O1661" s="12" t="n">
        <v>0.3</v>
      </c>
      <c r="P1661" s="12" t="n">
        <v>0.3</v>
      </c>
      <c r="Q1661" s="23" t="n">
        <f>M1663/H1661</f>
        <v>1</v>
      </c>
    </row>
    <row r="1662" ht="22.5" customHeight="1">
      <c r="A1662" s="20"/>
      <c r="B1662" s="20"/>
      <c r="C1662" s="13"/>
      <c r="D1662" s="20"/>
      <c r="E1662" s="29"/>
      <c r="F1662" s="20"/>
      <c r="G1662" s="29"/>
      <c r="H1662" s="20"/>
      <c r="I1662" s="20"/>
      <c r="J1662" s="13" t="s">
        <v>127</v>
      </c>
      <c r="K1662" s="15" t="n">
        <v>32921</v>
      </c>
      <c r="L1662" s="15" t="n">
        <v>13457</v>
      </c>
      <c r="M1662" s="11" t="n">
        <v>200</v>
      </c>
      <c r="N1662" s="12" t="n">
        <v>0.004</v>
      </c>
      <c r="O1662" s="12" t="n">
        <v>0.3</v>
      </c>
      <c r="P1662" s="12" t="n">
        <v>60</v>
      </c>
      <c r="Q1662" s="26"/>
    </row>
    <row r="1663" ht="22.5" customHeight="1">
      <c r="A1663" s="20"/>
      <c r="B1663" s="20"/>
      <c r="C1663" s="13"/>
      <c r="D1663" s="20"/>
      <c r="E1663" s="29"/>
      <c r="F1663" s="20"/>
      <c r="G1663" s="29"/>
      <c r="H1663" s="20"/>
      <c r="I1663" s="20"/>
      <c r="J1663" s="13" t="s">
        <v>128</v>
      </c>
      <c r="K1663" s="15" t="n">
        <v>35289</v>
      </c>
      <c r="L1663" s="15" t="n">
        <v>14245</v>
      </c>
      <c r="M1663" s="11" t="n">
        <v>200</v>
      </c>
      <c r="N1663" s="12" t="n">
        <v>0.004</v>
      </c>
      <c r="O1663" s="12" t="n">
        <v>0.3</v>
      </c>
      <c r="P1663" s="12" t="n">
        <v>60</v>
      </c>
      <c r="Q1663" s="26"/>
    </row>
    <row r="1664" ht="22.5" customHeight="1">
      <c r="A1664" s="20"/>
      <c r="B1664" s="20"/>
      <c r="C1664" s="13" t="n">
        <v>8291713</v>
      </c>
      <c r="D1664" s="13" t="s">
        <v>40</v>
      </c>
      <c r="E1664" s="14" t="s">
        <v>14</v>
      </c>
      <c r="F1664" s="13" t="s">
        <v>15</v>
      </c>
      <c r="G1664" s="24" t="n">
        <v>0.14</v>
      </c>
      <c r="H1664" s="13" t="n">
        <v>2000</v>
      </c>
      <c r="I1664" s="21" t="n">
        <f>G1664*H1664*7</f>
        <v>1960</v>
      </c>
      <c r="J1664" s="13" t="s">
        <v>126</v>
      </c>
      <c r="K1664" s="15" t="n">
        <v>495</v>
      </c>
      <c r="L1664" s="15" t="n">
        <v>118</v>
      </c>
      <c r="M1664" s="16" t="n">
        <v>3</v>
      </c>
      <c r="N1664" s="12" t="n">
        <v>0.003</v>
      </c>
      <c r="O1664" s="12" t="n">
        <v>0.135</v>
      </c>
      <c r="P1664" s="12" t="n">
        <v>0.405</v>
      </c>
      <c r="Q1664" s="23" t="n">
        <f>M1666/H1664</f>
        <v>0.75</v>
      </c>
    </row>
    <row r="1665" ht="22.5" customHeight="1">
      <c r="A1665" s="20"/>
      <c r="B1665" s="20"/>
      <c r="C1665" s="13"/>
      <c r="D1665" s="20"/>
      <c r="E1665" s="29"/>
      <c r="F1665" s="20"/>
      <c r="G1665" s="29"/>
      <c r="H1665" s="20"/>
      <c r="I1665" s="20"/>
      <c r="J1665" s="13" t="s">
        <v>127</v>
      </c>
      <c r="K1665" s="15" t="n">
        <v>42268</v>
      </c>
      <c r="L1665" s="15" t="n">
        <v>12305</v>
      </c>
      <c r="M1665" s="15" t="n">
        <v>518</v>
      </c>
      <c r="N1665" s="12" t="n">
        <v>0.006</v>
      </c>
      <c r="O1665" s="12" t="n">
        <v>0.135</v>
      </c>
      <c r="P1665" s="12" t="n">
        <v>69.93</v>
      </c>
      <c r="Q1665" s="26"/>
    </row>
    <row r="1666" ht="22.5" customHeight="1">
      <c r="A1666" s="20"/>
      <c r="B1666" s="20"/>
      <c r="C1666" s="13"/>
      <c r="D1666" s="20"/>
      <c r="E1666" s="29"/>
      <c r="F1666" s="20"/>
      <c r="G1666" s="29"/>
      <c r="H1666" s="20"/>
      <c r="I1666" s="20"/>
      <c r="J1666" s="13" t="s">
        <v>128</v>
      </c>
      <c r="K1666" s="15" t="n">
        <v>127866</v>
      </c>
      <c r="L1666" s="15" t="n">
        <v>40141</v>
      </c>
      <c r="M1666" s="15" t="n">
        <v>1500</v>
      </c>
      <c r="N1666" s="12" t="n">
        <v>0.005</v>
      </c>
      <c r="O1666" s="12" t="n">
        <v>0.135</v>
      </c>
      <c r="P1666" s="12" t="n">
        <v>202.5</v>
      </c>
      <c r="Q1666" s="26"/>
    </row>
    <row r="1667" ht="22.5" customHeight="1">
      <c r="A1667" s="20"/>
      <c r="B1667" s="20"/>
      <c r="C1667" s="13" t="n">
        <v>8566541</v>
      </c>
      <c r="D1667" s="13" t="s">
        <v>79</v>
      </c>
      <c r="E1667" s="14" t="s">
        <v>14</v>
      </c>
      <c r="F1667" s="13" t="s">
        <v>26</v>
      </c>
      <c r="G1667" s="24" t="n">
        <v>0.13</v>
      </c>
      <c r="H1667" s="13" t="n">
        <v>500</v>
      </c>
      <c r="I1667" s="21" t="n">
        <f>G1667*H1667*7</f>
        <v>455</v>
      </c>
      <c r="J1667" s="13" t="s">
        <v>126</v>
      </c>
      <c r="K1667" s="15" t="n">
        <v>10296</v>
      </c>
      <c r="L1667" s="15" t="n">
        <v>109</v>
      </c>
      <c r="M1667" s="16" t="n">
        <v>12</v>
      </c>
      <c r="N1667" s="12" t="n">
        <v>0.02</v>
      </c>
      <c r="O1667" s="12" t="n">
        <v>0.22</v>
      </c>
      <c r="P1667" s="12" t="n">
        <v>2.61</v>
      </c>
      <c r="Q1667" s="23" t="n">
        <f>M1669/H1667</f>
        <v>0.934</v>
      </c>
    </row>
    <row r="1668" ht="22.5" customHeight="1">
      <c r="A1668" s="20"/>
      <c r="B1668" s="20"/>
      <c r="C1668" s="13"/>
      <c r="D1668" s="20"/>
      <c r="E1668" s="29"/>
      <c r="F1668" s="20"/>
      <c r="G1668" s="29"/>
      <c r="H1668" s="20"/>
      <c r="I1668" s="20"/>
      <c r="J1668" s="13" t="s">
        <v>127</v>
      </c>
      <c r="K1668" s="15" t="n">
        <v>100058</v>
      </c>
      <c r="L1668" s="15" t="n">
        <v>1170</v>
      </c>
      <c r="M1668" s="16" t="n">
        <v>144</v>
      </c>
      <c r="N1668" s="12" t="n">
        <v>0.02</v>
      </c>
      <c r="O1668" s="12" t="n">
        <v>0.19</v>
      </c>
      <c r="P1668" s="12" t="n">
        <v>27.47</v>
      </c>
      <c r="Q1668" s="26"/>
    </row>
    <row r="1669" ht="22.5" customHeight="1">
      <c r="A1669" s="20"/>
      <c r="B1669" s="20"/>
      <c r="C1669" s="13"/>
      <c r="D1669" s="20"/>
      <c r="E1669" s="29"/>
      <c r="F1669" s="20"/>
      <c r="G1669" s="29"/>
      <c r="H1669" s="20"/>
      <c r="I1669" s="20"/>
      <c r="J1669" s="13" t="s">
        <v>128</v>
      </c>
      <c r="K1669" s="15" t="n">
        <v>216372</v>
      </c>
      <c r="L1669" s="15" t="n">
        <v>2597</v>
      </c>
      <c r="M1669" s="15" t="n">
        <v>467</v>
      </c>
      <c r="N1669" s="12" t="n">
        <v>0.03</v>
      </c>
      <c r="O1669" s="12" t="n">
        <v>0.14</v>
      </c>
      <c r="P1669" s="12" t="n">
        <v>65.13</v>
      </c>
      <c r="Q1669" s="26"/>
    </row>
    <row r="1670" ht="22.5" customHeight="1">
      <c r="A1670" s="20"/>
      <c r="B1670" s="20"/>
      <c r="C1670" s="13" t="n">
        <v>8566084</v>
      </c>
      <c r="D1670" s="13" t="s">
        <v>80</v>
      </c>
      <c r="E1670" s="14" t="s">
        <v>42</v>
      </c>
      <c r="F1670" s="13" t="s">
        <v>15</v>
      </c>
      <c r="G1670" s="24" t="n">
        <v>0.12</v>
      </c>
      <c r="H1670" s="13" t="n">
        <v>100</v>
      </c>
      <c r="I1670" s="21" t="n">
        <f>G1670*H1670*7</f>
        <v>84</v>
      </c>
      <c r="J1670" s="13" t="s">
        <v>126</v>
      </c>
      <c r="K1670" s="15" t="n">
        <v>533</v>
      </c>
      <c r="L1670" s="15" t="n">
        <v>153</v>
      </c>
      <c r="M1670" s="16" t="n">
        <v>7</v>
      </c>
      <c r="N1670" s="12" t="n">
        <v>0.005</v>
      </c>
      <c r="O1670" s="12" t="n">
        <v>0.12</v>
      </c>
      <c r="P1670" s="12" t="n">
        <v>0.84</v>
      </c>
      <c r="Q1670" s="23" t="n">
        <f>M1672/H1670</f>
        <v>1</v>
      </c>
    </row>
    <row r="1671" ht="22.5" customHeight="1">
      <c r="A1671" s="20"/>
      <c r="B1671" s="20"/>
      <c r="C1671" s="13"/>
      <c r="D1671" s="20"/>
      <c r="E1671" s="29"/>
      <c r="F1671" s="20"/>
      <c r="G1671" s="29"/>
      <c r="H1671" s="20"/>
      <c r="I1671" s="20"/>
      <c r="J1671" s="13" t="s">
        <v>127</v>
      </c>
      <c r="K1671" s="15" t="n">
        <v>35801</v>
      </c>
      <c r="L1671" s="15" t="n">
        <v>9591</v>
      </c>
      <c r="M1671" s="16" t="n">
        <v>100</v>
      </c>
      <c r="N1671" s="12" t="n">
        <v>0.001</v>
      </c>
      <c r="O1671" s="12" t="n">
        <v>0.12</v>
      </c>
      <c r="P1671" s="12" t="n">
        <v>12</v>
      </c>
      <c r="Q1671" s="26"/>
    </row>
    <row r="1672" ht="22.5" customHeight="1">
      <c r="A1672" s="20"/>
      <c r="B1672" s="20"/>
      <c r="C1672" s="13"/>
      <c r="D1672" s="20"/>
      <c r="E1672" s="29"/>
      <c r="F1672" s="20"/>
      <c r="G1672" s="29"/>
      <c r="H1672" s="20"/>
      <c r="I1672" s="20"/>
      <c r="J1672" s="13" t="s">
        <v>128</v>
      </c>
      <c r="K1672" s="15" t="n">
        <v>53035</v>
      </c>
      <c r="L1672" s="15" t="n">
        <v>11576</v>
      </c>
      <c r="M1672" s="16" t="n">
        <v>100</v>
      </c>
      <c r="N1672" s="12" t="n">
        <v>0.001</v>
      </c>
      <c r="O1672" s="12" t="n">
        <v>0.12</v>
      </c>
      <c r="P1672" s="12" t="n">
        <v>12</v>
      </c>
      <c r="Q1672" s="26"/>
    </row>
    <row r="1673" ht="22.5" customHeight="1">
      <c r="A1673" s="20"/>
      <c r="B1673" s="20"/>
      <c r="C1673" s="13" t="n">
        <v>2937658</v>
      </c>
      <c r="D1673" s="13" t="s">
        <v>81</v>
      </c>
      <c r="E1673" s="14" t="s">
        <v>14</v>
      </c>
      <c r="F1673" s="13" t="s">
        <v>15</v>
      </c>
      <c r="G1673" s="24" t="n">
        <v>0.15</v>
      </c>
      <c r="H1673" s="13" t="n">
        <v>100</v>
      </c>
      <c r="I1673" s="21" t="n">
        <f>G1673*H1673*7</f>
        <v>105</v>
      </c>
      <c r="J1673" s="13" t="s">
        <v>126</v>
      </c>
      <c r="K1673" s="15" t="s">
        <v>139</v>
      </c>
      <c r="L1673" s="15"/>
      <c r="M1673" s="16"/>
      <c r="N1673" s="12"/>
      <c r="O1673" s="12"/>
      <c r="P1673" s="12"/>
      <c r="Q1673" s="23" t="n">
        <f>M1675/H1673</f>
        <v>1</v>
      </c>
    </row>
    <row r="1674" ht="22.5" customHeight="1">
      <c r="A1674" s="20"/>
      <c r="B1674" s="20"/>
      <c r="C1674" s="13"/>
      <c r="D1674" s="20"/>
      <c r="E1674" s="29"/>
      <c r="F1674" s="20"/>
      <c r="G1674" s="29"/>
      <c r="H1674" s="20"/>
      <c r="I1674" s="20"/>
      <c r="J1674" s="13" t="s">
        <v>127</v>
      </c>
      <c r="K1674" s="15" t="n">
        <v>3309</v>
      </c>
      <c r="L1674" s="15" t="n">
        <v>1693</v>
      </c>
      <c r="M1674" s="16" t="n">
        <v>100</v>
      </c>
      <c r="N1674" s="12" t="n">
        <v>0.007</v>
      </c>
      <c r="O1674" s="12" t="n">
        <v>0.123</v>
      </c>
      <c r="P1674" s="12" t="n">
        <v>12.331</v>
      </c>
      <c r="Q1674" s="26"/>
    </row>
    <row r="1675" ht="22.5" customHeight="1">
      <c r="A1675" s="20"/>
      <c r="B1675" s="20"/>
      <c r="C1675" s="13"/>
      <c r="D1675" s="20"/>
      <c r="E1675" s="29"/>
      <c r="F1675" s="20"/>
      <c r="G1675" s="29"/>
      <c r="H1675" s="20"/>
      <c r="I1675" s="20"/>
      <c r="J1675" s="13" t="s">
        <v>128</v>
      </c>
      <c r="K1675" s="15" t="n">
        <v>3314</v>
      </c>
      <c r="L1675" s="15" t="n">
        <v>1700</v>
      </c>
      <c r="M1675" s="16" t="n">
        <v>100</v>
      </c>
      <c r="N1675" s="12" t="n">
        <v>0.007</v>
      </c>
      <c r="O1675" s="12" t="n">
        <v>0.123</v>
      </c>
      <c r="P1675" s="12" t="n">
        <v>12.331</v>
      </c>
      <c r="Q1675" s="26"/>
    </row>
    <row r="1676" ht="22.5" customHeight="1">
      <c r="A1676" s="20"/>
      <c r="B1676" s="20"/>
      <c r="C1676" s="13" t="n">
        <v>6706444</v>
      </c>
      <c r="D1676" s="13" t="s">
        <v>82</v>
      </c>
      <c r="E1676" s="14" t="s">
        <v>83</v>
      </c>
      <c r="F1676" s="13" t="s">
        <v>12</v>
      </c>
      <c r="G1676" s="24" t="n">
        <v>0.5</v>
      </c>
      <c r="H1676" s="13" t="n">
        <v>100</v>
      </c>
      <c r="I1676" s="21" t="n">
        <f>G1676*H1676*7</f>
        <v>350</v>
      </c>
      <c r="J1676" s="13" t="s">
        <v>126</v>
      </c>
      <c r="K1676" s="15" t="n">
        <v>651</v>
      </c>
      <c r="L1676" s="15" t="n">
        <v>16</v>
      </c>
      <c r="M1676" s="16" t="n">
        <v>0</v>
      </c>
      <c r="N1676" s="12" t="n">
        <v>0</v>
      </c>
      <c r="O1676" s="12" t="n">
        <v>0</v>
      </c>
      <c r="P1676" s="12" t="n">
        <v>0.0072</v>
      </c>
      <c r="Q1676" s="23" t="n">
        <f>M1678/H1676</f>
        <v>0.06</v>
      </c>
    </row>
    <row r="1677" ht="22.5" customHeight="1">
      <c r="A1677" s="20"/>
      <c r="B1677" s="20"/>
      <c r="C1677" s="13"/>
      <c r="D1677" s="20"/>
      <c r="E1677" s="29"/>
      <c r="F1677" s="20"/>
      <c r="G1677" s="29"/>
      <c r="H1677" s="20"/>
      <c r="I1677" s="20"/>
      <c r="J1677" s="13" t="s">
        <v>127</v>
      </c>
      <c r="K1677" s="15" t="n">
        <v>14545</v>
      </c>
      <c r="L1677" s="15" t="n">
        <v>894</v>
      </c>
      <c r="M1677" s="16" t="n">
        <v>2</v>
      </c>
      <c r="N1677" s="12" t="n">
        <v>0.003</v>
      </c>
      <c r="O1677" s="12" t="n">
        <v>1.15</v>
      </c>
      <c r="P1677" s="12" t="n">
        <v>2.3006</v>
      </c>
      <c r="Q1677" s="26"/>
    </row>
    <row r="1678" ht="22.5" customHeight="1">
      <c r="A1678" s="20"/>
      <c r="B1678" s="20"/>
      <c r="C1678" s="13"/>
      <c r="D1678" s="20"/>
      <c r="E1678" s="29"/>
      <c r="F1678" s="20"/>
      <c r="G1678" s="29"/>
      <c r="H1678" s="20"/>
      <c r="I1678" s="20"/>
      <c r="J1678" s="13" t="s">
        <v>128</v>
      </c>
      <c r="K1678" s="15" t="n">
        <v>50940</v>
      </c>
      <c r="L1678" s="15" t="n">
        <v>4387</v>
      </c>
      <c r="M1678" s="16" t="n">
        <v>6</v>
      </c>
      <c r="N1678" s="12" t="n">
        <v>0.001</v>
      </c>
      <c r="O1678" s="12" t="n">
        <v>0.926</v>
      </c>
      <c r="P1678" s="12" t="n">
        <v>5.5555</v>
      </c>
      <c r="Q1678" s="26"/>
    </row>
    <row r="1679" ht="22.5" customHeight="1">
      <c r="A1679" s="20"/>
      <c r="B1679" s="20"/>
      <c r="C1679" s="13" t="n">
        <v>5963354</v>
      </c>
      <c r="D1679" s="13" t="s">
        <v>82</v>
      </c>
      <c r="E1679" s="14" t="s">
        <v>83</v>
      </c>
      <c r="F1679" s="13" t="s">
        <v>15</v>
      </c>
      <c r="G1679" s="24" t="n">
        <v>0.55</v>
      </c>
      <c r="H1679" s="13" t="n">
        <v>500</v>
      </c>
      <c r="I1679" s="21" t="n">
        <f>G1679*H1679*7</f>
        <v>1925</v>
      </c>
      <c r="J1679" s="13" t="s">
        <v>126</v>
      </c>
      <c r="K1679" s="15" t="n">
        <v>2627</v>
      </c>
      <c r="L1679" s="15" t="n">
        <v>327</v>
      </c>
      <c r="M1679" s="16" t="n">
        <v>3</v>
      </c>
      <c r="N1679" s="12" t="n">
        <v>0.005</v>
      </c>
      <c r="O1679" s="12" t="n">
        <v>0.57</v>
      </c>
      <c r="P1679" s="12" t="n">
        <v>1.71</v>
      </c>
      <c r="Q1679" s="23" t="n">
        <f>M1681/H1679</f>
        <v>0.606</v>
      </c>
    </row>
    <row r="1680" ht="22.5" customHeight="1">
      <c r="A1680" s="20"/>
      <c r="B1680" s="20"/>
      <c r="C1680" s="13"/>
      <c r="D1680" s="20"/>
      <c r="E1680" s="29"/>
      <c r="F1680" s="20"/>
      <c r="G1680" s="29"/>
      <c r="H1680" s="20"/>
      <c r="I1680" s="20"/>
      <c r="J1680" s="13" t="s">
        <v>127</v>
      </c>
      <c r="K1680" s="15" t="n">
        <v>108514</v>
      </c>
      <c r="L1680" s="15" t="n">
        <v>23419</v>
      </c>
      <c r="M1680" s="16" t="n">
        <v>111</v>
      </c>
      <c r="N1680" s="12" t="n">
        <v>0.003</v>
      </c>
      <c r="O1680" s="12" t="n">
        <v>0.588</v>
      </c>
      <c r="P1680" s="12" t="n">
        <v>65.258</v>
      </c>
      <c r="Q1680" s="26"/>
    </row>
    <row r="1681" ht="22.5" customHeight="1">
      <c r="A1681" s="20"/>
      <c r="B1681" s="20"/>
      <c r="C1681" s="13"/>
      <c r="D1681" s="20"/>
      <c r="E1681" s="29"/>
      <c r="F1681" s="20"/>
      <c r="G1681" s="29"/>
      <c r="H1681" s="20"/>
      <c r="I1681" s="20"/>
      <c r="J1681" s="13" t="s">
        <v>128</v>
      </c>
      <c r="K1681" s="15" t="n">
        <v>272938</v>
      </c>
      <c r="L1681" s="15" t="n">
        <v>65194</v>
      </c>
      <c r="M1681" s="16" t="n">
        <v>303</v>
      </c>
      <c r="N1681" s="12" t="n">
        <v>0.003</v>
      </c>
      <c r="O1681" s="12" t="n">
        <v>0.582</v>
      </c>
      <c r="P1681" s="12" t="n">
        <v>176.282</v>
      </c>
      <c r="Q1681" s="26"/>
    </row>
    <row r="1682" ht="22.5" customHeight="1">
      <c r="A1682" s="20"/>
      <c r="B1682" s="20"/>
      <c r="C1682" s="13" t="n">
        <v>9686529</v>
      </c>
      <c r="D1682" s="13" t="s">
        <v>82</v>
      </c>
      <c r="E1682" s="14" t="s">
        <v>84</v>
      </c>
      <c r="F1682" s="13" t="s">
        <v>15</v>
      </c>
      <c r="G1682" s="24" t="n">
        <v>0.4</v>
      </c>
      <c r="H1682" s="13" t="n">
        <v>200</v>
      </c>
      <c r="I1682" s="21" t="n">
        <f>G1682*H1682*7</f>
        <v>560</v>
      </c>
      <c r="J1682" s="13" t="s">
        <v>126</v>
      </c>
      <c r="K1682" s="15" t="n">
        <v>1179</v>
      </c>
      <c r="L1682" s="15" t="n">
        <v>158</v>
      </c>
      <c r="M1682" s="16" t="n">
        <v>2</v>
      </c>
      <c r="N1682" s="12" t="n">
        <v>0.006</v>
      </c>
      <c r="O1682" s="12" t="n">
        <v>0.5</v>
      </c>
      <c r="P1682" s="12" t="n">
        <v>1</v>
      </c>
      <c r="Q1682" s="23" t="n">
        <f>M1684/H1682</f>
        <v>0.19</v>
      </c>
    </row>
    <row r="1683" ht="22.5" customHeight="1">
      <c r="A1683" s="20"/>
      <c r="B1683" s="20"/>
      <c r="C1683" s="13"/>
      <c r="D1683" s="20"/>
      <c r="E1683" s="29"/>
      <c r="F1683" s="20"/>
      <c r="G1683" s="29"/>
      <c r="H1683" s="20"/>
      <c r="I1683" s="20"/>
      <c r="J1683" s="13" t="s">
        <v>127</v>
      </c>
      <c r="K1683" s="15" t="n">
        <v>26543</v>
      </c>
      <c r="L1683" s="15" t="n">
        <v>6071</v>
      </c>
      <c r="M1683" s="16" t="n">
        <v>13</v>
      </c>
      <c r="N1683" s="12" t="n">
        <v>0.001</v>
      </c>
      <c r="O1683" s="12" t="n">
        <v>0.5</v>
      </c>
      <c r="P1683" s="12" t="n">
        <v>6.5</v>
      </c>
      <c r="Q1683" s="26"/>
    </row>
    <row r="1684" ht="22.5" customHeight="1">
      <c r="A1684" s="20"/>
      <c r="B1684" s="20"/>
      <c r="C1684" s="13"/>
      <c r="D1684" s="20"/>
      <c r="E1684" s="29"/>
      <c r="F1684" s="20"/>
      <c r="G1684" s="29"/>
      <c r="H1684" s="20"/>
      <c r="I1684" s="20"/>
      <c r="J1684" s="13" t="s">
        <v>128</v>
      </c>
      <c r="K1684" s="15" t="n">
        <v>50732</v>
      </c>
      <c r="L1684" s="15" t="n">
        <v>12792</v>
      </c>
      <c r="M1684" s="16" t="n">
        <v>38</v>
      </c>
      <c r="N1684" s="12" t="n">
        <v>0.001</v>
      </c>
      <c r="O1684" s="12" t="n">
        <v>0.5</v>
      </c>
      <c r="P1684" s="12" t="n">
        <v>19</v>
      </c>
      <c r="Q1684" s="26"/>
    </row>
    <row r="1685" ht="22.5" customHeight="1">
      <c r="A1685" s="20"/>
      <c r="B1685" s="20"/>
      <c r="C1685" s="13" t="n">
        <v>5963400</v>
      </c>
      <c r="D1685" s="13" t="s">
        <v>82</v>
      </c>
      <c r="E1685" s="14" t="s">
        <v>85</v>
      </c>
      <c r="F1685" s="13" t="s">
        <v>15</v>
      </c>
      <c r="G1685" s="24" t="n">
        <v>0.2</v>
      </c>
      <c r="H1685" s="13" t="n">
        <v>50</v>
      </c>
      <c r="I1685" s="21" t="n">
        <f>G1685*H1685*7</f>
        <v>70</v>
      </c>
      <c r="J1685" s="13" t="s">
        <v>126</v>
      </c>
      <c r="K1685" s="15" t="n">
        <v>256</v>
      </c>
      <c r="L1685" s="15" t="n">
        <v>55</v>
      </c>
      <c r="M1685" s="16" t="n">
        <v>0</v>
      </c>
      <c r="N1685" s="12" t="n">
        <v>0</v>
      </c>
      <c r="O1685" s="12" t="n">
        <v>0</v>
      </c>
      <c r="P1685" s="12" t="n">
        <v>0</v>
      </c>
      <c r="Q1685" s="23" t="n">
        <f>M1687/H1685</f>
        <v>0.88</v>
      </c>
    </row>
    <row r="1686" ht="22.5" customHeight="1">
      <c r="A1686" s="20"/>
      <c r="B1686" s="20"/>
      <c r="C1686" s="13"/>
      <c r="D1686" s="20"/>
      <c r="E1686" s="29"/>
      <c r="F1686" s="20"/>
      <c r="G1686" s="106"/>
      <c r="H1686" s="20"/>
      <c r="I1686" s="20"/>
      <c r="J1686" s="13" t="s">
        <v>127</v>
      </c>
      <c r="K1686" s="15" t="n">
        <v>17958</v>
      </c>
      <c r="L1686" s="15" t="n">
        <v>2733</v>
      </c>
      <c r="M1686" s="16" t="n">
        <v>23</v>
      </c>
      <c r="N1686" s="12" t="n">
        <v>0.002</v>
      </c>
      <c r="O1686" s="12" t="n">
        <v>0.2</v>
      </c>
      <c r="P1686" s="12" t="n">
        <v>4.6</v>
      </c>
      <c r="Q1686" s="26"/>
    </row>
    <row r="1687" ht="22.5" customHeight="1">
      <c r="A1687" s="20"/>
      <c r="B1687" s="20"/>
      <c r="C1687" s="13"/>
      <c r="D1687" s="20"/>
      <c r="E1687" s="29"/>
      <c r="F1687" s="20"/>
      <c r="G1687" s="106"/>
      <c r="H1687" s="20"/>
      <c r="I1687" s="20"/>
      <c r="J1687" s="13" t="s">
        <v>128</v>
      </c>
      <c r="K1687" s="15" t="n">
        <v>35839</v>
      </c>
      <c r="L1687" s="15" t="n">
        <v>6143</v>
      </c>
      <c r="M1687" s="16" t="n">
        <v>44</v>
      </c>
      <c r="N1687" s="12" t="n">
        <v>0.001</v>
      </c>
      <c r="O1687" s="12" t="n">
        <v>0.2</v>
      </c>
      <c r="P1687" s="12" t="n">
        <v>8.8</v>
      </c>
      <c r="Q1687" s="26"/>
    </row>
    <row r="1688" ht="22.5" customHeight="1">
      <c r="A1688" s="20"/>
      <c r="B1688" s="20"/>
      <c r="C1688" s="13" t="n">
        <v>10080665</v>
      </c>
      <c r="D1688" s="13" t="s">
        <v>82</v>
      </c>
      <c r="E1688" s="14" t="s">
        <v>86</v>
      </c>
      <c r="F1688" s="13" t="s">
        <v>15</v>
      </c>
      <c r="G1688" s="24" t="n">
        <v>0.38</v>
      </c>
      <c r="H1688" s="13" t="n">
        <v>40</v>
      </c>
      <c r="I1688" s="21" t="n">
        <f>G1688*H1688*7</f>
        <v>106.4</v>
      </c>
      <c r="J1688" s="13" t="s">
        <v>126</v>
      </c>
      <c r="K1688" s="15" t="n">
        <v>13</v>
      </c>
      <c r="L1688" s="15" t="n">
        <v>3</v>
      </c>
      <c r="M1688" s="16" t="n">
        <v>0</v>
      </c>
      <c r="N1688" s="12" t="n">
        <v>0</v>
      </c>
      <c r="O1688" s="12" t="n">
        <v>0</v>
      </c>
      <c r="P1688" s="12" t="n">
        <v>0</v>
      </c>
      <c r="Q1688" s="23" t="n">
        <f>M1690/H1688</f>
        <v>0.2</v>
      </c>
    </row>
    <row r="1689" ht="22.5" customHeight="1">
      <c r="A1689" s="20"/>
      <c r="B1689" s="20"/>
      <c r="C1689" s="13"/>
      <c r="D1689" s="20"/>
      <c r="E1689" s="29"/>
      <c r="F1689" s="20"/>
      <c r="G1689" s="106"/>
      <c r="H1689" s="20"/>
      <c r="I1689" s="20"/>
      <c r="J1689" s="13" t="s">
        <v>127</v>
      </c>
      <c r="K1689" s="15" t="n">
        <v>5764</v>
      </c>
      <c r="L1689" s="15" t="n">
        <v>1435</v>
      </c>
      <c r="M1689" s="16" t="n">
        <v>7</v>
      </c>
      <c r="N1689" s="12" t="n">
        <v>0.002</v>
      </c>
      <c r="O1689" s="12" t="n">
        <v>0.38</v>
      </c>
      <c r="P1689" s="12" t="n">
        <v>2.66</v>
      </c>
      <c r="Q1689" s="26"/>
    </row>
    <row r="1690" ht="22.5" customHeight="1">
      <c r="A1690" s="20"/>
      <c r="B1690" s="20"/>
      <c r="C1690" s="13"/>
      <c r="D1690" s="20"/>
      <c r="E1690" s="29"/>
      <c r="F1690" s="20"/>
      <c r="G1690" s="106"/>
      <c r="H1690" s="20"/>
      <c r="I1690" s="20"/>
      <c r="J1690" s="13" t="s">
        <v>128</v>
      </c>
      <c r="K1690" s="15" t="n">
        <v>12927</v>
      </c>
      <c r="L1690" s="15" t="n">
        <v>2214</v>
      </c>
      <c r="M1690" s="16" t="n">
        <v>8</v>
      </c>
      <c r="N1690" s="12" t="n">
        <v>0.001</v>
      </c>
      <c r="O1690" s="12" t="n">
        <v>0.38</v>
      </c>
      <c r="P1690" s="12" t="n">
        <v>3.04</v>
      </c>
      <c r="Q1690" s="26"/>
    </row>
    <row r="1691" ht="22.5" customHeight="1">
      <c r="A1691" s="20"/>
      <c r="B1691" s="20"/>
      <c r="C1691" s="13" t="n">
        <v>91520433</v>
      </c>
      <c r="D1691" s="13" t="s">
        <v>74</v>
      </c>
      <c r="E1691" s="14" t="s">
        <v>14</v>
      </c>
      <c r="F1691" s="13" t="s">
        <v>15</v>
      </c>
      <c r="G1691" s="24" t="n">
        <v>0.16</v>
      </c>
      <c r="H1691" s="13" t="n">
        <v>200</v>
      </c>
      <c r="I1691" s="21" t="n">
        <f>G1691*H1691*7</f>
        <v>224</v>
      </c>
      <c r="J1691" s="13" t="s">
        <v>126</v>
      </c>
      <c r="K1691" s="15" t="n">
        <v>128</v>
      </c>
      <c r="L1691" s="15" t="n">
        <v>15</v>
      </c>
      <c r="M1691" s="16" t="n">
        <v>0</v>
      </c>
      <c r="N1691" s="12" t="n">
        <v>0</v>
      </c>
      <c r="O1691" s="12" t="n">
        <v>0</v>
      </c>
      <c r="P1691" s="12" t="n">
        <v>0</v>
      </c>
      <c r="Q1691" s="23" t="n">
        <f>M1693/H1691</f>
        <v>0.01</v>
      </c>
    </row>
    <row r="1692" ht="22.5" customHeight="1">
      <c r="A1692" s="20"/>
      <c r="B1692" s="20"/>
      <c r="C1692" s="13"/>
      <c r="D1692" s="20"/>
      <c r="E1692" s="29"/>
      <c r="F1692" s="20"/>
      <c r="G1692" s="106"/>
      <c r="H1692" s="20"/>
      <c r="I1692" s="20"/>
      <c r="J1692" s="13" t="s">
        <v>127</v>
      </c>
      <c r="K1692" s="15" t="n">
        <v>7702</v>
      </c>
      <c r="L1692" s="15" t="n">
        <v>321</v>
      </c>
      <c r="M1692" s="16" t="n">
        <v>2</v>
      </c>
      <c r="N1692" s="12" t="n">
        <v>0.001</v>
      </c>
      <c r="O1692" s="12" t="n">
        <v>0.16</v>
      </c>
      <c r="P1692" s="12" t="n">
        <v>0.32</v>
      </c>
      <c r="Q1692" s="26"/>
    </row>
    <row r="1693" ht="22.5" customHeight="1">
      <c r="A1693" s="20"/>
      <c r="B1693" s="20"/>
      <c r="C1693" s="13"/>
      <c r="D1693" s="20"/>
      <c r="E1693" s="29"/>
      <c r="F1693" s="20"/>
      <c r="G1693" s="106"/>
      <c r="H1693" s="20"/>
      <c r="I1693" s="20"/>
      <c r="J1693" s="13" t="s">
        <v>128</v>
      </c>
      <c r="K1693" s="15" t="n">
        <v>16306</v>
      </c>
      <c r="L1693" s="15" t="n">
        <v>845</v>
      </c>
      <c r="M1693" s="16" t="n">
        <v>2</v>
      </c>
      <c r="N1693" s="12" t="n">
        <v>0</v>
      </c>
      <c r="O1693" s="12" t="n">
        <v>0.16</v>
      </c>
      <c r="P1693" s="12" t="n">
        <v>0.32</v>
      </c>
      <c r="Q1693" s="26"/>
    </row>
    <row r="1694" ht="22.5" customHeight="1">
      <c r="A1694" s="20"/>
      <c r="B1694" s="20"/>
      <c r="C1694" s="13" t="n">
        <v>11078827</v>
      </c>
      <c r="D1694" s="13" t="s">
        <v>82</v>
      </c>
      <c r="E1694" s="14" t="s">
        <v>85</v>
      </c>
      <c r="F1694" s="13" t="s">
        <v>15</v>
      </c>
      <c r="G1694" s="24" t="n">
        <v>0.2</v>
      </c>
      <c r="H1694" s="13" t="n">
        <v>50</v>
      </c>
      <c r="I1694" s="21" t="n">
        <f>G1694*H1694*7</f>
        <v>70</v>
      </c>
      <c r="J1694" s="13" t="s">
        <v>126</v>
      </c>
      <c r="K1694" s="15" t="s">
        <v>139</v>
      </c>
      <c r="L1694" s="15"/>
      <c r="M1694" s="16"/>
      <c r="N1694" s="12"/>
      <c r="O1694" s="12"/>
      <c r="P1694" s="12"/>
      <c r="Q1694" s="23" t="n">
        <f>M1696/H1694</f>
        <v>0</v>
      </c>
    </row>
    <row r="1695" ht="22.5" customHeight="1">
      <c r="A1695" s="20"/>
      <c r="B1695" s="20"/>
      <c r="C1695" s="13"/>
      <c r="D1695" s="20"/>
      <c r="E1695" s="29"/>
      <c r="F1695" s="20"/>
      <c r="G1695" s="106"/>
      <c r="H1695" s="20"/>
      <c r="I1695" s="20"/>
      <c r="J1695" s="13" t="s">
        <v>127</v>
      </c>
      <c r="K1695" s="15" t="n">
        <v>235</v>
      </c>
      <c r="L1695" s="15" t="n">
        <v>94</v>
      </c>
      <c r="M1695" s="16" t="n">
        <v>0</v>
      </c>
      <c r="N1695" s="12" t="n">
        <v>0</v>
      </c>
      <c r="O1695" s="12" t="n">
        <v>0</v>
      </c>
      <c r="P1695" s="12" t="n">
        <v>0</v>
      </c>
      <c r="Q1695" s="26"/>
    </row>
    <row r="1696" ht="22.5" customHeight="1">
      <c r="A1696" s="20"/>
      <c r="B1696" s="20"/>
      <c r="C1696" s="13"/>
      <c r="D1696" s="20"/>
      <c r="E1696" s="29"/>
      <c r="F1696" s="20"/>
      <c r="G1696" s="106"/>
      <c r="H1696" s="20"/>
      <c r="I1696" s="20"/>
      <c r="J1696" s="13" t="s">
        <v>128</v>
      </c>
      <c r="K1696" s="15" t="n">
        <v>550</v>
      </c>
      <c r="L1696" s="15" t="n">
        <v>186</v>
      </c>
      <c r="M1696" s="16" t="n">
        <v>0</v>
      </c>
      <c r="N1696" s="12" t="n">
        <v>0</v>
      </c>
      <c r="O1696" s="12" t="n">
        <v>0</v>
      </c>
      <c r="P1696" s="12" t="n">
        <v>0</v>
      </c>
      <c r="Q1696" s="26"/>
    </row>
    <row r="1697" ht="22.5" customHeight="1">
      <c r="A1697" s="20"/>
      <c r="B1697" s="20"/>
      <c r="C1697" s="13" t="n">
        <v>11078981</v>
      </c>
      <c r="D1697" s="13" t="s">
        <v>82</v>
      </c>
      <c r="E1697" s="14" t="s">
        <v>83</v>
      </c>
      <c r="F1697" s="13" t="s">
        <v>15</v>
      </c>
      <c r="G1697" s="24" t="n">
        <v>0.2</v>
      </c>
      <c r="H1697" s="13" t="n">
        <v>50</v>
      </c>
      <c r="I1697" s="21" t="n">
        <f>G1697*H1697*7</f>
        <v>70</v>
      </c>
      <c r="J1697" s="13" t="s">
        <v>126</v>
      </c>
      <c r="K1697" s="15" t="s">
        <v>139</v>
      </c>
      <c r="L1697" s="15"/>
      <c r="M1697" s="16"/>
      <c r="N1697" s="12"/>
      <c r="O1697" s="12"/>
      <c r="P1697" s="12"/>
      <c r="Q1697" s="23" t="n">
        <f>M1699/H1697</f>
        <v>0</v>
      </c>
    </row>
    <row r="1698" ht="22.5" customHeight="1">
      <c r="A1698" s="20"/>
      <c r="B1698" s="20"/>
      <c r="C1698" s="13"/>
      <c r="D1698" s="20"/>
      <c r="E1698" s="29"/>
      <c r="F1698" s="20"/>
      <c r="G1698" s="106"/>
      <c r="H1698" s="20"/>
      <c r="I1698" s="20"/>
      <c r="J1698" s="13" t="s">
        <v>127</v>
      </c>
      <c r="K1698" s="15" t="n">
        <v>59</v>
      </c>
      <c r="L1698" s="15" t="n">
        <v>3</v>
      </c>
      <c r="M1698" s="16" t="n">
        <v>0</v>
      </c>
      <c r="N1698" s="12" t="n">
        <v>0</v>
      </c>
      <c r="O1698" s="12" t="n">
        <v>0</v>
      </c>
      <c r="P1698" s="12" t="n">
        <v>0</v>
      </c>
      <c r="Q1698" s="26"/>
    </row>
    <row r="1699" ht="22.5" customHeight="1">
      <c r="A1699" s="20"/>
      <c r="B1699" s="20"/>
      <c r="C1699" s="13"/>
      <c r="D1699" s="20"/>
      <c r="E1699" s="29"/>
      <c r="F1699" s="20"/>
      <c r="G1699" s="106"/>
      <c r="H1699" s="20"/>
      <c r="I1699" s="20"/>
      <c r="J1699" s="13" t="s">
        <v>128</v>
      </c>
      <c r="K1699" s="15" t="n">
        <v>129</v>
      </c>
      <c r="L1699" s="15" t="n">
        <v>4</v>
      </c>
      <c r="M1699" s="16" t="n">
        <v>0</v>
      </c>
      <c r="N1699" s="12" t="n">
        <v>0</v>
      </c>
      <c r="O1699" s="12" t="n">
        <v>0</v>
      </c>
      <c r="P1699" s="12" t="n">
        <v>0</v>
      </c>
      <c r="Q1699" s="26"/>
    </row>
    <row r="1700" ht="22.5" customHeight="1">
      <c r="A1700" s="20"/>
      <c r="B1700" s="20"/>
      <c r="C1700" s="13" t="n">
        <v>11080833</v>
      </c>
      <c r="D1700" s="13" t="s">
        <v>82</v>
      </c>
      <c r="E1700" s="14" t="s">
        <v>84</v>
      </c>
      <c r="F1700" s="13" t="s">
        <v>15</v>
      </c>
      <c r="G1700" s="24" t="n">
        <v>0.2</v>
      </c>
      <c r="H1700" s="13" t="n">
        <v>50</v>
      </c>
      <c r="I1700" s="21" t="n">
        <f>G1700*H1700*7</f>
        <v>70</v>
      </c>
      <c r="J1700" s="13" t="s">
        <v>126</v>
      </c>
      <c r="K1700" s="15" t="s">
        <v>139</v>
      </c>
      <c r="L1700" s="15"/>
      <c r="M1700" s="16"/>
      <c r="N1700" s="12"/>
      <c r="O1700" s="12"/>
      <c r="P1700" s="12"/>
      <c r="Q1700" s="23" t="n">
        <f>M1702/H1700</f>
        <v>0</v>
      </c>
    </row>
    <row r="1701" ht="22.5" customHeight="1">
      <c r="A1701" s="20"/>
      <c r="B1701" s="20"/>
      <c r="C1701" s="13"/>
      <c r="D1701" s="20"/>
      <c r="E1701" s="29"/>
      <c r="F1701" s="20"/>
      <c r="G1701" s="106"/>
      <c r="H1701" s="20"/>
      <c r="I1701" s="20"/>
      <c r="J1701" s="13" t="s">
        <v>127</v>
      </c>
      <c r="K1701" s="15" t="n">
        <v>14</v>
      </c>
      <c r="L1701" s="15" t="n">
        <v>2</v>
      </c>
      <c r="M1701" s="16" t="n">
        <v>0</v>
      </c>
      <c r="N1701" s="12" t="n">
        <v>0</v>
      </c>
      <c r="O1701" s="12" t="n">
        <v>0</v>
      </c>
      <c r="P1701" s="12" t="n">
        <v>0</v>
      </c>
      <c r="Q1701" s="26"/>
    </row>
    <row r="1702" ht="22.5" customHeight="1">
      <c r="A1702" s="20"/>
      <c r="B1702" s="20"/>
      <c r="C1702" s="13"/>
      <c r="D1702" s="20"/>
      <c r="E1702" s="29"/>
      <c r="F1702" s="20"/>
      <c r="G1702" s="106"/>
      <c r="H1702" s="20"/>
      <c r="I1702" s="20"/>
      <c r="J1702" s="13" t="s">
        <v>128</v>
      </c>
      <c r="K1702" s="15" t="n">
        <v>29</v>
      </c>
      <c r="L1702" s="15" t="n">
        <v>2</v>
      </c>
      <c r="M1702" s="16" t="n">
        <v>0</v>
      </c>
      <c r="N1702" s="12" t="n">
        <v>0</v>
      </c>
      <c r="O1702" s="12" t="n">
        <v>0</v>
      </c>
      <c r="P1702" s="12" t="n">
        <v>0</v>
      </c>
      <c r="Q1702" s="26"/>
    </row>
    <row r="1703" ht="22.5" customHeight="1">
      <c r="A1703" s="20"/>
      <c r="B1703" s="20"/>
      <c r="C1703" s="13" t="n">
        <v>11081056</v>
      </c>
      <c r="D1703" s="13" t="s">
        <v>82</v>
      </c>
      <c r="E1703" s="14" t="s">
        <v>86</v>
      </c>
      <c r="F1703" s="13" t="s">
        <v>15</v>
      </c>
      <c r="G1703" s="24" t="n">
        <v>0.2</v>
      </c>
      <c r="H1703" s="13" t="n">
        <v>50</v>
      </c>
      <c r="I1703" s="21" t="n">
        <f>G1703*H1703*7</f>
        <v>70</v>
      </c>
      <c r="J1703" s="13" t="s">
        <v>126</v>
      </c>
      <c r="K1703" s="15" t="s">
        <v>139</v>
      </c>
      <c r="L1703" s="15"/>
      <c r="M1703" s="16"/>
      <c r="N1703" s="12"/>
      <c r="O1703" s="12"/>
      <c r="P1703" s="12"/>
      <c r="Q1703" s="23" t="n">
        <f>M1705/H1703</f>
        <v>0</v>
      </c>
    </row>
    <row r="1704" ht="22.5" customHeight="1">
      <c r="A1704" s="20"/>
      <c r="B1704" s="20"/>
      <c r="C1704" s="13"/>
      <c r="D1704" s="20"/>
      <c r="E1704" s="29"/>
      <c r="F1704" s="20"/>
      <c r="G1704" s="106"/>
      <c r="H1704" s="20"/>
      <c r="I1704" s="20"/>
      <c r="J1704" s="13" t="s">
        <v>127</v>
      </c>
      <c r="K1704" s="15" t="n">
        <v>34</v>
      </c>
      <c r="L1704" s="15" t="n">
        <v>6</v>
      </c>
      <c r="M1704" s="16" t="n">
        <v>0</v>
      </c>
      <c r="N1704" s="12" t="n">
        <v>0</v>
      </c>
      <c r="O1704" s="12" t="n">
        <v>0</v>
      </c>
      <c r="P1704" s="12" t="n">
        <v>0</v>
      </c>
      <c r="Q1704" s="26"/>
    </row>
    <row r="1705" ht="22.5" customHeight="1">
      <c r="A1705" s="20"/>
      <c r="B1705" s="20"/>
      <c r="C1705" s="13"/>
      <c r="D1705" s="20"/>
      <c r="E1705" s="29"/>
      <c r="F1705" s="20"/>
      <c r="G1705" s="106"/>
      <c r="H1705" s="20"/>
      <c r="I1705" s="20"/>
      <c r="J1705" s="13" t="s">
        <v>128</v>
      </c>
      <c r="K1705" s="15" t="n">
        <v>122</v>
      </c>
      <c r="L1705" s="15" t="n">
        <v>14</v>
      </c>
      <c r="M1705" s="16" t="n">
        <v>0</v>
      </c>
      <c r="N1705" s="12" t="n">
        <v>0</v>
      </c>
      <c r="O1705" s="12" t="n">
        <v>0</v>
      </c>
      <c r="P1705" s="12" t="n">
        <v>0</v>
      </c>
      <c r="Q1705" s="26"/>
    </row>
    <row r="1706" ht="22.5" customHeight="1">
      <c r="A1706" s="20"/>
      <c r="B1706" s="20"/>
      <c r="C1706" s="13" t="n">
        <v>11078963</v>
      </c>
      <c r="D1706" s="13" t="s">
        <v>81</v>
      </c>
      <c r="E1706" s="14" t="s">
        <v>14</v>
      </c>
      <c r="F1706" s="13" t="s">
        <v>15</v>
      </c>
      <c r="G1706" s="24" t="n">
        <v>0.4</v>
      </c>
      <c r="H1706" s="13" t="n">
        <v>100</v>
      </c>
      <c r="I1706" s="21" t="n">
        <f>G1706*H1706*7</f>
        <v>280</v>
      </c>
      <c r="J1706" s="13" t="s">
        <v>126</v>
      </c>
      <c r="K1706" s="15" t="s">
        <v>139</v>
      </c>
      <c r="L1706" s="15"/>
      <c r="M1706" s="16"/>
      <c r="N1706" s="12"/>
      <c r="O1706" s="12"/>
      <c r="P1706" s="12"/>
      <c r="Q1706" s="23" t="n">
        <f>M1708/H1706</f>
        <v>0.76</v>
      </c>
    </row>
    <row r="1707" ht="22.5" customHeight="1">
      <c r="A1707" s="20"/>
      <c r="B1707" s="20"/>
      <c r="C1707" s="13"/>
      <c r="D1707" s="20"/>
      <c r="E1707" s="29"/>
      <c r="F1707" s="20"/>
      <c r="G1707" s="106"/>
      <c r="H1707" s="20"/>
      <c r="I1707" s="20"/>
      <c r="J1707" s="13" t="s">
        <v>127</v>
      </c>
      <c r="K1707" s="15" t="n">
        <v>2306</v>
      </c>
      <c r="L1707" s="15" t="n">
        <v>336</v>
      </c>
      <c r="M1707" s="16" t="n">
        <v>22</v>
      </c>
      <c r="N1707" s="12" t="n">
        <v>0.026</v>
      </c>
      <c r="O1707" s="12" t="n">
        <v>0.4</v>
      </c>
      <c r="P1707" s="12" t="n">
        <v>8.8</v>
      </c>
      <c r="Q1707" s="26"/>
    </row>
    <row r="1708" ht="22.5" customHeight="1">
      <c r="A1708" s="20"/>
      <c r="B1708" s="20"/>
      <c r="C1708" s="13"/>
      <c r="D1708" s="20"/>
      <c r="E1708" s="29"/>
      <c r="F1708" s="20"/>
      <c r="G1708" s="106"/>
      <c r="H1708" s="20"/>
      <c r="I1708" s="20"/>
      <c r="J1708" s="13" t="s">
        <v>128</v>
      </c>
      <c r="K1708" s="15" t="n">
        <v>6885</v>
      </c>
      <c r="L1708" s="15" t="n">
        <v>1480</v>
      </c>
      <c r="M1708" s="16" t="n">
        <v>76</v>
      </c>
      <c r="N1708" s="12" t="n">
        <v>0.021</v>
      </c>
      <c r="O1708" s="12" t="n">
        <v>0.4</v>
      </c>
      <c r="P1708" s="12" t="n">
        <v>30.4</v>
      </c>
      <c r="Q1708" s="26"/>
    </row>
    <row r="1709" ht="22.5" customHeight="1">
      <c r="A1709" s="20"/>
      <c r="B1709" s="20"/>
      <c r="C1709" s="13" t="n">
        <v>91538300</v>
      </c>
      <c r="D1709" s="13" t="s">
        <v>74</v>
      </c>
      <c r="E1709" s="14" t="s">
        <v>36</v>
      </c>
      <c r="F1709" s="13" t="s">
        <v>15</v>
      </c>
      <c r="G1709" s="24" t="n">
        <v>0.14</v>
      </c>
      <c r="H1709" s="13" t="n">
        <v>300</v>
      </c>
      <c r="I1709" s="21" t="n">
        <f>G1709*H1709*7</f>
        <v>294</v>
      </c>
      <c r="J1709" s="13" t="s">
        <v>126</v>
      </c>
      <c r="K1709" s="15" t="s">
        <v>139</v>
      </c>
      <c r="L1709" s="15"/>
      <c r="M1709" s="16"/>
      <c r="N1709" s="12"/>
      <c r="O1709" s="12"/>
      <c r="P1709" s="12"/>
      <c r="Q1709" s="23" t="n">
        <f>M1711/H1709</f>
        <v>0.0166666666666667</v>
      </c>
    </row>
    <row r="1710" ht="22.5" customHeight="1">
      <c r="A1710" s="20"/>
      <c r="B1710" s="20"/>
      <c r="C1710" s="13"/>
      <c r="D1710" s="20"/>
      <c r="E1710" s="29"/>
      <c r="F1710" s="20"/>
      <c r="G1710" s="106"/>
      <c r="H1710" s="20"/>
      <c r="I1710" s="20"/>
      <c r="J1710" s="13" t="s">
        <v>127</v>
      </c>
      <c r="K1710" s="15" t="n">
        <v>1622</v>
      </c>
      <c r="L1710" s="15" t="n">
        <v>299</v>
      </c>
      <c r="M1710" s="16" t="n">
        <v>4</v>
      </c>
      <c r="N1710" s="12" t="n">
        <v>0.002</v>
      </c>
      <c r="O1710" s="12" t="n">
        <v>0.14</v>
      </c>
      <c r="P1710" s="12" t="n">
        <v>0.56</v>
      </c>
      <c r="Q1710" s="26"/>
    </row>
    <row r="1711" ht="22.5" customHeight="1">
      <c r="A1711" s="20"/>
      <c r="B1711" s="20"/>
      <c r="C1711" s="13"/>
      <c r="D1711" s="20"/>
      <c r="E1711" s="29"/>
      <c r="F1711" s="20"/>
      <c r="G1711" s="106"/>
      <c r="H1711" s="20"/>
      <c r="I1711" s="20"/>
      <c r="J1711" s="13" t="s">
        <v>128</v>
      </c>
      <c r="K1711" s="15" t="n">
        <v>3010</v>
      </c>
      <c r="L1711" s="15" t="n">
        <v>596</v>
      </c>
      <c r="M1711" s="16" t="n">
        <v>5</v>
      </c>
      <c r="N1711" s="12" t="n">
        <v>0.001</v>
      </c>
      <c r="O1711" s="12" t="n">
        <v>0.14</v>
      </c>
      <c r="P1711" s="12" t="n">
        <v>0.7</v>
      </c>
      <c r="Q1711" s="26"/>
    </row>
    <row r="1712" ht="22.5" customHeight="1">
      <c r="A1712" s="20"/>
      <c r="B1712" s="20"/>
      <c r="C1712" s="13" t="n">
        <v>91538301</v>
      </c>
      <c r="D1712" s="13" t="s">
        <v>74</v>
      </c>
      <c r="E1712" s="14" t="s">
        <v>14</v>
      </c>
      <c r="F1712" s="13" t="s">
        <v>15</v>
      </c>
      <c r="G1712" s="24" t="n">
        <v>0.22</v>
      </c>
      <c r="H1712" s="13" t="n">
        <v>200</v>
      </c>
      <c r="I1712" s="21" t="n">
        <f>G1712*H1712*7</f>
        <v>308</v>
      </c>
      <c r="J1712" s="13" t="s">
        <v>126</v>
      </c>
      <c r="K1712" s="15" t="s">
        <v>139</v>
      </c>
      <c r="L1712" s="15"/>
      <c r="M1712" s="16"/>
      <c r="N1712" s="12"/>
      <c r="O1712" s="12"/>
      <c r="P1712" s="12"/>
      <c r="Q1712" s="23" t="n">
        <f>M1714/H1712</f>
        <v>0.01</v>
      </c>
    </row>
    <row r="1713" ht="22.5" customHeight="1">
      <c r="A1713" s="20"/>
      <c r="B1713" s="20"/>
      <c r="C1713" s="13"/>
      <c r="D1713" s="20"/>
      <c r="E1713" s="29"/>
      <c r="F1713" s="20"/>
      <c r="G1713" s="106"/>
      <c r="H1713" s="20"/>
      <c r="I1713" s="20"/>
      <c r="J1713" s="13" t="s">
        <v>127</v>
      </c>
      <c r="K1713" s="15" t="n">
        <v>124</v>
      </c>
      <c r="L1713" s="15" t="n">
        <v>34</v>
      </c>
      <c r="M1713" s="16" t="n">
        <v>0</v>
      </c>
      <c r="N1713" s="12" t="n">
        <v>0</v>
      </c>
      <c r="O1713" s="12" t="n">
        <v>0</v>
      </c>
      <c r="P1713" s="12" t="n">
        <v>0</v>
      </c>
      <c r="Q1713" s="26"/>
    </row>
    <row r="1714" ht="22.5" customHeight="1">
      <c r="A1714" s="20"/>
      <c r="B1714" s="20"/>
      <c r="C1714" s="13"/>
      <c r="D1714" s="20"/>
      <c r="E1714" s="29"/>
      <c r="F1714" s="20"/>
      <c r="G1714" s="106"/>
      <c r="H1714" s="20"/>
      <c r="I1714" s="20"/>
      <c r="J1714" s="13" t="s">
        <v>128</v>
      </c>
      <c r="K1714" s="15" t="n">
        <v>198</v>
      </c>
      <c r="L1714" s="15" t="n">
        <v>58</v>
      </c>
      <c r="M1714" s="16" t="n">
        <v>2</v>
      </c>
      <c r="N1714" s="12" t="n">
        <v>0.008</v>
      </c>
      <c r="O1714" s="12" t="n">
        <v>0.22</v>
      </c>
      <c r="P1714" s="12" t="n">
        <v>0.44</v>
      </c>
      <c r="Q1714" s="26"/>
    </row>
    <row r="1715" ht="22.5" customHeight="1">
      <c r="A1715" s="20"/>
      <c r="B1715" s="20"/>
      <c r="C1715" s="13" t="n">
        <v>91538306</v>
      </c>
      <c r="D1715" s="13" t="s">
        <v>74</v>
      </c>
      <c r="E1715" s="14" t="s">
        <v>71</v>
      </c>
      <c r="F1715" s="13" t="s">
        <v>15</v>
      </c>
      <c r="G1715" s="24" t="n">
        <v>0.18</v>
      </c>
      <c r="H1715" s="13" t="n">
        <v>250</v>
      </c>
      <c r="I1715" s="21" t="n">
        <f>G1715*H1715*7</f>
        <v>315</v>
      </c>
      <c r="J1715" s="13" t="s">
        <v>126</v>
      </c>
      <c r="K1715" s="15" t="s">
        <v>139</v>
      </c>
      <c r="L1715" s="15"/>
      <c r="M1715" s="16"/>
      <c r="N1715" s="12"/>
      <c r="O1715" s="12"/>
      <c r="P1715" s="12"/>
      <c r="Q1715" s="23" t="n">
        <f>M1717/H1715</f>
        <v>0.008</v>
      </c>
    </row>
    <row r="1716" ht="22.5" customHeight="1">
      <c r="A1716" s="20"/>
      <c r="B1716" s="20"/>
      <c r="C1716" s="13"/>
      <c r="D1716" s="20"/>
      <c r="E1716" s="29"/>
      <c r="F1716" s="20"/>
      <c r="G1716" s="106"/>
      <c r="H1716" s="20"/>
      <c r="I1716" s="20"/>
      <c r="J1716" s="13" t="s">
        <v>127</v>
      </c>
      <c r="K1716" s="15" t="n">
        <v>736</v>
      </c>
      <c r="L1716" s="15" t="n">
        <v>208</v>
      </c>
      <c r="M1716" s="16" t="n">
        <v>1</v>
      </c>
      <c r="N1716" s="12" t="n">
        <v>0.001</v>
      </c>
      <c r="O1716" s="12" t="n">
        <v>0.18</v>
      </c>
      <c r="P1716" s="12" t="n">
        <v>0.18</v>
      </c>
      <c r="Q1716" s="26"/>
    </row>
    <row r="1717" ht="22.5" customHeight="1">
      <c r="A1717" s="20"/>
      <c r="B1717" s="20"/>
      <c r="C1717" s="13"/>
      <c r="D1717" s="20"/>
      <c r="E1717" s="29"/>
      <c r="F1717" s="20"/>
      <c r="G1717" s="106"/>
      <c r="H1717" s="20"/>
      <c r="I1717" s="20"/>
      <c r="J1717" s="13" t="s">
        <v>128</v>
      </c>
      <c r="K1717" s="15" t="n">
        <v>1426</v>
      </c>
      <c r="L1717" s="15" t="n">
        <v>416</v>
      </c>
      <c r="M1717" s="16" t="n">
        <v>2</v>
      </c>
      <c r="N1717" s="12" t="n">
        <v>0.001</v>
      </c>
      <c r="O1717" s="12" t="n">
        <v>0.18</v>
      </c>
      <c r="P1717" s="12" t="n">
        <v>0.36</v>
      </c>
      <c r="Q1717" s="26"/>
    </row>
    <row r="1718" ht="22.5" customHeight="1">
      <c r="A1718" s="20"/>
      <c r="B1718" s="20"/>
      <c r="C1718" s="13" t="n">
        <v>91538307</v>
      </c>
      <c r="D1718" s="13" t="s">
        <v>74</v>
      </c>
      <c r="E1718" s="14" t="s">
        <v>17</v>
      </c>
      <c r="F1718" s="13" t="s">
        <v>15</v>
      </c>
      <c r="G1718" s="24" t="n">
        <v>0.22</v>
      </c>
      <c r="H1718" s="13" t="n">
        <v>200</v>
      </c>
      <c r="I1718" s="21" t="n">
        <f>G1718*H1718*7</f>
        <v>308</v>
      </c>
      <c r="J1718" s="13" t="s">
        <v>126</v>
      </c>
      <c r="K1718" s="15" t="s">
        <v>139</v>
      </c>
      <c r="L1718" s="15"/>
      <c r="M1718" s="16"/>
      <c r="N1718" s="12"/>
      <c r="O1718" s="12"/>
      <c r="P1718" s="12"/>
      <c r="Q1718" s="23" t="n">
        <f>M1720/H1718</f>
        <v>0</v>
      </c>
    </row>
    <row r="1719" ht="22.5" customHeight="1">
      <c r="A1719" s="20"/>
      <c r="B1719" s="20"/>
      <c r="C1719" s="13"/>
      <c r="D1719" s="20"/>
      <c r="E1719" s="29"/>
      <c r="F1719" s="20"/>
      <c r="G1719" s="106"/>
      <c r="H1719" s="20"/>
      <c r="I1719" s="20"/>
      <c r="J1719" s="13" t="s">
        <v>127</v>
      </c>
      <c r="K1719" s="15" t="n">
        <v>9</v>
      </c>
      <c r="L1719" s="15" t="n">
        <v>1</v>
      </c>
      <c r="M1719" s="16" t="n">
        <v>0</v>
      </c>
      <c r="N1719" s="12" t="n">
        <v>0</v>
      </c>
      <c r="O1719" s="12" t="n">
        <v>0</v>
      </c>
      <c r="P1719" s="12" t="n">
        <v>0</v>
      </c>
      <c r="Q1719" s="26"/>
    </row>
    <row r="1720" ht="22.5" customHeight="1">
      <c r="A1720" s="20"/>
      <c r="B1720" s="20"/>
      <c r="C1720" s="13"/>
      <c r="D1720" s="20"/>
      <c r="E1720" s="29"/>
      <c r="F1720" s="20"/>
      <c r="G1720" s="106"/>
      <c r="H1720" s="20"/>
      <c r="I1720" s="20"/>
      <c r="J1720" s="13" t="s">
        <v>128</v>
      </c>
      <c r="K1720" s="15" t="n">
        <v>19</v>
      </c>
      <c r="L1720" s="15" t="n">
        <v>2</v>
      </c>
      <c r="M1720" s="16" t="n">
        <v>0</v>
      </c>
      <c r="N1720" s="12" t="n">
        <v>0</v>
      </c>
      <c r="O1720" s="12" t="n">
        <v>0</v>
      </c>
      <c r="P1720" s="12" t="n">
        <v>0</v>
      </c>
      <c r="Q1720" s="26"/>
    </row>
    <row r="1721" ht="22.5" customHeight="1">
      <c r="A1721" s="20"/>
      <c r="B1721" s="20"/>
      <c r="C1721" s="13" t="n">
        <v>91538308</v>
      </c>
      <c r="D1721" s="13" t="s">
        <v>74</v>
      </c>
      <c r="E1721" s="14" t="s">
        <v>11</v>
      </c>
      <c r="F1721" s="13" t="s">
        <v>15</v>
      </c>
      <c r="G1721" s="24" t="n">
        <v>0.18</v>
      </c>
      <c r="H1721" s="13" t="n">
        <v>200</v>
      </c>
      <c r="I1721" s="21" t="n">
        <f>G1721*H1721*7</f>
        <v>252</v>
      </c>
      <c r="J1721" s="13" t="s">
        <v>126</v>
      </c>
      <c r="K1721" s="15" t="s">
        <v>139</v>
      </c>
      <c r="L1721" s="15"/>
      <c r="M1721" s="16"/>
      <c r="N1721" s="12"/>
      <c r="O1721" s="12"/>
      <c r="P1721" s="12"/>
      <c r="Q1721" s="23" t="n">
        <f>M1723/H1721</f>
        <v>0</v>
      </c>
    </row>
    <row r="1722" ht="22.5" customHeight="1">
      <c r="A1722" s="20"/>
      <c r="B1722" s="20"/>
      <c r="C1722" s="13"/>
      <c r="D1722" s="20"/>
      <c r="E1722" s="29"/>
      <c r="F1722" s="20"/>
      <c r="G1722" s="106"/>
      <c r="H1722" s="20"/>
      <c r="I1722" s="20"/>
      <c r="J1722" s="13" t="s">
        <v>127</v>
      </c>
      <c r="K1722" s="15" t="n">
        <v>16</v>
      </c>
      <c r="L1722" s="15" t="n">
        <v>0</v>
      </c>
      <c r="M1722" s="16" t="n">
        <v>0</v>
      </c>
      <c r="N1722" s="12" t="n">
        <v>0</v>
      </c>
      <c r="O1722" s="12" t="n">
        <v>0</v>
      </c>
      <c r="P1722" s="12" t="n">
        <v>0</v>
      </c>
      <c r="Q1722" s="26"/>
    </row>
    <row r="1723" ht="22.5" customHeight="1">
      <c r="A1723" s="20"/>
      <c r="B1723" s="20"/>
      <c r="C1723" s="13"/>
      <c r="D1723" s="20"/>
      <c r="E1723" s="29"/>
      <c r="F1723" s="20"/>
      <c r="G1723" s="106"/>
      <c r="H1723" s="20"/>
      <c r="I1723" s="20"/>
      <c r="J1723" s="13" t="s">
        <v>128</v>
      </c>
      <c r="K1723" s="15" t="n">
        <v>67</v>
      </c>
      <c r="L1723" s="15" t="n">
        <v>3</v>
      </c>
      <c r="M1723" s="16" t="n">
        <v>0</v>
      </c>
      <c r="N1723" s="12" t="n">
        <v>0</v>
      </c>
      <c r="O1723" s="12" t="n">
        <v>0</v>
      </c>
      <c r="P1723" s="12" t="n">
        <v>0</v>
      </c>
      <c r="Q1723" s="26"/>
    </row>
    <row r="1724" ht="22.5" customHeight="1">
      <c r="A1724" s="20"/>
      <c r="B1724" s="20"/>
      <c r="C1724" s="13" t="n">
        <v>91538309</v>
      </c>
      <c r="D1724" s="13" t="s">
        <v>74</v>
      </c>
      <c r="E1724" s="14" t="s">
        <v>46</v>
      </c>
      <c r="F1724" s="13" t="s">
        <v>15</v>
      </c>
      <c r="G1724" s="24" t="n">
        <v>0.18</v>
      </c>
      <c r="H1724" s="13" t="n">
        <v>198</v>
      </c>
      <c r="I1724" s="21" t="n">
        <f>G1724*H1724*7</f>
        <v>249.48</v>
      </c>
      <c r="J1724" s="13" t="s">
        <v>126</v>
      </c>
      <c r="K1724" s="15" t="s">
        <v>139</v>
      </c>
      <c r="L1724" s="15"/>
      <c r="M1724" s="16"/>
      <c r="N1724" s="12"/>
      <c r="O1724" s="12"/>
      <c r="P1724" s="12"/>
      <c r="Q1724" s="23" t="n">
        <f>M1726/H1724</f>
        <v>0</v>
      </c>
    </row>
    <row r="1725" ht="22.5" customHeight="1">
      <c r="A1725" s="20"/>
      <c r="B1725" s="20"/>
      <c r="C1725" s="13"/>
      <c r="D1725" s="20"/>
      <c r="E1725" s="29"/>
      <c r="F1725" s="20"/>
      <c r="G1725" s="106"/>
      <c r="H1725" s="20"/>
      <c r="I1725" s="20"/>
      <c r="J1725" s="13" t="s">
        <v>127</v>
      </c>
      <c r="K1725" s="15" t="n">
        <v>106</v>
      </c>
      <c r="L1725" s="15" t="n">
        <v>12</v>
      </c>
      <c r="M1725" s="16" t="n">
        <v>0</v>
      </c>
      <c r="N1725" s="12" t="n">
        <v>0</v>
      </c>
      <c r="O1725" s="12" t="n">
        <v>0</v>
      </c>
      <c r="P1725" s="12" t="n">
        <v>0</v>
      </c>
      <c r="Q1725" s="26"/>
    </row>
    <row r="1726" ht="22.5" customHeight="1">
      <c r="A1726" s="20"/>
      <c r="B1726" s="20"/>
      <c r="C1726" s="13"/>
      <c r="D1726" s="20"/>
      <c r="E1726" s="29"/>
      <c r="F1726" s="20"/>
      <c r="G1726" s="106"/>
      <c r="H1726" s="20"/>
      <c r="I1726" s="20"/>
      <c r="J1726" s="13" t="s">
        <v>128</v>
      </c>
      <c r="K1726" s="15" t="n">
        <v>213</v>
      </c>
      <c r="L1726" s="15" t="n">
        <v>29</v>
      </c>
      <c r="M1726" s="16" t="n">
        <v>0</v>
      </c>
      <c r="N1726" s="12" t="n">
        <v>0</v>
      </c>
      <c r="O1726" s="12" t="n">
        <v>0</v>
      </c>
      <c r="P1726" s="12" t="n">
        <v>0</v>
      </c>
      <c r="Q1726" s="26"/>
    </row>
    <row r="1727" ht="22.5" customHeight="1">
      <c r="A1727" s="20"/>
      <c r="B1727" s="20"/>
      <c r="C1727" s="13" t="n">
        <v>11511535</v>
      </c>
      <c r="D1727" s="13" t="s">
        <v>81</v>
      </c>
      <c r="E1727" s="14" t="s">
        <v>14</v>
      </c>
      <c r="F1727" s="13" t="s">
        <v>26</v>
      </c>
      <c r="G1727" s="24" t="n">
        <v>0.4</v>
      </c>
      <c r="H1727" s="13" t="n">
        <v>600</v>
      </c>
      <c r="I1727" s="21" t="n">
        <f>G1727*H1727*7</f>
        <v>1680</v>
      </c>
      <c r="J1727" s="13" t="s">
        <v>126</v>
      </c>
      <c r="K1727" s="15" t="n">
        <v>11021</v>
      </c>
      <c r="L1727" s="15" t="n">
        <v>4416</v>
      </c>
      <c r="M1727" s="16" t="n">
        <v>282</v>
      </c>
      <c r="N1727" s="12" t="n">
        <v>0.02</v>
      </c>
      <c r="O1727" s="12" t="n">
        <v>0.36</v>
      </c>
      <c r="P1727" s="12" t="n">
        <v>101.46</v>
      </c>
      <c r="Q1727" s="23" t="n">
        <f>M1729/H1727</f>
        <v>1.02666666666667</v>
      </c>
    </row>
    <row r="1728" ht="22.5" customHeight="1">
      <c r="A1728" s="20"/>
      <c r="B1728" s="20"/>
      <c r="C1728" s="13"/>
      <c r="D1728" s="20"/>
      <c r="E1728" s="29"/>
      <c r="F1728" s="20"/>
      <c r="G1728" s="106"/>
      <c r="H1728" s="20"/>
      <c r="I1728" s="20"/>
      <c r="J1728" s="13" t="s">
        <v>127</v>
      </c>
      <c r="K1728" s="15" t="n">
        <v>11057</v>
      </c>
      <c r="L1728" s="15" t="n">
        <v>4437</v>
      </c>
      <c r="M1728" s="15" t="n">
        <v>311</v>
      </c>
      <c r="N1728" s="12" t="n">
        <v>0.02</v>
      </c>
      <c r="O1728" s="12" t="n">
        <v>0.33</v>
      </c>
      <c r="P1728" s="12" t="n">
        <v>102.21</v>
      </c>
      <c r="Q1728" s="26"/>
    </row>
    <row r="1729" ht="22.5" customHeight="1">
      <c r="A1729" s="20"/>
      <c r="B1729" s="20"/>
      <c r="C1729" s="13"/>
      <c r="D1729" s="20"/>
      <c r="E1729" s="29"/>
      <c r="F1729" s="20"/>
      <c r="G1729" s="106"/>
      <c r="H1729" s="20"/>
      <c r="I1729" s="47"/>
      <c r="J1729" s="38" t="s">
        <v>128</v>
      </c>
      <c r="K1729" s="15" t="n">
        <f>844757+11082</f>
        <v>855839</v>
      </c>
      <c r="L1729" s="15" t="n">
        <f>4382+4455</f>
        <v>8837</v>
      </c>
      <c r="M1729" s="16" t="n">
        <f>275+341</f>
        <v>616</v>
      </c>
      <c r="N1729" s="12" t="n">
        <v>0.02</v>
      </c>
      <c r="O1729" s="12" t="n">
        <f>P1729/M1729</f>
        <v>0.328636363636364</v>
      </c>
      <c r="P1729" s="12" t="n">
        <f>99.79+102.65</f>
        <v>202.44</v>
      </c>
      <c r="Q1729" s="26"/>
    </row>
    <row r="1730" ht="22.5" customHeight="1">
      <c r="A1730" s="20"/>
      <c r="B1730" s="20"/>
      <c r="C1730" s="13" t="n">
        <v>11792342</v>
      </c>
      <c r="D1730" s="13" t="s">
        <v>87</v>
      </c>
      <c r="E1730" s="14" t="s">
        <v>42</v>
      </c>
      <c r="F1730" s="13" t="s">
        <v>15</v>
      </c>
      <c r="G1730" s="24" t="n">
        <v>0.2</v>
      </c>
      <c r="H1730" s="52" t="n">
        <v>40</v>
      </c>
      <c r="I1730" s="21" t="n">
        <f>G1730*H1730*7</f>
        <v>56</v>
      </c>
      <c r="J1730" s="13" t="s">
        <v>126</v>
      </c>
      <c r="K1730" s="15" t="n">
        <v>35</v>
      </c>
      <c r="L1730" s="15" t="n">
        <v>4</v>
      </c>
      <c r="M1730" s="16" t="n">
        <v>0</v>
      </c>
      <c r="N1730" s="12" t="n">
        <v>0</v>
      </c>
      <c r="O1730" s="12" t="n">
        <v>0</v>
      </c>
      <c r="P1730" s="12" t="n">
        <v>0</v>
      </c>
      <c r="Q1730" s="23" t="n">
        <f>M1732/H1730</f>
        <v>0</v>
      </c>
    </row>
    <row r="1731" ht="22.5" customHeight="1">
      <c r="A1731" s="20"/>
      <c r="B1731" s="20"/>
      <c r="C1731" s="13"/>
      <c r="D1731" s="20"/>
      <c r="E1731" s="29"/>
      <c r="F1731" s="20"/>
      <c r="G1731" s="106"/>
      <c r="H1731" s="54"/>
      <c r="I1731" s="20"/>
      <c r="J1731" s="13" t="s">
        <v>127</v>
      </c>
      <c r="K1731" s="15" t="n">
        <v>5221</v>
      </c>
      <c r="L1731" s="15" t="n">
        <v>69</v>
      </c>
      <c r="M1731" s="16" t="n">
        <v>0</v>
      </c>
      <c r="N1731" s="12" t="n">
        <v>0</v>
      </c>
      <c r="O1731" s="12" t="n">
        <v>0</v>
      </c>
      <c r="P1731" s="12" t="n">
        <v>0</v>
      </c>
      <c r="Q1731" s="26"/>
    </row>
    <row r="1732" ht="22.5" customHeight="1">
      <c r="A1732" s="20"/>
      <c r="B1732" s="20"/>
      <c r="C1732" s="13"/>
      <c r="D1732" s="20"/>
      <c r="E1732" s="29"/>
      <c r="F1732" s="20"/>
      <c r="G1732" s="107"/>
      <c r="H1732" s="55"/>
      <c r="I1732" s="20"/>
      <c r="J1732" s="13" t="s">
        <v>128</v>
      </c>
      <c r="K1732" s="15" t="n">
        <v>16920</v>
      </c>
      <c r="L1732" s="15" t="n">
        <v>148</v>
      </c>
      <c r="M1732" s="16" t="n">
        <v>0</v>
      </c>
      <c r="N1732" s="12" t="n">
        <v>0</v>
      </c>
      <c r="O1732" s="12" t="n">
        <v>0</v>
      </c>
      <c r="P1732" s="12" t="n">
        <v>0</v>
      </c>
      <c r="Q1732" s="26"/>
    </row>
    <row r="1733" ht="22.5" customHeight="1">
      <c r="A1733" s="20"/>
      <c r="B1733" s="20"/>
      <c r="C1733" s="13" t="n">
        <v>5365722</v>
      </c>
      <c r="D1733" s="13" t="s">
        <v>67</v>
      </c>
      <c r="E1733" s="14" t="s">
        <v>65</v>
      </c>
      <c r="F1733" s="13" t="s">
        <v>12</v>
      </c>
      <c r="G1733" s="24" t="n">
        <v>0.3</v>
      </c>
      <c r="H1733" s="52" t="n">
        <v>50</v>
      </c>
      <c r="I1733" s="21" t="n">
        <f>G1733*H1733*7</f>
        <v>105</v>
      </c>
      <c r="J1733" s="13" t="s">
        <v>126</v>
      </c>
      <c r="K1733" s="15" t="n">
        <v>513</v>
      </c>
      <c r="L1733" s="15" t="n">
        <v>212</v>
      </c>
      <c r="M1733" s="16" t="n">
        <v>4</v>
      </c>
      <c r="N1733" s="12" t="n">
        <v>0</v>
      </c>
      <c r="O1733" s="12" t="n">
        <v>0.019</v>
      </c>
      <c r="P1733" s="12" t="n">
        <v>0.0752</v>
      </c>
      <c r="Q1733" s="23" t="n">
        <f>M1735/H1733</f>
        <v>0.34</v>
      </c>
    </row>
    <row r="1734" ht="22.5" customHeight="1">
      <c r="A1734" s="20"/>
      <c r="B1734" s="20"/>
      <c r="C1734" s="13"/>
      <c r="D1734" s="20"/>
      <c r="E1734" s="29"/>
      <c r="F1734" s="20"/>
      <c r="G1734" s="106"/>
      <c r="H1734" s="54"/>
      <c r="I1734" s="20"/>
      <c r="J1734" s="13" t="s">
        <v>127</v>
      </c>
      <c r="K1734" s="15" t="n">
        <v>9235</v>
      </c>
      <c r="L1734" s="15" t="n">
        <v>2533</v>
      </c>
      <c r="M1734" s="16" t="n">
        <v>6</v>
      </c>
      <c r="N1734" s="12" t="n">
        <v>0.001</v>
      </c>
      <c r="O1734" s="12" t="n">
        <v>0.315</v>
      </c>
      <c r="P1734" s="12" t="n">
        <v>1.8928</v>
      </c>
      <c r="Q1734" s="26"/>
    </row>
    <row r="1735" ht="22.5" customHeight="1">
      <c r="A1735" s="20"/>
      <c r="B1735" s="20"/>
      <c r="C1735" s="13"/>
      <c r="D1735" s="20"/>
      <c r="E1735" s="29"/>
      <c r="F1735" s="20"/>
      <c r="G1735" s="107"/>
      <c r="H1735" s="55"/>
      <c r="I1735" s="20"/>
      <c r="J1735" s="13" t="s">
        <v>128</v>
      </c>
      <c r="K1735" s="15" t="n">
        <v>33355</v>
      </c>
      <c r="L1735" s="15" t="n">
        <v>10750</v>
      </c>
      <c r="M1735" s="16" t="n">
        <v>17</v>
      </c>
      <c r="N1735" s="12" t="n">
        <v>0.001</v>
      </c>
      <c r="O1735" s="12" t="n">
        <v>0.36</v>
      </c>
      <c r="P1735" s="12" t="n">
        <v>6.1116</v>
      </c>
      <c r="Q1735" s="26"/>
    </row>
    <row r="1736" ht="22.5" customHeight="1">
      <c r="A1736" s="20"/>
      <c r="B1736" s="20"/>
      <c r="C1736" s="13" t="n">
        <v>11924654</v>
      </c>
      <c r="D1736" s="13" t="s">
        <v>67</v>
      </c>
      <c r="E1736" s="14" t="s">
        <v>65</v>
      </c>
      <c r="F1736" s="13" t="s">
        <v>12</v>
      </c>
      <c r="G1736" s="24" t="n">
        <v>0.3</v>
      </c>
      <c r="H1736" s="52" t="n">
        <v>50</v>
      </c>
      <c r="I1736" s="21" t="n">
        <f>G1736*H1736*7</f>
        <v>105</v>
      </c>
      <c r="J1736" s="13" t="s">
        <v>126</v>
      </c>
      <c r="K1736" s="15" t="s">
        <v>139</v>
      </c>
      <c r="L1736" s="15"/>
      <c r="M1736" s="16"/>
      <c r="N1736" s="12"/>
      <c r="O1736" s="12"/>
      <c r="P1736" s="12"/>
      <c r="Q1736" s="23" t="n">
        <f>M1738/H1736</f>
        <v>0</v>
      </c>
    </row>
    <row r="1737" ht="22.5" customHeight="1">
      <c r="A1737" s="20"/>
      <c r="B1737" s="20"/>
      <c r="C1737" s="13"/>
      <c r="D1737" s="20"/>
      <c r="E1737" s="29"/>
      <c r="F1737" s="20"/>
      <c r="G1737" s="106"/>
      <c r="H1737" s="54"/>
      <c r="I1737" s="20"/>
      <c r="J1737" s="13" t="s">
        <v>127</v>
      </c>
      <c r="K1737" s="15" t="n">
        <v>175</v>
      </c>
      <c r="L1737" s="15" t="n">
        <v>58</v>
      </c>
      <c r="M1737" s="16" t="n">
        <v>0</v>
      </c>
      <c r="N1737" s="12" t="n">
        <v>0.001</v>
      </c>
      <c r="O1737" s="12" t="n">
        <v>0</v>
      </c>
      <c r="P1737" s="12" t="n">
        <v>0.0513</v>
      </c>
      <c r="Q1737" s="26"/>
    </row>
    <row r="1738" ht="22.5" customHeight="1">
      <c r="A1738" s="20"/>
      <c r="B1738" s="20"/>
      <c r="C1738" s="13"/>
      <c r="D1738" s="20"/>
      <c r="E1738" s="29"/>
      <c r="F1738" s="20"/>
      <c r="G1738" s="107"/>
      <c r="H1738" s="55"/>
      <c r="I1738" s="20"/>
      <c r="J1738" s="13" t="s">
        <v>128</v>
      </c>
      <c r="K1738" s="15" t="n">
        <v>427</v>
      </c>
      <c r="L1738" s="15" t="n">
        <v>173</v>
      </c>
      <c r="M1738" s="16" t="n">
        <v>0</v>
      </c>
      <c r="N1738" s="12" t="n">
        <v>0.001</v>
      </c>
      <c r="O1738" s="12" t="n">
        <v>0</v>
      </c>
      <c r="P1738" s="12" t="n">
        <v>0.1223</v>
      </c>
      <c r="Q1738" s="26"/>
    </row>
    <row r="1739" ht="22.5" customHeight="1">
      <c r="A1739" s="20"/>
      <c r="B1739" s="20"/>
      <c r="C1739" s="13" t="n">
        <v>12011132</v>
      </c>
      <c r="D1739" s="13" t="s">
        <v>88</v>
      </c>
      <c r="E1739" s="14" t="s">
        <v>14</v>
      </c>
      <c r="F1739" s="13" t="s">
        <v>15</v>
      </c>
      <c r="G1739" s="24" t="n">
        <v>0.2</v>
      </c>
      <c r="H1739" s="52" t="n">
        <v>150</v>
      </c>
      <c r="I1739" s="21" t="n">
        <f>G1739*H1739*7</f>
        <v>210</v>
      </c>
      <c r="J1739" s="13" t="s">
        <v>126</v>
      </c>
      <c r="K1739" s="15" t="n">
        <v>412</v>
      </c>
      <c r="L1739" s="15" t="n">
        <v>22</v>
      </c>
      <c r="M1739" s="16" t="n">
        <v>0</v>
      </c>
      <c r="N1739" s="12" t="n">
        <v>0</v>
      </c>
      <c r="O1739" s="12" t="n">
        <v>0</v>
      </c>
      <c r="P1739" s="12" t="n">
        <v>0</v>
      </c>
      <c r="Q1739" s="23" t="n">
        <f>M1741/H1739</f>
        <v>1</v>
      </c>
    </row>
    <row r="1740" ht="22.5" customHeight="1">
      <c r="A1740" s="20"/>
      <c r="B1740" s="20"/>
      <c r="C1740" s="13"/>
      <c r="D1740" s="20"/>
      <c r="E1740" s="29"/>
      <c r="F1740" s="20"/>
      <c r="G1740" s="106"/>
      <c r="H1740" s="54"/>
      <c r="I1740" s="20"/>
      <c r="J1740" s="13" t="s">
        <v>127</v>
      </c>
      <c r="K1740" s="15" t="n">
        <v>31878</v>
      </c>
      <c r="L1740" s="15" t="n">
        <v>5766</v>
      </c>
      <c r="M1740" s="16" t="n">
        <v>150</v>
      </c>
      <c r="N1740" s="12" t="n">
        <v>0.005</v>
      </c>
      <c r="O1740" s="12" t="n">
        <v>0.2</v>
      </c>
      <c r="P1740" s="12" t="n">
        <v>30</v>
      </c>
      <c r="Q1740" s="26"/>
    </row>
    <row r="1741" ht="22.5" customHeight="1">
      <c r="A1741" s="20"/>
      <c r="B1741" s="20"/>
      <c r="C1741" s="13"/>
      <c r="D1741" s="20"/>
      <c r="E1741" s="29"/>
      <c r="F1741" s="20"/>
      <c r="G1741" s="107"/>
      <c r="H1741" s="55"/>
      <c r="I1741" s="20"/>
      <c r="J1741" s="13" t="s">
        <v>128</v>
      </c>
      <c r="K1741" s="15" t="n">
        <v>39666</v>
      </c>
      <c r="L1741" s="15" t="n">
        <v>7634</v>
      </c>
      <c r="M1741" s="16" t="n">
        <v>150</v>
      </c>
      <c r="N1741" s="12" t="n">
        <v>0.004</v>
      </c>
      <c r="O1741" s="12" t="n">
        <v>0.2</v>
      </c>
      <c r="P1741" s="12" t="n">
        <v>30</v>
      </c>
      <c r="Q1741" s="26"/>
    </row>
    <row r="1742" ht="22.5" customHeight="1">
      <c r="A1742" s="20"/>
      <c r="B1742" s="20"/>
      <c r="C1742" s="13" t="n">
        <v>12072287</v>
      </c>
      <c r="D1742" s="13" t="s">
        <v>81</v>
      </c>
      <c r="E1742" s="14" t="s">
        <v>14</v>
      </c>
      <c r="F1742" s="13" t="s">
        <v>15</v>
      </c>
      <c r="G1742" s="24" t="n">
        <v>0.5</v>
      </c>
      <c r="H1742" s="52" t="n">
        <v>200</v>
      </c>
      <c r="I1742" s="21" t="n">
        <f>G1742*H1742*7</f>
        <v>700</v>
      </c>
      <c r="J1742" s="13" t="s">
        <v>126</v>
      </c>
      <c r="K1742" s="15" t="n">
        <v>67</v>
      </c>
      <c r="L1742" s="15" t="n">
        <v>0</v>
      </c>
      <c r="M1742" s="16" t="n">
        <v>0</v>
      </c>
      <c r="N1742" s="12" t="n">
        <v>0</v>
      </c>
      <c r="O1742" s="12" t="n">
        <v>0</v>
      </c>
      <c r="P1742" s="12" t="n">
        <v>0</v>
      </c>
      <c r="Q1742" s="23" t="n">
        <f>M1744/H1742</f>
        <v>0.05</v>
      </c>
    </row>
    <row r="1743" ht="22.5" customHeight="1">
      <c r="A1743" s="20"/>
      <c r="B1743" s="20"/>
      <c r="C1743" s="13"/>
      <c r="D1743" s="20"/>
      <c r="E1743" s="29"/>
      <c r="F1743" s="20"/>
      <c r="G1743" s="106"/>
      <c r="H1743" s="54"/>
      <c r="I1743" s="20"/>
      <c r="J1743" s="13" t="s">
        <v>127</v>
      </c>
      <c r="K1743" s="15" t="n">
        <v>6151</v>
      </c>
      <c r="L1743" s="15" t="n">
        <v>28</v>
      </c>
      <c r="M1743" s="16" t="n">
        <v>1</v>
      </c>
      <c r="N1743" s="12" t="n">
        <v>0.014</v>
      </c>
      <c r="O1743" s="12" t="n">
        <v>0.388</v>
      </c>
      <c r="P1743" s="12" t="n">
        <v>0.388</v>
      </c>
      <c r="Q1743" s="26"/>
    </row>
    <row r="1744" ht="22.5" customHeight="1">
      <c r="A1744" s="20"/>
      <c r="B1744" s="20"/>
      <c r="C1744" s="13"/>
      <c r="D1744" s="20"/>
      <c r="E1744" s="29"/>
      <c r="F1744" s="20"/>
      <c r="G1744" s="107"/>
      <c r="H1744" s="55"/>
      <c r="I1744" s="20"/>
      <c r="J1744" s="13" t="s">
        <v>128</v>
      </c>
      <c r="K1744" s="15" t="n">
        <v>17004</v>
      </c>
      <c r="L1744" s="15" t="n">
        <v>208</v>
      </c>
      <c r="M1744" s="16" t="n">
        <v>10</v>
      </c>
      <c r="N1744" s="12" t="n">
        <v>0.013</v>
      </c>
      <c r="O1744" s="12" t="n">
        <v>0.281</v>
      </c>
      <c r="P1744" s="12" t="n">
        <v>2.805</v>
      </c>
      <c r="Q1744" s="26"/>
    </row>
    <row r="1745" ht="22.5" customHeight="1">
      <c r="A1745" s="20"/>
      <c r="B1745" s="20"/>
      <c r="C1745" s="13" t="n">
        <v>6529449</v>
      </c>
      <c r="D1745" s="13" t="s">
        <v>81</v>
      </c>
      <c r="E1745" s="14" t="s">
        <v>14</v>
      </c>
      <c r="F1745" s="13" t="s">
        <v>12</v>
      </c>
      <c r="G1745" s="24" t="n">
        <v>0.2</v>
      </c>
      <c r="H1745" s="52" t="n">
        <v>200</v>
      </c>
      <c r="I1745" s="21" t="n">
        <f>G1745*H1745*7</f>
        <v>280</v>
      </c>
      <c r="J1745" s="13" t="s">
        <v>126</v>
      </c>
      <c r="K1745" s="15" t="n">
        <v>1980</v>
      </c>
      <c r="L1745" s="15" t="n">
        <v>224</v>
      </c>
      <c r="M1745" s="16" t="n">
        <v>24</v>
      </c>
      <c r="N1745" s="12" t="n">
        <v>0.031</v>
      </c>
      <c r="O1745" s="12" t="n">
        <v>0.289</v>
      </c>
      <c r="P1745" s="12" t="n">
        <v>6.9477</v>
      </c>
      <c r="Q1745" s="23" t="n">
        <f>M1747/H1745</f>
        <v>0.815</v>
      </c>
    </row>
    <row r="1746" ht="22.5" customHeight="1">
      <c r="A1746" s="20"/>
      <c r="B1746" s="20"/>
      <c r="C1746" s="13"/>
      <c r="D1746" s="20"/>
      <c r="E1746" s="29"/>
      <c r="F1746" s="20"/>
      <c r="G1746" s="106"/>
      <c r="H1746" s="54"/>
      <c r="I1746" s="20"/>
      <c r="J1746" s="13" t="s">
        <v>127</v>
      </c>
      <c r="K1746" s="15" t="n">
        <v>8643</v>
      </c>
      <c r="L1746" s="15" t="n">
        <v>1156</v>
      </c>
      <c r="M1746" s="16" t="n">
        <v>115</v>
      </c>
      <c r="N1746" s="12" t="n">
        <v>0.028</v>
      </c>
      <c r="O1746" s="12" t="n">
        <v>0.281</v>
      </c>
      <c r="P1746" s="12" t="n">
        <v>32.3184</v>
      </c>
      <c r="Q1746" s="26"/>
    </row>
    <row r="1747" ht="22.5" customHeight="1">
      <c r="A1747" s="20"/>
      <c r="B1747" s="20"/>
      <c r="C1747" s="13"/>
      <c r="D1747" s="20"/>
      <c r="E1747" s="29"/>
      <c r="F1747" s="20"/>
      <c r="G1747" s="107"/>
      <c r="H1747" s="55"/>
      <c r="I1747" s="20"/>
      <c r="J1747" s="13" t="s">
        <v>128</v>
      </c>
      <c r="K1747" s="15" t="n">
        <v>11677</v>
      </c>
      <c r="L1747" s="15" t="n">
        <v>1639</v>
      </c>
      <c r="M1747" s="16" t="n">
        <v>163</v>
      </c>
      <c r="N1747" s="12" t="n">
        <v>0.028</v>
      </c>
      <c r="O1747" s="12" t="n">
        <v>0.279</v>
      </c>
      <c r="P1747" s="12" t="n">
        <v>45.4778</v>
      </c>
      <c r="Q1747" s="26"/>
    </row>
    <row r="1748" ht="22.5" customHeight="1">
      <c r="A1748" s="20"/>
      <c r="B1748" s="20"/>
      <c r="C1748" s="13" t="n">
        <v>5623760</v>
      </c>
      <c r="D1748" s="13" t="s">
        <v>89</v>
      </c>
      <c r="E1748" s="14" t="s">
        <v>14</v>
      </c>
      <c r="F1748" s="13" t="s">
        <v>15</v>
      </c>
      <c r="G1748" s="24" t="n">
        <v>0.15</v>
      </c>
      <c r="H1748" s="13" t="n">
        <v>50</v>
      </c>
      <c r="I1748" s="21" t="n">
        <f>G1748*H1748*7</f>
        <v>52.5</v>
      </c>
      <c r="J1748" s="13" t="s">
        <v>126</v>
      </c>
      <c r="K1748" s="15" t="n">
        <v>133</v>
      </c>
      <c r="L1748" s="15" t="n">
        <v>21</v>
      </c>
      <c r="M1748" s="16" t="n">
        <v>0</v>
      </c>
      <c r="N1748" s="12" t="n">
        <v>0</v>
      </c>
      <c r="O1748" s="12" t="n">
        <v>0</v>
      </c>
      <c r="P1748" s="12" t="n">
        <v>0</v>
      </c>
      <c r="Q1748" s="23" t="n">
        <f>M1750/H1748</f>
        <v>1</v>
      </c>
    </row>
    <row r="1749" ht="22.5" customHeight="1">
      <c r="A1749" s="20"/>
      <c r="B1749" s="20"/>
      <c r="C1749" s="13"/>
      <c r="D1749" s="20"/>
      <c r="E1749" s="29"/>
      <c r="F1749" s="20"/>
      <c r="G1749" s="106"/>
      <c r="H1749" s="20"/>
      <c r="I1749" s="20"/>
      <c r="J1749" s="13" t="s">
        <v>127</v>
      </c>
      <c r="K1749" s="15" t="n">
        <v>10140</v>
      </c>
      <c r="L1749" s="15" t="n">
        <v>2289</v>
      </c>
      <c r="M1749" s="16" t="n">
        <v>50</v>
      </c>
      <c r="N1749" s="12" t="n">
        <v>0.003</v>
      </c>
      <c r="O1749" s="12" t="n">
        <v>0.15</v>
      </c>
      <c r="P1749" s="12" t="n">
        <v>7.5</v>
      </c>
      <c r="Q1749" s="26"/>
    </row>
    <row r="1750" ht="22.5" customHeight="1">
      <c r="A1750" s="20"/>
      <c r="B1750" s="20"/>
      <c r="C1750" s="13"/>
      <c r="D1750" s="20"/>
      <c r="E1750" s="29"/>
      <c r="F1750" s="20"/>
      <c r="G1750" s="106"/>
      <c r="H1750" s="20"/>
      <c r="I1750" s="20"/>
      <c r="J1750" s="13" t="s">
        <v>128</v>
      </c>
      <c r="K1750" s="15" t="n">
        <v>20605</v>
      </c>
      <c r="L1750" s="15" t="n">
        <v>4330</v>
      </c>
      <c r="M1750" s="16" t="n">
        <v>50</v>
      </c>
      <c r="N1750" s="12" t="n">
        <v>0.002</v>
      </c>
      <c r="O1750" s="12" t="n">
        <v>0.15</v>
      </c>
      <c r="P1750" s="12" t="n">
        <v>7.5</v>
      </c>
      <c r="Q1750" s="26"/>
    </row>
    <row r="1751" ht="22.5" customHeight="1">
      <c r="A1751" s="20"/>
      <c r="B1751" s="20"/>
      <c r="C1751" s="13" t="n">
        <v>12039225</v>
      </c>
      <c r="D1751" s="13" t="s">
        <v>90</v>
      </c>
      <c r="E1751" s="14" t="s">
        <v>36</v>
      </c>
      <c r="F1751" s="13" t="s">
        <v>15</v>
      </c>
      <c r="G1751" s="24" t="n">
        <v>0.2</v>
      </c>
      <c r="H1751" s="52" t="n">
        <v>100</v>
      </c>
      <c r="I1751" s="21" t="n">
        <f>G1751*H1751*7</f>
        <v>140</v>
      </c>
      <c r="J1751" s="13" t="s">
        <v>126</v>
      </c>
      <c r="K1751" s="15" t="n">
        <v>910</v>
      </c>
      <c r="L1751" s="15" t="n">
        <v>433</v>
      </c>
      <c r="M1751" s="16" t="n">
        <v>38</v>
      </c>
      <c r="N1751" s="12" t="n">
        <v>0.018</v>
      </c>
      <c r="O1751" s="12" t="n">
        <v>0.2</v>
      </c>
      <c r="P1751" s="12" t="n">
        <v>7.6</v>
      </c>
      <c r="Q1751" s="23" t="n">
        <f>M1753/H1751</f>
        <v>0.38</v>
      </c>
    </row>
    <row r="1752" ht="22.5" customHeight="1">
      <c r="A1752" s="20"/>
      <c r="B1752" s="20"/>
      <c r="C1752" s="13"/>
      <c r="D1752" s="13"/>
      <c r="E1752" s="29"/>
      <c r="F1752" s="20"/>
      <c r="G1752" s="106"/>
      <c r="H1752" s="54"/>
      <c r="I1752" s="20"/>
      <c r="J1752" s="13" t="s">
        <v>127</v>
      </c>
      <c r="K1752" s="15" t="n">
        <v>11209</v>
      </c>
      <c r="L1752" s="15" t="n">
        <v>5022</v>
      </c>
      <c r="M1752" s="16" t="n">
        <v>38</v>
      </c>
      <c r="N1752" s="12" t="n">
        <v>0.002</v>
      </c>
      <c r="O1752" s="12" t="n">
        <v>0.2</v>
      </c>
      <c r="P1752" s="12" t="n">
        <v>7.6</v>
      </c>
      <c r="Q1752" s="26"/>
    </row>
    <row r="1753" ht="22.5" customHeight="1">
      <c r="A1753" s="20"/>
      <c r="B1753" s="20"/>
      <c r="C1753" s="13"/>
      <c r="D1753" s="13"/>
      <c r="E1753" s="29"/>
      <c r="F1753" s="20"/>
      <c r="G1753" s="107"/>
      <c r="H1753" s="55"/>
      <c r="I1753" s="20"/>
      <c r="J1753" s="13" t="s">
        <v>128</v>
      </c>
      <c r="K1753" s="15" t="n">
        <v>20086</v>
      </c>
      <c r="L1753" s="15" t="n">
        <v>8605</v>
      </c>
      <c r="M1753" s="16" t="n">
        <v>38</v>
      </c>
      <c r="N1753" s="12" t="n">
        <v>0.001</v>
      </c>
      <c r="O1753" s="12" t="n">
        <v>0.2</v>
      </c>
      <c r="P1753" s="12" t="n">
        <v>7.6</v>
      </c>
      <c r="Q1753" s="26"/>
    </row>
    <row r="1754" ht="22.5" customHeight="1">
      <c r="A1754" s="20"/>
      <c r="B1754" s="20"/>
      <c r="C1754" s="13" t="n">
        <v>12542512</v>
      </c>
      <c r="D1754" s="13" t="s">
        <v>88</v>
      </c>
      <c r="E1754" s="14" t="s">
        <v>14</v>
      </c>
      <c r="F1754" s="13" t="s">
        <v>15</v>
      </c>
      <c r="G1754" s="24" t="n">
        <v>0.15</v>
      </c>
      <c r="H1754" s="52" t="n">
        <v>100</v>
      </c>
      <c r="I1754" s="21" t="n">
        <f>G1754*H1754*7</f>
        <v>105</v>
      </c>
      <c r="J1754" s="13" t="s">
        <v>126</v>
      </c>
      <c r="K1754" s="15" t="n">
        <v>22</v>
      </c>
      <c r="L1754" s="15" t="n">
        <v>1</v>
      </c>
      <c r="M1754" s="16" t="n">
        <v>0</v>
      </c>
      <c r="N1754" s="12" t="n">
        <v>0</v>
      </c>
      <c r="O1754" s="12" t="n">
        <v>0</v>
      </c>
      <c r="P1754" s="12" t="n">
        <v>0</v>
      </c>
      <c r="Q1754" s="23" t="n">
        <f>M1756/H1754</f>
        <v>0.08</v>
      </c>
    </row>
    <row r="1755" ht="22.5" customHeight="1">
      <c r="A1755" s="20"/>
      <c r="B1755" s="20"/>
      <c r="C1755" s="13"/>
      <c r="D1755" s="20"/>
      <c r="E1755" s="29"/>
      <c r="F1755" s="20"/>
      <c r="G1755" s="106"/>
      <c r="H1755" s="54"/>
      <c r="I1755" s="20"/>
      <c r="J1755" s="13" t="s">
        <v>127</v>
      </c>
      <c r="K1755" s="15" t="n">
        <v>1077</v>
      </c>
      <c r="L1755" s="15" t="n">
        <v>50</v>
      </c>
      <c r="M1755" s="16" t="n">
        <v>1</v>
      </c>
      <c r="N1755" s="12" t="n">
        <v>0.003</v>
      </c>
      <c r="O1755" s="12" t="n">
        <v>0.15</v>
      </c>
      <c r="P1755" s="12" t="n">
        <v>0.15</v>
      </c>
      <c r="Q1755" s="26"/>
    </row>
    <row r="1756" ht="22.5" customHeight="1">
      <c r="A1756" s="20"/>
      <c r="B1756" s="20"/>
      <c r="C1756" s="13"/>
      <c r="D1756" s="20"/>
      <c r="E1756" s="29"/>
      <c r="F1756" s="20"/>
      <c r="G1756" s="107"/>
      <c r="H1756" s="55"/>
      <c r="I1756" s="20"/>
      <c r="J1756" s="13" t="s">
        <v>128</v>
      </c>
      <c r="K1756" s="15" t="n">
        <v>5042</v>
      </c>
      <c r="L1756" s="15" t="n">
        <v>138</v>
      </c>
      <c r="M1756" s="16" t="n">
        <v>8</v>
      </c>
      <c r="N1756" s="12" t="n">
        <v>0.009</v>
      </c>
      <c r="O1756" s="12" t="n">
        <v>0.15</v>
      </c>
      <c r="P1756" s="12" t="n">
        <v>1.2</v>
      </c>
      <c r="Q1756" s="26"/>
    </row>
    <row r="1757" ht="22.5" customHeight="1">
      <c r="A1757" s="19"/>
      <c r="C1757" s="11"/>
      <c r="D1757" s="11"/>
      <c r="E1757" s="11"/>
      <c r="F1757" s="11"/>
      <c r="G1757" s="18"/>
      <c r="H1757" s="11"/>
      <c r="I1757" s="18"/>
      <c r="J1757" s="11"/>
      <c r="K1757" s="16"/>
      <c r="L1757" s="16"/>
      <c r="M1757" s="16"/>
      <c r="N1757" s="16"/>
      <c r="O1757" s="16"/>
      <c r="P1757" s="71"/>
      <c r="Q1757" s="8"/>
    </row>
    <row r="1758" ht="22.5" customHeight="1">
      <c r="A1758" s="19" t="s">
        <v>123</v>
      </c>
      <c r="B1758" s="9" t="s">
        <v>151</v>
      </c>
      <c r="C1758" s="11"/>
      <c r="D1758" s="11"/>
      <c r="E1758" s="11"/>
      <c r="F1758" s="11"/>
      <c r="G1758" s="18"/>
      <c r="H1758" s="11"/>
      <c r="I1758" s="18"/>
      <c r="J1758" s="11"/>
      <c r="K1758" s="22" t="n">
        <f>K1761+K1764+K1767+K1770+K1773+K1776+K1779+K1782+K1785+K1788+K1791+K1794+K1797+K1800+K1803+K1806+K1809+K1812+K1815+K1818+K1821+K1824+K1827+K1830+K1833+K1836+K1839+K1842+K1845+K1848+K1851+K1854+K1857+K1860+K1863+K1866+K1869+K1872+K1875+K1878+K1881+K1884+K1887+K1890+K1893+K1896+K1899+K1902+K1905+K1908+K1911+K1914+K1917+K1920+K1923+K1926+K1929+K1932+K1935+K1938+K1941+K1944+K1947+K1950+K1953+K1956+K1959+K1962+K1965+K1968+K1971+K1974+K1977+K1980+K1983+K1986+K1989+K1992+K1995+K1998+K2001+K2004+K2007+K2010+K2013+K2016+K2019+K2022+K2025+K2028+K2031+K2034+K2037+K2040+K2043+K2046+K2049+K2052+K2055+K2058+K2061+K2064+K2067+K2070+K2073+K2076+K2079+K2082+K2085+K2088+K2091+K2094+K2097+K2100+K2103+K2106+K2109+K2112+K2115+K2118+K2121+K2124+K2127+K2130+K2133+K2136+K2139+K2142+K2145+K2148+K2151+K2154+K2157+K2160+K2163+K2166+K2169+K2172+K2175+K2178+K2181+K2184+K2187+K2190+K2193</f>
        <v>10679610</v>
      </c>
      <c r="L1758" s="22" t="n">
        <f>L1761+L1764+L1767+L1770+L1773+L1776+L1779+L1782+L1785+L1788+L1791+L1794+L1797+L1800+L1803+L1806+L1809+L1812+L1815+L1818+L1821+L1824+L1827+L1830+L1833+L1836+L1839+L1842+L1845+L1848+L1851+L1854+L1857+L1860+L1863+L1866+L1869+L1872+L1875+L1878+L1881+L1884+L1887+L1890+L1893+L1896+L1899+L1902+L1905+L1908+L1911+L1914+L1917+L1920+L1923+L1926+L1929+L1932+L1935+L1938+L1941+L1944+L1947+L1950+L1953+L1956+L1959+L1962+L1965+L1968+L1971+L1974+L1977+L1980+L1983+L1986+L1989+L1992+L1995+L1998+L2001+L2004+L2007+L2010+L2013+L2016+L2019+L2022+L2025+L2028+L2031+L2034+L2037+L2040+L2043+L2046+L2049+L2052+L2055+L2058+L2061+L2064+L2067+L2070+L2073+L2076+L2079+L2082+L2085+L2088+L2091+L2094+L2097+L2100+L2103+L2106+L2109+L2112+L2115+L2118+L2121+L2124+L2127+L2130+L2133+L2136+L2139+L2142+L2145+L2148+L2151+L2154+L2157+L2160+L2163+L2166+L2169+L2172+L2175+L2178+L2181+L2184+L2187+L2190+L2193</f>
        <v>1885340</v>
      </c>
      <c r="M1758" s="16"/>
      <c r="N1758" s="16"/>
      <c r="O1758" s="16"/>
      <c r="P1758" s="41" t="n">
        <f>P1761+P1764+P1767+P1770+P1773+P1776+P1779+P1782+P1785+P1788+P1791+P1794+P1797+P1800+P1803+P1806+P1809+P1812+P1815+P1818+P1821+P1824+P1827+P1830+P1833+P1836+P1839+P1842+P1845+P1848+P1851+P1854+P1857+P1860+P1863+P1866+P1869+P1872+P1875+P1878+P1881+P1884+P1887+P1890+P1893+P1896+P1899+P1902+P1905+P1908+P1911+P1914+P1917+P1920+P1923+P1926+P1929+P1932+P1935+P1938+P1941+P1944+P1947+P1950+P1953+P1956+P1959+P1962+P1965+P1968+P1971+P1974+P1977+P1980+P1983+P1986+P1989+P1992+P1995+P1998+P2001+P2004+P2007+P2010+P2013+P2016+P2019+P2022+P2025+P2028+P2031+P2034+P2037+P2040+P2043+P2046+P2049+P2052+P2055+P2058+P2061+P2064+P2067+P2070+P2073+P2076+P2079+P2082+P2085+P2088+P2091+P2094+P2097+P2100+P2103+P2106+P2109+P2112+P2115+P2118+P2121+P2124+P2127+P2130+P2133+P2136+P2139+P2142+P2145+P2148+P2151+P2154+P2157+P2160+P2163+P2166+P2169+P2172+P2175+P2178+P2181+P2184+P2187+P2190+P2193</f>
        <v>5007.4181</v>
      </c>
      <c r="Q1758" s="8"/>
    </row>
    <row r="1759" ht="22.5" customHeight="1">
      <c r="A1759" s="81" t="n">
        <v>46287</v>
      </c>
      <c r="B1759" s="76" t="s">
        <v>125</v>
      </c>
      <c r="C1759" s="13" t="n">
        <v>10813123</v>
      </c>
      <c r="D1759" s="13" t="s">
        <v>10</v>
      </c>
      <c r="E1759" s="14" t="s">
        <v>11</v>
      </c>
      <c r="F1759" s="13" t="s">
        <v>12</v>
      </c>
      <c r="G1759" s="24" t="n">
        <v>0.25</v>
      </c>
      <c r="H1759" s="13" t="n">
        <v>1000</v>
      </c>
      <c r="I1759" s="21" t="n">
        <f>G1759*H1759*7</f>
        <v>1750</v>
      </c>
      <c r="J1759" s="13" t="s">
        <v>126</v>
      </c>
      <c r="K1759" s="11" t="n">
        <v>8116</v>
      </c>
      <c r="L1759" s="11" t="n">
        <v>493</v>
      </c>
      <c r="M1759" s="11" t="n">
        <v>0</v>
      </c>
      <c r="N1759" s="12" t="n">
        <v>0</v>
      </c>
      <c r="O1759" s="12" t="n">
        <v>0</v>
      </c>
      <c r="P1759" s="12" t="n">
        <v>0.8656</v>
      </c>
      <c r="Q1759" s="23" t="n">
        <f>M1761/H1759</f>
        <v>0.024</v>
      </c>
    </row>
    <row r="1760" ht="22.5" customHeight="1">
      <c r="A1760" s="34"/>
      <c r="B1760" s="34"/>
      <c r="C1760" s="13"/>
      <c r="D1760" s="20"/>
      <c r="E1760" s="29"/>
      <c r="F1760" s="20"/>
      <c r="G1760" s="29"/>
      <c r="H1760" s="20"/>
      <c r="I1760" s="20"/>
      <c r="J1760" s="13" t="s">
        <v>127</v>
      </c>
      <c r="K1760" s="11" t="n">
        <v>14478</v>
      </c>
      <c r="L1760" s="11" t="n">
        <v>917</v>
      </c>
      <c r="M1760" s="11" t="n">
        <v>4</v>
      </c>
      <c r="N1760" s="12" t="n">
        <v>0</v>
      </c>
      <c r="O1760" s="12" t="n">
        <v>0.395</v>
      </c>
      <c r="P1760" s="12" t="n">
        <v>1.5816</v>
      </c>
      <c r="Q1760" s="26"/>
    </row>
    <row r="1761" ht="22.5" customHeight="1">
      <c r="A1761" s="34"/>
      <c r="B1761" s="34"/>
      <c r="C1761" s="13"/>
      <c r="D1761" s="20"/>
      <c r="E1761" s="29"/>
      <c r="F1761" s="20"/>
      <c r="G1761" s="29"/>
      <c r="H1761" s="20"/>
      <c r="I1761" s="20"/>
      <c r="J1761" s="13" t="s">
        <v>128</v>
      </c>
      <c r="K1761" s="11" t="n">
        <v>51648</v>
      </c>
      <c r="L1761" s="11" t="n">
        <v>5193</v>
      </c>
      <c r="M1761" s="11" t="n">
        <v>24</v>
      </c>
      <c r="N1761" s="12" t="n">
        <v>0</v>
      </c>
      <c r="O1761" s="12" t="n">
        <v>0.4462</v>
      </c>
      <c r="P1761" s="12" t="n">
        <v>10.7086</v>
      </c>
      <c r="Q1761" s="26"/>
    </row>
    <row r="1762" ht="22.5" customHeight="1">
      <c r="A1762" s="34"/>
      <c r="B1762" s="34"/>
      <c r="C1762" s="13" t="n">
        <v>1745925</v>
      </c>
      <c r="D1762" s="13" t="s">
        <v>13</v>
      </c>
      <c r="E1762" s="14" t="s">
        <v>14</v>
      </c>
      <c r="F1762" s="13" t="s">
        <v>15</v>
      </c>
      <c r="G1762" s="24" t="n">
        <v>0.15</v>
      </c>
      <c r="H1762" s="13" t="n">
        <v>500</v>
      </c>
      <c r="I1762" s="21" t="n">
        <f>G1762*H1762*7</f>
        <v>525</v>
      </c>
      <c r="J1762" s="13" t="s">
        <v>126</v>
      </c>
      <c r="K1762" s="17" t="n">
        <v>59</v>
      </c>
      <c r="L1762" s="15" t="n">
        <v>27</v>
      </c>
      <c r="M1762" s="15" t="n">
        <v>2</v>
      </c>
      <c r="N1762" s="12" t="n">
        <v>0.011</v>
      </c>
      <c r="O1762" s="12" t="n">
        <v>0.15</v>
      </c>
      <c r="P1762" s="12" t="n">
        <v>0.3</v>
      </c>
      <c r="Q1762" s="23" t="n">
        <f>M1764/H1762</f>
        <v>1</v>
      </c>
    </row>
    <row r="1763" ht="22.5" customHeight="1">
      <c r="A1763" s="34"/>
      <c r="B1763" s="34"/>
      <c r="C1763" s="13"/>
      <c r="D1763" s="20"/>
      <c r="E1763" s="29"/>
      <c r="F1763" s="20"/>
      <c r="G1763" s="29"/>
      <c r="H1763" s="20"/>
      <c r="I1763" s="20"/>
      <c r="J1763" s="13" t="s">
        <v>127</v>
      </c>
      <c r="K1763" s="17" t="n">
        <v>17623</v>
      </c>
      <c r="L1763" s="15" t="n">
        <v>4829</v>
      </c>
      <c r="M1763" s="15" t="n">
        <v>117</v>
      </c>
      <c r="N1763" s="12" t="n">
        <v>0.004</v>
      </c>
      <c r="O1763" s="12" t="n">
        <v>0.15</v>
      </c>
      <c r="P1763" s="12" t="n">
        <v>17.55</v>
      </c>
      <c r="Q1763" s="26"/>
    </row>
    <row r="1764" ht="22.5" customHeight="1">
      <c r="A1764" s="34"/>
      <c r="B1764" s="34"/>
      <c r="C1764" s="13"/>
      <c r="D1764" s="20"/>
      <c r="E1764" s="29"/>
      <c r="F1764" s="20"/>
      <c r="G1764" s="29"/>
      <c r="H1764" s="20"/>
      <c r="I1764" s="20"/>
      <c r="J1764" s="13" t="s">
        <v>128</v>
      </c>
      <c r="K1764" s="15" t="n">
        <v>67845</v>
      </c>
      <c r="L1764" s="15" t="n">
        <v>29410</v>
      </c>
      <c r="M1764" s="15" t="n">
        <v>500</v>
      </c>
      <c r="N1764" s="12" t="n">
        <v>0.003</v>
      </c>
      <c r="O1764" s="12" t="n">
        <v>0.15</v>
      </c>
      <c r="P1764" s="12" t="n">
        <v>75</v>
      </c>
      <c r="Q1764" s="26"/>
    </row>
    <row r="1765" ht="22.5" customHeight="1">
      <c r="A1765" s="34"/>
      <c r="B1765" s="34"/>
      <c r="C1765" s="13" t="n">
        <v>6951600</v>
      </c>
      <c r="D1765" s="13" t="s">
        <v>16</v>
      </c>
      <c r="E1765" s="14" t="s">
        <v>17</v>
      </c>
      <c r="F1765" s="13" t="s">
        <v>15</v>
      </c>
      <c r="G1765" s="24" t="n">
        <v>0.17</v>
      </c>
      <c r="H1765" s="13" t="n">
        <v>100</v>
      </c>
      <c r="I1765" s="21" t="n">
        <f>G1765*H1765*7</f>
        <v>119</v>
      </c>
      <c r="J1765" s="13" t="s">
        <v>126</v>
      </c>
      <c r="K1765" s="15" t="n">
        <v>487</v>
      </c>
      <c r="L1765" s="15" t="n">
        <v>212</v>
      </c>
      <c r="M1765" s="15" t="n">
        <v>1</v>
      </c>
      <c r="N1765" s="12" t="n">
        <v>0.001</v>
      </c>
      <c r="O1765" s="12" t="n">
        <v>0.17</v>
      </c>
      <c r="P1765" s="12" t="n">
        <v>0.17</v>
      </c>
      <c r="Q1765" s="23" t="n">
        <f>M1767/H1765</f>
        <v>0.82</v>
      </c>
    </row>
    <row r="1766" ht="22.5" customHeight="1">
      <c r="A1766" s="34"/>
      <c r="B1766" s="34"/>
      <c r="C1766" s="13"/>
      <c r="D1766" s="20"/>
      <c r="E1766" s="29"/>
      <c r="F1766" s="20"/>
      <c r="G1766" s="29"/>
      <c r="H1766" s="20"/>
      <c r="I1766" s="20"/>
      <c r="J1766" s="13" t="s">
        <v>127</v>
      </c>
      <c r="K1766" s="15" t="n">
        <v>7206</v>
      </c>
      <c r="L1766" s="15" t="n">
        <v>3038</v>
      </c>
      <c r="M1766" s="15" t="n">
        <v>37</v>
      </c>
      <c r="N1766" s="12" t="n">
        <v>0.002</v>
      </c>
      <c r="O1766" s="12" t="n">
        <v>0.173</v>
      </c>
      <c r="P1766" s="12" t="n">
        <v>6.392</v>
      </c>
      <c r="Q1766" s="26"/>
    </row>
    <row r="1767" ht="22.5" customHeight="1">
      <c r="A1767" s="34"/>
      <c r="B1767" s="34"/>
      <c r="C1767" s="13"/>
      <c r="D1767" s="20"/>
      <c r="E1767" s="29"/>
      <c r="F1767" s="20"/>
      <c r="G1767" s="29"/>
      <c r="H1767" s="20"/>
      <c r="I1767" s="20"/>
      <c r="J1767" s="13" t="s">
        <v>128</v>
      </c>
      <c r="K1767" s="15" t="n">
        <v>16438</v>
      </c>
      <c r="L1767" s="15" t="n">
        <v>6897</v>
      </c>
      <c r="M1767" s="15" t="n">
        <v>82</v>
      </c>
      <c r="N1767" s="12" t="n">
        <v>0.002</v>
      </c>
      <c r="O1767" s="12" t="n">
        <v>0.174</v>
      </c>
      <c r="P1767" s="12" t="n">
        <v>14.28</v>
      </c>
      <c r="Q1767" s="26"/>
    </row>
    <row r="1768" ht="22.5" customHeight="1">
      <c r="A1768" s="34"/>
      <c r="B1768" s="34"/>
      <c r="C1768" s="13" t="n">
        <v>6951594</v>
      </c>
      <c r="D1768" s="13" t="s">
        <v>16</v>
      </c>
      <c r="E1768" s="14" t="s">
        <v>18</v>
      </c>
      <c r="F1768" s="13" t="s">
        <v>15</v>
      </c>
      <c r="G1768" s="24" t="n">
        <v>0.7</v>
      </c>
      <c r="H1768" s="13" t="n">
        <v>400</v>
      </c>
      <c r="I1768" s="21" t="n">
        <f>G1768*H1768*7</f>
        <v>1960</v>
      </c>
      <c r="J1768" s="13" t="s">
        <v>126</v>
      </c>
      <c r="K1768" s="15" t="n">
        <v>1029</v>
      </c>
      <c r="L1768" s="15" t="n">
        <v>433</v>
      </c>
      <c r="M1768" s="15" t="n">
        <v>2</v>
      </c>
      <c r="N1768" s="12" t="n">
        <v>0.003</v>
      </c>
      <c r="O1768" s="12" t="n">
        <v>0.7</v>
      </c>
      <c r="P1768" s="12" t="n">
        <v>1.4</v>
      </c>
      <c r="Q1768" s="23" t="n">
        <f>M1770/H1768</f>
        <v>0.475</v>
      </c>
    </row>
    <row r="1769" ht="22.5" customHeight="1">
      <c r="A1769" s="34"/>
      <c r="B1769" s="34"/>
      <c r="C1769" s="13"/>
      <c r="D1769" s="20"/>
      <c r="E1769" s="29"/>
      <c r="F1769" s="20"/>
      <c r="G1769" s="29"/>
      <c r="H1769" s="20"/>
      <c r="I1769" s="20"/>
      <c r="J1769" s="13" t="s">
        <v>127</v>
      </c>
      <c r="K1769" s="15" t="n">
        <v>26797</v>
      </c>
      <c r="L1769" s="15" t="n">
        <v>12085</v>
      </c>
      <c r="M1769" s="15" t="n">
        <v>69</v>
      </c>
      <c r="N1769" s="12" t="n">
        <v>0.004</v>
      </c>
      <c r="O1769" s="12" t="n">
        <v>0.704</v>
      </c>
      <c r="P1769" s="12" t="n">
        <v>48.58</v>
      </c>
      <c r="Q1769" s="26"/>
    </row>
    <row r="1770" ht="22.5" customHeight="1">
      <c r="A1770" s="34"/>
      <c r="B1770" s="34"/>
      <c r="C1770" s="13"/>
      <c r="D1770" s="20"/>
      <c r="E1770" s="29"/>
      <c r="F1770" s="20"/>
      <c r="G1770" s="29"/>
      <c r="H1770" s="20"/>
      <c r="I1770" s="20"/>
      <c r="J1770" s="13" t="s">
        <v>128</v>
      </c>
      <c r="K1770" s="15" t="n">
        <v>100966</v>
      </c>
      <c r="L1770" s="15" t="n">
        <v>44987</v>
      </c>
      <c r="M1770" s="15" t="n">
        <v>190</v>
      </c>
      <c r="N1770" s="12" t="n">
        <v>0.003</v>
      </c>
      <c r="O1770" s="12" t="n">
        <v>0.698</v>
      </c>
      <c r="P1770" s="12" t="n">
        <v>132.65</v>
      </c>
      <c r="Q1770" s="26"/>
    </row>
    <row r="1771" ht="22.5" customHeight="1">
      <c r="A1771" s="34"/>
      <c r="B1771" s="34"/>
      <c r="C1771" s="13" t="n">
        <v>2732727</v>
      </c>
      <c r="D1771" s="13" t="s">
        <v>10</v>
      </c>
      <c r="E1771" s="14" t="s">
        <v>19</v>
      </c>
      <c r="F1771" s="13" t="s">
        <v>15</v>
      </c>
      <c r="G1771" s="24" t="n">
        <v>0.25</v>
      </c>
      <c r="H1771" s="13" t="n">
        <v>1000</v>
      </c>
      <c r="I1771" s="21" t="n">
        <f>G1771*H1771*7</f>
        <v>1750</v>
      </c>
      <c r="J1771" s="13" t="s">
        <v>126</v>
      </c>
      <c r="K1771" s="15" t="n">
        <v>326</v>
      </c>
      <c r="L1771" s="15" t="n">
        <v>117</v>
      </c>
      <c r="M1771" s="15" t="n">
        <v>15</v>
      </c>
      <c r="N1771" s="12" t="n">
        <v>0.032</v>
      </c>
      <c r="O1771" s="12" t="n">
        <v>0.25</v>
      </c>
      <c r="P1771" s="12" t="n">
        <v>3.75</v>
      </c>
      <c r="Q1771" s="23" t="n">
        <f>M1773/H1771</f>
        <v>0.35</v>
      </c>
    </row>
    <row r="1772" ht="22.5" customHeight="1">
      <c r="A1772" s="34"/>
      <c r="B1772" s="34"/>
      <c r="C1772" s="13"/>
      <c r="D1772" s="20"/>
      <c r="E1772" s="29"/>
      <c r="F1772" s="20"/>
      <c r="G1772" s="29"/>
      <c r="H1772" s="20"/>
      <c r="I1772" s="20"/>
      <c r="J1772" s="13" t="s">
        <v>127</v>
      </c>
      <c r="K1772" s="15" t="n">
        <v>9788</v>
      </c>
      <c r="L1772" s="15" t="n">
        <v>2836</v>
      </c>
      <c r="M1772" s="15" t="n">
        <v>68</v>
      </c>
      <c r="N1772" s="12" t="n">
        <v>0.006</v>
      </c>
      <c r="O1772" s="12" t="n">
        <v>0.25</v>
      </c>
      <c r="P1772" s="12" t="n">
        <v>17</v>
      </c>
      <c r="Q1772" s="26"/>
    </row>
    <row r="1773" ht="22.5" customHeight="1">
      <c r="A1773" s="34"/>
      <c r="B1773" s="34"/>
      <c r="C1773" s="13"/>
      <c r="D1773" s="20"/>
      <c r="E1773" s="29"/>
      <c r="F1773" s="20"/>
      <c r="G1773" s="29"/>
      <c r="H1773" s="20"/>
      <c r="I1773" s="20"/>
      <c r="J1773" s="13" t="s">
        <v>128</v>
      </c>
      <c r="K1773" s="15" t="n">
        <v>31145</v>
      </c>
      <c r="L1773" s="15" t="n">
        <v>10359</v>
      </c>
      <c r="M1773" s="15" t="n">
        <v>350</v>
      </c>
      <c r="N1773" s="12" t="n">
        <v>0.008</v>
      </c>
      <c r="O1773" s="12" t="n">
        <v>0.249</v>
      </c>
      <c r="P1773" s="12" t="n">
        <v>87.3</v>
      </c>
      <c r="Q1773" s="26"/>
    </row>
    <row r="1774" ht="22.5" customHeight="1">
      <c r="A1774" s="34"/>
      <c r="B1774" s="34"/>
      <c r="C1774" s="13" t="n">
        <v>5619156</v>
      </c>
      <c r="D1774" s="13" t="s">
        <v>10</v>
      </c>
      <c r="E1774" s="14" t="s">
        <v>19</v>
      </c>
      <c r="F1774" s="13" t="s">
        <v>12</v>
      </c>
      <c r="G1774" s="24" t="n">
        <v>0.24</v>
      </c>
      <c r="H1774" s="13" t="n">
        <v>500</v>
      </c>
      <c r="I1774" s="21" t="n">
        <f>G1774*H1774*7</f>
        <v>840</v>
      </c>
      <c r="J1774" s="13" t="s">
        <v>126</v>
      </c>
      <c r="K1774" s="15" t="n">
        <v>321</v>
      </c>
      <c r="L1774" s="15" t="n">
        <v>123</v>
      </c>
      <c r="M1774" s="15" t="n">
        <v>0</v>
      </c>
      <c r="N1774" s="12" t="n">
        <v>0</v>
      </c>
      <c r="O1774" s="12" t="n">
        <v>0</v>
      </c>
      <c r="P1774" s="12" t="n">
        <v>0</v>
      </c>
      <c r="Q1774" s="23" t="n">
        <f>M1776/H1774</f>
        <v>0.006</v>
      </c>
    </row>
    <row r="1775" ht="22.5" customHeight="1">
      <c r="A1775" s="34"/>
      <c r="B1775" s="34"/>
      <c r="C1775" s="13"/>
      <c r="D1775" s="20"/>
      <c r="E1775" s="29"/>
      <c r="F1775" s="20"/>
      <c r="G1775" s="29"/>
      <c r="H1775" s="20"/>
      <c r="I1775" s="20"/>
      <c r="J1775" s="13" t="s">
        <v>127</v>
      </c>
      <c r="K1775" s="15" t="n">
        <v>12233</v>
      </c>
      <c r="L1775" s="15" t="n">
        <v>2810</v>
      </c>
      <c r="M1775" s="15" t="n">
        <v>0</v>
      </c>
      <c r="N1775" s="12" t="n">
        <v>0</v>
      </c>
      <c r="O1775" s="12" t="n">
        <v>0</v>
      </c>
      <c r="P1775" s="12" t="n">
        <v>0.2608</v>
      </c>
      <c r="Q1775" s="26"/>
    </row>
    <row r="1776" ht="22.5" customHeight="1">
      <c r="A1776" s="34"/>
      <c r="B1776" s="34"/>
      <c r="C1776" s="13"/>
      <c r="D1776" s="20"/>
      <c r="E1776" s="29"/>
      <c r="F1776" s="20"/>
      <c r="G1776" s="29"/>
      <c r="H1776" s="20"/>
      <c r="I1776" s="20"/>
      <c r="J1776" s="13" t="s">
        <v>128</v>
      </c>
      <c r="K1776" s="15" t="n">
        <v>47028</v>
      </c>
      <c r="L1776" s="15" t="n">
        <v>10091</v>
      </c>
      <c r="M1776" s="15" t="n">
        <v>3</v>
      </c>
      <c r="N1776" s="12" t="n">
        <v>0</v>
      </c>
      <c r="O1776" s="12" t="n">
        <v>0.4365</v>
      </c>
      <c r="P1776" s="12" t="n">
        <v>1.3094</v>
      </c>
      <c r="Q1776" s="26"/>
    </row>
    <row r="1777" ht="22.5" customHeight="1">
      <c r="A1777" s="34"/>
      <c r="B1777" s="34"/>
      <c r="C1777" s="13" t="n">
        <v>6425889</v>
      </c>
      <c r="D1777" s="13" t="s">
        <v>10</v>
      </c>
      <c r="E1777" s="14" t="s">
        <v>20</v>
      </c>
      <c r="F1777" s="13" t="s">
        <v>15</v>
      </c>
      <c r="G1777" s="24" t="n">
        <v>0.25</v>
      </c>
      <c r="H1777" s="13" t="n">
        <v>400</v>
      </c>
      <c r="I1777" s="21" t="n">
        <f>G1777*H1777*7</f>
        <v>700</v>
      </c>
      <c r="J1777" s="13" t="s">
        <v>126</v>
      </c>
      <c r="K1777" s="15" t="n">
        <v>92</v>
      </c>
      <c r="L1777" s="15" t="n">
        <v>16</v>
      </c>
      <c r="M1777" s="15" t="n">
        <v>0</v>
      </c>
      <c r="N1777" s="12" t="n">
        <v>0</v>
      </c>
      <c r="O1777" s="12" t="n">
        <v>0</v>
      </c>
      <c r="P1777" s="12" t="n">
        <v>0</v>
      </c>
      <c r="Q1777" s="23" t="n">
        <v>0.003</v>
      </c>
    </row>
    <row r="1778" ht="22.5" customHeight="1">
      <c r="A1778" s="34"/>
      <c r="B1778" s="34"/>
      <c r="C1778" s="13"/>
      <c r="D1778" s="20"/>
      <c r="E1778" s="29"/>
      <c r="F1778" s="20"/>
      <c r="G1778" s="29"/>
      <c r="H1778" s="20"/>
      <c r="I1778" s="20"/>
      <c r="J1778" s="13" t="s">
        <v>127</v>
      </c>
      <c r="K1778" s="15" t="n">
        <v>5741</v>
      </c>
      <c r="L1778" s="36" t="n">
        <v>1719</v>
      </c>
      <c r="M1778" s="15" t="n">
        <v>26</v>
      </c>
      <c r="N1778" s="12" t="n">
        <v>0.004</v>
      </c>
      <c r="O1778" s="12" t="n">
        <v>0.25</v>
      </c>
      <c r="P1778" s="12" t="n">
        <v>6.5</v>
      </c>
      <c r="Q1778" s="26"/>
    </row>
    <row r="1779" ht="22.5" customHeight="1">
      <c r="A1779" s="34"/>
      <c r="B1779" s="34"/>
      <c r="C1779" s="13"/>
      <c r="D1779" s="20"/>
      <c r="E1779" s="29"/>
      <c r="F1779" s="20"/>
      <c r="G1779" s="29"/>
      <c r="H1779" s="20"/>
      <c r="I1779" s="20"/>
      <c r="J1779" s="13" t="s">
        <v>128</v>
      </c>
      <c r="K1779" s="15" t="n">
        <v>25132</v>
      </c>
      <c r="L1779" s="15" t="n">
        <v>7297</v>
      </c>
      <c r="M1779" s="15" t="n">
        <v>172</v>
      </c>
      <c r="N1779" s="12" t="n">
        <v>0.006</v>
      </c>
      <c r="O1779" s="12" t="n">
        <v>0.249</v>
      </c>
      <c r="P1779" s="12" t="n">
        <v>42.8</v>
      </c>
      <c r="Q1779" s="26"/>
    </row>
    <row r="1780" ht="22.5" customHeight="1">
      <c r="A1780" s="34"/>
      <c r="B1780" s="34"/>
      <c r="C1780" s="13" t="n">
        <v>6439005</v>
      </c>
      <c r="D1780" s="13" t="s">
        <v>10</v>
      </c>
      <c r="E1780" s="14" t="s">
        <v>20</v>
      </c>
      <c r="F1780" s="13" t="s">
        <v>21</v>
      </c>
      <c r="G1780" s="24" t="n">
        <v>0.25</v>
      </c>
      <c r="H1780" s="13" t="n">
        <v>300</v>
      </c>
      <c r="I1780" s="21" t="n">
        <f>G1780*H1780*7</f>
        <v>525</v>
      </c>
      <c r="J1780" s="13" t="s">
        <v>126</v>
      </c>
      <c r="K1780" s="15" t="n">
        <v>0</v>
      </c>
      <c r="L1780" s="15" t="n">
        <v>0</v>
      </c>
      <c r="M1780" s="15" t="n">
        <v>0</v>
      </c>
      <c r="N1780" s="12" t="n">
        <v>0</v>
      </c>
      <c r="O1780" s="12" t="n">
        <v>0</v>
      </c>
      <c r="P1780" s="12" t="n">
        <v>0</v>
      </c>
      <c r="Q1780" s="23" t="n">
        <f>M1782/H1780</f>
        <v>0.21</v>
      </c>
    </row>
    <row r="1781" ht="22.5" customHeight="1">
      <c r="A1781" s="34"/>
      <c r="B1781" s="34"/>
      <c r="C1781" s="13"/>
      <c r="D1781" s="20"/>
      <c r="E1781" s="29"/>
      <c r="F1781" s="20"/>
      <c r="G1781" s="29"/>
      <c r="H1781" s="20"/>
      <c r="I1781" s="20"/>
      <c r="J1781" s="13" t="s">
        <v>127</v>
      </c>
      <c r="K1781" s="15" t="n">
        <v>3692</v>
      </c>
      <c r="L1781" s="15" t="n">
        <v>1144</v>
      </c>
      <c r="M1781" s="15" t="n">
        <v>10</v>
      </c>
      <c r="N1781" s="12" t="n">
        <v>0.0022</v>
      </c>
      <c r="O1781" s="12" t="n">
        <v>0.25</v>
      </c>
      <c r="P1781" s="12" t="n">
        <v>2.5</v>
      </c>
      <c r="Q1781" s="26"/>
    </row>
    <row r="1782" ht="22.5" customHeight="1">
      <c r="A1782" s="34"/>
      <c r="B1782" s="34"/>
      <c r="C1782" s="13"/>
      <c r="D1782" s="20"/>
      <c r="E1782" s="29"/>
      <c r="F1782" s="20"/>
      <c r="G1782" s="29"/>
      <c r="H1782" s="20"/>
      <c r="I1782" s="20"/>
      <c r="J1782" s="13" t="s">
        <v>128</v>
      </c>
      <c r="K1782" s="15" t="n">
        <v>66230</v>
      </c>
      <c r="L1782" s="15" t="n">
        <v>18544</v>
      </c>
      <c r="M1782" s="15" t="n">
        <v>63</v>
      </c>
      <c r="N1782" s="12" t="n">
        <v>0.0008</v>
      </c>
      <c r="O1782" s="12" t="n">
        <v>0.25</v>
      </c>
      <c r="P1782" s="12" t="n">
        <v>15.75</v>
      </c>
      <c r="Q1782" s="26"/>
    </row>
    <row r="1783" ht="22.5" customHeight="1">
      <c r="A1783" s="34"/>
      <c r="B1783" s="34"/>
      <c r="C1783" s="13" t="n">
        <v>7203110</v>
      </c>
      <c r="D1783" s="13" t="s">
        <v>22</v>
      </c>
      <c r="E1783" s="14" t="s">
        <v>23</v>
      </c>
      <c r="F1783" s="13" t="s">
        <v>15</v>
      </c>
      <c r="G1783" s="24" t="n">
        <v>0.2</v>
      </c>
      <c r="H1783" s="13" t="n">
        <v>100</v>
      </c>
      <c r="I1783" s="21" t="n">
        <f>G1783*H1783*7</f>
        <v>140</v>
      </c>
      <c r="J1783" s="13" t="s">
        <v>126</v>
      </c>
      <c r="K1783" s="15" t="n">
        <v>77</v>
      </c>
      <c r="L1783" s="15" t="n">
        <v>43</v>
      </c>
      <c r="M1783" s="15" t="n">
        <v>0</v>
      </c>
      <c r="N1783" s="12" t="n">
        <v>0</v>
      </c>
      <c r="O1783" s="12" t="n">
        <v>0</v>
      </c>
      <c r="P1783" s="12" t="n">
        <v>0</v>
      </c>
      <c r="Q1783" s="23" t="n">
        <f>M1785/H1783</f>
        <v>0.02</v>
      </c>
    </row>
    <row r="1784" ht="22.5" customHeight="1">
      <c r="A1784" s="34"/>
      <c r="B1784" s="34"/>
      <c r="C1784" s="13"/>
      <c r="D1784" s="20"/>
      <c r="E1784" s="29"/>
      <c r="F1784" s="20"/>
      <c r="G1784" s="29"/>
      <c r="H1784" s="20"/>
      <c r="I1784" s="20"/>
      <c r="J1784" s="13" t="s">
        <v>127</v>
      </c>
      <c r="K1784" s="15" t="n">
        <v>3254</v>
      </c>
      <c r="L1784" s="15" t="n">
        <v>2196</v>
      </c>
      <c r="M1784" s="15" t="n">
        <v>0</v>
      </c>
      <c r="N1784" s="12" t="n">
        <v>0</v>
      </c>
      <c r="O1784" s="12" t="n">
        <v>0</v>
      </c>
      <c r="P1784" s="12" t="n">
        <v>0</v>
      </c>
      <c r="Q1784" s="26"/>
    </row>
    <row r="1785" ht="22.5" customHeight="1">
      <c r="A1785" s="34"/>
      <c r="B1785" s="34"/>
      <c r="C1785" s="13"/>
      <c r="D1785" s="20"/>
      <c r="E1785" s="29"/>
      <c r="F1785" s="20"/>
      <c r="G1785" s="29"/>
      <c r="H1785" s="20"/>
      <c r="I1785" s="20"/>
      <c r="J1785" s="13" t="s">
        <v>128</v>
      </c>
      <c r="K1785" s="15" t="n">
        <v>13566</v>
      </c>
      <c r="L1785" s="15" t="n">
        <v>8920</v>
      </c>
      <c r="M1785" s="15" t="n">
        <v>2</v>
      </c>
      <c r="N1785" s="12" t="n">
        <v>0</v>
      </c>
      <c r="O1785" s="12" t="n">
        <v>0.2</v>
      </c>
      <c r="P1785" s="12" t="n">
        <v>0.4</v>
      </c>
      <c r="Q1785" s="26"/>
    </row>
    <row r="1786" ht="22.5" customHeight="1">
      <c r="A1786" s="34"/>
      <c r="B1786" s="34"/>
      <c r="C1786" s="13" t="n">
        <v>7202934</v>
      </c>
      <c r="D1786" s="13" t="s">
        <v>22</v>
      </c>
      <c r="E1786" s="14" t="s">
        <v>24</v>
      </c>
      <c r="F1786" s="13" t="s">
        <v>15</v>
      </c>
      <c r="G1786" s="24" t="n">
        <v>0.35</v>
      </c>
      <c r="H1786" s="13" t="n">
        <v>200</v>
      </c>
      <c r="I1786" s="21" t="n">
        <f>G1786*H1786*7</f>
        <v>490</v>
      </c>
      <c r="J1786" s="13" t="s">
        <v>126</v>
      </c>
      <c r="K1786" s="15" t="n">
        <v>1220</v>
      </c>
      <c r="L1786" s="15" t="n">
        <v>497</v>
      </c>
      <c r="M1786" s="15" t="n">
        <v>0</v>
      </c>
      <c r="N1786" s="12" t="n">
        <v>0</v>
      </c>
      <c r="O1786" s="12" t="n">
        <v>0</v>
      </c>
      <c r="P1786" s="12" t="n">
        <v>0</v>
      </c>
      <c r="Q1786" s="23" t="n">
        <v>0</v>
      </c>
    </row>
    <row r="1787" ht="22.5" customHeight="1">
      <c r="A1787" s="34"/>
      <c r="B1787" s="34"/>
      <c r="C1787" s="13"/>
      <c r="D1787" s="20"/>
      <c r="E1787" s="29"/>
      <c r="F1787" s="20"/>
      <c r="G1787" s="29"/>
      <c r="H1787" s="20"/>
      <c r="I1787" s="20"/>
      <c r="J1787" s="13" t="s">
        <v>127</v>
      </c>
      <c r="K1787" s="17" t="n">
        <v>137445</v>
      </c>
      <c r="L1787" s="15" t="n">
        <v>83893</v>
      </c>
      <c r="M1787" s="15" t="n">
        <v>41</v>
      </c>
      <c r="N1787" s="12" t="n">
        <v>0</v>
      </c>
      <c r="O1787" s="12" t="n">
        <v>0.35</v>
      </c>
      <c r="P1787" s="12" t="n">
        <v>14.35</v>
      </c>
      <c r="Q1787" s="26"/>
    </row>
    <row r="1788" ht="22.5" customHeight="1">
      <c r="A1788" s="34"/>
      <c r="B1788" s="34"/>
      <c r="C1788" s="13"/>
      <c r="D1788" s="20"/>
      <c r="E1788" s="29"/>
      <c r="F1788" s="20"/>
      <c r="G1788" s="29"/>
      <c r="H1788" s="20"/>
      <c r="I1788" s="20"/>
      <c r="J1788" s="13" t="s">
        <v>128</v>
      </c>
      <c r="K1788" s="15" t="n">
        <v>270410</v>
      </c>
      <c r="L1788" s="15" t="n">
        <v>156117</v>
      </c>
      <c r="M1788" s="15" t="n">
        <v>83</v>
      </c>
      <c r="N1788" s="12" t="n">
        <v>0</v>
      </c>
      <c r="O1788" s="12" t="n">
        <v>0.35</v>
      </c>
      <c r="P1788" s="12" t="n">
        <v>29.05</v>
      </c>
      <c r="Q1788" s="26"/>
    </row>
    <row r="1789" ht="22.5" customHeight="1">
      <c r="A1789" s="34"/>
      <c r="B1789" s="34"/>
      <c r="C1789" s="13" t="n">
        <v>5847496</v>
      </c>
      <c r="D1789" s="13" t="s">
        <v>10</v>
      </c>
      <c r="E1789" s="14" t="s">
        <v>25</v>
      </c>
      <c r="F1789" s="13" t="s">
        <v>12</v>
      </c>
      <c r="G1789" s="24" t="n">
        <v>0.3</v>
      </c>
      <c r="H1789" s="13" t="n">
        <v>200</v>
      </c>
      <c r="I1789" s="21" t="n">
        <f>G1789*H1789*7</f>
        <v>420</v>
      </c>
      <c r="J1789" s="13" t="s">
        <v>126</v>
      </c>
      <c r="K1789" s="15" t="n">
        <v>32</v>
      </c>
      <c r="L1789" s="15" t="n">
        <v>2</v>
      </c>
      <c r="M1789" s="15" t="n">
        <v>0</v>
      </c>
      <c r="N1789" s="12" t="n">
        <v>0</v>
      </c>
      <c r="O1789" s="12" t="n">
        <v>0</v>
      </c>
      <c r="P1789" s="12" t="n">
        <v>0</v>
      </c>
      <c r="Q1789" s="23" t="n">
        <f>M1791/H1789</f>
        <v>0</v>
      </c>
    </row>
    <row r="1790" ht="22.5" customHeight="1">
      <c r="A1790" s="34"/>
      <c r="B1790" s="34"/>
      <c r="C1790" s="13"/>
      <c r="D1790" s="20"/>
      <c r="E1790" s="29"/>
      <c r="F1790" s="20"/>
      <c r="G1790" s="29"/>
      <c r="H1790" s="20"/>
      <c r="I1790" s="20"/>
      <c r="J1790" s="13" t="s">
        <v>127</v>
      </c>
      <c r="K1790" s="15" t="n">
        <v>2173</v>
      </c>
      <c r="L1790" s="15" t="n">
        <v>174</v>
      </c>
      <c r="M1790" s="15" t="n">
        <v>0</v>
      </c>
      <c r="N1790" s="12" t="n">
        <v>0</v>
      </c>
      <c r="O1790" s="12" t="n">
        <v>0</v>
      </c>
      <c r="P1790" s="12" t="n">
        <v>0.1393</v>
      </c>
      <c r="Q1790" s="26"/>
    </row>
    <row r="1791" ht="22.5" customHeight="1">
      <c r="A1791" s="34"/>
      <c r="B1791" s="34"/>
      <c r="C1791" s="13"/>
      <c r="D1791" s="20"/>
      <c r="E1791" s="29"/>
      <c r="F1791" s="20"/>
      <c r="G1791" s="29"/>
      <c r="H1791" s="20"/>
      <c r="I1791" s="20"/>
      <c r="J1791" s="13" t="s">
        <v>128</v>
      </c>
      <c r="K1791" s="15" t="n">
        <v>7655</v>
      </c>
      <c r="L1791" s="15" t="n">
        <v>496</v>
      </c>
      <c r="M1791" s="15" t="n">
        <v>0</v>
      </c>
      <c r="N1791" s="12" t="n">
        <v>0</v>
      </c>
      <c r="O1791" s="12" t="n">
        <v>0</v>
      </c>
      <c r="P1791" s="12" t="n">
        <v>0.5643</v>
      </c>
      <c r="Q1791" s="26"/>
    </row>
    <row r="1792" ht="22.5" customHeight="1">
      <c r="A1792" s="34"/>
      <c r="B1792" s="34"/>
      <c r="C1792" s="13" t="n">
        <v>7572369</v>
      </c>
      <c r="D1792" s="13" t="s">
        <v>10</v>
      </c>
      <c r="E1792" s="14" t="s">
        <v>25</v>
      </c>
      <c r="F1792" s="13" t="s">
        <v>15</v>
      </c>
      <c r="G1792" s="24" t="n">
        <v>0.3</v>
      </c>
      <c r="H1792" s="13" t="n">
        <v>400</v>
      </c>
      <c r="I1792" s="21" t="n">
        <f>G1792*H1792*7</f>
        <v>840</v>
      </c>
      <c r="J1792" s="13" t="s">
        <v>126</v>
      </c>
      <c r="K1792" s="15" t="n">
        <v>8</v>
      </c>
      <c r="L1792" s="15" t="n">
        <v>0</v>
      </c>
      <c r="M1792" s="15" t="n">
        <v>0</v>
      </c>
      <c r="N1792" s="12" t="n">
        <v>0</v>
      </c>
      <c r="O1792" s="12" t="n">
        <v>0</v>
      </c>
      <c r="P1792" s="12" t="n">
        <v>0</v>
      </c>
      <c r="Q1792" s="23" t="n">
        <f>M1794/H1792</f>
        <v>0.1375</v>
      </c>
    </row>
    <row r="1793" ht="22.5" customHeight="1">
      <c r="A1793" s="34"/>
      <c r="B1793" s="34"/>
      <c r="C1793" s="13"/>
      <c r="D1793" s="20"/>
      <c r="E1793" s="29"/>
      <c r="F1793" s="20"/>
      <c r="G1793" s="29"/>
      <c r="H1793" s="20"/>
      <c r="I1793" s="20"/>
      <c r="J1793" s="13" t="s">
        <v>127</v>
      </c>
      <c r="K1793" s="15" t="n">
        <v>2442</v>
      </c>
      <c r="L1793" s="15" t="n">
        <v>897</v>
      </c>
      <c r="M1793" s="15" t="n">
        <v>21</v>
      </c>
      <c r="N1793" s="12" t="n">
        <v>0.007</v>
      </c>
      <c r="O1793" s="12" t="n">
        <v>0.303</v>
      </c>
      <c r="P1793" s="12" t="n">
        <v>6.36</v>
      </c>
      <c r="Q1793" s="26"/>
    </row>
    <row r="1794" ht="22.5" customHeight="1">
      <c r="A1794" s="34"/>
      <c r="B1794" s="34"/>
      <c r="C1794" s="13"/>
      <c r="D1794" s="20"/>
      <c r="E1794" s="29"/>
      <c r="F1794" s="20"/>
      <c r="G1794" s="29"/>
      <c r="H1794" s="20"/>
      <c r="I1794" s="20"/>
      <c r="J1794" s="13" t="s">
        <v>128</v>
      </c>
      <c r="K1794" s="15" t="n">
        <v>4317</v>
      </c>
      <c r="L1794" s="15" t="n">
        <v>1502</v>
      </c>
      <c r="M1794" s="15" t="n">
        <v>55</v>
      </c>
      <c r="N1794" s="12" t="n">
        <v>0.011</v>
      </c>
      <c r="O1794" s="12" t="n">
        <v>0.303</v>
      </c>
      <c r="P1794" s="12" t="n">
        <v>0.303</v>
      </c>
      <c r="Q1794" s="26"/>
    </row>
    <row r="1795" ht="22.5" customHeight="1">
      <c r="A1795" s="34"/>
      <c r="B1795" s="34"/>
      <c r="C1795" s="13" t="n">
        <v>8460883</v>
      </c>
      <c r="D1795" s="13" t="s">
        <v>16</v>
      </c>
      <c r="E1795" s="14" t="s">
        <v>11</v>
      </c>
      <c r="F1795" s="13" t="s">
        <v>15</v>
      </c>
      <c r="G1795" s="24" t="n">
        <v>0.14</v>
      </c>
      <c r="H1795" s="13" t="n">
        <v>1400</v>
      </c>
      <c r="I1795" s="21" t="n">
        <f>G1795*H1795*7</f>
        <v>1372</v>
      </c>
      <c r="J1795" s="13" t="s">
        <v>126</v>
      </c>
      <c r="K1795" s="15" t="n">
        <v>6635</v>
      </c>
      <c r="L1795" s="15" t="n">
        <v>1759</v>
      </c>
      <c r="M1795" s="15" t="n">
        <v>58</v>
      </c>
      <c r="N1795" s="12" t="n">
        <v>0.005</v>
      </c>
      <c r="O1795" s="12" t="n">
        <v>0.138</v>
      </c>
      <c r="P1795" s="12" t="n">
        <v>8.008</v>
      </c>
      <c r="Q1795" s="23" t="n">
        <f>M1797/H1795</f>
        <v>0.619285714285714</v>
      </c>
    </row>
    <row r="1796" ht="22.5" customHeight="1">
      <c r="A1796" s="34"/>
      <c r="B1796" s="34"/>
      <c r="C1796" s="13"/>
      <c r="D1796" s="20"/>
      <c r="E1796" s="29"/>
      <c r="F1796" s="20"/>
      <c r="G1796" s="29"/>
      <c r="H1796" s="20"/>
      <c r="I1796" s="20"/>
      <c r="J1796" s="13" t="s">
        <v>127</v>
      </c>
      <c r="K1796" s="15" t="n">
        <v>26782</v>
      </c>
      <c r="L1796" s="15" t="n">
        <v>8125</v>
      </c>
      <c r="M1796" s="15" t="n">
        <v>260</v>
      </c>
      <c r="N1796" s="12" t="n">
        <v>0.004</v>
      </c>
      <c r="O1796" s="12" t="n">
        <v>0.138</v>
      </c>
      <c r="P1796" s="12" t="n">
        <v>35.952</v>
      </c>
      <c r="Q1796" s="26"/>
    </row>
    <row r="1797" ht="22.5" customHeight="1">
      <c r="A1797" s="34"/>
      <c r="B1797" s="34"/>
      <c r="C1797" s="13"/>
      <c r="D1797" s="20"/>
      <c r="E1797" s="29"/>
      <c r="F1797" s="20"/>
      <c r="G1797" s="29"/>
      <c r="H1797" s="20"/>
      <c r="I1797" s="20"/>
      <c r="J1797" s="13" t="s">
        <v>128</v>
      </c>
      <c r="K1797" s="15" t="n">
        <v>75765</v>
      </c>
      <c r="L1797" s="15" t="n">
        <v>24078</v>
      </c>
      <c r="M1797" s="15" t="n">
        <v>867</v>
      </c>
      <c r="N1797" s="12" t="n">
        <v>0.005</v>
      </c>
      <c r="O1797" s="12" t="n">
        <v>0.139</v>
      </c>
      <c r="P1797" s="12" t="n">
        <v>120.428</v>
      </c>
      <c r="Q1797" s="26"/>
    </row>
    <row r="1798" ht="22.5" customHeight="1">
      <c r="A1798" s="34"/>
      <c r="B1798" s="34"/>
      <c r="C1798" s="13" t="n">
        <v>8531973</v>
      </c>
      <c r="D1798" s="13" t="s">
        <v>16</v>
      </c>
      <c r="E1798" s="14" t="s">
        <v>18</v>
      </c>
      <c r="F1798" s="13" t="s">
        <v>26</v>
      </c>
      <c r="G1798" s="24" t="n">
        <v>0.45</v>
      </c>
      <c r="H1798" s="13" t="n">
        <v>150</v>
      </c>
      <c r="I1798" s="21" t="n">
        <f>G1798*H1798*7</f>
        <v>472.5</v>
      </c>
      <c r="J1798" s="13" t="s">
        <v>126</v>
      </c>
      <c r="K1798" s="15" t="n">
        <v>0</v>
      </c>
      <c r="L1798" s="15" t="n">
        <v>0</v>
      </c>
      <c r="M1798" s="15" t="n">
        <v>0</v>
      </c>
      <c r="N1798" s="12" t="n">
        <v>0</v>
      </c>
      <c r="O1798" s="12" t="n">
        <v>0</v>
      </c>
      <c r="P1798" s="12" t="n">
        <v>0</v>
      </c>
      <c r="Q1798" s="23" t="n">
        <f>M1800/H1798</f>
        <v>0.346666666666667</v>
      </c>
    </row>
    <row r="1799" ht="22.5" customHeight="1">
      <c r="A1799" s="34"/>
      <c r="B1799" s="34"/>
      <c r="C1799" s="13"/>
      <c r="D1799" s="20"/>
      <c r="E1799" s="29"/>
      <c r="F1799" s="20"/>
      <c r="G1799" s="29"/>
      <c r="H1799" s="20"/>
      <c r="I1799" s="20"/>
      <c r="J1799" s="13" t="s">
        <v>127</v>
      </c>
      <c r="K1799" s="15" t="n">
        <v>135545</v>
      </c>
      <c r="L1799" s="15" t="n">
        <v>280</v>
      </c>
      <c r="M1799" s="15" t="n">
        <v>17</v>
      </c>
      <c r="N1799" s="12" t="n">
        <v>0.04</v>
      </c>
      <c r="O1799" s="12" t="n">
        <v>0.64</v>
      </c>
      <c r="P1799" s="12" t="n">
        <v>10.86</v>
      </c>
      <c r="Q1799" s="26"/>
    </row>
    <row r="1800" ht="22.5" customHeight="1">
      <c r="A1800" s="34"/>
      <c r="B1800" s="34"/>
      <c r="C1800" s="13"/>
      <c r="D1800" s="20"/>
      <c r="E1800" s="29"/>
      <c r="F1800" s="20"/>
      <c r="G1800" s="29"/>
      <c r="H1800" s="20"/>
      <c r="I1800" s="20"/>
      <c r="J1800" s="13" t="s">
        <v>128</v>
      </c>
      <c r="K1800" s="15" t="n">
        <v>415063</v>
      </c>
      <c r="L1800" s="15" t="n">
        <v>930</v>
      </c>
      <c r="M1800" s="15" t="n">
        <v>52</v>
      </c>
      <c r="N1800" s="12" t="n">
        <v>0.03</v>
      </c>
      <c r="O1800" s="12" t="n">
        <v>0.62</v>
      </c>
      <c r="P1800" s="12" t="n">
        <v>32.29</v>
      </c>
      <c r="Q1800" s="26"/>
    </row>
    <row r="1801" ht="22.5" customHeight="1">
      <c r="A1801" s="34"/>
      <c r="B1801" s="34"/>
      <c r="C1801" s="13" t="n">
        <v>8156506</v>
      </c>
      <c r="D1801" s="13" t="s">
        <v>27</v>
      </c>
      <c r="E1801" s="14" t="s">
        <v>14</v>
      </c>
      <c r="F1801" s="13" t="s">
        <v>15</v>
      </c>
      <c r="G1801" s="24" t="n">
        <v>0.13</v>
      </c>
      <c r="H1801" s="13" t="n">
        <v>1000</v>
      </c>
      <c r="I1801" s="21" t="n">
        <f>G1801*H1801*7</f>
        <v>910</v>
      </c>
      <c r="J1801" s="13" t="s">
        <v>126</v>
      </c>
      <c r="K1801" s="15" t="n">
        <v>51</v>
      </c>
      <c r="L1801" s="15" t="n">
        <v>5</v>
      </c>
      <c r="M1801" s="15" t="n">
        <v>0</v>
      </c>
      <c r="N1801" s="12" t="n">
        <v>0</v>
      </c>
      <c r="O1801" s="12" t="n">
        <v>0</v>
      </c>
      <c r="P1801" s="12" t="n">
        <v>0</v>
      </c>
      <c r="Q1801" s="23" t="n">
        <f>M1803/H1801</f>
        <v>0.793</v>
      </c>
    </row>
    <row r="1802" ht="22.5" customHeight="1">
      <c r="A1802" s="34"/>
      <c r="B1802" s="34"/>
      <c r="C1802" s="13"/>
      <c r="D1802" s="20"/>
      <c r="E1802" s="29"/>
      <c r="F1802" s="20"/>
      <c r="G1802" s="29"/>
      <c r="H1802" s="20"/>
      <c r="I1802" s="20"/>
      <c r="J1802" s="13" t="s">
        <v>127</v>
      </c>
      <c r="K1802" s="15" t="n">
        <v>22071</v>
      </c>
      <c r="L1802" s="15" t="n">
        <v>6490</v>
      </c>
      <c r="M1802" s="15" t="n">
        <v>328</v>
      </c>
      <c r="N1802" s="12" t="n">
        <v>0.007</v>
      </c>
      <c r="O1802" s="12" t="n">
        <v>0.13</v>
      </c>
      <c r="P1802" s="12" t="n">
        <v>42.64</v>
      </c>
      <c r="Q1802" s="26"/>
    </row>
    <row r="1803" ht="22.5" customHeight="1">
      <c r="A1803" s="34"/>
      <c r="B1803" s="34"/>
      <c r="C1803" s="13"/>
      <c r="D1803" s="20"/>
      <c r="E1803" s="29"/>
      <c r="F1803" s="20"/>
      <c r="G1803" s="29"/>
      <c r="H1803" s="20"/>
      <c r="I1803" s="20"/>
      <c r="J1803" s="13" t="s">
        <v>128</v>
      </c>
      <c r="K1803" s="15" t="n">
        <v>79167</v>
      </c>
      <c r="L1803" s="15" t="n">
        <v>32987</v>
      </c>
      <c r="M1803" s="15" t="n">
        <v>793</v>
      </c>
      <c r="N1803" s="12" t="n">
        <v>0.003</v>
      </c>
      <c r="O1803" s="12" t="n">
        <v>0.13</v>
      </c>
      <c r="P1803" s="12" t="n">
        <v>103.09</v>
      </c>
      <c r="Q1803" s="26"/>
    </row>
    <row r="1804" ht="22.5" customHeight="1">
      <c r="A1804" s="34"/>
      <c r="B1804" s="34"/>
      <c r="C1804" s="13" t="n">
        <v>8819666</v>
      </c>
      <c r="D1804" s="13" t="s">
        <v>27</v>
      </c>
      <c r="E1804" s="14" t="s">
        <v>14</v>
      </c>
      <c r="F1804" s="13" t="s">
        <v>12</v>
      </c>
      <c r="G1804" s="24" t="n">
        <v>0.08</v>
      </c>
      <c r="H1804" s="13" t="n">
        <v>200</v>
      </c>
      <c r="I1804" s="21" t="n">
        <f>G1804*H1804*7</f>
        <v>112</v>
      </c>
      <c r="J1804" s="13" t="s">
        <v>126</v>
      </c>
      <c r="K1804" s="15" t="n">
        <v>232</v>
      </c>
      <c r="L1804" s="15" t="n">
        <v>32</v>
      </c>
      <c r="M1804" s="15" t="n">
        <v>0</v>
      </c>
      <c r="N1804" s="12" t="n">
        <v>0</v>
      </c>
      <c r="O1804" s="12" t="n">
        <v>0</v>
      </c>
      <c r="P1804" s="12" t="n">
        <v>0</v>
      </c>
      <c r="Q1804" s="23" t="n">
        <f>M1806/H1804</f>
        <v>0.99</v>
      </c>
    </row>
    <row r="1805" ht="22.5" customHeight="1">
      <c r="A1805" s="34"/>
      <c r="B1805" s="34"/>
      <c r="C1805" s="13"/>
      <c r="D1805" s="20"/>
      <c r="E1805" s="29"/>
      <c r="F1805" s="20"/>
      <c r="G1805" s="29"/>
      <c r="H1805" s="20"/>
      <c r="I1805" s="20"/>
      <c r="J1805" s="13" t="s">
        <v>127</v>
      </c>
      <c r="K1805" s="15" t="n">
        <v>4458</v>
      </c>
      <c r="L1805" s="15" t="n">
        <v>671</v>
      </c>
      <c r="M1805" s="15" t="n">
        <v>76</v>
      </c>
      <c r="N1805" s="12" t="n">
        <v>0</v>
      </c>
      <c r="O1805" s="12" t="n">
        <v>0.118</v>
      </c>
      <c r="P1805" s="12" t="n">
        <v>8.986</v>
      </c>
      <c r="Q1805" s="26"/>
    </row>
    <row r="1806" ht="22.5" customHeight="1">
      <c r="A1806" s="34"/>
      <c r="B1806" s="34"/>
      <c r="C1806" s="13"/>
      <c r="D1806" s="20"/>
      <c r="E1806" s="29"/>
      <c r="F1806" s="20"/>
      <c r="G1806" s="29"/>
      <c r="H1806" s="20"/>
      <c r="I1806" s="20"/>
      <c r="J1806" s="13" t="s">
        <v>128</v>
      </c>
      <c r="K1806" s="15" t="n">
        <v>9433</v>
      </c>
      <c r="L1806" s="15" t="n">
        <v>1550</v>
      </c>
      <c r="M1806" s="15" t="n">
        <v>198</v>
      </c>
      <c r="N1806" s="12" t="n">
        <v>0.013</v>
      </c>
      <c r="O1806" s="12" t="n">
        <v>0.101</v>
      </c>
      <c r="P1806" s="12" t="n">
        <v>19.9584</v>
      </c>
      <c r="Q1806" s="26"/>
    </row>
    <row r="1807" ht="22.5" customHeight="1">
      <c r="A1807" s="34"/>
      <c r="B1807" s="34"/>
      <c r="C1807" s="13" t="n">
        <v>91410799</v>
      </c>
      <c r="D1807" s="13" t="s">
        <v>31</v>
      </c>
      <c r="E1807" s="14" t="s">
        <v>42</v>
      </c>
      <c r="F1807" s="13" t="s">
        <v>15</v>
      </c>
      <c r="G1807" s="24" t="n">
        <v>0.02</v>
      </c>
      <c r="H1807" s="13" t="n">
        <v>500</v>
      </c>
      <c r="I1807" s="21" t="n">
        <f>G1807*H1807*7</f>
        <v>70</v>
      </c>
      <c r="J1807" s="13" t="s">
        <v>126</v>
      </c>
      <c r="K1807" s="15" t="n">
        <v>21</v>
      </c>
      <c r="L1807" s="15" t="n">
        <v>4</v>
      </c>
      <c r="M1807" s="15" t="n">
        <v>0</v>
      </c>
      <c r="N1807" s="12" t="n">
        <v>0</v>
      </c>
      <c r="O1807" s="12" t="n">
        <v>0</v>
      </c>
      <c r="P1807" s="12" t="n">
        <v>0</v>
      </c>
      <c r="Q1807" s="23" t="n">
        <f>M1809/H1807</f>
        <v>0.48</v>
      </c>
    </row>
    <row r="1808" ht="22.5" customHeight="1">
      <c r="A1808" s="34"/>
      <c r="B1808" s="34"/>
      <c r="C1808" s="13"/>
      <c r="D1808" s="20"/>
      <c r="E1808" s="29"/>
      <c r="F1808" s="20"/>
      <c r="G1808" s="29"/>
      <c r="H1808" s="20"/>
      <c r="I1808" s="20"/>
      <c r="J1808" s="13" t="s">
        <v>127</v>
      </c>
      <c r="K1808" s="15" t="n">
        <v>57075</v>
      </c>
      <c r="L1808" s="15" t="n">
        <v>10890</v>
      </c>
      <c r="M1808" s="15" t="n">
        <v>240</v>
      </c>
      <c r="N1808" s="12" t="n">
        <v>0</v>
      </c>
      <c r="O1808" s="12" t="n">
        <v>0.02</v>
      </c>
      <c r="P1808" s="12" t="n">
        <v>4.8</v>
      </c>
      <c r="Q1808" s="26"/>
    </row>
    <row r="1809" ht="22.5" customHeight="1">
      <c r="A1809" s="34"/>
      <c r="B1809" s="34"/>
      <c r="C1809" s="13"/>
      <c r="D1809" s="20"/>
      <c r="E1809" s="29"/>
      <c r="F1809" s="20"/>
      <c r="G1809" s="29"/>
      <c r="H1809" s="20"/>
      <c r="I1809" s="20"/>
      <c r="J1809" s="13" t="s">
        <v>128</v>
      </c>
      <c r="K1809" s="15" t="n">
        <v>59399</v>
      </c>
      <c r="L1809" s="15" t="n">
        <v>11220</v>
      </c>
      <c r="M1809" s="15" t="n">
        <v>240</v>
      </c>
      <c r="N1809" s="12" t="n">
        <v>0</v>
      </c>
      <c r="O1809" s="12" t="n">
        <v>0.02</v>
      </c>
      <c r="P1809" s="12" t="n">
        <v>4.8</v>
      </c>
      <c r="Q1809" s="26"/>
    </row>
    <row r="1810" ht="22.5" customHeight="1">
      <c r="A1810" s="34"/>
      <c r="B1810" s="34"/>
      <c r="C1810" s="13" t="n">
        <v>7872826</v>
      </c>
      <c r="D1810" s="13" t="s">
        <v>28</v>
      </c>
      <c r="E1810" s="14" t="s">
        <v>14</v>
      </c>
      <c r="F1810" s="13" t="s">
        <v>15</v>
      </c>
      <c r="G1810" s="24" t="n">
        <v>0.48</v>
      </c>
      <c r="H1810" s="13" t="n">
        <v>100</v>
      </c>
      <c r="I1810" s="21" t="n">
        <f>G1810*H1810*7</f>
        <v>336</v>
      </c>
      <c r="J1810" s="13" t="s">
        <v>126</v>
      </c>
      <c r="K1810" s="15" t="n">
        <v>117</v>
      </c>
      <c r="L1810" s="15" t="n">
        <v>11</v>
      </c>
      <c r="M1810" s="15" t="n">
        <v>1</v>
      </c>
      <c r="N1810" s="12" t="n">
        <v>0.044</v>
      </c>
      <c r="O1810" s="12" t="n">
        <v>0.48</v>
      </c>
      <c r="P1810" s="12" t="n">
        <v>0.48</v>
      </c>
      <c r="Q1810" s="23" t="n">
        <f>M1812/H1810</f>
        <v>1</v>
      </c>
    </row>
    <row r="1811" ht="22.5" customHeight="1">
      <c r="A1811" s="34"/>
      <c r="B1811" s="34"/>
      <c r="C1811" s="13"/>
      <c r="D1811" s="20"/>
      <c r="E1811" s="29"/>
      <c r="F1811" s="20"/>
      <c r="G1811" s="29"/>
      <c r="H1811" s="20"/>
      <c r="I1811" s="20"/>
      <c r="J1811" s="13" t="s">
        <v>127</v>
      </c>
      <c r="K1811" s="15" t="n">
        <v>12421</v>
      </c>
      <c r="L1811" s="15" t="n">
        <v>1750</v>
      </c>
      <c r="M1811" s="15" t="n">
        <v>27</v>
      </c>
      <c r="N1811" s="12" t="n">
        <v>0.007</v>
      </c>
      <c r="O1811" s="12" t="n">
        <v>0.476</v>
      </c>
      <c r="P1811" s="12" t="n">
        <v>12.864</v>
      </c>
      <c r="Q1811" s="26"/>
    </row>
    <row r="1812" ht="22.5" customHeight="1">
      <c r="A1812" s="34"/>
      <c r="B1812" s="34"/>
      <c r="C1812" s="13"/>
      <c r="D1812" s="20"/>
      <c r="E1812" s="29"/>
      <c r="F1812" s="20"/>
      <c r="G1812" s="29"/>
      <c r="H1812" s="20"/>
      <c r="I1812" s="20"/>
      <c r="J1812" s="13" t="s">
        <v>128</v>
      </c>
      <c r="K1812" s="15" t="n">
        <v>40077</v>
      </c>
      <c r="L1812" s="15" t="n">
        <v>7328</v>
      </c>
      <c r="M1812" s="15" t="n">
        <v>100</v>
      </c>
      <c r="N1812" s="12" t="n">
        <v>0.007</v>
      </c>
      <c r="O1812" s="12" t="n">
        <v>0.478</v>
      </c>
      <c r="P1812" s="12" t="n">
        <v>47.808</v>
      </c>
      <c r="Q1812" s="26"/>
    </row>
    <row r="1813" ht="22.5" customHeight="1">
      <c r="A1813" s="34"/>
      <c r="B1813" s="34"/>
      <c r="C1813" s="13" t="n">
        <v>9311355</v>
      </c>
      <c r="D1813" s="13" t="s">
        <v>29</v>
      </c>
      <c r="E1813" s="14" t="s">
        <v>14</v>
      </c>
      <c r="F1813" s="13" t="s">
        <v>15</v>
      </c>
      <c r="G1813" s="24" t="n">
        <v>0.15</v>
      </c>
      <c r="H1813" s="13" t="n">
        <v>80</v>
      </c>
      <c r="I1813" s="21" t="n">
        <f>G1813*H1813*7</f>
        <v>84</v>
      </c>
      <c r="J1813" s="13" t="s">
        <v>126</v>
      </c>
      <c r="K1813" s="15" t="n">
        <v>2</v>
      </c>
      <c r="L1813" s="15" t="n">
        <v>0</v>
      </c>
      <c r="M1813" s="15" t="n">
        <v>0</v>
      </c>
      <c r="N1813" s="12" t="n">
        <v>0</v>
      </c>
      <c r="O1813" s="12" t="n">
        <v>0</v>
      </c>
      <c r="P1813" s="12" t="n">
        <v>0</v>
      </c>
      <c r="Q1813" s="23" t="n">
        <f>M1815/H1813</f>
        <v>0.6875</v>
      </c>
    </row>
    <row r="1814" ht="22.5" customHeight="1">
      <c r="A1814" s="34"/>
      <c r="B1814" s="34"/>
      <c r="C1814" s="13"/>
      <c r="D1814" s="20"/>
      <c r="E1814" s="29"/>
      <c r="F1814" s="20"/>
      <c r="G1814" s="29"/>
      <c r="H1814" s="20"/>
      <c r="I1814" s="20"/>
      <c r="J1814" s="13" t="s">
        <v>127</v>
      </c>
      <c r="K1814" s="15" t="n">
        <v>4532</v>
      </c>
      <c r="L1814" s="15" t="n">
        <v>1265</v>
      </c>
      <c r="M1814" s="15" t="n">
        <v>24</v>
      </c>
      <c r="N1814" s="12" t="n">
        <v>0.003</v>
      </c>
      <c r="O1814" s="12" t="n">
        <v>0.15</v>
      </c>
      <c r="P1814" s="12" t="n">
        <v>3.6</v>
      </c>
      <c r="Q1814" s="26"/>
    </row>
    <row r="1815" ht="22.5" customHeight="1">
      <c r="A1815" s="34"/>
      <c r="B1815" s="34"/>
      <c r="C1815" s="13"/>
      <c r="D1815" s="20"/>
      <c r="E1815" s="29"/>
      <c r="F1815" s="20"/>
      <c r="G1815" s="29"/>
      <c r="H1815" s="20"/>
      <c r="I1815" s="20"/>
      <c r="J1815" s="13" t="s">
        <v>128</v>
      </c>
      <c r="K1815" s="15" t="n">
        <v>11127</v>
      </c>
      <c r="L1815" s="15" t="n">
        <v>2978</v>
      </c>
      <c r="M1815" s="15" t="n">
        <v>55</v>
      </c>
      <c r="N1815" s="12" t="n">
        <v>0.003</v>
      </c>
      <c r="O1815" s="12" t="n">
        <v>0.15</v>
      </c>
      <c r="P1815" s="12" t="n">
        <v>8.25</v>
      </c>
      <c r="Q1815" s="26"/>
    </row>
    <row r="1816" ht="22.5" customHeight="1">
      <c r="A1816" s="34"/>
      <c r="B1816" s="34"/>
      <c r="C1816" s="13" t="n">
        <v>12114239</v>
      </c>
      <c r="D1816" s="13" t="s">
        <v>27</v>
      </c>
      <c r="E1816" s="14" t="s">
        <v>14</v>
      </c>
      <c r="F1816" s="13" t="s">
        <v>26</v>
      </c>
      <c r="G1816" s="24" t="n">
        <v>0.2</v>
      </c>
      <c r="H1816" s="13" t="n">
        <v>100</v>
      </c>
      <c r="I1816" s="21" t="n">
        <f>G1816*H1816*7</f>
        <v>140</v>
      </c>
      <c r="J1816" s="13" t="s">
        <v>126</v>
      </c>
      <c r="K1816" s="15" t="n">
        <v>0</v>
      </c>
      <c r="L1816" s="15" t="n">
        <v>0</v>
      </c>
      <c r="M1816" s="15" t="n">
        <v>0</v>
      </c>
      <c r="N1816" s="12" t="n">
        <v>0</v>
      </c>
      <c r="O1816" s="12" t="n">
        <v>0</v>
      </c>
      <c r="P1816" s="12" t="n">
        <v>0</v>
      </c>
      <c r="Q1816" s="23" t="n">
        <f>M1818/H1816</f>
        <v>0.44</v>
      </c>
    </row>
    <row r="1817" ht="22.5" customHeight="1">
      <c r="A1817" s="34"/>
      <c r="B1817" s="34"/>
      <c r="C1817" s="13"/>
      <c r="D1817" s="20"/>
      <c r="E1817" s="29"/>
      <c r="F1817" s="20"/>
      <c r="G1817" s="29"/>
      <c r="H1817" s="20"/>
      <c r="I1817" s="20"/>
      <c r="J1817" s="13" t="s">
        <v>127</v>
      </c>
      <c r="K1817" s="15" t="n">
        <v>11503</v>
      </c>
      <c r="L1817" s="15" t="n">
        <v>86</v>
      </c>
      <c r="M1817" s="15" t="n">
        <v>16</v>
      </c>
      <c r="N1817" s="12" t="n">
        <v>0.03</v>
      </c>
      <c r="O1817" s="12" t="n">
        <v>0.17</v>
      </c>
      <c r="P1817" s="12" t="n">
        <v>2.76</v>
      </c>
      <c r="Q1817" s="26"/>
    </row>
    <row r="1818" ht="22.5" customHeight="1">
      <c r="A1818" s="34"/>
      <c r="B1818" s="34"/>
      <c r="C1818" s="13"/>
      <c r="D1818" s="20"/>
      <c r="E1818" s="29"/>
      <c r="F1818" s="20"/>
      <c r="G1818" s="29"/>
      <c r="H1818" s="20"/>
      <c r="I1818" s="20"/>
      <c r="J1818" s="13" t="s">
        <v>128</v>
      </c>
      <c r="K1818" s="15" t="n">
        <v>26939</v>
      </c>
      <c r="L1818" s="15" t="n">
        <v>227</v>
      </c>
      <c r="M1818" s="15" t="n">
        <v>44</v>
      </c>
      <c r="N1818" s="12" t="n">
        <v>0.03</v>
      </c>
      <c r="O1818" s="12" t="n">
        <v>0.14</v>
      </c>
      <c r="P1818" s="12" t="n">
        <v>6.27</v>
      </c>
      <c r="Q1818" s="26"/>
    </row>
    <row r="1819" ht="22.5" customHeight="1">
      <c r="A1819" s="34"/>
      <c r="B1819" s="34"/>
      <c r="C1819" s="13" t="n">
        <v>10501490</v>
      </c>
      <c r="D1819" s="13" t="s">
        <v>13</v>
      </c>
      <c r="E1819" s="14" t="s">
        <v>14</v>
      </c>
      <c r="F1819" s="13" t="s">
        <v>15</v>
      </c>
      <c r="G1819" s="24" t="n">
        <v>0.15</v>
      </c>
      <c r="H1819" s="13" t="n">
        <v>100</v>
      </c>
      <c r="I1819" s="21" t="n">
        <f>G1819*H1819*7</f>
        <v>105</v>
      </c>
      <c r="J1819" s="13" t="s">
        <v>126</v>
      </c>
      <c r="K1819" s="15" t="n">
        <v>0</v>
      </c>
      <c r="L1819" s="15" t="n">
        <v>0</v>
      </c>
      <c r="M1819" s="15" t="n">
        <v>0</v>
      </c>
      <c r="N1819" s="12" t="n">
        <v>0</v>
      </c>
      <c r="O1819" s="12" t="n">
        <v>0</v>
      </c>
      <c r="P1819" s="12" t="n">
        <v>0</v>
      </c>
      <c r="Q1819" s="23" t="n">
        <f>M1821/H1819</f>
        <v>0.04</v>
      </c>
    </row>
    <row r="1820" ht="22.5" customHeight="1">
      <c r="A1820" s="34"/>
      <c r="B1820" s="34"/>
      <c r="C1820" s="13"/>
      <c r="D1820" s="20"/>
      <c r="E1820" s="29"/>
      <c r="F1820" s="20"/>
      <c r="G1820" s="29"/>
      <c r="H1820" s="20"/>
      <c r="I1820" s="20"/>
      <c r="J1820" s="13" t="s">
        <v>127</v>
      </c>
      <c r="K1820" s="15" t="n">
        <v>2</v>
      </c>
      <c r="L1820" s="15" t="n">
        <v>0</v>
      </c>
      <c r="M1820" s="15" t="n">
        <v>0</v>
      </c>
      <c r="N1820" s="12" t="n">
        <v>0</v>
      </c>
      <c r="O1820" s="12" t="n">
        <v>0</v>
      </c>
      <c r="P1820" s="12" t="n">
        <v>0</v>
      </c>
      <c r="Q1820" s="26"/>
    </row>
    <row r="1821" ht="22.5" customHeight="1">
      <c r="A1821" s="34"/>
      <c r="B1821" s="34"/>
      <c r="C1821" s="13"/>
      <c r="D1821" s="20"/>
      <c r="E1821" s="29"/>
      <c r="F1821" s="20"/>
      <c r="G1821" s="29"/>
      <c r="H1821" s="20"/>
      <c r="I1821" s="20"/>
      <c r="J1821" s="13" t="s">
        <v>128</v>
      </c>
      <c r="K1821" s="15" t="n">
        <v>595</v>
      </c>
      <c r="L1821" s="15" t="n">
        <v>270</v>
      </c>
      <c r="M1821" s="15" t="n">
        <v>4</v>
      </c>
      <c r="N1821" s="12" t="n">
        <v>0.002</v>
      </c>
      <c r="O1821" s="12" t="n">
        <v>0.13</v>
      </c>
      <c r="P1821" s="12" t="n">
        <v>0.52</v>
      </c>
      <c r="Q1821" s="26"/>
    </row>
    <row r="1822" ht="22.5" customHeight="1">
      <c r="A1822" s="34"/>
      <c r="B1822" s="34"/>
      <c r="C1822" s="53" t="n">
        <v>10912510</v>
      </c>
      <c r="D1822" s="13" t="s">
        <v>10</v>
      </c>
      <c r="E1822" s="14" t="s">
        <v>11</v>
      </c>
      <c r="F1822" s="13" t="s">
        <v>30</v>
      </c>
      <c r="G1822" s="24" t="n">
        <v>0.17</v>
      </c>
      <c r="H1822" s="13" t="n">
        <v>1500</v>
      </c>
      <c r="I1822" s="21" t="n">
        <f>G1822*H1822*7</f>
        <v>1785</v>
      </c>
      <c r="J1822" s="13" t="s">
        <v>126</v>
      </c>
      <c r="K1822" s="15" t="n">
        <v>0</v>
      </c>
      <c r="L1822" s="15" t="n">
        <v>0</v>
      </c>
      <c r="M1822" s="15" t="n">
        <v>0</v>
      </c>
      <c r="N1822" s="12" t="n">
        <v>0</v>
      </c>
      <c r="O1822" s="12" t="n">
        <v>0</v>
      </c>
      <c r="P1822" s="12" t="n">
        <v>0</v>
      </c>
      <c r="Q1822" s="23" t="n">
        <f>M1824/H1822</f>
        <v>0.123333333333333</v>
      </c>
    </row>
    <row r="1823" ht="22.5" customHeight="1">
      <c r="A1823" s="34"/>
      <c r="B1823" s="34"/>
      <c r="C1823" s="13"/>
      <c r="D1823" s="20"/>
      <c r="E1823" s="29"/>
      <c r="F1823" s="20"/>
      <c r="G1823" s="29"/>
      <c r="H1823" s="20"/>
      <c r="I1823" s="20"/>
      <c r="J1823" s="13" t="s">
        <v>127</v>
      </c>
      <c r="K1823" s="17" t="n">
        <v>12026</v>
      </c>
      <c r="L1823" s="15" t="n">
        <v>2559</v>
      </c>
      <c r="M1823" s="15" t="n">
        <v>68</v>
      </c>
      <c r="N1823" s="12" t="n">
        <v>0</v>
      </c>
      <c r="O1823" s="12" t="n">
        <v>0.28</v>
      </c>
      <c r="P1823" s="12" t="n">
        <v>19.05</v>
      </c>
      <c r="Q1823" s="26"/>
    </row>
    <row r="1824" ht="22.5" customHeight="1">
      <c r="A1824" s="34"/>
      <c r="B1824" s="34"/>
      <c r="C1824" s="13"/>
      <c r="D1824" s="20"/>
      <c r="E1824" s="29"/>
      <c r="F1824" s="20"/>
      <c r="G1824" s="29"/>
      <c r="H1824" s="20"/>
      <c r="I1824" s="20"/>
      <c r="J1824" s="13" t="s">
        <v>128</v>
      </c>
      <c r="K1824" s="15" t="n">
        <v>70838</v>
      </c>
      <c r="L1824" s="15" t="n">
        <v>9179</v>
      </c>
      <c r="M1824" s="15" t="n">
        <v>185</v>
      </c>
      <c r="N1824" s="12" t="n">
        <v>0.01</v>
      </c>
      <c r="O1824" s="12" t="n">
        <v>0.4356</v>
      </c>
      <c r="P1824" s="12" t="n">
        <v>80.59</v>
      </c>
      <c r="Q1824" s="26"/>
    </row>
    <row r="1825" ht="22.5" customHeight="1">
      <c r="A1825" s="34"/>
      <c r="B1825" s="34"/>
      <c r="C1825" s="53" t="n">
        <v>11080098</v>
      </c>
      <c r="D1825" s="13" t="s">
        <v>22</v>
      </c>
      <c r="E1825" s="14" t="s">
        <v>24</v>
      </c>
      <c r="F1825" s="13" t="s">
        <v>15</v>
      </c>
      <c r="G1825" s="24" t="n">
        <v>0.6</v>
      </c>
      <c r="H1825" s="13" t="n">
        <v>100</v>
      </c>
      <c r="I1825" s="21" t="n">
        <f>G1825*H1825*7</f>
        <v>420</v>
      </c>
      <c r="J1825" s="13" t="s">
        <v>126</v>
      </c>
      <c r="K1825" s="15" t="n">
        <v>0</v>
      </c>
      <c r="L1825" s="15" t="n">
        <v>0</v>
      </c>
      <c r="M1825" s="15" t="n">
        <v>0</v>
      </c>
      <c r="N1825" s="12" t="n">
        <v>0</v>
      </c>
      <c r="O1825" s="12" t="n">
        <v>0</v>
      </c>
      <c r="P1825" s="12" t="n">
        <v>0</v>
      </c>
      <c r="Q1825" s="23" t="n">
        <f>M1827/H1825</f>
        <v>0</v>
      </c>
    </row>
    <row r="1826" ht="22.5" customHeight="1">
      <c r="A1826" s="34"/>
      <c r="B1826" s="34"/>
      <c r="C1826" s="13"/>
      <c r="D1826" s="20"/>
      <c r="E1826" s="29"/>
      <c r="F1826" s="20"/>
      <c r="G1826" s="29"/>
      <c r="H1826" s="20"/>
      <c r="I1826" s="20"/>
      <c r="J1826" s="13" t="s">
        <v>127</v>
      </c>
      <c r="K1826" s="15" t="n">
        <v>3</v>
      </c>
      <c r="L1826" s="15" t="n">
        <v>0</v>
      </c>
      <c r="M1826" s="15" t="n">
        <v>0</v>
      </c>
      <c r="N1826" s="12" t="n">
        <v>0</v>
      </c>
      <c r="O1826" s="12" t="n">
        <v>0</v>
      </c>
      <c r="P1826" s="12" t="n">
        <v>0</v>
      </c>
      <c r="Q1826" s="26"/>
    </row>
    <row r="1827" ht="22.5" customHeight="1">
      <c r="A1827" s="34"/>
      <c r="B1827" s="34"/>
      <c r="C1827" s="13"/>
      <c r="D1827" s="20"/>
      <c r="E1827" s="29"/>
      <c r="F1827" s="20"/>
      <c r="G1827" s="29"/>
      <c r="H1827" s="20"/>
      <c r="I1827" s="20"/>
      <c r="J1827" s="13" t="s">
        <v>128</v>
      </c>
      <c r="K1827" s="15" t="n">
        <v>2254</v>
      </c>
      <c r="L1827" s="15" t="n">
        <v>1109</v>
      </c>
      <c r="M1827" s="15" t="n">
        <v>0</v>
      </c>
      <c r="N1827" s="12" t="n">
        <v>0</v>
      </c>
      <c r="O1827" s="12" t="n">
        <v>0</v>
      </c>
      <c r="P1827" s="12" t="n">
        <v>0</v>
      </c>
      <c r="Q1827" s="26"/>
    </row>
    <row r="1828" ht="22.5" customHeight="1">
      <c r="A1828" s="34"/>
      <c r="B1828" s="34"/>
      <c r="C1828" s="53" t="n">
        <v>11715627</v>
      </c>
      <c r="D1828" s="13" t="s">
        <v>29</v>
      </c>
      <c r="E1828" s="14" t="s">
        <v>14</v>
      </c>
      <c r="F1828" s="13" t="s">
        <v>15</v>
      </c>
      <c r="G1828" s="24" t="n">
        <v>0.4</v>
      </c>
      <c r="H1828" s="13" t="n">
        <v>100</v>
      </c>
      <c r="I1828" s="21" t="n">
        <f>G1828*H1828*7</f>
        <v>280</v>
      </c>
      <c r="J1828" s="13" t="s">
        <v>126</v>
      </c>
      <c r="K1828" s="15" t="n">
        <v>0</v>
      </c>
      <c r="L1828" s="15" t="n">
        <v>0</v>
      </c>
      <c r="M1828" s="15" t="n">
        <v>0</v>
      </c>
      <c r="N1828" s="12" t="n">
        <v>0</v>
      </c>
      <c r="O1828" s="12" t="n">
        <v>0</v>
      </c>
      <c r="P1828" s="12" t="n">
        <v>0</v>
      </c>
      <c r="Q1828" s="23" t="n">
        <f>M1830/H1828</f>
        <v>0</v>
      </c>
    </row>
    <row r="1829" ht="22.5" customHeight="1">
      <c r="A1829" s="34"/>
      <c r="B1829" s="34"/>
      <c r="C1829" s="13"/>
      <c r="D1829" s="20"/>
      <c r="E1829" s="29"/>
      <c r="F1829" s="20"/>
      <c r="G1829" s="29"/>
      <c r="H1829" s="20"/>
      <c r="I1829" s="20"/>
      <c r="J1829" s="13" t="s">
        <v>127</v>
      </c>
      <c r="K1829" s="15" t="n">
        <v>4</v>
      </c>
      <c r="L1829" s="15" t="n">
        <v>0</v>
      </c>
      <c r="M1829" s="15" t="n">
        <v>0</v>
      </c>
      <c r="N1829" s="12" t="n">
        <v>0</v>
      </c>
      <c r="O1829" s="12" t="n">
        <v>0</v>
      </c>
      <c r="P1829" s="12" t="n">
        <v>0</v>
      </c>
      <c r="Q1829" s="26"/>
    </row>
    <row r="1830" ht="22.5" customHeight="1">
      <c r="A1830" s="34"/>
      <c r="B1830" s="34"/>
      <c r="C1830" s="13"/>
      <c r="D1830" s="20"/>
      <c r="E1830" s="29"/>
      <c r="F1830" s="20"/>
      <c r="G1830" s="29"/>
      <c r="H1830" s="20"/>
      <c r="I1830" s="20"/>
      <c r="J1830" s="13" t="s">
        <v>128</v>
      </c>
      <c r="K1830" s="15" t="n">
        <v>69</v>
      </c>
      <c r="L1830" s="15" t="n">
        <v>10</v>
      </c>
      <c r="M1830" s="15" t="n">
        <v>0</v>
      </c>
      <c r="N1830" s="12" t="n">
        <v>0</v>
      </c>
      <c r="O1830" s="12" t="n">
        <v>0</v>
      </c>
      <c r="P1830" s="12" t="n">
        <v>0</v>
      </c>
      <c r="Q1830" s="26"/>
    </row>
    <row r="1831" ht="22.5" customHeight="1">
      <c r="A1831" s="34"/>
      <c r="B1831" s="34"/>
      <c r="C1831" s="53" t="n">
        <v>11715655</v>
      </c>
      <c r="D1831" s="13" t="s">
        <v>16</v>
      </c>
      <c r="E1831" s="14" t="s">
        <v>11</v>
      </c>
      <c r="F1831" s="13" t="s">
        <v>15</v>
      </c>
      <c r="G1831" s="24" t="n">
        <v>0.15</v>
      </c>
      <c r="H1831" s="13" t="n">
        <v>100</v>
      </c>
      <c r="I1831" s="21" t="n">
        <f>G1831*H1831*7</f>
        <v>105</v>
      </c>
      <c r="J1831" s="13" t="s">
        <v>126</v>
      </c>
      <c r="K1831" s="15" t="n">
        <v>0</v>
      </c>
      <c r="L1831" s="15" t="n">
        <v>0</v>
      </c>
      <c r="M1831" s="15" t="n">
        <v>0</v>
      </c>
      <c r="N1831" s="12" t="n">
        <v>0</v>
      </c>
      <c r="O1831" s="12" t="n">
        <v>0</v>
      </c>
      <c r="P1831" s="12" t="n">
        <v>0</v>
      </c>
      <c r="Q1831" s="23" t="n">
        <f>M1833/H1831</f>
        <v>0</v>
      </c>
    </row>
    <row r="1832" ht="22.5" customHeight="1">
      <c r="A1832" s="34"/>
      <c r="B1832" s="34"/>
      <c r="C1832" s="13"/>
      <c r="D1832" s="20"/>
      <c r="E1832" s="29"/>
      <c r="F1832" s="20"/>
      <c r="G1832" s="29"/>
      <c r="H1832" s="20"/>
      <c r="I1832" s="20"/>
      <c r="J1832" s="13" t="s">
        <v>127</v>
      </c>
      <c r="K1832" s="15" t="n">
        <v>1</v>
      </c>
      <c r="L1832" s="15" t="n">
        <v>0</v>
      </c>
      <c r="M1832" s="15" t="n">
        <v>0</v>
      </c>
      <c r="N1832" s="12" t="n">
        <v>0</v>
      </c>
      <c r="O1832" s="12" t="n">
        <v>0</v>
      </c>
      <c r="P1832" s="12" t="n">
        <v>0</v>
      </c>
      <c r="Q1832" s="26"/>
    </row>
    <row r="1833" ht="22.5" customHeight="1">
      <c r="A1833" s="34"/>
      <c r="B1833" s="34"/>
      <c r="C1833" s="13"/>
      <c r="D1833" s="20"/>
      <c r="E1833" s="29"/>
      <c r="F1833" s="20"/>
      <c r="G1833" s="29"/>
      <c r="H1833" s="20"/>
      <c r="I1833" s="20"/>
      <c r="J1833" s="13" t="s">
        <v>128</v>
      </c>
      <c r="K1833" s="15" t="n">
        <v>255</v>
      </c>
      <c r="L1833" s="15" t="n">
        <v>3</v>
      </c>
      <c r="M1833" s="15" t="n">
        <v>0</v>
      </c>
      <c r="N1833" s="12" t="n">
        <v>0</v>
      </c>
      <c r="O1833" s="12" t="n">
        <v>0</v>
      </c>
      <c r="P1833" s="12" t="n">
        <v>0</v>
      </c>
      <c r="Q1833" s="26"/>
    </row>
    <row r="1834" ht="22.5" customHeight="1">
      <c r="A1834" s="34"/>
      <c r="B1834" s="34"/>
      <c r="C1834" s="53" t="n">
        <v>11715811</v>
      </c>
      <c r="D1834" s="13" t="s">
        <v>16</v>
      </c>
      <c r="E1834" s="14" t="s">
        <v>17</v>
      </c>
      <c r="F1834" s="13" t="s">
        <v>15</v>
      </c>
      <c r="G1834" s="24" t="n">
        <v>0.17</v>
      </c>
      <c r="H1834" s="13" t="n">
        <v>100</v>
      </c>
      <c r="I1834" s="21" t="n">
        <f>G1834*H1834*7</f>
        <v>119</v>
      </c>
      <c r="J1834" s="13" t="s">
        <v>126</v>
      </c>
      <c r="K1834" s="15" t="n">
        <v>0</v>
      </c>
      <c r="L1834" s="15" t="n">
        <v>0</v>
      </c>
      <c r="M1834" s="15" t="n">
        <v>0</v>
      </c>
      <c r="N1834" s="12" t="n">
        <v>0</v>
      </c>
      <c r="O1834" s="12" t="n">
        <v>0</v>
      </c>
      <c r="P1834" s="12" t="n">
        <v>0</v>
      </c>
      <c r="Q1834" s="23" t="n">
        <f>M1836/H1834</f>
        <v>0</v>
      </c>
    </row>
    <row r="1835" ht="22.5" customHeight="1">
      <c r="A1835" s="34"/>
      <c r="B1835" s="34"/>
      <c r="C1835" s="13"/>
      <c r="D1835" s="20"/>
      <c r="E1835" s="29"/>
      <c r="F1835" s="20"/>
      <c r="G1835" s="29"/>
      <c r="H1835" s="20"/>
      <c r="I1835" s="20"/>
      <c r="J1835" s="13" t="s">
        <v>127</v>
      </c>
      <c r="K1835" s="15" t="n">
        <v>3</v>
      </c>
      <c r="L1835" s="15" t="n">
        <v>0</v>
      </c>
      <c r="M1835" s="15" t="n">
        <v>0</v>
      </c>
      <c r="N1835" s="12" t="n">
        <v>0</v>
      </c>
      <c r="O1835" s="12" t="n">
        <v>0</v>
      </c>
      <c r="P1835" s="12" t="n">
        <v>0</v>
      </c>
      <c r="Q1835" s="26"/>
    </row>
    <row r="1836" ht="22.5" customHeight="1">
      <c r="A1836" s="34"/>
      <c r="B1836" s="34"/>
      <c r="C1836" s="13"/>
      <c r="D1836" s="20"/>
      <c r="E1836" s="29"/>
      <c r="F1836" s="20"/>
      <c r="G1836" s="29"/>
      <c r="H1836" s="20"/>
      <c r="I1836" s="20"/>
      <c r="J1836" s="13" t="s">
        <v>128</v>
      </c>
      <c r="K1836" s="15" t="n">
        <v>192</v>
      </c>
      <c r="L1836" s="15" t="n">
        <v>2</v>
      </c>
      <c r="M1836" s="15" t="n">
        <v>0</v>
      </c>
      <c r="N1836" s="12" t="n">
        <v>0</v>
      </c>
      <c r="O1836" s="12" t="n">
        <v>0</v>
      </c>
      <c r="P1836" s="12" t="n">
        <v>0</v>
      </c>
      <c r="Q1836" s="26"/>
    </row>
    <row r="1837" ht="22.5" customHeight="1">
      <c r="A1837" s="34"/>
      <c r="B1837" s="34"/>
      <c r="C1837" s="53" t="n">
        <v>11729927</v>
      </c>
      <c r="D1837" s="13" t="s">
        <v>10</v>
      </c>
      <c r="E1837" s="14" t="s">
        <v>20</v>
      </c>
      <c r="F1837" s="13" t="s">
        <v>15</v>
      </c>
      <c r="G1837" s="24" t="n">
        <v>0.25</v>
      </c>
      <c r="H1837" s="13" t="n">
        <v>100</v>
      </c>
      <c r="I1837" s="21" t="n">
        <f>G1837*H1837*7</f>
        <v>175</v>
      </c>
      <c r="J1837" s="13" t="s">
        <v>126</v>
      </c>
      <c r="K1837" s="15" t="n">
        <v>0</v>
      </c>
      <c r="L1837" s="15" t="n">
        <v>0</v>
      </c>
      <c r="M1837" s="15" t="n">
        <v>0</v>
      </c>
      <c r="N1837" s="12" t="n">
        <v>0</v>
      </c>
      <c r="O1837" s="12" t="n">
        <v>0</v>
      </c>
      <c r="P1837" s="12" t="n">
        <v>0</v>
      </c>
      <c r="Q1837" s="23" t="n">
        <f>M1839/H1837</f>
        <v>0</v>
      </c>
    </row>
    <row r="1838" ht="22.5" customHeight="1">
      <c r="A1838" s="34"/>
      <c r="B1838" s="34"/>
      <c r="C1838" s="13"/>
      <c r="D1838" s="20"/>
      <c r="E1838" s="29"/>
      <c r="F1838" s="20"/>
      <c r="G1838" s="29"/>
      <c r="H1838" s="20"/>
      <c r="I1838" s="20"/>
      <c r="J1838" s="13" t="s">
        <v>127</v>
      </c>
      <c r="K1838" s="15" t="n">
        <v>3</v>
      </c>
      <c r="L1838" s="15" t="n">
        <v>0</v>
      </c>
      <c r="M1838" s="15" t="n">
        <v>0</v>
      </c>
      <c r="N1838" s="12" t="n">
        <v>0</v>
      </c>
      <c r="O1838" s="12" t="n">
        <v>0</v>
      </c>
      <c r="P1838" s="12" t="n">
        <v>0</v>
      </c>
      <c r="Q1838" s="26"/>
    </row>
    <row r="1839" ht="22.5" customHeight="1">
      <c r="A1839" s="34"/>
      <c r="B1839" s="34"/>
      <c r="C1839" s="13"/>
      <c r="D1839" s="20"/>
      <c r="E1839" s="29"/>
      <c r="F1839" s="20"/>
      <c r="G1839" s="29"/>
      <c r="H1839" s="20"/>
      <c r="I1839" s="20"/>
      <c r="J1839" s="13" t="s">
        <v>128</v>
      </c>
      <c r="K1839" s="15" t="n">
        <v>610</v>
      </c>
      <c r="L1839" s="15" t="n">
        <v>17</v>
      </c>
      <c r="M1839" s="15" t="n">
        <v>0</v>
      </c>
      <c r="N1839" s="12" t="n">
        <v>0</v>
      </c>
      <c r="O1839" s="12" t="n">
        <v>0</v>
      </c>
      <c r="P1839" s="12" t="n">
        <v>0</v>
      </c>
      <c r="Q1839" s="26"/>
    </row>
    <row r="1840" ht="22.5" customHeight="1">
      <c r="A1840" s="34"/>
      <c r="B1840" s="34"/>
      <c r="C1840" s="53" t="n">
        <v>11729820</v>
      </c>
      <c r="D1840" s="13" t="s">
        <v>10</v>
      </c>
      <c r="E1840" s="14" t="s">
        <v>25</v>
      </c>
      <c r="F1840" s="13" t="s">
        <v>15</v>
      </c>
      <c r="G1840" s="24" t="n">
        <v>0.3</v>
      </c>
      <c r="H1840" s="13" t="n">
        <v>100</v>
      </c>
      <c r="I1840" s="21" t="n">
        <f>G1840*H1840*7</f>
        <v>210</v>
      </c>
      <c r="J1840" s="13" t="s">
        <v>126</v>
      </c>
      <c r="K1840" s="15" t="n">
        <v>0</v>
      </c>
      <c r="L1840" s="15" t="n">
        <v>0</v>
      </c>
      <c r="M1840" s="15" t="n">
        <v>0</v>
      </c>
      <c r="N1840" s="12" t="n">
        <v>0</v>
      </c>
      <c r="O1840" s="12" t="n">
        <v>0</v>
      </c>
      <c r="P1840" s="12" t="n">
        <v>0</v>
      </c>
      <c r="Q1840" s="23" t="n">
        <f>M1842/H1840</f>
        <v>0</v>
      </c>
    </row>
    <row r="1841" ht="22.5" customHeight="1">
      <c r="A1841" s="34"/>
      <c r="B1841" s="34"/>
      <c r="C1841" s="13"/>
      <c r="D1841" s="20"/>
      <c r="E1841" s="29"/>
      <c r="F1841" s="20"/>
      <c r="G1841" s="29"/>
      <c r="H1841" s="20"/>
      <c r="I1841" s="20"/>
      <c r="J1841" s="13" t="s">
        <v>127</v>
      </c>
      <c r="K1841" s="15" t="n">
        <v>5</v>
      </c>
      <c r="L1841" s="15" t="n">
        <v>0</v>
      </c>
      <c r="M1841" s="15" t="n">
        <v>0</v>
      </c>
      <c r="N1841" s="12" t="n">
        <v>0</v>
      </c>
      <c r="O1841" s="12" t="n">
        <v>0</v>
      </c>
      <c r="P1841" s="12" t="n">
        <v>0</v>
      </c>
      <c r="Q1841" s="26"/>
    </row>
    <row r="1842" ht="22.5" customHeight="1">
      <c r="A1842" s="34"/>
      <c r="B1842" s="34"/>
      <c r="C1842" s="13"/>
      <c r="D1842" s="20"/>
      <c r="E1842" s="29"/>
      <c r="F1842" s="20"/>
      <c r="G1842" s="29"/>
      <c r="H1842" s="20"/>
      <c r="I1842" s="20"/>
      <c r="J1842" s="13" t="s">
        <v>128</v>
      </c>
      <c r="K1842" s="15" t="n">
        <v>13</v>
      </c>
      <c r="L1842" s="15" t="n">
        <v>4</v>
      </c>
      <c r="M1842" s="15" t="n">
        <v>0</v>
      </c>
      <c r="N1842" s="12" t="n">
        <v>0</v>
      </c>
      <c r="O1842" s="12" t="n">
        <v>0</v>
      </c>
      <c r="P1842" s="12" t="n">
        <v>0</v>
      </c>
      <c r="Q1842" s="26"/>
    </row>
    <row r="1843" ht="22.5" customHeight="1">
      <c r="A1843" s="34"/>
      <c r="B1843" s="34"/>
      <c r="C1843" s="53" t="n">
        <v>11729830</v>
      </c>
      <c r="D1843" s="13" t="s">
        <v>10</v>
      </c>
      <c r="E1843" s="14" t="s">
        <v>11</v>
      </c>
      <c r="F1843" s="13" t="s">
        <v>12</v>
      </c>
      <c r="G1843" s="24" t="n">
        <v>0.17</v>
      </c>
      <c r="H1843" s="13" t="n">
        <v>100</v>
      </c>
      <c r="I1843" s="21" t="n">
        <f>G1843*H1843*7</f>
        <v>119</v>
      </c>
      <c r="J1843" s="13" t="s">
        <v>126</v>
      </c>
      <c r="K1843" s="15" t="n">
        <v>0</v>
      </c>
      <c r="L1843" s="15" t="n">
        <v>0</v>
      </c>
      <c r="M1843" s="15" t="n">
        <v>0</v>
      </c>
      <c r="N1843" s="12" t="n">
        <v>0</v>
      </c>
      <c r="O1843" s="12" t="n">
        <v>0</v>
      </c>
      <c r="P1843" s="12" t="n">
        <v>0</v>
      </c>
      <c r="Q1843" s="23" t="n">
        <f>M1845/H1843</f>
        <v>0</v>
      </c>
    </row>
    <row r="1844" ht="22.5" customHeight="1">
      <c r="A1844" s="34"/>
      <c r="B1844" s="34"/>
      <c r="C1844" s="13"/>
      <c r="D1844" s="20"/>
      <c r="E1844" s="29"/>
      <c r="F1844" s="20"/>
      <c r="G1844" s="29"/>
      <c r="H1844" s="20"/>
      <c r="I1844" s="20"/>
      <c r="J1844" s="13" t="s">
        <v>127</v>
      </c>
      <c r="K1844" s="15" t="n">
        <v>1</v>
      </c>
      <c r="L1844" s="15" t="n">
        <v>0</v>
      </c>
      <c r="M1844" s="15" t="n">
        <v>0</v>
      </c>
      <c r="N1844" s="12" t="n">
        <v>0</v>
      </c>
      <c r="O1844" s="12" t="n">
        <v>0</v>
      </c>
      <c r="P1844" s="12" t="n">
        <v>0</v>
      </c>
      <c r="Q1844" s="26"/>
    </row>
    <row r="1845" ht="22.5" customHeight="1">
      <c r="A1845" s="34"/>
      <c r="B1845" s="34"/>
      <c r="C1845" s="13"/>
      <c r="D1845" s="20"/>
      <c r="E1845" s="29"/>
      <c r="F1845" s="20"/>
      <c r="G1845" s="29"/>
      <c r="H1845" s="20"/>
      <c r="I1845" s="20"/>
      <c r="J1845" s="13" t="s">
        <v>128</v>
      </c>
      <c r="K1845" s="15" t="n">
        <v>11</v>
      </c>
      <c r="L1845" s="15" t="n">
        <v>2</v>
      </c>
      <c r="M1845" s="15" t="n">
        <v>0</v>
      </c>
      <c r="N1845" s="12" t="n">
        <v>0</v>
      </c>
      <c r="O1845" s="12" t="n">
        <v>0</v>
      </c>
      <c r="P1845" s="12" t="n">
        <v>0.0008</v>
      </c>
      <c r="Q1845" s="26"/>
    </row>
    <row r="1846" ht="22.5" customHeight="1">
      <c r="A1846" s="34"/>
      <c r="B1846" s="34"/>
      <c r="C1846" s="53" t="n">
        <v>11892329</v>
      </c>
      <c r="D1846" s="13" t="s">
        <v>10</v>
      </c>
      <c r="E1846" s="14" t="s">
        <v>11</v>
      </c>
      <c r="F1846" s="13" t="s">
        <v>15</v>
      </c>
      <c r="G1846" s="24" t="n">
        <v>0.25</v>
      </c>
      <c r="H1846" s="13" t="n">
        <v>2500</v>
      </c>
      <c r="I1846" s="21" t="n">
        <f>G1846*H1846*7</f>
        <v>4375</v>
      </c>
      <c r="J1846" s="13" t="s">
        <v>126</v>
      </c>
      <c r="K1846" s="15" t="n">
        <v>809</v>
      </c>
      <c r="L1846" s="15" t="n">
        <v>94</v>
      </c>
      <c r="M1846" s="15" t="n">
        <v>5</v>
      </c>
      <c r="N1846" s="12" t="n">
        <v>0.012</v>
      </c>
      <c r="O1846" s="12" t="n">
        <v>0.22</v>
      </c>
      <c r="P1846" s="12" t="n">
        <v>1.1</v>
      </c>
      <c r="Q1846" s="23" t="n">
        <f>M1848/H1846</f>
        <v>1</v>
      </c>
    </row>
    <row r="1847" ht="22.5" customHeight="1">
      <c r="A1847" s="34"/>
      <c r="B1847" s="34"/>
      <c r="C1847" s="13"/>
      <c r="D1847" s="20"/>
      <c r="E1847" s="29"/>
      <c r="F1847" s="20"/>
      <c r="G1847" s="29"/>
      <c r="H1847" s="20"/>
      <c r="I1847" s="20"/>
      <c r="J1847" s="13" t="s">
        <v>127</v>
      </c>
      <c r="K1847" s="15" t="n">
        <v>23969</v>
      </c>
      <c r="L1847" s="15" t="n">
        <v>4672</v>
      </c>
      <c r="M1847" s="15" t="n">
        <v>227</v>
      </c>
      <c r="N1847" s="12" t="n">
        <v>0.011</v>
      </c>
      <c r="O1847" s="12" t="n">
        <v>0.22</v>
      </c>
      <c r="P1847" s="12" t="n">
        <v>49.94</v>
      </c>
      <c r="Q1847" s="26"/>
      <c r="R1847" s="4" t="s">
        <v>152</v>
      </c>
    </row>
    <row r="1848" ht="22.5" customHeight="1">
      <c r="A1848" s="34"/>
      <c r="B1848" s="34"/>
      <c r="C1848" s="13"/>
      <c r="D1848" s="20"/>
      <c r="E1848" s="29"/>
      <c r="F1848" s="20"/>
      <c r="G1848" s="29"/>
      <c r="H1848" s="20"/>
      <c r="I1848" s="20"/>
      <c r="J1848" s="13" t="s">
        <v>128</v>
      </c>
      <c r="K1848" s="15" t="n">
        <v>154409</v>
      </c>
      <c r="L1848" s="15" t="n">
        <v>49170</v>
      </c>
      <c r="M1848" s="15" t="n">
        <v>2500</v>
      </c>
      <c r="N1848" s="12" t="n">
        <v>0.011</v>
      </c>
      <c r="O1848" s="12" t="n">
        <v>0.22</v>
      </c>
      <c r="P1848" s="12" t="n">
        <v>550</v>
      </c>
      <c r="Q1848" s="26"/>
    </row>
    <row r="1849" ht="22.5" customHeight="1">
      <c r="A1849" s="34"/>
      <c r="B1849" s="34"/>
      <c r="C1849" s="53" t="n">
        <v>91560708</v>
      </c>
      <c r="D1849" s="13" t="s">
        <v>31</v>
      </c>
      <c r="E1849" s="14" t="s">
        <v>32</v>
      </c>
      <c r="F1849" s="13" t="s">
        <v>15</v>
      </c>
      <c r="G1849" s="24" t="n">
        <v>0.09</v>
      </c>
      <c r="H1849" s="13" t="n">
        <v>800</v>
      </c>
      <c r="I1849" s="21" t="n">
        <f>G1849*H1849*7</f>
        <v>504</v>
      </c>
      <c r="J1849" s="13" t="s">
        <v>126</v>
      </c>
      <c r="K1849" s="15" t="n">
        <v>14</v>
      </c>
      <c r="L1849" s="15" t="n">
        <v>6</v>
      </c>
      <c r="M1849" s="15" t="n">
        <v>0</v>
      </c>
      <c r="N1849" s="12" t="n">
        <v>0</v>
      </c>
      <c r="O1849" s="12" t="n">
        <v>0</v>
      </c>
      <c r="P1849" s="12" t="n">
        <v>0</v>
      </c>
      <c r="Q1849" s="23" t="n">
        <f>M1851/H1849</f>
        <v>0.4175</v>
      </c>
    </row>
    <row r="1850" ht="22.5" customHeight="1">
      <c r="A1850" s="34"/>
      <c r="B1850" s="34"/>
      <c r="C1850" s="13"/>
      <c r="D1850" s="20"/>
      <c r="E1850" s="29"/>
      <c r="F1850" s="20"/>
      <c r="G1850" s="29"/>
      <c r="H1850" s="20"/>
      <c r="I1850" s="20"/>
      <c r="J1850" s="13" t="s">
        <v>127</v>
      </c>
      <c r="K1850" s="15" t="n">
        <v>19832</v>
      </c>
      <c r="L1850" s="15" t="n">
        <v>9309</v>
      </c>
      <c r="M1850" s="15" t="n">
        <v>223</v>
      </c>
      <c r="N1850" s="12" t="n">
        <v>0.002</v>
      </c>
      <c r="O1850" s="12" t="n">
        <v>0.091</v>
      </c>
      <c r="P1850" s="12" t="n">
        <v>20.302</v>
      </c>
      <c r="Q1850" s="26"/>
    </row>
    <row r="1851" ht="22.5" customHeight="1">
      <c r="A1851" s="34"/>
      <c r="B1851" s="34"/>
      <c r="C1851" s="13"/>
      <c r="D1851" s="20"/>
      <c r="E1851" s="29"/>
      <c r="F1851" s="20"/>
      <c r="G1851" s="29"/>
      <c r="H1851" s="20"/>
      <c r="I1851" s="20"/>
      <c r="J1851" s="13" t="s">
        <v>128</v>
      </c>
      <c r="K1851" s="15" t="n">
        <v>40163</v>
      </c>
      <c r="L1851" s="15" t="n">
        <v>16072</v>
      </c>
      <c r="M1851" s="15" t="n">
        <v>334</v>
      </c>
      <c r="N1851" s="12" t="n">
        <v>0.002</v>
      </c>
      <c r="O1851" s="12" t="n">
        <v>0.091</v>
      </c>
      <c r="P1851" s="12" t="n">
        <v>30.489</v>
      </c>
      <c r="Q1851" s="26"/>
    </row>
    <row r="1852" ht="22.5" customHeight="1">
      <c r="A1852" s="34"/>
      <c r="B1852" s="34"/>
      <c r="C1852" s="53" t="n">
        <v>91560709</v>
      </c>
      <c r="D1852" s="13" t="s">
        <v>31</v>
      </c>
      <c r="E1852" s="14" t="s">
        <v>33</v>
      </c>
      <c r="F1852" s="13" t="s">
        <v>15</v>
      </c>
      <c r="G1852" s="24" t="n">
        <v>0.06</v>
      </c>
      <c r="H1852" s="13" t="n">
        <v>500</v>
      </c>
      <c r="I1852" s="21" t="n">
        <f>G1852*H1852*7</f>
        <v>210</v>
      </c>
      <c r="J1852" s="13" t="s">
        <v>126</v>
      </c>
      <c r="K1852" s="15" t="n">
        <v>106</v>
      </c>
      <c r="L1852" s="15" t="n">
        <v>45</v>
      </c>
      <c r="M1852" s="15" t="n">
        <v>0</v>
      </c>
      <c r="N1852" s="12" t="n">
        <v>0</v>
      </c>
      <c r="O1852" s="12" t="n">
        <v>0</v>
      </c>
      <c r="P1852" s="12" t="n">
        <v>0</v>
      </c>
      <c r="Q1852" s="23" t="n">
        <f>M1854/H1852</f>
        <v>0.998</v>
      </c>
    </row>
    <row r="1853" ht="22.5" customHeight="1">
      <c r="A1853" s="34"/>
      <c r="B1853" s="34"/>
      <c r="C1853" s="13"/>
      <c r="D1853" s="20"/>
      <c r="E1853" s="29"/>
      <c r="F1853" s="20"/>
      <c r="G1853" s="29"/>
      <c r="H1853" s="20"/>
      <c r="I1853" s="20"/>
      <c r="J1853" s="13" t="s">
        <v>127</v>
      </c>
      <c r="K1853" s="15" t="n">
        <v>48402</v>
      </c>
      <c r="L1853" s="15" t="n">
        <v>27379</v>
      </c>
      <c r="M1853" s="15" t="n">
        <v>499</v>
      </c>
      <c r="N1853" s="12" t="n">
        <v>0.001</v>
      </c>
      <c r="O1853" s="12" t="n">
        <v>0.06</v>
      </c>
      <c r="P1853" s="12" t="n">
        <v>29.94</v>
      </c>
      <c r="Q1853" s="26"/>
    </row>
    <row r="1854" ht="22.5" customHeight="1">
      <c r="A1854" s="34"/>
      <c r="B1854" s="34"/>
      <c r="C1854" s="13"/>
      <c r="D1854" s="20"/>
      <c r="E1854" s="29"/>
      <c r="F1854" s="20"/>
      <c r="G1854" s="29"/>
      <c r="H1854" s="20"/>
      <c r="I1854" s="20"/>
      <c r="J1854" s="13" t="s">
        <v>128</v>
      </c>
      <c r="K1854" s="15" t="n">
        <v>58600</v>
      </c>
      <c r="L1854" s="15" t="n">
        <v>31830</v>
      </c>
      <c r="M1854" s="15" t="n">
        <v>499</v>
      </c>
      <c r="N1854" s="12" t="n">
        <v>0.001</v>
      </c>
      <c r="O1854" s="12" t="n">
        <v>0.06</v>
      </c>
      <c r="P1854" s="12" t="n">
        <v>29.94</v>
      </c>
      <c r="Q1854" s="26"/>
    </row>
    <row r="1855" ht="22.5" customHeight="1">
      <c r="A1855" s="34"/>
      <c r="B1855" s="34"/>
      <c r="C1855" s="53" t="n">
        <v>12064281</v>
      </c>
      <c r="D1855" s="13" t="s">
        <v>16</v>
      </c>
      <c r="E1855" s="14" t="s">
        <v>18</v>
      </c>
      <c r="F1855" s="13" t="s">
        <v>15</v>
      </c>
      <c r="G1855" s="24" t="n">
        <v>0.7</v>
      </c>
      <c r="H1855" s="13" t="n">
        <v>100</v>
      </c>
      <c r="I1855" s="21" t="n">
        <f>G1855*H1855*7</f>
        <v>490</v>
      </c>
      <c r="J1855" s="13" t="s">
        <v>126</v>
      </c>
      <c r="K1855" s="15" t="n">
        <v>0</v>
      </c>
      <c r="L1855" s="15" t="n">
        <v>0</v>
      </c>
      <c r="M1855" s="15" t="n">
        <v>0</v>
      </c>
      <c r="N1855" s="12" t="n">
        <v>0</v>
      </c>
      <c r="O1855" s="12" t="n">
        <v>0</v>
      </c>
      <c r="P1855" s="12" t="n">
        <v>0</v>
      </c>
      <c r="Q1855" s="23" t="n">
        <f>M1857/H1855</f>
        <v>0</v>
      </c>
    </row>
    <row r="1856" ht="22.5" customHeight="1">
      <c r="A1856" s="34"/>
      <c r="B1856" s="34"/>
      <c r="C1856" s="13"/>
      <c r="D1856" s="20"/>
      <c r="E1856" s="29"/>
      <c r="F1856" s="20"/>
      <c r="G1856" s="29"/>
      <c r="H1856" s="20"/>
      <c r="I1856" s="20"/>
      <c r="J1856" s="13" t="s">
        <v>127</v>
      </c>
      <c r="K1856" s="15" t="n">
        <v>3</v>
      </c>
      <c r="L1856" s="15" t="n">
        <v>0</v>
      </c>
      <c r="M1856" s="15" t="n">
        <v>0</v>
      </c>
      <c r="N1856" s="12" t="n">
        <v>0</v>
      </c>
      <c r="O1856" s="12" t="n">
        <v>0</v>
      </c>
      <c r="P1856" s="12" t="n">
        <v>0</v>
      </c>
      <c r="Q1856" s="26"/>
    </row>
    <row r="1857" ht="22.5" customHeight="1">
      <c r="A1857" s="34"/>
      <c r="B1857" s="34"/>
      <c r="C1857" s="13"/>
      <c r="D1857" s="20"/>
      <c r="E1857" s="29"/>
      <c r="F1857" s="20"/>
      <c r="G1857" s="29"/>
      <c r="H1857" s="20"/>
      <c r="I1857" s="20"/>
      <c r="J1857" s="13" t="s">
        <v>128</v>
      </c>
      <c r="K1857" s="15" t="n">
        <v>4267</v>
      </c>
      <c r="L1857" s="15" t="n">
        <v>8</v>
      </c>
      <c r="M1857" s="15" t="n">
        <v>0</v>
      </c>
      <c r="N1857" s="12" t="n">
        <v>0</v>
      </c>
      <c r="O1857" s="12" t="n">
        <v>0</v>
      </c>
      <c r="P1857" s="12" t="n">
        <v>0</v>
      </c>
      <c r="Q1857" s="26"/>
    </row>
    <row r="1858" ht="22.5" customHeight="1">
      <c r="A1858" s="34"/>
      <c r="B1858" s="34"/>
      <c r="C1858" s="53" t="n">
        <v>11987622</v>
      </c>
      <c r="D1858" s="13" t="s">
        <v>10</v>
      </c>
      <c r="E1858" s="14" t="s">
        <v>11</v>
      </c>
      <c r="F1858" s="13" t="s">
        <v>30</v>
      </c>
      <c r="G1858" s="24" t="n">
        <v>0.23</v>
      </c>
      <c r="H1858" s="13" t="n">
        <v>200</v>
      </c>
      <c r="I1858" s="21" t="n">
        <f>G1858*H1858*7</f>
        <v>322</v>
      </c>
      <c r="J1858" s="13" t="s">
        <v>126</v>
      </c>
      <c r="K1858" s="15" t="n">
        <v>0</v>
      </c>
      <c r="L1858" s="15" t="n">
        <v>0</v>
      </c>
      <c r="M1858" s="15" t="n">
        <v>0</v>
      </c>
      <c r="N1858" s="12" t="n">
        <v>0</v>
      </c>
      <c r="O1858" s="12" t="n">
        <v>0</v>
      </c>
      <c r="P1858" s="12" t="n">
        <v>0</v>
      </c>
      <c r="Q1858" s="23" t="n">
        <f>M1860/H1858</f>
        <v>0</v>
      </c>
    </row>
    <row r="1859" ht="22.5" customHeight="1">
      <c r="A1859" s="34"/>
      <c r="B1859" s="34"/>
      <c r="C1859" s="13"/>
      <c r="D1859" s="20"/>
      <c r="E1859" s="29"/>
      <c r="F1859" s="20"/>
      <c r="G1859" s="29"/>
      <c r="H1859" s="20"/>
      <c r="I1859" s="20"/>
      <c r="J1859" s="13" t="s">
        <v>127</v>
      </c>
      <c r="K1859" s="15" t="n">
        <v>32</v>
      </c>
      <c r="L1859" s="15" t="n">
        <v>2</v>
      </c>
      <c r="M1859" s="15" t="n">
        <v>0</v>
      </c>
      <c r="N1859" s="12" t="n">
        <v>0</v>
      </c>
      <c r="O1859" s="12" t="n">
        <v>0</v>
      </c>
      <c r="P1859" s="12" t="n">
        <v>0</v>
      </c>
      <c r="Q1859" s="26"/>
    </row>
    <row r="1860" ht="22.5" customHeight="1">
      <c r="A1860" s="34"/>
      <c r="B1860" s="34"/>
      <c r="C1860" s="13"/>
      <c r="D1860" s="20"/>
      <c r="E1860" s="29"/>
      <c r="F1860" s="20"/>
      <c r="G1860" s="29"/>
      <c r="H1860" s="20"/>
      <c r="I1860" s="20"/>
      <c r="J1860" s="13" t="s">
        <v>128</v>
      </c>
      <c r="K1860" s="15" t="n">
        <v>2325</v>
      </c>
      <c r="L1860" s="15" t="n">
        <v>2325</v>
      </c>
      <c r="M1860" s="15" t="n">
        <v>0</v>
      </c>
      <c r="N1860" s="12" t="n">
        <v>0</v>
      </c>
      <c r="O1860" s="12" t="n">
        <v>0</v>
      </c>
      <c r="P1860" s="12" t="n">
        <v>0.25</v>
      </c>
      <c r="Q1860" s="26"/>
    </row>
    <row r="1861" ht="22.5" customHeight="1">
      <c r="A1861" s="34"/>
      <c r="B1861" s="34"/>
      <c r="C1861" s="53" t="n">
        <v>91567811</v>
      </c>
      <c r="D1861" s="13" t="s">
        <v>34</v>
      </c>
      <c r="E1861" s="14" t="s">
        <v>14</v>
      </c>
      <c r="F1861" s="13" t="s">
        <v>15</v>
      </c>
      <c r="G1861" s="21" t="n">
        <v>1</v>
      </c>
      <c r="H1861" s="13" t="n">
        <v>200</v>
      </c>
      <c r="I1861" s="21" t="n">
        <f>G1861*H1861*7</f>
        <v>1400</v>
      </c>
      <c r="J1861" s="13" t="s">
        <v>126</v>
      </c>
      <c r="K1861" s="15" t="n">
        <v>0</v>
      </c>
      <c r="L1861" s="15" t="n">
        <v>0</v>
      </c>
      <c r="M1861" s="15" t="n">
        <v>0</v>
      </c>
      <c r="N1861" s="12" t="n">
        <v>0</v>
      </c>
      <c r="O1861" s="12" t="n">
        <v>0</v>
      </c>
      <c r="P1861" s="12" t="n">
        <v>0</v>
      </c>
      <c r="Q1861" s="23" t="n">
        <f>M1863/H1861</f>
        <v>0.07</v>
      </c>
    </row>
    <row r="1862" ht="22.5" customHeight="1">
      <c r="A1862" s="34"/>
      <c r="B1862" s="34"/>
      <c r="C1862" s="13"/>
      <c r="D1862" s="20"/>
      <c r="E1862" s="29"/>
      <c r="F1862" s="20"/>
      <c r="G1862" s="20"/>
      <c r="H1862" s="20"/>
      <c r="I1862" s="20"/>
      <c r="J1862" s="13" t="s">
        <v>127</v>
      </c>
      <c r="K1862" s="15" t="n">
        <v>5361</v>
      </c>
      <c r="L1862" s="15" t="n">
        <v>758</v>
      </c>
      <c r="M1862" s="15" t="n">
        <v>6</v>
      </c>
      <c r="N1862" s="12" t="n">
        <v>0.008</v>
      </c>
      <c r="O1862" s="12" t="n">
        <v>1</v>
      </c>
      <c r="P1862" s="12" t="n">
        <v>6</v>
      </c>
      <c r="Q1862" s="26"/>
      <c r="R1862" s="4" t="s">
        <v>153</v>
      </c>
    </row>
    <row r="1863" ht="22.5" customHeight="1">
      <c r="A1863" s="34"/>
      <c r="B1863" s="34"/>
      <c r="C1863" s="13"/>
      <c r="D1863" s="20"/>
      <c r="E1863" s="29"/>
      <c r="F1863" s="20"/>
      <c r="G1863" s="20"/>
      <c r="H1863" s="20"/>
      <c r="I1863" s="20"/>
      <c r="J1863" s="13" t="s">
        <v>128</v>
      </c>
      <c r="K1863" s="15" t="n">
        <v>9291</v>
      </c>
      <c r="L1863" s="15" t="n">
        <v>1206</v>
      </c>
      <c r="M1863" s="15" t="n">
        <v>14</v>
      </c>
      <c r="N1863" s="12" t="n">
        <v>0.012</v>
      </c>
      <c r="O1863" s="12" t="n">
        <v>1</v>
      </c>
      <c r="P1863" s="12" t="n">
        <v>14</v>
      </c>
      <c r="Q1863" s="26"/>
    </row>
    <row r="1864" ht="22.5" customHeight="1">
      <c r="A1864" s="34"/>
      <c r="B1864" s="34"/>
      <c r="C1864" s="53" t="n">
        <v>91548044</v>
      </c>
      <c r="D1864" s="13" t="s">
        <v>34</v>
      </c>
      <c r="E1864" s="14" t="s">
        <v>14</v>
      </c>
      <c r="F1864" s="13" t="s">
        <v>12</v>
      </c>
      <c r="G1864" s="21" t="n">
        <v>1</v>
      </c>
      <c r="H1864" s="13" t="n">
        <v>50</v>
      </c>
      <c r="I1864" s="21" t="n">
        <f>G1864*H1864*7</f>
        <v>350</v>
      </c>
      <c r="J1864" s="13" t="s">
        <v>126</v>
      </c>
      <c r="K1864" s="15" t="n">
        <v>0</v>
      </c>
      <c r="L1864" s="15" t="n">
        <v>0</v>
      </c>
      <c r="M1864" s="15" t="n">
        <v>0</v>
      </c>
      <c r="N1864" s="12" t="n">
        <v>0</v>
      </c>
      <c r="O1864" s="12" t="n">
        <v>0</v>
      </c>
      <c r="P1864" s="12" t="n">
        <v>0</v>
      </c>
      <c r="Q1864" s="23" t="n">
        <f>M1866/H1864</f>
        <v>0.06</v>
      </c>
    </row>
    <row r="1865" ht="22.5" customHeight="1">
      <c r="A1865" s="34"/>
      <c r="B1865" s="34"/>
      <c r="C1865" s="13"/>
      <c r="D1865" s="20"/>
      <c r="E1865" s="29"/>
      <c r="F1865" s="20"/>
      <c r="G1865" s="20"/>
      <c r="H1865" s="20"/>
      <c r="I1865" s="20"/>
      <c r="J1865" s="13" t="s">
        <v>127</v>
      </c>
      <c r="K1865" s="15" t="n">
        <v>0</v>
      </c>
      <c r="L1865" s="15" t="n">
        <v>0</v>
      </c>
      <c r="M1865" s="15" t="n">
        <v>0</v>
      </c>
      <c r="N1865" s="12" t="n">
        <v>0</v>
      </c>
      <c r="O1865" s="12" t="n">
        <v>0</v>
      </c>
      <c r="P1865" s="12" t="n">
        <v>0</v>
      </c>
      <c r="Q1865" s="26"/>
      <c r="R1865" s="4" t="s">
        <v>154</v>
      </c>
    </row>
    <row r="1866" ht="22.5" customHeight="1">
      <c r="A1866" s="34"/>
      <c r="B1866" s="34"/>
      <c r="C1866" s="13"/>
      <c r="D1866" s="20"/>
      <c r="E1866" s="29"/>
      <c r="F1866" s="20"/>
      <c r="G1866" s="20"/>
      <c r="H1866" s="20"/>
      <c r="I1866" s="20"/>
      <c r="J1866" s="13" t="s">
        <v>128</v>
      </c>
      <c r="K1866" s="15" t="n">
        <v>19749</v>
      </c>
      <c r="L1866" s="15" t="n">
        <v>516</v>
      </c>
      <c r="M1866" s="15" t="n">
        <v>3</v>
      </c>
      <c r="N1866" s="12" t="n">
        <v>0.003</v>
      </c>
      <c r="O1866" s="12" t="n">
        <v>0.433</v>
      </c>
      <c r="P1866" s="12" t="n">
        <v>1.3004</v>
      </c>
      <c r="Q1866" s="26"/>
    </row>
    <row r="1867" ht="22.5" customHeight="1">
      <c r="A1867" s="34"/>
      <c r="B1867" s="51" t="s">
        <v>129</v>
      </c>
      <c r="C1867" s="13" t="n">
        <v>6061077</v>
      </c>
      <c r="D1867" s="13" t="s">
        <v>35</v>
      </c>
      <c r="E1867" s="14" t="s">
        <v>14</v>
      </c>
      <c r="F1867" s="13" t="s">
        <v>15</v>
      </c>
      <c r="G1867" s="24" t="n">
        <v>2</v>
      </c>
      <c r="H1867" s="13" t="n">
        <v>20</v>
      </c>
      <c r="I1867" s="21" t="n">
        <f>G1867*H1867*7</f>
        <v>280</v>
      </c>
      <c r="J1867" s="13" t="s">
        <v>126</v>
      </c>
      <c r="K1867" s="17" t="n">
        <v>329</v>
      </c>
      <c r="L1867" s="15" t="n">
        <v>0</v>
      </c>
      <c r="M1867" s="15" t="n">
        <v>0</v>
      </c>
      <c r="N1867" s="12" t="n">
        <v>0</v>
      </c>
      <c r="O1867" s="12" t="n">
        <v>0</v>
      </c>
      <c r="P1867" s="12" t="n">
        <v>0</v>
      </c>
      <c r="Q1867" s="23" t="n">
        <f>M1869/H1867</f>
        <v>0.25</v>
      </c>
    </row>
    <row r="1868" ht="22.5" customHeight="1">
      <c r="A1868" s="34"/>
      <c r="B1868" s="20"/>
      <c r="C1868" s="13"/>
      <c r="D1868" s="20"/>
      <c r="E1868" s="29"/>
      <c r="F1868" s="20"/>
      <c r="G1868" s="29"/>
      <c r="H1868" s="20"/>
      <c r="I1868" s="20"/>
      <c r="J1868" s="13" t="s">
        <v>127</v>
      </c>
      <c r="K1868" s="17" t="n">
        <v>12248</v>
      </c>
      <c r="L1868" s="15" t="n">
        <v>119</v>
      </c>
      <c r="M1868" s="15" t="n">
        <v>1</v>
      </c>
      <c r="N1868" s="12" t="n">
        <v>0.004</v>
      </c>
      <c r="O1868" s="12" t="n">
        <v>0.46</v>
      </c>
      <c r="P1868" s="12" t="n">
        <v>0.46</v>
      </c>
      <c r="Q1868" s="26"/>
    </row>
    <row r="1869" ht="22.5" customHeight="1">
      <c r="A1869" s="34"/>
      <c r="B1869" s="20"/>
      <c r="C1869" s="13"/>
      <c r="D1869" s="20"/>
      <c r="E1869" s="29"/>
      <c r="F1869" s="20"/>
      <c r="G1869" s="29"/>
      <c r="H1869" s="20"/>
      <c r="I1869" s="20"/>
      <c r="J1869" s="13" t="s">
        <v>128</v>
      </c>
      <c r="K1869" s="17" t="n">
        <v>37956</v>
      </c>
      <c r="L1869" s="15" t="n">
        <v>196</v>
      </c>
      <c r="M1869" s="15" t="n">
        <v>5</v>
      </c>
      <c r="N1869" s="12" t="n">
        <v>0.013</v>
      </c>
      <c r="O1869" s="12" t="n">
        <v>0.518</v>
      </c>
      <c r="P1869" s="12" t="n">
        <v>2.588</v>
      </c>
      <c r="Q1869" s="26"/>
    </row>
    <row r="1870" ht="22.5" customHeight="1">
      <c r="A1870" s="34"/>
      <c r="B1870" s="20"/>
      <c r="C1870" s="13" t="n">
        <v>6607117</v>
      </c>
      <c r="D1870" s="13" t="s">
        <v>35</v>
      </c>
      <c r="E1870" s="14" t="s">
        <v>14</v>
      </c>
      <c r="F1870" s="13" t="s">
        <v>15</v>
      </c>
      <c r="G1870" s="24" t="n">
        <v>2</v>
      </c>
      <c r="H1870" s="13" t="n">
        <v>300</v>
      </c>
      <c r="I1870" s="21" t="n">
        <f>G1870*H1870*7</f>
        <v>4200</v>
      </c>
      <c r="J1870" s="13" t="s">
        <v>126</v>
      </c>
      <c r="K1870" s="17" t="n">
        <v>282</v>
      </c>
      <c r="L1870" s="15" t="n">
        <v>30</v>
      </c>
      <c r="M1870" s="15" t="n">
        <v>3</v>
      </c>
      <c r="N1870" s="12" t="n">
        <v>0.014</v>
      </c>
      <c r="O1870" s="12" t="n">
        <v>0.142</v>
      </c>
      <c r="P1870" s="12" t="n">
        <v>0.425</v>
      </c>
      <c r="Q1870" s="23" t="n">
        <f>M1872/H1870</f>
        <v>0.426666666666667</v>
      </c>
    </row>
    <row r="1871" ht="22.5" customHeight="1">
      <c r="A1871" s="34"/>
      <c r="B1871" s="20"/>
      <c r="C1871" s="13"/>
      <c r="D1871" s="20"/>
      <c r="E1871" s="29"/>
      <c r="F1871" s="20"/>
      <c r="G1871" s="29"/>
      <c r="H1871" s="20"/>
      <c r="I1871" s="20"/>
      <c r="J1871" s="13" t="s">
        <v>127</v>
      </c>
      <c r="K1871" s="15" t="n">
        <v>14131</v>
      </c>
      <c r="L1871" s="15" t="n">
        <v>733</v>
      </c>
      <c r="M1871" s="15" t="n">
        <v>29</v>
      </c>
      <c r="N1871" s="12" t="n">
        <v>0.034</v>
      </c>
      <c r="O1871" s="12" t="n">
        <v>0.858</v>
      </c>
      <c r="P1871" s="12" t="n">
        <v>24.886</v>
      </c>
      <c r="Q1871" s="26"/>
    </row>
    <row r="1872" ht="22.5" customHeight="1">
      <c r="A1872" s="34"/>
      <c r="B1872" s="20"/>
      <c r="C1872" s="13"/>
      <c r="D1872" s="20"/>
      <c r="E1872" s="29"/>
      <c r="F1872" s="20"/>
      <c r="G1872" s="29"/>
      <c r="H1872" s="20"/>
      <c r="I1872" s="20"/>
      <c r="J1872" s="13" t="s">
        <v>128</v>
      </c>
      <c r="K1872" s="44" t="n">
        <v>39072</v>
      </c>
      <c r="L1872" s="15" t="n">
        <v>1686</v>
      </c>
      <c r="M1872" s="15" t="n">
        <v>128</v>
      </c>
      <c r="N1872" s="12" t="n">
        <v>0.069</v>
      </c>
      <c r="O1872" s="12" t="n">
        <v>0.909</v>
      </c>
      <c r="P1872" s="12" t="n">
        <v>116.288</v>
      </c>
      <c r="Q1872" s="26"/>
    </row>
    <row r="1873" ht="22.5" customHeight="1">
      <c r="A1873" s="34"/>
      <c r="B1873" s="20"/>
      <c r="C1873" s="13" t="n">
        <v>5497580</v>
      </c>
      <c r="D1873" s="13" t="s">
        <v>31</v>
      </c>
      <c r="E1873" s="14" t="s">
        <v>17</v>
      </c>
      <c r="F1873" s="13" t="s">
        <v>15</v>
      </c>
      <c r="G1873" s="24" t="n">
        <v>0.28</v>
      </c>
      <c r="H1873" s="13" t="n">
        <v>1700</v>
      </c>
      <c r="I1873" s="21" t="n">
        <f>G1873*H1873*7</f>
        <v>3332</v>
      </c>
      <c r="J1873" s="13" t="s">
        <v>126</v>
      </c>
      <c r="K1873" s="17" t="n">
        <v>1806</v>
      </c>
      <c r="L1873" s="15" t="n">
        <v>530</v>
      </c>
      <c r="M1873" s="15" t="n">
        <v>15</v>
      </c>
      <c r="N1873" s="12" t="n">
        <v>0.007</v>
      </c>
      <c r="O1873" s="12" t="n">
        <v>0.25</v>
      </c>
      <c r="P1873" s="12" t="n">
        <v>3.755</v>
      </c>
      <c r="Q1873" s="23" t="n">
        <f>M1875/H1873</f>
        <v>0.981176470588235</v>
      </c>
    </row>
    <row r="1874" ht="22.5" customHeight="1">
      <c r="A1874" s="34"/>
      <c r="B1874" s="20"/>
      <c r="C1874" s="13"/>
      <c r="D1874" s="20"/>
      <c r="E1874" s="29"/>
      <c r="F1874" s="20"/>
      <c r="G1874" s="29"/>
      <c r="H1874" s="20"/>
      <c r="I1874" s="20"/>
      <c r="J1874" s="13" t="s">
        <v>127</v>
      </c>
      <c r="K1874" s="17" t="n">
        <v>132869</v>
      </c>
      <c r="L1874" s="15" t="n">
        <v>34918</v>
      </c>
      <c r="M1874" s="15" t="n">
        <v>795</v>
      </c>
      <c r="N1874" s="12" t="n">
        <v>0.006</v>
      </c>
      <c r="O1874" s="12" t="n">
        <v>0.25</v>
      </c>
      <c r="P1874" s="12" t="n">
        <v>198.995</v>
      </c>
      <c r="Q1874" s="26"/>
    </row>
    <row r="1875" ht="22.5" customHeight="1">
      <c r="A1875" s="34"/>
      <c r="B1875" s="20"/>
      <c r="C1875" s="13"/>
      <c r="D1875" s="20"/>
      <c r="E1875" s="29"/>
      <c r="F1875" s="20"/>
      <c r="G1875" s="29"/>
      <c r="H1875" s="20"/>
      <c r="I1875" s="20"/>
      <c r="J1875" s="13" t="s">
        <v>128</v>
      </c>
      <c r="K1875" s="17" t="n">
        <v>362480</v>
      </c>
      <c r="L1875" s="15" t="n">
        <v>104135</v>
      </c>
      <c r="M1875" s="15" t="n">
        <v>1668</v>
      </c>
      <c r="N1875" s="12" t="n">
        <v>0.004</v>
      </c>
      <c r="O1875" s="12" t="n">
        <v>0.251</v>
      </c>
      <c r="P1875" s="12" t="n">
        <v>418.735</v>
      </c>
      <c r="Q1875" s="26"/>
    </row>
    <row r="1876" ht="22.5" customHeight="1">
      <c r="A1876" s="34"/>
      <c r="B1876" s="20"/>
      <c r="C1876" s="13" t="n">
        <v>91407542</v>
      </c>
      <c r="D1876" s="13" t="s">
        <v>31</v>
      </c>
      <c r="E1876" s="14" t="s">
        <v>36</v>
      </c>
      <c r="F1876" s="13" t="s">
        <v>15</v>
      </c>
      <c r="G1876" s="24" t="n">
        <v>0.02</v>
      </c>
      <c r="H1876" s="13" t="n">
        <v>300</v>
      </c>
      <c r="I1876" s="21" t="n">
        <f>G1876*H1876*7</f>
        <v>42</v>
      </c>
      <c r="J1876" s="13" t="s">
        <v>126</v>
      </c>
      <c r="K1876" s="17" t="n">
        <v>1798</v>
      </c>
      <c r="L1876" s="15" t="n">
        <v>316</v>
      </c>
      <c r="M1876" s="15" t="n">
        <v>6</v>
      </c>
      <c r="N1876" s="12" t="n">
        <v>0</v>
      </c>
      <c r="O1876" s="12" t="n">
        <v>0.025</v>
      </c>
      <c r="P1876" s="12" t="n">
        <v>0.148</v>
      </c>
      <c r="Q1876" s="23" t="n">
        <f>M1878/H1876</f>
        <v>0.236666666666667</v>
      </c>
    </row>
    <row r="1877" ht="22.5" customHeight="1">
      <c r="A1877" s="34"/>
      <c r="B1877" s="20"/>
      <c r="C1877" s="13"/>
      <c r="D1877" s="20"/>
      <c r="E1877" s="29"/>
      <c r="F1877" s="20"/>
      <c r="G1877" s="29"/>
      <c r="H1877" s="20"/>
      <c r="I1877" s="20"/>
      <c r="J1877" s="13" t="s">
        <v>127</v>
      </c>
      <c r="K1877" s="17" t="n">
        <v>43622</v>
      </c>
      <c r="L1877" s="15" t="n">
        <v>13740</v>
      </c>
      <c r="M1877" s="15" t="n">
        <v>71</v>
      </c>
      <c r="N1877" s="12" t="n">
        <v>0</v>
      </c>
      <c r="O1877" s="12" t="n">
        <v>0.021</v>
      </c>
      <c r="P1877" s="12" t="n">
        <v>1.5</v>
      </c>
      <c r="Q1877" s="26"/>
    </row>
    <row r="1878" ht="22.5" customHeight="1">
      <c r="A1878" s="34"/>
      <c r="B1878" s="20"/>
      <c r="C1878" s="13"/>
      <c r="D1878" s="20"/>
      <c r="E1878" s="29"/>
      <c r="F1878" s="20"/>
      <c r="G1878" s="29"/>
      <c r="H1878" s="20"/>
      <c r="I1878" s="20"/>
      <c r="J1878" s="13" t="s">
        <v>128</v>
      </c>
      <c r="K1878" s="17" t="n">
        <v>49204</v>
      </c>
      <c r="L1878" s="15" t="n">
        <v>15507</v>
      </c>
      <c r="M1878" s="15" t="n">
        <v>71</v>
      </c>
      <c r="N1878" s="12" t="n">
        <v>0</v>
      </c>
      <c r="O1878" s="12" t="n">
        <v>0.021</v>
      </c>
      <c r="P1878" s="12" t="n">
        <v>1.5</v>
      </c>
      <c r="Q1878" s="26"/>
    </row>
    <row r="1879" ht="22.5" customHeight="1">
      <c r="A1879" s="34"/>
      <c r="B1879" s="20"/>
      <c r="C1879" s="13" t="n">
        <v>8998645</v>
      </c>
      <c r="D1879" s="13" t="s">
        <v>31</v>
      </c>
      <c r="E1879" s="14" t="s">
        <v>17</v>
      </c>
      <c r="F1879" s="13" t="s">
        <v>15</v>
      </c>
      <c r="G1879" s="24" t="n">
        <v>0.28</v>
      </c>
      <c r="H1879" s="13" t="n">
        <v>200</v>
      </c>
      <c r="I1879" s="21" t="n">
        <f>G1879*H1879*7</f>
        <v>392</v>
      </c>
      <c r="J1879" s="13" t="s">
        <v>126</v>
      </c>
      <c r="K1879" s="17" t="n">
        <v>2857</v>
      </c>
      <c r="L1879" s="15" t="n">
        <v>28</v>
      </c>
      <c r="M1879" s="15" t="n">
        <v>0</v>
      </c>
      <c r="N1879" s="12" t="n">
        <v>0</v>
      </c>
      <c r="O1879" s="12" t="n">
        <v>0</v>
      </c>
      <c r="P1879" s="12" t="n">
        <v>0</v>
      </c>
      <c r="Q1879" s="23" t="n">
        <f>M1881/H1879</f>
        <v>0.03</v>
      </c>
    </row>
    <row r="1880" ht="22.5" customHeight="1">
      <c r="A1880" s="34"/>
      <c r="B1880" s="20"/>
      <c r="C1880" s="13"/>
      <c r="D1880" s="20"/>
      <c r="E1880" s="29"/>
      <c r="F1880" s="20"/>
      <c r="G1880" s="29"/>
      <c r="H1880" s="20"/>
      <c r="I1880" s="20"/>
      <c r="J1880" s="13" t="s">
        <v>127</v>
      </c>
      <c r="K1880" s="17" t="n">
        <v>19881</v>
      </c>
      <c r="L1880" s="15" t="n">
        <v>195</v>
      </c>
      <c r="M1880" s="15" t="n">
        <v>1</v>
      </c>
      <c r="N1880" s="12" t="n">
        <v>0</v>
      </c>
      <c r="O1880" s="12" t="n">
        <v>0.087</v>
      </c>
      <c r="P1880" s="12" t="n">
        <v>0.087</v>
      </c>
      <c r="Q1880" s="26"/>
    </row>
    <row r="1881" ht="22.5" customHeight="1">
      <c r="A1881" s="34"/>
      <c r="B1881" s="20"/>
      <c r="C1881" s="13"/>
      <c r="D1881" s="20"/>
      <c r="E1881" s="29"/>
      <c r="F1881" s="20"/>
      <c r="G1881" s="29"/>
      <c r="H1881" s="20"/>
      <c r="I1881" s="20"/>
      <c r="J1881" s="13" t="s">
        <v>128</v>
      </c>
      <c r="K1881" s="17" t="n">
        <v>52258</v>
      </c>
      <c r="L1881" s="15" t="n">
        <v>365</v>
      </c>
      <c r="M1881" s="17" t="n">
        <v>6</v>
      </c>
      <c r="N1881" s="12" t="n">
        <v>0.008</v>
      </c>
      <c r="O1881" s="12" t="n">
        <v>0.475</v>
      </c>
      <c r="P1881" s="12" t="n">
        <v>2.853</v>
      </c>
      <c r="Q1881" s="26"/>
    </row>
    <row r="1882" ht="22.5" customHeight="1">
      <c r="A1882" s="34"/>
      <c r="B1882" s="20"/>
      <c r="C1882" s="13" t="n">
        <v>4383473</v>
      </c>
      <c r="D1882" s="13" t="s">
        <v>35</v>
      </c>
      <c r="E1882" s="14" t="s">
        <v>14</v>
      </c>
      <c r="F1882" s="13" t="s">
        <v>15</v>
      </c>
      <c r="G1882" s="24" t="n">
        <v>0.2</v>
      </c>
      <c r="H1882" s="13" t="n">
        <v>150</v>
      </c>
      <c r="I1882" s="21" t="n">
        <f>G1882*H1882*7</f>
        <v>210</v>
      </c>
      <c r="J1882" s="13" t="s">
        <v>126</v>
      </c>
      <c r="K1882" s="17" t="n">
        <v>39</v>
      </c>
      <c r="L1882" s="15" t="n">
        <v>6</v>
      </c>
      <c r="M1882" s="15" t="n">
        <v>0</v>
      </c>
      <c r="N1882" s="12" t="n">
        <v>0</v>
      </c>
      <c r="O1882" s="12" t="n">
        <v>0</v>
      </c>
      <c r="P1882" s="12" t="n">
        <v>0</v>
      </c>
      <c r="Q1882" s="23" t="n">
        <f>M1884/H1882</f>
        <v>1</v>
      </c>
    </row>
    <row r="1883" ht="22.5" customHeight="1">
      <c r="A1883" s="34"/>
      <c r="B1883" s="20"/>
      <c r="C1883" s="13"/>
      <c r="D1883" s="20"/>
      <c r="E1883" s="29"/>
      <c r="F1883" s="20"/>
      <c r="G1883" s="29"/>
      <c r="H1883" s="20"/>
      <c r="I1883" s="20"/>
      <c r="J1883" s="13" t="s">
        <v>127</v>
      </c>
      <c r="K1883" s="17" t="n">
        <v>40768</v>
      </c>
      <c r="L1883" s="15" t="n">
        <v>2304</v>
      </c>
      <c r="M1883" s="15" t="n">
        <v>91</v>
      </c>
      <c r="N1883" s="12" t="n">
        <v>0.008</v>
      </c>
      <c r="O1883" s="12" t="n">
        <v>0.202</v>
      </c>
      <c r="P1883" s="12" t="n">
        <v>18.414</v>
      </c>
      <c r="Q1883" s="26"/>
    </row>
    <row r="1884" ht="22.5" customHeight="1">
      <c r="A1884" s="34"/>
      <c r="B1884" s="20"/>
      <c r="C1884" s="13"/>
      <c r="D1884" s="20"/>
      <c r="E1884" s="29"/>
      <c r="F1884" s="20"/>
      <c r="G1884" s="29"/>
      <c r="H1884" s="20"/>
      <c r="I1884" s="20"/>
      <c r="J1884" s="13" t="s">
        <v>128</v>
      </c>
      <c r="K1884" s="17" t="n">
        <v>74276</v>
      </c>
      <c r="L1884" s="15" t="n">
        <v>10527</v>
      </c>
      <c r="M1884" s="15" t="n">
        <v>150</v>
      </c>
      <c r="N1884" s="12" t="n">
        <v>0.003</v>
      </c>
      <c r="O1884" s="12" t="n">
        <v>0.2</v>
      </c>
      <c r="P1884" s="12" t="n">
        <v>29.97</v>
      </c>
      <c r="Q1884" s="26"/>
    </row>
    <row r="1885" ht="22.5" customHeight="1">
      <c r="A1885" s="34"/>
      <c r="B1885" s="20"/>
      <c r="C1885" s="13" t="n">
        <v>8094753</v>
      </c>
      <c r="D1885" s="13" t="s">
        <v>35</v>
      </c>
      <c r="E1885" s="14" t="s">
        <v>14</v>
      </c>
      <c r="F1885" s="13" t="s">
        <v>26</v>
      </c>
      <c r="G1885" s="24" t="n">
        <v>0.3</v>
      </c>
      <c r="H1885" s="13" t="n">
        <v>200</v>
      </c>
      <c r="I1885" s="21" t="n">
        <f>G1885*H1885*7</f>
        <v>420</v>
      </c>
      <c r="J1885" s="13" t="s">
        <v>126</v>
      </c>
      <c r="K1885" s="17" t="n">
        <v>79498</v>
      </c>
      <c r="L1885" s="15" t="n">
        <v>290</v>
      </c>
      <c r="M1885" s="15" t="n">
        <v>14</v>
      </c>
      <c r="N1885" s="12" t="n">
        <v>0.01</v>
      </c>
      <c r="O1885" s="12" t="n">
        <v>0.31</v>
      </c>
      <c r="P1885" s="12" t="n">
        <v>4.29</v>
      </c>
      <c r="Q1885" s="23" t="n">
        <f>M1887/H1885</f>
        <v>0.925</v>
      </c>
    </row>
    <row r="1886" ht="22.5" customHeight="1">
      <c r="A1886" s="34"/>
      <c r="B1886" s="20"/>
      <c r="C1886" s="13"/>
      <c r="D1886" s="20"/>
      <c r="E1886" s="29"/>
      <c r="F1886" s="20"/>
      <c r="G1886" s="29"/>
      <c r="H1886" s="20"/>
      <c r="I1886" s="20"/>
      <c r="J1886" s="13" t="s">
        <v>127</v>
      </c>
      <c r="K1886" s="17" t="n">
        <v>709279</v>
      </c>
      <c r="L1886" s="15" t="n">
        <v>2704</v>
      </c>
      <c r="M1886" s="15" t="n">
        <v>134</v>
      </c>
      <c r="N1886" s="12" t="n">
        <v>0.01</v>
      </c>
      <c r="O1886" s="12" t="n">
        <v>0.3</v>
      </c>
      <c r="P1886" s="12" t="n">
        <v>40.04</v>
      </c>
      <c r="Q1886" s="26"/>
      <c r="R1886" s="4" t="s">
        <v>155</v>
      </c>
    </row>
    <row r="1887" ht="22.5" customHeight="1">
      <c r="A1887" s="34"/>
      <c r="B1887" s="20"/>
      <c r="C1887" s="13"/>
      <c r="D1887" s="20"/>
      <c r="E1887" s="29"/>
      <c r="F1887" s="20"/>
      <c r="G1887" s="29"/>
      <c r="H1887" s="20"/>
      <c r="I1887" s="20"/>
      <c r="J1887" s="13" t="s">
        <v>128</v>
      </c>
      <c r="K1887" s="17" t="n">
        <v>1118133</v>
      </c>
      <c r="L1887" s="15" t="n">
        <v>5056</v>
      </c>
      <c r="M1887" s="15" t="n">
        <v>185</v>
      </c>
      <c r="N1887" s="12" t="n">
        <v>0.01</v>
      </c>
      <c r="O1887" s="12" t="n">
        <v>0.4</v>
      </c>
      <c r="P1887" s="12" t="n">
        <v>74.59</v>
      </c>
      <c r="Q1887" s="26"/>
    </row>
    <row r="1888" ht="22.5" customHeight="1">
      <c r="A1888" s="34"/>
      <c r="B1888" s="20"/>
      <c r="C1888" s="13" t="n">
        <v>9415350</v>
      </c>
      <c r="D1888" s="13" t="s">
        <v>37</v>
      </c>
      <c r="E1888" s="14" t="s">
        <v>14</v>
      </c>
      <c r="F1888" s="13" t="s">
        <v>26</v>
      </c>
      <c r="G1888" s="24" t="n">
        <v>0.15</v>
      </c>
      <c r="H1888" s="13" t="n">
        <v>50</v>
      </c>
      <c r="I1888" s="21" t="n">
        <f>G1888*H1888*7</f>
        <v>52.5</v>
      </c>
      <c r="J1888" s="13" t="s">
        <v>126</v>
      </c>
      <c r="K1888" s="17" t="n">
        <v>2411</v>
      </c>
      <c r="L1888" s="15" t="n">
        <v>34</v>
      </c>
      <c r="M1888" s="15" t="n">
        <v>1</v>
      </c>
      <c r="N1888" s="12" t="n">
        <v>0.01</v>
      </c>
      <c r="O1888" s="12" t="n">
        <v>0.4</v>
      </c>
      <c r="P1888" s="12" t="n">
        <v>0.4</v>
      </c>
      <c r="Q1888" s="23" t="n">
        <f>M1890/H1888</f>
        <v>0.82</v>
      </c>
    </row>
    <row r="1889" ht="22.5" customHeight="1">
      <c r="A1889" s="34"/>
      <c r="B1889" s="20"/>
      <c r="C1889" s="13"/>
      <c r="D1889" s="20"/>
      <c r="E1889" s="29"/>
      <c r="F1889" s="20"/>
      <c r="G1889" s="29"/>
      <c r="H1889" s="20"/>
      <c r="I1889" s="20"/>
      <c r="J1889" s="13" t="s">
        <v>127</v>
      </c>
      <c r="K1889" s="17" t="n">
        <v>11883</v>
      </c>
      <c r="L1889" s="15" t="n">
        <v>259</v>
      </c>
      <c r="M1889" s="15" t="n">
        <v>40</v>
      </c>
      <c r="N1889" s="12" t="n">
        <v>0.03</v>
      </c>
      <c r="O1889" s="12" t="n">
        <v>0.16</v>
      </c>
      <c r="P1889" s="12" t="n">
        <v>6.54</v>
      </c>
      <c r="Q1889" s="26"/>
    </row>
    <row r="1890" ht="22.5" customHeight="1">
      <c r="A1890" s="34"/>
      <c r="B1890" s="20"/>
      <c r="C1890" s="13"/>
      <c r="D1890" s="20"/>
      <c r="E1890" s="29"/>
      <c r="F1890" s="20"/>
      <c r="G1890" s="29"/>
      <c r="H1890" s="20"/>
      <c r="I1890" s="20"/>
      <c r="J1890" s="13" t="s">
        <v>128</v>
      </c>
      <c r="K1890" s="17" t="n">
        <v>18678</v>
      </c>
      <c r="L1890" s="15" t="n">
        <v>528</v>
      </c>
      <c r="M1890" s="15" t="n">
        <v>41</v>
      </c>
      <c r="N1890" s="12" t="n">
        <v>0.02</v>
      </c>
      <c r="O1890" s="12" t="n">
        <v>0.24</v>
      </c>
      <c r="P1890" s="12" t="n">
        <v>10.02</v>
      </c>
      <c r="Q1890" s="26"/>
    </row>
    <row r="1891" ht="22.5" customHeight="1">
      <c r="A1891" s="34"/>
      <c r="B1891" s="20"/>
      <c r="C1891" s="13" t="n">
        <v>2783561</v>
      </c>
      <c r="D1891" s="13" t="s">
        <v>38</v>
      </c>
      <c r="E1891" s="14" t="s">
        <v>14</v>
      </c>
      <c r="F1891" s="13" t="s">
        <v>15</v>
      </c>
      <c r="G1891" s="24" t="n">
        <v>0.1</v>
      </c>
      <c r="H1891" s="13" t="n">
        <v>500</v>
      </c>
      <c r="I1891" s="21" t="n">
        <f>G1891*H1891*7</f>
        <v>350</v>
      </c>
      <c r="J1891" s="13" t="s">
        <v>126</v>
      </c>
      <c r="K1891" s="17" t="n">
        <v>28</v>
      </c>
      <c r="L1891" s="15" t="n">
        <v>3</v>
      </c>
      <c r="M1891" s="15" t="n">
        <v>0</v>
      </c>
      <c r="N1891" s="12" t="n">
        <v>0</v>
      </c>
      <c r="O1891" s="12" t="n">
        <v>0</v>
      </c>
      <c r="P1891" s="12" t="n">
        <v>0</v>
      </c>
      <c r="Q1891" s="23" t="n">
        <f>M1893/H1891</f>
        <v>0.88</v>
      </c>
    </row>
    <row r="1892" ht="22.5" customHeight="1">
      <c r="A1892" s="34"/>
      <c r="B1892" s="20"/>
      <c r="C1892" s="13"/>
      <c r="D1892" s="20"/>
      <c r="E1892" s="29"/>
      <c r="F1892" s="20"/>
      <c r="G1892" s="29"/>
      <c r="H1892" s="20"/>
      <c r="I1892" s="20"/>
      <c r="J1892" s="13" t="s">
        <v>127</v>
      </c>
      <c r="K1892" s="17" t="n">
        <v>7767</v>
      </c>
      <c r="L1892" s="15" t="n">
        <v>476</v>
      </c>
      <c r="M1892" s="17" t="n">
        <v>33</v>
      </c>
      <c r="N1892" s="12" t="n">
        <v>0.007</v>
      </c>
      <c r="O1892" s="12" t="n">
        <v>0.104</v>
      </c>
      <c r="P1892" s="12" t="n">
        <v>3.42</v>
      </c>
      <c r="Q1892" s="26"/>
    </row>
    <row r="1893" ht="22.5" customHeight="1">
      <c r="A1893" s="34"/>
      <c r="B1893" s="20"/>
      <c r="C1893" s="13"/>
      <c r="D1893" s="20"/>
      <c r="E1893" s="29"/>
      <c r="F1893" s="20"/>
      <c r="G1893" s="29"/>
      <c r="H1893" s="20"/>
      <c r="I1893" s="20"/>
      <c r="J1893" s="13" t="s">
        <v>128</v>
      </c>
      <c r="K1893" s="17" t="n">
        <v>40426</v>
      </c>
      <c r="L1893" s="15" t="n">
        <v>9041</v>
      </c>
      <c r="M1893" s="17" t="n">
        <v>440</v>
      </c>
      <c r="N1893" s="12" t="n">
        <v>0.005</v>
      </c>
      <c r="O1893" s="12" t="n">
        <v>0.102</v>
      </c>
      <c r="P1893" s="12" t="n">
        <v>44.995</v>
      </c>
      <c r="Q1893" s="26"/>
    </row>
    <row r="1894" ht="22.5" customHeight="1">
      <c r="A1894" s="34"/>
      <c r="B1894" s="20"/>
      <c r="C1894" s="13" t="n">
        <v>10599157</v>
      </c>
      <c r="D1894" s="13" t="s">
        <v>39</v>
      </c>
      <c r="E1894" s="14" t="s">
        <v>14</v>
      </c>
      <c r="F1894" s="13" t="s">
        <v>15</v>
      </c>
      <c r="G1894" s="24" t="n">
        <v>0.3</v>
      </c>
      <c r="H1894" s="13" t="n">
        <v>150</v>
      </c>
      <c r="I1894" s="21" t="n">
        <f>G1894*H1894*7</f>
        <v>315</v>
      </c>
      <c r="J1894" s="13" t="s">
        <v>126</v>
      </c>
      <c r="K1894" s="17" t="n">
        <v>7</v>
      </c>
      <c r="L1894" s="15" t="n">
        <v>2</v>
      </c>
      <c r="M1894" s="15" t="n">
        <v>0</v>
      </c>
      <c r="N1894" s="12" t="n">
        <v>0</v>
      </c>
      <c r="O1894" s="12" t="n">
        <v>0</v>
      </c>
      <c r="P1894" s="12" t="n">
        <v>0</v>
      </c>
      <c r="Q1894" s="23" t="n">
        <f>M1896/H1894</f>
        <v>0.673333333333333</v>
      </c>
    </row>
    <row r="1895" ht="22.5" customHeight="1">
      <c r="A1895" s="34"/>
      <c r="B1895" s="20"/>
      <c r="C1895" s="13"/>
      <c r="D1895" s="20"/>
      <c r="E1895" s="29"/>
      <c r="F1895" s="20"/>
      <c r="G1895" s="29"/>
      <c r="H1895" s="20"/>
      <c r="I1895" s="20"/>
      <c r="J1895" s="13" t="s">
        <v>127</v>
      </c>
      <c r="K1895" s="17" t="n">
        <v>8398</v>
      </c>
      <c r="L1895" s="15" t="n">
        <v>1821</v>
      </c>
      <c r="M1895" s="17" t="n">
        <v>47</v>
      </c>
      <c r="N1895" s="12" t="n">
        <v>0.008</v>
      </c>
      <c r="O1895" s="12" t="n">
        <v>0.309</v>
      </c>
      <c r="P1895" s="12" t="n">
        <v>14.5</v>
      </c>
      <c r="Q1895" s="26"/>
    </row>
    <row r="1896" ht="22.5" customHeight="1">
      <c r="A1896" s="34"/>
      <c r="B1896" s="20"/>
      <c r="C1896" s="13"/>
      <c r="D1896" s="20"/>
      <c r="E1896" s="29"/>
      <c r="F1896" s="20"/>
      <c r="G1896" s="29"/>
      <c r="H1896" s="20"/>
      <c r="I1896" s="20"/>
      <c r="J1896" s="13" t="s">
        <v>128</v>
      </c>
      <c r="K1896" s="17" t="n">
        <v>19713</v>
      </c>
      <c r="L1896" s="15" t="n">
        <v>4740</v>
      </c>
      <c r="M1896" s="17" t="n">
        <v>101</v>
      </c>
      <c r="N1896" s="12" t="n">
        <v>0.007</v>
      </c>
      <c r="O1896" s="12" t="n">
        <v>0.31</v>
      </c>
      <c r="P1896" s="12" t="n">
        <v>31.3</v>
      </c>
      <c r="Q1896" s="26"/>
    </row>
    <row r="1897" ht="22.5" customHeight="1">
      <c r="A1897" s="34"/>
      <c r="B1897" s="20"/>
      <c r="C1897" s="13" t="n">
        <v>10599681</v>
      </c>
      <c r="D1897" s="13" t="s">
        <v>40</v>
      </c>
      <c r="E1897" s="14" t="s">
        <v>14</v>
      </c>
      <c r="F1897" s="13" t="s">
        <v>15</v>
      </c>
      <c r="G1897" s="24" t="n">
        <v>0.13</v>
      </c>
      <c r="H1897" s="13" t="n">
        <v>400</v>
      </c>
      <c r="I1897" s="21" t="n">
        <f>G1897*H1897*7</f>
        <v>364</v>
      </c>
      <c r="J1897" s="13" t="s">
        <v>126</v>
      </c>
      <c r="K1897" s="15" t="n">
        <v>171</v>
      </c>
      <c r="L1897" s="15" t="n">
        <v>45</v>
      </c>
      <c r="M1897" s="15" t="n">
        <v>2</v>
      </c>
      <c r="N1897" s="12" t="n">
        <v>0.006</v>
      </c>
      <c r="O1897" s="12" t="n">
        <v>0.13</v>
      </c>
      <c r="P1897" s="12" t="n">
        <v>0.26</v>
      </c>
      <c r="Q1897" s="23" t="n">
        <f>M1899/H1897</f>
        <v>1</v>
      </c>
    </row>
    <row r="1898" ht="22.5" customHeight="1">
      <c r="A1898" s="34"/>
      <c r="B1898" s="20"/>
      <c r="C1898" s="13"/>
      <c r="D1898" s="20"/>
      <c r="E1898" s="29"/>
      <c r="F1898" s="20"/>
      <c r="G1898" s="29"/>
      <c r="H1898" s="20"/>
      <c r="I1898" s="20"/>
      <c r="J1898" s="13" t="s">
        <v>127</v>
      </c>
      <c r="K1898" s="17" t="n">
        <v>8651</v>
      </c>
      <c r="L1898" s="15" t="n">
        <v>2157</v>
      </c>
      <c r="M1898" s="17" t="n">
        <v>112</v>
      </c>
      <c r="N1898" s="12" t="n">
        <v>0.007</v>
      </c>
      <c r="O1898" s="12" t="n">
        <v>0.13</v>
      </c>
      <c r="P1898" s="12" t="n">
        <v>14.56</v>
      </c>
      <c r="Q1898" s="26"/>
    </row>
    <row r="1899" ht="22.5" customHeight="1">
      <c r="A1899" s="34"/>
      <c r="B1899" s="20"/>
      <c r="C1899" s="13"/>
      <c r="D1899" s="20"/>
      <c r="E1899" s="29"/>
      <c r="F1899" s="20"/>
      <c r="G1899" s="29"/>
      <c r="H1899" s="20"/>
      <c r="I1899" s="20"/>
      <c r="J1899" s="13" t="s">
        <v>128</v>
      </c>
      <c r="K1899" s="17" t="n">
        <v>29120</v>
      </c>
      <c r="L1899" s="15" t="n">
        <v>8913</v>
      </c>
      <c r="M1899" s="17" t="n">
        <v>400</v>
      </c>
      <c r="N1899" s="12" t="n">
        <v>0.006</v>
      </c>
      <c r="O1899" s="12" t="n">
        <v>0.13</v>
      </c>
      <c r="P1899" s="12" t="n">
        <v>52</v>
      </c>
      <c r="Q1899" s="26"/>
    </row>
    <row r="1900" ht="22.5" customHeight="1">
      <c r="A1900" s="34"/>
      <c r="B1900" s="20"/>
      <c r="C1900" s="13" t="n">
        <v>6060965</v>
      </c>
      <c r="D1900" s="13" t="s">
        <v>35</v>
      </c>
      <c r="E1900" s="14" t="s">
        <v>14</v>
      </c>
      <c r="F1900" s="13" t="s">
        <v>15</v>
      </c>
      <c r="G1900" s="105" t="n">
        <v>0.3</v>
      </c>
      <c r="H1900" s="38" t="n">
        <v>100</v>
      </c>
      <c r="I1900" s="40" t="n">
        <f>G1900*H1900*7</f>
        <v>210</v>
      </c>
      <c r="J1900" s="13" t="s">
        <v>126</v>
      </c>
      <c r="K1900" s="15" t="n">
        <v>135</v>
      </c>
      <c r="L1900" s="15" t="n">
        <v>17</v>
      </c>
      <c r="M1900" s="15" t="n">
        <v>0</v>
      </c>
      <c r="N1900" s="12" t="n">
        <v>0.006</v>
      </c>
      <c r="O1900" s="12" t="n">
        <v>0</v>
      </c>
      <c r="P1900" s="12" t="n">
        <v>0</v>
      </c>
      <c r="Q1900" s="23" t="n">
        <f>M1902/H1900</f>
        <v>0.66</v>
      </c>
    </row>
    <row r="1901" ht="22.5" customHeight="1">
      <c r="A1901" s="34"/>
      <c r="B1901" s="20"/>
      <c r="C1901" s="20"/>
      <c r="D1901" s="20"/>
      <c r="E1901" s="29"/>
      <c r="F1901" s="20"/>
      <c r="G1901" s="45"/>
      <c r="H1901" s="34"/>
      <c r="I1901" s="34"/>
      <c r="J1901" s="13" t="s">
        <v>127</v>
      </c>
      <c r="K1901" s="15" t="n">
        <v>13381</v>
      </c>
      <c r="L1901" s="15" t="n">
        <v>932</v>
      </c>
      <c r="M1901" s="16" t="n">
        <v>21</v>
      </c>
      <c r="N1901" s="12" t="n">
        <v>0.007</v>
      </c>
      <c r="O1901" s="12" t="n">
        <v>0.3</v>
      </c>
      <c r="P1901" s="12" t="n">
        <v>6.3</v>
      </c>
      <c r="Q1901" s="26"/>
    </row>
    <row r="1902" ht="22.5" customHeight="1">
      <c r="A1902" s="34"/>
      <c r="B1902" s="20"/>
      <c r="C1902" s="20"/>
      <c r="D1902" s="20"/>
      <c r="E1902" s="29"/>
      <c r="F1902" s="20"/>
      <c r="G1902" s="46"/>
      <c r="H1902" s="30"/>
      <c r="I1902" s="30"/>
      <c r="J1902" s="13" t="s">
        <v>128</v>
      </c>
      <c r="K1902" s="15" t="n">
        <v>25189</v>
      </c>
      <c r="L1902" s="15" t="n">
        <v>4021</v>
      </c>
      <c r="M1902" s="16" t="n">
        <v>66</v>
      </c>
      <c r="N1902" s="12" t="n">
        <v>0.005</v>
      </c>
      <c r="O1902" s="12" t="n">
        <v>0.3</v>
      </c>
      <c r="P1902" s="12" t="n">
        <v>19.8</v>
      </c>
      <c r="Q1902" s="26"/>
    </row>
    <row r="1903" ht="22.5" customHeight="1">
      <c r="A1903" s="34"/>
      <c r="B1903" s="20"/>
      <c r="C1903" s="13" t="n">
        <v>10842514</v>
      </c>
      <c r="D1903" s="13" t="s">
        <v>41</v>
      </c>
      <c r="E1903" s="14" t="s">
        <v>14</v>
      </c>
      <c r="F1903" s="13" t="s">
        <v>26</v>
      </c>
      <c r="G1903" s="105" t="n">
        <v>0.15</v>
      </c>
      <c r="H1903" s="38" t="n">
        <v>100</v>
      </c>
      <c r="I1903" s="40" t="n">
        <f>G1903*H1903*7</f>
        <v>105</v>
      </c>
      <c r="J1903" s="13" t="s">
        <v>126</v>
      </c>
      <c r="K1903" s="15" t="n">
        <v>12</v>
      </c>
      <c r="L1903" s="15" t="n">
        <v>0</v>
      </c>
      <c r="M1903" s="15" t="n">
        <v>0</v>
      </c>
      <c r="N1903" s="12" t="n">
        <v>0</v>
      </c>
      <c r="O1903" s="12" t="n">
        <v>0</v>
      </c>
      <c r="P1903" s="12" t="n">
        <v>0</v>
      </c>
      <c r="Q1903" s="23" t="n">
        <f>M1905/H1903</f>
        <v>0</v>
      </c>
      <c r="R1903" s="4" t="s">
        <v>130</v>
      </c>
    </row>
    <row r="1904" ht="22.5" customHeight="1">
      <c r="A1904" s="34"/>
      <c r="B1904" s="20"/>
      <c r="C1904" s="20"/>
      <c r="D1904" s="20"/>
      <c r="E1904" s="29"/>
      <c r="F1904" s="20"/>
      <c r="G1904" s="45"/>
      <c r="H1904" s="34"/>
      <c r="I1904" s="34"/>
      <c r="J1904" s="13" t="s">
        <v>127</v>
      </c>
      <c r="K1904" s="15" t="n">
        <v>221</v>
      </c>
      <c r="L1904" s="15" t="n">
        <v>32</v>
      </c>
      <c r="M1904" s="15" t="n">
        <v>0</v>
      </c>
      <c r="N1904" s="12" t="n">
        <v>0</v>
      </c>
      <c r="O1904" s="12" t="n">
        <v>0</v>
      </c>
      <c r="P1904" s="12" t="n">
        <v>0.35</v>
      </c>
      <c r="Q1904" s="26"/>
    </row>
    <row r="1905" ht="22.5" customHeight="1">
      <c r="A1905" s="34"/>
      <c r="B1905" s="20"/>
      <c r="C1905" s="20"/>
      <c r="D1905" s="20"/>
      <c r="E1905" s="29"/>
      <c r="F1905" s="20"/>
      <c r="G1905" s="46"/>
      <c r="H1905" s="30"/>
      <c r="I1905" s="30"/>
      <c r="J1905" s="13" t="s">
        <v>128</v>
      </c>
      <c r="K1905" s="15" t="n">
        <v>685</v>
      </c>
      <c r="L1905" s="15" t="n">
        <v>58</v>
      </c>
      <c r="M1905" s="15" t="n">
        <v>0</v>
      </c>
      <c r="N1905" s="12" t="n">
        <v>0</v>
      </c>
      <c r="O1905" s="12" t="n">
        <v>0</v>
      </c>
      <c r="P1905" s="12" t="n">
        <v>0.49</v>
      </c>
      <c r="Q1905" s="26"/>
    </row>
    <row r="1906" ht="22.5" customHeight="1">
      <c r="A1906" s="34"/>
      <c r="B1906" s="20"/>
      <c r="C1906" s="13" t="n">
        <v>10815258</v>
      </c>
      <c r="D1906" s="13" t="s">
        <v>41</v>
      </c>
      <c r="E1906" s="14" t="s">
        <v>14</v>
      </c>
      <c r="F1906" s="13" t="s">
        <v>15</v>
      </c>
      <c r="G1906" s="105" t="n">
        <v>0.15</v>
      </c>
      <c r="H1906" s="38" t="n">
        <v>100</v>
      </c>
      <c r="I1906" s="40" t="n">
        <f>G1906*H1906*7</f>
        <v>105</v>
      </c>
      <c r="J1906" s="13" t="s">
        <v>126</v>
      </c>
      <c r="K1906" s="15" t="n">
        <v>69</v>
      </c>
      <c r="L1906" s="15" t="n">
        <v>0</v>
      </c>
      <c r="M1906" s="15" t="n">
        <v>0</v>
      </c>
      <c r="N1906" s="12" t="n">
        <v>0</v>
      </c>
      <c r="O1906" s="12" t="n">
        <v>0</v>
      </c>
      <c r="P1906" s="12" t="n">
        <v>0</v>
      </c>
      <c r="Q1906" s="23" t="n">
        <f>M1908/H1906</f>
        <v>0.01</v>
      </c>
    </row>
    <row r="1907" ht="22.5" customHeight="1">
      <c r="A1907" s="34"/>
      <c r="B1907" s="20"/>
      <c r="C1907" s="20"/>
      <c r="D1907" s="20"/>
      <c r="E1907" s="29"/>
      <c r="F1907" s="20"/>
      <c r="G1907" s="45"/>
      <c r="H1907" s="34"/>
      <c r="I1907" s="34"/>
      <c r="J1907" s="13" t="s">
        <v>127</v>
      </c>
      <c r="K1907" s="15" t="n">
        <v>3092</v>
      </c>
      <c r="L1907" s="15" t="n">
        <v>39</v>
      </c>
      <c r="M1907" s="15" t="n">
        <v>0</v>
      </c>
      <c r="N1907" s="12" t="n">
        <v>0</v>
      </c>
      <c r="O1907" s="12" t="n">
        <v>0</v>
      </c>
      <c r="P1907" s="12" t="n">
        <v>0</v>
      </c>
      <c r="Q1907" s="26"/>
    </row>
    <row r="1908" ht="22.5" customHeight="1">
      <c r="A1908" s="34"/>
      <c r="B1908" s="20"/>
      <c r="C1908" s="20"/>
      <c r="D1908" s="20"/>
      <c r="E1908" s="29"/>
      <c r="F1908" s="20"/>
      <c r="G1908" s="46"/>
      <c r="H1908" s="30"/>
      <c r="I1908" s="30"/>
      <c r="J1908" s="13" t="s">
        <v>128</v>
      </c>
      <c r="K1908" s="15" t="n">
        <v>10191</v>
      </c>
      <c r="L1908" s="15" t="n">
        <v>107</v>
      </c>
      <c r="M1908" s="15" t="n">
        <v>1</v>
      </c>
      <c r="N1908" s="12" t="n">
        <v>0</v>
      </c>
      <c r="O1908" s="12" t="n">
        <v>0.15</v>
      </c>
      <c r="P1908" s="12" t="n">
        <v>0.15</v>
      </c>
      <c r="Q1908" s="26"/>
    </row>
    <row r="1909" ht="22.5" customHeight="1">
      <c r="A1909" s="34"/>
      <c r="B1909" s="20"/>
      <c r="C1909" s="13" t="n">
        <v>91535229</v>
      </c>
      <c r="D1909" s="13" t="s">
        <v>31</v>
      </c>
      <c r="E1909" s="14" t="s">
        <v>36</v>
      </c>
      <c r="F1909" s="13" t="s">
        <v>15</v>
      </c>
      <c r="G1909" s="105" t="n">
        <v>0.02</v>
      </c>
      <c r="H1909" s="38" t="n">
        <v>500</v>
      </c>
      <c r="I1909" s="40" t="n">
        <f>G1909*H1909*7</f>
        <v>70</v>
      </c>
      <c r="J1909" s="13" t="s">
        <v>126</v>
      </c>
      <c r="K1909" s="15" t="n">
        <v>38</v>
      </c>
      <c r="L1909" s="15" t="n">
        <v>21</v>
      </c>
      <c r="M1909" s="15" t="n">
        <v>0</v>
      </c>
      <c r="N1909" s="12" t="n">
        <v>0</v>
      </c>
      <c r="O1909" s="12" t="n">
        <v>0</v>
      </c>
      <c r="P1909" s="12" t="n">
        <v>0</v>
      </c>
      <c r="Q1909" s="23" t="n">
        <f>M1911/H1909</f>
        <v>0.024</v>
      </c>
    </row>
    <row r="1910" ht="22.5" customHeight="1">
      <c r="A1910" s="34"/>
      <c r="B1910" s="20"/>
      <c r="C1910" s="20"/>
      <c r="D1910" s="20"/>
      <c r="E1910" s="29"/>
      <c r="F1910" s="20"/>
      <c r="G1910" s="45"/>
      <c r="H1910" s="34"/>
      <c r="I1910" s="34"/>
      <c r="J1910" s="13" t="s">
        <v>127</v>
      </c>
      <c r="K1910" s="15" t="n">
        <v>3161</v>
      </c>
      <c r="L1910" s="15" t="n">
        <v>1076</v>
      </c>
      <c r="M1910" s="15" t="n">
        <v>12</v>
      </c>
      <c r="N1910" s="12" t="n">
        <v>0</v>
      </c>
      <c r="O1910" s="12" t="n">
        <v>0.04</v>
      </c>
      <c r="P1910" s="12" t="n">
        <v>0.48</v>
      </c>
      <c r="Q1910" s="26"/>
    </row>
    <row r="1911" ht="22.5" customHeight="1">
      <c r="A1911" s="34"/>
      <c r="B1911" s="20"/>
      <c r="C1911" s="20"/>
      <c r="D1911" s="20"/>
      <c r="E1911" s="29"/>
      <c r="F1911" s="20"/>
      <c r="G1911" s="46"/>
      <c r="H1911" s="30"/>
      <c r="I1911" s="30"/>
      <c r="J1911" s="13" t="s">
        <v>128</v>
      </c>
      <c r="K1911" s="15" t="n">
        <v>5018</v>
      </c>
      <c r="L1911" s="15" t="n">
        <v>1561</v>
      </c>
      <c r="M1911" s="15" t="n">
        <v>12</v>
      </c>
      <c r="N1911" s="12" t="n">
        <v>0</v>
      </c>
      <c r="O1911" s="12" t="n">
        <v>0.04</v>
      </c>
      <c r="P1911" s="12" t="n">
        <v>0.48</v>
      </c>
      <c r="Q1911" s="26"/>
    </row>
    <row r="1912" ht="22.5" customHeight="1">
      <c r="A1912" s="34"/>
      <c r="B1912" s="20"/>
      <c r="C1912" s="13" t="n">
        <v>91535331</v>
      </c>
      <c r="D1912" s="13" t="s">
        <v>31</v>
      </c>
      <c r="E1912" s="14" t="s">
        <v>42</v>
      </c>
      <c r="F1912" s="13" t="s">
        <v>15</v>
      </c>
      <c r="G1912" s="105" t="n">
        <v>0.02</v>
      </c>
      <c r="H1912" s="38" t="n">
        <v>750</v>
      </c>
      <c r="I1912" s="40" t="n">
        <f>G1912*H1912*7</f>
        <v>105</v>
      </c>
      <c r="J1912" s="13" t="s">
        <v>126</v>
      </c>
      <c r="K1912" s="15" t="n">
        <v>71</v>
      </c>
      <c r="L1912" s="15" t="n">
        <v>34</v>
      </c>
      <c r="M1912" s="15" t="n">
        <v>0</v>
      </c>
      <c r="N1912" s="12" t="n">
        <v>0</v>
      </c>
      <c r="O1912" s="12" t="n">
        <v>0</v>
      </c>
      <c r="P1912" s="12" t="n">
        <v>0</v>
      </c>
      <c r="Q1912" s="23" t="n">
        <f>M1914/H1912</f>
        <v>0.008</v>
      </c>
    </row>
    <row r="1913" ht="22.5" customHeight="1">
      <c r="A1913" s="34"/>
      <c r="B1913" s="20"/>
      <c r="C1913" s="20"/>
      <c r="D1913" s="20"/>
      <c r="E1913" s="29"/>
      <c r="F1913" s="20"/>
      <c r="G1913" s="45"/>
      <c r="H1913" s="34"/>
      <c r="I1913" s="34"/>
      <c r="J1913" s="13" t="s">
        <v>127</v>
      </c>
      <c r="K1913" s="15" t="n">
        <v>810</v>
      </c>
      <c r="L1913" s="15" t="n">
        <v>309</v>
      </c>
      <c r="M1913" s="15" t="n">
        <v>3</v>
      </c>
      <c r="N1913" s="12" t="n">
        <v>0</v>
      </c>
      <c r="O1913" s="12" t="n">
        <v>0.04</v>
      </c>
      <c r="P1913" s="12" t="n">
        <v>0.12</v>
      </c>
      <c r="Q1913" s="26"/>
    </row>
    <row r="1914" ht="22.5" customHeight="1">
      <c r="A1914" s="34"/>
      <c r="B1914" s="20"/>
      <c r="C1914" s="20"/>
      <c r="D1914" s="20"/>
      <c r="E1914" s="29"/>
      <c r="F1914" s="20"/>
      <c r="G1914" s="46"/>
      <c r="H1914" s="30"/>
      <c r="I1914" s="30"/>
      <c r="J1914" s="13" t="s">
        <v>128</v>
      </c>
      <c r="K1914" s="15" t="n">
        <v>1607</v>
      </c>
      <c r="L1914" s="15" t="n">
        <v>578</v>
      </c>
      <c r="M1914" s="16" t="n">
        <v>6</v>
      </c>
      <c r="N1914" s="12" t="n">
        <v>0</v>
      </c>
      <c r="O1914" s="12" t="n">
        <v>0.04</v>
      </c>
      <c r="P1914" s="12" t="n">
        <v>0.24</v>
      </c>
      <c r="Q1914" s="26"/>
    </row>
    <row r="1915" ht="22.5" customHeight="1">
      <c r="A1915" s="34"/>
      <c r="B1915" s="20"/>
      <c r="C1915" s="13" t="n">
        <v>11324493</v>
      </c>
      <c r="D1915" s="13" t="s">
        <v>31</v>
      </c>
      <c r="E1915" s="14" t="s">
        <v>17</v>
      </c>
      <c r="F1915" s="13" t="s">
        <v>15</v>
      </c>
      <c r="G1915" s="105" t="n">
        <v>0.28</v>
      </c>
      <c r="H1915" s="38" t="n">
        <v>100</v>
      </c>
      <c r="I1915" s="40" t="n">
        <f>G1915*H1915*7</f>
        <v>196</v>
      </c>
      <c r="J1915" s="13" t="s">
        <v>126</v>
      </c>
      <c r="K1915" s="15" t="n">
        <v>18</v>
      </c>
      <c r="L1915" s="15" t="n">
        <v>7</v>
      </c>
      <c r="M1915" s="15" t="n">
        <v>1</v>
      </c>
      <c r="N1915" s="12" t="n">
        <v>0.043</v>
      </c>
      <c r="O1915" s="12" t="n">
        <v>0.3</v>
      </c>
      <c r="P1915" s="12" t="n">
        <v>0.3</v>
      </c>
      <c r="Q1915" s="23" t="n">
        <f>M1917/H1915</f>
        <v>0.07</v>
      </c>
    </row>
    <row r="1916" ht="22.5" customHeight="1">
      <c r="A1916" s="34"/>
      <c r="B1916" s="20"/>
      <c r="C1916" s="20"/>
      <c r="D1916" s="20"/>
      <c r="E1916" s="29"/>
      <c r="F1916" s="20"/>
      <c r="G1916" s="45"/>
      <c r="H1916" s="34"/>
      <c r="I1916" s="34"/>
      <c r="J1916" s="13" t="s">
        <v>127</v>
      </c>
      <c r="K1916" s="15" t="n">
        <v>528</v>
      </c>
      <c r="L1916" s="15" t="n">
        <v>196</v>
      </c>
      <c r="M1916" s="15" t="n">
        <v>4</v>
      </c>
      <c r="N1916" s="12" t="n">
        <v>0.011</v>
      </c>
      <c r="O1916" s="12" t="n">
        <v>0.55</v>
      </c>
      <c r="P1916" s="12" t="n">
        <v>2.2</v>
      </c>
      <c r="Q1916" s="26"/>
    </row>
    <row r="1917" ht="22.5" customHeight="1">
      <c r="A1917" s="34"/>
      <c r="B1917" s="20"/>
      <c r="C1917" s="20"/>
      <c r="D1917" s="20"/>
      <c r="E1917" s="29"/>
      <c r="F1917" s="20"/>
      <c r="G1917" s="46"/>
      <c r="H1917" s="30"/>
      <c r="I1917" s="30"/>
      <c r="J1917" s="13" t="s">
        <v>128</v>
      </c>
      <c r="K1917" s="15" t="n">
        <v>1224</v>
      </c>
      <c r="L1917" s="15" t="n">
        <v>455</v>
      </c>
      <c r="M1917" s="15" t="n">
        <v>7</v>
      </c>
      <c r="N1917" s="12" t="n">
        <v>0.008</v>
      </c>
      <c r="O1917" s="12" t="n">
        <v>0.543</v>
      </c>
      <c r="P1917" s="12" t="n">
        <v>3.8</v>
      </c>
      <c r="Q1917" s="26"/>
    </row>
    <row r="1918" ht="22.5" customHeight="1">
      <c r="A1918" s="34"/>
      <c r="B1918" s="20"/>
      <c r="C1918" s="13" t="n">
        <v>10298628</v>
      </c>
      <c r="D1918" s="13" t="s">
        <v>43</v>
      </c>
      <c r="E1918" s="14" t="s">
        <v>14</v>
      </c>
      <c r="F1918" s="13" t="s">
        <v>26</v>
      </c>
      <c r="G1918" s="105" t="n">
        <v>0.14</v>
      </c>
      <c r="H1918" s="38" t="n">
        <v>80</v>
      </c>
      <c r="I1918" s="40" t="n">
        <f>G1918*H1918*7</f>
        <v>78.4</v>
      </c>
      <c r="J1918" s="13" t="s">
        <v>126</v>
      </c>
      <c r="K1918" s="15" t="n">
        <v>3860</v>
      </c>
      <c r="L1918" s="15" t="n">
        <v>38</v>
      </c>
      <c r="M1918" s="15" t="n">
        <v>4</v>
      </c>
      <c r="N1918" s="12" t="n">
        <v>0.03</v>
      </c>
      <c r="O1918" s="12" t="n">
        <v>0.33</v>
      </c>
      <c r="P1918" s="12" t="n">
        <v>1.31</v>
      </c>
      <c r="Q1918" s="23" t="n">
        <f>M1920/H1918</f>
        <v>0.2</v>
      </c>
    </row>
    <row r="1919" ht="22.5" customHeight="1">
      <c r="A1919" s="34"/>
      <c r="B1919" s="20"/>
      <c r="C1919" s="20"/>
      <c r="D1919" s="20"/>
      <c r="E1919" s="29"/>
      <c r="F1919" s="20"/>
      <c r="G1919" s="45"/>
      <c r="H1919" s="34"/>
      <c r="I1919" s="34"/>
      <c r="J1919" s="13" t="s">
        <v>127</v>
      </c>
      <c r="K1919" s="15" t="n">
        <v>5547</v>
      </c>
      <c r="L1919" s="15" t="n">
        <v>113</v>
      </c>
      <c r="M1919" s="15" t="n">
        <v>15</v>
      </c>
      <c r="N1919" s="12" t="n">
        <v>0.01</v>
      </c>
      <c r="O1919" s="12" t="n">
        <v>0.01</v>
      </c>
      <c r="P1919" s="12" t="n">
        <v>1.17</v>
      </c>
      <c r="Q1919" s="26"/>
    </row>
    <row r="1920" ht="22.5" customHeight="1">
      <c r="A1920" s="34"/>
      <c r="B1920" s="20"/>
      <c r="C1920" s="20"/>
      <c r="D1920" s="20"/>
      <c r="E1920" s="29"/>
      <c r="F1920" s="20"/>
      <c r="G1920" s="46"/>
      <c r="H1920" s="30"/>
      <c r="I1920" s="30"/>
      <c r="J1920" s="13" t="s">
        <v>128</v>
      </c>
      <c r="K1920" s="15" t="n">
        <v>11302</v>
      </c>
      <c r="L1920" s="15" t="n">
        <v>195</v>
      </c>
      <c r="M1920" s="16" t="n">
        <v>16</v>
      </c>
      <c r="N1920" s="12" t="n">
        <v>0.01</v>
      </c>
      <c r="O1920" s="12" t="n">
        <v>0.11</v>
      </c>
      <c r="P1920" s="12" t="n">
        <v>1.79</v>
      </c>
      <c r="Q1920" s="26"/>
    </row>
    <row r="1921" ht="22.5" customHeight="1">
      <c r="A1921" s="34"/>
      <c r="B1921" s="20"/>
      <c r="C1921" s="13" t="n">
        <v>11655595</v>
      </c>
      <c r="D1921" s="13" t="s">
        <v>44</v>
      </c>
      <c r="E1921" s="14" t="s">
        <v>14</v>
      </c>
      <c r="F1921" s="13" t="s">
        <v>26</v>
      </c>
      <c r="G1921" s="105" t="n">
        <v>0.4</v>
      </c>
      <c r="H1921" s="38" t="n">
        <v>100</v>
      </c>
      <c r="I1921" s="40" t="n">
        <f>G1921*H1921*7</f>
        <v>280</v>
      </c>
      <c r="J1921" s="13" t="s">
        <v>126</v>
      </c>
      <c r="K1921" s="15" t="n">
        <v>11</v>
      </c>
      <c r="L1921" s="15" t="n">
        <v>0</v>
      </c>
      <c r="M1921" s="15" t="n">
        <v>0</v>
      </c>
      <c r="N1921" s="12" t="n">
        <v>0</v>
      </c>
      <c r="O1921" s="12" t="n">
        <v>0</v>
      </c>
      <c r="P1921" s="12" t="n">
        <v>0</v>
      </c>
      <c r="Q1921" s="23" t="n">
        <f>M1923/H1921</f>
        <v>0.01</v>
      </c>
      <c r="R1921" s="4" t="s">
        <v>131</v>
      </c>
    </row>
    <row r="1922" ht="22.5" customHeight="1">
      <c r="A1922" s="34"/>
      <c r="B1922" s="20"/>
      <c r="C1922" s="20"/>
      <c r="D1922" s="20"/>
      <c r="E1922" s="29"/>
      <c r="F1922" s="20"/>
      <c r="G1922" s="45"/>
      <c r="H1922" s="34"/>
      <c r="I1922" s="34"/>
      <c r="J1922" s="13" t="s">
        <v>127</v>
      </c>
      <c r="K1922" s="15" t="n">
        <v>2206</v>
      </c>
      <c r="L1922" s="15" t="n">
        <v>29</v>
      </c>
      <c r="M1922" s="15" t="n">
        <v>0</v>
      </c>
      <c r="N1922" s="12" t="n">
        <v>0</v>
      </c>
      <c r="O1922" s="12" t="n">
        <v>0</v>
      </c>
      <c r="P1922" s="12" t="n">
        <v>0.34</v>
      </c>
      <c r="Q1922" s="26"/>
    </row>
    <row r="1923" ht="22.5" customHeight="1">
      <c r="A1923" s="34"/>
      <c r="B1923" s="20"/>
      <c r="C1923" s="20"/>
      <c r="D1923" s="20"/>
      <c r="E1923" s="29"/>
      <c r="F1923" s="20"/>
      <c r="G1923" s="46"/>
      <c r="H1923" s="30"/>
      <c r="I1923" s="30"/>
      <c r="J1923" s="13" t="s">
        <v>128</v>
      </c>
      <c r="K1923" s="15" t="n">
        <v>6023</v>
      </c>
      <c r="L1923" s="15" t="n">
        <v>76</v>
      </c>
      <c r="M1923" s="15" t="n">
        <v>1</v>
      </c>
      <c r="N1923" s="12" t="n">
        <v>0.01</v>
      </c>
      <c r="O1923" s="12" t="n">
        <v>0.86</v>
      </c>
      <c r="P1923" s="12" t="n">
        <v>0.86</v>
      </c>
      <c r="Q1923" s="26"/>
    </row>
    <row r="1924" ht="22.5" customHeight="1">
      <c r="A1924" s="34"/>
      <c r="B1924" s="20"/>
      <c r="C1924" s="13" t="n">
        <v>11655596</v>
      </c>
      <c r="D1924" s="13" t="s">
        <v>44</v>
      </c>
      <c r="E1924" s="14" t="s">
        <v>14</v>
      </c>
      <c r="F1924" s="13" t="s">
        <v>12</v>
      </c>
      <c r="G1924" s="105" t="n">
        <v>0.3</v>
      </c>
      <c r="H1924" s="38" t="n">
        <v>50</v>
      </c>
      <c r="I1924" s="40" t="n">
        <f>G1924*H1924*7</f>
        <v>105</v>
      </c>
      <c r="J1924" s="13" t="s">
        <v>126</v>
      </c>
      <c r="K1924" s="15" t="n">
        <v>5</v>
      </c>
      <c r="L1924" s="15" t="n">
        <v>0</v>
      </c>
      <c r="M1924" s="15" t="n">
        <v>0</v>
      </c>
      <c r="N1924" s="12" t="n">
        <v>0</v>
      </c>
      <c r="O1924" s="12" t="n">
        <v>0</v>
      </c>
      <c r="P1924" s="12" t="n">
        <v>0</v>
      </c>
      <c r="Q1924" s="23" t="n">
        <f>M1926/H1924</f>
        <v>0</v>
      </c>
      <c r="R1924" s="4" t="s">
        <v>132</v>
      </c>
    </row>
    <row r="1925" ht="22.5" customHeight="1">
      <c r="A1925" s="34"/>
      <c r="B1925" s="20"/>
      <c r="C1925" s="20"/>
      <c r="D1925" s="20"/>
      <c r="E1925" s="29"/>
      <c r="F1925" s="20"/>
      <c r="G1925" s="45"/>
      <c r="H1925" s="34"/>
      <c r="I1925" s="34"/>
      <c r="J1925" s="13" t="s">
        <v>127</v>
      </c>
      <c r="K1925" s="15" t="n">
        <v>267</v>
      </c>
      <c r="L1925" s="15" t="n">
        <v>0</v>
      </c>
      <c r="M1925" s="15" t="n">
        <v>0</v>
      </c>
      <c r="N1925" s="12" t="n">
        <v>0</v>
      </c>
      <c r="O1925" s="12" t="n">
        <v>0</v>
      </c>
      <c r="P1925" s="12" t="n">
        <v>0</v>
      </c>
      <c r="Q1925" s="26"/>
    </row>
    <row r="1926" ht="22.5" customHeight="1">
      <c r="A1926" s="34"/>
      <c r="B1926" s="20"/>
      <c r="C1926" s="20"/>
      <c r="D1926" s="20"/>
      <c r="E1926" s="29"/>
      <c r="F1926" s="20"/>
      <c r="G1926" s="46"/>
      <c r="H1926" s="30"/>
      <c r="I1926" s="30"/>
      <c r="J1926" s="13" t="s">
        <v>128</v>
      </c>
      <c r="K1926" s="15" t="n">
        <v>655</v>
      </c>
      <c r="L1926" s="15" t="n">
        <v>4</v>
      </c>
      <c r="M1926" s="15" t="n">
        <v>0</v>
      </c>
      <c r="N1926" s="12" t="n">
        <v>0</v>
      </c>
      <c r="O1926" s="12" t="n">
        <v>0</v>
      </c>
      <c r="P1926" s="12" t="n">
        <v>0.0009</v>
      </c>
      <c r="Q1926" s="26"/>
    </row>
    <row r="1927" ht="22.5" customHeight="1">
      <c r="A1927" s="34"/>
      <c r="B1927" s="20"/>
      <c r="C1927" s="13" t="n">
        <v>11690183</v>
      </c>
      <c r="D1927" s="13" t="s">
        <v>38</v>
      </c>
      <c r="E1927" s="14" t="s">
        <v>14</v>
      </c>
      <c r="F1927" s="13" t="s">
        <v>15</v>
      </c>
      <c r="G1927" s="105" t="n">
        <v>0.1</v>
      </c>
      <c r="H1927" s="38" t="n">
        <v>100</v>
      </c>
      <c r="I1927" s="40" t="n">
        <f>G1927*H1927*7</f>
        <v>70</v>
      </c>
      <c r="J1927" s="13" t="s">
        <v>126</v>
      </c>
      <c r="K1927" s="15" t="n">
        <v>14</v>
      </c>
      <c r="L1927" s="15" t="n">
        <v>0</v>
      </c>
      <c r="M1927" s="15" t="n">
        <v>0</v>
      </c>
      <c r="N1927" s="12" t="n">
        <v>0</v>
      </c>
      <c r="O1927" s="12" t="n">
        <v>0</v>
      </c>
      <c r="P1927" s="12" t="n">
        <v>0</v>
      </c>
      <c r="Q1927" s="23" t="n">
        <f>M1929/H1927</f>
        <v>0.6</v>
      </c>
    </row>
    <row r="1928" ht="22.5" customHeight="1">
      <c r="A1928" s="34"/>
      <c r="B1928" s="20"/>
      <c r="C1928" s="20"/>
      <c r="D1928" s="20"/>
      <c r="E1928" s="29"/>
      <c r="F1928" s="20"/>
      <c r="G1928" s="45"/>
      <c r="H1928" s="34"/>
      <c r="I1928" s="34"/>
      <c r="J1928" s="13" t="s">
        <v>127</v>
      </c>
      <c r="K1928" s="15" t="n">
        <v>1800</v>
      </c>
      <c r="L1928" s="15" t="n">
        <v>151</v>
      </c>
      <c r="M1928" s="16" t="n">
        <v>5</v>
      </c>
      <c r="N1928" s="12" t="n">
        <v>0.007</v>
      </c>
      <c r="O1928" s="12" t="n">
        <v>0.2</v>
      </c>
      <c r="P1928" s="12" t="n">
        <v>1</v>
      </c>
      <c r="Q1928" s="26"/>
    </row>
    <row r="1929" ht="22.5" customHeight="1">
      <c r="A1929" s="34"/>
      <c r="B1929" s="20"/>
      <c r="C1929" s="20"/>
      <c r="D1929" s="20"/>
      <c r="E1929" s="29"/>
      <c r="F1929" s="20"/>
      <c r="G1929" s="46"/>
      <c r="H1929" s="30"/>
      <c r="I1929" s="30"/>
      <c r="J1929" s="13" t="s">
        <v>128</v>
      </c>
      <c r="K1929" s="15" t="n">
        <v>10261</v>
      </c>
      <c r="L1929" s="15" t="n">
        <v>2627</v>
      </c>
      <c r="M1929" s="16" t="n">
        <v>60</v>
      </c>
      <c r="N1929" s="12" t="n">
        <v>0.004</v>
      </c>
      <c r="O1929" s="12" t="n">
        <v>0.191</v>
      </c>
      <c r="P1929" s="12" t="n">
        <v>11.45</v>
      </c>
      <c r="Q1929" s="26"/>
    </row>
    <row r="1930" ht="22.5" customHeight="1">
      <c r="A1930" s="34"/>
      <c r="B1930" s="20"/>
      <c r="C1930" s="13" t="n">
        <v>11763482</v>
      </c>
      <c r="D1930" s="13" t="s">
        <v>44</v>
      </c>
      <c r="E1930" s="14" t="s">
        <v>14</v>
      </c>
      <c r="F1930" s="13" t="s">
        <v>12</v>
      </c>
      <c r="G1930" s="105" t="n">
        <v>0.4</v>
      </c>
      <c r="H1930" s="38" t="n">
        <v>100</v>
      </c>
      <c r="I1930" s="40" t="n">
        <f>G1930*H1930*7</f>
        <v>280</v>
      </c>
      <c r="J1930" s="13" t="s">
        <v>126</v>
      </c>
      <c r="K1930" s="15" t="n">
        <v>42</v>
      </c>
      <c r="L1930" s="15" t="n">
        <v>16</v>
      </c>
      <c r="M1930" s="15" t="n">
        <v>0</v>
      </c>
      <c r="N1930" s="12" t="n">
        <v>0.002</v>
      </c>
      <c r="O1930" s="12" t="n">
        <v>0</v>
      </c>
      <c r="P1930" s="12" t="n">
        <v>0.0241</v>
      </c>
      <c r="Q1930" s="23" t="n">
        <f>M1932/H1930</f>
        <v>0</v>
      </c>
      <c r="R1930" s="4" t="s">
        <v>133</v>
      </c>
    </row>
    <row r="1931" ht="22.5" customHeight="1">
      <c r="A1931" s="34"/>
      <c r="B1931" s="20"/>
      <c r="C1931" s="20"/>
      <c r="D1931" s="20"/>
      <c r="E1931" s="29"/>
      <c r="F1931" s="20"/>
      <c r="G1931" s="45"/>
      <c r="H1931" s="34"/>
      <c r="I1931" s="34"/>
      <c r="J1931" s="13" t="s">
        <v>127</v>
      </c>
      <c r="K1931" s="15" t="n">
        <v>149</v>
      </c>
      <c r="L1931" s="15" t="n">
        <v>30</v>
      </c>
      <c r="M1931" s="15" t="n">
        <v>0</v>
      </c>
      <c r="N1931" s="12" t="n">
        <v>0.002</v>
      </c>
      <c r="O1931" s="12" t="n">
        <v>0</v>
      </c>
      <c r="P1931" s="12" t="n">
        <v>0.0552</v>
      </c>
      <c r="Q1931" s="26"/>
    </row>
    <row r="1932" ht="22.5" customHeight="1">
      <c r="A1932" s="34"/>
      <c r="B1932" s="20"/>
      <c r="C1932" s="20"/>
      <c r="D1932" s="20"/>
      <c r="E1932" s="29"/>
      <c r="F1932" s="20"/>
      <c r="G1932" s="46"/>
      <c r="H1932" s="30"/>
      <c r="I1932" s="30"/>
      <c r="J1932" s="13" t="s">
        <v>128</v>
      </c>
      <c r="K1932" s="15" t="n">
        <v>415</v>
      </c>
      <c r="L1932" s="15" t="n">
        <v>87</v>
      </c>
      <c r="M1932" s="15" t="n">
        <v>0</v>
      </c>
      <c r="N1932" s="12" t="n">
        <v>0.002</v>
      </c>
      <c r="O1932" s="12" t="n">
        <v>0</v>
      </c>
      <c r="P1932" s="12" t="n">
        <v>0.2098</v>
      </c>
      <c r="Q1932" s="26"/>
    </row>
    <row r="1933" ht="22.5" customHeight="1">
      <c r="A1933" s="34"/>
      <c r="B1933" s="20"/>
      <c r="C1933" s="13" t="n">
        <v>91565942</v>
      </c>
      <c r="D1933" s="13" t="s">
        <v>31</v>
      </c>
      <c r="E1933" s="14" t="s">
        <v>36</v>
      </c>
      <c r="F1933" s="13" t="s">
        <v>15</v>
      </c>
      <c r="G1933" s="105" t="n">
        <v>0.03</v>
      </c>
      <c r="H1933" s="38" t="n">
        <v>600</v>
      </c>
      <c r="I1933" s="40" t="n">
        <f>G1933*H1933*7</f>
        <v>126</v>
      </c>
      <c r="J1933" s="13" t="s">
        <v>126</v>
      </c>
      <c r="K1933" s="15" t="n">
        <v>4030</v>
      </c>
      <c r="L1933" s="15" t="n">
        <v>156</v>
      </c>
      <c r="M1933" s="15" t="n">
        <v>0</v>
      </c>
      <c r="N1933" s="12" t="n">
        <v>0</v>
      </c>
      <c r="O1933" s="12" t="n">
        <v>0</v>
      </c>
      <c r="P1933" s="12" t="n">
        <v>0</v>
      </c>
      <c r="Q1933" s="23" t="n">
        <f>M1935/H1933</f>
        <v>0.88</v>
      </c>
    </row>
    <row r="1934" ht="22.5" customHeight="1">
      <c r="A1934" s="34"/>
      <c r="B1934" s="20"/>
      <c r="C1934" s="20"/>
      <c r="D1934" s="20"/>
      <c r="E1934" s="29"/>
      <c r="F1934" s="20"/>
      <c r="G1934" s="45"/>
      <c r="H1934" s="34"/>
      <c r="I1934" s="34"/>
      <c r="J1934" s="13" t="s">
        <v>127</v>
      </c>
      <c r="K1934" s="15" t="n">
        <v>165925</v>
      </c>
      <c r="L1934" s="15" t="n">
        <v>49341</v>
      </c>
      <c r="M1934" s="15" t="n">
        <v>528</v>
      </c>
      <c r="N1934" s="12" t="n">
        <v>0</v>
      </c>
      <c r="O1934" s="12" t="n">
        <v>0.03</v>
      </c>
      <c r="P1934" s="12" t="n">
        <v>15.84</v>
      </c>
      <c r="Q1934" s="26"/>
    </row>
    <row r="1935" ht="22.5" customHeight="1">
      <c r="A1935" s="34"/>
      <c r="B1935" s="20"/>
      <c r="C1935" s="20"/>
      <c r="D1935" s="20"/>
      <c r="E1935" s="29"/>
      <c r="F1935" s="20"/>
      <c r="G1935" s="46"/>
      <c r="H1935" s="30"/>
      <c r="I1935" s="30"/>
      <c r="J1935" s="13" t="s">
        <v>128</v>
      </c>
      <c r="K1935" s="15" t="n">
        <v>219263</v>
      </c>
      <c r="L1935" s="15" t="n">
        <v>57576</v>
      </c>
      <c r="M1935" s="15" t="n">
        <v>528</v>
      </c>
      <c r="N1935" s="12" t="n">
        <v>0</v>
      </c>
      <c r="O1935" s="12" t="n">
        <v>0.03</v>
      </c>
      <c r="P1935" s="12" t="n">
        <v>15.84</v>
      </c>
      <c r="Q1935" s="26"/>
    </row>
    <row r="1936" ht="22.5" customHeight="1">
      <c r="A1936" s="34"/>
      <c r="B1936" s="20"/>
      <c r="C1936" s="13" t="n">
        <v>91565947</v>
      </c>
      <c r="D1936" s="13" t="s">
        <v>31</v>
      </c>
      <c r="E1936" s="14" t="s">
        <v>42</v>
      </c>
      <c r="F1936" s="13" t="s">
        <v>15</v>
      </c>
      <c r="G1936" s="105" t="n">
        <v>0.02</v>
      </c>
      <c r="H1936" s="38" t="n">
        <v>1000</v>
      </c>
      <c r="I1936" s="40" t="n">
        <f>G1936*H1936*7</f>
        <v>140</v>
      </c>
      <c r="J1936" s="13" t="s">
        <v>126</v>
      </c>
      <c r="K1936" s="15" t="n">
        <v>17043</v>
      </c>
      <c r="L1936" s="15" t="n">
        <v>850</v>
      </c>
      <c r="M1936" s="15" t="n">
        <v>9</v>
      </c>
      <c r="N1936" s="12" t="n">
        <v>0</v>
      </c>
      <c r="O1936" s="12" t="n">
        <v>0.02</v>
      </c>
      <c r="P1936" s="12" t="n">
        <v>0.18</v>
      </c>
      <c r="Q1936" s="23" t="n">
        <f>M1938/H1936</f>
        <v>0.76</v>
      </c>
    </row>
    <row r="1937" ht="22.5" customHeight="1">
      <c r="A1937" s="34"/>
      <c r="B1937" s="20"/>
      <c r="C1937" s="20"/>
      <c r="D1937" s="20"/>
      <c r="E1937" s="29"/>
      <c r="F1937" s="20"/>
      <c r="G1937" s="45"/>
      <c r="H1937" s="34"/>
      <c r="I1937" s="34"/>
      <c r="J1937" s="13" t="s">
        <v>127</v>
      </c>
      <c r="K1937" s="15" t="n">
        <v>165223</v>
      </c>
      <c r="L1937" s="15" t="n">
        <v>76246</v>
      </c>
      <c r="M1937" s="15" t="n">
        <v>760</v>
      </c>
      <c r="N1937" s="12" t="n">
        <v>0</v>
      </c>
      <c r="O1937" s="12" t="n">
        <v>0.02</v>
      </c>
      <c r="P1937" s="12" t="n">
        <v>15.2</v>
      </c>
      <c r="Q1937" s="26"/>
    </row>
    <row r="1938" ht="22.5" customHeight="1">
      <c r="A1938" s="34"/>
      <c r="B1938" s="20"/>
      <c r="C1938" s="20"/>
      <c r="D1938" s="20"/>
      <c r="E1938" s="29"/>
      <c r="F1938" s="20"/>
      <c r="G1938" s="46"/>
      <c r="H1938" s="30"/>
      <c r="I1938" s="30"/>
      <c r="J1938" s="13" t="s">
        <v>128</v>
      </c>
      <c r="K1938" s="15" t="n">
        <v>192481</v>
      </c>
      <c r="L1938" s="15" t="n">
        <v>78310</v>
      </c>
      <c r="M1938" s="15" t="n">
        <v>760</v>
      </c>
      <c r="N1938" s="12" t="n">
        <v>0</v>
      </c>
      <c r="O1938" s="12" t="n">
        <v>0.02</v>
      </c>
      <c r="P1938" s="12" t="n">
        <v>15.2</v>
      </c>
      <c r="Q1938" s="26"/>
    </row>
    <row r="1939" ht="22.5" customHeight="1">
      <c r="A1939" s="34"/>
      <c r="B1939" s="76" t="s">
        <v>134</v>
      </c>
      <c r="C1939" s="13" t="n">
        <v>5464039</v>
      </c>
      <c r="D1939" s="13" t="s">
        <v>31</v>
      </c>
      <c r="E1939" s="14" t="s">
        <v>46</v>
      </c>
      <c r="F1939" s="13" t="s">
        <v>15</v>
      </c>
      <c r="G1939" s="24" t="n">
        <v>0.28</v>
      </c>
      <c r="H1939" s="13" t="n">
        <v>1700</v>
      </c>
      <c r="I1939" s="21" t="n">
        <f>G1939*H1939*7</f>
        <v>3332</v>
      </c>
      <c r="J1939" s="13" t="s">
        <v>126</v>
      </c>
      <c r="K1939" s="15" t="n">
        <v>14883</v>
      </c>
      <c r="L1939" s="15" t="n">
        <v>3328</v>
      </c>
      <c r="M1939" s="15" t="n">
        <v>82</v>
      </c>
      <c r="N1939" s="12" t="n">
        <v>0.007</v>
      </c>
      <c r="O1939" s="12" t="n">
        <v>0.295</v>
      </c>
      <c r="P1939" s="12" t="n">
        <v>24.17</v>
      </c>
      <c r="Q1939" s="23" t="n">
        <f>M1941/H1939</f>
        <v>0.938235294117647</v>
      </c>
    </row>
    <row r="1940" ht="22.5" customHeight="1">
      <c r="A1940" s="34"/>
      <c r="B1940" s="34"/>
      <c r="C1940" s="13"/>
      <c r="D1940" s="20"/>
      <c r="E1940" s="29"/>
      <c r="F1940" s="20"/>
      <c r="G1940" s="29"/>
      <c r="H1940" s="20"/>
      <c r="I1940" s="20"/>
      <c r="J1940" s="13" t="s">
        <v>127</v>
      </c>
      <c r="K1940" s="15" t="n">
        <v>184010</v>
      </c>
      <c r="L1940" s="15" t="n">
        <v>40948</v>
      </c>
      <c r="M1940" s="15" t="n">
        <v>760</v>
      </c>
      <c r="N1940" s="12" t="n">
        <v>0.006</v>
      </c>
      <c r="O1940" s="12" t="n">
        <v>0.298</v>
      </c>
      <c r="P1940" s="12" t="n">
        <v>226.108</v>
      </c>
      <c r="Q1940" s="26"/>
    </row>
    <row r="1941" ht="22.5" customHeight="1">
      <c r="A1941" s="34"/>
      <c r="B1941" s="34"/>
      <c r="C1941" s="13"/>
      <c r="D1941" s="20"/>
      <c r="E1941" s="29"/>
      <c r="F1941" s="20"/>
      <c r="G1941" s="29"/>
      <c r="H1941" s="20"/>
      <c r="I1941" s="20"/>
      <c r="J1941" s="13" t="s">
        <v>128</v>
      </c>
      <c r="K1941" s="15" t="n">
        <v>411305</v>
      </c>
      <c r="L1941" s="15" t="n">
        <v>92017</v>
      </c>
      <c r="M1941" s="15" t="n">
        <v>1595</v>
      </c>
      <c r="N1941" s="12" t="n">
        <v>0.005</v>
      </c>
      <c r="O1941" s="12" t="n">
        <v>0.298</v>
      </c>
      <c r="P1941" s="12" t="n">
        <v>474.696</v>
      </c>
      <c r="Q1941" s="26"/>
    </row>
    <row r="1942" ht="22.5" customHeight="1">
      <c r="A1942" s="34"/>
      <c r="B1942" s="34"/>
      <c r="C1942" s="13" t="n">
        <v>8057746</v>
      </c>
      <c r="D1942" s="13" t="s">
        <v>31</v>
      </c>
      <c r="E1942" s="14" t="s">
        <v>46</v>
      </c>
      <c r="F1942" s="13" t="s">
        <v>15</v>
      </c>
      <c r="G1942" s="24" t="n">
        <v>0.32</v>
      </c>
      <c r="H1942" s="13" t="n">
        <v>300</v>
      </c>
      <c r="I1942" s="21" t="n">
        <f>G1942*H1942*7</f>
        <v>672</v>
      </c>
      <c r="J1942" s="13" t="s">
        <v>126</v>
      </c>
      <c r="K1942" s="15" t="n">
        <v>0</v>
      </c>
      <c r="L1942" s="15" t="n">
        <v>0</v>
      </c>
      <c r="M1942" s="15" t="n">
        <v>0</v>
      </c>
      <c r="N1942" s="12" t="n">
        <v>0</v>
      </c>
      <c r="O1942" s="12" t="n">
        <v>0</v>
      </c>
      <c r="P1942" s="12" t="n">
        <v>0</v>
      </c>
      <c r="Q1942" s="23" t="n">
        <f>M1944/H1942</f>
        <v>0</v>
      </c>
    </row>
    <row r="1943" ht="22.5" customHeight="1">
      <c r="A1943" s="34"/>
      <c r="B1943" s="34"/>
      <c r="C1943" s="13"/>
      <c r="D1943" s="20"/>
      <c r="E1943" s="29"/>
      <c r="F1943" s="20"/>
      <c r="G1943" s="29"/>
      <c r="H1943" s="20"/>
      <c r="I1943" s="20"/>
      <c r="J1943" s="13" t="s">
        <v>127</v>
      </c>
      <c r="K1943" s="15" t="n">
        <v>0</v>
      </c>
      <c r="L1943" s="15" t="n">
        <v>0</v>
      </c>
      <c r="M1943" s="15" t="n">
        <v>0</v>
      </c>
      <c r="N1943" s="12" t="n">
        <v>0</v>
      </c>
      <c r="O1943" s="12" t="n">
        <v>0</v>
      </c>
      <c r="P1943" s="12" t="n">
        <v>0</v>
      </c>
      <c r="Q1943" s="26"/>
    </row>
    <row r="1944" ht="22.5" customHeight="1">
      <c r="A1944" s="34"/>
      <c r="B1944" s="34"/>
      <c r="C1944" s="13"/>
      <c r="D1944" s="20"/>
      <c r="E1944" s="29"/>
      <c r="F1944" s="20"/>
      <c r="G1944" s="29"/>
      <c r="H1944" s="20"/>
      <c r="I1944" s="20"/>
      <c r="J1944" s="13" t="s">
        <v>128</v>
      </c>
      <c r="K1944" s="15" t="n">
        <v>0</v>
      </c>
      <c r="L1944" s="15" t="n">
        <v>0</v>
      </c>
      <c r="M1944" s="15" t="n">
        <v>0</v>
      </c>
      <c r="N1944" s="12" t="n">
        <v>0</v>
      </c>
      <c r="O1944" s="12" t="n">
        <v>0</v>
      </c>
      <c r="P1944" s="12" t="n">
        <v>0</v>
      </c>
      <c r="Q1944" s="26"/>
    </row>
    <row r="1945" ht="22.5" customHeight="1">
      <c r="A1945" s="34"/>
      <c r="B1945" s="34"/>
      <c r="C1945" s="13" t="n">
        <v>91399821</v>
      </c>
      <c r="D1945" s="13" t="s">
        <v>40</v>
      </c>
      <c r="E1945" s="14" t="s">
        <v>14</v>
      </c>
      <c r="F1945" s="13" t="s">
        <v>26</v>
      </c>
      <c r="G1945" s="24" t="n">
        <v>0.1</v>
      </c>
      <c r="H1945" s="13" t="n">
        <v>500</v>
      </c>
      <c r="I1945" s="21" t="n">
        <f>G1945*H1945*7</f>
        <v>350</v>
      </c>
      <c r="J1945" s="13" t="s">
        <v>126</v>
      </c>
      <c r="K1945" s="15" t="n">
        <v>415</v>
      </c>
      <c r="L1945" s="15" t="n">
        <v>45</v>
      </c>
      <c r="M1945" s="15" t="n">
        <v>2</v>
      </c>
      <c r="N1945" s="12" t="n">
        <v>0.01</v>
      </c>
      <c r="O1945" s="12" t="n">
        <v>0.11</v>
      </c>
      <c r="P1945" s="12" t="n">
        <v>0.23</v>
      </c>
      <c r="Q1945" s="23" t="n">
        <f>M1947/H1945</f>
        <v>0.954</v>
      </c>
    </row>
    <row r="1946" ht="22.5" customHeight="1">
      <c r="A1946" s="34"/>
      <c r="B1946" s="34"/>
      <c r="C1946" s="13"/>
      <c r="D1946" s="20"/>
      <c r="E1946" s="29"/>
      <c r="F1946" s="20"/>
      <c r="G1946" s="29"/>
      <c r="H1946" s="20"/>
      <c r="I1946" s="20"/>
      <c r="J1946" s="13" t="s">
        <v>127</v>
      </c>
      <c r="K1946" s="15" t="n">
        <v>43446</v>
      </c>
      <c r="L1946" s="15" t="n">
        <v>7726</v>
      </c>
      <c r="M1946" s="15" t="n">
        <v>289</v>
      </c>
      <c r="N1946" s="12" t="n">
        <v>0</v>
      </c>
      <c r="O1946" s="12" t="n">
        <v>0.13</v>
      </c>
      <c r="P1946" s="12" t="n">
        <v>38.5</v>
      </c>
      <c r="Q1946" s="26"/>
    </row>
    <row r="1947" ht="22.5" customHeight="1">
      <c r="A1947" s="34"/>
      <c r="B1947" s="34"/>
      <c r="C1947" s="13"/>
      <c r="D1947" s="20"/>
      <c r="E1947" s="29"/>
      <c r="F1947" s="20"/>
      <c r="G1947" s="29"/>
      <c r="H1947" s="20"/>
      <c r="I1947" s="20"/>
      <c r="J1947" s="13" t="s">
        <v>128</v>
      </c>
      <c r="K1947" s="15" t="n">
        <v>54064</v>
      </c>
      <c r="L1947" s="15" t="n">
        <v>8501</v>
      </c>
      <c r="M1947" s="15" t="n">
        <v>477</v>
      </c>
      <c r="N1947" s="12" t="n">
        <v>0</v>
      </c>
      <c r="O1947" s="12" t="n">
        <v>0.09</v>
      </c>
      <c r="P1947" s="12" t="n">
        <v>40.9</v>
      </c>
      <c r="Q1947" s="26"/>
    </row>
    <row r="1948" ht="22.5" customHeight="1">
      <c r="A1948" s="34"/>
      <c r="B1948" s="34"/>
      <c r="C1948" s="13" t="n">
        <v>8670368</v>
      </c>
      <c r="D1948" s="13" t="s">
        <v>16</v>
      </c>
      <c r="E1948" s="14" t="s">
        <v>11</v>
      </c>
      <c r="F1948" s="13" t="s">
        <v>30</v>
      </c>
      <c r="G1948" s="24" t="n">
        <v>0.12</v>
      </c>
      <c r="H1948" s="13" t="n">
        <v>100</v>
      </c>
      <c r="I1948" s="21" t="n">
        <f>G1948*H1948*7</f>
        <v>84</v>
      </c>
      <c r="J1948" s="13" t="s">
        <v>126</v>
      </c>
      <c r="K1948" s="15" t="n">
        <v>822</v>
      </c>
      <c r="L1948" s="15" t="n">
        <v>240</v>
      </c>
      <c r="M1948" s="15" t="n">
        <v>0</v>
      </c>
      <c r="N1948" s="12" t="n">
        <v>0</v>
      </c>
      <c r="O1948" s="12" t="n">
        <v>0</v>
      </c>
      <c r="P1948" s="12" t="n">
        <v>0</v>
      </c>
      <c r="Q1948" s="23" t="n">
        <f>M1950/H1948</f>
        <v>0.23</v>
      </c>
    </row>
    <row r="1949" ht="22.5" customHeight="1">
      <c r="A1949" s="34"/>
      <c r="B1949" s="34"/>
      <c r="C1949" s="13"/>
      <c r="D1949" s="20"/>
      <c r="E1949" s="29"/>
      <c r="F1949" s="20"/>
      <c r="G1949" s="29"/>
      <c r="H1949" s="20"/>
      <c r="I1949" s="20"/>
      <c r="J1949" s="13" t="s">
        <v>127</v>
      </c>
      <c r="K1949" s="15" t="n">
        <v>2158</v>
      </c>
      <c r="L1949" s="15" t="n">
        <v>219</v>
      </c>
      <c r="M1949" s="15" t="n">
        <v>4</v>
      </c>
      <c r="N1949" s="12" t="n">
        <v>0</v>
      </c>
      <c r="O1949" s="12" t="n">
        <v>0.14</v>
      </c>
      <c r="P1949" s="12" t="n">
        <v>0.58</v>
      </c>
      <c r="Q1949" s="26"/>
    </row>
    <row r="1950" ht="22.5" customHeight="1">
      <c r="A1950" s="34"/>
      <c r="B1950" s="34"/>
      <c r="C1950" s="13"/>
      <c r="D1950" s="20"/>
      <c r="E1950" s="29"/>
      <c r="F1950" s="20"/>
      <c r="G1950" s="29"/>
      <c r="H1950" s="20"/>
      <c r="I1950" s="20"/>
      <c r="J1950" s="13" t="s">
        <v>128</v>
      </c>
      <c r="K1950" s="15" t="n">
        <v>10269</v>
      </c>
      <c r="L1950" s="15" t="n">
        <v>1191</v>
      </c>
      <c r="M1950" s="15" t="n">
        <v>23</v>
      </c>
      <c r="N1950" s="12" t="n">
        <v>0</v>
      </c>
      <c r="O1950" s="12" t="n">
        <v>0.2</v>
      </c>
      <c r="P1950" s="12" t="n">
        <v>4.55</v>
      </c>
      <c r="Q1950" s="26"/>
    </row>
    <row r="1951" ht="22.5" customHeight="1">
      <c r="A1951" s="34"/>
      <c r="B1951" s="34"/>
      <c r="C1951" s="13" t="n">
        <v>10514860</v>
      </c>
      <c r="D1951" s="13" t="s">
        <v>44</v>
      </c>
      <c r="E1951" s="14" t="s">
        <v>14</v>
      </c>
      <c r="F1951" s="13" t="s">
        <v>15</v>
      </c>
      <c r="G1951" s="24" t="n">
        <v>0.6</v>
      </c>
      <c r="H1951" s="13" t="n">
        <v>150</v>
      </c>
      <c r="I1951" s="21" t="n">
        <f>G1951*H1951*7</f>
        <v>630</v>
      </c>
      <c r="J1951" s="13" t="s">
        <v>126</v>
      </c>
      <c r="K1951" s="15" t="n">
        <v>404</v>
      </c>
      <c r="L1951" s="15" t="n">
        <v>64</v>
      </c>
      <c r="M1951" s="15" t="n">
        <v>0</v>
      </c>
      <c r="N1951" s="12" t="n">
        <v>0</v>
      </c>
      <c r="O1951" s="12" t="n">
        <v>0</v>
      </c>
      <c r="P1951" s="12" t="n">
        <v>0</v>
      </c>
      <c r="Q1951" s="23" t="n">
        <f>M1953/H1951</f>
        <v>0.28</v>
      </c>
    </row>
    <row r="1952" ht="22.5" customHeight="1">
      <c r="A1952" s="34"/>
      <c r="B1952" s="34"/>
      <c r="C1952" s="13"/>
      <c r="D1952" s="20"/>
      <c r="E1952" s="29"/>
      <c r="F1952" s="20"/>
      <c r="G1952" s="29"/>
      <c r="H1952" s="20"/>
      <c r="I1952" s="20"/>
      <c r="J1952" s="13" t="s">
        <v>127</v>
      </c>
      <c r="K1952" s="15" t="n">
        <v>9880</v>
      </c>
      <c r="L1952" s="15" t="n">
        <v>2236</v>
      </c>
      <c r="M1952" s="15" t="n">
        <v>14</v>
      </c>
      <c r="N1952" s="12" t="n">
        <v>0.004</v>
      </c>
      <c r="O1952" s="12" t="n">
        <v>0.6</v>
      </c>
      <c r="P1952" s="12" t="n">
        <v>8.4</v>
      </c>
      <c r="Q1952" s="26"/>
    </row>
    <row r="1953" ht="22.5" customHeight="1">
      <c r="A1953" s="34"/>
      <c r="B1953" s="34"/>
      <c r="C1953" s="13"/>
      <c r="D1953" s="20"/>
      <c r="E1953" s="29"/>
      <c r="F1953" s="20"/>
      <c r="G1953" s="29"/>
      <c r="H1953" s="20"/>
      <c r="I1953" s="20"/>
      <c r="J1953" s="13" t="s">
        <v>128</v>
      </c>
      <c r="K1953" s="15" t="n">
        <v>29011</v>
      </c>
      <c r="L1953" s="15" t="n">
        <v>6276</v>
      </c>
      <c r="M1953" s="15" t="n">
        <v>42</v>
      </c>
      <c r="N1953" s="12" t="n">
        <v>0.004</v>
      </c>
      <c r="O1953" s="12" t="n">
        <v>0.6</v>
      </c>
      <c r="P1953" s="12" t="n">
        <v>25.2</v>
      </c>
      <c r="Q1953" s="26"/>
    </row>
    <row r="1954" ht="22.5" customHeight="1">
      <c r="A1954" s="34"/>
      <c r="B1954" s="34"/>
      <c r="C1954" s="13" t="n">
        <v>91532857</v>
      </c>
      <c r="D1954" s="13" t="s">
        <v>47</v>
      </c>
      <c r="E1954" s="14" t="s">
        <v>14</v>
      </c>
      <c r="F1954" s="13" t="s">
        <v>12</v>
      </c>
      <c r="G1954" s="24" t="n">
        <v>0.23</v>
      </c>
      <c r="H1954" s="13" t="n">
        <v>100</v>
      </c>
      <c r="I1954" s="21" t="n">
        <f>G1954*H1954*7</f>
        <v>161</v>
      </c>
      <c r="J1954" s="13" t="s">
        <v>126</v>
      </c>
      <c r="K1954" s="15" t="n">
        <v>309</v>
      </c>
      <c r="L1954" s="15" t="n">
        <v>61</v>
      </c>
      <c r="M1954" s="15" t="n">
        <v>0</v>
      </c>
      <c r="N1954" s="12" t="n">
        <v>0</v>
      </c>
      <c r="O1954" s="12" t="n">
        <v>0</v>
      </c>
      <c r="P1954" s="12" t="n">
        <v>0</v>
      </c>
      <c r="Q1954" s="23" t="n">
        <f>M1956/H1954</f>
        <v>0.15</v>
      </c>
    </row>
    <row r="1955" ht="22.5" customHeight="1">
      <c r="A1955" s="34"/>
      <c r="B1955" s="34"/>
      <c r="C1955" s="13"/>
      <c r="D1955" s="20"/>
      <c r="E1955" s="29"/>
      <c r="F1955" s="20"/>
      <c r="G1955" s="29"/>
      <c r="H1955" s="20"/>
      <c r="I1955" s="20"/>
      <c r="J1955" s="13" t="s">
        <v>127</v>
      </c>
      <c r="K1955" s="15" t="n">
        <v>1359</v>
      </c>
      <c r="L1955" s="15" t="n">
        <v>120</v>
      </c>
      <c r="M1955" s="15" t="n">
        <v>3</v>
      </c>
      <c r="N1955" s="12" t="n">
        <v>0.007</v>
      </c>
      <c r="O1955" s="12" t="n">
        <v>0.264</v>
      </c>
      <c r="P1955" s="12" t="n">
        <v>0.7919</v>
      </c>
      <c r="Q1955" s="26"/>
    </row>
    <row r="1956" ht="22.5" customHeight="1">
      <c r="A1956" s="34"/>
      <c r="B1956" s="34"/>
      <c r="C1956" s="13"/>
      <c r="D1956" s="20"/>
      <c r="E1956" s="29"/>
      <c r="F1956" s="20"/>
      <c r="G1956" s="29"/>
      <c r="H1956" s="20"/>
      <c r="I1956" s="20"/>
      <c r="J1956" s="13" t="s">
        <v>128</v>
      </c>
      <c r="K1956" s="15" t="n">
        <v>4489</v>
      </c>
      <c r="L1956" s="15" t="n">
        <v>503</v>
      </c>
      <c r="M1956" s="15" t="n">
        <v>15</v>
      </c>
      <c r="N1956" s="12" t="n">
        <v>0.006</v>
      </c>
      <c r="O1956" s="12" t="n">
        <v>0.191</v>
      </c>
      <c r="P1956" s="12" t="n">
        <v>2.8602</v>
      </c>
      <c r="Q1956" s="26"/>
    </row>
    <row r="1957" ht="22.5" customHeight="1">
      <c r="A1957" s="34"/>
      <c r="B1957" s="34"/>
      <c r="C1957" s="13" t="n">
        <v>91534913</v>
      </c>
      <c r="D1957" s="13" t="s">
        <v>48</v>
      </c>
      <c r="E1957" s="14" t="s">
        <v>49</v>
      </c>
      <c r="F1957" s="13" t="s">
        <v>15</v>
      </c>
      <c r="G1957" s="24" t="n">
        <v>0.5</v>
      </c>
      <c r="H1957" s="13" t="n">
        <v>100</v>
      </c>
      <c r="I1957" s="21" t="n">
        <f>G1957*H1957*7</f>
        <v>350</v>
      </c>
      <c r="J1957" s="13" t="s">
        <v>126</v>
      </c>
      <c r="K1957" s="15" t="n">
        <v>317</v>
      </c>
      <c r="L1957" s="15" t="n">
        <v>62</v>
      </c>
      <c r="M1957" s="15" t="n">
        <v>0</v>
      </c>
      <c r="N1957" s="12" t="n">
        <v>0</v>
      </c>
      <c r="O1957" s="12" t="n">
        <v>0</v>
      </c>
      <c r="P1957" s="12" t="n">
        <v>0</v>
      </c>
      <c r="Q1957" s="23" t="n">
        <f>M1959/H1957</f>
        <v>0.02</v>
      </c>
    </row>
    <row r="1958" ht="22.5" customHeight="1">
      <c r="A1958" s="34"/>
      <c r="B1958" s="34"/>
      <c r="C1958" s="13"/>
      <c r="D1958" s="20"/>
      <c r="E1958" s="29"/>
      <c r="F1958" s="20"/>
      <c r="G1958" s="29"/>
      <c r="H1958" s="20"/>
      <c r="I1958" s="20"/>
      <c r="J1958" s="13" t="s">
        <v>127</v>
      </c>
      <c r="K1958" s="15" t="n">
        <v>2055</v>
      </c>
      <c r="L1958" s="15" t="n">
        <v>401</v>
      </c>
      <c r="M1958" s="15" t="n">
        <v>0</v>
      </c>
      <c r="N1958" s="12" t="n">
        <v>0</v>
      </c>
      <c r="O1958" s="12" t="n">
        <v>0</v>
      </c>
      <c r="P1958" s="12" t="n">
        <v>0</v>
      </c>
      <c r="Q1958" s="26"/>
    </row>
    <row r="1959" ht="22.5" customHeight="1">
      <c r="A1959" s="34"/>
      <c r="B1959" s="34"/>
      <c r="C1959" s="13"/>
      <c r="D1959" s="20"/>
      <c r="E1959" s="29"/>
      <c r="F1959" s="20"/>
      <c r="G1959" s="29"/>
      <c r="H1959" s="20"/>
      <c r="I1959" s="20"/>
      <c r="J1959" s="13" t="s">
        <v>128</v>
      </c>
      <c r="K1959" s="15" t="n">
        <v>4065</v>
      </c>
      <c r="L1959" s="15" t="n">
        <v>739</v>
      </c>
      <c r="M1959" s="15" t="n">
        <v>2</v>
      </c>
      <c r="N1959" s="12" t="n">
        <v>0.005</v>
      </c>
      <c r="O1959" s="12" t="n">
        <v>2</v>
      </c>
      <c r="P1959" s="12" t="n">
        <v>4</v>
      </c>
      <c r="Q1959" s="26"/>
    </row>
    <row r="1960" ht="22.5" customHeight="1">
      <c r="A1960" s="34"/>
      <c r="B1960" s="34"/>
      <c r="C1960" s="13" t="n">
        <v>91533906</v>
      </c>
      <c r="D1960" s="13" t="s">
        <v>50</v>
      </c>
      <c r="E1960" s="14" t="s">
        <v>51</v>
      </c>
      <c r="F1960" s="13" t="s">
        <v>15</v>
      </c>
      <c r="G1960" s="24" t="n">
        <v>0.5</v>
      </c>
      <c r="H1960" s="13" t="n">
        <v>100</v>
      </c>
      <c r="I1960" s="21" t="n">
        <f>G1960*H1960*7</f>
        <v>350</v>
      </c>
      <c r="J1960" s="13" t="s">
        <v>126</v>
      </c>
      <c r="K1960" s="15" t="n">
        <v>66</v>
      </c>
      <c r="L1960" s="15" t="n">
        <v>5</v>
      </c>
      <c r="M1960" s="15" t="n">
        <v>0</v>
      </c>
      <c r="N1960" s="12" t="n">
        <v>0</v>
      </c>
      <c r="O1960" s="12" t="n">
        <v>0</v>
      </c>
      <c r="P1960" s="12" t="n">
        <v>0</v>
      </c>
      <c r="Q1960" s="23" t="n">
        <f>M1962/H1960</f>
        <v>0</v>
      </c>
    </row>
    <row r="1961" ht="22.5" customHeight="1">
      <c r="A1961" s="34"/>
      <c r="B1961" s="34"/>
      <c r="C1961" s="13"/>
      <c r="D1961" s="20"/>
      <c r="E1961" s="29"/>
      <c r="F1961" s="20"/>
      <c r="G1961" s="29"/>
      <c r="H1961" s="20"/>
      <c r="I1961" s="20"/>
      <c r="J1961" s="13" t="s">
        <v>127</v>
      </c>
      <c r="K1961" s="15" t="n">
        <v>475</v>
      </c>
      <c r="L1961" s="15" t="n">
        <v>53</v>
      </c>
      <c r="M1961" s="15" t="n">
        <v>0</v>
      </c>
      <c r="N1961" s="12" t="n">
        <v>0</v>
      </c>
      <c r="O1961" s="12" t="n">
        <v>0</v>
      </c>
      <c r="P1961" s="12" t="n">
        <v>0</v>
      </c>
      <c r="Q1961" s="26"/>
    </row>
    <row r="1962" ht="22.5" customHeight="1">
      <c r="A1962" s="34"/>
      <c r="B1962" s="34"/>
      <c r="C1962" s="13"/>
      <c r="D1962" s="20"/>
      <c r="E1962" s="29"/>
      <c r="F1962" s="20"/>
      <c r="G1962" s="29"/>
      <c r="H1962" s="20"/>
      <c r="I1962" s="20"/>
      <c r="J1962" s="13" t="s">
        <v>128</v>
      </c>
      <c r="K1962" s="15" t="n">
        <v>1191</v>
      </c>
      <c r="L1962" s="15" t="n">
        <v>123</v>
      </c>
      <c r="M1962" s="15" t="n">
        <v>0</v>
      </c>
      <c r="N1962" s="12" t="n">
        <v>0</v>
      </c>
      <c r="O1962" s="12" t="n">
        <v>0</v>
      </c>
      <c r="P1962" s="12" t="n">
        <v>0</v>
      </c>
      <c r="Q1962" s="26"/>
    </row>
    <row r="1963" ht="22.5" customHeight="1">
      <c r="A1963" s="34"/>
      <c r="B1963" s="34"/>
      <c r="C1963" s="13" t="n">
        <v>91545519</v>
      </c>
      <c r="D1963" s="13" t="s">
        <v>52</v>
      </c>
      <c r="E1963" s="14" t="s">
        <v>46</v>
      </c>
      <c r="F1963" s="13" t="s">
        <v>15</v>
      </c>
      <c r="G1963" s="24" t="n">
        <v>0.2</v>
      </c>
      <c r="H1963" s="13" t="n">
        <v>100</v>
      </c>
      <c r="I1963" s="21" t="n">
        <f>G1963*H1963*7</f>
        <v>140</v>
      </c>
      <c r="J1963" s="13" t="s">
        <v>126</v>
      </c>
      <c r="K1963" s="15" t="n">
        <v>443</v>
      </c>
      <c r="L1963" s="15" t="n">
        <v>45</v>
      </c>
      <c r="M1963" s="15" t="n">
        <v>2</v>
      </c>
      <c r="N1963" s="12" t="n">
        <v>0.009</v>
      </c>
      <c r="O1963" s="12" t="n">
        <v>0.2</v>
      </c>
      <c r="P1963" s="12" t="n">
        <v>0.4</v>
      </c>
      <c r="Q1963" s="23" t="n">
        <f>M1965/H1963</f>
        <v>0.5</v>
      </c>
    </row>
    <row r="1964" ht="22.5" customHeight="1">
      <c r="A1964" s="34"/>
      <c r="B1964" s="34"/>
      <c r="C1964" s="13"/>
      <c r="D1964" s="20"/>
      <c r="E1964" s="29"/>
      <c r="F1964" s="20"/>
      <c r="G1964" s="29"/>
      <c r="H1964" s="20"/>
      <c r="I1964" s="20"/>
      <c r="J1964" s="13" t="s">
        <v>127</v>
      </c>
      <c r="K1964" s="15" t="n">
        <v>27122</v>
      </c>
      <c r="L1964" s="15" t="n">
        <v>5560</v>
      </c>
      <c r="M1964" s="15" t="n">
        <v>50</v>
      </c>
      <c r="N1964" s="12" t="n">
        <v>0.002</v>
      </c>
      <c r="O1964" s="12" t="n">
        <v>0.2</v>
      </c>
      <c r="P1964" s="12" t="n">
        <v>10</v>
      </c>
      <c r="Q1964" s="26"/>
    </row>
    <row r="1965" ht="22.5" customHeight="1">
      <c r="A1965" s="34"/>
      <c r="B1965" s="34"/>
      <c r="C1965" s="13"/>
      <c r="D1965" s="20"/>
      <c r="E1965" s="29"/>
      <c r="F1965" s="20"/>
      <c r="G1965" s="29"/>
      <c r="H1965" s="20"/>
      <c r="I1965" s="20"/>
      <c r="J1965" s="13" t="s">
        <v>128</v>
      </c>
      <c r="K1965" s="15" t="n">
        <v>34623</v>
      </c>
      <c r="L1965" s="15" t="n">
        <v>6226</v>
      </c>
      <c r="M1965" s="15" t="n">
        <v>50</v>
      </c>
      <c r="N1965" s="12" t="n">
        <v>0.002</v>
      </c>
      <c r="O1965" s="12" t="n">
        <v>0.2</v>
      </c>
      <c r="P1965" s="12" t="n">
        <v>10</v>
      </c>
      <c r="Q1965" s="26"/>
    </row>
    <row r="1966" ht="22.5" customHeight="1">
      <c r="A1966" s="34"/>
      <c r="B1966" s="34"/>
      <c r="C1966" s="13" t="n">
        <v>91551388</v>
      </c>
      <c r="D1966" s="13" t="s">
        <v>53</v>
      </c>
      <c r="E1966" s="14" t="s">
        <v>54</v>
      </c>
      <c r="F1966" s="13" t="s">
        <v>12</v>
      </c>
      <c r="G1966" s="24" t="n">
        <v>0.8</v>
      </c>
      <c r="H1966" s="13" t="n">
        <v>100</v>
      </c>
      <c r="I1966" s="21" t="n">
        <f>G1966*H1966*7</f>
        <v>560</v>
      </c>
      <c r="J1966" s="13" t="s">
        <v>126</v>
      </c>
      <c r="K1966" s="15" t="n">
        <v>56</v>
      </c>
      <c r="L1966" s="15" t="n">
        <v>1</v>
      </c>
      <c r="M1966" s="15" t="n">
        <v>0</v>
      </c>
      <c r="N1966" s="12" t="n">
        <v>0</v>
      </c>
      <c r="O1966" s="12" t="n">
        <v>0</v>
      </c>
      <c r="P1966" s="12" t="n">
        <v>0.0004</v>
      </c>
      <c r="Q1966" s="23" t="n">
        <f>M1968/H1966</f>
        <v>0.48</v>
      </c>
      <c r="S1966" s="4" t="s">
        <v>135</v>
      </c>
    </row>
    <row r="1967" ht="22.5" customHeight="1">
      <c r="A1967" s="34"/>
      <c r="B1967" s="34"/>
      <c r="C1967" s="13"/>
      <c r="D1967" s="20"/>
      <c r="E1967" s="29"/>
      <c r="F1967" s="20"/>
      <c r="G1967" s="29"/>
      <c r="H1967" s="20"/>
      <c r="I1967" s="20"/>
      <c r="J1967" s="13" t="s">
        <v>127</v>
      </c>
      <c r="K1967" s="15" t="n">
        <v>5471</v>
      </c>
      <c r="L1967" s="15" t="n">
        <v>1970</v>
      </c>
      <c r="M1967" s="15" t="n">
        <v>48</v>
      </c>
      <c r="N1967" s="12" t="n">
        <v>0.017</v>
      </c>
      <c r="O1967" s="12" t="n">
        <v>0.699</v>
      </c>
      <c r="P1967" s="12" t="n">
        <v>33.5349</v>
      </c>
      <c r="Q1967" s="26"/>
      <c r="R1967" s="4" t="s">
        <v>156</v>
      </c>
    </row>
    <row r="1968" ht="22.5" customHeight="1">
      <c r="A1968" s="34"/>
      <c r="B1968" s="34"/>
      <c r="C1968" s="13"/>
      <c r="D1968" s="20"/>
      <c r="E1968" s="29"/>
      <c r="F1968" s="20"/>
      <c r="G1968" s="29"/>
      <c r="H1968" s="20"/>
      <c r="I1968" s="20"/>
      <c r="J1968" s="13" t="s">
        <v>128</v>
      </c>
      <c r="K1968" s="15" t="n">
        <v>9117</v>
      </c>
      <c r="L1968" s="15" t="n">
        <v>3316</v>
      </c>
      <c r="M1968" s="15" t="n">
        <v>48</v>
      </c>
      <c r="N1968" s="12" t="n">
        <v>0.015</v>
      </c>
      <c r="O1968" s="12" t="n">
        <v>1.028</v>
      </c>
      <c r="P1968" s="12" t="n">
        <v>49.3603</v>
      </c>
      <c r="Q1968" s="26"/>
    </row>
    <row r="1969" ht="22.5" customHeight="1">
      <c r="A1969" s="34"/>
      <c r="B1969" s="34"/>
      <c r="C1969" s="13" t="n">
        <v>91565948</v>
      </c>
      <c r="D1969" s="13" t="s">
        <v>47</v>
      </c>
      <c r="E1969" s="14" t="s">
        <v>14</v>
      </c>
      <c r="F1969" s="13" t="s">
        <v>12</v>
      </c>
      <c r="G1969" s="24" t="n">
        <v>0.16</v>
      </c>
      <c r="H1969" s="13" t="n">
        <v>170</v>
      </c>
      <c r="I1969" s="21" t="n">
        <f>G1969*H1969*7</f>
        <v>190.4</v>
      </c>
      <c r="J1969" s="13" t="s">
        <v>126</v>
      </c>
      <c r="K1969" s="15" t="n">
        <v>939</v>
      </c>
      <c r="L1969" s="15" t="n">
        <v>144</v>
      </c>
      <c r="M1969" s="15" t="n">
        <v>0</v>
      </c>
      <c r="N1969" s="12" t="n">
        <v>0</v>
      </c>
      <c r="O1969" s="12" t="n">
        <v>0</v>
      </c>
      <c r="P1969" s="12" t="n">
        <v>0</v>
      </c>
      <c r="Q1969" s="23" t="n">
        <f>M1971/H1969</f>
        <v>0.0705882352941177</v>
      </c>
    </row>
    <row r="1970" ht="22.5" customHeight="1">
      <c r="A1970" s="34"/>
      <c r="B1970" s="34"/>
      <c r="C1970" s="13"/>
      <c r="D1970" s="20"/>
      <c r="E1970" s="29"/>
      <c r="F1970" s="20"/>
      <c r="G1970" s="29"/>
      <c r="H1970" s="20"/>
      <c r="I1970" s="20"/>
      <c r="J1970" s="13" t="s">
        <v>127</v>
      </c>
      <c r="K1970" s="15" t="n">
        <v>5365</v>
      </c>
      <c r="L1970" s="15" t="n">
        <v>419</v>
      </c>
      <c r="M1970" s="15" t="n">
        <v>6</v>
      </c>
      <c r="N1970" s="12" t="n">
        <v>0.005</v>
      </c>
      <c r="O1970" s="12" t="n">
        <v>0.32</v>
      </c>
      <c r="P1970" s="12" t="n">
        <v>1.9229</v>
      </c>
      <c r="Q1970" s="26"/>
    </row>
    <row r="1971" ht="22.5" customHeight="1">
      <c r="A1971" s="34"/>
      <c r="B1971" s="34"/>
      <c r="C1971" s="13"/>
      <c r="D1971" s="20"/>
      <c r="E1971" s="29"/>
      <c r="F1971" s="20"/>
      <c r="G1971" s="29"/>
      <c r="H1971" s="20"/>
      <c r="I1971" s="20"/>
      <c r="J1971" s="13" t="s">
        <v>128</v>
      </c>
      <c r="K1971" s="15" t="n">
        <v>8010</v>
      </c>
      <c r="L1971" s="15" t="n">
        <v>666</v>
      </c>
      <c r="M1971" s="15" t="n">
        <v>12</v>
      </c>
      <c r="N1971" s="12" t="n">
        <v>0.005</v>
      </c>
      <c r="O1971" s="12" t="n">
        <v>0.252</v>
      </c>
      <c r="P1971" s="12" t="n">
        <v>3.0255</v>
      </c>
      <c r="Q1971" s="26"/>
    </row>
    <row r="1972" ht="22.5" customHeight="1">
      <c r="A1972" s="34"/>
      <c r="B1972" s="34"/>
      <c r="C1972" s="13" t="n">
        <v>91550293</v>
      </c>
      <c r="D1972" s="13" t="s">
        <v>55</v>
      </c>
      <c r="E1972" s="14" t="s">
        <v>56</v>
      </c>
      <c r="F1972" s="13" t="s">
        <v>15</v>
      </c>
      <c r="G1972" s="24" t="n">
        <v>0.35</v>
      </c>
      <c r="H1972" s="13" t="n">
        <v>155</v>
      </c>
      <c r="I1972" s="21" t="n">
        <f>G1972*H1972*7</f>
        <v>379.75</v>
      </c>
      <c r="J1972" s="13" t="s">
        <v>126</v>
      </c>
      <c r="K1972" s="15" t="n">
        <v>502</v>
      </c>
      <c r="L1972" s="15" t="n">
        <v>41</v>
      </c>
      <c r="M1972" s="15" t="n">
        <v>0</v>
      </c>
      <c r="N1972" s="12" t="n">
        <v>0</v>
      </c>
      <c r="O1972" s="12" t="n">
        <v>0</v>
      </c>
      <c r="P1972" s="12" t="n">
        <v>0</v>
      </c>
      <c r="Q1972" s="23" t="n">
        <f>M1974/H1972</f>
        <v>0.258064516129032</v>
      </c>
    </row>
    <row r="1973" ht="22.5" customHeight="1">
      <c r="A1973" s="34"/>
      <c r="B1973" s="34"/>
      <c r="C1973" s="13"/>
      <c r="D1973" s="20"/>
      <c r="E1973" s="29"/>
      <c r="F1973" s="20"/>
      <c r="G1973" s="29"/>
      <c r="H1973" s="20"/>
      <c r="I1973" s="20"/>
      <c r="J1973" s="13" t="s">
        <v>127</v>
      </c>
      <c r="K1973" s="15" t="n">
        <v>12843</v>
      </c>
      <c r="L1973" s="15" t="n">
        <v>2088</v>
      </c>
      <c r="M1973" s="15" t="n">
        <v>8</v>
      </c>
      <c r="N1973" s="12" t="n">
        <v>0.001</v>
      </c>
      <c r="O1973" s="12" t="n">
        <v>0.35</v>
      </c>
      <c r="P1973" s="12" t="n">
        <v>2.8</v>
      </c>
      <c r="Q1973" s="26"/>
    </row>
    <row r="1974" ht="22.5" customHeight="1">
      <c r="A1974" s="34"/>
      <c r="B1974" s="34"/>
      <c r="C1974" s="13"/>
      <c r="D1974" s="20"/>
      <c r="E1974" s="29"/>
      <c r="F1974" s="20"/>
      <c r="G1974" s="29"/>
      <c r="H1974" s="20"/>
      <c r="I1974" s="20"/>
      <c r="J1974" s="13" t="s">
        <v>128</v>
      </c>
      <c r="K1974" s="15" t="n">
        <v>61881</v>
      </c>
      <c r="L1974" s="15" t="n">
        <v>8979</v>
      </c>
      <c r="M1974" s="15" t="n">
        <v>40</v>
      </c>
      <c r="N1974" s="12" t="n">
        <v>0.002</v>
      </c>
      <c r="O1974" s="12" t="n">
        <v>0.35</v>
      </c>
      <c r="P1974" s="12" t="n">
        <v>14</v>
      </c>
      <c r="Q1974" s="26"/>
    </row>
    <row r="1975" ht="22.5" customHeight="1">
      <c r="A1975" s="34"/>
      <c r="B1975" s="34"/>
      <c r="C1975" s="13" t="n">
        <v>9333145</v>
      </c>
      <c r="D1975" s="13" t="s">
        <v>57</v>
      </c>
      <c r="E1975" s="14" t="s">
        <v>14</v>
      </c>
      <c r="F1975" s="13" t="s">
        <v>26</v>
      </c>
      <c r="G1975" s="24" t="n">
        <v>0.35</v>
      </c>
      <c r="H1975" s="13" t="n">
        <v>120</v>
      </c>
      <c r="I1975" s="21" t="n">
        <f>G1975*H1975*7</f>
        <v>294</v>
      </c>
      <c r="J1975" s="13" t="s">
        <v>126</v>
      </c>
      <c r="K1975" s="15" t="n">
        <v>1994</v>
      </c>
      <c r="L1975" s="15" t="n">
        <v>616</v>
      </c>
      <c r="M1975" s="15" t="n">
        <v>4</v>
      </c>
      <c r="N1975" s="12" t="n">
        <v>0.005</v>
      </c>
      <c r="O1975" s="12" t="n">
        <v>0.8</v>
      </c>
      <c r="P1975" s="12" t="n">
        <v>3.2</v>
      </c>
      <c r="Q1975" s="23" t="n">
        <f>M1977/H1975</f>
        <v>0.875</v>
      </c>
    </row>
    <row r="1976" ht="22.5" customHeight="1">
      <c r="A1976" s="34"/>
      <c r="B1976" s="34"/>
      <c r="C1976" s="13"/>
      <c r="D1976" s="20"/>
      <c r="E1976" s="29"/>
      <c r="F1976" s="20"/>
      <c r="G1976" s="29"/>
      <c r="H1976" s="20"/>
      <c r="I1976" s="20"/>
      <c r="J1976" s="13" t="s">
        <v>127</v>
      </c>
      <c r="K1976" s="15" t="n">
        <v>59385</v>
      </c>
      <c r="L1976" s="15" t="n">
        <v>762</v>
      </c>
      <c r="M1976" s="15" t="n">
        <v>83</v>
      </c>
      <c r="N1976" s="12" t="n">
        <v>0.03</v>
      </c>
      <c r="O1976" s="12" t="n">
        <v>0.23</v>
      </c>
      <c r="P1976" s="12" t="n">
        <v>19.05</v>
      </c>
      <c r="Q1976" s="26"/>
    </row>
    <row r="1977" ht="22.5" customHeight="1">
      <c r="A1977" s="34"/>
      <c r="B1977" s="34"/>
      <c r="C1977" s="13"/>
      <c r="D1977" s="20"/>
      <c r="E1977" s="29"/>
      <c r="F1977" s="20"/>
      <c r="G1977" s="29"/>
      <c r="H1977" s="20"/>
      <c r="I1977" s="20"/>
      <c r="J1977" s="13" t="s">
        <v>128</v>
      </c>
      <c r="K1977" s="15" t="n">
        <v>94782</v>
      </c>
      <c r="L1977" s="15" t="n">
        <v>1353</v>
      </c>
      <c r="M1977" s="15" t="n">
        <v>105</v>
      </c>
      <c r="N1977" s="12" t="n">
        <v>0.02</v>
      </c>
      <c r="O1977" s="12" t="n">
        <v>0.28</v>
      </c>
      <c r="P1977" s="12" t="n">
        <v>29.73</v>
      </c>
      <c r="Q1977" s="26"/>
    </row>
    <row r="1978" ht="22.5" customHeight="1">
      <c r="A1978" s="34"/>
      <c r="B1978" s="34"/>
      <c r="C1978" s="13" t="n">
        <v>91557347</v>
      </c>
      <c r="D1978" s="13" t="s">
        <v>58</v>
      </c>
      <c r="E1978" s="14" t="s">
        <v>14</v>
      </c>
      <c r="F1978" s="13" t="s">
        <v>15</v>
      </c>
      <c r="G1978" s="24" t="n">
        <v>0.5</v>
      </c>
      <c r="H1978" s="13" t="n">
        <v>50</v>
      </c>
      <c r="I1978" s="21" t="n">
        <f>G1978*H1978*7</f>
        <v>175</v>
      </c>
      <c r="J1978" s="13" t="s">
        <v>126</v>
      </c>
      <c r="K1978" s="15" t="n">
        <v>1274</v>
      </c>
      <c r="L1978" s="15" t="n">
        <v>279</v>
      </c>
      <c r="M1978" s="15" t="n">
        <v>1</v>
      </c>
      <c r="N1978" s="12" t="n">
        <v>0.003</v>
      </c>
      <c r="O1978" s="12" t="n">
        <v>0.8</v>
      </c>
      <c r="P1978" s="12" t="n">
        <v>0.8</v>
      </c>
      <c r="Q1978" s="23" t="n">
        <f>M1980/H1978</f>
        <v>0.06</v>
      </c>
    </row>
    <row r="1979" ht="22.5" customHeight="1">
      <c r="A1979" s="34"/>
      <c r="B1979" s="34"/>
      <c r="C1979" s="13"/>
      <c r="D1979" s="20"/>
      <c r="E1979" s="29"/>
      <c r="F1979" s="20"/>
      <c r="G1979" s="29"/>
      <c r="H1979" s="20"/>
      <c r="I1979" s="20"/>
      <c r="J1979" s="13" t="s">
        <v>127</v>
      </c>
      <c r="K1979" s="15" t="n">
        <v>22056</v>
      </c>
      <c r="L1979" s="15" t="n">
        <v>4933</v>
      </c>
      <c r="M1979" s="15" t="n">
        <v>3</v>
      </c>
      <c r="N1979" s="12" t="n">
        <v>0</v>
      </c>
      <c r="O1979" s="12" t="n">
        <v>0.8</v>
      </c>
      <c r="P1979" s="12" t="n">
        <v>2.4</v>
      </c>
      <c r="Q1979" s="26"/>
    </row>
    <row r="1980" ht="22.5" customHeight="1">
      <c r="A1980" s="34"/>
      <c r="B1980" s="34"/>
      <c r="C1980" s="13"/>
      <c r="D1980" s="20"/>
      <c r="E1980" s="29"/>
      <c r="F1980" s="20"/>
      <c r="G1980" s="29"/>
      <c r="H1980" s="20"/>
      <c r="I1980" s="20"/>
      <c r="J1980" s="13" t="s">
        <v>128</v>
      </c>
      <c r="K1980" s="15" t="n">
        <v>46035</v>
      </c>
      <c r="L1980" s="15" t="n">
        <v>7633</v>
      </c>
      <c r="M1980" s="15" t="n">
        <v>3</v>
      </c>
      <c r="N1980" s="12" t="n">
        <v>0</v>
      </c>
      <c r="O1980" s="12" t="n">
        <v>0.8</v>
      </c>
      <c r="P1980" s="12" t="n">
        <v>2.4</v>
      </c>
      <c r="Q1980" s="26"/>
    </row>
    <row r="1981" ht="22.5" customHeight="1">
      <c r="A1981" s="34"/>
      <c r="B1981" s="34"/>
      <c r="C1981" s="13" t="n">
        <v>12115625</v>
      </c>
      <c r="D1981" s="13" t="s">
        <v>59</v>
      </c>
      <c r="E1981" s="14" t="s">
        <v>14</v>
      </c>
      <c r="F1981" s="13" t="s">
        <v>15</v>
      </c>
      <c r="G1981" s="24" t="n">
        <v>0.3</v>
      </c>
      <c r="H1981" s="13" t="n">
        <v>50</v>
      </c>
      <c r="I1981" s="21" t="n">
        <f>G1981*H1981*7</f>
        <v>105</v>
      </c>
      <c r="J1981" s="13" t="s">
        <v>126</v>
      </c>
      <c r="K1981" s="15" t="n">
        <v>308</v>
      </c>
      <c r="L1981" s="15" t="n">
        <v>2</v>
      </c>
      <c r="M1981" s="15" t="n">
        <v>0</v>
      </c>
      <c r="N1981" s="12" t="n">
        <v>0</v>
      </c>
      <c r="O1981" s="12" t="n">
        <v>0</v>
      </c>
      <c r="P1981" s="12" t="n">
        <v>0</v>
      </c>
      <c r="Q1981" s="23" t="n">
        <f>M1983/H1981</f>
        <v>0</v>
      </c>
    </row>
    <row r="1982" ht="22.5" customHeight="1">
      <c r="A1982" s="34"/>
      <c r="B1982" s="34"/>
      <c r="C1982" s="13"/>
      <c r="D1982" s="20"/>
      <c r="E1982" s="29"/>
      <c r="F1982" s="20"/>
      <c r="G1982" s="29"/>
      <c r="H1982" s="20"/>
      <c r="I1982" s="20"/>
      <c r="J1982" s="13" t="s">
        <v>127</v>
      </c>
      <c r="K1982" s="15" t="n">
        <v>8446</v>
      </c>
      <c r="L1982" s="15" t="n">
        <v>66</v>
      </c>
      <c r="M1982" s="15" t="n">
        <v>0</v>
      </c>
      <c r="N1982" s="12" t="n">
        <v>0</v>
      </c>
      <c r="O1982" s="12" t="n">
        <v>0</v>
      </c>
      <c r="P1982" s="12" t="n">
        <v>0</v>
      </c>
      <c r="Q1982" s="26"/>
    </row>
    <row r="1983" ht="22.5" customHeight="1">
      <c r="A1983" s="34"/>
      <c r="B1983" s="34"/>
      <c r="C1983" s="13"/>
      <c r="D1983" s="20"/>
      <c r="E1983" s="29"/>
      <c r="F1983" s="20"/>
      <c r="G1983" s="29"/>
      <c r="H1983" s="20"/>
      <c r="I1983" s="20"/>
      <c r="J1983" s="13" t="s">
        <v>128</v>
      </c>
      <c r="K1983" s="15" t="n">
        <v>27782</v>
      </c>
      <c r="L1983" s="15" t="n">
        <v>185</v>
      </c>
      <c r="M1983" s="15" t="n">
        <v>0</v>
      </c>
      <c r="N1983" s="12" t="n">
        <v>0</v>
      </c>
      <c r="O1983" s="12" t="n">
        <v>0</v>
      </c>
      <c r="P1983" s="12" t="n">
        <v>0</v>
      </c>
      <c r="Q1983" s="26"/>
    </row>
    <row r="1984" ht="22.5" customHeight="1">
      <c r="A1984" s="34"/>
      <c r="B1984" s="34"/>
      <c r="C1984" s="13" t="n">
        <v>91564896</v>
      </c>
      <c r="D1984" s="13" t="s">
        <v>60</v>
      </c>
      <c r="E1984" s="14" t="s">
        <v>14</v>
      </c>
      <c r="F1984" s="13" t="s">
        <v>15</v>
      </c>
      <c r="G1984" s="24" t="n">
        <v>0.35</v>
      </c>
      <c r="H1984" s="13" t="n">
        <v>200</v>
      </c>
      <c r="I1984" s="21" t="n">
        <f>G1984*H1984*7</f>
        <v>490</v>
      </c>
      <c r="J1984" s="13" t="s">
        <v>126</v>
      </c>
      <c r="K1984" s="15" t="n">
        <v>342</v>
      </c>
      <c r="L1984" s="15" t="n">
        <v>49</v>
      </c>
      <c r="M1984" s="15" t="n">
        <v>2</v>
      </c>
      <c r="N1984" s="12" t="n">
        <v>0.014</v>
      </c>
      <c r="O1984" s="12" t="n">
        <v>0.35</v>
      </c>
      <c r="P1984" s="12" t="n">
        <v>0.7</v>
      </c>
      <c r="Q1984" s="23" t="n">
        <f>M1986/H1984</f>
        <v>0.615</v>
      </c>
      <c r="S1984" s="11"/>
    </row>
    <row r="1985" ht="22.5" customHeight="1">
      <c r="A1985" s="34"/>
      <c r="B1985" s="34"/>
      <c r="C1985" s="13"/>
      <c r="D1985" s="20"/>
      <c r="E1985" s="29"/>
      <c r="F1985" s="20"/>
      <c r="G1985" s="29"/>
      <c r="H1985" s="20"/>
      <c r="I1985" s="20"/>
      <c r="J1985" s="13" t="s">
        <v>127</v>
      </c>
      <c r="K1985" s="15" t="n">
        <v>31836</v>
      </c>
      <c r="L1985" s="15" t="n">
        <v>8336</v>
      </c>
      <c r="M1985" s="15" t="n">
        <v>34</v>
      </c>
      <c r="N1985" s="12" t="n">
        <v>0.001</v>
      </c>
      <c r="O1985" s="12" t="n">
        <v>0.35</v>
      </c>
      <c r="P1985" s="12" t="n">
        <v>11.9</v>
      </c>
      <c r="Q1985" s="26"/>
      <c r="R1985" s="4" t="s">
        <v>157</v>
      </c>
    </row>
    <row r="1986" ht="22.5" customHeight="1">
      <c r="A1986" s="34"/>
      <c r="B1986" s="34"/>
      <c r="C1986" s="13"/>
      <c r="D1986" s="20"/>
      <c r="E1986" s="29"/>
      <c r="F1986" s="20"/>
      <c r="G1986" s="29"/>
      <c r="H1986" s="20"/>
      <c r="I1986" s="20"/>
      <c r="J1986" s="13" t="s">
        <v>128</v>
      </c>
      <c r="K1986" s="15" t="n">
        <v>106026</v>
      </c>
      <c r="L1986" s="15" t="n">
        <v>25613</v>
      </c>
      <c r="M1986" s="15" t="n">
        <v>123</v>
      </c>
      <c r="N1986" s="12" t="n">
        <v>0.002</v>
      </c>
      <c r="O1986" s="12" t="n">
        <v>0.35</v>
      </c>
      <c r="P1986" s="12" t="n">
        <v>43.05</v>
      </c>
      <c r="Q1986" s="26"/>
    </row>
    <row r="1987" ht="22.5" customHeight="1">
      <c r="A1987" s="34"/>
      <c r="B1987" s="34"/>
      <c r="C1987" s="13" t="n">
        <v>91566789</v>
      </c>
      <c r="D1987" s="13" t="s">
        <v>61</v>
      </c>
      <c r="E1987" s="13" t="s">
        <v>42</v>
      </c>
      <c r="F1987" s="13" t="s">
        <v>15</v>
      </c>
      <c r="G1987" s="24" t="n">
        <v>0.15</v>
      </c>
      <c r="H1987" s="13" t="n">
        <v>50</v>
      </c>
      <c r="I1987" s="21" t="n">
        <f>G1987*H1987*7</f>
        <v>52.5</v>
      </c>
      <c r="J1987" s="13" t="s">
        <v>126</v>
      </c>
      <c r="K1987" s="15" t="n">
        <v>5865</v>
      </c>
      <c r="L1987" s="15" t="n">
        <v>3320</v>
      </c>
      <c r="M1987" s="15" t="n">
        <v>17</v>
      </c>
      <c r="N1987" s="12" t="n">
        <v>0.001</v>
      </c>
      <c r="O1987" s="12" t="n">
        <v>0.1</v>
      </c>
      <c r="P1987" s="12" t="n">
        <v>1.7</v>
      </c>
      <c r="Q1987" s="23" t="n">
        <f>M1989/H1987</f>
        <v>1</v>
      </c>
    </row>
    <row r="1988" ht="22.5" customHeight="1">
      <c r="A1988" s="34"/>
      <c r="B1988" s="34"/>
      <c r="C1988" s="13"/>
      <c r="D1988" s="20"/>
      <c r="E1988" s="20"/>
      <c r="F1988" s="20"/>
      <c r="G1988" s="29"/>
      <c r="H1988" s="20"/>
      <c r="I1988" s="20"/>
      <c r="J1988" s="13" t="s">
        <v>127</v>
      </c>
      <c r="K1988" s="15" t="n">
        <v>65461</v>
      </c>
      <c r="L1988" s="15" t="n">
        <v>40341</v>
      </c>
      <c r="M1988" s="15" t="n">
        <v>50</v>
      </c>
      <c r="N1988" s="12" t="n">
        <v>0</v>
      </c>
      <c r="O1988" s="12" t="n">
        <v>0.1</v>
      </c>
      <c r="P1988" s="12" t="n">
        <v>5</v>
      </c>
      <c r="Q1988" s="26"/>
    </row>
    <row r="1989" ht="22.5" customHeight="1">
      <c r="A1989" s="34"/>
      <c r="B1989" s="34"/>
      <c r="C1989" s="13"/>
      <c r="D1989" s="20"/>
      <c r="E1989" s="20"/>
      <c r="F1989" s="20"/>
      <c r="G1989" s="29"/>
      <c r="H1989" s="20"/>
      <c r="I1989" s="20"/>
      <c r="J1989" s="13" t="s">
        <v>128</v>
      </c>
      <c r="K1989" s="15" t="n">
        <v>151012</v>
      </c>
      <c r="L1989" s="15" t="n">
        <v>79619</v>
      </c>
      <c r="M1989" s="15" t="n">
        <v>50</v>
      </c>
      <c r="N1989" s="12" t="n">
        <v>0</v>
      </c>
      <c r="O1989" s="12" t="n">
        <v>0.1</v>
      </c>
      <c r="P1989" s="12" t="n">
        <v>5</v>
      </c>
      <c r="Q1989" s="26"/>
    </row>
    <row r="1990" ht="22.5" customHeight="1">
      <c r="A1990" s="34"/>
      <c r="B1990" s="34"/>
      <c r="C1990" s="13" t="n">
        <v>12306671</v>
      </c>
      <c r="D1990" s="13" t="s">
        <v>62</v>
      </c>
      <c r="E1990" s="14" t="s">
        <v>63</v>
      </c>
      <c r="F1990" s="13" t="s">
        <v>21</v>
      </c>
      <c r="G1990" s="24" t="n">
        <v>0.22</v>
      </c>
      <c r="H1990" s="13" t="n">
        <v>100</v>
      </c>
      <c r="I1990" s="21" t="n">
        <f>G1990*H1990*7</f>
        <v>154</v>
      </c>
      <c r="J1990" s="13" t="s">
        <v>126</v>
      </c>
      <c r="K1990" s="15" t="n">
        <v>220</v>
      </c>
      <c r="L1990" s="15" t="n">
        <v>4</v>
      </c>
      <c r="M1990" s="15" t="n">
        <v>1</v>
      </c>
      <c r="N1990" s="12" t="n">
        <v>0.02</v>
      </c>
      <c r="O1990" s="12" t="n">
        <v>0.07</v>
      </c>
      <c r="P1990" s="12" t="n">
        <v>0.07</v>
      </c>
      <c r="Q1990" s="23" t="n">
        <f>M1992/H1990</f>
        <v>0.13</v>
      </c>
    </row>
    <row r="1991" ht="22.5" customHeight="1">
      <c r="A1991" s="34"/>
      <c r="B1991" s="34"/>
      <c r="C1991" s="13"/>
      <c r="D1991" s="20"/>
      <c r="E1991" s="29"/>
      <c r="F1991" s="20"/>
      <c r="G1991" s="29"/>
      <c r="H1991" s="20"/>
      <c r="I1991" s="20"/>
      <c r="J1991" s="13" t="s">
        <v>127</v>
      </c>
      <c r="K1991" s="15" t="n">
        <v>5455</v>
      </c>
      <c r="L1991" s="15" t="n">
        <v>1665</v>
      </c>
      <c r="M1991" s="15" t="n">
        <v>4</v>
      </c>
      <c r="N1991" s="12" t="n">
        <v>0</v>
      </c>
      <c r="O1991" s="12" t="n">
        <v>0.22</v>
      </c>
      <c r="P1991" s="12" t="n">
        <v>0.88</v>
      </c>
      <c r="Q1991" s="26"/>
    </row>
    <row r="1992" ht="22.5" customHeight="1">
      <c r="A1992" s="34"/>
      <c r="B1992" s="34"/>
      <c r="C1992" s="13"/>
      <c r="D1992" s="20"/>
      <c r="E1992" s="29"/>
      <c r="F1992" s="20"/>
      <c r="G1992" s="29"/>
      <c r="H1992" s="20"/>
      <c r="I1992" s="20"/>
      <c r="J1992" s="13" t="s">
        <v>128</v>
      </c>
      <c r="K1992" s="15" t="n">
        <v>16629</v>
      </c>
      <c r="L1992" s="15" t="n">
        <v>4973</v>
      </c>
      <c r="M1992" s="15" t="n">
        <v>13</v>
      </c>
      <c r="N1992" s="12" t="n">
        <v>0</v>
      </c>
      <c r="O1992" s="12" t="n">
        <v>0.22</v>
      </c>
      <c r="P1992" s="12" t="n">
        <v>2.86</v>
      </c>
      <c r="Q1992" s="26"/>
    </row>
    <row r="1993" ht="22.5" customHeight="1">
      <c r="A1993" s="34"/>
      <c r="B1993" s="34"/>
      <c r="C1993" s="13" t="n">
        <v>12304863</v>
      </c>
      <c r="D1993" s="13" t="s">
        <v>59</v>
      </c>
      <c r="E1993" s="14" t="s">
        <v>14</v>
      </c>
      <c r="F1993" s="13" t="s">
        <v>26</v>
      </c>
      <c r="G1993" s="24" t="n">
        <v>0.5</v>
      </c>
      <c r="H1993" s="13" t="n">
        <v>100</v>
      </c>
      <c r="I1993" s="21" t="n">
        <f>G1993*H1993*7</f>
        <v>350</v>
      </c>
      <c r="J1993" s="13" t="s">
        <v>126</v>
      </c>
      <c r="K1993" s="15" t="n">
        <v>93</v>
      </c>
      <c r="L1993" s="15" t="n">
        <v>23</v>
      </c>
      <c r="M1993" s="15" t="n">
        <v>0</v>
      </c>
      <c r="N1993" s="12" t="n">
        <v>0.001</v>
      </c>
      <c r="O1993" s="12" t="n">
        <v>0</v>
      </c>
      <c r="P1993" s="12" t="n">
        <v>0.0156</v>
      </c>
      <c r="Q1993" s="23" t="n">
        <f>M1995/H1993</f>
        <v>0.18</v>
      </c>
    </row>
    <row r="1994" ht="22.5" customHeight="1">
      <c r="A1994" s="34"/>
      <c r="B1994" s="34"/>
      <c r="C1994" s="13"/>
      <c r="D1994" s="20"/>
      <c r="E1994" s="29"/>
      <c r="F1994" s="20"/>
      <c r="G1994" s="29"/>
      <c r="H1994" s="20"/>
      <c r="I1994" s="20"/>
      <c r="J1994" s="13" t="s">
        <v>127</v>
      </c>
      <c r="K1994" s="15" t="n">
        <v>2241</v>
      </c>
      <c r="L1994" s="15" t="n">
        <v>20</v>
      </c>
      <c r="M1994" s="15" t="n">
        <v>5</v>
      </c>
      <c r="N1994" s="12" t="n">
        <v>0.05</v>
      </c>
      <c r="O1994" s="12" t="n">
        <v>0.19</v>
      </c>
      <c r="P1994" s="12" t="n">
        <v>0.95</v>
      </c>
      <c r="Q1994" s="26"/>
    </row>
    <row r="1995" ht="22.5" customHeight="1">
      <c r="A1995" s="34"/>
      <c r="B1995" s="34"/>
      <c r="C1995" s="13"/>
      <c r="D1995" s="20"/>
      <c r="E1995" s="29"/>
      <c r="F1995" s="20"/>
      <c r="G1995" s="29"/>
      <c r="H1995" s="20"/>
      <c r="I1995" s="20"/>
      <c r="J1995" s="13" t="s">
        <v>128</v>
      </c>
      <c r="K1995" s="15" t="n">
        <v>6935</v>
      </c>
      <c r="L1995" s="15" t="n">
        <v>70</v>
      </c>
      <c r="M1995" s="15" t="n">
        <v>18</v>
      </c>
      <c r="N1995" s="12" t="n">
        <v>0.02</v>
      </c>
      <c r="O1995" s="12" t="n">
        <v>0.09</v>
      </c>
      <c r="P1995" s="12" t="n">
        <v>1.67</v>
      </c>
      <c r="Q1995" s="26"/>
    </row>
    <row r="1996" ht="22.5" customHeight="1">
      <c r="A1996" s="34"/>
      <c r="B1996" s="34"/>
      <c r="C1996" s="13" t="n">
        <v>5617321</v>
      </c>
      <c r="D1996" s="13" t="s">
        <v>62</v>
      </c>
      <c r="E1996" s="14" t="s">
        <v>63</v>
      </c>
      <c r="F1996" s="13" t="s">
        <v>12</v>
      </c>
      <c r="G1996" s="24" t="n">
        <v>0.2</v>
      </c>
      <c r="H1996" s="13" t="n">
        <v>100</v>
      </c>
      <c r="I1996" s="21" t="n">
        <f>G1996*H1996*7</f>
        <v>140</v>
      </c>
      <c r="J1996" s="13" t="s">
        <v>126</v>
      </c>
      <c r="K1996" s="15" t="n">
        <v>464</v>
      </c>
      <c r="L1996" s="15" t="n">
        <v>151</v>
      </c>
      <c r="M1996" s="15" t="n">
        <v>0</v>
      </c>
      <c r="N1996" s="12" t="n">
        <v>0.001</v>
      </c>
      <c r="O1996" s="12" t="n">
        <v>0</v>
      </c>
      <c r="P1996" s="12" t="n">
        <v>0.0815</v>
      </c>
      <c r="Q1996" s="23" t="n">
        <f>M1998/H1996</f>
        <v>0</v>
      </c>
    </row>
    <row r="1997" ht="22.5" customHeight="1">
      <c r="A1997" s="34"/>
      <c r="B1997" s="34"/>
      <c r="C1997" s="13"/>
      <c r="D1997" s="20"/>
      <c r="E1997" s="29"/>
      <c r="F1997" s="20"/>
      <c r="G1997" s="29"/>
      <c r="H1997" s="20"/>
      <c r="I1997" s="20"/>
      <c r="J1997" s="13" t="s">
        <v>127</v>
      </c>
      <c r="K1997" s="15" t="n">
        <v>464</v>
      </c>
      <c r="L1997" s="15" t="n">
        <v>151</v>
      </c>
      <c r="M1997" s="15" t="n">
        <v>0</v>
      </c>
      <c r="N1997" s="12" t="n">
        <v>0.001</v>
      </c>
      <c r="O1997" s="12" t="n">
        <v>0</v>
      </c>
      <c r="P1997" s="12" t="n">
        <v>0.0815</v>
      </c>
      <c r="Q1997" s="26"/>
    </row>
    <row r="1998" ht="22.5" customHeight="1">
      <c r="A1998" s="34"/>
      <c r="B1998" s="34"/>
      <c r="C1998" s="13"/>
      <c r="D1998" s="20"/>
      <c r="E1998" s="29"/>
      <c r="F1998" s="20"/>
      <c r="G1998" s="29"/>
      <c r="H1998" s="20"/>
      <c r="I1998" s="20"/>
      <c r="J1998" s="13" t="s">
        <v>128</v>
      </c>
      <c r="K1998" s="15" t="n">
        <v>1288</v>
      </c>
      <c r="L1998" s="15" t="n">
        <v>471</v>
      </c>
      <c r="M1998" s="15" t="n">
        <v>0</v>
      </c>
      <c r="N1998" s="12" t="n">
        <v>0</v>
      </c>
      <c r="O1998" s="12" t="n">
        <v>0</v>
      </c>
      <c r="P1998" s="12" t="n">
        <v>0.2136</v>
      </c>
      <c r="Q1998" s="26"/>
    </row>
    <row r="1999" ht="22.5" customHeight="1">
      <c r="A1999" s="34"/>
      <c r="B1999" s="34"/>
      <c r="C1999" s="13" t="n">
        <v>91567363</v>
      </c>
      <c r="D1999" s="13" t="s">
        <v>64</v>
      </c>
      <c r="E1999" s="14" t="s">
        <v>14</v>
      </c>
      <c r="F1999" s="13" t="s">
        <v>15</v>
      </c>
      <c r="G1999" s="24" t="n">
        <v>0.25</v>
      </c>
      <c r="H1999" s="13" t="n">
        <v>200</v>
      </c>
      <c r="I1999" s="21" t="n">
        <f>G1999*H1999*7</f>
        <v>350</v>
      </c>
      <c r="J1999" s="13" t="s">
        <v>126</v>
      </c>
      <c r="K1999" s="15" t="n">
        <v>667</v>
      </c>
      <c r="L1999" s="15" t="n">
        <v>65</v>
      </c>
      <c r="M1999" s="15" t="n">
        <v>2</v>
      </c>
      <c r="N1999" s="12" t="n">
        <v>0.008</v>
      </c>
      <c r="O1999" s="12" t="n">
        <v>0.25</v>
      </c>
      <c r="P1999" s="12" t="n">
        <v>0.5</v>
      </c>
      <c r="Q1999" s="23" t="n">
        <f>M2001/H1999</f>
        <v>0.99</v>
      </c>
    </row>
    <row r="2000" ht="22.5" customHeight="1">
      <c r="A2000" s="34"/>
      <c r="B2000" s="34"/>
      <c r="C2000" s="13"/>
      <c r="D2000" s="20"/>
      <c r="E2000" s="29"/>
      <c r="F2000" s="20"/>
      <c r="G2000" s="29"/>
      <c r="H2000" s="20"/>
      <c r="I2000" s="20"/>
      <c r="J2000" s="13" t="s">
        <v>127</v>
      </c>
      <c r="K2000" s="15" t="n">
        <v>27394</v>
      </c>
      <c r="L2000" s="15" t="n">
        <v>2851</v>
      </c>
      <c r="M2000" s="15" t="n">
        <v>54</v>
      </c>
      <c r="N2000" s="12" t="n">
        <v>0.005</v>
      </c>
      <c r="O2000" s="12" t="n">
        <v>0.25</v>
      </c>
      <c r="P2000" s="12" t="n">
        <v>13.5</v>
      </c>
      <c r="Q2000" s="26"/>
    </row>
    <row r="2001" ht="22.5" customHeight="1">
      <c r="A2001" s="34"/>
      <c r="B2001" s="34"/>
      <c r="C2001" s="13"/>
      <c r="D2001" s="20"/>
      <c r="E2001" s="29"/>
      <c r="F2001" s="20"/>
      <c r="G2001" s="29"/>
      <c r="H2001" s="20"/>
      <c r="I2001" s="20"/>
      <c r="J2001" s="13" t="s">
        <v>128</v>
      </c>
      <c r="K2001" s="15" t="n">
        <v>69760</v>
      </c>
      <c r="L2001" s="15" t="n">
        <v>11479</v>
      </c>
      <c r="M2001" s="15" t="n">
        <v>198</v>
      </c>
      <c r="N2001" s="12" t="n">
        <v>0.004</v>
      </c>
      <c r="O2001" s="12" t="n">
        <v>0.25</v>
      </c>
      <c r="P2001" s="12" t="n">
        <v>49.5</v>
      </c>
      <c r="Q2001" s="26"/>
    </row>
    <row r="2002" ht="22.5" customHeight="1">
      <c r="A2002" s="34"/>
      <c r="B2002" s="34"/>
      <c r="C2002" s="13" t="n">
        <v>91567806</v>
      </c>
      <c r="D2002" s="13" t="s">
        <v>64</v>
      </c>
      <c r="E2002" s="14" t="s">
        <v>65</v>
      </c>
      <c r="F2002" s="13" t="s">
        <v>15</v>
      </c>
      <c r="G2002" s="24" t="n">
        <v>0.15</v>
      </c>
      <c r="H2002" s="13" t="n">
        <v>200</v>
      </c>
      <c r="I2002" s="21" t="n">
        <f>G2002*H2002*7</f>
        <v>210</v>
      </c>
      <c r="J2002" s="13" t="s">
        <v>126</v>
      </c>
      <c r="K2002" s="15" t="n">
        <v>8390</v>
      </c>
      <c r="L2002" s="15" t="n">
        <v>626</v>
      </c>
      <c r="M2002" s="15" t="n">
        <v>7</v>
      </c>
      <c r="N2002" s="12" t="n">
        <v>0.002</v>
      </c>
      <c r="O2002" s="12" t="n">
        <v>0.15</v>
      </c>
      <c r="P2002" s="12" t="n">
        <v>1.05</v>
      </c>
      <c r="Q2002" s="23" t="n">
        <f>M2004/H2002</f>
        <v>1</v>
      </c>
    </row>
    <row r="2003" ht="22.5" customHeight="1">
      <c r="A2003" s="34"/>
      <c r="B2003" s="34"/>
      <c r="C2003" s="13"/>
      <c r="D2003" s="20"/>
      <c r="E2003" s="29"/>
      <c r="F2003" s="20"/>
      <c r="G2003" s="29"/>
      <c r="H2003" s="20"/>
      <c r="I2003" s="20"/>
      <c r="J2003" s="13" t="s">
        <v>127</v>
      </c>
      <c r="K2003" s="15" t="n">
        <v>57715</v>
      </c>
      <c r="L2003" s="15" t="n">
        <v>6468</v>
      </c>
      <c r="M2003" s="15" t="n">
        <v>64</v>
      </c>
      <c r="N2003" s="12" t="n">
        <v>0.001</v>
      </c>
      <c r="O2003" s="12" t="n">
        <v>0.15</v>
      </c>
      <c r="P2003" s="12" t="n">
        <v>9.6</v>
      </c>
      <c r="Q2003" s="26"/>
    </row>
    <row r="2004" ht="22.5" customHeight="1">
      <c r="A2004" s="34"/>
      <c r="B2004" s="34"/>
      <c r="C2004" s="13"/>
      <c r="D2004" s="20"/>
      <c r="E2004" s="29"/>
      <c r="F2004" s="20"/>
      <c r="G2004" s="29"/>
      <c r="H2004" s="20"/>
      <c r="I2004" s="20"/>
      <c r="J2004" s="13" t="s">
        <v>128</v>
      </c>
      <c r="K2004" s="15" t="n">
        <v>107030</v>
      </c>
      <c r="L2004" s="15" t="n">
        <v>16747</v>
      </c>
      <c r="M2004" s="15" t="n">
        <v>200</v>
      </c>
      <c r="N2004" s="12" t="n">
        <v>0.002</v>
      </c>
      <c r="O2004" s="12" t="n">
        <v>0.15</v>
      </c>
      <c r="P2004" s="12" t="n">
        <v>30</v>
      </c>
      <c r="Q2004" s="26"/>
    </row>
    <row r="2005" ht="22.5" customHeight="1">
      <c r="A2005" s="34"/>
      <c r="B2005" s="34"/>
      <c r="C2005" s="13" t="n">
        <v>12373981</v>
      </c>
      <c r="D2005" s="13" t="s">
        <v>66</v>
      </c>
      <c r="E2005" s="14" t="s">
        <v>36</v>
      </c>
      <c r="F2005" s="13" t="s">
        <v>15</v>
      </c>
      <c r="G2005" s="24" t="n">
        <v>0.04</v>
      </c>
      <c r="H2005" s="13" t="n">
        <v>250</v>
      </c>
      <c r="I2005" s="21" t="n">
        <f>G2005*H2005*7</f>
        <v>70</v>
      </c>
      <c r="J2005" s="13" t="s">
        <v>126</v>
      </c>
      <c r="K2005" s="15" t="n">
        <v>2124</v>
      </c>
      <c r="L2005" s="15" t="n">
        <v>16</v>
      </c>
      <c r="M2005" s="15" t="n">
        <v>2</v>
      </c>
      <c r="N2005" s="12" t="n">
        <v>0.005</v>
      </c>
      <c r="O2005" s="12" t="n">
        <v>0.04</v>
      </c>
      <c r="P2005" s="12" t="n">
        <v>0.08</v>
      </c>
      <c r="Q2005" s="23" t="n">
        <f>M2007/H2005</f>
        <v>0.156</v>
      </c>
    </row>
    <row r="2006" ht="22.5" customHeight="1">
      <c r="A2006" s="34"/>
      <c r="B2006" s="34"/>
      <c r="C2006" s="13"/>
      <c r="D2006" s="20"/>
      <c r="E2006" s="29"/>
      <c r="F2006" s="20"/>
      <c r="G2006" s="29"/>
      <c r="H2006" s="20"/>
      <c r="I2006" s="20"/>
      <c r="J2006" s="13" t="s">
        <v>127</v>
      </c>
      <c r="K2006" s="15" t="n">
        <v>14800</v>
      </c>
      <c r="L2006" s="15" t="n">
        <v>175</v>
      </c>
      <c r="M2006" s="15" t="n">
        <v>15</v>
      </c>
      <c r="N2006" s="12" t="n">
        <v>0.003</v>
      </c>
      <c r="O2006" s="12" t="n">
        <v>0.04</v>
      </c>
      <c r="P2006" s="12" t="n">
        <v>0.6</v>
      </c>
      <c r="Q2006" s="26"/>
    </row>
    <row r="2007" ht="22.5" customHeight="1">
      <c r="A2007" s="34"/>
      <c r="B2007" s="34"/>
      <c r="C2007" s="13"/>
      <c r="D2007" s="20"/>
      <c r="E2007" s="29"/>
      <c r="F2007" s="20"/>
      <c r="G2007" s="29"/>
      <c r="H2007" s="20"/>
      <c r="I2007" s="20"/>
      <c r="J2007" s="13" t="s">
        <v>128</v>
      </c>
      <c r="K2007" s="15" t="n">
        <v>36701</v>
      </c>
      <c r="L2007" s="15" t="n">
        <v>387</v>
      </c>
      <c r="M2007" s="15" t="n">
        <v>39</v>
      </c>
      <c r="N2007" s="12" t="n">
        <v>0.004</v>
      </c>
      <c r="O2007" s="12" t="n">
        <v>0.04</v>
      </c>
      <c r="P2007" s="12" t="n">
        <v>1.56</v>
      </c>
      <c r="Q2007" s="26"/>
    </row>
    <row r="2008" ht="22.5" customHeight="1">
      <c r="A2008" s="34"/>
      <c r="B2008" s="34"/>
      <c r="C2008" s="13" t="n">
        <v>5365721</v>
      </c>
      <c r="D2008" s="13" t="s">
        <v>67</v>
      </c>
      <c r="E2008" s="14" t="s">
        <v>65</v>
      </c>
      <c r="F2008" s="13" t="s">
        <v>15</v>
      </c>
      <c r="G2008" s="24" t="n">
        <v>0.5</v>
      </c>
      <c r="H2008" s="13" t="n">
        <v>50</v>
      </c>
      <c r="I2008" s="21" t="n">
        <f>G2008*H2008*7</f>
        <v>175</v>
      </c>
      <c r="J2008" s="13" t="s">
        <v>126</v>
      </c>
      <c r="K2008" s="15" t="n">
        <v>2942</v>
      </c>
      <c r="L2008" s="15" t="n">
        <v>650</v>
      </c>
      <c r="M2008" s="15" t="n">
        <v>2</v>
      </c>
      <c r="N2008" s="12" t="n">
        <v>0.002</v>
      </c>
      <c r="O2008" s="12" t="n">
        <v>0.5</v>
      </c>
      <c r="P2008" s="12" t="n">
        <v>1</v>
      </c>
      <c r="Q2008" s="23" t="n">
        <f>M2010/H2008</f>
        <v>1</v>
      </c>
    </row>
    <row r="2009" ht="22.5" customHeight="1">
      <c r="A2009" s="34"/>
      <c r="B2009" s="34"/>
      <c r="C2009" s="13"/>
      <c r="D2009" s="20"/>
      <c r="E2009" s="29"/>
      <c r="F2009" s="20"/>
      <c r="G2009" s="29"/>
      <c r="H2009" s="20"/>
      <c r="I2009" s="20"/>
      <c r="J2009" s="13" t="s">
        <v>127</v>
      </c>
      <c r="K2009" s="15" t="n">
        <v>28822</v>
      </c>
      <c r="L2009" s="15" t="n">
        <v>6348</v>
      </c>
      <c r="M2009" s="15" t="n">
        <v>30</v>
      </c>
      <c r="N2009" s="12" t="n">
        <v>0.002</v>
      </c>
      <c r="O2009" s="12" t="n">
        <v>0.5</v>
      </c>
      <c r="P2009" s="12" t="n">
        <v>15</v>
      </c>
      <c r="Q2009" s="26"/>
    </row>
    <row r="2010" ht="22.5" customHeight="1">
      <c r="A2010" s="34"/>
      <c r="B2010" s="34"/>
      <c r="C2010" s="13"/>
      <c r="D2010" s="20"/>
      <c r="E2010" s="29"/>
      <c r="F2010" s="20"/>
      <c r="G2010" s="29"/>
      <c r="H2010" s="20"/>
      <c r="I2010" s="20"/>
      <c r="J2010" s="13" t="s">
        <v>128</v>
      </c>
      <c r="K2010" s="15" t="n">
        <v>101492</v>
      </c>
      <c r="L2010" s="15" t="n">
        <v>33614</v>
      </c>
      <c r="M2010" s="15" t="n">
        <v>50</v>
      </c>
      <c r="N2010" s="12" t="n">
        <v>0.001</v>
      </c>
      <c r="O2010" s="12" t="n">
        <v>0.5</v>
      </c>
      <c r="P2010" s="12" t="n">
        <v>25</v>
      </c>
      <c r="Q2010" s="26"/>
    </row>
    <row r="2011" ht="22.5" customHeight="1">
      <c r="A2011" s="34"/>
      <c r="B2011" s="34"/>
      <c r="C2011" s="13" t="n">
        <v>91568575</v>
      </c>
      <c r="D2011" s="13" t="s">
        <v>68</v>
      </c>
      <c r="E2011" s="14" t="s">
        <v>14</v>
      </c>
      <c r="F2011" s="13" t="s">
        <v>15</v>
      </c>
      <c r="G2011" s="24" t="n">
        <v>0.4</v>
      </c>
      <c r="H2011" s="13" t="n">
        <v>30</v>
      </c>
      <c r="I2011" s="21" t="n">
        <f>G2011*H2011*7</f>
        <v>84</v>
      </c>
      <c r="J2011" s="13" t="s">
        <v>126</v>
      </c>
      <c r="K2011" s="15" t="s">
        <v>149</v>
      </c>
      <c r="L2011" s="15"/>
      <c r="M2011" s="15"/>
      <c r="N2011" s="12"/>
      <c r="O2011" s="12"/>
      <c r="P2011" s="12"/>
      <c r="Q2011" s="23" t="n">
        <f>M2013/H2011</f>
        <v>0</v>
      </c>
    </row>
    <row r="2012" ht="22.5" customHeight="1">
      <c r="A2012" s="34"/>
      <c r="B2012" s="34"/>
      <c r="C2012" s="13"/>
      <c r="D2012" s="20"/>
      <c r="E2012" s="29"/>
      <c r="F2012" s="20"/>
      <c r="G2012" s="29"/>
      <c r="H2012" s="20"/>
      <c r="I2012" s="20"/>
      <c r="J2012" s="13" t="s">
        <v>127</v>
      </c>
      <c r="K2012" s="15" t="s">
        <v>149</v>
      </c>
      <c r="L2012" s="15"/>
      <c r="M2012" s="15"/>
      <c r="N2012" s="12"/>
      <c r="O2012" s="12"/>
      <c r="P2012" s="12"/>
      <c r="Q2012" s="26"/>
    </row>
    <row r="2013" ht="22.5" customHeight="1">
      <c r="A2013" s="34"/>
      <c r="B2013" s="34"/>
      <c r="C2013" s="13"/>
      <c r="D2013" s="20"/>
      <c r="E2013" s="29"/>
      <c r="F2013" s="20"/>
      <c r="G2013" s="29"/>
      <c r="H2013" s="20"/>
      <c r="I2013" s="20"/>
      <c r="J2013" s="13" t="s">
        <v>128</v>
      </c>
      <c r="K2013" s="15" t="n">
        <v>45952</v>
      </c>
      <c r="L2013" s="15" t="n">
        <v>143</v>
      </c>
      <c r="M2013" s="15" t="n">
        <v>0</v>
      </c>
      <c r="N2013" s="12" t="n">
        <v>0</v>
      </c>
      <c r="O2013" s="12" t="n">
        <v>0</v>
      </c>
      <c r="P2013" s="12" t="n">
        <v>0</v>
      </c>
      <c r="Q2013" s="26"/>
    </row>
    <row r="2014" ht="22.5" customHeight="1">
      <c r="A2014" s="34"/>
      <c r="B2014" s="51" t="s">
        <v>137</v>
      </c>
      <c r="C2014" s="13" t="n">
        <v>91399439</v>
      </c>
      <c r="D2014" s="13" t="s">
        <v>69</v>
      </c>
      <c r="E2014" s="14" t="s">
        <v>42</v>
      </c>
      <c r="F2014" s="13" t="s">
        <v>15</v>
      </c>
      <c r="G2014" s="24" t="n">
        <v>0.1</v>
      </c>
      <c r="H2014" s="13" t="n">
        <v>200</v>
      </c>
      <c r="I2014" s="21" t="n">
        <f>G2014*H2014*7</f>
        <v>140</v>
      </c>
      <c r="J2014" s="13" t="s">
        <v>126</v>
      </c>
      <c r="K2014" s="17" t="n">
        <v>710</v>
      </c>
      <c r="L2014" s="15" t="n">
        <v>23</v>
      </c>
      <c r="M2014" s="17" t="n">
        <v>0</v>
      </c>
      <c r="N2014" s="12" t="n">
        <v>0</v>
      </c>
      <c r="O2014" s="12" t="n">
        <v>0</v>
      </c>
      <c r="P2014" s="12" t="n">
        <v>0</v>
      </c>
      <c r="Q2014" s="23" t="n">
        <f>M2016/H2014</f>
        <v>0.005</v>
      </c>
    </row>
    <row r="2015" ht="22.5" customHeight="1">
      <c r="A2015" s="34"/>
      <c r="B2015" s="20"/>
      <c r="C2015" s="13"/>
      <c r="D2015" s="20"/>
      <c r="E2015" s="29"/>
      <c r="F2015" s="20"/>
      <c r="G2015" s="29"/>
      <c r="H2015" s="20"/>
      <c r="I2015" s="20"/>
      <c r="J2015" s="13" t="s">
        <v>127</v>
      </c>
      <c r="K2015" s="17" t="n">
        <v>68879</v>
      </c>
      <c r="L2015" s="15" t="n">
        <v>1772</v>
      </c>
      <c r="M2015" s="15" t="n">
        <v>1</v>
      </c>
      <c r="N2015" s="12" t="n">
        <v>0</v>
      </c>
      <c r="O2015" s="12" t="n">
        <v>0.1</v>
      </c>
      <c r="P2015" s="12" t="n">
        <v>0.1</v>
      </c>
      <c r="Q2015" s="26"/>
    </row>
    <row r="2016" ht="22.5" customHeight="1">
      <c r="A2016" s="34"/>
      <c r="B2016" s="20"/>
      <c r="C2016" s="13"/>
      <c r="D2016" s="20"/>
      <c r="E2016" s="29"/>
      <c r="F2016" s="20"/>
      <c r="G2016" s="29"/>
      <c r="H2016" s="20"/>
      <c r="I2016" s="20"/>
      <c r="J2016" s="13" t="s">
        <v>128</v>
      </c>
      <c r="K2016" s="17" t="n">
        <v>161118</v>
      </c>
      <c r="L2016" s="15" t="n">
        <v>3049</v>
      </c>
      <c r="M2016" s="15" t="n">
        <v>1</v>
      </c>
      <c r="N2016" s="12" t="n">
        <v>0</v>
      </c>
      <c r="O2016" s="12" t="n">
        <v>0.1</v>
      </c>
      <c r="P2016" s="12" t="n">
        <v>0.1</v>
      </c>
      <c r="Q2016" s="26"/>
    </row>
    <row r="2017" ht="22.5" customHeight="1">
      <c r="A2017" s="34"/>
      <c r="B2017" s="20"/>
      <c r="C2017" s="13" t="n">
        <v>91399437</v>
      </c>
      <c r="D2017" s="13" t="s">
        <v>70</v>
      </c>
      <c r="E2017" s="14" t="s">
        <v>71</v>
      </c>
      <c r="F2017" s="13" t="s">
        <v>15</v>
      </c>
      <c r="G2017" s="24" t="n">
        <v>0.15</v>
      </c>
      <c r="H2017" s="13" t="n">
        <v>50</v>
      </c>
      <c r="I2017" s="21" t="n">
        <f>G2017*H2017*7</f>
        <v>52.5</v>
      </c>
      <c r="J2017" s="13" t="s">
        <v>126</v>
      </c>
      <c r="K2017" s="17" t="n">
        <v>165</v>
      </c>
      <c r="L2017" s="15" t="n">
        <v>36</v>
      </c>
      <c r="M2017" s="15" t="n">
        <v>1</v>
      </c>
      <c r="N2017" s="12" t="n">
        <v>0.004</v>
      </c>
      <c r="O2017" s="12" t="n">
        <v>0.15</v>
      </c>
      <c r="P2017" s="12" t="n">
        <v>0.15</v>
      </c>
      <c r="Q2017" s="23" t="n">
        <f>M2019/H2017</f>
        <v>1</v>
      </c>
    </row>
    <row r="2018" ht="22.5" customHeight="1">
      <c r="A2018" s="34"/>
      <c r="B2018" s="20"/>
      <c r="C2018" s="13"/>
      <c r="D2018" s="20"/>
      <c r="E2018" s="29"/>
      <c r="F2018" s="20"/>
      <c r="G2018" s="29"/>
      <c r="H2018" s="20"/>
      <c r="I2018" s="20"/>
      <c r="J2018" s="13" t="s">
        <v>127</v>
      </c>
      <c r="K2018" s="17" t="n">
        <v>18999</v>
      </c>
      <c r="L2018" s="15" t="n">
        <v>6780</v>
      </c>
      <c r="M2018" s="15" t="n">
        <v>50</v>
      </c>
      <c r="N2018" s="12" t="n">
        <v>0.001</v>
      </c>
      <c r="O2018" s="12" t="n">
        <v>0.15</v>
      </c>
      <c r="P2018" s="12" t="n">
        <v>7.5</v>
      </c>
      <c r="Q2018" s="26"/>
    </row>
    <row r="2019" ht="22.5" customHeight="1">
      <c r="A2019" s="34"/>
      <c r="B2019" s="20"/>
      <c r="C2019" s="13"/>
      <c r="D2019" s="20"/>
      <c r="E2019" s="29"/>
      <c r="F2019" s="20"/>
      <c r="G2019" s="29"/>
      <c r="H2019" s="20"/>
      <c r="I2019" s="20"/>
      <c r="J2019" s="13" t="s">
        <v>128</v>
      </c>
      <c r="K2019" s="17" t="n">
        <v>27720</v>
      </c>
      <c r="L2019" s="15" t="n">
        <v>10030</v>
      </c>
      <c r="M2019" s="15" t="n">
        <v>50</v>
      </c>
      <c r="N2019" s="12" t="n">
        <v>0.001</v>
      </c>
      <c r="O2019" s="12" t="n">
        <v>0.15</v>
      </c>
      <c r="P2019" s="12" t="n">
        <v>7.5</v>
      </c>
      <c r="Q2019" s="26"/>
    </row>
    <row r="2020" ht="22.5" customHeight="1">
      <c r="A2020" s="34"/>
      <c r="B2020" s="20"/>
      <c r="C2020" s="13" t="n">
        <v>5556054</v>
      </c>
      <c r="D2020" s="13" t="s">
        <v>72</v>
      </c>
      <c r="E2020" s="14" t="s">
        <v>36</v>
      </c>
      <c r="F2020" s="13" t="s">
        <v>15</v>
      </c>
      <c r="G2020" s="24" t="n">
        <v>0.8</v>
      </c>
      <c r="H2020" s="13" t="n">
        <v>100</v>
      </c>
      <c r="I2020" s="21" t="n">
        <f>G2020*H2020*7</f>
        <v>560</v>
      </c>
      <c r="J2020" s="13" t="s">
        <v>126</v>
      </c>
      <c r="K2020" s="17" t="n">
        <v>256</v>
      </c>
      <c r="L2020" s="15" t="n">
        <v>13</v>
      </c>
      <c r="M2020" s="17" t="n">
        <v>0</v>
      </c>
      <c r="N2020" s="12" t="n">
        <v>0</v>
      </c>
      <c r="O2020" s="12" t="n">
        <v>0</v>
      </c>
      <c r="P2020" s="12" t="n">
        <v>0</v>
      </c>
      <c r="Q2020" s="23" t="n">
        <f>M2022/H2020</f>
        <v>0.02</v>
      </c>
    </row>
    <row r="2021" ht="22.5" customHeight="1">
      <c r="A2021" s="34"/>
      <c r="B2021" s="20"/>
      <c r="C2021" s="13"/>
      <c r="D2021" s="20"/>
      <c r="E2021" s="29"/>
      <c r="F2021" s="20"/>
      <c r="G2021" s="29"/>
      <c r="H2021" s="20"/>
      <c r="I2021" s="20"/>
      <c r="J2021" s="13" t="s">
        <v>127</v>
      </c>
      <c r="K2021" s="17" t="n">
        <v>5663</v>
      </c>
      <c r="L2021" s="15" t="n">
        <v>249</v>
      </c>
      <c r="M2021" s="17" t="n">
        <v>0</v>
      </c>
      <c r="N2021" s="12" t="n">
        <v>0</v>
      </c>
      <c r="O2021" s="12" t="n">
        <v>0</v>
      </c>
      <c r="P2021" s="12" t="n">
        <v>0</v>
      </c>
      <c r="Q2021" s="26"/>
    </row>
    <row r="2022" ht="22.5" customHeight="1">
      <c r="A2022" s="34"/>
      <c r="B2022" s="20"/>
      <c r="C2022" s="13"/>
      <c r="D2022" s="20"/>
      <c r="E2022" s="29"/>
      <c r="F2022" s="20"/>
      <c r="G2022" s="29"/>
      <c r="H2022" s="20"/>
      <c r="I2022" s="20"/>
      <c r="J2022" s="13" t="s">
        <v>128</v>
      </c>
      <c r="K2022" s="17" t="n">
        <v>11779</v>
      </c>
      <c r="L2022" s="15" t="n">
        <v>465</v>
      </c>
      <c r="M2022" s="17" t="n">
        <v>2</v>
      </c>
      <c r="N2022" s="12" t="n">
        <v>0.01</v>
      </c>
      <c r="O2022" s="12" t="n">
        <v>2.324</v>
      </c>
      <c r="P2022" s="12" t="n">
        <v>4.648</v>
      </c>
      <c r="Q2022" s="26"/>
    </row>
    <row r="2023" ht="22.5" customHeight="1">
      <c r="A2023" s="34"/>
      <c r="B2023" s="20"/>
      <c r="C2023" s="13" t="n">
        <v>8628042</v>
      </c>
      <c r="D2023" s="13" t="s">
        <v>28</v>
      </c>
      <c r="E2023" s="14" t="s">
        <v>14</v>
      </c>
      <c r="F2023" s="13" t="s">
        <v>26</v>
      </c>
      <c r="G2023" s="24" t="n">
        <v>0.48</v>
      </c>
      <c r="H2023" s="13" t="n">
        <v>400</v>
      </c>
      <c r="I2023" s="21" t="n">
        <f>G2023*H2023*7</f>
        <v>1344</v>
      </c>
      <c r="J2023" s="13" t="s">
        <v>126</v>
      </c>
      <c r="K2023" s="17" t="n">
        <v>3092</v>
      </c>
      <c r="L2023" s="15" t="n">
        <v>1544</v>
      </c>
      <c r="M2023" s="17" t="n">
        <v>26</v>
      </c>
      <c r="N2023" s="12" t="n">
        <v>0.01</v>
      </c>
      <c r="O2023" s="12" t="n">
        <v>0.64</v>
      </c>
      <c r="P2023" s="12" t="n">
        <v>16.69</v>
      </c>
      <c r="Q2023" s="23" t="n">
        <f>M2025/H2023</f>
        <v>0.92</v>
      </c>
    </row>
    <row r="2024" ht="22.5" customHeight="1">
      <c r="A2024" s="34"/>
      <c r="B2024" s="20"/>
      <c r="C2024" s="13"/>
      <c r="D2024" s="20"/>
      <c r="E2024" s="29"/>
      <c r="F2024" s="20"/>
      <c r="G2024" s="29"/>
      <c r="H2024" s="20"/>
      <c r="I2024" s="20"/>
      <c r="J2024" s="13" t="s">
        <v>127</v>
      </c>
      <c r="K2024" s="17" t="n">
        <v>22898</v>
      </c>
      <c r="L2024" s="15" t="n">
        <v>11197</v>
      </c>
      <c r="M2024" s="17" t="n">
        <v>254</v>
      </c>
      <c r="N2024" s="12" t="n">
        <v>0.01</v>
      </c>
      <c r="O2024" s="12" t="n">
        <v>0.44</v>
      </c>
      <c r="P2024" s="12" t="n">
        <v>112.99</v>
      </c>
      <c r="Q2024" s="26"/>
    </row>
    <row r="2025" ht="22.5" customHeight="1">
      <c r="A2025" s="34"/>
      <c r="B2025" s="20"/>
      <c r="C2025" s="13"/>
      <c r="D2025" s="20"/>
      <c r="E2025" s="29"/>
      <c r="F2025" s="20"/>
      <c r="G2025" s="29"/>
      <c r="H2025" s="20"/>
      <c r="I2025" s="20"/>
      <c r="J2025" s="13" t="s">
        <v>128</v>
      </c>
      <c r="K2025" s="17" t="n">
        <v>52114</v>
      </c>
      <c r="L2025" s="15" t="n">
        <v>18024</v>
      </c>
      <c r="M2025" s="11" t="n">
        <v>368</v>
      </c>
      <c r="N2025" s="12" t="n">
        <v>0.01</v>
      </c>
      <c r="O2025" s="12" t="n">
        <v>0.41</v>
      </c>
      <c r="P2025" s="12" t="n">
        <v>149.52</v>
      </c>
      <c r="Q2025" s="26"/>
    </row>
    <row r="2026" ht="22.5" customHeight="1">
      <c r="A2026" s="34"/>
      <c r="B2026" s="20"/>
      <c r="C2026" s="13" t="n">
        <v>9297014</v>
      </c>
      <c r="D2026" s="13" t="s">
        <v>13</v>
      </c>
      <c r="E2026" s="14" t="s">
        <v>14</v>
      </c>
      <c r="F2026" s="13" t="s">
        <v>26</v>
      </c>
      <c r="G2026" s="24" t="n">
        <v>0.18</v>
      </c>
      <c r="H2026" s="13" t="n">
        <v>200</v>
      </c>
      <c r="I2026" s="21" t="n">
        <f>G2026*H2026*7</f>
        <v>252</v>
      </c>
      <c r="J2026" s="13" t="s">
        <v>126</v>
      </c>
      <c r="K2026" s="17" t="n">
        <v>1962</v>
      </c>
      <c r="L2026" s="15" t="n">
        <v>256</v>
      </c>
      <c r="M2026" s="17" t="n">
        <v>24</v>
      </c>
      <c r="N2026" s="12" t="n">
        <v>0.02</v>
      </c>
      <c r="O2026" s="12" t="n">
        <v>0.19</v>
      </c>
      <c r="P2026" s="12" t="n">
        <v>4.48</v>
      </c>
      <c r="Q2026" s="23" t="n">
        <f>M2028/H2026</f>
        <v>0.975</v>
      </c>
    </row>
    <row r="2027" ht="22.5" customHeight="1">
      <c r="A2027" s="34"/>
      <c r="B2027" s="20"/>
      <c r="C2027" s="13"/>
      <c r="D2027" s="20"/>
      <c r="E2027" s="29"/>
      <c r="F2027" s="20"/>
      <c r="G2027" s="29"/>
      <c r="H2027" s="20"/>
      <c r="I2027" s="20"/>
      <c r="J2027" s="13" t="s">
        <v>127</v>
      </c>
      <c r="K2027" s="17" t="n">
        <v>10975</v>
      </c>
      <c r="L2027" s="15" t="n">
        <v>1049</v>
      </c>
      <c r="M2027" s="11" t="n">
        <v>102</v>
      </c>
      <c r="N2027" s="12" t="n">
        <v>0.02</v>
      </c>
      <c r="O2027" s="12" t="n">
        <v>0.17</v>
      </c>
      <c r="P2027" s="12" t="n">
        <v>16.95</v>
      </c>
      <c r="Q2027" s="26"/>
    </row>
    <row r="2028" ht="22.5" customHeight="1">
      <c r="A2028" s="34"/>
      <c r="B2028" s="20"/>
      <c r="C2028" s="13"/>
      <c r="D2028" s="20"/>
      <c r="E2028" s="29"/>
      <c r="F2028" s="20"/>
      <c r="G2028" s="29"/>
      <c r="H2028" s="20"/>
      <c r="I2028" s="20"/>
      <c r="J2028" s="13" t="s">
        <v>128</v>
      </c>
      <c r="K2028" s="17" t="n">
        <v>33850</v>
      </c>
      <c r="L2028" s="15" t="n">
        <v>4401</v>
      </c>
      <c r="M2028" s="11" t="n">
        <v>195</v>
      </c>
      <c r="N2028" s="12" t="n">
        <v>0.01</v>
      </c>
      <c r="O2028" s="12" t="n">
        <v>0.16</v>
      </c>
      <c r="P2028" s="12" t="n">
        <v>32.08</v>
      </c>
      <c r="Q2028" s="26"/>
    </row>
    <row r="2029" ht="22.5" customHeight="1">
      <c r="A2029" s="34"/>
      <c r="B2029" s="20"/>
      <c r="C2029" s="13" t="n">
        <v>7815836</v>
      </c>
      <c r="D2029" s="13" t="s">
        <v>73</v>
      </c>
      <c r="E2029" s="14" t="s">
        <v>36</v>
      </c>
      <c r="F2029" s="13" t="s">
        <v>15</v>
      </c>
      <c r="G2029" s="24" t="n">
        <v>0.08</v>
      </c>
      <c r="H2029" s="13" t="n">
        <v>12000</v>
      </c>
      <c r="I2029" s="21" t="n">
        <f>G2029*H2029*7</f>
        <v>6720</v>
      </c>
      <c r="J2029" s="13" t="s">
        <v>126</v>
      </c>
      <c r="K2029" s="17" t="n">
        <v>39653</v>
      </c>
      <c r="L2029" s="15" t="n">
        <v>8861</v>
      </c>
      <c r="M2029" s="17" t="n">
        <v>156</v>
      </c>
      <c r="N2029" s="12" t="n">
        <v>0.002</v>
      </c>
      <c r="O2029" s="12" t="n">
        <v>0.112</v>
      </c>
      <c r="P2029" s="12" t="n">
        <v>17.4</v>
      </c>
      <c r="Q2029" s="23" t="n">
        <f>M2031/H2029</f>
        <v>0.28925</v>
      </c>
    </row>
    <row r="2030" ht="22.5" customHeight="1">
      <c r="A2030" s="34"/>
      <c r="B2030" s="20"/>
      <c r="C2030" s="13"/>
      <c r="D2030" s="20"/>
      <c r="E2030" s="29"/>
      <c r="F2030" s="20"/>
      <c r="G2030" s="29"/>
      <c r="H2030" s="20"/>
      <c r="I2030" s="20"/>
      <c r="J2030" s="13" t="s">
        <v>127</v>
      </c>
      <c r="K2030" s="17" t="n">
        <v>511979</v>
      </c>
      <c r="L2030" s="15" t="n">
        <v>101984</v>
      </c>
      <c r="M2030" s="17" t="n">
        <v>1665</v>
      </c>
      <c r="N2030" s="12" t="n">
        <v>0.002</v>
      </c>
      <c r="O2030" s="12" t="n">
        <v>0.113</v>
      </c>
      <c r="P2030" s="12" t="n">
        <v>188.46</v>
      </c>
      <c r="Q2030" s="26"/>
    </row>
    <row r="2031" ht="22.5" customHeight="1">
      <c r="A2031" s="34"/>
      <c r="B2031" s="20"/>
      <c r="C2031" s="13"/>
      <c r="D2031" s="20"/>
      <c r="E2031" s="29"/>
      <c r="F2031" s="20"/>
      <c r="G2031" s="29"/>
      <c r="H2031" s="20"/>
      <c r="I2031" s="20"/>
      <c r="J2031" s="13" t="s">
        <v>128</v>
      </c>
      <c r="K2031" s="17" t="n">
        <v>991621</v>
      </c>
      <c r="L2031" s="15" t="n">
        <v>209725</v>
      </c>
      <c r="M2031" s="17" t="n">
        <v>3471</v>
      </c>
      <c r="N2031" s="12" t="n">
        <v>0.002</v>
      </c>
      <c r="O2031" s="12" t="n">
        <v>0.113</v>
      </c>
      <c r="P2031" s="12" t="n">
        <v>393.06</v>
      </c>
      <c r="Q2031" s="26"/>
    </row>
    <row r="2032" ht="22.5" customHeight="1">
      <c r="A2032" s="34"/>
      <c r="B2032" s="20"/>
      <c r="C2032" s="13" t="n">
        <v>8312006</v>
      </c>
      <c r="D2032" s="13" t="s">
        <v>92</v>
      </c>
      <c r="E2032" s="14" t="s">
        <v>14</v>
      </c>
      <c r="F2032" s="13" t="s">
        <v>15</v>
      </c>
      <c r="G2032" s="24" t="n">
        <v>0.12</v>
      </c>
      <c r="H2032" s="14" t="n">
        <v>50</v>
      </c>
      <c r="I2032" s="21" t="n">
        <f>G2032*H2032*7</f>
        <v>42</v>
      </c>
      <c r="J2032" s="13" t="s">
        <v>126</v>
      </c>
      <c r="K2032" s="17" t="n">
        <v>17</v>
      </c>
      <c r="L2032" s="17" t="n">
        <v>3</v>
      </c>
      <c r="M2032" s="17" t="n">
        <v>0</v>
      </c>
      <c r="N2032" s="12" t="n">
        <v>0</v>
      </c>
      <c r="O2032" s="12" t="n">
        <v>0</v>
      </c>
      <c r="P2032" s="12" t="n">
        <v>0</v>
      </c>
      <c r="Q2032" s="23" t="n">
        <f>M2034/H2032</f>
        <v>0.68</v>
      </c>
    </row>
    <row r="2033" ht="22.5" customHeight="1">
      <c r="A2033" s="34"/>
      <c r="B2033" s="20"/>
      <c r="C2033" s="13"/>
      <c r="D2033" s="20"/>
      <c r="E2033" s="29"/>
      <c r="F2033" s="20"/>
      <c r="G2033" s="29"/>
      <c r="H2033" s="29"/>
      <c r="I2033" s="20"/>
      <c r="J2033" s="13" t="s">
        <v>127</v>
      </c>
      <c r="K2033" s="17" t="n">
        <v>9072</v>
      </c>
      <c r="L2033" s="15" t="n">
        <v>1847</v>
      </c>
      <c r="M2033" s="17" t="n">
        <v>29</v>
      </c>
      <c r="N2033" s="12" t="n">
        <v>0.002</v>
      </c>
      <c r="O2033" s="12" t="n">
        <v>0.12</v>
      </c>
      <c r="P2033" s="12" t="n">
        <v>3.48</v>
      </c>
      <c r="Q2033" s="26"/>
    </row>
    <row r="2034" ht="22.5" customHeight="1">
      <c r="A2034" s="34"/>
      <c r="B2034" s="20"/>
      <c r="C2034" s="13"/>
      <c r="D2034" s="20"/>
      <c r="E2034" s="29"/>
      <c r="F2034" s="20"/>
      <c r="G2034" s="29"/>
      <c r="H2034" s="29"/>
      <c r="I2034" s="20"/>
      <c r="J2034" s="13" t="s">
        <v>128</v>
      </c>
      <c r="K2034" s="17" t="n">
        <v>14640</v>
      </c>
      <c r="L2034" s="15" t="n">
        <v>2649</v>
      </c>
      <c r="M2034" s="17" t="n">
        <v>34</v>
      </c>
      <c r="N2034" s="12" t="n">
        <v>0.002</v>
      </c>
      <c r="O2034" s="12" t="n">
        <v>0.12</v>
      </c>
      <c r="P2034" s="12" t="n">
        <v>4.08</v>
      </c>
      <c r="Q2034" s="26"/>
    </row>
    <row r="2035" ht="22.5" customHeight="1">
      <c r="A2035" s="34"/>
      <c r="B2035" s="20"/>
      <c r="C2035" s="13" t="n">
        <v>91467820</v>
      </c>
      <c r="D2035" s="13" t="s">
        <v>74</v>
      </c>
      <c r="E2035" s="14" t="s">
        <v>36</v>
      </c>
      <c r="F2035" s="13" t="s">
        <v>15</v>
      </c>
      <c r="G2035" s="24" t="n">
        <v>0.1</v>
      </c>
      <c r="H2035" s="14" t="n">
        <v>300</v>
      </c>
      <c r="I2035" s="21" t="n">
        <f>G2035*H2035*7</f>
        <v>210</v>
      </c>
      <c r="J2035" s="13" t="s">
        <v>126</v>
      </c>
      <c r="K2035" s="17" t="n">
        <v>300</v>
      </c>
      <c r="L2035" s="15" t="n">
        <v>47</v>
      </c>
      <c r="M2035" s="17" t="n">
        <v>0</v>
      </c>
      <c r="N2035" s="12" t="n">
        <v>0</v>
      </c>
      <c r="O2035" s="12" t="n">
        <v>0</v>
      </c>
      <c r="P2035" s="12" t="n">
        <v>0</v>
      </c>
      <c r="Q2035" s="23" t="n">
        <f>M2037/H2035</f>
        <v>0.84</v>
      </c>
    </row>
    <row r="2036" ht="22.5" customHeight="1">
      <c r="A2036" s="34"/>
      <c r="B2036" s="20"/>
      <c r="C2036" s="13"/>
      <c r="D2036" s="20"/>
      <c r="E2036" s="29"/>
      <c r="F2036" s="20"/>
      <c r="G2036" s="29"/>
      <c r="H2036" s="29"/>
      <c r="I2036" s="20"/>
      <c r="J2036" s="13" t="s">
        <v>127</v>
      </c>
      <c r="K2036" s="17" t="n">
        <v>125306</v>
      </c>
      <c r="L2036" s="15" t="n">
        <v>40202</v>
      </c>
      <c r="M2036" s="17" t="n">
        <v>252</v>
      </c>
      <c r="N2036" s="12" t="n">
        <v>0.001</v>
      </c>
      <c r="O2036" s="12" t="n">
        <v>0.1</v>
      </c>
      <c r="P2036" s="12" t="n">
        <v>25.2</v>
      </c>
      <c r="Q2036" s="26"/>
    </row>
    <row r="2037" ht="22.5" customHeight="1">
      <c r="A2037" s="34"/>
      <c r="B2037" s="20"/>
      <c r="C2037" s="13"/>
      <c r="D2037" s="20"/>
      <c r="E2037" s="29"/>
      <c r="F2037" s="20"/>
      <c r="G2037" s="29"/>
      <c r="H2037" s="29"/>
      <c r="I2037" s="20"/>
      <c r="J2037" s="13" t="s">
        <v>128</v>
      </c>
      <c r="K2037" s="17" t="n">
        <v>139352</v>
      </c>
      <c r="L2037" s="15" t="n">
        <v>41833</v>
      </c>
      <c r="M2037" s="17" t="n">
        <v>252</v>
      </c>
      <c r="N2037" s="12" t="n">
        <v>0.001</v>
      </c>
      <c r="O2037" s="12" t="n">
        <v>0.1</v>
      </c>
      <c r="P2037" s="12" t="n">
        <v>25.2</v>
      </c>
      <c r="Q2037" s="26"/>
    </row>
    <row r="2038" ht="22.5" customHeight="1">
      <c r="A2038" s="34"/>
      <c r="B2038" s="20"/>
      <c r="C2038" s="13" t="n">
        <v>91467821</v>
      </c>
      <c r="D2038" s="13" t="s">
        <v>74</v>
      </c>
      <c r="E2038" s="14" t="s">
        <v>17</v>
      </c>
      <c r="F2038" s="13" t="s">
        <v>15</v>
      </c>
      <c r="G2038" s="24" t="n">
        <v>0.17</v>
      </c>
      <c r="H2038" s="14" t="n">
        <v>100</v>
      </c>
      <c r="I2038" s="21" t="n">
        <f>G2038*H2038*7</f>
        <v>119</v>
      </c>
      <c r="J2038" s="13" t="s">
        <v>126</v>
      </c>
      <c r="K2038" s="17" t="n">
        <v>179</v>
      </c>
      <c r="L2038" s="17" t="n">
        <v>33</v>
      </c>
      <c r="M2038" s="17" t="n">
        <v>0</v>
      </c>
      <c r="N2038" s="12" t="n">
        <v>0</v>
      </c>
      <c r="O2038" s="12" t="n">
        <v>0</v>
      </c>
      <c r="P2038" s="12" t="n">
        <v>0</v>
      </c>
      <c r="Q2038" s="23" t="n">
        <f>M2040/H2038</f>
        <v>0.85</v>
      </c>
    </row>
    <row r="2039" ht="22.5" customHeight="1">
      <c r="A2039" s="34"/>
      <c r="B2039" s="20"/>
      <c r="C2039" s="13"/>
      <c r="D2039" s="20"/>
      <c r="E2039" s="29"/>
      <c r="F2039" s="20"/>
      <c r="G2039" s="29"/>
      <c r="H2039" s="29"/>
      <c r="I2039" s="20"/>
      <c r="J2039" s="13" t="s">
        <v>127</v>
      </c>
      <c r="K2039" s="17" t="n">
        <v>23192</v>
      </c>
      <c r="L2039" s="15" t="n">
        <v>3891</v>
      </c>
      <c r="M2039" s="17" t="n">
        <v>34</v>
      </c>
      <c r="N2039" s="12" t="n">
        <v>0.001</v>
      </c>
      <c r="O2039" s="12" t="n">
        <v>0.17</v>
      </c>
      <c r="P2039" s="12" t="n">
        <v>5.78</v>
      </c>
      <c r="Q2039" s="26"/>
    </row>
    <row r="2040" ht="22.5" customHeight="1">
      <c r="A2040" s="34"/>
      <c r="B2040" s="20"/>
      <c r="C2040" s="13"/>
      <c r="D2040" s="20"/>
      <c r="E2040" s="29"/>
      <c r="F2040" s="20"/>
      <c r="G2040" s="29"/>
      <c r="H2040" s="29"/>
      <c r="I2040" s="20"/>
      <c r="J2040" s="13" t="s">
        <v>128</v>
      </c>
      <c r="K2040" s="17" t="n">
        <v>50164</v>
      </c>
      <c r="L2040" s="15" t="n">
        <v>7715</v>
      </c>
      <c r="M2040" s="17" t="n">
        <v>85</v>
      </c>
      <c r="N2040" s="12" t="n">
        <v>0.002</v>
      </c>
      <c r="O2040" s="12" t="n">
        <v>0.17</v>
      </c>
      <c r="P2040" s="12" t="n">
        <v>14.45</v>
      </c>
      <c r="Q2040" s="26"/>
    </row>
    <row r="2041" ht="22.5" customHeight="1">
      <c r="A2041" s="34"/>
      <c r="B2041" s="20"/>
      <c r="C2041" s="13" t="n">
        <v>10295313</v>
      </c>
      <c r="D2041" s="13" t="s">
        <v>92</v>
      </c>
      <c r="E2041" s="14" t="s">
        <v>14</v>
      </c>
      <c r="F2041" s="13" t="s">
        <v>15</v>
      </c>
      <c r="G2041" s="24" t="n">
        <v>3</v>
      </c>
      <c r="H2041" s="14" t="n">
        <v>100</v>
      </c>
      <c r="I2041" s="21" t="n">
        <f>G2041*H2041*7</f>
        <v>2100</v>
      </c>
      <c r="J2041" s="13" t="s">
        <v>126</v>
      </c>
      <c r="K2041" s="17" t="n">
        <v>0</v>
      </c>
      <c r="L2041" s="17" t="n">
        <v>0</v>
      </c>
      <c r="M2041" s="17" t="n">
        <v>0</v>
      </c>
      <c r="N2041" s="12" t="n">
        <v>0</v>
      </c>
      <c r="O2041" s="12" t="n">
        <v>0</v>
      </c>
      <c r="P2041" s="12" t="n">
        <v>0</v>
      </c>
      <c r="Q2041" s="23" t="n">
        <f>M2043/H2041</f>
        <v>0</v>
      </c>
    </row>
    <row r="2042" ht="22.5" customHeight="1">
      <c r="A2042" s="34"/>
      <c r="B2042" s="20"/>
      <c r="C2042" s="13"/>
      <c r="D2042" s="20"/>
      <c r="E2042" s="29"/>
      <c r="F2042" s="20"/>
      <c r="G2042" s="29"/>
      <c r="H2042" s="29"/>
      <c r="I2042" s="20"/>
      <c r="J2042" s="13" t="s">
        <v>127</v>
      </c>
      <c r="K2042" s="17" t="n">
        <v>138</v>
      </c>
      <c r="L2042" s="17" t="n">
        <v>0</v>
      </c>
      <c r="M2042" s="17" t="n">
        <v>0</v>
      </c>
      <c r="N2042" s="12" t="n">
        <v>0</v>
      </c>
      <c r="O2042" s="12" t="n">
        <v>0</v>
      </c>
      <c r="P2042" s="12" t="n">
        <v>0</v>
      </c>
      <c r="Q2042" s="26"/>
    </row>
    <row r="2043" ht="22.5" customHeight="1">
      <c r="A2043" s="34"/>
      <c r="B2043" s="20"/>
      <c r="C2043" s="13"/>
      <c r="D2043" s="20"/>
      <c r="E2043" s="29"/>
      <c r="F2043" s="20"/>
      <c r="G2043" s="29"/>
      <c r="H2043" s="29"/>
      <c r="I2043" s="20"/>
      <c r="J2043" s="13" t="s">
        <v>128</v>
      </c>
      <c r="K2043" s="17" t="n">
        <v>244</v>
      </c>
      <c r="L2043" s="17" t="n">
        <v>0</v>
      </c>
      <c r="M2043" s="17" t="n">
        <v>0</v>
      </c>
      <c r="N2043" s="12" t="n">
        <v>0</v>
      </c>
      <c r="O2043" s="12" t="n">
        <v>0</v>
      </c>
      <c r="P2043" s="12" t="n">
        <v>0</v>
      </c>
      <c r="Q2043" s="26"/>
    </row>
    <row r="2044" ht="22.5" customHeight="1">
      <c r="A2044" s="34"/>
      <c r="B2044" s="20"/>
      <c r="C2044" s="13" t="n">
        <v>91496145</v>
      </c>
      <c r="D2044" s="13" t="s">
        <v>74</v>
      </c>
      <c r="E2044" s="14" t="s">
        <v>71</v>
      </c>
      <c r="F2044" s="13" t="s">
        <v>15</v>
      </c>
      <c r="G2044" s="24" t="n">
        <v>0.14</v>
      </c>
      <c r="H2044" s="14" t="n">
        <v>50</v>
      </c>
      <c r="I2044" s="21" t="n">
        <f>G2044*H2044*7</f>
        <v>49</v>
      </c>
      <c r="J2044" s="13" t="s">
        <v>126</v>
      </c>
      <c r="K2044" s="17" t="n">
        <v>65</v>
      </c>
      <c r="L2044" s="17" t="n">
        <v>1</v>
      </c>
      <c r="M2044" s="17" t="n">
        <v>1</v>
      </c>
      <c r="N2044" s="12" t="n">
        <v>0.15</v>
      </c>
      <c r="O2044" s="12" t="n">
        <v>0.15</v>
      </c>
      <c r="P2044" s="12" t="n">
        <v>0.15</v>
      </c>
      <c r="Q2044" s="23" t="n">
        <f>M2046/H2044</f>
        <v>0.6</v>
      </c>
    </row>
    <row r="2045" ht="22.5" customHeight="1">
      <c r="A2045" s="34"/>
      <c r="B2045" s="20"/>
      <c r="C2045" s="13"/>
      <c r="D2045" s="20"/>
      <c r="E2045" s="29"/>
      <c r="F2045" s="20"/>
      <c r="G2045" s="29"/>
      <c r="H2045" s="29"/>
      <c r="I2045" s="20"/>
      <c r="J2045" s="13" t="s">
        <v>127</v>
      </c>
      <c r="K2045" s="17" t="n">
        <v>42607</v>
      </c>
      <c r="L2045" s="15" t="n">
        <v>7883</v>
      </c>
      <c r="M2045" s="17" t="n">
        <v>28</v>
      </c>
      <c r="N2045" s="12" t="n">
        <v>0.001</v>
      </c>
      <c r="O2045" s="12" t="n">
        <v>0.15</v>
      </c>
      <c r="P2045" s="12" t="n">
        <v>4.2</v>
      </c>
      <c r="Q2045" s="26"/>
    </row>
    <row r="2046" ht="22.5" customHeight="1">
      <c r="A2046" s="34"/>
      <c r="B2046" s="20"/>
      <c r="C2046" s="13"/>
      <c r="D2046" s="20"/>
      <c r="E2046" s="29"/>
      <c r="F2046" s="20"/>
      <c r="G2046" s="29"/>
      <c r="H2046" s="29"/>
      <c r="I2046" s="20"/>
      <c r="J2046" s="13" t="s">
        <v>128</v>
      </c>
      <c r="K2046" s="17" t="n">
        <v>49787</v>
      </c>
      <c r="L2046" s="15" t="n">
        <v>8808</v>
      </c>
      <c r="M2046" s="17" t="n">
        <v>30</v>
      </c>
      <c r="N2046" s="12" t="n">
        <v>0.001</v>
      </c>
      <c r="O2046" s="12" t="n">
        <v>0.15</v>
      </c>
      <c r="P2046" s="12" t="n">
        <v>4.5</v>
      </c>
      <c r="Q2046" s="26"/>
    </row>
    <row r="2047" ht="22.5" customHeight="1">
      <c r="A2047" s="34"/>
      <c r="B2047" s="20"/>
      <c r="C2047" s="13" t="n">
        <v>91496146</v>
      </c>
      <c r="D2047" s="13" t="s">
        <v>74</v>
      </c>
      <c r="E2047" s="14" t="s">
        <v>46</v>
      </c>
      <c r="F2047" s="13" t="s">
        <v>15</v>
      </c>
      <c r="G2047" s="24" t="n">
        <v>0.14</v>
      </c>
      <c r="H2047" s="14" t="n">
        <v>200</v>
      </c>
      <c r="I2047" s="21" t="n">
        <f>G2047*H2047*7</f>
        <v>196</v>
      </c>
      <c r="J2047" s="13" t="s">
        <v>126</v>
      </c>
      <c r="K2047" s="17" t="n">
        <v>192</v>
      </c>
      <c r="L2047" s="17" t="n">
        <v>37</v>
      </c>
      <c r="M2047" s="17" t="n">
        <v>1</v>
      </c>
      <c r="N2047" s="12" t="n">
        <v>0.004</v>
      </c>
      <c r="O2047" s="12" t="n">
        <v>0.14</v>
      </c>
      <c r="P2047" s="12" t="n">
        <v>0.14</v>
      </c>
      <c r="Q2047" s="23" t="n">
        <f>M2049/H2047</f>
        <v>0.24</v>
      </c>
    </row>
    <row r="2048" ht="22.5" customHeight="1">
      <c r="A2048" s="34"/>
      <c r="B2048" s="20"/>
      <c r="C2048" s="13"/>
      <c r="D2048" s="20"/>
      <c r="E2048" s="29"/>
      <c r="F2048" s="20"/>
      <c r="G2048" s="29"/>
      <c r="H2048" s="29"/>
      <c r="I2048" s="20"/>
      <c r="J2048" s="13" t="s">
        <v>127</v>
      </c>
      <c r="K2048" s="17" t="n">
        <v>28390</v>
      </c>
      <c r="L2048" s="15" t="n">
        <v>4590</v>
      </c>
      <c r="M2048" s="17" t="n">
        <v>48</v>
      </c>
      <c r="N2048" s="12" t="n">
        <v>0.001</v>
      </c>
      <c r="O2048" s="12" t="n">
        <v>0.14</v>
      </c>
      <c r="P2048" s="12" t="n">
        <v>6.72</v>
      </c>
      <c r="Q2048" s="26"/>
    </row>
    <row r="2049" ht="22.5" customHeight="1">
      <c r="A2049" s="34"/>
      <c r="B2049" s="20"/>
      <c r="C2049" s="13"/>
      <c r="D2049" s="20"/>
      <c r="E2049" s="29"/>
      <c r="F2049" s="20"/>
      <c r="G2049" s="29"/>
      <c r="H2049" s="29"/>
      <c r="I2049" s="20"/>
      <c r="J2049" s="13" t="s">
        <v>128</v>
      </c>
      <c r="K2049" s="17" t="n">
        <v>43271</v>
      </c>
      <c r="L2049" s="15" t="n">
        <v>5806</v>
      </c>
      <c r="M2049" s="17" t="n">
        <v>48</v>
      </c>
      <c r="N2049" s="12" t="n">
        <v>0.001</v>
      </c>
      <c r="O2049" s="12" t="n">
        <v>0.14</v>
      </c>
      <c r="P2049" s="12" t="n">
        <v>6.72</v>
      </c>
      <c r="Q2049" s="26"/>
    </row>
    <row r="2050" ht="22.5" customHeight="1">
      <c r="A2050" s="34"/>
      <c r="B2050" s="20"/>
      <c r="C2050" s="13" t="n">
        <v>91496147</v>
      </c>
      <c r="D2050" s="13" t="s">
        <v>74</v>
      </c>
      <c r="E2050" s="14" t="s">
        <v>11</v>
      </c>
      <c r="F2050" s="13" t="s">
        <v>15</v>
      </c>
      <c r="G2050" s="24" t="n">
        <v>0.14</v>
      </c>
      <c r="H2050" s="14" t="n">
        <v>150</v>
      </c>
      <c r="I2050" s="21" t="n">
        <f>G2050*H2050*7</f>
        <v>147</v>
      </c>
      <c r="J2050" s="13" t="s">
        <v>126</v>
      </c>
      <c r="K2050" s="17" t="n">
        <v>409</v>
      </c>
      <c r="L2050" s="15" t="n">
        <v>78</v>
      </c>
      <c r="M2050" s="17" t="n">
        <v>4</v>
      </c>
      <c r="N2050" s="12" t="n">
        <v>0.007</v>
      </c>
      <c r="O2050" s="12" t="n">
        <v>0.13</v>
      </c>
      <c r="P2050" s="12" t="n">
        <v>0.52</v>
      </c>
      <c r="Q2050" s="23" t="n">
        <f>M2052/H2050</f>
        <v>0.9</v>
      </c>
    </row>
    <row r="2051" ht="22.5" customHeight="1">
      <c r="A2051" s="34"/>
      <c r="B2051" s="20"/>
      <c r="C2051" s="13"/>
      <c r="D2051" s="20"/>
      <c r="E2051" s="29"/>
      <c r="F2051" s="20"/>
      <c r="G2051" s="29"/>
      <c r="H2051" s="29"/>
      <c r="I2051" s="20"/>
      <c r="J2051" s="13" t="s">
        <v>127</v>
      </c>
      <c r="K2051" s="17" t="n">
        <v>30291</v>
      </c>
      <c r="L2051" s="15" t="n">
        <v>6253</v>
      </c>
      <c r="M2051" s="17" t="n">
        <v>135</v>
      </c>
      <c r="N2051" s="12" t="n">
        <v>0.003</v>
      </c>
      <c r="O2051" s="12" t="n">
        <v>0.13</v>
      </c>
      <c r="P2051" s="12" t="n">
        <v>17.55</v>
      </c>
      <c r="Q2051" s="26"/>
    </row>
    <row r="2052" ht="22.5" customHeight="1">
      <c r="A2052" s="34"/>
      <c r="B2052" s="20"/>
      <c r="C2052" s="13"/>
      <c r="D2052" s="20"/>
      <c r="E2052" s="29"/>
      <c r="F2052" s="20"/>
      <c r="G2052" s="29"/>
      <c r="H2052" s="29"/>
      <c r="I2052" s="20"/>
      <c r="J2052" s="13" t="s">
        <v>128</v>
      </c>
      <c r="K2052" s="17" t="n">
        <v>47750</v>
      </c>
      <c r="L2052" s="15" t="n">
        <v>9277</v>
      </c>
      <c r="M2052" s="17" t="n">
        <v>135</v>
      </c>
      <c r="N2052" s="12" t="n">
        <v>0.002</v>
      </c>
      <c r="O2052" s="12" t="n">
        <v>0.13</v>
      </c>
      <c r="P2052" s="12" t="n">
        <v>17.55</v>
      </c>
      <c r="Q2052" s="26"/>
    </row>
    <row r="2053" ht="22.5" customHeight="1">
      <c r="A2053" s="34"/>
      <c r="B2053" s="20"/>
      <c r="C2053" s="13" t="n">
        <v>91496148</v>
      </c>
      <c r="D2053" s="13" t="s">
        <v>74</v>
      </c>
      <c r="E2053" s="14" t="s">
        <v>14</v>
      </c>
      <c r="F2053" s="13" t="s">
        <v>15</v>
      </c>
      <c r="G2053" s="24" t="n">
        <v>0.15</v>
      </c>
      <c r="H2053" s="14" t="n">
        <v>160</v>
      </c>
      <c r="I2053" s="21" t="n">
        <f>G2053*H2053*7</f>
        <v>168</v>
      </c>
      <c r="J2053" s="13" t="s">
        <v>126</v>
      </c>
      <c r="K2053" s="17" t="n">
        <v>16</v>
      </c>
      <c r="L2053" s="17" t="n">
        <v>6</v>
      </c>
      <c r="M2053" s="17" t="n">
        <v>0</v>
      </c>
      <c r="N2053" s="12" t="n">
        <v>0</v>
      </c>
      <c r="O2053" s="12" t="n">
        <v>0</v>
      </c>
      <c r="P2053" s="12" t="n">
        <v>0</v>
      </c>
      <c r="Q2053" s="23" t="n">
        <f>M2055/H2053</f>
        <v>1</v>
      </c>
    </row>
    <row r="2054" ht="22.5" customHeight="1">
      <c r="A2054" s="34"/>
      <c r="B2054" s="20"/>
      <c r="C2054" s="13"/>
      <c r="D2054" s="20"/>
      <c r="E2054" s="29"/>
      <c r="F2054" s="20"/>
      <c r="G2054" s="29"/>
      <c r="H2054" s="29"/>
      <c r="I2054" s="20"/>
      <c r="J2054" s="13" t="s">
        <v>127</v>
      </c>
      <c r="K2054" s="17" t="n">
        <v>40802</v>
      </c>
      <c r="L2054" s="15" t="n">
        <v>18131</v>
      </c>
      <c r="M2054" s="17" t="n">
        <v>160</v>
      </c>
      <c r="N2054" s="12" t="n">
        <v>0.001</v>
      </c>
      <c r="O2054" s="12" t="n">
        <v>0.15</v>
      </c>
      <c r="P2054" s="12" t="n">
        <v>24</v>
      </c>
      <c r="Q2054" s="26"/>
    </row>
    <row r="2055" ht="22.5" customHeight="1">
      <c r="A2055" s="34"/>
      <c r="B2055" s="20"/>
      <c r="C2055" s="13"/>
      <c r="D2055" s="20"/>
      <c r="E2055" s="29"/>
      <c r="F2055" s="20"/>
      <c r="G2055" s="29"/>
      <c r="H2055" s="29"/>
      <c r="I2055" s="20"/>
      <c r="J2055" s="13" t="s">
        <v>128</v>
      </c>
      <c r="K2055" s="17" t="n">
        <v>52279</v>
      </c>
      <c r="L2055" s="15" t="n">
        <v>22319</v>
      </c>
      <c r="M2055" s="17" t="n">
        <v>160</v>
      </c>
      <c r="N2055" s="12" t="n">
        <v>0.001</v>
      </c>
      <c r="O2055" s="12" t="n">
        <v>0.15</v>
      </c>
      <c r="P2055" s="12" t="n">
        <v>24</v>
      </c>
      <c r="Q2055" s="26"/>
    </row>
    <row r="2056" ht="22.5" customHeight="1">
      <c r="A2056" s="34"/>
      <c r="B2056" s="20"/>
      <c r="C2056" s="13" t="n">
        <v>10765365</v>
      </c>
      <c r="D2056" s="13" t="s">
        <v>75</v>
      </c>
      <c r="E2056" s="14" t="s">
        <v>71</v>
      </c>
      <c r="F2056" s="13" t="s">
        <v>15</v>
      </c>
      <c r="G2056" s="24" t="n">
        <v>0.19</v>
      </c>
      <c r="H2056" s="14" t="n">
        <v>100</v>
      </c>
      <c r="I2056" s="21" t="n">
        <f>G2056*H2056*7</f>
        <v>133</v>
      </c>
      <c r="J2056" s="13" t="s">
        <v>126</v>
      </c>
      <c r="K2056" s="17" t="n">
        <v>9600</v>
      </c>
      <c r="L2056" s="17" t="n">
        <v>70</v>
      </c>
      <c r="M2056" s="17" t="n">
        <v>4</v>
      </c>
      <c r="N2056" s="12" t="n">
        <v>0.01</v>
      </c>
      <c r="O2056" s="12" t="n">
        <v>0.18</v>
      </c>
      <c r="P2056" s="12" t="n">
        <v>0.72</v>
      </c>
      <c r="Q2056" s="23" t="n">
        <f>M2058/H2056</f>
        <v>1</v>
      </c>
    </row>
    <row r="2057" ht="22.5" customHeight="1">
      <c r="A2057" s="34"/>
      <c r="B2057" s="20"/>
      <c r="C2057" s="13"/>
      <c r="D2057" s="20"/>
      <c r="E2057" s="29"/>
      <c r="F2057" s="20"/>
      <c r="G2057" s="29"/>
      <c r="H2057" s="29"/>
      <c r="I2057" s="20"/>
      <c r="J2057" s="13" t="s">
        <v>127</v>
      </c>
      <c r="K2057" s="17" t="n">
        <v>109751</v>
      </c>
      <c r="L2057" s="15" t="n">
        <v>843</v>
      </c>
      <c r="M2057" s="17" t="n">
        <v>89</v>
      </c>
      <c r="N2057" s="12" t="n">
        <v>0.019</v>
      </c>
      <c r="O2057" s="12" t="n">
        <v>0.181</v>
      </c>
      <c r="P2057" s="12" t="n">
        <v>16.1</v>
      </c>
      <c r="Q2057" s="26"/>
    </row>
    <row r="2058" ht="22.5" customHeight="1">
      <c r="A2058" s="34"/>
      <c r="B2058" s="20"/>
      <c r="C2058" s="13"/>
      <c r="D2058" s="20"/>
      <c r="E2058" s="29"/>
      <c r="F2058" s="20"/>
      <c r="G2058" s="29"/>
      <c r="H2058" s="29"/>
      <c r="I2058" s="20"/>
      <c r="J2058" s="13" t="s">
        <v>128</v>
      </c>
      <c r="K2058" s="17" t="n">
        <v>307783</v>
      </c>
      <c r="L2058" s="15" t="n">
        <v>1898</v>
      </c>
      <c r="M2058" s="17" t="n">
        <v>100</v>
      </c>
      <c r="N2058" s="12" t="n">
        <v>0.01</v>
      </c>
      <c r="O2058" s="12" t="n">
        <v>0.181</v>
      </c>
      <c r="P2058" s="12" t="n">
        <v>18.09</v>
      </c>
      <c r="Q2058" s="26"/>
    </row>
    <row r="2059" ht="22.5" customHeight="1">
      <c r="A2059" s="34"/>
      <c r="B2059" s="20"/>
      <c r="C2059" s="13" t="n">
        <v>11079953</v>
      </c>
      <c r="D2059" s="13" t="s">
        <v>72</v>
      </c>
      <c r="E2059" s="14" t="s">
        <v>36</v>
      </c>
      <c r="F2059" s="13" t="s">
        <v>15</v>
      </c>
      <c r="G2059" s="24" t="n">
        <v>0.8</v>
      </c>
      <c r="H2059" s="14" t="n">
        <v>100</v>
      </c>
      <c r="I2059" s="21" t="n">
        <f>G2059*H2059*7</f>
        <v>560</v>
      </c>
      <c r="J2059" s="13" t="s">
        <v>126</v>
      </c>
      <c r="K2059" s="15" t="n">
        <v>267</v>
      </c>
      <c r="L2059" s="15" t="n">
        <v>20</v>
      </c>
      <c r="M2059" s="17" t="n">
        <v>0</v>
      </c>
      <c r="N2059" s="12" t="n">
        <v>0</v>
      </c>
      <c r="O2059" s="12" t="n">
        <v>0</v>
      </c>
      <c r="P2059" s="12" t="n">
        <v>0</v>
      </c>
      <c r="Q2059" s="23" t="n">
        <f>M2061/H2059</f>
        <v>0</v>
      </c>
    </row>
    <row r="2060" ht="22.5" customHeight="1">
      <c r="A2060" s="34"/>
      <c r="B2060" s="20"/>
      <c r="C2060" s="13"/>
      <c r="D2060" s="20"/>
      <c r="E2060" s="29"/>
      <c r="F2060" s="20"/>
      <c r="G2060" s="29"/>
      <c r="H2060" s="29"/>
      <c r="I2060" s="20"/>
      <c r="J2060" s="13" t="s">
        <v>127</v>
      </c>
      <c r="K2060" s="17" t="n">
        <v>5717</v>
      </c>
      <c r="L2060" s="17" t="n">
        <v>845</v>
      </c>
      <c r="M2060" s="17" t="n">
        <v>0</v>
      </c>
      <c r="N2060" s="12" t="n">
        <v>0</v>
      </c>
      <c r="O2060" s="12" t="n">
        <v>0</v>
      </c>
      <c r="P2060" s="12" t="n">
        <v>0</v>
      </c>
      <c r="Q2060" s="26"/>
    </row>
    <row r="2061" ht="22.5" customHeight="1">
      <c r="A2061" s="34"/>
      <c r="B2061" s="20"/>
      <c r="C2061" s="13"/>
      <c r="D2061" s="20"/>
      <c r="E2061" s="29"/>
      <c r="F2061" s="20"/>
      <c r="G2061" s="29"/>
      <c r="H2061" s="29"/>
      <c r="I2061" s="20"/>
      <c r="J2061" s="13" t="s">
        <v>128</v>
      </c>
      <c r="K2061" s="17" t="n">
        <v>10508</v>
      </c>
      <c r="L2061" s="17" t="n">
        <v>1231</v>
      </c>
      <c r="M2061" s="17" t="n">
        <v>0</v>
      </c>
      <c r="N2061" s="12" t="n">
        <v>0</v>
      </c>
      <c r="O2061" s="12" t="n">
        <v>0</v>
      </c>
      <c r="P2061" s="12" t="n">
        <v>0</v>
      </c>
      <c r="Q2061" s="26"/>
    </row>
    <row r="2062" ht="22.5" customHeight="1">
      <c r="A2062" s="34"/>
      <c r="B2062" s="20"/>
      <c r="C2062" s="13" t="n">
        <v>11690181</v>
      </c>
      <c r="D2062" s="13" t="s">
        <v>76</v>
      </c>
      <c r="E2062" s="14" t="s">
        <v>14</v>
      </c>
      <c r="F2062" s="13" t="s">
        <v>15</v>
      </c>
      <c r="G2062" s="24" t="n">
        <v>0.45</v>
      </c>
      <c r="H2062" s="14" t="n">
        <v>400</v>
      </c>
      <c r="I2062" s="21" t="n">
        <f>G2062*H2062*7</f>
        <v>1260</v>
      </c>
      <c r="J2062" s="13" t="s">
        <v>126</v>
      </c>
      <c r="K2062" s="17" t="n">
        <v>999</v>
      </c>
      <c r="L2062" s="17" t="n">
        <v>14</v>
      </c>
      <c r="M2062" s="17" t="n">
        <v>0</v>
      </c>
      <c r="N2062" s="12" t="n">
        <v>0</v>
      </c>
      <c r="O2062" s="12" t="n">
        <v>0</v>
      </c>
      <c r="P2062" s="12" t="n">
        <v>0</v>
      </c>
      <c r="Q2062" s="23" t="n">
        <f>M2064/H2062</f>
        <v>1</v>
      </c>
    </row>
    <row r="2063" ht="22.5" customHeight="1">
      <c r="A2063" s="34"/>
      <c r="B2063" s="20"/>
      <c r="C2063" s="13"/>
      <c r="D2063" s="20"/>
      <c r="E2063" s="29"/>
      <c r="F2063" s="20"/>
      <c r="G2063" s="29"/>
      <c r="H2063" s="29"/>
      <c r="I2063" s="20"/>
      <c r="J2063" s="13" t="s">
        <v>127</v>
      </c>
      <c r="K2063" s="17" t="n">
        <v>246018</v>
      </c>
      <c r="L2063" s="15" t="n">
        <v>3954</v>
      </c>
      <c r="M2063" s="17" t="n">
        <v>336</v>
      </c>
      <c r="N2063" s="12" t="n">
        <v>0.036</v>
      </c>
      <c r="O2063" s="12" t="n">
        <v>0.42</v>
      </c>
      <c r="P2063" s="12" t="n">
        <v>141.12</v>
      </c>
      <c r="Q2063" s="26"/>
    </row>
    <row r="2064" ht="22.5" customHeight="1">
      <c r="A2064" s="34"/>
      <c r="B2064" s="20"/>
      <c r="C2064" s="13"/>
      <c r="D2064" s="20"/>
      <c r="E2064" s="29"/>
      <c r="F2064" s="20"/>
      <c r="G2064" s="29"/>
      <c r="H2064" s="29"/>
      <c r="I2064" s="20"/>
      <c r="J2064" s="13" t="s">
        <v>128</v>
      </c>
      <c r="K2064" s="17" t="n">
        <v>321901</v>
      </c>
      <c r="L2064" s="15" t="n">
        <v>9384</v>
      </c>
      <c r="M2064" s="17" t="n">
        <v>400</v>
      </c>
      <c r="N2064" s="12" t="n">
        <v>0.018</v>
      </c>
      <c r="O2064" s="12" t="n">
        <v>0.42</v>
      </c>
      <c r="P2064" s="12" t="n">
        <v>168</v>
      </c>
      <c r="Q2064" s="26"/>
    </row>
    <row r="2065" ht="22.5" customHeight="1">
      <c r="A2065" s="34"/>
      <c r="B2065" s="20"/>
      <c r="C2065" s="13" t="n">
        <v>11836152</v>
      </c>
      <c r="D2065" s="13" t="s">
        <v>73</v>
      </c>
      <c r="E2065" s="14" t="s">
        <v>36</v>
      </c>
      <c r="F2065" s="13" t="s">
        <v>15</v>
      </c>
      <c r="G2065" s="24" t="n">
        <v>0.09</v>
      </c>
      <c r="H2065" s="14" t="n">
        <v>100</v>
      </c>
      <c r="I2065" s="21" t="n">
        <f>G2065*H2065*7</f>
        <v>63</v>
      </c>
      <c r="J2065" s="13" t="s">
        <v>126</v>
      </c>
      <c r="K2065" s="17" t="n">
        <v>47</v>
      </c>
      <c r="L2065" s="15" t="n">
        <v>3</v>
      </c>
      <c r="M2065" s="17" t="n">
        <v>0</v>
      </c>
      <c r="N2065" s="12" t="n">
        <v>0</v>
      </c>
      <c r="O2065" s="12" t="n">
        <v>0</v>
      </c>
      <c r="P2065" s="12" t="n">
        <v>0</v>
      </c>
      <c r="Q2065" s="23" t="n">
        <f>M2067/H2065</f>
        <v>0.05</v>
      </c>
    </row>
    <row r="2066" ht="22.5" customHeight="1">
      <c r="A2066" s="34"/>
      <c r="B2066" s="20"/>
      <c r="C2066" s="13"/>
      <c r="D2066" s="20"/>
      <c r="E2066" s="29"/>
      <c r="F2066" s="20"/>
      <c r="G2066" s="29"/>
      <c r="H2066" s="29"/>
      <c r="I2066" s="20"/>
      <c r="J2066" s="13" t="s">
        <v>127</v>
      </c>
      <c r="K2066" s="17" t="n">
        <v>910</v>
      </c>
      <c r="L2066" s="15" t="n">
        <v>95</v>
      </c>
      <c r="M2066" s="17" t="n">
        <v>3</v>
      </c>
      <c r="N2066" s="12" t="n">
        <v>0.003</v>
      </c>
      <c r="O2066" s="12" t="n">
        <v>0.09</v>
      </c>
      <c r="P2066" s="12" t="n">
        <v>0.27</v>
      </c>
      <c r="Q2066" s="26"/>
    </row>
    <row r="2067" ht="22.5" customHeight="1">
      <c r="A2067" s="34"/>
      <c r="B2067" s="20"/>
      <c r="C2067" s="13"/>
      <c r="D2067" s="20"/>
      <c r="E2067" s="29"/>
      <c r="F2067" s="20"/>
      <c r="G2067" s="29"/>
      <c r="H2067" s="29"/>
      <c r="I2067" s="20"/>
      <c r="J2067" s="13" t="s">
        <v>128</v>
      </c>
      <c r="K2067" s="17" t="n">
        <v>1704</v>
      </c>
      <c r="L2067" s="15" t="n">
        <v>222</v>
      </c>
      <c r="M2067" s="17" t="n">
        <v>5</v>
      </c>
      <c r="N2067" s="12" t="n">
        <v>0.002</v>
      </c>
      <c r="O2067" s="12" t="n">
        <v>0.09</v>
      </c>
      <c r="P2067" s="12" t="n">
        <v>0.45</v>
      </c>
      <c r="Q2067" s="26"/>
    </row>
    <row r="2068" ht="22.5" customHeight="1">
      <c r="A2068" s="34"/>
      <c r="B2068" s="20"/>
      <c r="C2068" s="13" t="n">
        <v>11862336</v>
      </c>
      <c r="D2068" s="13" t="s">
        <v>69</v>
      </c>
      <c r="E2068" s="14" t="s">
        <v>42</v>
      </c>
      <c r="F2068" s="13" t="s">
        <v>15</v>
      </c>
      <c r="G2068" s="24" t="n">
        <v>0.1</v>
      </c>
      <c r="H2068" s="14" t="n">
        <v>100</v>
      </c>
      <c r="I2068" s="21" t="n">
        <f>G2068*H2068*7</f>
        <v>70</v>
      </c>
      <c r="J2068" s="13" t="s">
        <v>126</v>
      </c>
      <c r="K2068" s="17" t="n">
        <v>0</v>
      </c>
      <c r="L2068" s="15" t="n">
        <v>0</v>
      </c>
      <c r="M2068" s="17" t="n">
        <v>0</v>
      </c>
      <c r="N2068" s="12" t="n">
        <v>0</v>
      </c>
      <c r="O2068" s="12" t="n">
        <v>0</v>
      </c>
      <c r="P2068" s="12" t="n">
        <v>0</v>
      </c>
      <c r="Q2068" s="23" t="n">
        <f>M2070/H2068</f>
        <v>0</v>
      </c>
    </row>
    <row r="2069" ht="22.5" customHeight="1">
      <c r="A2069" s="34"/>
      <c r="B2069" s="20"/>
      <c r="C2069" s="13"/>
      <c r="D2069" s="20"/>
      <c r="E2069" s="29"/>
      <c r="F2069" s="20"/>
      <c r="G2069" s="29"/>
      <c r="H2069" s="29"/>
      <c r="I2069" s="20"/>
      <c r="J2069" s="13" t="s">
        <v>127</v>
      </c>
      <c r="K2069" s="17" t="n">
        <v>508</v>
      </c>
      <c r="L2069" s="15" t="n">
        <v>71</v>
      </c>
      <c r="M2069" s="17" t="n">
        <v>0</v>
      </c>
      <c r="N2069" s="12" t="n">
        <v>0</v>
      </c>
      <c r="O2069" s="12" t="n">
        <v>0</v>
      </c>
      <c r="P2069" s="12" t="n">
        <v>0</v>
      </c>
      <c r="Q2069" s="26"/>
    </row>
    <row r="2070" ht="22.5" customHeight="1">
      <c r="A2070" s="34"/>
      <c r="B2070" s="20"/>
      <c r="C2070" s="13"/>
      <c r="D2070" s="20"/>
      <c r="E2070" s="29"/>
      <c r="F2070" s="20"/>
      <c r="G2070" s="29"/>
      <c r="H2070" s="29"/>
      <c r="I2070" s="20"/>
      <c r="J2070" s="13" t="s">
        <v>128</v>
      </c>
      <c r="K2070" s="17" t="n">
        <v>1167</v>
      </c>
      <c r="L2070" s="15" t="n">
        <v>121</v>
      </c>
      <c r="M2070" s="17" t="n">
        <v>0</v>
      </c>
      <c r="N2070" s="12" t="n">
        <v>0</v>
      </c>
      <c r="O2070" s="12" t="n">
        <v>0</v>
      </c>
      <c r="P2070" s="12" t="n">
        <v>0</v>
      </c>
      <c r="Q2070" s="26"/>
    </row>
    <row r="2071" ht="22.5" customHeight="1">
      <c r="A2071" s="34"/>
      <c r="B2071" s="20"/>
      <c r="C2071" s="13" t="n">
        <v>11924259</v>
      </c>
      <c r="D2071" s="13" t="s">
        <v>77</v>
      </c>
      <c r="E2071" s="14" t="s">
        <v>36</v>
      </c>
      <c r="F2071" s="13" t="s">
        <v>15</v>
      </c>
      <c r="G2071" s="24" t="n">
        <v>0.12</v>
      </c>
      <c r="H2071" s="14" t="n">
        <v>200</v>
      </c>
      <c r="I2071" s="21" t="n">
        <f>G2071*H2071*7</f>
        <v>168</v>
      </c>
      <c r="J2071" s="13" t="s">
        <v>126</v>
      </c>
      <c r="K2071" s="17" t="n">
        <v>3502</v>
      </c>
      <c r="L2071" s="15" t="n">
        <v>526</v>
      </c>
      <c r="M2071" s="17" t="n">
        <v>7</v>
      </c>
      <c r="N2071" s="12" t="n">
        <v>0.002</v>
      </c>
      <c r="O2071" s="12" t="n">
        <v>0.12</v>
      </c>
      <c r="P2071" s="12" t="n">
        <v>0.84</v>
      </c>
      <c r="Q2071" s="23" t="n">
        <f>M2073/H2071</f>
        <v>0.315</v>
      </c>
    </row>
    <row r="2072" ht="22.5" customHeight="1">
      <c r="A2072" s="34"/>
      <c r="B2072" s="20"/>
      <c r="C2072" s="13"/>
      <c r="D2072" s="20"/>
      <c r="E2072" s="29"/>
      <c r="F2072" s="20"/>
      <c r="G2072" s="29"/>
      <c r="H2072" s="29"/>
      <c r="I2072" s="20"/>
      <c r="J2072" s="13" t="s">
        <v>127</v>
      </c>
      <c r="K2072" s="17" t="n">
        <v>49571</v>
      </c>
      <c r="L2072" s="15" t="n">
        <v>6920</v>
      </c>
      <c r="M2072" s="17" t="n">
        <v>46</v>
      </c>
      <c r="N2072" s="12" t="n">
        <v>0.001</v>
      </c>
      <c r="O2072" s="12" t="n">
        <v>0.12</v>
      </c>
      <c r="P2072" s="12" t="n">
        <v>5.52</v>
      </c>
      <c r="Q2072" s="26"/>
    </row>
    <row r="2073" ht="22.5" customHeight="1">
      <c r="A2073" s="34"/>
      <c r="B2073" s="20"/>
      <c r="C2073" s="13"/>
      <c r="D2073" s="20"/>
      <c r="E2073" s="29"/>
      <c r="F2073" s="20"/>
      <c r="G2073" s="29"/>
      <c r="H2073" s="29"/>
      <c r="I2073" s="20"/>
      <c r="J2073" s="13" t="s">
        <v>128</v>
      </c>
      <c r="K2073" s="17" t="n">
        <v>94449</v>
      </c>
      <c r="L2073" s="15" t="n">
        <v>11854</v>
      </c>
      <c r="M2073" s="17" t="n">
        <v>63</v>
      </c>
      <c r="N2073" s="12" t="n">
        <v>0.001</v>
      </c>
      <c r="O2073" s="12" t="n">
        <v>0.12</v>
      </c>
      <c r="P2073" s="12" t="n">
        <v>7.56</v>
      </c>
      <c r="Q2073" s="26"/>
    </row>
    <row r="2074" ht="22.5" customHeight="1">
      <c r="A2074" s="34"/>
      <c r="B2074" s="20"/>
      <c r="C2074" s="13" t="n">
        <v>12038500</v>
      </c>
      <c r="D2074" s="13" t="s">
        <v>76</v>
      </c>
      <c r="E2074" s="14" t="s">
        <v>14</v>
      </c>
      <c r="F2074" s="13" t="s">
        <v>15</v>
      </c>
      <c r="G2074" s="24" t="n">
        <v>0.4</v>
      </c>
      <c r="H2074" s="14" t="n">
        <v>100</v>
      </c>
      <c r="I2074" s="21" t="n">
        <f>G2074*H2074*7</f>
        <v>280</v>
      </c>
      <c r="J2074" s="13" t="s">
        <v>126</v>
      </c>
      <c r="K2074" s="17" t="n">
        <v>49</v>
      </c>
      <c r="L2074" s="15" t="n">
        <v>10</v>
      </c>
      <c r="M2074" s="17" t="n">
        <v>1</v>
      </c>
      <c r="N2074" s="12" t="n">
        <v>0.04</v>
      </c>
      <c r="O2074" s="12" t="n">
        <v>0.4</v>
      </c>
      <c r="P2074" s="12" t="n">
        <v>0.4</v>
      </c>
      <c r="Q2074" s="23" t="n">
        <f>M2076/H2074</f>
        <v>0.35</v>
      </c>
    </row>
    <row r="2075" ht="22.5" customHeight="1">
      <c r="A2075" s="34"/>
      <c r="B2075" s="20"/>
      <c r="C2075" s="13"/>
      <c r="D2075" s="20"/>
      <c r="E2075" s="29"/>
      <c r="F2075" s="20"/>
      <c r="G2075" s="29"/>
      <c r="H2075" s="29"/>
      <c r="I2075" s="20"/>
      <c r="J2075" s="13" t="s">
        <v>127</v>
      </c>
      <c r="K2075" s="17" t="n">
        <v>2916</v>
      </c>
      <c r="L2075" s="15" t="n">
        <v>317</v>
      </c>
      <c r="M2075" s="17" t="n">
        <v>14</v>
      </c>
      <c r="N2075" s="12" t="n">
        <v>0.018</v>
      </c>
      <c r="O2075" s="12" t="n">
        <v>0.4</v>
      </c>
      <c r="P2075" s="12" t="n">
        <v>5.6</v>
      </c>
      <c r="Q2075" s="26"/>
    </row>
    <row r="2076" ht="22.5" customHeight="1">
      <c r="A2076" s="34"/>
      <c r="B2076" s="20"/>
      <c r="C2076" s="13"/>
      <c r="D2076" s="20"/>
      <c r="E2076" s="29"/>
      <c r="F2076" s="20"/>
      <c r="G2076" s="29"/>
      <c r="H2076" s="29"/>
      <c r="I2076" s="20"/>
      <c r="J2076" s="13" t="s">
        <v>128</v>
      </c>
      <c r="K2076" s="17" t="n">
        <v>6558</v>
      </c>
      <c r="L2076" s="15" t="n">
        <v>908</v>
      </c>
      <c r="M2076" s="17" t="n">
        <v>35</v>
      </c>
      <c r="N2076" s="12" t="n">
        <v>0.015</v>
      </c>
      <c r="O2076" s="12" t="n">
        <v>0.4</v>
      </c>
      <c r="P2076" s="12" t="n">
        <v>14</v>
      </c>
      <c r="Q2076" s="26"/>
    </row>
    <row r="2077" ht="22.5" customHeight="1">
      <c r="A2077" s="34"/>
      <c r="B2077" s="20"/>
      <c r="C2077" s="13" t="n">
        <v>91565943</v>
      </c>
      <c r="D2077" s="13" t="s">
        <v>74</v>
      </c>
      <c r="E2077" s="14" t="s">
        <v>46</v>
      </c>
      <c r="F2077" s="13" t="s">
        <v>15</v>
      </c>
      <c r="G2077" s="24" t="n">
        <v>0.14</v>
      </c>
      <c r="H2077" s="14" t="n">
        <v>200</v>
      </c>
      <c r="I2077" s="21" t="n">
        <f>G2077*H2077*7</f>
        <v>196</v>
      </c>
      <c r="J2077" s="13" t="s">
        <v>126</v>
      </c>
      <c r="K2077" s="17" t="n">
        <v>15</v>
      </c>
      <c r="L2077" s="17" t="n">
        <v>1</v>
      </c>
      <c r="M2077" s="17" t="n">
        <v>0</v>
      </c>
      <c r="N2077" s="12" t="n">
        <v>0</v>
      </c>
      <c r="O2077" s="12" t="n">
        <v>0</v>
      </c>
      <c r="P2077" s="12" t="n">
        <v>0</v>
      </c>
      <c r="Q2077" s="23" t="n">
        <f>M2079/H2077</f>
        <v>0.01</v>
      </c>
    </row>
    <row r="2078" ht="22.5" customHeight="1">
      <c r="A2078" s="34"/>
      <c r="B2078" s="20"/>
      <c r="C2078" s="13"/>
      <c r="D2078" s="20"/>
      <c r="E2078" s="29"/>
      <c r="F2078" s="20"/>
      <c r="G2078" s="29"/>
      <c r="H2078" s="29"/>
      <c r="I2078" s="20"/>
      <c r="J2078" s="13" t="s">
        <v>127</v>
      </c>
      <c r="K2078" s="17" t="n">
        <v>2863</v>
      </c>
      <c r="L2078" s="15" t="n">
        <v>197</v>
      </c>
      <c r="M2078" s="17" t="n">
        <v>2</v>
      </c>
      <c r="N2078" s="12" t="n">
        <v>0.001</v>
      </c>
      <c r="O2078" s="12" t="n">
        <v>0.14</v>
      </c>
      <c r="P2078" s="12" t="n">
        <v>0.28</v>
      </c>
      <c r="Q2078" s="26"/>
    </row>
    <row r="2079" ht="22.5" customHeight="1">
      <c r="A2079" s="34"/>
      <c r="B2079" s="20"/>
      <c r="C2079" s="13"/>
      <c r="D2079" s="20"/>
      <c r="E2079" s="29"/>
      <c r="F2079" s="20"/>
      <c r="G2079" s="29"/>
      <c r="H2079" s="29"/>
      <c r="I2079" s="20"/>
      <c r="J2079" s="13" t="s">
        <v>128</v>
      </c>
      <c r="K2079" s="17" t="n">
        <v>3824</v>
      </c>
      <c r="L2079" s="15" t="n">
        <v>241</v>
      </c>
      <c r="M2079" s="17" t="n">
        <v>2</v>
      </c>
      <c r="N2079" s="12" t="n">
        <v>0.001</v>
      </c>
      <c r="O2079" s="12" t="n">
        <v>0.14</v>
      </c>
      <c r="P2079" s="12" t="n">
        <v>0.28</v>
      </c>
      <c r="Q2079" s="26"/>
    </row>
    <row r="2080" ht="22.5" customHeight="1">
      <c r="A2080" s="34"/>
      <c r="B2080" s="20"/>
      <c r="C2080" s="13" t="n">
        <v>91565944</v>
      </c>
      <c r="D2080" s="13" t="s">
        <v>74</v>
      </c>
      <c r="E2080" s="14" t="s">
        <v>14</v>
      </c>
      <c r="F2080" s="13" t="s">
        <v>15</v>
      </c>
      <c r="G2080" s="24" t="n">
        <v>0.15</v>
      </c>
      <c r="H2080" s="14" t="n">
        <v>160</v>
      </c>
      <c r="I2080" s="21" t="n">
        <f>G2080*H2080*7</f>
        <v>168</v>
      </c>
      <c r="J2080" s="13" t="s">
        <v>126</v>
      </c>
      <c r="K2080" s="17" t="n">
        <v>12</v>
      </c>
      <c r="L2080" s="17" t="n">
        <v>2</v>
      </c>
      <c r="M2080" s="17" t="n">
        <v>0</v>
      </c>
      <c r="N2080" s="12" t="n">
        <v>0</v>
      </c>
      <c r="O2080" s="12" t="n">
        <v>0</v>
      </c>
      <c r="P2080" s="12" t="n">
        <v>0</v>
      </c>
      <c r="Q2080" s="23" t="n">
        <f>M2082/H2080</f>
        <v>0.3125</v>
      </c>
    </row>
    <row r="2081" ht="22.5" customHeight="1">
      <c r="A2081" s="34"/>
      <c r="B2081" s="20"/>
      <c r="C2081" s="13"/>
      <c r="D2081" s="20"/>
      <c r="E2081" s="29"/>
      <c r="F2081" s="20"/>
      <c r="G2081" s="29"/>
      <c r="H2081" s="29"/>
      <c r="I2081" s="20"/>
      <c r="J2081" s="13" t="s">
        <v>127</v>
      </c>
      <c r="K2081" s="17" t="n">
        <v>20816</v>
      </c>
      <c r="L2081" s="15" t="n">
        <v>3899</v>
      </c>
      <c r="M2081" s="17" t="n">
        <v>50</v>
      </c>
      <c r="N2081" s="12" t="n">
        <v>0.002</v>
      </c>
      <c r="O2081" s="12" t="n">
        <v>0.15</v>
      </c>
      <c r="P2081" s="12" t="n">
        <v>7.5</v>
      </c>
      <c r="Q2081" s="26"/>
    </row>
    <row r="2082" ht="22.5" customHeight="1">
      <c r="A2082" s="34"/>
      <c r="B2082" s="20"/>
      <c r="C2082" s="13"/>
      <c r="D2082" s="20"/>
      <c r="E2082" s="29"/>
      <c r="F2082" s="20"/>
      <c r="G2082" s="29"/>
      <c r="H2082" s="29"/>
      <c r="I2082" s="20"/>
      <c r="J2082" s="13" t="s">
        <v>128</v>
      </c>
      <c r="K2082" s="17" t="n">
        <v>52823</v>
      </c>
      <c r="L2082" s="15" t="n">
        <v>11684</v>
      </c>
      <c r="M2082" s="17" t="n">
        <v>50</v>
      </c>
      <c r="N2082" s="12" t="n">
        <v>0.002</v>
      </c>
      <c r="O2082" s="12" t="n">
        <v>0.15</v>
      </c>
      <c r="P2082" s="12" t="n">
        <v>7.5</v>
      </c>
      <c r="Q2082" s="26"/>
    </row>
    <row r="2083" ht="22.5" customHeight="1">
      <c r="A2083" s="34"/>
      <c r="B2083" s="20"/>
      <c r="C2083" s="13" t="n">
        <v>91565945</v>
      </c>
      <c r="D2083" s="13" t="s">
        <v>74</v>
      </c>
      <c r="E2083" s="14" t="s">
        <v>36</v>
      </c>
      <c r="F2083" s="13" t="s">
        <v>15</v>
      </c>
      <c r="G2083" s="24" t="n">
        <v>0.12</v>
      </c>
      <c r="H2083" s="14" t="n">
        <v>200</v>
      </c>
      <c r="I2083" s="21" t="n">
        <f>G2083*H2083*7</f>
        <v>168</v>
      </c>
      <c r="J2083" s="13" t="s">
        <v>126</v>
      </c>
      <c r="K2083" s="17" t="n">
        <v>247</v>
      </c>
      <c r="L2083" s="15" t="n">
        <v>16</v>
      </c>
      <c r="M2083" s="17" t="n">
        <v>0</v>
      </c>
      <c r="N2083" s="12" t="n">
        <v>0</v>
      </c>
      <c r="O2083" s="12" t="n">
        <v>0</v>
      </c>
      <c r="P2083" s="12" t="n">
        <v>0</v>
      </c>
      <c r="Q2083" s="23" t="n">
        <f>M2085/H2083</f>
        <v>0.075</v>
      </c>
    </row>
    <row r="2084" ht="22.5" customHeight="1">
      <c r="A2084" s="34"/>
      <c r="B2084" s="20"/>
      <c r="C2084" s="13"/>
      <c r="D2084" s="20"/>
      <c r="E2084" s="29"/>
      <c r="F2084" s="20"/>
      <c r="G2084" s="29"/>
      <c r="H2084" s="29"/>
      <c r="I2084" s="20"/>
      <c r="J2084" s="13" t="s">
        <v>127</v>
      </c>
      <c r="K2084" s="17" t="n">
        <v>49212</v>
      </c>
      <c r="L2084" s="15" t="n">
        <v>4068</v>
      </c>
      <c r="M2084" s="17" t="n">
        <v>15</v>
      </c>
      <c r="N2084" s="12" t="n">
        <v>0</v>
      </c>
      <c r="O2084" s="12" t="n">
        <v>0.12</v>
      </c>
      <c r="P2084" s="12" t="n">
        <v>1.8</v>
      </c>
      <c r="Q2084" s="26"/>
    </row>
    <row r="2085" ht="22.5" customHeight="1">
      <c r="A2085" s="34"/>
      <c r="B2085" s="20"/>
      <c r="C2085" s="13"/>
      <c r="D2085" s="20"/>
      <c r="E2085" s="29"/>
      <c r="F2085" s="20"/>
      <c r="G2085" s="29"/>
      <c r="H2085" s="29"/>
      <c r="I2085" s="20"/>
      <c r="J2085" s="13" t="s">
        <v>128</v>
      </c>
      <c r="K2085" s="17" t="n">
        <v>58867</v>
      </c>
      <c r="L2085" s="15" t="n">
        <v>4993</v>
      </c>
      <c r="M2085" s="17" t="n">
        <v>15</v>
      </c>
      <c r="N2085" s="12" t="n">
        <v>0</v>
      </c>
      <c r="O2085" s="12" t="n">
        <v>0.12</v>
      </c>
      <c r="P2085" s="12" t="n">
        <v>1.8</v>
      </c>
      <c r="Q2085" s="26"/>
    </row>
    <row r="2086" ht="22.5" customHeight="1">
      <c r="A2086" s="34"/>
      <c r="B2086" s="20"/>
      <c r="C2086" s="13" t="n">
        <v>91551845</v>
      </c>
      <c r="D2086" s="13" t="s">
        <v>74</v>
      </c>
      <c r="E2086" s="14" t="s">
        <v>11</v>
      </c>
      <c r="F2086" s="13" t="s">
        <v>15</v>
      </c>
      <c r="G2086" s="24" t="n">
        <v>0.14</v>
      </c>
      <c r="H2086" s="14" t="n">
        <v>150</v>
      </c>
      <c r="I2086" s="21" t="n">
        <f>G2086*H2086*7</f>
        <v>147</v>
      </c>
      <c r="J2086" s="13" t="s">
        <v>126</v>
      </c>
      <c r="K2086" s="17" t="n">
        <v>240</v>
      </c>
      <c r="L2086" s="15" t="n">
        <v>20</v>
      </c>
      <c r="M2086" s="17" t="n">
        <v>0</v>
      </c>
      <c r="N2086" s="12" t="n">
        <v>0</v>
      </c>
      <c r="O2086" s="12" t="n">
        <v>0</v>
      </c>
      <c r="P2086" s="12" t="n">
        <v>0</v>
      </c>
      <c r="Q2086" s="23" t="n">
        <f>M2088/H2086</f>
        <v>0.633333333333333</v>
      </c>
    </row>
    <row r="2087" ht="22.5" customHeight="1">
      <c r="A2087" s="34"/>
      <c r="B2087" s="20"/>
      <c r="C2087" s="13"/>
      <c r="D2087" s="20"/>
      <c r="E2087" s="29"/>
      <c r="F2087" s="20"/>
      <c r="G2087" s="29"/>
      <c r="H2087" s="29"/>
      <c r="I2087" s="20"/>
      <c r="J2087" s="13" t="s">
        <v>127</v>
      </c>
      <c r="K2087" s="17" t="n">
        <v>12940</v>
      </c>
      <c r="L2087" s="15" t="n">
        <v>1932</v>
      </c>
      <c r="M2087" s="17" t="n">
        <v>32</v>
      </c>
      <c r="N2087" s="12" t="n">
        <v>0.002</v>
      </c>
      <c r="O2087" s="12" t="n">
        <v>0.14</v>
      </c>
      <c r="P2087" s="12" t="n">
        <v>4.48</v>
      </c>
      <c r="Q2087" s="26"/>
    </row>
    <row r="2088" ht="22.5" customHeight="1">
      <c r="A2088" s="34"/>
      <c r="B2088" s="20"/>
      <c r="C2088" s="13"/>
      <c r="D2088" s="20"/>
      <c r="E2088" s="29"/>
      <c r="F2088" s="20"/>
      <c r="G2088" s="29"/>
      <c r="H2088" s="29"/>
      <c r="I2088" s="20"/>
      <c r="J2088" s="13" t="s">
        <v>128</v>
      </c>
      <c r="K2088" s="17" t="n">
        <v>160413</v>
      </c>
      <c r="L2088" s="15" t="n">
        <v>53044</v>
      </c>
      <c r="M2088" s="17" t="n">
        <v>95</v>
      </c>
      <c r="N2088" s="12" t="n">
        <v>0</v>
      </c>
      <c r="O2088" s="12" t="n">
        <v>0.14</v>
      </c>
      <c r="P2088" s="12" t="n">
        <v>13.3</v>
      </c>
      <c r="Q2088" s="26"/>
    </row>
    <row r="2089" ht="22.5" customHeight="1">
      <c r="A2089" s="34"/>
      <c r="B2089" s="20"/>
      <c r="C2089" s="13" t="n">
        <v>91565946</v>
      </c>
      <c r="D2089" s="13" t="s">
        <v>74</v>
      </c>
      <c r="E2089" s="14" t="s">
        <v>17</v>
      </c>
      <c r="F2089" s="13" t="s">
        <v>15</v>
      </c>
      <c r="G2089" s="24" t="n">
        <v>0.17</v>
      </c>
      <c r="H2089" s="14" t="n">
        <v>300</v>
      </c>
      <c r="I2089" s="21" t="n">
        <f>G2089*H2089*7</f>
        <v>357</v>
      </c>
      <c r="J2089" s="13" t="s">
        <v>126</v>
      </c>
      <c r="K2089" s="17" t="n">
        <v>1166</v>
      </c>
      <c r="L2089" s="15" t="n">
        <v>187</v>
      </c>
      <c r="M2089" s="17" t="n">
        <v>3</v>
      </c>
      <c r="N2089" s="12" t="n">
        <v>0.003</v>
      </c>
      <c r="O2089" s="12" t="n">
        <v>0.17</v>
      </c>
      <c r="P2089" s="12" t="n">
        <v>0.51</v>
      </c>
      <c r="Q2089" s="23" t="n">
        <f>M2091/H2089</f>
        <v>0.193333333333333</v>
      </c>
    </row>
    <row r="2090" ht="22.5" customHeight="1">
      <c r="A2090" s="34"/>
      <c r="B2090" s="20"/>
      <c r="C2090" s="13"/>
      <c r="D2090" s="20"/>
      <c r="E2090" s="29"/>
      <c r="F2090" s="20"/>
      <c r="G2090" s="29"/>
      <c r="H2090" s="29"/>
      <c r="I2090" s="20"/>
      <c r="J2090" s="13" t="s">
        <v>127</v>
      </c>
      <c r="K2090" s="17" t="n">
        <v>43361</v>
      </c>
      <c r="L2090" s="15" t="n">
        <v>3843</v>
      </c>
      <c r="M2090" s="17" t="n">
        <v>27</v>
      </c>
      <c r="N2090" s="12" t="n">
        <v>0.001</v>
      </c>
      <c r="O2090" s="12" t="n">
        <v>0.17</v>
      </c>
      <c r="P2090" s="12" t="n">
        <v>4.59</v>
      </c>
      <c r="Q2090" s="26"/>
    </row>
    <row r="2091" ht="22.5" customHeight="1">
      <c r="A2091" s="34"/>
      <c r="B2091" s="20"/>
      <c r="C2091" s="13"/>
      <c r="D2091" s="20"/>
      <c r="E2091" s="29"/>
      <c r="F2091" s="20"/>
      <c r="G2091" s="29"/>
      <c r="H2091" s="29"/>
      <c r="I2091" s="20"/>
      <c r="J2091" s="13" t="s">
        <v>128</v>
      </c>
      <c r="K2091" s="17" t="n">
        <v>93503</v>
      </c>
      <c r="L2091" s="15" t="n">
        <v>9636</v>
      </c>
      <c r="M2091" s="17" t="n">
        <v>58</v>
      </c>
      <c r="N2091" s="12" t="n">
        <v>0.001</v>
      </c>
      <c r="O2091" s="12" t="n">
        <v>0.17</v>
      </c>
      <c r="P2091" s="12" t="n">
        <v>9.86</v>
      </c>
      <c r="Q2091" s="26"/>
    </row>
    <row r="2092" ht="22.5" customHeight="1">
      <c r="A2092" s="34"/>
      <c r="B2092" s="20"/>
      <c r="C2092" s="13" t="n">
        <v>91565949</v>
      </c>
      <c r="D2092" s="13" t="s">
        <v>74</v>
      </c>
      <c r="E2092" s="14" t="s">
        <v>71</v>
      </c>
      <c r="F2092" s="13" t="s">
        <v>15</v>
      </c>
      <c r="G2092" s="24" t="n">
        <v>0.15</v>
      </c>
      <c r="H2092" s="14" t="n">
        <v>50</v>
      </c>
      <c r="I2092" s="21" t="n">
        <f>G2092*H2092*7</f>
        <v>52.5</v>
      </c>
      <c r="J2092" s="13" t="s">
        <v>126</v>
      </c>
      <c r="K2092" s="17" t="n">
        <v>337</v>
      </c>
      <c r="L2092" s="15" t="n">
        <v>31</v>
      </c>
      <c r="M2092" s="17" t="n">
        <v>0</v>
      </c>
      <c r="N2092" s="12" t="n">
        <v>0</v>
      </c>
      <c r="O2092" s="12" t="n">
        <v>0</v>
      </c>
      <c r="P2092" s="12" t="n">
        <v>0</v>
      </c>
      <c r="Q2092" s="23" t="n">
        <f>M2094/H2092</f>
        <v>1</v>
      </c>
    </row>
    <row r="2093" ht="22.5" customHeight="1">
      <c r="A2093" s="34"/>
      <c r="B2093" s="20"/>
      <c r="C2093" s="13"/>
      <c r="D2093" s="20"/>
      <c r="E2093" s="29"/>
      <c r="F2093" s="20"/>
      <c r="G2093" s="29"/>
      <c r="H2093" s="29"/>
      <c r="I2093" s="20"/>
      <c r="J2093" s="13" t="s">
        <v>127</v>
      </c>
      <c r="K2093" s="17" t="n">
        <v>77728</v>
      </c>
      <c r="L2093" s="15" t="n">
        <v>12874</v>
      </c>
      <c r="M2093" s="17" t="n">
        <v>34</v>
      </c>
      <c r="N2093" s="12" t="n">
        <v>0</v>
      </c>
      <c r="O2093" s="12" t="n">
        <v>0.15</v>
      </c>
      <c r="P2093" s="12" t="n">
        <v>5.1</v>
      </c>
      <c r="Q2093" s="26"/>
    </row>
    <row r="2094" ht="22.5" customHeight="1">
      <c r="A2094" s="34"/>
      <c r="B2094" s="20"/>
      <c r="C2094" s="13"/>
      <c r="D2094" s="20"/>
      <c r="E2094" s="29"/>
      <c r="F2094" s="20"/>
      <c r="G2094" s="29"/>
      <c r="H2094" s="29"/>
      <c r="I2094" s="20"/>
      <c r="J2094" s="13" t="s">
        <v>128</v>
      </c>
      <c r="K2094" s="17" t="n">
        <v>158965</v>
      </c>
      <c r="L2094" s="15" t="n">
        <v>25309</v>
      </c>
      <c r="M2094" s="17" t="n">
        <v>50</v>
      </c>
      <c r="N2094" s="12" t="n">
        <v>0</v>
      </c>
      <c r="O2094" s="12" t="n">
        <v>0.15</v>
      </c>
      <c r="P2094" s="12" t="n">
        <v>7.5</v>
      </c>
      <c r="Q2094" s="26"/>
    </row>
    <row r="2095" ht="22.5" customHeight="1">
      <c r="A2095" s="34"/>
      <c r="B2095" s="20"/>
      <c r="C2095" s="13" t="n">
        <v>12336897</v>
      </c>
      <c r="D2095" s="13" t="s">
        <v>78</v>
      </c>
      <c r="E2095" s="14" t="s">
        <v>11</v>
      </c>
      <c r="F2095" s="13" t="s">
        <v>15</v>
      </c>
      <c r="G2095" s="24" t="n">
        <v>0.3</v>
      </c>
      <c r="H2095" s="14" t="n">
        <v>200</v>
      </c>
      <c r="I2095" s="21" t="n">
        <f>G2095*H2095*7</f>
        <v>420</v>
      </c>
      <c r="J2095" s="13" t="s">
        <v>126</v>
      </c>
      <c r="K2095" s="17" t="n">
        <v>14473</v>
      </c>
      <c r="L2095" s="15" t="n">
        <v>3166</v>
      </c>
      <c r="M2095" s="17" t="n">
        <v>9</v>
      </c>
      <c r="N2095" s="12" t="n">
        <v>0.001</v>
      </c>
      <c r="O2095" s="12" t="n">
        <v>0.3</v>
      </c>
      <c r="P2095" s="12" t="n">
        <v>2.7</v>
      </c>
      <c r="Q2095" s="23" t="n">
        <f>M2097/H2095</f>
        <v>0.605</v>
      </c>
    </row>
    <row r="2096" ht="22.5" customHeight="1">
      <c r="A2096" s="34"/>
      <c r="B2096" s="20"/>
      <c r="C2096" s="13"/>
      <c r="D2096" s="20"/>
      <c r="E2096" s="29"/>
      <c r="F2096" s="20"/>
      <c r="G2096" s="29"/>
      <c r="H2096" s="29"/>
      <c r="I2096" s="20"/>
      <c r="J2096" s="13" t="s">
        <v>127</v>
      </c>
      <c r="K2096" s="17" t="n">
        <v>71955</v>
      </c>
      <c r="L2096" s="15" t="n">
        <v>15596</v>
      </c>
      <c r="M2096" s="17" t="n">
        <v>36</v>
      </c>
      <c r="N2096" s="12" t="n">
        <v>0.001</v>
      </c>
      <c r="O2096" s="12" t="n">
        <v>0.3</v>
      </c>
      <c r="P2096" s="12" t="n">
        <v>10.8</v>
      </c>
      <c r="Q2096" s="26"/>
    </row>
    <row r="2097" ht="22.5" customHeight="1">
      <c r="A2097" s="34"/>
      <c r="B2097" s="20"/>
      <c r="C2097" s="13"/>
      <c r="D2097" s="20"/>
      <c r="E2097" s="29"/>
      <c r="F2097" s="20"/>
      <c r="G2097" s="29"/>
      <c r="H2097" s="29"/>
      <c r="I2097" s="20"/>
      <c r="J2097" s="13" t="s">
        <v>128</v>
      </c>
      <c r="K2097" s="17" t="n">
        <v>255353</v>
      </c>
      <c r="L2097" s="15" t="n">
        <v>59353</v>
      </c>
      <c r="M2097" s="17" t="n">
        <v>121</v>
      </c>
      <c r="N2097" s="12" t="n">
        <v>0.001</v>
      </c>
      <c r="O2097" s="12" t="n">
        <v>0.3</v>
      </c>
      <c r="P2097" s="12" t="n">
        <v>36.3</v>
      </c>
      <c r="Q2097" s="26"/>
    </row>
    <row r="2098" ht="22.5" customHeight="1">
      <c r="A2098" s="34"/>
      <c r="B2098" s="20"/>
      <c r="C2098" s="13" t="n">
        <v>12336896</v>
      </c>
      <c r="D2098" s="13" t="s">
        <v>78</v>
      </c>
      <c r="E2098" s="14" t="s">
        <v>11</v>
      </c>
      <c r="F2098" s="13" t="s">
        <v>12</v>
      </c>
      <c r="G2098" s="24" t="n">
        <v>0.25</v>
      </c>
      <c r="H2098" s="14" t="n">
        <v>200</v>
      </c>
      <c r="I2098" s="21" t="n">
        <f>G2098*H2098*7</f>
        <v>350</v>
      </c>
      <c r="J2098" s="13" t="s">
        <v>126</v>
      </c>
      <c r="K2098" s="17" t="n">
        <v>111</v>
      </c>
      <c r="L2098" s="15" t="n">
        <v>43</v>
      </c>
      <c r="M2098" s="17" t="n">
        <v>0</v>
      </c>
      <c r="N2098" s="12" t="n">
        <v>0</v>
      </c>
      <c r="O2098" s="12" t="n">
        <v>0</v>
      </c>
      <c r="P2098" s="12" t="n">
        <v>0.0042</v>
      </c>
      <c r="Q2098" s="23" t="n">
        <f>M2100/H2098</f>
        <v>0</v>
      </c>
    </row>
    <row r="2099" ht="22.5" customHeight="1">
      <c r="A2099" s="34"/>
      <c r="B2099" s="20"/>
      <c r="C2099" s="13"/>
      <c r="D2099" s="20"/>
      <c r="E2099" s="29"/>
      <c r="F2099" s="20"/>
      <c r="G2099" s="29"/>
      <c r="H2099" s="29"/>
      <c r="I2099" s="20"/>
      <c r="J2099" s="13" t="s">
        <v>127</v>
      </c>
      <c r="K2099" s="17" t="n">
        <v>757</v>
      </c>
      <c r="L2099" s="15" t="n">
        <v>73</v>
      </c>
      <c r="M2099" s="17" t="n">
        <v>0</v>
      </c>
      <c r="N2099" s="12" t="n">
        <v>0</v>
      </c>
      <c r="O2099" s="12" t="n">
        <v>0</v>
      </c>
      <c r="P2099" s="12" t="n">
        <v>0.0067</v>
      </c>
      <c r="Q2099" s="26"/>
    </row>
    <row r="2100" ht="22.5" customHeight="1">
      <c r="A2100" s="34"/>
      <c r="B2100" s="20"/>
      <c r="C2100" s="13"/>
      <c r="D2100" s="20"/>
      <c r="E2100" s="29"/>
      <c r="F2100" s="20"/>
      <c r="G2100" s="29"/>
      <c r="H2100" s="29"/>
      <c r="I2100" s="20"/>
      <c r="J2100" s="13" t="s">
        <v>128</v>
      </c>
      <c r="K2100" s="17" t="n">
        <v>2269</v>
      </c>
      <c r="L2100" s="15" t="n">
        <v>359</v>
      </c>
      <c r="M2100" s="17" t="n">
        <v>0</v>
      </c>
      <c r="N2100" s="12" t="n">
        <v>0</v>
      </c>
      <c r="O2100" s="12" t="n">
        <v>0</v>
      </c>
      <c r="P2100" s="12" t="n">
        <v>0.0342</v>
      </c>
      <c r="Q2100" s="26"/>
    </row>
    <row r="2101" ht="22.5" customHeight="1">
      <c r="A2101" s="34"/>
      <c r="B2101" s="76" t="s">
        <v>138</v>
      </c>
      <c r="C2101" s="13" t="n">
        <v>6395488</v>
      </c>
      <c r="D2101" s="13" t="s">
        <v>39</v>
      </c>
      <c r="E2101" s="14" t="s">
        <v>14</v>
      </c>
      <c r="F2101" s="13" t="s">
        <v>15</v>
      </c>
      <c r="G2101" s="24" t="n">
        <v>0.3</v>
      </c>
      <c r="H2101" s="13" t="n">
        <v>200</v>
      </c>
      <c r="I2101" s="21" t="n">
        <f>G2101*H2101*7</f>
        <v>420</v>
      </c>
      <c r="J2101" s="13" t="s">
        <v>126</v>
      </c>
      <c r="K2101" s="15" t="n">
        <v>36</v>
      </c>
      <c r="L2101" s="15" t="n">
        <v>13</v>
      </c>
      <c r="M2101" s="16" t="n">
        <v>0</v>
      </c>
      <c r="N2101" s="12" t="n">
        <v>0</v>
      </c>
      <c r="O2101" s="12" t="n">
        <v>0</v>
      </c>
      <c r="P2101" s="12" t="n">
        <v>0</v>
      </c>
      <c r="Q2101" s="23" t="n">
        <f>M2103/H2101</f>
        <v>1</v>
      </c>
    </row>
    <row r="2102" ht="22.5" customHeight="1">
      <c r="A2102" s="34"/>
      <c r="B2102" s="34"/>
      <c r="C2102" s="13"/>
      <c r="D2102" s="20"/>
      <c r="E2102" s="29"/>
      <c r="F2102" s="20"/>
      <c r="G2102" s="29"/>
      <c r="H2102" s="20"/>
      <c r="I2102" s="20"/>
      <c r="J2102" s="13" t="s">
        <v>127</v>
      </c>
      <c r="K2102" s="15" t="n">
        <v>43877</v>
      </c>
      <c r="L2102" s="15" t="n">
        <v>17642</v>
      </c>
      <c r="M2102" s="11" t="n">
        <v>200</v>
      </c>
      <c r="N2102" s="12" t="n">
        <v>0.003</v>
      </c>
      <c r="O2102" s="12" t="n">
        <v>0.3</v>
      </c>
      <c r="P2102" s="12" t="n">
        <v>60</v>
      </c>
      <c r="Q2102" s="26"/>
    </row>
    <row r="2103" ht="22.5" customHeight="1">
      <c r="A2103" s="34"/>
      <c r="B2103" s="34"/>
      <c r="C2103" s="13"/>
      <c r="D2103" s="20"/>
      <c r="E2103" s="29"/>
      <c r="F2103" s="20"/>
      <c r="G2103" s="29"/>
      <c r="H2103" s="20"/>
      <c r="I2103" s="20"/>
      <c r="J2103" s="13" t="s">
        <v>128</v>
      </c>
      <c r="K2103" s="15" t="n">
        <v>49662</v>
      </c>
      <c r="L2103" s="15" t="n">
        <v>19302</v>
      </c>
      <c r="M2103" s="11" t="n">
        <v>200</v>
      </c>
      <c r="N2103" s="12" t="n">
        <v>0.003</v>
      </c>
      <c r="O2103" s="12" t="n">
        <v>0.3</v>
      </c>
      <c r="P2103" s="12" t="n">
        <v>60</v>
      </c>
      <c r="Q2103" s="26"/>
    </row>
    <row r="2104" ht="22.5" customHeight="1">
      <c r="A2104" s="34"/>
      <c r="B2104" s="34"/>
      <c r="C2104" s="13" t="n">
        <v>8291713</v>
      </c>
      <c r="D2104" s="13" t="s">
        <v>40</v>
      </c>
      <c r="E2104" s="14" t="s">
        <v>14</v>
      </c>
      <c r="F2104" s="13" t="s">
        <v>15</v>
      </c>
      <c r="G2104" s="24" t="n">
        <v>0.14</v>
      </c>
      <c r="H2104" s="13" t="n">
        <v>2000</v>
      </c>
      <c r="I2104" s="21" t="n">
        <f>G2104*H2104*7</f>
        <v>1960</v>
      </c>
      <c r="J2104" s="13" t="s">
        <v>126</v>
      </c>
      <c r="K2104" s="15" t="n">
        <v>58</v>
      </c>
      <c r="L2104" s="15" t="n">
        <v>11</v>
      </c>
      <c r="M2104" s="16" t="n">
        <v>1</v>
      </c>
      <c r="N2104" s="12" t="n">
        <v>0.012</v>
      </c>
      <c r="O2104" s="12" t="n">
        <v>0.135</v>
      </c>
      <c r="P2104" s="12" t="n">
        <v>0.135</v>
      </c>
      <c r="Q2104" s="23" t="n">
        <f>M2106/H2104</f>
        <v>0.75</v>
      </c>
    </row>
    <row r="2105" ht="22.5" customHeight="1">
      <c r="A2105" s="34"/>
      <c r="B2105" s="34"/>
      <c r="C2105" s="13"/>
      <c r="D2105" s="20"/>
      <c r="E2105" s="29"/>
      <c r="F2105" s="20"/>
      <c r="G2105" s="29"/>
      <c r="H2105" s="20"/>
      <c r="I2105" s="20"/>
      <c r="J2105" s="13" t="s">
        <v>127</v>
      </c>
      <c r="K2105" s="15" t="n">
        <v>42919</v>
      </c>
      <c r="L2105" s="15" t="n">
        <v>13275</v>
      </c>
      <c r="M2105" s="15" t="n">
        <v>599</v>
      </c>
      <c r="N2105" s="12" t="n">
        <v>0.006</v>
      </c>
      <c r="O2105" s="12" t="n">
        <v>0.135</v>
      </c>
      <c r="P2105" s="12" t="n">
        <v>80.865</v>
      </c>
      <c r="Q2105" s="26"/>
    </row>
    <row r="2106" ht="22.5" customHeight="1">
      <c r="A2106" s="34"/>
      <c r="B2106" s="34"/>
      <c r="C2106" s="13"/>
      <c r="D2106" s="20"/>
      <c r="E2106" s="29"/>
      <c r="F2106" s="20"/>
      <c r="G2106" s="29"/>
      <c r="H2106" s="20"/>
      <c r="I2106" s="20"/>
      <c r="J2106" s="13" t="s">
        <v>128</v>
      </c>
      <c r="K2106" s="15" t="n">
        <v>190804</v>
      </c>
      <c r="L2106" s="15" t="n">
        <v>76394</v>
      </c>
      <c r="M2106" s="15" t="n">
        <v>1500</v>
      </c>
      <c r="N2106" s="12" t="n">
        <v>0.003</v>
      </c>
      <c r="O2106" s="12" t="n">
        <v>0.135</v>
      </c>
      <c r="P2106" s="12" t="n">
        <v>202.5</v>
      </c>
      <c r="Q2106" s="26"/>
    </row>
    <row r="2107" ht="22.5" customHeight="1">
      <c r="A2107" s="34"/>
      <c r="B2107" s="34"/>
      <c r="C2107" s="13" t="n">
        <v>8566541</v>
      </c>
      <c r="D2107" s="13" t="s">
        <v>79</v>
      </c>
      <c r="E2107" s="14" t="s">
        <v>14</v>
      </c>
      <c r="F2107" s="13" t="s">
        <v>26</v>
      </c>
      <c r="G2107" s="24" t="n">
        <v>0.13</v>
      </c>
      <c r="H2107" s="13" t="n">
        <v>500</v>
      </c>
      <c r="I2107" s="21" t="n">
        <f>G2107*H2107*7</f>
        <v>455</v>
      </c>
      <c r="J2107" s="13" t="s">
        <v>126</v>
      </c>
      <c r="K2107" s="15" t="n">
        <v>9657</v>
      </c>
      <c r="L2107" s="15" t="n">
        <v>132</v>
      </c>
      <c r="M2107" s="16" t="n">
        <v>7</v>
      </c>
      <c r="N2107" s="12" t="n">
        <v>0.03</v>
      </c>
      <c r="O2107" s="12" t="n">
        <v>0.52</v>
      </c>
      <c r="P2107" s="12" t="n">
        <v>3.62</v>
      </c>
      <c r="Q2107" s="23" t="n">
        <f>M2109/H2107</f>
        <v>0.742</v>
      </c>
    </row>
    <row r="2108" ht="22.5" customHeight="1">
      <c r="A2108" s="34"/>
      <c r="B2108" s="34"/>
      <c r="C2108" s="13"/>
      <c r="D2108" s="20"/>
      <c r="E2108" s="29"/>
      <c r="F2108" s="20"/>
      <c r="G2108" s="29"/>
      <c r="H2108" s="20"/>
      <c r="I2108" s="20"/>
      <c r="J2108" s="13" t="s">
        <v>127</v>
      </c>
      <c r="K2108" s="15" t="n">
        <v>96866</v>
      </c>
      <c r="L2108" s="15" t="n">
        <v>1058</v>
      </c>
      <c r="M2108" s="16" t="n">
        <v>103</v>
      </c>
      <c r="N2108" s="12" t="n">
        <v>0.02</v>
      </c>
      <c r="O2108" s="12" t="n">
        <v>0.24</v>
      </c>
      <c r="P2108" s="12" t="n">
        <v>24.37</v>
      </c>
      <c r="Q2108" s="26"/>
    </row>
    <row r="2109" ht="22.5" customHeight="1">
      <c r="A2109" s="34"/>
      <c r="B2109" s="34"/>
      <c r="C2109" s="13"/>
      <c r="D2109" s="20"/>
      <c r="E2109" s="29"/>
      <c r="F2109" s="20"/>
      <c r="G2109" s="29"/>
      <c r="H2109" s="20"/>
      <c r="I2109" s="20"/>
      <c r="J2109" s="13" t="s">
        <v>128</v>
      </c>
      <c r="K2109" s="15" t="n">
        <v>240733</v>
      </c>
      <c r="L2109" s="15" t="n">
        <v>2477</v>
      </c>
      <c r="M2109" s="15" t="n">
        <v>371</v>
      </c>
      <c r="N2109" s="12" t="n">
        <v>0.02</v>
      </c>
      <c r="O2109" s="12" t="n">
        <v>0.16</v>
      </c>
      <c r="P2109" s="12" t="n">
        <v>60.39</v>
      </c>
      <c r="Q2109" s="26"/>
    </row>
    <row r="2110" ht="22.5" customHeight="1">
      <c r="A2110" s="34"/>
      <c r="B2110" s="34"/>
      <c r="C2110" s="13" t="n">
        <v>8566084</v>
      </c>
      <c r="D2110" s="13" t="s">
        <v>80</v>
      </c>
      <c r="E2110" s="14" t="s">
        <v>42</v>
      </c>
      <c r="F2110" s="13" t="s">
        <v>15</v>
      </c>
      <c r="G2110" s="24" t="n">
        <v>0.12</v>
      </c>
      <c r="H2110" s="13" t="n">
        <v>100</v>
      </c>
      <c r="I2110" s="21" t="n">
        <f>G2110*H2110*7</f>
        <v>84</v>
      </c>
      <c r="J2110" s="13" t="s">
        <v>126</v>
      </c>
      <c r="K2110" s="15" t="n">
        <v>303</v>
      </c>
      <c r="L2110" s="15" t="n">
        <v>103</v>
      </c>
      <c r="M2110" s="16" t="n">
        <v>0</v>
      </c>
      <c r="N2110" s="12" t="n">
        <v>0</v>
      </c>
      <c r="O2110" s="12" t="n">
        <v>0</v>
      </c>
      <c r="P2110" s="12" t="n">
        <v>0</v>
      </c>
      <c r="Q2110" s="23" t="n">
        <f>M2112/H2110</f>
        <v>1</v>
      </c>
    </row>
    <row r="2111" ht="22.5" customHeight="1">
      <c r="A2111" s="34"/>
      <c r="B2111" s="34"/>
      <c r="C2111" s="13"/>
      <c r="D2111" s="20"/>
      <c r="E2111" s="29"/>
      <c r="F2111" s="20"/>
      <c r="G2111" s="29"/>
      <c r="H2111" s="20"/>
      <c r="I2111" s="20"/>
      <c r="J2111" s="13" t="s">
        <v>127</v>
      </c>
      <c r="K2111" s="15" t="n">
        <v>26075</v>
      </c>
      <c r="L2111" s="15" t="n">
        <v>7842</v>
      </c>
      <c r="M2111" s="16" t="n">
        <v>100</v>
      </c>
      <c r="N2111" s="12" t="n">
        <v>0.002</v>
      </c>
      <c r="O2111" s="12" t="n">
        <v>0.12</v>
      </c>
      <c r="P2111" s="12" t="n">
        <v>12</v>
      </c>
      <c r="Q2111" s="26"/>
    </row>
    <row r="2112" ht="22.5" customHeight="1">
      <c r="A2112" s="34"/>
      <c r="B2112" s="34"/>
      <c r="C2112" s="13"/>
      <c r="D2112" s="20"/>
      <c r="E2112" s="29"/>
      <c r="F2112" s="20"/>
      <c r="G2112" s="29"/>
      <c r="H2112" s="20"/>
      <c r="I2112" s="20"/>
      <c r="J2112" s="13" t="s">
        <v>128</v>
      </c>
      <c r="K2112" s="15" t="n">
        <v>43924</v>
      </c>
      <c r="L2112" s="15" t="n">
        <v>10073</v>
      </c>
      <c r="M2112" s="16" t="n">
        <v>100</v>
      </c>
      <c r="N2112" s="12" t="n">
        <v>0.002</v>
      </c>
      <c r="O2112" s="12" t="n">
        <v>0.12</v>
      </c>
      <c r="P2112" s="12" t="n">
        <v>12</v>
      </c>
      <c r="Q2112" s="26"/>
    </row>
    <row r="2113" ht="22.5" customHeight="1">
      <c r="A2113" s="34"/>
      <c r="B2113" s="34"/>
      <c r="C2113" s="13" t="n">
        <v>2937658</v>
      </c>
      <c r="D2113" s="13" t="s">
        <v>81</v>
      </c>
      <c r="E2113" s="14" t="s">
        <v>14</v>
      </c>
      <c r="F2113" s="13" t="s">
        <v>15</v>
      </c>
      <c r="G2113" s="24" t="n">
        <v>0.15</v>
      </c>
      <c r="H2113" s="13" t="n">
        <v>100</v>
      </c>
      <c r="I2113" s="21" t="n">
        <f>G2113*H2113*7</f>
        <v>105</v>
      </c>
      <c r="J2113" s="13" t="s">
        <v>126</v>
      </c>
      <c r="K2113" s="15" t="s">
        <v>139</v>
      </c>
      <c r="L2113" s="15"/>
      <c r="M2113" s="16"/>
      <c r="N2113" s="12"/>
      <c r="O2113" s="12"/>
      <c r="P2113" s="12"/>
      <c r="Q2113" s="23" t="n">
        <f>M2115/H2113</f>
        <v>1</v>
      </c>
    </row>
    <row r="2114" ht="22.5" customHeight="1">
      <c r="A2114" s="34"/>
      <c r="B2114" s="34"/>
      <c r="C2114" s="13"/>
      <c r="D2114" s="20"/>
      <c r="E2114" s="29"/>
      <c r="F2114" s="20"/>
      <c r="G2114" s="29"/>
      <c r="H2114" s="20"/>
      <c r="I2114" s="20"/>
      <c r="J2114" s="13" t="s">
        <v>127</v>
      </c>
      <c r="K2114" s="15" t="n">
        <v>4986</v>
      </c>
      <c r="L2114" s="15" t="n">
        <v>2156</v>
      </c>
      <c r="M2114" s="16" t="n">
        <v>100</v>
      </c>
      <c r="N2114" s="12" t="n">
        <v>0.006</v>
      </c>
      <c r="O2114" s="12" t="n">
        <v>0.123</v>
      </c>
      <c r="P2114" s="12" t="n">
        <v>12.331</v>
      </c>
      <c r="Q2114" s="26"/>
    </row>
    <row r="2115" ht="22.5" customHeight="1">
      <c r="A2115" s="34"/>
      <c r="B2115" s="34"/>
      <c r="C2115" s="13"/>
      <c r="D2115" s="20"/>
      <c r="E2115" s="29"/>
      <c r="F2115" s="20"/>
      <c r="G2115" s="29"/>
      <c r="H2115" s="20"/>
      <c r="I2115" s="20"/>
      <c r="J2115" s="13" t="s">
        <v>128</v>
      </c>
      <c r="K2115" s="15" t="n">
        <v>4993</v>
      </c>
      <c r="L2115" s="15" t="n">
        <v>2160</v>
      </c>
      <c r="M2115" s="16" t="n">
        <v>100</v>
      </c>
      <c r="N2115" s="12" t="n">
        <v>0.006</v>
      </c>
      <c r="O2115" s="12" t="n">
        <v>0.123</v>
      </c>
      <c r="P2115" s="12" t="n">
        <v>12.331</v>
      </c>
      <c r="Q2115" s="26"/>
    </row>
    <row r="2116" ht="22.5" customHeight="1">
      <c r="A2116" s="34"/>
      <c r="B2116" s="34"/>
      <c r="C2116" s="13" t="n">
        <v>6706444</v>
      </c>
      <c r="D2116" s="13" t="s">
        <v>82</v>
      </c>
      <c r="E2116" s="14" t="s">
        <v>83</v>
      </c>
      <c r="F2116" s="13" t="s">
        <v>12</v>
      </c>
      <c r="G2116" s="24" t="n">
        <v>0.5</v>
      </c>
      <c r="H2116" s="13" t="n">
        <v>100</v>
      </c>
      <c r="I2116" s="21" t="n">
        <f>G2116*H2116*7</f>
        <v>350</v>
      </c>
      <c r="J2116" s="13" t="s">
        <v>126</v>
      </c>
      <c r="K2116" s="15" t="n">
        <v>253</v>
      </c>
      <c r="L2116" s="15" t="n">
        <v>3</v>
      </c>
      <c r="M2116" s="16" t="n">
        <v>0</v>
      </c>
      <c r="N2116" s="12" t="n">
        <v>0</v>
      </c>
      <c r="O2116" s="12" t="n">
        <v>0</v>
      </c>
      <c r="P2116" s="12" t="n">
        <v>0.0012</v>
      </c>
      <c r="Q2116" s="23" t="n">
        <f>M2118/H2116</f>
        <v>0.11</v>
      </c>
    </row>
    <row r="2117" ht="22.5" customHeight="1">
      <c r="A2117" s="34"/>
      <c r="B2117" s="34"/>
      <c r="C2117" s="13"/>
      <c r="D2117" s="20"/>
      <c r="E2117" s="29"/>
      <c r="F2117" s="20"/>
      <c r="G2117" s="29"/>
      <c r="H2117" s="20"/>
      <c r="I2117" s="20"/>
      <c r="J2117" s="13" t="s">
        <v>127</v>
      </c>
      <c r="K2117" s="15" t="n">
        <v>18003</v>
      </c>
      <c r="L2117" s="15" t="n">
        <v>995</v>
      </c>
      <c r="M2117" s="16" t="n">
        <v>4</v>
      </c>
      <c r="N2117" s="12" t="n">
        <v>0.003</v>
      </c>
      <c r="O2117" s="12" t="n">
        <v>0.67</v>
      </c>
      <c r="P2117" s="12" t="n">
        <v>2.6814</v>
      </c>
      <c r="Q2117" s="26"/>
    </row>
    <row r="2118" ht="22.5" customHeight="1">
      <c r="A2118" s="34"/>
      <c r="B2118" s="34"/>
      <c r="C2118" s="13"/>
      <c r="D2118" s="20"/>
      <c r="E2118" s="29"/>
      <c r="F2118" s="20"/>
      <c r="G2118" s="29"/>
      <c r="H2118" s="20"/>
      <c r="I2118" s="20"/>
      <c r="J2118" s="13" t="s">
        <v>128</v>
      </c>
      <c r="K2118" s="15" t="n">
        <v>57507</v>
      </c>
      <c r="L2118" s="15" t="n">
        <v>4508</v>
      </c>
      <c r="M2118" s="16" t="n">
        <v>11</v>
      </c>
      <c r="N2118" s="12" t="n">
        <v>0.001</v>
      </c>
      <c r="O2118" s="12" t="n">
        <v>0.565</v>
      </c>
      <c r="P2118" s="12" t="n">
        <v>6.2151</v>
      </c>
      <c r="Q2118" s="26"/>
    </row>
    <row r="2119" ht="22.5" customHeight="1">
      <c r="A2119" s="34"/>
      <c r="B2119" s="34"/>
      <c r="C2119" s="13" t="n">
        <v>5963354</v>
      </c>
      <c r="D2119" s="13" t="s">
        <v>82</v>
      </c>
      <c r="E2119" s="14" t="s">
        <v>83</v>
      </c>
      <c r="F2119" s="13" t="s">
        <v>15</v>
      </c>
      <c r="G2119" s="24" t="n">
        <v>0.55</v>
      </c>
      <c r="H2119" s="13" t="n">
        <v>500</v>
      </c>
      <c r="I2119" s="21" t="n">
        <f>G2119*H2119*7</f>
        <v>1925</v>
      </c>
      <c r="J2119" s="13" t="s">
        <v>126</v>
      </c>
      <c r="K2119" s="15" t="n">
        <v>2377</v>
      </c>
      <c r="L2119" s="15" t="n">
        <v>351</v>
      </c>
      <c r="M2119" s="16" t="n">
        <v>0</v>
      </c>
      <c r="N2119" s="12" t="n">
        <v>0</v>
      </c>
      <c r="O2119" s="12" t="n">
        <v>0</v>
      </c>
      <c r="P2119" s="12" t="n">
        <v>0</v>
      </c>
      <c r="Q2119" s="23" t="n">
        <f>M2121/H2119</f>
        <v>0.642</v>
      </c>
    </row>
    <row r="2120" ht="22.5" customHeight="1">
      <c r="A2120" s="34"/>
      <c r="B2120" s="34"/>
      <c r="C2120" s="13"/>
      <c r="D2120" s="20"/>
      <c r="E2120" s="29"/>
      <c r="F2120" s="20"/>
      <c r="G2120" s="29"/>
      <c r="H2120" s="20"/>
      <c r="I2120" s="20"/>
      <c r="J2120" s="13" t="s">
        <v>127</v>
      </c>
      <c r="K2120" s="15" t="n">
        <v>108229</v>
      </c>
      <c r="L2120" s="15" t="n">
        <v>24225</v>
      </c>
      <c r="M2120" s="16" t="n">
        <v>107</v>
      </c>
      <c r="N2120" s="12" t="n">
        <v>0.003</v>
      </c>
      <c r="O2120" s="12" t="n">
        <v>0.573</v>
      </c>
      <c r="P2120" s="12" t="n">
        <v>61.343</v>
      </c>
      <c r="Q2120" s="26"/>
    </row>
    <row r="2121" ht="22.5" customHeight="1">
      <c r="A2121" s="34"/>
      <c r="B2121" s="34"/>
      <c r="C2121" s="13"/>
      <c r="D2121" s="20"/>
      <c r="E2121" s="29"/>
      <c r="F2121" s="20"/>
      <c r="G2121" s="29"/>
      <c r="H2121" s="20"/>
      <c r="I2121" s="20"/>
      <c r="J2121" s="13" t="s">
        <v>128</v>
      </c>
      <c r="K2121" s="15" t="n">
        <v>273384</v>
      </c>
      <c r="L2121" s="15" t="n">
        <v>67635</v>
      </c>
      <c r="M2121" s="16" t="n">
        <v>321</v>
      </c>
      <c r="N2121" s="12" t="n">
        <v>0.003</v>
      </c>
      <c r="O2121" s="12" t="n">
        <v>0.575</v>
      </c>
      <c r="P2121" s="12" t="n">
        <v>184.719</v>
      </c>
      <c r="Q2121" s="26"/>
    </row>
    <row r="2122" ht="22.5" customHeight="1">
      <c r="A2122" s="34"/>
      <c r="B2122" s="34"/>
      <c r="C2122" s="13" t="n">
        <v>9686529</v>
      </c>
      <c r="D2122" s="13" t="s">
        <v>82</v>
      </c>
      <c r="E2122" s="14" t="s">
        <v>84</v>
      </c>
      <c r="F2122" s="13" t="s">
        <v>15</v>
      </c>
      <c r="G2122" s="24" t="n">
        <v>0.4</v>
      </c>
      <c r="H2122" s="13" t="n">
        <v>200</v>
      </c>
      <c r="I2122" s="21" t="n">
        <f>G2122*H2122*7</f>
        <v>560</v>
      </c>
      <c r="J2122" s="13" t="s">
        <v>126</v>
      </c>
      <c r="K2122" s="15" t="n">
        <v>493</v>
      </c>
      <c r="L2122" s="15" t="n">
        <v>130</v>
      </c>
      <c r="M2122" s="16" t="n">
        <v>0</v>
      </c>
      <c r="N2122" s="12" t="n">
        <v>0</v>
      </c>
      <c r="O2122" s="12" t="n">
        <v>0</v>
      </c>
      <c r="P2122" s="12" t="n">
        <v>0</v>
      </c>
      <c r="Q2122" s="23" t="n">
        <f>M2124/H2122</f>
        <v>0.235</v>
      </c>
    </row>
    <row r="2123" ht="22.5" customHeight="1">
      <c r="A2123" s="34"/>
      <c r="B2123" s="34"/>
      <c r="C2123" s="13"/>
      <c r="D2123" s="20"/>
      <c r="E2123" s="29"/>
      <c r="F2123" s="20"/>
      <c r="G2123" s="29"/>
      <c r="H2123" s="20"/>
      <c r="I2123" s="20"/>
      <c r="J2123" s="13" t="s">
        <v>127</v>
      </c>
      <c r="K2123" s="15" t="n">
        <v>24680</v>
      </c>
      <c r="L2123" s="15" t="n">
        <v>7244</v>
      </c>
      <c r="M2123" s="16" t="n">
        <v>18</v>
      </c>
      <c r="N2123" s="12" t="n">
        <v>0.001</v>
      </c>
      <c r="O2123" s="12" t="n">
        <v>0.5</v>
      </c>
      <c r="P2123" s="12" t="n">
        <v>9</v>
      </c>
      <c r="Q2123" s="26"/>
    </row>
    <row r="2124" ht="22.5" customHeight="1">
      <c r="A2124" s="34"/>
      <c r="B2124" s="34"/>
      <c r="C2124" s="13"/>
      <c r="D2124" s="20"/>
      <c r="E2124" s="29"/>
      <c r="F2124" s="20"/>
      <c r="G2124" s="29"/>
      <c r="H2124" s="20"/>
      <c r="I2124" s="20"/>
      <c r="J2124" s="13" t="s">
        <v>128</v>
      </c>
      <c r="K2124" s="15" t="n">
        <v>61847</v>
      </c>
      <c r="L2124" s="15" t="n">
        <v>14577</v>
      </c>
      <c r="M2124" s="16" t="n">
        <v>47</v>
      </c>
      <c r="N2124" s="12" t="n">
        <v>0.002</v>
      </c>
      <c r="O2124" s="12" t="n">
        <v>0.5</v>
      </c>
      <c r="P2124" s="12" t="n">
        <v>23.5</v>
      </c>
      <c r="Q2124" s="26"/>
    </row>
    <row r="2125" ht="22.5" customHeight="1">
      <c r="A2125" s="34"/>
      <c r="B2125" s="34"/>
      <c r="C2125" s="13" t="n">
        <v>5963400</v>
      </c>
      <c r="D2125" s="13" t="s">
        <v>82</v>
      </c>
      <c r="E2125" s="14" t="s">
        <v>85</v>
      </c>
      <c r="F2125" s="13" t="s">
        <v>15</v>
      </c>
      <c r="G2125" s="24" t="n">
        <v>0.2</v>
      </c>
      <c r="H2125" s="13" t="n">
        <v>50</v>
      </c>
      <c r="I2125" s="21" t="n">
        <f>G2125*H2125*7</f>
        <v>70</v>
      </c>
      <c r="J2125" s="13" t="s">
        <v>126</v>
      </c>
      <c r="K2125" s="15" t="n">
        <v>45</v>
      </c>
      <c r="L2125" s="15" t="n">
        <v>38</v>
      </c>
      <c r="M2125" s="16" t="n">
        <v>2</v>
      </c>
      <c r="N2125" s="12" t="n">
        <v>0.011</v>
      </c>
      <c r="O2125" s="12" t="n">
        <v>0.2</v>
      </c>
      <c r="P2125" s="12" t="n">
        <v>0.4</v>
      </c>
      <c r="Q2125" s="23" t="n">
        <f>M2127/H2125</f>
        <v>1</v>
      </c>
    </row>
    <row r="2126" ht="22.5" customHeight="1">
      <c r="A2126" s="34"/>
      <c r="B2126" s="34"/>
      <c r="C2126" s="13"/>
      <c r="D2126" s="20"/>
      <c r="E2126" s="29"/>
      <c r="F2126" s="20"/>
      <c r="G2126" s="106"/>
      <c r="H2126" s="20"/>
      <c r="I2126" s="20"/>
      <c r="J2126" s="13" t="s">
        <v>127</v>
      </c>
      <c r="K2126" s="15" t="n">
        <v>10835</v>
      </c>
      <c r="L2126" s="15" t="n">
        <v>2291</v>
      </c>
      <c r="M2126" s="16" t="n">
        <v>30</v>
      </c>
      <c r="N2126" s="12" t="n">
        <v>0.003</v>
      </c>
      <c r="O2126" s="12" t="n">
        <v>0.2</v>
      </c>
      <c r="P2126" s="12" t="n">
        <v>6</v>
      </c>
      <c r="Q2126" s="26"/>
    </row>
    <row r="2127" ht="22.5" customHeight="1">
      <c r="A2127" s="34"/>
      <c r="B2127" s="34"/>
      <c r="C2127" s="13"/>
      <c r="D2127" s="20"/>
      <c r="E2127" s="29"/>
      <c r="F2127" s="20"/>
      <c r="G2127" s="106"/>
      <c r="H2127" s="20"/>
      <c r="I2127" s="20"/>
      <c r="J2127" s="13" t="s">
        <v>128</v>
      </c>
      <c r="K2127" s="15" t="n">
        <v>22064</v>
      </c>
      <c r="L2127" s="15" t="n">
        <v>5522</v>
      </c>
      <c r="M2127" s="16" t="n">
        <v>50</v>
      </c>
      <c r="N2127" s="12" t="n">
        <v>0.002</v>
      </c>
      <c r="O2127" s="12" t="n">
        <v>0.2</v>
      </c>
      <c r="P2127" s="12" t="n">
        <v>10</v>
      </c>
      <c r="Q2127" s="26"/>
    </row>
    <row r="2128" ht="22.5" customHeight="1">
      <c r="A2128" s="34"/>
      <c r="B2128" s="34"/>
      <c r="C2128" s="13" t="n">
        <v>10080665</v>
      </c>
      <c r="D2128" s="13" t="s">
        <v>82</v>
      </c>
      <c r="E2128" s="14" t="s">
        <v>86</v>
      </c>
      <c r="F2128" s="13" t="s">
        <v>15</v>
      </c>
      <c r="G2128" s="24" t="n">
        <v>0.38</v>
      </c>
      <c r="H2128" s="13" t="n">
        <v>40</v>
      </c>
      <c r="I2128" s="21" t="n">
        <f>G2128*H2128*7</f>
        <v>106.4</v>
      </c>
      <c r="J2128" s="13" t="s">
        <v>126</v>
      </c>
      <c r="K2128" s="15" t="s">
        <v>139</v>
      </c>
      <c r="L2128" s="15"/>
      <c r="M2128" s="16"/>
      <c r="N2128" s="12"/>
      <c r="O2128" s="12"/>
      <c r="P2128" s="12"/>
      <c r="Q2128" s="23" t="n">
        <f>M2130/H2128</f>
        <v>0.175</v>
      </c>
    </row>
    <row r="2129" ht="22.5" customHeight="1">
      <c r="A2129" s="34"/>
      <c r="B2129" s="34"/>
      <c r="C2129" s="13"/>
      <c r="D2129" s="20"/>
      <c r="E2129" s="29"/>
      <c r="F2129" s="20"/>
      <c r="G2129" s="106"/>
      <c r="H2129" s="20"/>
      <c r="I2129" s="20"/>
      <c r="J2129" s="13" t="s">
        <v>127</v>
      </c>
      <c r="K2129" s="15" t="n">
        <v>5287</v>
      </c>
      <c r="L2129" s="15" t="n">
        <v>1442</v>
      </c>
      <c r="M2129" s="16" t="n">
        <v>6</v>
      </c>
      <c r="N2129" s="12" t="n">
        <v>0.002</v>
      </c>
      <c r="O2129" s="12" t="n">
        <v>0.38</v>
      </c>
      <c r="P2129" s="12" t="n">
        <v>2.28</v>
      </c>
      <c r="Q2129" s="26"/>
    </row>
    <row r="2130" ht="22.5" customHeight="1">
      <c r="A2130" s="34"/>
      <c r="B2130" s="34"/>
      <c r="C2130" s="13"/>
      <c r="D2130" s="20"/>
      <c r="E2130" s="29"/>
      <c r="F2130" s="20"/>
      <c r="G2130" s="106"/>
      <c r="H2130" s="20"/>
      <c r="I2130" s="20"/>
      <c r="J2130" s="13" t="s">
        <v>128</v>
      </c>
      <c r="K2130" s="15" t="n">
        <v>10703</v>
      </c>
      <c r="L2130" s="15" t="n">
        <v>2037</v>
      </c>
      <c r="M2130" s="16" t="n">
        <v>7</v>
      </c>
      <c r="N2130" s="12" t="n">
        <v>0.001</v>
      </c>
      <c r="O2130" s="12" t="n">
        <v>0.38</v>
      </c>
      <c r="P2130" s="12" t="n">
        <v>2.66</v>
      </c>
      <c r="Q2130" s="26"/>
    </row>
    <row r="2131" ht="22.5" customHeight="1">
      <c r="A2131" s="34"/>
      <c r="B2131" s="34"/>
      <c r="C2131" s="13" t="n">
        <v>91520433</v>
      </c>
      <c r="D2131" s="13" t="s">
        <v>74</v>
      </c>
      <c r="E2131" s="14" t="s">
        <v>14</v>
      </c>
      <c r="F2131" s="13" t="s">
        <v>15</v>
      </c>
      <c r="G2131" s="24" t="n">
        <v>0.16</v>
      </c>
      <c r="H2131" s="13" t="n">
        <v>200</v>
      </c>
      <c r="I2131" s="21" t="n">
        <f>G2131*H2131*7</f>
        <v>224</v>
      </c>
      <c r="J2131" s="13" t="s">
        <v>126</v>
      </c>
      <c r="K2131" s="15" t="s">
        <v>139</v>
      </c>
      <c r="L2131" s="15"/>
      <c r="M2131" s="16"/>
      <c r="N2131" s="12"/>
      <c r="O2131" s="12"/>
      <c r="P2131" s="12"/>
      <c r="Q2131" s="23" t="n">
        <f>M2133/H2131</f>
        <v>0</v>
      </c>
    </row>
    <row r="2132" ht="22.5" customHeight="1">
      <c r="A2132" s="34"/>
      <c r="B2132" s="34"/>
      <c r="C2132" s="13"/>
      <c r="D2132" s="20"/>
      <c r="E2132" s="29"/>
      <c r="F2132" s="20"/>
      <c r="G2132" s="106"/>
      <c r="H2132" s="20"/>
      <c r="I2132" s="20"/>
      <c r="J2132" s="13" t="s">
        <v>127</v>
      </c>
      <c r="K2132" s="15" t="n">
        <v>7059</v>
      </c>
      <c r="L2132" s="15" t="n">
        <v>255</v>
      </c>
      <c r="M2132" s="16" t="n">
        <v>0</v>
      </c>
      <c r="N2132" s="12" t="n">
        <v>0</v>
      </c>
      <c r="O2132" s="12" t="n">
        <v>0</v>
      </c>
      <c r="P2132" s="12" t="n">
        <v>0</v>
      </c>
      <c r="Q2132" s="26"/>
    </row>
    <row r="2133" ht="22.5" customHeight="1">
      <c r="A2133" s="34"/>
      <c r="B2133" s="34"/>
      <c r="C2133" s="13"/>
      <c r="D2133" s="20"/>
      <c r="E2133" s="29"/>
      <c r="F2133" s="20"/>
      <c r="G2133" s="106"/>
      <c r="H2133" s="20"/>
      <c r="I2133" s="20"/>
      <c r="J2133" s="13" t="s">
        <v>128</v>
      </c>
      <c r="K2133" s="15" t="n">
        <v>20136</v>
      </c>
      <c r="L2133" s="15" t="n">
        <v>1056</v>
      </c>
      <c r="M2133" s="16" t="n">
        <v>0</v>
      </c>
      <c r="N2133" s="12" t="n">
        <v>0</v>
      </c>
      <c r="O2133" s="12" t="n">
        <v>0</v>
      </c>
      <c r="P2133" s="12" t="n">
        <v>0</v>
      </c>
      <c r="Q2133" s="26"/>
    </row>
    <row r="2134" ht="22.5" customHeight="1">
      <c r="A2134" s="34"/>
      <c r="B2134" s="34"/>
      <c r="C2134" s="13" t="n">
        <v>11078827</v>
      </c>
      <c r="D2134" s="13" t="s">
        <v>82</v>
      </c>
      <c r="E2134" s="14" t="s">
        <v>85</v>
      </c>
      <c r="F2134" s="13" t="s">
        <v>15</v>
      </c>
      <c r="G2134" s="24" t="n">
        <v>0.2</v>
      </c>
      <c r="H2134" s="13" t="n">
        <v>50</v>
      </c>
      <c r="I2134" s="21" t="n">
        <f>G2134*H2134*7</f>
        <v>70</v>
      </c>
      <c r="J2134" s="13" t="s">
        <v>126</v>
      </c>
      <c r="K2134" s="15" t="s">
        <v>139</v>
      </c>
      <c r="L2134" s="15"/>
      <c r="M2134" s="16"/>
      <c r="N2134" s="12"/>
      <c r="O2134" s="12"/>
      <c r="P2134" s="12"/>
      <c r="Q2134" s="23" t="n">
        <f>M2136/H2134</f>
        <v>0.02</v>
      </c>
    </row>
    <row r="2135" ht="22.5" customHeight="1">
      <c r="A2135" s="34"/>
      <c r="B2135" s="34"/>
      <c r="C2135" s="13"/>
      <c r="D2135" s="20"/>
      <c r="E2135" s="29"/>
      <c r="F2135" s="20"/>
      <c r="G2135" s="106"/>
      <c r="H2135" s="20"/>
      <c r="I2135" s="20"/>
      <c r="J2135" s="13" t="s">
        <v>127</v>
      </c>
      <c r="K2135" s="15" t="n">
        <v>273</v>
      </c>
      <c r="L2135" s="15" t="n">
        <v>123</v>
      </c>
      <c r="M2135" s="16" t="n">
        <v>1</v>
      </c>
      <c r="N2135" s="12" t="n">
        <v>0.002</v>
      </c>
      <c r="O2135" s="12" t="n">
        <v>0.3</v>
      </c>
      <c r="P2135" s="12" t="n">
        <v>0.3</v>
      </c>
      <c r="Q2135" s="26"/>
    </row>
    <row r="2136" ht="22.5" customHeight="1">
      <c r="A2136" s="34"/>
      <c r="B2136" s="34"/>
      <c r="C2136" s="13"/>
      <c r="D2136" s="20"/>
      <c r="E2136" s="29"/>
      <c r="F2136" s="20"/>
      <c r="G2136" s="106"/>
      <c r="H2136" s="20"/>
      <c r="I2136" s="20"/>
      <c r="J2136" s="13" t="s">
        <v>128</v>
      </c>
      <c r="K2136" s="15" t="n">
        <v>602</v>
      </c>
      <c r="L2136" s="15" t="n">
        <v>222</v>
      </c>
      <c r="M2136" s="16" t="n">
        <v>1</v>
      </c>
      <c r="N2136" s="12" t="n">
        <v>0.001</v>
      </c>
      <c r="O2136" s="12" t="n">
        <v>0.3</v>
      </c>
      <c r="P2136" s="12" t="n">
        <v>0.3</v>
      </c>
      <c r="Q2136" s="26"/>
    </row>
    <row r="2137" ht="22.5" customHeight="1">
      <c r="A2137" s="34"/>
      <c r="B2137" s="34"/>
      <c r="C2137" s="13" t="n">
        <v>11078981</v>
      </c>
      <c r="D2137" s="13" t="s">
        <v>82</v>
      </c>
      <c r="E2137" s="14" t="s">
        <v>83</v>
      </c>
      <c r="F2137" s="13" t="s">
        <v>15</v>
      </c>
      <c r="G2137" s="24" t="n">
        <v>0.2</v>
      </c>
      <c r="H2137" s="13" t="n">
        <v>50</v>
      </c>
      <c r="I2137" s="21" t="n">
        <f>G2137*H2137*7</f>
        <v>70</v>
      </c>
      <c r="J2137" s="13" t="s">
        <v>126</v>
      </c>
      <c r="K2137" s="15" t="s">
        <v>139</v>
      </c>
      <c r="L2137" s="15"/>
      <c r="M2137" s="16"/>
      <c r="N2137" s="12"/>
      <c r="O2137" s="12"/>
      <c r="P2137" s="12"/>
      <c r="Q2137" s="23" t="n">
        <f>M2139/H2137</f>
        <v>0</v>
      </c>
    </row>
    <row r="2138" ht="22.5" customHeight="1">
      <c r="A2138" s="34"/>
      <c r="B2138" s="34"/>
      <c r="C2138" s="13"/>
      <c r="D2138" s="20"/>
      <c r="E2138" s="29"/>
      <c r="F2138" s="20"/>
      <c r="G2138" s="106"/>
      <c r="H2138" s="20"/>
      <c r="I2138" s="20"/>
      <c r="J2138" s="13" t="s">
        <v>127</v>
      </c>
      <c r="K2138" s="15" t="n">
        <v>84</v>
      </c>
      <c r="L2138" s="15" t="n">
        <v>2</v>
      </c>
      <c r="M2138" s="16" t="n">
        <v>0</v>
      </c>
      <c r="N2138" s="12" t="n">
        <v>0</v>
      </c>
      <c r="O2138" s="12" t="n">
        <v>0</v>
      </c>
      <c r="P2138" s="12" t="n">
        <v>0</v>
      </c>
      <c r="Q2138" s="26"/>
    </row>
    <row r="2139" ht="22.5" customHeight="1">
      <c r="A2139" s="34"/>
      <c r="B2139" s="34"/>
      <c r="C2139" s="13"/>
      <c r="D2139" s="20"/>
      <c r="E2139" s="29"/>
      <c r="F2139" s="20"/>
      <c r="G2139" s="106"/>
      <c r="H2139" s="20"/>
      <c r="I2139" s="20"/>
      <c r="J2139" s="13" t="s">
        <v>128</v>
      </c>
      <c r="K2139" s="15" t="n">
        <v>191</v>
      </c>
      <c r="L2139" s="15" t="n">
        <v>2</v>
      </c>
      <c r="M2139" s="16" t="n">
        <v>0</v>
      </c>
      <c r="N2139" s="12" t="n">
        <v>0</v>
      </c>
      <c r="O2139" s="12" t="n">
        <v>0</v>
      </c>
      <c r="P2139" s="12" t="n">
        <v>0</v>
      </c>
      <c r="Q2139" s="26"/>
    </row>
    <row r="2140" ht="22.5" customHeight="1">
      <c r="A2140" s="34"/>
      <c r="B2140" s="34"/>
      <c r="C2140" s="13" t="n">
        <v>11080833</v>
      </c>
      <c r="D2140" s="13" t="s">
        <v>82</v>
      </c>
      <c r="E2140" s="14" t="s">
        <v>84</v>
      </c>
      <c r="F2140" s="13" t="s">
        <v>15</v>
      </c>
      <c r="G2140" s="24" t="n">
        <v>0.2</v>
      </c>
      <c r="H2140" s="13" t="n">
        <v>50</v>
      </c>
      <c r="I2140" s="21" t="n">
        <f>G2140*H2140*7</f>
        <v>70</v>
      </c>
      <c r="J2140" s="13" t="s">
        <v>126</v>
      </c>
      <c r="K2140" s="15" t="s">
        <v>139</v>
      </c>
      <c r="L2140" s="15"/>
      <c r="M2140" s="16"/>
      <c r="N2140" s="12"/>
      <c r="O2140" s="12"/>
      <c r="P2140" s="12"/>
      <c r="Q2140" s="23" t="n">
        <f>M2142/H2140</f>
        <v>0</v>
      </c>
    </row>
    <row r="2141" ht="22.5" customHeight="1">
      <c r="A2141" s="34"/>
      <c r="B2141" s="34"/>
      <c r="C2141" s="13"/>
      <c r="D2141" s="20"/>
      <c r="E2141" s="29"/>
      <c r="F2141" s="20"/>
      <c r="G2141" s="106"/>
      <c r="H2141" s="20"/>
      <c r="I2141" s="20"/>
      <c r="J2141" s="13" t="s">
        <v>127</v>
      </c>
      <c r="K2141" s="15" t="n">
        <v>16</v>
      </c>
      <c r="L2141" s="15" t="n">
        <v>5</v>
      </c>
      <c r="M2141" s="16" t="n">
        <v>0</v>
      </c>
      <c r="N2141" s="12" t="n">
        <v>0</v>
      </c>
      <c r="O2141" s="12" t="n">
        <v>0</v>
      </c>
      <c r="P2141" s="12" t="n">
        <v>0</v>
      </c>
      <c r="Q2141" s="26"/>
    </row>
    <row r="2142" ht="22.5" customHeight="1">
      <c r="A2142" s="34"/>
      <c r="B2142" s="34"/>
      <c r="C2142" s="13"/>
      <c r="D2142" s="20"/>
      <c r="E2142" s="29"/>
      <c r="F2142" s="20"/>
      <c r="G2142" s="106"/>
      <c r="H2142" s="20"/>
      <c r="I2142" s="20"/>
      <c r="J2142" s="13" t="s">
        <v>128</v>
      </c>
      <c r="K2142" s="15" t="n">
        <v>22</v>
      </c>
      <c r="L2142" s="15" t="n">
        <v>8</v>
      </c>
      <c r="M2142" s="16" t="n">
        <v>0</v>
      </c>
      <c r="N2142" s="12" t="n">
        <v>0</v>
      </c>
      <c r="O2142" s="12" t="n">
        <v>0</v>
      </c>
      <c r="P2142" s="12" t="n">
        <v>0</v>
      </c>
      <c r="Q2142" s="26"/>
    </row>
    <row r="2143" ht="22.5" customHeight="1">
      <c r="A2143" s="34"/>
      <c r="B2143" s="34"/>
      <c r="C2143" s="13" t="n">
        <v>11081056</v>
      </c>
      <c r="D2143" s="13" t="s">
        <v>82</v>
      </c>
      <c r="E2143" s="14" t="s">
        <v>86</v>
      </c>
      <c r="F2143" s="13" t="s">
        <v>15</v>
      </c>
      <c r="G2143" s="24" t="n">
        <v>0.2</v>
      </c>
      <c r="H2143" s="13" t="n">
        <v>50</v>
      </c>
      <c r="I2143" s="21" t="n">
        <f>G2143*H2143*7</f>
        <v>70</v>
      </c>
      <c r="J2143" s="13" t="s">
        <v>126</v>
      </c>
      <c r="K2143" s="15" t="s">
        <v>139</v>
      </c>
      <c r="L2143" s="15"/>
      <c r="M2143" s="16"/>
      <c r="N2143" s="12"/>
      <c r="O2143" s="12"/>
      <c r="P2143" s="12"/>
      <c r="Q2143" s="23" t="n">
        <f>M2145/H2143</f>
        <v>0</v>
      </c>
    </row>
    <row r="2144" ht="22.5" customHeight="1">
      <c r="A2144" s="34"/>
      <c r="B2144" s="34"/>
      <c r="C2144" s="13"/>
      <c r="D2144" s="20"/>
      <c r="E2144" s="29"/>
      <c r="F2144" s="20"/>
      <c r="G2144" s="106"/>
      <c r="H2144" s="20"/>
      <c r="I2144" s="20"/>
      <c r="J2144" s="13" t="s">
        <v>127</v>
      </c>
      <c r="K2144" s="15" t="n">
        <v>36</v>
      </c>
      <c r="L2144" s="15" t="n">
        <v>2</v>
      </c>
      <c r="M2144" s="16" t="n">
        <v>0</v>
      </c>
      <c r="N2144" s="12" t="n">
        <v>0</v>
      </c>
      <c r="O2144" s="12" t="n">
        <v>0</v>
      </c>
      <c r="P2144" s="12" t="n">
        <v>0</v>
      </c>
      <c r="Q2144" s="26"/>
    </row>
    <row r="2145" ht="22.5" customHeight="1">
      <c r="A2145" s="34"/>
      <c r="B2145" s="34"/>
      <c r="C2145" s="13"/>
      <c r="D2145" s="20"/>
      <c r="E2145" s="29"/>
      <c r="F2145" s="20"/>
      <c r="G2145" s="106"/>
      <c r="H2145" s="20"/>
      <c r="I2145" s="20"/>
      <c r="J2145" s="13" t="s">
        <v>128</v>
      </c>
      <c r="K2145" s="15" t="n">
        <v>124</v>
      </c>
      <c r="L2145" s="15" t="n">
        <v>13</v>
      </c>
      <c r="M2145" s="16" t="n">
        <v>0</v>
      </c>
      <c r="N2145" s="12" t="n">
        <v>0</v>
      </c>
      <c r="O2145" s="12" t="n">
        <v>0</v>
      </c>
      <c r="P2145" s="12" t="n">
        <v>0</v>
      </c>
      <c r="Q2145" s="26"/>
    </row>
    <row r="2146" ht="22.5" customHeight="1">
      <c r="A2146" s="34"/>
      <c r="B2146" s="34"/>
      <c r="C2146" s="13" t="n">
        <v>11078963</v>
      </c>
      <c r="D2146" s="13" t="s">
        <v>81</v>
      </c>
      <c r="E2146" s="14" t="s">
        <v>14</v>
      </c>
      <c r="F2146" s="13" t="s">
        <v>15</v>
      </c>
      <c r="G2146" s="24" t="n">
        <v>0.4</v>
      </c>
      <c r="H2146" s="13" t="n">
        <v>100</v>
      </c>
      <c r="I2146" s="21" t="n">
        <f>G2146*H2146*7</f>
        <v>280</v>
      </c>
      <c r="J2146" s="13" t="s">
        <v>126</v>
      </c>
      <c r="K2146" s="15" t="s">
        <v>139</v>
      </c>
      <c r="L2146" s="15"/>
      <c r="M2146" s="16"/>
      <c r="N2146" s="12"/>
      <c r="O2146" s="12"/>
      <c r="P2146" s="12"/>
      <c r="Q2146" s="23" t="n">
        <f>M2148/H2146</f>
        <v>0.95</v>
      </c>
    </row>
    <row r="2147" ht="22.5" customHeight="1">
      <c r="A2147" s="34"/>
      <c r="B2147" s="34"/>
      <c r="C2147" s="13"/>
      <c r="D2147" s="20"/>
      <c r="E2147" s="29"/>
      <c r="F2147" s="20"/>
      <c r="G2147" s="106"/>
      <c r="H2147" s="20"/>
      <c r="I2147" s="20"/>
      <c r="J2147" s="13" t="s">
        <v>127</v>
      </c>
      <c r="K2147" s="15" t="n">
        <v>4376</v>
      </c>
      <c r="L2147" s="15" t="n">
        <v>789</v>
      </c>
      <c r="M2147" s="16" t="n">
        <v>35</v>
      </c>
      <c r="N2147" s="12" t="n">
        <v>0.018</v>
      </c>
      <c r="O2147" s="12" t="n">
        <v>0.4</v>
      </c>
      <c r="P2147" s="12" t="n">
        <v>14</v>
      </c>
      <c r="Q2147" s="26"/>
    </row>
    <row r="2148" ht="22.5" customHeight="1">
      <c r="A2148" s="34"/>
      <c r="B2148" s="34"/>
      <c r="C2148" s="13"/>
      <c r="D2148" s="20"/>
      <c r="E2148" s="29"/>
      <c r="F2148" s="20"/>
      <c r="G2148" s="106"/>
      <c r="H2148" s="20"/>
      <c r="I2148" s="20"/>
      <c r="J2148" s="13" t="s">
        <v>128</v>
      </c>
      <c r="K2148" s="15" t="n">
        <v>8548</v>
      </c>
      <c r="L2148" s="15" t="n">
        <v>1989</v>
      </c>
      <c r="M2148" s="16" t="n">
        <v>95</v>
      </c>
      <c r="N2148" s="12" t="n">
        <v>0.019</v>
      </c>
      <c r="O2148" s="12" t="n">
        <v>0.4</v>
      </c>
      <c r="P2148" s="12" t="n">
        <v>38</v>
      </c>
      <c r="Q2148" s="26"/>
    </row>
    <row r="2149" ht="22.5" customHeight="1">
      <c r="A2149" s="34"/>
      <c r="B2149" s="34"/>
      <c r="C2149" s="13" t="n">
        <v>91538300</v>
      </c>
      <c r="D2149" s="13" t="s">
        <v>74</v>
      </c>
      <c r="E2149" s="14" t="s">
        <v>36</v>
      </c>
      <c r="F2149" s="13" t="s">
        <v>15</v>
      </c>
      <c r="G2149" s="24" t="n">
        <v>0.14</v>
      </c>
      <c r="H2149" s="13" t="n">
        <v>300</v>
      </c>
      <c r="I2149" s="21" t="n">
        <f>G2149*H2149*7</f>
        <v>294</v>
      </c>
      <c r="J2149" s="13" t="s">
        <v>126</v>
      </c>
      <c r="K2149" s="15" t="s">
        <v>139</v>
      </c>
      <c r="L2149" s="15"/>
      <c r="M2149" s="16"/>
      <c r="N2149" s="12"/>
      <c r="O2149" s="12"/>
      <c r="P2149" s="12"/>
      <c r="Q2149" s="23" t="n">
        <f>M2151/H2149</f>
        <v>0.02</v>
      </c>
    </row>
    <row r="2150" ht="22.5" customHeight="1">
      <c r="A2150" s="34"/>
      <c r="B2150" s="34"/>
      <c r="C2150" s="13"/>
      <c r="D2150" s="20"/>
      <c r="E2150" s="29"/>
      <c r="F2150" s="20"/>
      <c r="G2150" s="106"/>
      <c r="H2150" s="20"/>
      <c r="I2150" s="20"/>
      <c r="J2150" s="13" t="s">
        <v>127</v>
      </c>
      <c r="K2150" s="15" t="n">
        <v>1566</v>
      </c>
      <c r="L2150" s="15" t="n">
        <v>305</v>
      </c>
      <c r="M2150" s="16" t="n">
        <v>3</v>
      </c>
      <c r="N2150" s="12" t="n">
        <v>0.001</v>
      </c>
      <c r="O2150" s="12" t="n">
        <v>0.14</v>
      </c>
      <c r="P2150" s="12" t="n">
        <v>0.42</v>
      </c>
      <c r="Q2150" s="26"/>
    </row>
    <row r="2151" ht="22.5" customHeight="1">
      <c r="A2151" s="34"/>
      <c r="B2151" s="34"/>
      <c r="C2151" s="13"/>
      <c r="D2151" s="20"/>
      <c r="E2151" s="29"/>
      <c r="F2151" s="20"/>
      <c r="G2151" s="106"/>
      <c r="H2151" s="20"/>
      <c r="I2151" s="20"/>
      <c r="J2151" s="13" t="s">
        <v>128</v>
      </c>
      <c r="K2151" s="15" t="n">
        <v>3203</v>
      </c>
      <c r="L2151" s="15" t="n">
        <v>572</v>
      </c>
      <c r="M2151" s="16" t="n">
        <v>6</v>
      </c>
      <c r="N2151" s="12" t="n">
        <v>0.001</v>
      </c>
      <c r="O2151" s="12" t="n">
        <v>0.14</v>
      </c>
      <c r="P2151" s="12" t="n">
        <v>0.84</v>
      </c>
      <c r="Q2151" s="26"/>
    </row>
    <row r="2152" ht="22.5" customHeight="1">
      <c r="A2152" s="34"/>
      <c r="B2152" s="34"/>
      <c r="C2152" s="13" t="n">
        <v>91538301</v>
      </c>
      <c r="D2152" s="13" t="s">
        <v>74</v>
      </c>
      <c r="E2152" s="14" t="s">
        <v>14</v>
      </c>
      <c r="F2152" s="13" t="s">
        <v>15</v>
      </c>
      <c r="G2152" s="24" t="n">
        <v>0.22</v>
      </c>
      <c r="H2152" s="13" t="n">
        <v>200</v>
      </c>
      <c r="I2152" s="21" t="n">
        <f>G2152*H2152*7</f>
        <v>308</v>
      </c>
      <c r="J2152" s="13" t="s">
        <v>126</v>
      </c>
      <c r="K2152" s="15" t="s">
        <v>139</v>
      </c>
      <c r="L2152" s="15"/>
      <c r="M2152" s="16"/>
      <c r="N2152" s="12"/>
      <c r="O2152" s="12"/>
      <c r="P2152" s="12"/>
      <c r="Q2152" s="23" t="n">
        <f>M2154/H2152</f>
        <v>0.01</v>
      </c>
    </row>
    <row r="2153" ht="22.5" customHeight="1">
      <c r="A2153" s="34"/>
      <c r="B2153" s="34"/>
      <c r="C2153" s="13"/>
      <c r="D2153" s="20"/>
      <c r="E2153" s="29"/>
      <c r="F2153" s="20"/>
      <c r="G2153" s="106"/>
      <c r="H2153" s="20"/>
      <c r="I2153" s="20"/>
      <c r="J2153" s="13" t="s">
        <v>127</v>
      </c>
      <c r="K2153" s="15" t="n">
        <v>94</v>
      </c>
      <c r="L2153" s="15" t="n">
        <v>26</v>
      </c>
      <c r="M2153" s="16" t="n">
        <v>2</v>
      </c>
      <c r="N2153" s="12" t="n">
        <v>0.017</v>
      </c>
      <c r="O2153" s="12" t="n">
        <v>0.22</v>
      </c>
      <c r="P2153" s="12" t="n">
        <v>0.44</v>
      </c>
      <c r="Q2153" s="26"/>
    </row>
    <row r="2154" ht="22.5" customHeight="1">
      <c r="A2154" s="34"/>
      <c r="B2154" s="34"/>
      <c r="C2154" s="13"/>
      <c r="D2154" s="20"/>
      <c r="E2154" s="29"/>
      <c r="F2154" s="20"/>
      <c r="G2154" s="106"/>
      <c r="H2154" s="20"/>
      <c r="I2154" s="20"/>
      <c r="J2154" s="13" t="s">
        <v>128</v>
      </c>
      <c r="K2154" s="15" t="n">
        <v>226</v>
      </c>
      <c r="L2154" s="15" t="n">
        <v>66</v>
      </c>
      <c r="M2154" s="16" t="n">
        <v>2</v>
      </c>
      <c r="N2154" s="12" t="n">
        <v>0.007</v>
      </c>
      <c r="O2154" s="12" t="n">
        <v>0.22</v>
      </c>
      <c r="P2154" s="12" t="n">
        <v>0.44</v>
      </c>
      <c r="Q2154" s="26"/>
    </row>
    <row r="2155" ht="22.5" customHeight="1">
      <c r="A2155" s="34"/>
      <c r="B2155" s="34"/>
      <c r="C2155" s="13" t="n">
        <v>91538306</v>
      </c>
      <c r="D2155" s="13" t="s">
        <v>74</v>
      </c>
      <c r="E2155" s="14" t="s">
        <v>71</v>
      </c>
      <c r="F2155" s="13" t="s">
        <v>15</v>
      </c>
      <c r="G2155" s="24" t="n">
        <v>0.18</v>
      </c>
      <c r="H2155" s="13" t="n">
        <v>250</v>
      </c>
      <c r="I2155" s="21" t="n">
        <f>G2155*H2155*7</f>
        <v>315</v>
      </c>
      <c r="J2155" s="13" t="s">
        <v>126</v>
      </c>
      <c r="K2155" s="15" t="s">
        <v>139</v>
      </c>
      <c r="L2155" s="15"/>
      <c r="M2155" s="16"/>
      <c r="N2155" s="12"/>
      <c r="O2155" s="12"/>
      <c r="P2155" s="12"/>
      <c r="Q2155" s="23" t="n">
        <f>M2157/H2155</f>
        <v>0.008</v>
      </c>
    </row>
    <row r="2156" ht="22.5" customHeight="1">
      <c r="A2156" s="34"/>
      <c r="B2156" s="34"/>
      <c r="C2156" s="13"/>
      <c r="D2156" s="20"/>
      <c r="E2156" s="29"/>
      <c r="F2156" s="20"/>
      <c r="G2156" s="106"/>
      <c r="H2156" s="20"/>
      <c r="I2156" s="20"/>
      <c r="J2156" s="13" t="s">
        <v>127</v>
      </c>
      <c r="K2156" s="15" t="n">
        <v>654</v>
      </c>
      <c r="L2156" s="15" t="n">
        <v>194</v>
      </c>
      <c r="M2156" s="16" t="n">
        <v>2</v>
      </c>
      <c r="N2156" s="12" t="n">
        <v>0.002</v>
      </c>
      <c r="O2156" s="12" t="n">
        <v>0.18</v>
      </c>
      <c r="P2156" s="12" t="n">
        <v>0.36</v>
      </c>
      <c r="Q2156" s="26"/>
    </row>
    <row r="2157" ht="22.5" customHeight="1">
      <c r="A2157" s="34"/>
      <c r="B2157" s="34"/>
      <c r="C2157" s="13"/>
      <c r="D2157" s="20"/>
      <c r="E2157" s="29"/>
      <c r="F2157" s="20"/>
      <c r="G2157" s="106"/>
      <c r="H2157" s="20"/>
      <c r="I2157" s="20"/>
      <c r="J2157" s="13" t="s">
        <v>128</v>
      </c>
      <c r="K2157" s="15" t="n">
        <v>1414</v>
      </c>
      <c r="L2157" s="15" t="n">
        <v>376</v>
      </c>
      <c r="M2157" s="16" t="n">
        <v>2</v>
      </c>
      <c r="N2157" s="12" t="n">
        <v>0.001</v>
      </c>
      <c r="O2157" s="12" t="n">
        <v>0.18</v>
      </c>
      <c r="P2157" s="12" t="n">
        <v>0.36</v>
      </c>
      <c r="Q2157" s="26"/>
    </row>
    <row r="2158" ht="22.5" customHeight="1">
      <c r="A2158" s="34"/>
      <c r="B2158" s="34"/>
      <c r="C2158" s="13" t="n">
        <v>91538307</v>
      </c>
      <c r="D2158" s="13" t="s">
        <v>74</v>
      </c>
      <c r="E2158" s="14" t="s">
        <v>17</v>
      </c>
      <c r="F2158" s="13" t="s">
        <v>15</v>
      </c>
      <c r="G2158" s="24" t="n">
        <v>0.22</v>
      </c>
      <c r="H2158" s="13" t="n">
        <v>200</v>
      </c>
      <c r="I2158" s="21" t="n">
        <f>G2158*H2158*7</f>
        <v>308</v>
      </c>
      <c r="J2158" s="13" t="s">
        <v>126</v>
      </c>
      <c r="K2158" s="15" t="s">
        <v>139</v>
      </c>
      <c r="L2158" s="15"/>
      <c r="M2158" s="16"/>
      <c r="N2158" s="12"/>
      <c r="O2158" s="12"/>
      <c r="P2158" s="12"/>
      <c r="Q2158" s="23" t="n">
        <f>M2160/H2158</f>
        <v>0</v>
      </c>
    </row>
    <row r="2159" ht="22.5" customHeight="1">
      <c r="A2159" s="34"/>
      <c r="B2159" s="34"/>
      <c r="C2159" s="13"/>
      <c r="D2159" s="20"/>
      <c r="E2159" s="29"/>
      <c r="F2159" s="20"/>
      <c r="G2159" s="106"/>
      <c r="H2159" s="20"/>
      <c r="I2159" s="20"/>
      <c r="J2159" s="13" t="s">
        <v>127</v>
      </c>
      <c r="K2159" s="15" t="n">
        <v>16</v>
      </c>
      <c r="L2159" s="15" t="n">
        <v>1</v>
      </c>
      <c r="M2159" s="16" t="n">
        <v>0</v>
      </c>
      <c r="N2159" s="12" t="n">
        <v>0</v>
      </c>
      <c r="O2159" s="12" t="n">
        <v>0</v>
      </c>
      <c r="P2159" s="12" t="n">
        <v>0</v>
      </c>
      <c r="Q2159" s="26"/>
    </row>
    <row r="2160" ht="22.5" customHeight="1">
      <c r="A2160" s="34"/>
      <c r="B2160" s="34"/>
      <c r="C2160" s="13"/>
      <c r="D2160" s="20"/>
      <c r="E2160" s="29"/>
      <c r="F2160" s="20"/>
      <c r="G2160" s="106"/>
      <c r="H2160" s="20"/>
      <c r="I2160" s="20"/>
      <c r="J2160" s="13" t="s">
        <v>128</v>
      </c>
      <c r="K2160" s="15" t="n">
        <v>27</v>
      </c>
      <c r="L2160" s="15" t="n">
        <v>2</v>
      </c>
      <c r="M2160" s="16" t="n">
        <v>0</v>
      </c>
      <c r="N2160" s="12" t="n">
        <v>0</v>
      </c>
      <c r="O2160" s="12" t="n">
        <v>0</v>
      </c>
      <c r="P2160" s="12" t="n">
        <v>0</v>
      </c>
      <c r="Q2160" s="26"/>
    </row>
    <row r="2161" ht="22.5" customHeight="1">
      <c r="A2161" s="34"/>
      <c r="B2161" s="34"/>
      <c r="C2161" s="13" t="n">
        <v>91538308</v>
      </c>
      <c r="D2161" s="13" t="s">
        <v>74</v>
      </c>
      <c r="E2161" s="14" t="s">
        <v>11</v>
      </c>
      <c r="F2161" s="13" t="s">
        <v>15</v>
      </c>
      <c r="G2161" s="24" t="n">
        <v>0.18</v>
      </c>
      <c r="H2161" s="13" t="n">
        <v>200</v>
      </c>
      <c r="I2161" s="21" t="n">
        <f>G2161*H2161*7</f>
        <v>252</v>
      </c>
      <c r="J2161" s="13" t="s">
        <v>126</v>
      </c>
      <c r="K2161" s="15" t="s">
        <v>139</v>
      </c>
      <c r="L2161" s="15"/>
      <c r="M2161" s="16"/>
      <c r="N2161" s="12"/>
      <c r="O2161" s="12"/>
      <c r="P2161" s="12"/>
      <c r="Q2161" s="23" t="n">
        <f>M2163/H2161</f>
        <v>0</v>
      </c>
    </row>
    <row r="2162" ht="22.5" customHeight="1">
      <c r="A2162" s="34"/>
      <c r="B2162" s="34"/>
      <c r="C2162" s="13"/>
      <c r="D2162" s="20"/>
      <c r="E2162" s="29"/>
      <c r="F2162" s="20"/>
      <c r="G2162" s="106"/>
      <c r="H2162" s="20"/>
      <c r="I2162" s="20"/>
      <c r="J2162" s="13" t="s">
        <v>127</v>
      </c>
      <c r="K2162" s="15" t="n">
        <v>15</v>
      </c>
      <c r="L2162" s="15" t="n">
        <v>2</v>
      </c>
      <c r="M2162" s="16" t="n">
        <v>0</v>
      </c>
      <c r="N2162" s="12" t="n">
        <v>0</v>
      </c>
      <c r="O2162" s="12" t="n">
        <v>0</v>
      </c>
      <c r="P2162" s="12" t="n">
        <v>0</v>
      </c>
      <c r="Q2162" s="26"/>
    </row>
    <row r="2163" ht="22.5" customHeight="1">
      <c r="A2163" s="34"/>
      <c r="B2163" s="34"/>
      <c r="C2163" s="13"/>
      <c r="D2163" s="20"/>
      <c r="E2163" s="29"/>
      <c r="F2163" s="20"/>
      <c r="G2163" s="106"/>
      <c r="H2163" s="20"/>
      <c r="I2163" s="20"/>
      <c r="J2163" s="13" t="s">
        <v>128</v>
      </c>
      <c r="K2163" s="15" t="n">
        <v>77</v>
      </c>
      <c r="L2163" s="15" t="n">
        <v>11</v>
      </c>
      <c r="M2163" s="16" t="n">
        <v>0</v>
      </c>
      <c r="N2163" s="12" t="n">
        <v>0</v>
      </c>
      <c r="O2163" s="12" t="n">
        <v>0</v>
      </c>
      <c r="P2163" s="12" t="n">
        <v>0</v>
      </c>
      <c r="Q2163" s="26"/>
    </row>
    <row r="2164" ht="22.5" customHeight="1">
      <c r="A2164" s="34"/>
      <c r="B2164" s="34"/>
      <c r="C2164" s="13" t="n">
        <v>91538309</v>
      </c>
      <c r="D2164" s="13" t="s">
        <v>74</v>
      </c>
      <c r="E2164" s="14" t="s">
        <v>46</v>
      </c>
      <c r="F2164" s="13" t="s">
        <v>15</v>
      </c>
      <c r="G2164" s="24" t="n">
        <v>0.18</v>
      </c>
      <c r="H2164" s="13" t="n">
        <v>198</v>
      </c>
      <c r="I2164" s="21" t="n">
        <f>G2164*H2164*7</f>
        <v>249.48</v>
      </c>
      <c r="J2164" s="13" t="s">
        <v>126</v>
      </c>
      <c r="K2164" s="15" t="s">
        <v>139</v>
      </c>
      <c r="L2164" s="15"/>
      <c r="M2164" s="16"/>
      <c r="N2164" s="12"/>
      <c r="O2164" s="12"/>
      <c r="P2164" s="12"/>
      <c r="Q2164" s="23" t="n">
        <f>M2166/H2164</f>
        <v>0</v>
      </c>
    </row>
    <row r="2165" ht="22.5" customHeight="1">
      <c r="A2165" s="34"/>
      <c r="B2165" s="34"/>
      <c r="C2165" s="13"/>
      <c r="D2165" s="20"/>
      <c r="E2165" s="29"/>
      <c r="F2165" s="20"/>
      <c r="G2165" s="106"/>
      <c r="H2165" s="20"/>
      <c r="I2165" s="20"/>
      <c r="J2165" s="13" t="s">
        <v>127</v>
      </c>
      <c r="K2165" s="15" t="n">
        <v>104</v>
      </c>
      <c r="L2165" s="15" t="n">
        <v>15</v>
      </c>
      <c r="M2165" s="16" t="n">
        <v>0</v>
      </c>
      <c r="N2165" s="12" t="n">
        <v>0</v>
      </c>
      <c r="O2165" s="12" t="n">
        <v>0</v>
      </c>
      <c r="P2165" s="12" t="n">
        <v>0</v>
      </c>
      <c r="Q2165" s="26"/>
    </row>
    <row r="2166" ht="22.5" customHeight="1">
      <c r="A2166" s="34"/>
      <c r="B2166" s="34"/>
      <c r="C2166" s="13"/>
      <c r="D2166" s="20"/>
      <c r="E2166" s="29"/>
      <c r="F2166" s="20"/>
      <c r="G2166" s="106"/>
      <c r="H2166" s="20"/>
      <c r="I2166" s="20"/>
      <c r="J2166" s="13" t="s">
        <v>128</v>
      </c>
      <c r="K2166" s="15" t="n">
        <v>226</v>
      </c>
      <c r="L2166" s="15" t="n">
        <v>29</v>
      </c>
      <c r="M2166" s="16" t="n">
        <v>0</v>
      </c>
      <c r="N2166" s="12" t="n">
        <v>0</v>
      </c>
      <c r="O2166" s="12" t="n">
        <v>0</v>
      </c>
      <c r="P2166" s="12" t="n">
        <v>0</v>
      </c>
      <c r="Q2166" s="26"/>
    </row>
    <row r="2167" ht="22.5" customHeight="1">
      <c r="A2167" s="34"/>
      <c r="B2167" s="34"/>
      <c r="C2167" s="13" t="n">
        <v>11511535</v>
      </c>
      <c r="D2167" s="13" t="s">
        <v>81</v>
      </c>
      <c r="E2167" s="14" t="s">
        <v>14</v>
      </c>
      <c r="F2167" s="13" t="s">
        <v>26</v>
      </c>
      <c r="G2167" s="24" t="n">
        <v>0.4</v>
      </c>
      <c r="H2167" s="13" t="n">
        <v>600</v>
      </c>
      <c r="I2167" s="21" t="n">
        <f>G2167*H2167*7</f>
        <v>1680</v>
      </c>
      <c r="J2167" s="13" t="s">
        <v>126</v>
      </c>
      <c r="K2167" s="15" t="n">
        <v>9847</v>
      </c>
      <c r="L2167" s="15" t="n">
        <v>3923</v>
      </c>
      <c r="M2167" s="16" t="n">
        <v>213</v>
      </c>
      <c r="N2167" s="12" t="n">
        <v>0.03</v>
      </c>
      <c r="O2167" s="12" t="n">
        <v>0.49</v>
      </c>
      <c r="P2167" s="12" t="n">
        <v>104.7</v>
      </c>
      <c r="Q2167" s="23" t="n">
        <f>M2169/H2167</f>
        <v>0.881666666666667</v>
      </c>
    </row>
    <row r="2168" ht="22.5" customHeight="1">
      <c r="A2168" s="34"/>
      <c r="B2168" s="34"/>
      <c r="C2168" s="13"/>
      <c r="D2168" s="20"/>
      <c r="E2168" s="29"/>
      <c r="F2168" s="20"/>
      <c r="G2168" s="106"/>
      <c r="H2168" s="20"/>
      <c r="I2168" s="20"/>
      <c r="J2168" s="13" t="s">
        <v>127</v>
      </c>
      <c r="K2168" s="15" t="n">
        <v>9890</v>
      </c>
      <c r="L2168" s="15" t="n">
        <v>3939</v>
      </c>
      <c r="M2168" s="15" t="n">
        <v>255</v>
      </c>
      <c r="N2168" s="12" t="n">
        <v>0.03</v>
      </c>
      <c r="O2168" s="12" t="n">
        <v>0.41</v>
      </c>
      <c r="P2168" s="12" t="n">
        <v>105.81</v>
      </c>
      <c r="Q2168" s="26"/>
    </row>
    <row r="2169" ht="22.5" customHeight="1">
      <c r="A2169" s="34"/>
      <c r="B2169" s="34"/>
      <c r="C2169" s="13"/>
      <c r="D2169" s="20"/>
      <c r="E2169" s="29"/>
      <c r="F2169" s="20"/>
      <c r="G2169" s="106"/>
      <c r="H2169" s="20"/>
      <c r="I2169" s="47"/>
      <c r="J2169" s="38" t="s">
        <v>128</v>
      </c>
      <c r="K2169" s="15" t="n">
        <f>790433+9901</f>
        <v>800334</v>
      </c>
      <c r="L2169" s="15" t="n">
        <f>3686+3942</f>
        <v>7628</v>
      </c>
      <c r="M2169" s="16" t="n">
        <f>244+285</f>
        <v>529</v>
      </c>
      <c r="N2169" s="12" t="n">
        <v>0.02</v>
      </c>
      <c r="O2169" s="12" t="n">
        <f>P2169/M2169</f>
        <v>0.369810964083176</v>
      </c>
      <c r="P2169" s="12" t="n">
        <f>89.72+105.91</f>
        <v>195.63</v>
      </c>
      <c r="Q2169" s="26"/>
    </row>
    <row r="2170" ht="22.5" customHeight="1">
      <c r="A2170" s="34"/>
      <c r="B2170" s="34"/>
      <c r="C2170" s="13" t="n">
        <v>11792342</v>
      </c>
      <c r="D2170" s="13" t="s">
        <v>87</v>
      </c>
      <c r="E2170" s="14" t="s">
        <v>42</v>
      </c>
      <c r="F2170" s="13" t="s">
        <v>15</v>
      </c>
      <c r="G2170" s="24" t="n">
        <v>0.2</v>
      </c>
      <c r="H2170" s="52" t="n">
        <v>40</v>
      </c>
      <c r="I2170" s="21" t="n">
        <f>G2170*H2170*7</f>
        <v>56</v>
      </c>
      <c r="J2170" s="13" t="s">
        <v>126</v>
      </c>
      <c r="K2170" s="15" t="n">
        <v>48</v>
      </c>
      <c r="L2170" s="15" t="n">
        <v>1</v>
      </c>
      <c r="M2170" s="16" t="n">
        <v>0</v>
      </c>
      <c r="N2170" s="12" t="n">
        <v>0</v>
      </c>
      <c r="O2170" s="12" t="n">
        <v>0</v>
      </c>
      <c r="P2170" s="12" t="n">
        <v>0</v>
      </c>
      <c r="Q2170" s="23" t="n">
        <f>M2172/H2170</f>
        <v>0</v>
      </c>
    </row>
    <row r="2171" ht="22.5" customHeight="1">
      <c r="A2171" s="34"/>
      <c r="B2171" s="34"/>
      <c r="C2171" s="13"/>
      <c r="D2171" s="20"/>
      <c r="E2171" s="29"/>
      <c r="F2171" s="20"/>
      <c r="G2171" s="106"/>
      <c r="H2171" s="54"/>
      <c r="I2171" s="20"/>
      <c r="J2171" s="13" t="s">
        <v>127</v>
      </c>
      <c r="K2171" s="15" t="n">
        <v>5678</v>
      </c>
      <c r="L2171" s="15" t="n">
        <v>44</v>
      </c>
      <c r="M2171" s="16" t="n">
        <v>0</v>
      </c>
      <c r="N2171" s="12" t="n">
        <v>0</v>
      </c>
      <c r="O2171" s="12" t="n">
        <v>0</v>
      </c>
      <c r="P2171" s="12" t="n">
        <v>0</v>
      </c>
      <c r="Q2171" s="26"/>
    </row>
    <row r="2172" ht="22.5" customHeight="1">
      <c r="A2172" s="34"/>
      <c r="B2172" s="34"/>
      <c r="C2172" s="13"/>
      <c r="D2172" s="20"/>
      <c r="E2172" s="29"/>
      <c r="F2172" s="20"/>
      <c r="G2172" s="107"/>
      <c r="H2172" s="55"/>
      <c r="I2172" s="20"/>
      <c r="J2172" s="13" t="s">
        <v>128</v>
      </c>
      <c r="K2172" s="15" t="n">
        <v>10781</v>
      </c>
      <c r="L2172" s="15" t="n">
        <v>123</v>
      </c>
      <c r="M2172" s="16" t="n">
        <v>0</v>
      </c>
      <c r="N2172" s="12" t="n">
        <v>0</v>
      </c>
      <c r="O2172" s="12" t="n">
        <v>0</v>
      </c>
      <c r="P2172" s="12" t="n">
        <v>0</v>
      </c>
      <c r="Q2172" s="26"/>
    </row>
    <row r="2173" ht="22.5" customHeight="1">
      <c r="A2173" s="34"/>
      <c r="B2173" s="34"/>
      <c r="C2173" s="13" t="n">
        <v>5365722</v>
      </c>
      <c r="D2173" s="13" t="s">
        <v>67</v>
      </c>
      <c r="E2173" s="14" t="s">
        <v>65</v>
      </c>
      <c r="F2173" s="13" t="s">
        <v>12</v>
      </c>
      <c r="G2173" s="24" t="n">
        <v>0.3</v>
      </c>
      <c r="H2173" s="52" t="n">
        <v>50</v>
      </c>
      <c r="I2173" s="21" t="n">
        <f>G2173*H2173*7</f>
        <v>105</v>
      </c>
      <c r="J2173" s="13" t="s">
        <v>126</v>
      </c>
      <c r="K2173" s="15" t="s">
        <v>139</v>
      </c>
      <c r="L2173" s="15"/>
      <c r="M2173" s="16"/>
      <c r="N2173" s="12"/>
      <c r="O2173" s="12"/>
      <c r="P2173" s="12"/>
      <c r="Q2173" s="23" t="n">
        <f>M2175/H2173</f>
        <v>0.24</v>
      </c>
    </row>
    <row r="2174" ht="22.5" customHeight="1">
      <c r="A2174" s="34"/>
      <c r="B2174" s="34"/>
      <c r="C2174" s="13"/>
      <c r="D2174" s="20"/>
      <c r="E2174" s="29"/>
      <c r="F2174" s="20"/>
      <c r="G2174" s="106"/>
      <c r="H2174" s="54"/>
      <c r="I2174" s="20"/>
      <c r="J2174" s="13" t="s">
        <v>127</v>
      </c>
      <c r="K2174" s="15" t="n">
        <v>3630</v>
      </c>
      <c r="L2174" s="15" t="n">
        <v>717</v>
      </c>
      <c r="M2174" s="16" t="n">
        <v>3</v>
      </c>
      <c r="N2174" s="12" t="n">
        <v>0.001</v>
      </c>
      <c r="O2174" s="12" t="n">
        <v>0.202</v>
      </c>
      <c r="P2174" s="12" t="n">
        <v>0.6049</v>
      </c>
      <c r="Q2174" s="26"/>
    </row>
    <row r="2175" ht="22.5" customHeight="1">
      <c r="A2175" s="34"/>
      <c r="B2175" s="34"/>
      <c r="C2175" s="13"/>
      <c r="D2175" s="20"/>
      <c r="E2175" s="29"/>
      <c r="F2175" s="20"/>
      <c r="G2175" s="107"/>
      <c r="H2175" s="55"/>
      <c r="I2175" s="20"/>
      <c r="J2175" s="13" t="s">
        <v>128</v>
      </c>
      <c r="K2175" s="15" t="n">
        <v>24692</v>
      </c>
      <c r="L2175" s="15" t="n">
        <v>6931</v>
      </c>
      <c r="M2175" s="16" t="n">
        <v>12</v>
      </c>
      <c r="N2175" s="12" t="n">
        <v>0</v>
      </c>
      <c r="O2175" s="12" t="n">
        <v>0.224</v>
      </c>
      <c r="P2175" s="12" t="n">
        <v>2.682</v>
      </c>
      <c r="Q2175" s="26"/>
    </row>
    <row r="2176" ht="22.5" customHeight="1">
      <c r="A2176" s="34"/>
      <c r="B2176" s="34"/>
      <c r="C2176" s="13" t="n">
        <v>11924654</v>
      </c>
      <c r="D2176" s="13" t="s">
        <v>67</v>
      </c>
      <c r="E2176" s="14" t="s">
        <v>65</v>
      </c>
      <c r="F2176" s="13" t="s">
        <v>12</v>
      </c>
      <c r="G2176" s="24" t="n">
        <v>0.3</v>
      </c>
      <c r="H2176" s="52" t="n">
        <v>50</v>
      </c>
      <c r="I2176" s="21" t="n">
        <f>G2176*H2176*7</f>
        <v>105</v>
      </c>
      <c r="J2176" s="13" t="s">
        <v>126</v>
      </c>
      <c r="K2176" s="15" t="n">
        <v>16</v>
      </c>
      <c r="L2176" s="15" t="n">
        <v>6</v>
      </c>
      <c r="M2176" s="16" t="n">
        <v>1</v>
      </c>
      <c r="N2176" s="12" t="n">
        <v>0</v>
      </c>
      <c r="O2176" s="12" t="n">
        <v>0</v>
      </c>
      <c r="P2176" s="12" t="n">
        <v>0.0004</v>
      </c>
      <c r="Q2176" s="23" t="n">
        <f>M2178/H2176</f>
        <v>0.06</v>
      </c>
    </row>
    <row r="2177" ht="22.5" customHeight="1">
      <c r="A2177" s="34"/>
      <c r="B2177" s="34"/>
      <c r="C2177" s="13"/>
      <c r="D2177" s="20"/>
      <c r="E2177" s="29"/>
      <c r="F2177" s="20"/>
      <c r="G2177" s="106"/>
      <c r="H2177" s="54"/>
      <c r="I2177" s="20"/>
      <c r="J2177" s="13" t="s">
        <v>127</v>
      </c>
      <c r="K2177" s="15" t="n">
        <v>178</v>
      </c>
      <c r="L2177" s="15" t="n">
        <v>53</v>
      </c>
      <c r="M2177" s="16" t="n">
        <v>2</v>
      </c>
      <c r="N2177" s="12" t="n">
        <v>0</v>
      </c>
      <c r="O2177" s="12" t="n">
        <v>0.007</v>
      </c>
      <c r="P2177" s="12" t="n">
        <v>0.0131</v>
      </c>
      <c r="Q2177" s="26"/>
    </row>
    <row r="2178" ht="22.5" customHeight="1">
      <c r="A2178" s="34"/>
      <c r="B2178" s="34"/>
      <c r="C2178" s="13"/>
      <c r="D2178" s="20"/>
      <c r="E2178" s="29"/>
      <c r="F2178" s="20"/>
      <c r="G2178" s="107"/>
      <c r="H2178" s="55"/>
      <c r="I2178" s="20"/>
      <c r="J2178" s="13" t="s">
        <v>128</v>
      </c>
      <c r="K2178" s="15" t="n">
        <v>426</v>
      </c>
      <c r="L2178" s="15" t="n">
        <v>118</v>
      </c>
      <c r="M2178" s="16" t="n">
        <v>3</v>
      </c>
      <c r="N2178" s="12" t="n">
        <v>0</v>
      </c>
      <c r="O2178" s="12" t="n">
        <v>0.01</v>
      </c>
      <c r="P2178" s="12" t="n">
        <v>0.0297</v>
      </c>
      <c r="Q2178" s="26"/>
    </row>
    <row r="2179" ht="22.5" customHeight="1">
      <c r="A2179" s="34"/>
      <c r="B2179" s="34"/>
      <c r="C2179" s="13" t="n">
        <v>12011132</v>
      </c>
      <c r="D2179" s="13" t="s">
        <v>88</v>
      </c>
      <c r="E2179" s="14" t="s">
        <v>14</v>
      </c>
      <c r="F2179" s="13" t="s">
        <v>15</v>
      </c>
      <c r="G2179" s="24" t="n">
        <v>0.2</v>
      </c>
      <c r="H2179" s="52" t="n">
        <v>150</v>
      </c>
      <c r="I2179" s="21" t="n">
        <f>G2179*H2179*7</f>
        <v>210</v>
      </c>
      <c r="J2179" s="13" t="s">
        <v>126</v>
      </c>
      <c r="K2179" s="15" t="n">
        <v>349</v>
      </c>
      <c r="L2179" s="15" t="n">
        <v>8</v>
      </c>
      <c r="M2179" s="16" t="n">
        <v>0</v>
      </c>
      <c r="N2179" s="12" t="n">
        <v>0</v>
      </c>
      <c r="O2179" s="12" t="n">
        <v>0</v>
      </c>
      <c r="P2179" s="12" t="n">
        <v>0</v>
      </c>
      <c r="Q2179" s="23" t="n">
        <f>M2181/H2179</f>
        <v>1</v>
      </c>
    </row>
    <row r="2180" ht="22.5" customHeight="1">
      <c r="A2180" s="34"/>
      <c r="B2180" s="34"/>
      <c r="C2180" s="13"/>
      <c r="D2180" s="20"/>
      <c r="E2180" s="29"/>
      <c r="F2180" s="20"/>
      <c r="G2180" s="106"/>
      <c r="H2180" s="54"/>
      <c r="I2180" s="20"/>
      <c r="J2180" s="13" t="s">
        <v>127</v>
      </c>
      <c r="K2180" s="15" t="n">
        <v>37349</v>
      </c>
      <c r="L2180" s="15" t="n">
        <v>5458</v>
      </c>
      <c r="M2180" s="16" t="n">
        <v>150</v>
      </c>
      <c r="N2180" s="12" t="n">
        <v>0.006</v>
      </c>
      <c r="O2180" s="12" t="n">
        <v>0.2</v>
      </c>
      <c r="P2180" s="12" t="n">
        <v>30</v>
      </c>
      <c r="Q2180" s="26"/>
    </row>
    <row r="2181" ht="22.5" customHeight="1">
      <c r="A2181" s="34"/>
      <c r="B2181" s="34"/>
      <c r="C2181" s="13"/>
      <c r="D2181" s="20"/>
      <c r="E2181" s="29"/>
      <c r="F2181" s="20"/>
      <c r="G2181" s="107"/>
      <c r="H2181" s="55"/>
      <c r="I2181" s="20"/>
      <c r="J2181" s="13" t="s">
        <v>128</v>
      </c>
      <c r="K2181" s="15" t="n">
        <v>46017</v>
      </c>
      <c r="L2181" s="15" t="n">
        <v>7343</v>
      </c>
      <c r="M2181" s="16" t="n">
        <v>150</v>
      </c>
      <c r="N2181" s="12" t="n">
        <v>0.004</v>
      </c>
      <c r="O2181" s="12" t="n">
        <v>0.2</v>
      </c>
      <c r="P2181" s="12" t="n">
        <v>30</v>
      </c>
      <c r="Q2181" s="26"/>
    </row>
    <row r="2182" ht="22.5" customHeight="1">
      <c r="A2182" s="34"/>
      <c r="B2182" s="34"/>
      <c r="C2182" s="13" t="n">
        <v>12072287</v>
      </c>
      <c r="D2182" s="13" t="s">
        <v>81</v>
      </c>
      <c r="E2182" s="14" t="s">
        <v>14</v>
      </c>
      <c r="F2182" s="13" t="s">
        <v>15</v>
      </c>
      <c r="G2182" s="24" t="n">
        <v>0.5</v>
      </c>
      <c r="H2182" s="52" t="n">
        <v>200</v>
      </c>
      <c r="I2182" s="21" t="n">
        <f>G2182*H2182*7</f>
        <v>700</v>
      </c>
      <c r="J2182" s="13" t="s">
        <v>126</v>
      </c>
      <c r="K2182" s="15" t="n">
        <v>41</v>
      </c>
      <c r="L2182" s="15" t="n">
        <v>0</v>
      </c>
      <c r="M2182" s="16" t="n">
        <v>0</v>
      </c>
      <c r="N2182" s="12" t="n">
        <v>0</v>
      </c>
      <c r="O2182" s="12" t="n">
        <v>0</v>
      </c>
      <c r="P2182" s="12" t="n">
        <v>0</v>
      </c>
      <c r="Q2182" s="23" t="n">
        <f>M2184/H2182</f>
        <v>0.025</v>
      </c>
    </row>
    <row r="2183" ht="22.5" customHeight="1">
      <c r="A2183" s="34"/>
      <c r="B2183" s="34"/>
      <c r="C2183" s="13"/>
      <c r="D2183" s="20"/>
      <c r="E2183" s="29"/>
      <c r="F2183" s="20"/>
      <c r="G2183" s="106"/>
      <c r="H2183" s="54"/>
      <c r="I2183" s="20"/>
      <c r="J2183" s="13" t="s">
        <v>127</v>
      </c>
      <c r="K2183" s="15" t="n">
        <v>5410</v>
      </c>
      <c r="L2183" s="15" t="n">
        <v>26</v>
      </c>
      <c r="M2183" s="16" t="n">
        <v>1</v>
      </c>
      <c r="N2183" s="12" t="n">
        <v>0.012</v>
      </c>
      <c r="O2183" s="12" t="n">
        <v>0.315</v>
      </c>
      <c r="P2183" s="12" t="n">
        <v>0.315</v>
      </c>
      <c r="Q2183" s="26"/>
    </row>
    <row r="2184" ht="22.5" customHeight="1">
      <c r="A2184" s="34"/>
      <c r="B2184" s="34"/>
      <c r="C2184" s="13"/>
      <c r="D2184" s="20"/>
      <c r="E2184" s="29"/>
      <c r="F2184" s="20"/>
      <c r="G2184" s="107"/>
      <c r="H2184" s="55"/>
      <c r="I2184" s="20"/>
      <c r="J2184" s="13" t="s">
        <v>128</v>
      </c>
      <c r="K2184" s="15" t="n">
        <v>11431</v>
      </c>
      <c r="L2184" s="15" t="n">
        <v>165</v>
      </c>
      <c r="M2184" s="16" t="n">
        <v>5</v>
      </c>
      <c r="N2184" s="12" t="n">
        <v>0.011</v>
      </c>
      <c r="O2184" s="12" t="n">
        <v>0.358</v>
      </c>
      <c r="P2184" s="12" t="n">
        <v>1.788</v>
      </c>
      <c r="Q2184" s="26"/>
    </row>
    <row r="2185" ht="22.5" customHeight="1">
      <c r="A2185" s="34"/>
      <c r="B2185" s="34"/>
      <c r="C2185" s="13" t="n">
        <v>6529449</v>
      </c>
      <c r="D2185" s="13" t="s">
        <v>81</v>
      </c>
      <c r="E2185" s="14" t="s">
        <v>14</v>
      </c>
      <c r="F2185" s="13" t="s">
        <v>12</v>
      </c>
      <c r="G2185" s="24" t="n">
        <v>0.2</v>
      </c>
      <c r="H2185" s="52" t="n">
        <v>200</v>
      </c>
      <c r="I2185" s="21" t="n">
        <f>G2185*H2185*7</f>
        <v>280</v>
      </c>
      <c r="J2185" s="13" t="s">
        <v>126</v>
      </c>
      <c r="K2185" s="15" t="n">
        <v>8547</v>
      </c>
      <c r="L2185" s="15" t="n">
        <v>1296</v>
      </c>
      <c r="M2185" s="16" t="n">
        <v>70</v>
      </c>
      <c r="N2185" s="12" t="n">
        <v>0.024</v>
      </c>
      <c r="O2185" s="12" t="n">
        <v>0.445</v>
      </c>
      <c r="P2185" s="12" t="n">
        <v>31.1229</v>
      </c>
      <c r="Q2185" s="23" t="n">
        <f>M2187/H2185</f>
        <v>0.735</v>
      </c>
    </row>
    <row r="2186" ht="22.5" customHeight="1">
      <c r="A2186" s="34"/>
      <c r="B2186" s="34"/>
      <c r="C2186" s="13"/>
      <c r="D2186" s="20"/>
      <c r="E2186" s="29"/>
      <c r="F2186" s="20"/>
      <c r="G2186" s="106"/>
      <c r="H2186" s="54"/>
      <c r="I2186" s="20"/>
      <c r="J2186" s="13" t="s">
        <v>127</v>
      </c>
      <c r="K2186" s="15" t="n">
        <v>9717</v>
      </c>
      <c r="L2186" s="15" t="n">
        <v>1365</v>
      </c>
      <c r="M2186" s="16" t="n">
        <v>93</v>
      </c>
      <c r="N2186" s="12" t="n">
        <v>0.024</v>
      </c>
      <c r="O2186" s="12" t="n">
        <v>0.359</v>
      </c>
      <c r="P2186" s="12" t="n">
        <v>33.3608</v>
      </c>
      <c r="Q2186" s="26"/>
    </row>
    <row r="2187" ht="22.5" customHeight="1">
      <c r="A2187" s="34"/>
      <c r="B2187" s="34"/>
      <c r="C2187" s="13"/>
      <c r="D2187" s="20"/>
      <c r="E2187" s="29"/>
      <c r="F2187" s="20"/>
      <c r="G2187" s="107"/>
      <c r="H2187" s="55"/>
      <c r="I2187" s="20"/>
      <c r="J2187" s="13" t="s">
        <v>128</v>
      </c>
      <c r="K2187" s="15" t="n">
        <v>12985</v>
      </c>
      <c r="L2187" s="15" t="n">
        <v>1860</v>
      </c>
      <c r="M2187" s="16" t="n">
        <v>147</v>
      </c>
      <c r="N2187" s="12" t="n">
        <v>0.024</v>
      </c>
      <c r="O2187" s="12" t="n">
        <v>0.306</v>
      </c>
      <c r="P2187" s="12" t="n">
        <v>45.0259</v>
      </c>
      <c r="Q2187" s="26"/>
    </row>
    <row r="2188" ht="22.5" customHeight="1">
      <c r="A2188" s="34"/>
      <c r="B2188" s="34"/>
      <c r="C2188" s="13" t="n">
        <v>5623760</v>
      </c>
      <c r="D2188" s="13" t="s">
        <v>89</v>
      </c>
      <c r="E2188" s="14" t="s">
        <v>14</v>
      </c>
      <c r="F2188" s="13" t="s">
        <v>15</v>
      </c>
      <c r="G2188" s="24" t="n">
        <v>0.15</v>
      </c>
      <c r="H2188" s="13" t="n">
        <v>50</v>
      </c>
      <c r="I2188" s="21" t="n">
        <f>G2188*H2188*7</f>
        <v>52.5</v>
      </c>
      <c r="J2188" s="13" t="s">
        <v>126</v>
      </c>
      <c r="K2188" s="15" t="n">
        <v>15</v>
      </c>
      <c r="L2188" s="15" t="n">
        <v>5</v>
      </c>
      <c r="M2188" s="16" t="n">
        <v>1</v>
      </c>
      <c r="N2188" s="12" t="n">
        <v>0.03</v>
      </c>
      <c r="O2188" s="12" t="n">
        <v>0.15</v>
      </c>
      <c r="P2188" s="12" t="n">
        <v>0.15</v>
      </c>
      <c r="Q2188" s="23" t="n">
        <f>M2190/H2188</f>
        <v>1</v>
      </c>
    </row>
    <row r="2189" ht="22.5" customHeight="1">
      <c r="A2189" s="34"/>
      <c r="B2189" s="34"/>
      <c r="C2189" s="13"/>
      <c r="D2189" s="20"/>
      <c r="E2189" s="29"/>
      <c r="F2189" s="20"/>
      <c r="G2189" s="106"/>
      <c r="H2189" s="20"/>
      <c r="I2189" s="20"/>
      <c r="J2189" s="13" t="s">
        <v>127</v>
      </c>
      <c r="K2189" s="15" t="n">
        <v>6235</v>
      </c>
      <c r="L2189" s="15" t="n">
        <v>1205</v>
      </c>
      <c r="M2189" s="16" t="n">
        <v>50</v>
      </c>
      <c r="N2189" s="12" t="n">
        <v>0.006</v>
      </c>
      <c r="O2189" s="12" t="n">
        <v>0.15</v>
      </c>
      <c r="P2189" s="12" t="n">
        <v>7.5</v>
      </c>
      <c r="Q2189" s="26"/>
    </row>
    <row r="2190" ht="22.5" customHeight="1">
      <c r="A2190" s="34"/>
      <c r="B2190" s="34"/>
      <c r="C2190" s="13"/>
      <c r="D2190" s="20"/>
      <c r="E2190" s="29"/>
      <c r="F2190" s="20"/>
      <c r="G2190" s="106"/>
      <c r="H2190" s="20"/>
      <c r="I2190" s="20"/>
      <c r="J2190" s="13" t="s">
        <v>128</v>
      </c>
      <c r="K2190" s="15" t="n">
        <v>20401</v>
      </c>
      <c r="L2190" s="15" t="n">
        <v>4453</v>
      </c>
      <c r="M2190" s="16" t="n">
        <v>50</v>
      </c>
      <c r="N2190" s="12" t="n">
        <v>0.002</v>
      </c>
      <c r="O2190" s="12" t="n">
        <v>0.15</v>
      </c>
      <c r="P2190" s="12" t="n">
        <v>7.5</v>
      </c>
      <c r="Q2190" s="26"/>
    </row>
    <row r="2191" ht="22.5" customHeight="1">
      <c r="A2191" s="34"/>
      <c r="B2191" s="34"/>
      <c r="C2191" s="13" t="n">
        <v>12039225</v>
      </c>
      <c r="D2191" s="11" t="s">
        <v>90</v>
      </c>
      <c r="E2191" s="13" t="s">
        <v>36</v>
      </c>
      <c r="F2191" s="13" t="s">
        <v>15</v>
      </c>
      <c r="G2191" s="24" t="n">
        <v>0.2</v>
      </c>
      <c r="H2191" s="52" t="n">
        <v>100</v>
      </c>
      <c r="I2191" s="21" t="n">
        <f>G2191*H2191*7</f>
        <v>140</v>
      </c>
      <c r="J2191" s="13" t="s">
        <v>126</v>
      </c>
      <c r="K2191" s="15" t="s">
        <v>149</v>
      </c>
      <c r="L2191" s="15"/>
      <c r="M2191" s="16"/>
      <c r="N2191" s="12"/>
      <c r="O2191" s="12"/>
      <c r="P2191" s="12"/>
      <c r="Q2191" s="23" t="n">
        <f>M2193/H2191</f>
        <v>0.38</v>
      </c>
    </row>
    <row r="2192" ht="22.5" customHeight="1">
      <c r="A2192" s="34"/>
      <c r="B2192" s="34"/>
      <c r="C2192" s="13"/>
      <c r="D2192" s="13"/>
      <c r="E2192" s="20"/>
      <c r="F2192" s="20"/>
      <c r="G2192" s="106"/>
      <c r="H2192" s="54"/>
      <c r="I2192" s="20"/>
      <c r="J2192" s="13" t="s">
        <v>127</v>
      </c>
      <c r="K2192" s="15" t="s">
        <v>149</v>
      </c>
      <c r="L2192" s="15"/>
      <c r="M2192" s="16"/>
      <c r="N2192" s="12"/>
      <c r="O2192" s="12"/>
      <c r="P2192" s="12"/>
      <c r="Q2192" s="26"/>
      <c r="R2192" s="4" t="s">
        <v>154</v>
      </c>
    </row>
    <row r="2193" ht="22.5" customHeight="1">
      <c r="A2193" s="30"/>
      <c r="B2193" s="30"/>
      <c r="C2193" s="13"/>
      <c r="D2193" s="13"/>
      <c r="E2193" s="20"/>
      <c r="F2193" s="20"/>
      <c r="G2193" s="107"/>
      <c r="H2193" s="55"/>
      <c r="I2193" s="20"/>
      <c r="J2193" s="13" t="s">
        <v>128</v>
      </c>
      <c r="K2193" s="15" t="n">
        <v>8280</v>
      </c>
      <c r="L2193" s="15" t="n">
        <v>3343</v>
      </c>
      <c r="M2193" s="16" t="n">
        <v>38</v>
      </c>
      <c r="N2193" s="12" t="n">
        <v>0.002</v>
      </c>
      <c r="O2193" s="12" t="n">
        <v>0.2</v>
      </c>
      <c r="P2193" s="12" t="n">
        <v>7.6</v>
      </c>
      <c r="Q2193" s="26"/>
    </row>
    <row r="2194" ht="22.5" customHeight="1">
      <c r="A2194" s="19"/>
      <c r="C2194" s="11"/>
      <c r="D2194" s="11"/>
      <c r="E2194" s="11"/>
      <c r="F2194" s="11"/>
      <c r="G2194" s="18"/>
      <c r="H2194" s="11"/>
      <c r="I2194" s="18"/>
      <c r="J2194" s="11"/>
      <c r="K2194" s="16"/>
      <c r="L2194" s="16"/>
      <c r="M2194" s="16"/>
      <c r="N2194" s="16"/>
      <c r="O2194" s="16"/>
      <c r="P2194" s="71"/>
      <c r="Q2194" s="8"/>
    </row>
    <row r="2195" ht="22.5" customHeight="1">
      <c r="A2195" s="19" t="s">
        <v>123</v>
      </c>
      <c r="B2195" s="9" t="s">
        <v>124</v>
      </c>
      <c r="C2195" s="11"/>
      <c r="D2195" s="11"/>
      <c r="E2195" s="11"/>
      <c r="F2195" s="11"/>
      <c r="G2195" s="18"/>
      <c r="H2195" s="11"/>
      <c r="I2195" s="18"/>
      <c r="J2195" s="11"/>
      <c r="K2195" s="22" t="n">
        <f>K2198+K2201+K2204+K2207+K2210+K2213+K2216+K2219+K2222+K2225+K2228+K2231+K2234+K2237+K2240+K2243+K2246+K2249+K2252+K2255+K2258+K2261+K2264+K2267+K2270+K2273+K2276+K2279+K2282+K2285+K2288+K2291+K2294+K2297+K2300+K2303+K2306+K2309+K2312+K2315+K2318+K2321+K2324+K2327+K2330+K2333+K2336+K2339+K2342+K2345+K2348+K2351+K2354+K2357+K2360+K2363+K2366+K2369+K2372+K2375+K2378+K2381+K2384+K2387+K2390+K2393+K2396+K2399+K2402+K2405+K2408+K2411+K2414+K2417+K2420+K2423+K2426+K2429+K2432+K2435+K2438+K2441+K2444+K2447+K2450+K2453+K2456+K2459+K2462+K2465+K2468+K2471+K2474+K2477+K2480+K2483+K2486+K2489+K2492+K2495+K2498+K2501+K2504+K2507+K2510+K2513+K2516+K2519+K2522+K2525+K2528+K2531+K2534+K2537+K2540+K2543+K2546+K2549+K2552+K2555+K2558+K2561+K2564+K2567+K2570+K2573+K2576+K2579+K2582+K2585+K2588+K2591+K2594+K2597+K2600+K2603+K2606+K2609+K2612+K2615+K2618+K2621</f>
        <v>9205967</v>
      </c>
      <c r="L2195" s="22" t="n">
        <f>L2198+L2201+L2204+L2207+L2210+L2213+L2216+L2219+L2222+L2225+L2228+L2231+L2234+L2237+L2240+L2243+L2246+L2249+L2252+L2255+L2258+L2261+L2264+L2267+L2270+L2273+L2276+L2279+L2282+L2285+L2288+L2291+L2294+L2297+L2300+L2303+L2306+L2309+L2312+L2315+L2318+L2321+L2324+L2327+L2330+L2333+L2336+L2339+L2342+L2345+L2348+L2351+L2354+L2357+L2360+L2363+L2366+L2369+L2372+L2375+L2378+L2381+L2384+L2387+L2390+L2393+L2396+L2399+L2402+L2405+L2408+L2411+L2414+L2417+L2420+L2423+L2426+L2429+L2432+L2435+L2438+L2441+L2444+L2447+L2450+L2453+L2456+L2459+L2462+L2465+L2468+L2471+L2474+L2477+L2480+L2483+L2486+L2489+L2492+L2495+L2498+L2501+L2504+L2507+L2510+L2513+L2516+L2519+L2522+L2525+L2528+L2531+L2534+L2537+L2540+L2543+L2546+L2549+L2552+L2555+L2558+L2561+L2564+L2567+L2570+L2573+L2576+L2579+L2582+L2585+L2588+L2591+L2594+L2597+L2600+L2603+L2606+L2609+L2612+L2615+L2618+L2621</f>
        <v>1619107</v>
      </c>
      <c r="M2195" s="16"/>
      <c r="N2195" s="16"/>
      <c r="O2195" s="16"/>
      <c r="P2195" s="41" t="n">
        <f>P2198+P2201+P2204+P2207+P2210+P2213+P2216+P2219+P2222+P2225+P2228+P2231+P2234+P2237+P2240+P2243+P2246+P2249+P2252+P2255+P2258+P2261+P2264+P2267+P2270+P2273+P2276+P2279+P2282+P2285+P2288+P2291+P2294+P2297+P2300+P2303+P2306+P2309+P2312+P2315+P2318+P2321+P2324+P2327+P2330+P2333+P2336+P2339+P2342+P2345+P2348+P2351+P2354+P2357+P2360+P2363+P2366+P2369+P2372+P2375+P2378+P2381+P2384+P2387+P2390+P2393+P2396+P2399+P2402+P2405+P2408+P2411+P2414+P2417+P2420+P2423+P2426+P2429+P2432+P2435+P2438+P2441+P2444+P2447+P2450+P2453+P2456+P2459+P2462+P2465+P2468+P2471+P2474+P2477+P2480+P2483+P2486+P2489+P2492+P2495+P2498+P2501+P2504+P2507+P2510+P2513+P2516+P2519+P2522+P2525+P2528+P2531+P2534+P2537+P2540+P2543+P2546+P2549+P2552+P2555+P2558+P2561+P2564+P2567+P2570+P2573+P2576+P2579+P2582+P2585+P2588+P2591+P2594+P2597+P2600+P2603+P2606+P2609+P2612+P2615+P2618+P2621</f>
        <v>4969.7619</v>
      </c>
      <c r="Q2195" s="8"/>
    </row>
    <row r="2196" ht="22.5" customHeight="1">
      <c r="A2196" s="27" t="n">
        <v>46286</v>
      </c>
      <c r="B2196" s="76" t="s">
        <v>125</v>
      </c>
      <c r="C2196" s="13" t="n">
        <v>10813123</v>
      </c>
      <c r="D2196" s="13" t="s">
        <v>10</v>
      </c>
      <c r="E2196" s="14" t="s">
        <v>11</v>
      </c>
      <c r="F2196" s="13" t="s">
        <v>12</v>
      </c>
      <c r="G2196" s="24" t="n">
        <v>0.25</v>
      </c>
      <c r="H2196" s="13" t="n">
        <v>1000</v>
      </c>
      <c r="I2196" s="21" t="n">
        <f>G2196*H2196*7</f>
        <v>1750</v>
      </c>
      <c r="J2196" s="13" t="s">
        <v>126</v>
      </c>
      <c r="K2196" s="11" t="n">
        <v>15785</v>
      </c>
      <c r="L2196" s="11" t="n">
        <v>1102</v>
      </c>
      <c r="M2196" s="11" t="n">
        <v>2</v>
      </c>
      <c r="N2196" s="12" t="n">
        <v>0</v>
      </c>
      <c r="O2196" s="12" t="n">
        <v>0.575</v>
      </c>
      <c r="P2196" s="12" t="n">
        <v>1.1495</v>
      </c>
      <c r="Q2196" s="23" t="n">
        <f>M2198/H2196</f>
        <v>0.03</v>
      </c>
    </row>
    <row r="2197" ht="22.5" customHeight="1">
      <c r="A2197" s="32"/>
      <c r="B2197" s="34"/>
      <c r="C2197" s="13"/>
      <c r="D2197" s="20"/>
      <c r="E2197" s="29"/>
      <c r="F2197" s="20"/>
      <c r="G2197" s="29"/>
      <c r="H2197" s="20"/>
      <c r="I2197" s="20"/>
      <c r="J2197" s="13" t="s">
        <v>127</v>
      </c>
      <c r="K2197" s="11" t="n">
        <v>28087</v>
      </c>
      <c r="L2197" s="11" t="n">
        <v>1678</v>
      </c>
      <c r="M2197" s="11" t="n">
        <v>6</v>
      </c>
      <c r="N2197" s="12" t="n">
        <v>0</v>
      </c>
      <c r="O2197" s="12" t="n">
        <v>0.362</v>
      </c>
      <c r="P2197" s="12" t="n">
        <v>2.1737</v>
      </c>
      <c r="Q2197" s="26"/>
    </row>
    <row r="2198" ht="22.5" customHeight="1">
      <c r="A2198" s="32"/>
      <c r="B2198" s="34"/>
      <c r="C2198" s="13"/>
      <c r="D2198" s="20"/>
      <c r="E2198" s="29"/>
      <c r="F2198" s="20"/>
      <c r="G2198" s="29"/>
      <c r="H2198" s="20"/>
      <c r="I2198" s="20"/>
      <c r="J2198" s="13" t="s">
        <v>128</v>
      </c>
      <c r="K2198" s="11" t="n">
        <v>62869</v>
      </c>
      <c r="L2198" s="11" t="n">
        <v>3146</v>
      </c>
      <c r="M2198" s="11" t="n">
        <v>30</v>
      </c>
      <c r="N2198" s="12" t="n">
        <v>0</v>
      </c>
      <c r="O2198" s="12" t="n">
        <v>0.4054</v>
      </c>
      <c r="P2198" s="12" t="n">
        <v>12.1625</v>
      </c>
      <c r="Q2198" s="26"/>
    </row>
    <row r="2199" ht="22.5" customHeight="1">
      <c r="A2199" s="32"/>
      <c r="B2199" s="34"/>
      <c r="C2199" s="13" t="n">
        <v>1745925</v>
      </c>
      <c r="D2199" s="13" t="s">
        <v>13</v>
      </c>
      <c r="E2199" s="14" t="s">
        <v>14</v>
      </c>
      <c r="F2199" s="13" t="s">
        <v>15</v>
      </c>
      <c r="G2199" s="24" t="n">
        <v>0.15</v>
      </c>
      <c r="H2199" s="13" t="n">
        <v>500</v>
      </c>
      <c r="I2199" s="21" t="n">
        <f>G2199*H2199*7</f>
        <v>525</v>
      </c>
      <c r="J2199" s="13" t="s">
        <v>126</v>
      </c>
      <c r="K2199" s="17" t="n">
        <v>122</v>
      </c>
      <c r="L2199" s="15" t="n">
        <v>53</v>
      </c>
      <c r="M2199" s="15" t="n">
        <v>0</v>
      </c>
      <c r="N2199" s="12" t="n">
        <v>0</v>
      </c>
      <c r="O2199" s="12" t="n">
        <v>0</v>
      </c>
      <c r="P2199" s="12" t="n">
        <v>0</v>
      </c>
      <c r="Q2199" s="23" t="n">
        <f>M2201/H2199</f>
        <v>0.878</v>
      </c>
    </row>
    <row r="2200" ht="22.5" customHeight="1">
      <c r="A2200" s="32"/>
      <c r="B2200" s="34"/>
      <c r="C2200" s="13"/>
      <c r="D2200" s="20"/>
      <c r="E2200" s="29"/>
      <c r="F2200" s="20"/>
      <c r="G2200" s="29"/>
      <c r="H2200" s="20"/>
      <c r="I2200" s="20"/>
      <c r="J2200" s="13" t="s">
        <v>127</v>
      </c>
      <c r="K2200" s="17" t="n">
        <v>6391</v>
      </c>
      <c r="L2200" s="15" t="n">
        <v>2829</v>
      </c>
      <c r="M2200" s="15" t="n">
        <v>51</v>
      </c>
      <c r="N2200" s="12" t="n">
        <v>0.003</v>
      </c>
      <c r="O2200" s="12" t="n">
        <v>0.15</v>
      </c>
      <c r="P2200" s="12" t="n">
        <v>7.65</v>
      </c>
      <c r="Q2200" s="26"/>
    </row>
    <row r="2201" ht="22.5" customHeight="1">
      <c r="A2201" s="32"/>
      <c r="B2201" s="34"/>
      <c r="C2201" s="13"/>
      <c r="D2201" s="20"/>
      <c r="E2201" s="29"/>
      <c r="F2201" s="20"/>
      <c r="G2201" s="29"/>
      <c r="H2201" s="20"/>
      <c r="I2201" s="20"/>
      <c r="J2201" s="13" t="s">
        <v>128</v>
      </c>
      <c r="K2201" s="15" t="n">
        <v>52791</v>
      </c>
      <c r="L2201" s="15" t="n">
        <v>17640</v>
      </c>
      <c r="M2201" s="15" t="n">
        <v>439</v>
      </c>
      <c r="N2201" s="12" t="n">
        <v>0.004</v>
      </c>
      <c r="O2201" s="12" t="n">
        <v>0.15</v>
      </c>
      <c r="P2201" s="12" t="n">
        <v>65.85</v>
      </c>
      <c r="Q2201" s="26"/>
    </row>
    <row r="2202" ht="22.5" customHeight="1">
      <c r="A2202" s="32"/>
      <c r="B2202" s="34"/>
      <c r="C2202" s="13" t="n">
        <v>6951600</v>
      </c>
      <c r="D2202" s="13" t="s">
        <v>16</v>
      </c>
      <c r="E2202" s="14" t="s">
        <v>17</v>
      </c>
      <c r="F2202" s="13" t="s">
        <v>15</v>
      </c>
      <c r="G2202" s="24" t="n">
        <v>0.17</v>
      </c>
      <c r="H2202" s="13" t="n">
        <v>100</v>
      </c>
      <c r="I2202" s="21" t="n">
        <f>G2202*H2202*7</f>
        <v>119</v>
      </c>
      <c r="J2202" s="13" t="s">
        <v>126</v>
      </c>
      <c r="K2202" s="15" t="n">
        <v>469</v>
      </c>
      <c r="L2202" s="15" t="n">
        <v>207</v>
      </c>
      <c r="M2202" s="15" t="n">
        <v>3</v>
      </c>
      <c r="N2202" s="12" t="n">
        <v>0.002</v>
      </c>
      <c r="O2202" s="12" t="n">
        <v>0.17</v>
      </c>
      <c r="P2202" s="12" t="n">
        <v>0.51</v>
      </c>
      <c r="Q2202" s="23" t="n">
        <f>M2204/H2202</f>
        <v>0.66</v>
      </c>
    </row>
    <row r="2203" ht="22.5" customHeight="1">
      <c r="A2203" s="32"/>
      <c r="B2203" s="34"/>
      <c r="C2203" s="13"/>
      <c r="D2203" s="20"/>
      <c r="E2203" s="29"/>
      <c r="F2203" s="20"/>
      <c r="G2203" s="29"/>
      <c r="H2203" s="20"/>
      <c r="I2203" s="20"/>
      <c r="J2203" s="13" t="s">
        <v>127</v>
      </c>
      <c r="K2203" s="15" t="n">
        <v>6623</v>
      </c>
      <c r="L2203" s="15" t="n">
        <v>2669</v>
      </c>
      <c r="M2203" s="15" t="n">
        <v>24</v>
      </c>
      <c r="N2203" s="12" t="n">
        <v>0.002</v>
      </c>
      <c r="O2203" s="12" t="n">
        <v>0.173</v>
      </c>
      <c r="P2203" s="12" t="n">
        <v>4.148</v>
      </c>
      <c r="Q2203" s="26"/>
    </row>
    <row r="2204" ht="22.5" customHeight="1">
      <c r="A2204" s="32"/>
      <c r="B2204" s="34"/>
      <c r="C2204" s="13"/>
      <c r="D2204" s="20"/>
      <c r="E2204" s="29"/>
      <c r="F2204" s="20"/>
      <c r="G2204" s="29"/>
      <c r="H2204" s="20"/>
      <c r="I2204" s="20"/>
      <c r="J2204" s="13" t="s">
        <v>128</v>
      </c>
      <c r="K2204" s="15" t="n">
        <v>15495</v>
      </c>
      <c r="L2204" s="15" t="n">
        <v>6093</v>
      </c>
      <c r="M2204" s="15" t="n">
        <v>66</v>
      </c>
      <c r="N2204" s="12" t="n">
        <v>0.002</v>
      </c>
      <c r="O2204" s="12" t="n">
        <v>0.173</v>
      </c>
      <c r="P2204" s="12" t="n">
        <v>11.424</v>
      </c>
      <c r="Q2204" s="26"/>
    </row>
    <row r="2205" ht="22.5" customHeight="1">
      <c r="A2205" s="32"/>
      <c r="B2205" s="34"/>
      <c r="C2205" s="13" t="n">
        <v>6951594</v>
      </c>
      <c r="D2205" s="13" t="s">
        <v>16</v>
      </c>
      <c r="E2205" s="14" t="s">
        <v>18</v>
      </c>
      <c r="F2205" s="13" t="s">
        <v>15</v>
      </c>
      <c r="G2205" s="24" t="n">
        <v>0.7</v>
      </c>
      <c r="H2205" s="13" t="n">
        <v>400</v>
      </c>
      <c r="I2205" s="21" t="n">
        <f>G2205*H2205*7</f>
        <v>1960</v>
      </c>
      <c r="J2205" s="13" t="s">
        <v>126</v>
      </c>
      <c r="K2205" s="15" t="n">
        <v>940</v>
      </c>
      <c r="L2205" s="15" t="n">
        <v>392</v>
      </c>
      <c r="M2205" s="15" t="n">
        <v>3</v>
      </c>
      <c r="N2205" s="12" t="n">
        <v>0.006</v>
      </c>
      <c r="O2205" s="12" t="n">
        <v>0.77</v>
      </c>
      <c r="P2205" s="12" t="n">
        <v>2.31</v>
      </c>
      <c r="Q2205" s="23" t="n">
        <f>M2207/H2205</f>
        <v>0.425</v>
      </c>
    </row>
    <row r="2206" ht="22.5" customHeight="1">
      <c r="A2206" s="32"/>
      <c r="B2206" s="34"/>
      <c r="C2206" s="13"/>
      <c r="D2206" s="20"/>
      <c r="E2206" s="29"/>
      <c r="F2206" s="20"/>
      <c r="G2206" s="29"/>
      <c r="H2206" s="20"/>
      <c r="I2206" s="20"/>
      <c r="J2206" s="13" t="s">
        <v>127</v>
      </c>
      <c r="K2206" s="15" t="n">
        <v>23523</v>
      </c>
      <c r="L2206" s="15" t="n">
        <v>10140</v>
      </c>
      <c r="M2206" s="15" t="n">
        <v>45</v>
      </c>
      <c r="N2206" s="12" t="n">
        <v>0.003</v>
      </c>
      <c r="O2206" s="12" t="n">
        <v>0.73</v>
      </c>
      <c r="P2206" s="12" t="n">
        <v>32.83</v>
      </c>
      <c r="Q2206" s="26"/>
    </row>
    <row r="2207" ht="22.5" customHeight="1">
      <c r="A2207" s="32"/>
      <c r="B2207" s="34"/>
      <c r="C2207" s="13"/>
      <c r="D2207" s="20"/>
      <c r="E2207" s="29"/>
      <c r="F2207" s="20"/>
      <c r="G2207" s="29"/>
      <c r="H2207" s="20"/>
      <c r="I2207" s="20"/>
      <c r="J2207" s="13" t="s">
        <v>128</v>
      </c>
      <c r="K2207" s="15" t="n">
        <v>89891</v>
      </c>
      <c r="L2207" s="15" t="n">
        <v>37755</v>
      </c>
      <c r="M2207" s="15" t="n">
        <v>170</v>
      </c>
      <c r="N2207" s="12" t="n">
        <v>0.003</v>
      </c>
      <c r="O2207" s="12" t="n">
        <v>0.702</v>
      </c>
      <c r="P2207" s="12" t="n">
        <v>119.42</v>
      </c>
      <c r="Q2207" s="26"/>
    </row>
    <row r="2208" ht="22.5" customHeight="1">
      <c r="A2208" s="32"/>
      <c r="B2208" s="34"/>
      <c r="C2208" s="13" t="n">
        <v>2732727</v>
      </c>
      <c r="D2208" s="13" t="s">
        <v>10</v>
      </c>
      <c r="E2208" s="14" t="s">
        <v>19</v>
      </c>
      <c r="F2208" s="13" t="s">
        <v>15</v>
      </c>
      <c r="G2208" s="24" t="n">
        <v>0.25</v>
      </c>
      <c r="H2208" s="13" t="n">
        <v>1000</v>
      </c>
      <c r="I2208" s="21" t="n">
        <f>G2208*H2208*7</f>
        <v>1750</v>
      </c>
      <c r="J2208" s="13" t="s">
        <v>126</v>
      </c>
      <c r="K2208" s="15" t="n">
        <v>378</v>
      </c>
      <c r="L2208" s="15" t="n">
        <v>126</v>
      </c>
      <c r="M2208" s="15" t="n">
        <v>11</v>
      </c>
      <c r="N2208" s="12" t="n">
        <v>0.022</v>
      </c>
      <c r="O2208" s="12" t="n">
        <v>0.25</v>
      </c>
      <c r="P2208" s="12" t="n">
        <v>2.75</v>
      </c>
      <c r="Q2208" s="23" t="n">
        <f>M2210/H2208</f>
        <v>0.343</v>
      </c>
    </row>
    <row r="2209" ht="22.5" customHeight="1">
      <c r="A2209" s="32"/>
      <c r="B2209" s="34"/>
      <c r="C2209" s="13"/>
      <c r="D2209" s="20"/>
      <c r="E2209" s="29"/>
      <c r="F2209" s="20"/>
      <c r="G2209" s="29"/>
      <c r="H2209" s="20"/>
      <c r="I2209" s="20"/>
      <c r="J2209" s="13" t="s">
        <v>127</v>
      </c>
      <c r="K2209" s="15" t="n">
        <v>9789</v>
      </c>
      <c r="L2209" s="15" t="n">
        <v>2843</v>
      </c>
      <c r="M2209" s="15" t="n">
        <v>66</v>
      </c>
      <c r="N2209" s="12" t="n">
        <v>0.006</v>
      </c>
      <c r="O2209" s="12" t="n">
        <v>0.25</v>
      </c>
      <c r="P2209" s="12" t="n">
        <v>16.475</v>
      </c>
      <c r="Q2209" s="26"/>
    </row>
    <row r="2210" ht="22.5" customHeight="1">
      <c r="A2210" s="32"/>
      <c r="B2210" s="34"/>
      <c r="C2210" s="13"/>
      <c r="D2210" s="20"/>
      <c r="E2210" s="29"/>
      <c r="F2210" s="20"/>
      <c r="G2210" s="29"/>
      <c r="H2210" s="20"/>
      <c r="I2210" s="20"/>
      <c r="J2210" s="13" t="s">
        <v>128</v>
      </c>
      <c r="K2210" s="15" t="n">
        <v>37601</v>
      </c>
      <c r="L2210" s="15" t="n">
        <v>11577</v>
      </c>
      <c r="M2210" s="15" t="n">
        <v>343</v>
      </c>
      <c r="N2210" s="12" t="n">
        <v>0.007</v>
      </c>
      <c r="O2210" s="12" t="n">
        <v>0.25</v>
      </c>
      <c r="P2210" s="12" t="n">
        <v>85.6</v>
      </c>
      <c r="Q2210" s="26"/>
    </row>
    <row r="2211" ht="22.5" customHeight="1">
      <c r="A2211" s="32"/>
      <c r="B2211" s="34"/>
      <c r="C2211" s="13" t="n">
        <v>5619156</v>
      </c>
      <c r="D2211" s="13" t="s">
        <v>10</v>
      </c>
      <c r="E2211" s="14" t="s">
        <v>19</v>
      </c>
      <c r="F2211" s="13" t="s">
        <v>12</v>
      </c>
      <c r="G2211" s="24" t="n">
        <v>0.24</v>
      </c>
      <c r="H2211" s="13" t="n">
        <v>500</v>
      </c>
      <c r="I2211" s="21" t="n">
        <f>G2211*H2211*7</f>
        <v>840</v>
      </c>
      <c r="J2211" s="13" t="s">
        <v>126</v>
      </c>
      <c r="K2211" s="15" t="n">
        <v>976</v>
      </c>
      <c r="L2211" s="15" t="n">
        <v>217</v>
      </c>
      <c r="M2211" s="15" t="n">
        <v>0</v>
      </c>
      <c r="N2211" s="12" t="n">
        <v>0</v>
      </c>
      <c r="O2211" s="12" t="n">
        <v>0</v>
      </c>
      <c r="P2211" s="12" t="n">
        <v>0</v>
      </c>
      <c r="Q2211" s="23" t="n">
        <f>M2213/H2211</f>
        <v>0.008</v>
      </c>
    </row>
    <row r="2212" ht="22.5" customHeight="1">
      <c r="A2212" s="32"/>
      <c r="B2212" s="34"/>
      <c r="C2212" s="13"/>
      <c r="D2212" s="20"/>
      <c r="E2212" s="29"/>
      <c r="F2212" s="20"/>
      <c r="G2212" s="29"/>
      <c r="H2212" s="20"/>
      <c r="I2212" s="20"/>
      <c r="J2212" s="13" t="s">
        <v>127</v>
      </c>
      <c r="K2212" s="15" t="n">
        <v>8527</v>
      </c>
      <c r="L2212" s="15" t="n">
        <v>1851</v>
      </c>
      <c r="M2212" s="15" t="n">
        <v>0</v>
      </c>
      <c r="N2212" s="12" t="n">
        <v>0</v>
      </c>
      <c r="O2212" s="12" t="n">
        <v>0</v>
      </c>
      <c r="P2212" s="12" t="n">
        <v>0.228</v>
      </c>
      <c r="Q2212" s="26"/>
    </row>
    <row r="2213" ht="22.5" customHeight="1">
      <c r="A2213" s="32"/>
      <c r="B2213" s="34"/>
      <c r="C2213" s="13"/>
      <c r="D2213" s="20"/>
      <c r="E2213" s="29"/>
      <c r="F2213" s="20"/>
      <c r="G2213" s="29"/>
      <c r="H2213" s="20"/>
      <c r="I2213" s="20"/>
      <c r="J2213" s="13" t="s">
        <v>128</v>
      </c>
      <c r="K2213" s="15" t="n">
        <v>18202</v>
      </c>
      <c r="L2213" s="15" t="n">
        <v>2702</v>
      </c>
      <c r="M2213" s="15" t="n">
        <v>4</v>
      </c>
      <c r="N2213" s="12" t="n">
        <v>0</v>
      </c>
      <c r="O2213" s="12" t="n">
        <v>0.3212</v>
      </c>
      <c r="P2213" s="12" t="n">
        <v>1.2847</v>
      </c>
      <c r="Q2213" s="26"/>
    </row>
    <row r="2214" ht="22.5" customHeight="1">
      <c r="A2214" s="32"/>
      <c r="B2214" s="34"/>
      <c r="C2214" s="13" t="n">
        <v>6425889</v>
      </c>
      <c r="D2214" s="13" t="s">
        <v>10</v>
      </c>
      <c r="E2214" s="14" t="s">
        <v>20</v>
      </c>
      <c r="F2214" s="13" t="s">
        <v>15</v>
      </c>
      <c r="G2214" s="24" t="n">
        <v>0.25</v>
      </c>
      <c r="H2214" s="13" t="n">
        <v>400</v>
      </c>
      <c r="I2214" s="21" t="n">
        <f>G2214*H2214*7</f>
        <v>700</v>
      </c>
      <c r="J2214" s="13" t="s">
        <v>126</v>
      </c>
      <c r="K2214" s="15" t="n">
        <v>154</v>
      </c>
      <c r="L2214" s="15" t="n">
        <v>26</v>
      </c>
      <c r="M2214" s="15" t="n">
        <v>0</v>
      </c>
      <c r="N2214" s="12" t="n">
        <v>0</v>
      </c>
      <c r="O2214" s="12" t="n">
        <v>0</v>
      </c>
      <c r="P2214" s="12" t="n">
        <v>0</v>
      </c>
      <c r="Q2214" s="23" t="n">
        <v>0.003</v>
      </c>
    </row>
    <row r="2215" ht="22.5" customHeight="1">
      <c r="A2215" s="32"/>
      <c r="B2215" s="34"/>
      <c r="C2215" s="13"/>
      <c r="D2215" s="20"/>
      <c r="E2215" s="29"/>
      <c r="F2215" s="20"/>
      <c r="G2215" s="29"/>
      <c r="H2215" s="20"/>
      <c r="I2215" s="20"/>
      <c r="J2215" s="13" t="s">
        <v>127</v>
      </c>
      <c r="K2215" s="15" t="n">
        <v>5484</v>
      </c>
      <c r="L2215" s="36" t="n">
        <v>2015</v>
      </c>
      <c r="M2215" s="15" t="n">
        <v>16</v>
      </c>
      <c r="N2215" s="12" t="n">
        <v>0.002</v>
      </c>
      <c r="O2215" s="12" t="n">
        <v>0.247</v>
      </c>
      <c r="P2215" s="12" t="n">
        <v>3.95</v>
      </c>
      <c r="Q2215" s="26"/>
    </row>
    <row r="2216" ht="22.5" customHeight="1">
      <c r="A2216" s="32"/>
      <c r="B2216" s="34"/>
      <c r="C2216" s="13"/>
      <c r="D2216" s="20"/>
      <c r="E2216" s="29"/>
      <c r="F2216" s="20"/>
      <c r="G2216" s="29"/>
      <c r="H2216" s="20"/>
      <c r="I2216" s="20"/>
      <c r="J2216" s="13" t="s">
        <v>128</v>
      </c>
      <c r="K2216" s="15" t="n">
        <v>23014</v>
      </c>
      <c r="L2216" s="15" t="n">
        <v>7252</v>
      </c>
      <c r="M2216" s="15" t="n">
        <v>151</v>
      </c>
      <c r="N2216" s="12" t="n">
        <v>0.005</v>
      </c>
      <c r="O2216" s="12" t="n">
        <v>0.25</v>
      </c>
      <c r="P2216" s="12" t="n">
        <v>37.675</v>
      </c>
      <c r="Q2216" s="26"/>
    </row>
    <row r="2217" ht="22.5" customHeight="1">
      <c r="A2217" s="32"/>
      <c r="B2217" s="34"/>
      <c r="C2217" s="13" t="n">
        <v>6439005</v>
      </c>
      <c r="D2217" s="13" t="s">
        <v>10</v>
      </c>
      <c r="E2217" s="14" t="s">
        <v>20</v>
      </c>
      <c r="F2217" s="13" t="s">
        <v>21</v>
      </c>
      <c r="G2217" s="24" t="n">
        <v>0.25</v>
      </c>
      <c r="H2217" s="13" t="n">
        <v>300</v>
      </c>
      <c r="I2217" s="21" t="n">
        <f>G2217*H2217*7</f>
        <v>525</v>
      </c>
      <c r="J2217" s="13" t="s">
        <v>126</v>
      </c>
      <c r="K2217" s="15" t="n">
        <v>0</v>
      </c>
      <c r="L2217" s="15" t="n">
        <v>0</v>
      </c>
      <c r="M2217" s="15" t="n">
        <v>0</v>
      </c>
      <c r="N2217" s="12" t="n">
        <v>0</v>
      </c>
      <c r="O2217" s="12" t="n">
        <v>0</v>
      </c>
      <c r="P2217" s="12" t="n">
        <v>0</v>
      </c>
      <c r="Q2217" s="23" t="n">
        <f>M2219/H2217</f>
        <v>0.193333333333333</v>
      </c>
    </row>
    <row r="2218" ht="22.5" customHeight="1">
      <c r="A2218" s="32"/>
      <c r="B2218" s="34"/>
      <c r="C2218" s="13"/>
      <c r="D2218" s="20"/>
      <c r="E2218" s="29"/>
      <c r="F2218" s="20"/>
      <c r="G2218" s="29"/>
      <c r="H2218" s="20"/>
      <c r="I2218" s="20"/>
      <c r="J2218" s="13" t="s">
        <v>127</v>
      </c>
      <c r="K2218" s="15" t="n">
        <v>13571</v>
      </c>
      <c r="L2218" s="15" t="n">
        <v>4210</v>
      </c>
      <c r="M2218" s="15" t="n">
        <v>5</v>
      </c>
      <c r="N2218" s="12" t="n">
        <v>0.0003</v>
      </c>
      <c r="O2218" s="12" t="n">
        <v>0.25</v>
      </c>
      <c r="P2218" s="12" t="n">
        <v>1.25</v>
      </c>
      <c r="Q2218" s="26"/>
    </row>
    <row r="2219" ht="22.5" customHeight="1">
      <c r="A2219" s="32"/>
      <c r="B2219" s="34"/>
      <c r="C2219" s="13"/>
      <c r="D2219" s="20"/>
      <c r="E2219" s="29"/>
      <c r="F2219" s="20"/>
      <c r="G2219" s="29"/>
      <c r="H2219" s="20"/>
      <c r="I2219" s="20"/>
      <c r="J2219" s="13" t="s">
        <v>128</v>
      </c>
      <c r="K2219" s="15" t="n">
        <v>63987</v>
      </c>
      <c r="L2219" s="15" t="n">
        <v>18510</v>
      </c>
      <c r="M2219" s="15" t="n">
        <v>58</v>
      </c>
      <c r="N2219" s="12" t="n">
        <v>0.0008</v>
      </c>
      <c r="O2219" s="12" t="n">
        <v>0.25</v>
      </c>
      <c r="P2219" s="12" t="n">
        <v>14.5</v>
      </c>
      <c r="Q2219" s="26"/>
    </row>
    <row r="2220" ht="22.5" customHeight="1">
      <c r="A2220" s="32"/>
      <c r="B2220" s="34"/>
      <c r="C2220" s="13" t="n">
        <v>7203110</v>
      </c>
      <c r="D2220" s="13" t="s">
        <v>22</v>
      </c>
      <c r="E2220" s="14" t="s">
        <v>23</v>
      </c>
      <c r="F2220" s="13" t="s">
        <v>15</v>
      </c>
      <c r="G2220" s="24" t="n">
        <v>0.2</v>
      </c>
      <c r="H2220" s="13" t="n">
        <v>100</v>
      </c>
      <c r="I2220" s="21" t="n">
        <f>G2220*H2220*7</f>
        <v>140</v>
      </c>
      <c r="J2220" s="13" t="s">
        <v>126</v>
      </c>
      <c r="K2220" s="15" t="n">
        <v>70</v>
      </c>
      <c r="L2220" s="15" t="n">
        <v>48</v>
      </c>
      <c r="M2220" s="15" t="n">
        <v>0</v>
      </c>
      <c r="N2220" s="12" t="n">
        <v>0</v>
      </c>
      <c r="O2220" s="12" t="n">
        <v>0</v>
      </c>
      <c r="P2220" s="12" t="n">
        <v>0</v>
      </c>
      <c r="Q2220" s="23" t="n">
        <f>M2222/H2220</f>
        <v>0.01</v>
      </c>
    </row>
    <row r="2221" ht="22.5" customHeight="1">
      <c r="A2221" s="32"/>
      <c r="B2221" s="34"/>
      <c r="C2221" s="13"/>
      <c r="D2221" s="20"/>
      <c r="E2221" s="29"/>
      <c r="F2221" s="20"/>
      <c r="G2221" s="29"/>
      <c r="H2221" s="20"/>
      <c r="I2221" s="20"/>
      <c r="J2221" s="13" t="s">
        <v>127</v>
      </c>
      <c r="K2221" s="15" t="n">
        <v>2324</v>
      </c>
      <c r="L2221" s="15" t="n">
        <v>1513</v>
      </c>
      <c r="M2221" s="15" t="n">
        <v>0</v>
      </c>
      <c r="N2221" s="12" t="n">
        <v>0</v>
      </c>
      <c r="O2221" s="12" t="n">
        <v>0</v>
      </c>
      <c r="P2221" s="12" t="n">
        <v>0</v>
      </c>
      <c r="Q2221" s="26"/>
    </row>
    <row r="2222" ht="22.5" customHeight="1">
      <c r="A2222" s="32"/>
      <c r="B2222" s="34"/>
      <c r="C2222" s="13"/>
      <c r="D2222" s="20"/>
      <c r="E2222" s="29"/>
      <c r="F2222" s="20"/>
      <c r="G2222" s="29"/>
      <c r="H2222" s="20"/>
      <c r="I2222" s="20"/>
      <c r="J2222" s="13" t="s">
        <v>128</v>
      </c>
      <c r="K2222" s="15" t="n">
        <v>10580</v>
      </c>
      <c r="L2222" s="15" t="n">
        <v>6923</v>
      </c>
      <c r="M2222" s="15" t="n">
        <v>1</v>
      </c>
      <c r="N2222" s="12" t="n">
        <v>0</v>
      </c>
      <c r="O2222" s="12" t="n">
        <v>0.2</v>
      </c>
      <c r="P2222" s="12" t="n">
        <v>0.2</v>
      </c>
      <c r="Q2222" s="26"/>
    </row>
    <row r="2223" ht="22.5" customHeight="1">
      <c r="A2223" s="32"/>
      <c r="B2223" s="34"/>
      <c r="C2223" s="13" t="n">
        <v>7202934</v>
      </c>
      <c r="D2223" s="13" t="s">
        <v>22</v>
      </c>
      <c r="E2223" s="14" t="s">
        <v>24</v>
      </c>
      <c r="F2223" s="13" t="s">
        <v>15</v>
      </c>
      <c r="G2223" s="24" t="n">
        <v>0.35</v>
      </c>
      <c r="H2223" s="13" t="n">
        <v>200</v>
      </c>
      <c r="I2223" s="21" t="n">
        <f>G2223*H2223*7</f>
        <v>490</v>
      </c>
      <c r="J2223" s="13" t="s">
        <v>126</v>
      </c>
      <c r="K2223" s="15" t="n">
        <v>2355</v>
      </c>
      <c r="L2223" s="15" t="n">
        <v>1220</v>
      </c>
      <c r="M2223" s="15" t="n">
        <v>0</v>
      </c>
      <c r="N2223" s="12" t="n">
        <v>0</v>
      </c>
      <c r="O2223" s="12" t="n">
        <v>0</v>
      </c>
      <c r="P2223" s="12" t="n">
        <v>0</v>
      </c>
      <c r="Q2223" s="23" t="n">
        <v>0</v>
      </c>
    </row>
    <row r="2224" ht="22.5" customHeight="1">
      <c r="A2224" s="32"/>
      <c r="B2224" s="34"/>
      <c r="C2224" s="13"/>
      <c r="D2224" s="20"/>
      <c r="E2224" s="29"/>
      <c r="F2224" s="20"/>
      <c r="G2224" s="29"/>
      <c r="H2224" s="20"/>
      <c r="I2224" s="20"/>
      <c r="J2224" s="13" t="s">
        <v>127</v>
      </c>
      <c r="K2224" s="17" t="n">
        <v>113770</v>
      </c>
      <c r="L2224" s="15" t="n">
        <v>68911</v>
      </c>
      <c r="M2224" s="15" t="n">
        <v>31</v>
      </c>
      <c r="N2224" s="12" t="n">
        <v>0</v>
      </c>
      <c r="O2224" s="12" t="n">
        <v>0.35</v>
      </c>
      <c r="P2224" s="12" t="n">
        <v>10.85</v>
      </c>
      <c r="Q2224" s="26"/>
    </row>
    <row r="2225" ht="22.5" customHeight="1">
      <c r="A2225" s="32"/>
      <c r="B2225" s="34"/>
      <c r="C2225" s="13"/>
      <c r="D2225" s="20"/>
      <c r="E2225" s="29"/>
      <c r="F2225" s="20"/>
      <c r="G2225" s="29"/>
      <c r="H2225" s="20"/>
      <c r="I2225" s="20"/>
      <c r="J2225" s="13" t="s">
        <v>128</v>
      </c>
      <c r="K2225" s="15" t="n">
        <v>232774</v>
      </c>
      <c r="L2225" s="15" t="n">
        <v>135885</v>
      </c>
      <c r="M2225" s="15" t="n">
        <v>72</v>
      </c>
      <c r="N2225" s="12" t="n">
        <v>0</v>
      </c>
      <c r="O2225" s="12" t="n">
        <v>0.35</v>
      </c>
      <c r="P2225" s="12" t="n">
        <v>25.2</v>
      </c>
      <c r="Q2225" s="26"/>
    </row>
    <row r="2226" ht="22.5" customHeight="1">
      <c r="A2226" s="32"/>
      <c r="B2226" s="34"/>
      <c r="C2226" s="13" t="n">
        <v>5847496</v>
      </c>
      <c r="D2226" s="13" t="s">
        <v>10</v>
      </c>
      <c r="E2226" s="14" t="s">
        <v>25</v>
      </c>
      <c r="F2226" s="13" t="s">
        <v>12</v>
      </c>
      <c r="G2226" s="24" t="n">
        <v>0.3</v>
      </c>
      <c r="H2226" s="13" t="n">
        <v>200</v>
      </c>
      <c r="I2226" s="21" t="n">
        <f>G2226*H2226*7</f>
        <v>420</v>
      </c>
      <c r="J2226" s="13" t="s">
        <v>126</v>
      </c>
      <c r="K2226" s="15" t="n">
        <v>483</v>
      </c>
      <c r="L2226" s="15" t="n">
        <v>32</v>
      </c>
      <c r="M2226" s="15" t="n">
        <v>0</v>
      </c>
      <c r="N2226" s="12" t="n">
        <v>0</v>
      </c>
      <c r="O2226" s="12" t="n">
        <v>0</v>
      </c>
      <c r="P2226" s="12" t="n">
        <v>0</v>
      </c>
      <c r="Q2226" s="23" t="n">
        <f>M2228/H2226</f>
        <v>0</v>
      </c>
    </row>
    <row r="2227" ht="22.5" customHeight="1">
      <c r="A2227" s="32"/>
      <c r="B2227" s="34"/>
      <c r="C2227" s="13"/>
      <c r="D2227" s="20"/>
      <c r="E2227" s="29"/>
      <c r="F2227" s="20"/>
      <c r="G2227" s="29"/>
      <c r="H2227" s="20"/>
      <c r="I2227" s="20"/>
      <c r="J2227" s="13" t="s">
        <v>127</v>
      </c>
      <c r="K2227" s="15" t="n">
        <v>1835</v>
      </c>
      <c r="L2227" s="15" t="n">
        <v>100</v>
      </c>
      <c r="M2227" s="15" t="n">
        <v>0</v>
      </c>
      <c r="N2227" s="12" t="n">
        <v>0</v>
      </c>
      <c r="O2227" s="12" t="n">
        <v>0</v>
      </c>
      <c r="P2227" s="12" t="n">
        <v>0.0403</v>
      </c>
      <c r="Q2227" s="26"/>
    </row>
    <row r="2228" ht="22.5" customHeight="1">
      <c r="A2228" s="32"/>
      <c r="B2228" s="34"/>
      <c r="C2228" s="13"/>
      <c r="D2228" s="20"/>
      <c r="E2228" s="29"/>
      <c r="F2228" s="20"/>
      <c r="G2228" s="29"/>
      <c r="H2228" s="20"/>
      <c r="I2228" s="20"/>
      <c r="J2228" s="13" t="s">
        <v>128</v>
      </c>
      <c r="K2228" s="15" t="n">
        <v>6858</v>
      </c>
      <c r="L2228" s="15" t="n">
        <v>473</v>
      </c>
      <c r="M2228" s="15" t="n">
        <v>0</v>
      </c>
      <c r="N2228" s="12" t="n">
        <v>0</v>
      </c>
      <c r="O2228" s="12" t="n">
        <v>0</v>
      </c>
      <c r="P2228" s="12" t="n">
        <v>0.2814</v>
      </c>
      <c r="Q2228" s="26"/>
    </row>
    <row r="2229" ht="22.5" customHeight="1">
      <c r="A2229" s="32"/>
      <c r="B2229" s="34"/>
      <c r="C2229" s="13" t="n">
        <v>7572369</v>
      </c>
      <c r="D2229" s="13" t="s">
        <v>10</v>
      </c>
      <c r="E2229" s="14" t="s">
        <v>25</v>
      </c>
      <c r="F2229" s="13" t="s">
        <v>15</v>
      </c>
      <c r="G2229" s="24" t="n">
        <v>0.3</v>
      </c>
      <c r="H2229" s="13" t="n">
        <v>400</v>
      </c>
      <c r="I2229" s="21" t="n">
        <f>G2229*H2229*7</f>
        <v>840</v>
      </c>
      <c r="J2229" s="13" t="s">
        <v>126</v>
      </c>
      <c r="K2229" s="15" t="n">
        <v>6</v>
      </c>
      <c r="L2229" s="15" t="n">
        <v>1</v>
      </c>
      <c r="M2229" s="15" t="n">
        <v>0</v>
      </c>
      <c r="N2229" s="12" t="n">
        <v>0</v>
      </c>
      <c r="O2229" s="12" t="n">
        <v>0</v>
      </c>
      <c r="P2229" s="12" t="n">
        <v>0</v>
      </c>
      <c r="Q2229" s="23" t="n">
        <f>M2231/H2229</f>
        <v>0.115</v>
      </c>
    </row>
    <row r="2230" ht="22.5" customHeight="1">
      <c r="A2230" s="32"/>
      <c r="B2230" s="34"/>
      <c r="C2230" s="13"/>
      <c r="D2230" s="20"/>
      <c r="E2230" s="29"/>
      <c r="F2230" s="20"/>
      <c r="G2230" s="29"/>
      <c r="H2230" s="20"/>
      <c r="I2230" s="20"/>
      <c r="J2230" s="13" t="s">
        <v>127</v>
      </c>
      <c r="K2230" s="15" t="n">
        <v>2711</v>
      </c>
      <c r="L2230" s="15" t="n">
        <v>775</v>
      </c>
      <c r="M2230" s="15" t="n">
        <v>17</v>
      </c>
      <c r="N2230" s="12" t="n">
        <v>0.007</v>
      </c>
      <c r="O2230" s="12" t="n">
        <v>0.3</v>
      </c>
      <c r="P2230" s="12" t="n">
        <v>5.1</v>
      </c>
      <c r="Q2230" s="26"/>
    </row>
    <row r="2231" ht="22.5" customHeight="1">
      <c r="A2231" s="32"/>
      <c r="B2231" s="34"/>
      <c r="C2231" s="13"/>
      <c r="D2231" s="20"/>
      <c r="E2231" s="29"/>
      <c r="F2231" s="20"/>
      <c r="G2231" s="29"/>
      <c r="H2231" s="20"/>
      <c r="I2231" s="20"/>
      <c r="J2231" s="13" t="s">
        <v>128</v>
      </c>
      <c r="K2231" s="15" t="n">
        <v>5458</v>
      </c>
      <c r="L2231" s="15" t="n">
        <v>1544</v>
      </c>
      <c r="M2231" s="15" t="n">
        <v>46</v>
      </c>
      <c r="N2231" s="12" t="n">
        <v>0.007</v>
      </c>
      <c r="O2231" s="12" t="n">
        <v>0.31</v>
      </c>
      <c r="P2231" s="12" t="n">
        <v>14.25</v>
      </c>
      <c r="Q2231" s="26"/>
    </row>
    <row r="2232" ht="22.5" customHeight="1">
      <c r="A2232" s="32"/>
      <c r="B2232" s="34"/>
      <c r="C2232" s="13" t="n">
        <v>8460883</v>
      </c>
      <c r="D2232" s="13" t="s">
        <v>16</v>
      </c>
      <c r="E2232" s="14" t="s">
        <v>11</v>
      </c>
      <c r="F2232" s="13" t="s">
        <v>15</v>
      </c>
      <c r="G2232" s="24" t="n">
        <v>0.14</v>
      </c>
      <c r="H2232" s="13" t="n">
        <v>1400</v>
      </c>
      <c r="I2232" s="21" t="n">
        <f>G2232*H2232*7</f>
        <v>1372</v>
      </c>
      <c r="J2232" s="13" t="s">
        <v>126</v>
      </c>
      <c r="K2232" s="15" t="n">
        <v>6926</v>
      </c>
      <c r="L2232" s="15" t="n">
        <v>1713</v>
      </c>
      <c r="M2232" s="15" t="n">
        <v>52</v>
      </c>
      <c r="N2232" s="12" t="n">
        <v>0.004</v>
      </c>
      <c r="O2232" s="12" t="n">
        <v>0.138</v>
      </c>
      <c r="P2232" s="12" t="n">
        <v>7.168</v>
      </c>
      <c r="Q2232" s="23" t="n">
        <f>M2234/H2232</f>
        <v>0.592857142857143</v>
      </c>
    </row>
    <row r="2233" ht="22.5" customHeight="1">
      <c r="A2233" s="32"/>
      <c r="B2233" s="34"/>
      <c r="C2233" s="13"/>
      <c r="D2233" s="20"/>
      <c r="E2233" s="29"/>
      <c r="F2233" s="20"/>
      <c r="G2233" s="29"/>
      <c r="H2233" s="20"/>
      <c r="I2233" s="20"/>
      <c r="J2233" s="13" t="s">
        <v>127</v>
      </c>
      <c r="K2233" s="15" t="n">
        <v>28954</v>
      </c>
      <c r="L2233" s="15" t="n">
        <v>7932</v>
      </c>
      <c r="M2233" s="15" t="n">
        <v>228</v>
      </c>
      <c r="N2233" s="12" t="n">
        <v>0.004</v>
      </c>
      <c r="O2233" s="12" t="n">
        <v>0.139</v>
      </c>
      <c r="P2233" s="12" t="n">
        <v>31.668</v>
      </c>
      <c r="Q2233" s="26"/>
    </row>
    <row r="2234" ht="22.5" customHeight="1">
      <c r="A2234" s="32"/>
      <c r="B2234" s="34"/>
      <c r="C2234" s="13"/>
      <c r="D2234" s="20"/>
      <c r="E2234" s="29"/>
      <c r="F2234" s="20"/>
      <c r="G2234" s="29"/>
      <c r="H2234" s="20"/>
      <c r="I2234" s="20"/>
      <c r="J2234" s="13" t="s">
        <v>128</v>
      </c>
      <c r="K2234" s="15" t="n">
        <v>86773</v>
      </c>
      <c r="L2234" s="15" t="n">
        <v>27119</v>
      </c>
      <c r="M2234" s="15" t="n">
        <v>830</v>
      </c>
      <c r="N2234" s="12" t="n">
        <v>0.004</v>
      </c>
      <c r="O2234" s="12" t="n">
        <v>0.139</v>
      </c>
      <c r="P2234" s="12" t="n">
        <v>115.304</v>
      </c>
      <c r="Q2234" s="26"/>
    </row>
    <row r="2235" ht="22.5" customHeight="1">
      <c r="A2235" s="32"/>
      <c r="B2235" s="34"/>
      <c r="C2235" s="13" t="n">
        <v>8531973</v>
      </c>
      <c r="D2235" s="13" t="s">
        <v>16</v>
      </c>
      <c r="E2235" s="14" t="s">
        <v>18</v>
      </c>
      <c r="F2235" s="13" t="s">
        <v>26</v>
      </c>
      <c r="G2235" s="24" t="n">
        <v>0.45</v>
      </c>
      <c r="H2235" s="13" t="n">
        <v>150</v>
      </c>
      <c r="I2235" s="21" t="n">
        <f>G2235*H2235*7</f>
        <v>472.5</v>
      </c>
      <c r="J2235" s="13" t="s">
        <v>126</v>
      </c>
      <c r="K2235" s="15" t="n">
        <v>0</v>
      </c>
      <c r="L2235" s="15" t="n">
        <v>0</v>
      </c>
      <c r="M2235" s="15" t="n">
        <v>0</v>
      </c>
      <c r="N2235" s="12" t="n">
        <v>0</v>
      </c>
      <c r="O2235" s="12" t="n">
        <v>0</v>
      </c>
      <c r="P2235" s="12" t="n">
        <v>0</v>
      </c>
      <c r="Q2235" s="23" t="n">
        <f>M2237/H2235</f>
        <v>0.366666666666667</v>
      </c>
    </row>
    <row r="2236" ht="22.5" customHeight="1">
      <c r="A2236" s="32"/>
      <c r="B2236" s="34"/>
      <c r="C2236" s="13"/>
      <c r="D2236" s="20"/>
      <c r="E2236" s="29"/>
      <c r="F2236" s="20"/>
      <c r="G2236" s="29"/>
      <c r="H2236" s="20"/>
      <c r="I2236" s="20"/>
      <c r="J2236" s="13" t="s">
        <v>127</v>
      </c>
      <c r="K2236" s="15" t="n">
        <v>149876</v>
      </c>
      <c r="L2236" s="15" t="n">
        <v>298</v>
      </c>
      <c r="M2236" s="15" t="n">
        <v>11</v>
      </c>
      <c r="N2236" s="12" t="n">
        <v>0.03</v>
      </c>
      <c r="O2236" s="12" t="n">
        <v>0.94</v>
      </c>
      <c r="P2236" s="12" t="n">
        <v>10.38</v>
      </c>
      <c r="Q2236" s="26"/>
    </row>
    <row r="2237" ht="22.5" customHeight="1">
      <c r="A2237" s="32"/>
      <c r="B2237" s="34"/>
      <c r="C2237" s="13"/>
      <c r="D2237" s="20"/>
      <c r="E2237" s="29"/>
      <c r="F2237" s="20"/>
      <c r="G2237" s="29"/>
      <c r="H2237" s="20"/>
      <c r="I2237" s="20"/>
      <c r="J2237" s="13" t="s">
        <v>128</v>
      </c>
      <c r="K2237" s="15" t="n">
        <v>503381</v>
      </c>
      <c r="L2237" s="15" t="n">
        <v>1032</v>
      </c>
      <c r="M2237" s="15" t="n">
        <v>55</v>
      </c>
      <c r="N2237" s="12" t="n">
        <v>0.04</v>
      </c>
      <c r="O2237" s="12" t="n">
        <v>0.67</v>
      </c>
      <c r="P2237" s="12" t="n">
        <v>36.65</v>
      </c>
      <c r="Q2237" s="26"/>
    </row>
    <row r="2238" ht="22.5" customHeight="1">
      <c r="A2238" s="32"/>
      <c r="B2238" s="34"/>
      <c r="C2238" s="13" t="n">
        <v>8156506</v>
      </c>
      <c r="D2238" s="13" t="s">
        <v>27</v>
      </c>
      <c r="E2238" s="14" t="s">
        <v>14</v>
      </c>
      <c r="F2238" s="13" t="s">
        <v>15</v>
      </c>
      <c r="G2238" s="24" t="n">
        <v>0.13</v>
      </c>
      <c r="H2238" s="13" t="n">
        <v>1000</v>
      </c>
      <c r="I2238" s="21" t="n">
        <f>G2238*H2238*7</f>
        <v>910</v>
      </c>
      <c r="J2238" s="13" t="s">
        <v>126</v>
      </c>
      <c r="K2238" s="15" t="n">
        <v>756</v>
      </c>
      <c r="L2238" s="15" t="n">
        <v>238</v>
      </c>
      <c r="M2238" s="15" t="n">
        <v>17</v>
      </c>
      <c r="N2238" s="12" t="n">
        <v>0.009</v>
      </c>
      <c r="O2238" s="12" t="n">
        <v>0.13</v>
      </c>
      <c r="P2238" s="12" t="n">
        <v>2.21</v>
      </c>
      <c r="Q2238" s="23" t="n">
        <f>M2240/H2238</f>
        <v>0.983</v>
      </c>
    </row>
    <row r="2239" ht="22.5" customHeight="1">
      <c r="A2239" s="32"/>
      <c r="B2239" s="34"/>
      <c r="C2239" s="13"/>
      <c r="D2239" s="20"/>
      <c r="E2239" s="29"/>
      <c r="F2239" s="20"/>
      <c r="G2239" s="29"/>
      <c r="H2239" s="20"/>
      <c r="I2239" s="20"/>
      <c r="J2239" s="13" t="s">
        <v>127</v>
      </c>
      <c r="K2239" s="15" t="n">
        <v>23875</v>
      </c>
      <c r="L2239" s="15" t="n">
        <v>7136</v>
      </c>
      <c r="M2239" s="15" t="n">
        <v>321</v>
      </c>
      <c r="N2239" s="12" t="n">
        <v>0.006</v>
      </c>
      <c r="O2239" s="12" t="n">
        <v>0.13</v>
      </c>
      <c r="P2239" s="12" t="n">
        <v>41.73</v>
      </c>
      <c r="Q2239" s="26"/>
    </row>
    <row r="2240" ht="22.5" customHeight="1">
      <c r="A2240" s="32"/>
      <c r="B2240" s="34"/>
      <c r="C2240" s="13"/>
      <c r="D2240" s="20"/>
      <c r="E2240" s="29"/>
      <c r="F2240" s="20"/>
      <c r="G2240" s="29"/>
      <c r="H2240" s="20"/>
      <c r="I2240" s="20"/>
      <c r="J2240" s="13" t="s">
        <v>128</v>
      </c>
      <c r="K2240" s="15" t="n">
        <v>74742</v>
      </c>
      <c r="L2240" s="15" t="n">
        <v>26742</v>
      </c>
      <c r="M2240" s="15" t="n">
        <v>983</v>
      </c>
      <c r="N2240" s="12" t="n">
        <v>0.005</v>
      </c>
      <c r="O2240" s="12" t="n">
        <v>0.13</v>
      </c>
      <c r="P2240" s="12" t="n">
        <v>127.79</v>
      </c>
      <c r="Q2240" s="26"/>
    </row>
    <row r="2241" ht="22.5" customHeight="1">
      <c r="A2241" s="32"/>
      <c r="B2241" s="34"/>
      <c r="C2241" s="13" t="n">
        <v>8819666</v>
      </c>
      <c r="D2241" s="13" t="s">
        <v>27</v>
      </c>
      <c r="E2241" s="14" t="s">
        <v>14</v>
      </c>
      <c r="F2241" s="13" t="s">
        <v>12</v>
      </c>
      <c r="G2241" s="24" t="n">
        <v>0.08</v>
      </c>
      <c r="H2241" s="13" t="n">
        <v>200</v>
      </c>
      <c r="I2241" s="21" t="n">
        <f>G2241*H2241*7</f>
        <v>112</v>
      </c>
      <c r="J2241" s="13" t="s">
        <v>126</v>
      </c>
      <c r="K2241" s="15" t="n">
        <v>774</v>
      </c>
      <c r="L2241" s="15" t="n">
        <v>130</v>
      </c>
      <c r="M2241" s="15" t="n">
        <v>15</v>
      </c>
      <c r="N2241" s="12" t="n">
        <v>0.018</v>
      </c>
      <c r="O2241" s="12" t="n">
        <v>0.155</v>
      </c>
      <c r="P2241" s="12" t="n">
        <v>2.3233</v>
      </c>
      <c r="Q2241" s="23" t="n">
        <f>M2243/H2241</f>
        <v>0.995</v>
      </c>
    </row>
    <row r="2242" ht="22.5" customHeight="1">
      <c r="A2242" s="32"/>
      <c r="B2242" s="34"/>
      <c r="C2242" s="13"/>
      <c r="D2242" s="20"/>
      <c r="E2242" s="29"/>
      <c r="F2242" s="20"/>
      <c r="G2242" s="29"/>
      <c r="H2242" s="20"/>
      <c r="I2242" s="20"/>
      <c r="J2242" s="13" t="s">
        <v>127</v>
      </c>
      <c r="K2242" s="15" t="n">
        <v>4075</v>
      </c>
      <c r="L2242" s="15" t="n">
        <v>627</v>
      </c>
      <c r="M2242" s="15" t="n">
        <v>86</v>
      </c>
      <c r="N2242" s="12" t="n">
        <v>0.014</v>
      </c>
      <c r="O2242" s="12" t="n">
        <v>0.1</v>
      </c>
      <c r="P2242" s="12" t="n">
        <v>8.6166</v>
      </c>
      <c r="Q2242" s="26"/>
    </row>
    <row r="2243" ht="22.5" customHeight="1">
      <c r="A2243" s="32"/>
      <c r="B2243" s="34"/>
      <c r="C2243" s="13"/>
      <c r="D2243" s="20"/>
      <c r="E2243" s="29"/>
      <c r="F2243" s="20"/>
      <c r="G2243" s="29"/>
      <c r="H2243" s="20"/>
      <c r="I2243" s="20"/>
      <c r="J2243" s="13" t="s">
        <v>128</v>
      </c>
      <c r="K2243" s="15" t="n">
        <v>9198</v>
      </c>
      <c r="L2243" s="15" t="n">
        <v>1532</v>
      </c>
      <c r="M2243" s="15" t="n">
        <v>199</v>
      </c>
      <c r="N2243" s="12" t="n">
        <v>0.013</v>
      </c>
      <c r="O2243" s="12" t="n">
        <v>0.101</v>
      </c>
      <c r="P2243" s="12" t="n">
        <v>20.1512</v>
      </c>
      <c r="Q2243" s="26"/>
    </row>
    <row r="2244" ht="22.5" customHeight="1">
      <c r="A2244" s="32"/>
      <c r="B2244" s="34"/>
      <c r="C2244" s="13" t="n">
        <v>91410799</v>
      </c>
      <c r="D2244" s="13" t="s">
        <v>31</v>
      </c>
      <c r="E2244" s="14" t="s">
        <v>42</v>
      </c>
      <c r="F2244" s="13" t="s">
        <v>15</v>
      </c>
      <c r="G2244" s="24" t="n">
        <v>0.02</v>
      </c>
      <c r="H2244" s="13" t="n">
        <v>500</v>
      </c>
      <c r="I2244" s="21" t="n">
        <f>G2244*H2244*7</f>
        <v>70</v>
      </c>
      <c r="J2244" s="13" t="s">
        <v>126</v>
      </c>
      <c r="K2244" s="15" t="n">
        <v>87</v>
      </c>
      <c r="L2244" s="15" t="n">
        <v>14</v>
      </c>
      <c r="M2244" s="15" t="n">
        <v>0</v>
      </c>
      <c r="N2244" s="12" t="n">
        <v>0</v>
      </c>
      <c r="O2244" s="12" t="n">
        <v>0</v>
      </c>
      <c r="P2244" s="12" t="n">
        <v>0</v>
      </c>
      <c r="Q2244" s="23" t="n">
        <f>M2246/H2244</f>
        <v>0.096</v>
      </c>
    </row>
    <row r="2245" ht="22.5" customHeight="1">
      <c r="A2245" s="32"/>
      <c r="B2245" s="34"/>
      <c r="C2245" s="13"/>
      <c r="D2245" s="20"/>
      <c r="E2245" s="29"/>
      <c r="F2245" s="20"/>
      <c r="G2245" s="29"/>
      <c r="H2245" s="20"/>
      <c r="I2245" s="20"/>
      <c r="J2245" s="13" t="s">
        <v>127</v>
      </c>
      <c r="K2245" s="15" t="n">
        <v>30582</v>
      </c>
      <c r="L2245" s="15" t="n">
        <v>4172</v>
      </c>
      <c r="M2245" s="15" t="n">
        <v>48</v>
      </c>
      <c r="N2245" s="12" t="n">
        <v>0</v>
      </c>
      <c r="O2245" s="12" t="n">
        <v>0.02</v>
      </c>
      <c r="P2245" s="12" t="n">
        <v>0.96</v>
      </c>
      <c r="Q2245" s="26"/>
    </row>
    <row r="2246" ht="22.5" customHeight="1">
      <c r="A2246" s="32"/>
      <c r="B2246" s="34"/>
      <c r="C2246" s="13"/>
      <c r="D2246" s="20"/>
      <c r="E2246" s="29"/>
      <c r="F2246" s="20"/>
      <c r="G2246" s="29"/>
      <c r="H2246" s="20"/>
      <c r="I2246" s="20"/>
      <c r="J2246" s="13" t="s">
        <v>128</v>
      </c>
      <c r="K2246" s="15" t="n">
        <v>33322</v>
      </c>
      <c r="L2246" s="15" t="n">
        <v>4409</v>
      </c>
      <c r="M2246" s="15" t="n">
        <v>48</v>
      </c>
      <c r="N2246" s="12" t="n">
        <v>0</v>
      </c>
      <c r="O2246" s="12" t="n">
        <v>0.02</v>
      </c>
      <c r="P2246" s="12" t="n">
        <v>0.96</v>
      </c>
      <c r="Q2246" s="26"/>
    </row>
    <row r="2247" ht="22.5" customHeight="1">
      <c r="A2247" s="32"/>
      <c r="B2247" s="34"/>
      <c r="C2247" s="13" t="n">
        <v>7872826</v>
      </c>
      <c r="D2247" s="13" t="s">
        <v>28</v>
      </c>
      <c r="E2247" s="14" t="s">
        <v>14</v>
      </c>
      <c r="F2247" s="13" t="s">
        <v>15</v>
      </c>
      <c r="G2247" s="24" t="n">
        <v>0.48</v>
      </c>
      <c r="H2247" s="13" t="n">
        <v>100</v>
      </c>
      <c r="I2247" s="21" t="n">
        <f>G2247*H2247*7</f>
        <v>336</v>
      </c>
      <c r="J2247" s="13" t="s">
        <v>126</v>
      </c>
      <c r="K2247" s="15" t="n">
        <v>221</v>
      </c>
      <c r="L2247" s="15" t="n">
        <v>35</v>
      </c>
      <c r="M2247" s="15" t="n">
        <v>0</v>
      </c>
      <c r="N2247" s="12" t="n">
        <v>0</v>
      </c>
      <c r="O2247" s="12" t="n">
        <v>0</v>
      </c>
      <c r="P2247" s="12" t="n">
        <v>0</v>
      </c>
      <c r="Q2247" s="23" t="n">
        <f>M2249/H2247</f>
        <v>1</v>
      </c>
    </row>
    <row r="2248" ht="22.5" customHeight="1">
      <c r="A2248" s="32"/>
      <c r="B2248" s="34"/>
      <c r="C2248" s="13"/>
      <c r="D2248" s="20"/>
      <c r="E2248" s="29"/>
      <c r="F2248" s="20"/>
      <c r="G2248" s="29"/>
      <c r="H2248" s="20"/>
      <c r="I2248" s="20"/>
      <c r="J2248" s="13" t="s">
        <v>127</v>
      </c>
      <c r="K2248" s="15" t="n">
        <v>11294</v>
      </c>
      <c r="L2248" s="15" t="n">
        <v>2322</v>
      </c>
      <c r="M2248" s="15" t="n">
        <v>34</v>
      </c>
      <c r="N2248" s="12" t="n">
        <v>0.007</v>
      </c>
      <c r="O2248" s="12" t="n">
        <v>0.478</v>
      </c>
      <c r="P2248" s="12" t="n">
        <v>16.248</v>
      </c>
      <c r="Q2248" s="26"/>
    </row>
    <row r="2249" ht="22.5" customHeight="1">
      <c r="A2249" s="32"/>
      <c r="B2249" s="34"/>
      <c r="C2249" s="13"/>
      <c r="D2249" s="20"/>
      <c r="E2249" s="29"/>
      <c r="F2249" s="20"/>
      <c r="G2249" s="29"/>
      <c r="H2249" s="20"/>
      <c r="I2249" s="20"/>
      <c r="J2249" s="13" t="s">
        <v>128</v>
      </c>
      <c r="K2249" s="15" t="n">
        <v>37841</v>
      </c>
      <c r="L2249" s="15" t="n">
        <v>5988</v>
      </c>
      <c r="M2249" s="15" t="n">
        <v>100</v>
      </c>
      <c r="N2249" s="12" t="n">
        <v>0.008</v>
      </c>
      <c r="O2249" s="12" t="n">
        <v>0.479</v>
      </c>
      <c r="P2249" s="12" t="n">
        <v>47.928</v>
      </c>
      <c r="Q2249" s="26"/>
    </row>
    <row r="2250" ht="22.5" customHeight="1">
      <c r="A2250" s="32"/>
      <c r="B2250" s="34"/>
      <c r="C2250" s="13" t="n">
        <v>9311355</v>
      </c>
      <c r="D2250" s="13" t="s">
        <v>29</v>
      </c>
      <c r="E2250" s="14" t="s">
        <v>14</v>
      </c>
      <c r="F2250" s="13" t="s">
        <v>15</v>
      </c>
      <c r="G2250" s="24" t="n">
        <v>0.15</v>
      </c>
      <c r="H2250" s="13" t="n">
        <v>80</v>
      </c>
      <c r="I2250" s="21" t="n">
        <f>G2250*H2250*7</f>
        <v>84</v>
      </c>
      <c r="J2250" s="13" t="s">
        <v>126</v>
      </c>
      <c r="K2250" s="15" t="n">
        <v>5</v>
      </c>
      <c r="L2250" s="15" t="n">
        <v>2</v>
      </c>
      <c r="M2250" s="15" t="n">
        <v>0</v>
      </c>
      <c r="N2250" s="12" t="n">
        <v>0</v>
      </c>
      <c r="O2250" s="12" t="n">
        <v>0</v>
      </c>
      <c r="P2250" s="12" t="n">
        <v>0</v>
      </c>
      <c r="Q2250" s="23" t="n">
        <f>M2252/H2250</f>
        <v>0.35</v>
      </c>
    </row>
    <row r="2251" ht="22.5" customHeight="1">
      <c r="A2251" s="32"/>
      <c r="B2251" s="34"/>
      <c r="C2251" s="13"/>
      <c r="D2251" s="20"/>
      <c r="E2251" s="29"/>
      <c r="F2251" s="20"/>
      <c r="G2251" s="29"/>
      <c r="H2251" s="20"/>
      <c r="I2251" s="20"/>
      <c r="J2251" s="13" t="s">
        <v>127</v>
      </c>
      <c r="K2251" s="15" t="n">
        <v>2476</v>
      </c>
      <c r="L2251" s="15" t="n">
        <v>880</v>
      </c>
      <c r="M2251" s="15" t="n">
        <v>15</v>
      </c>
      <c r="N2251" s="12" t="n">
        <v>0.003</v>
      </c>
      <c r="O2251" s="12" t="n">
        <v>0.15</v>
      </c>
      <c r="P2251" s="12" t="n">
        <v>2.25</v>
      </c>
      <c r="Q2251" s="26"/>
    </row>
    <row r="2252" ht="22.5" customHeight="1">
      <c r="A2252" s="32"/>
      <c r="B2252" s="34"/>
      <c r="C2252" s="13"/>
      <c r="D2252" s="20"/>
      <c r="E2252" s="29"/>
      <c r="F2252" s="20"/>
      <c r="G2252" s="29"/>
      <c r="H2252" s="20"/>
      <c r="I2252" s="20"/>
      <c r="J2252" s="13" t="s">
        <v>128</v>
      </c>
      <c r="K2252" s="15" t="n">
        <v>5586</v>
      </c>
      <c r="L2252" s="15" t="n">
        <v>1365</v>
      </c>
      <c r="M2252" s="15" t="n">
        <v>28</v>
      </c>
      <c r="N2252" s="12" t="n">
        <v>0.003</v>
      </c>
      <c r="O2252" s="12" t="n">
        <v>0.15</v>
      </c>
      <c r="P2252" s="12" t="n">
        <v>4.2</v>
      </c>
      <c r="Q2252" s="26"/>
    </row>
    <row r="2253" ht="22.5" customHeight="1">
      <c r="A2253" s="32"/>
      <c r="B2253" s="34"/>
      <c r="C2253" s="13" t="n">
        <v>12114239</v>
      </c>
      <c r="D2253" s="13" t="s">
        <v>27</v>
      </c>
      <c r="E2253" s="14" t="s">
        <v>14</v>
      </c>
      <c r="F2253" s="13" t="s">
        <v>26</v>
      </c>
      <c r="G2253" s="24" t="n">
        <v>0.2</v>
      </c>
      <c r="H2253" s="13" t="n">
        <v>100</v>
      </c>
      <c r="I2253" s="21" t="n">
        <f>G2253*H2253*7</f>
        <v>140</v>
      </c>
      <c r="J2253" s="13" t="s">
        <v>126</v>
      </c>
      <c r="K2253" s="15" t="n">
        <v>0</v>
      </c>
      <c r="L2253" s="15" t="n">
        <v>0</v>
      </c>
      <c r="M2253" s="15" t="n">
        <v>0</v>
      </c>
      <c r="N2253" s="12" t="n">
        <v>0</v>
      </c>
      <c r="O2253" s="12" t="n">
        <v>0</v>
      </c>
      <c r="P2253" s="12" t="n">
        <v>0</v>
      </c>
      <c r="Q2253" s="23" t="n">
        <f>M2255/H2253</f>
        <v>0.73</v>
      </c>
    </row>
    <row r="2254" ht="22.5" customHeight="1">
      <c r="A2254" s="32"/>
      <c r="B2254" s="34"/>
      <c r="C2254" s="13"/>
      <c r="D2254" s="20"/>
      <c r="E2254" s="29"/>
      <c r="F2254" s="20"/>
      <c r="G2254" s="29"/>
      <c r="H2254" s="20"/>
      <c r="I2254" s="20"/>
      <c r="J2254" s="13" t="s">
        <v>127</v>
      </c>
      <c r="K2254" s="15" t="n">
        <v>22512</v>
      </c>
      <c r="L2254" s="15" t="n">
        <v>172</v>
      </c>
      <c r="M2254" s="15" t="n">
        <v>29</v>
      </c>
      <c r="N2254" s="12" t="n">
        <v>0</v>
      </c>
      <c r="O2254" s="12" t="n">
        <v>0.15</v>
      </c>
      <c r="P2254" s="12" t="n">
        <v>4.39</v>
      </c>
      <c r="Q2254" s="26"/>
    </row>
    <row r="2255" ht="22.5" customHeight="1">
      <c r="A2255" s="32"/>
      <c r="B2255" s="34"/>
      <c r="C2255" s="13"/>
      <c r="D2255" s="20"/>
      <c r="E2255" s="29"/>
      <c r="F2255" s="20"/>
      <c r="G2255" s="29"/>
      <c r="H2255" s="20"/>
      <c r="I2255" s="20"/>
      <c r="J2255" s="13" t="s">
        <v>128</v>
      </c>
      <c r="K2255" s="15" t="n">
        <v>60526</v>
      </c>
      <c r="L2255" s="15" t="n">
        <v>418</v>
      </c>
      <c r="M2255" s="15" t="n">
        <v>73</v>
      </c>
      <c r="N2255" s="12" t="n">
        <v>0.02</v>
      </c>
      <c r="O2255" s="12" t="n">
        <v>0.14</v>
      </c>
      <c r="P2255" s="12" t="n">
        <v>9.88</v>
      </c>
      <c r="Q2255" s="26"/>
    </row>
    <row r="2256" ht="22.5" customHeight="1">
      <c r="A2256" s="32"/>
      <c r="B2256" s="34"/>
      <c r="C2256" s="13" t="n">
        <v>10501490</v>
      </c>
      <c r="D2256" s="13" t="s">
        <v>13</v>
      </c>
      <c r="E2256" s="14" t="s">
        <v>14</v>
      </c>
      <c r="F2256" s="13" t="s">
        <v>15</v>
      </c>
      <c r="G2256" s="24" t="n">
        <v>0.15</v>
      </c>
      <c r="H2256" s="13" t="n">
        <v>100</v>
      </c>
      <c r="I2256" s="21" t="n">
        <f>G2256*H2256*7</f>
        <v>105</v>
      </c>
      <c r="J2256" s="13" t="s">
        <v>126</v>
      </c>
      <c r="K2256" s="15" t="n">
        <v>0</v>
      </c>
      <c r="L2256" s="15" t="n">
        <v>0</v>
      </c>
      <c r="M2256" s="15" t="n">
        <v>0</v>
      </c>
      <c r="N2256" s="12" t="n">
        <v>0</v>
      </c>
      <c r="O2256" s="12" t="n">
        <v>0</v>
      </c>
      <c r="P2256" s="12" t="n">
        <v>0</v>
      </c>
      <c r="Q2256" s="23" t="n">
        <f>M2258/H2256</f>
        <v>0.06</v>
      </c>
    </row>
    <row r="2257" ht="22.5" customHeight="1">
      <c r="A2257" s="32"/>
      <c r="B2257" s="34"/>
      <c r="C2257" s="13"/>
      <c r="D2257" s="20"/>
      <c r="E2257" s="29"/>
      <c r="F2257" s="20"/>
      <c r="G2257" s="29"/>
      <c r="H2257" s="20"/>
      <c r="I2257" s="20"/>
      <c r="J2257" s="13" t="s">
        <v>127</v>
      </c>
      <c r="K2257" s="15" t="n">
        <v>3</v>
      </c>
      <c r="L2257" s="15" t="n">
        <v>0</v>
      </c>
      <c r="M2257" s="15" t="n">
        <v>0</v>
      </c>
      <c r="N2257" s="12" t="n">
        <v>0</v>
      </c>
      <c r="O2257" s="12" t="n">
        <v>0</v>
      </c>
      <c r="P2257" s="12" t="n">
        <v>0</v>
      </c>
      <c r="Q2257" s="26"/>
    </row>
    <row r="2258" ht="22.5" customHeight="1">
      <c r="A2258" s="32"/>
      <c r="B2258" s="34"/>
      <c r="C2258" s="13"/>
      <c r="D2258" s="20"/>
      <c r="E2258" s="29"/>
      <c r="F2258" s="20"/>
      <c r="G2258" s="29"/>
      <c r="H2258" s="20"/>
      <c r="I2258" s="20"/>
      <c r="J2258" s="13" t="s">
        <v>128</v>
      </c>
      <c r="K2258" s="15" t="n">
        <v>519</v>
      </c>
      <c r="L2258" s="15" t="n">
        <v>195</v>
      </c>
      <c r="M2258" s="15" t="n">
        <v>6</v>
      </c>
      <c r="N2258" s="12" t="n">
        <v>0.004</v>
      </c>
      <c r="O2258" s="12" t="n">
        <v>0.13</v>
      </c>
      <c r="P2258" s="12" t="n">
        <v>0.78</v>
      </c>
      <c r="Q2258" s="26"/>
    </row>
    <row r="2259" ht="22.5" customHeight="1">
      <c r="A2259" s="32"/>
      <c r="B2259" s="34"/>
      <c r="C2259" s="53" t="n">
        <v>10912510</v>
      </c>
      <c r="D2259" s="13" t="s">
        <v>10</v>
      </c>
      <c r="E2259" s="14" t="s">
        <v>11</v>
      </c>
      <c r="F2259" s="13" t="s">
        <v>30</v>
      </c>
      <c r="G2259" s="24" t="n">
        <v>0.17</v>
      </c>
      <c r="H2259" s="13" t="n">
        <v>1500</v>
      </c>
      <c r="I2259" s="21" t="n">
        <f>G2259*H2259*7</f>
        <v>1785</v>
      </c>
      <c r="J2259" s="13" t="s">
        <v>126</v>
      </c>
      <c r="K2259" s="15" t="n">
        <v>5283</v>
      </c>
      <c r="L2259" s="15" t="n">
        <v>1243</v>
      </c>
      <c r="M2259" s="15" t="n">
        <v>32</v>
      </c>
      <c r="N2259" s="12" t="n">
        <v>0.01</v>
      </c>
      <c r="O2259" s="12" t="n">
        <v>0.31</v>
      </c>
      <c r="P2259" s="12" t="n">
        <v>10.02</v>
      </c>
      <c r="Q2259" s="23" t="n">
        <f>M2261/H2259</f>
        <v>0.135333333333333</v>
      </c>
    </row>
    <row r="2260" ht="22.5" customHeight="1">
      <c r="A2260" s="32"/>
      <c r="B2260" s="34"/>
      <c r="C2260" s="13"/>
      <c r="D2260" s="20"/>
      <c r="E2260" s="29"/>
      <c r="F2260" s="20"/>
      <c r="G2260" s="29"/>
      <c r="H2260" s="20"/>
      <c r="I2260" s="20"/>
      <c r="J2260" s="13" t="s">
        <v>127</v>
      </c>
      <c r="K2260" s="17" t="n">
        <v>9479</v>
      </c>
      <c r="L2260" s="15" t="n">
        <v>2363</v>
      </c>
      <c r="M2260" s="15" t="n">
        <v>81</v>
      </c>
      <c r="N2260" s="12" t="n">
        <v>0.01</v>
      </c>
      <c r="O2260" s="12" t="n">
        <v>0.22</v>
      </c>
      <c r="P2260" s="12" t="n">
        <v>17.61</v>
      </c>
      <c r="Q2260" s="26"/>
    </row>
    <row r="2261" ht="22.5" customHeight="1">
      <c r="A2261" s="32"/>
      <c r="B2261" s="34"/>
      <c r="C2261" s="13"/>
      <c r="D2261" s="20"/>
      <c r="E2261" s="29"/>
      <c r="F2261" s="20"/>
      <c r="G2261" s="29"/>
      <c r="H2261" s="20"/>
      <c r="I2261" s="20"/>
      <c r="J2261" s="13" t="s">
        <v>128</v>
      </c>
      <c r="K2261" s="15" t="n">
        <v>31026</v>
      </c>
      <c r="L2261" s="15" t="n">
        <v>7320</v>
      </c>
      <c r="M2261" s="15" t="n">
        <v>203</v>
      </c>
      <c r="N2261" s="12" t="n">
        <v>0.01</v>
      </c>
      <c r="O2261" s="12" t="n">
        <v>0.3756</v>
      </c>
      <c r="P2261" s="12" t="n">
        <v>84.52</v>
      </c>
      <c r="Q2261" s="26"/>
    </row>
    <row r="2262" ht="22.5" customHeight="1">
      <c r="A2262" s="32"/>
      <c r="B2262" s="34"/>
      <c r="C2262" s="53" t="n">
        <v>11080098</v>
      </c>
      <c r="D2262" s="13" t="s">
        <v>22</v>
      </c>
      <c r="E2262" s="14" t="s">
        <v>24</v>
      </c>
      <c r="F2262" s="13" t="s">
        <v>15</v>
      </c>
      <c r="G2262" s="24" t="n">
        <v>0.6</v>
      </c>
      <c r="H2262" s="13" t="n">
        <v>100</v>
      </c>
      <c r="I2262" s="21" t="n">
        <f>G2262*H2262*7</f>
        <v>420</v>
      </c>
      <c r="J2262" s="13" t="s">
        <v>126</v>
      </c>
      <c r="K2262" s="15" t="n">
        <v>0</v>
      </c>
      <c r="L2262" s="15" t="n">
        <v>0</v>
      </c>
      <c r="M2262" s="15" t="n">
        <v>0</v>
      </c>
      <c r="N2262" s="12" t="n">
        <v>0</v>
      </c>
      <c r="O2262" s="12" t="n">
        <v>0</v>
      </c>
      <c r="P2262" s="12" t="n">
        <v>0</v>
      </c>
      <c r="Q2262" s="23" t="n">
        <f>M2264/H2262</f>
        <v>0.02</v>
      </c>
    </row>
    <row r="2263" ht="22.5" customHeight="1">
      <c r="A2263" s="32"/>
      <c r="B2263" s="34"/>
      <c r="C2263" s="13"/>
      <c r="D2263" s="20"/>
      <c r="E2263" s="29"/>
      <c r="F2263" s="20"/>
      <c r="G2263" s="29"/>
      <c r="H2263" s="20"/>
      <c r="I2263" s="20"/>
      <c r="J2263" s="13" t="s">
        <v>127</v>
      </c>
      <c r="K2263" s="15" t="n">
        <v>9</v>
      </c>
      <c r="L2263" s="15" t="n">
        <v>0</v>
      </c>
      <c r="M2263" s="15" t="n">
        <v>0</v>
      </c>
      <c r="N2263" s="12" t="n">
        <v>0</v>
      </c>
      <c r="O2263" s="12" t="n">
        <v>0</v>
      </c>
      <c r="P2263" s="12" t="n">
        <v>0</v>
      </c>
      <c r="Q2263" s="26"/>
    </row>
    <row r="2264" ht="22.5" customHeight="1">
      <c r="A2264" s="32"/>
      <c r="B2264" s="34"/>
      <c r="C2264" s="13"/>
      <c r="D2264" s="20"/>
      <c r="E2264" s="29"/>
      <c r="F2264" s="20"/>
      <c r="G2264" s="29"/>
      <c r="H2264" s="20"/>
      <c r="I2264" s="20"/>
      <c r="J2264" s="13" t="s">
        <v>128</v>
      </c>
      <c r="K2264" s="15" t="n">
        <v>2113</v>
      </c>
      <c r="L2264" s="15" t="n">
        <v>1071</v>
      </c>
      <c r="M2264" s="15" t="n">
        <v>2</v>
      </c>
      <c r="N2264" s="12" t="n">
        <v>0.001</v>
      </c>
      <c r="O2264" s="12" t="n">
        <v>0.6</v>
      </c>
      <c r="P2264" s="12" t="n">
        <v>1.2</v>
      </c>
      <c r="Q2264" s="26"/>
    </row>
    <row r="2265" ht="22.5" customHeight="1">
      <c r="A2265" s="32"/>
      <c r="B2265" s="34"/>
      <c r="C2265" s="53" t="n">
        <v>11715627</v>
      </c>
      <c r="D2265" s="13" t="s">
        <v>29</v>
      </c>
      <c r="E2265" s="14" t="s">
        <v>14</v>
      </c>
      <c r="F2265" s="13" t="s">
        <v>15</v>
      </c>
      <c r="G2265" s="24" t="n">
        <v>0.4</v>
      </c>
      <c r="H2265" s="13" t="n">
        <v>100</v>
      </c>
      <c r="I2265" s="21" t="n">
        <f>G2265*H2265*7</f>
        <v>280</v>
      </c>
      <c r="J2265" s="13" t="s">
        <v>126</v>
      </c>
      <c r="K2265" s="15" t="n">
        <v>0</v>
      </c>
      <c r="L2265" s="15" t="n">
        <v>0</v>
      </c>
      <c r="M2265" s="15" t="n">
        <v>0</v>
      </c>
      <c r="N2265" s="12" t="n">
        <v>0</v>
      </c>
      <c r="O2265" s="12" t="n">
        <v>0</v>
      </c>
      <c r="P2265" s="12" t="n">
        <v>0</v>
      </c>
      <c r="Q2265" s="23" t="n">
        <f>M2267/H2265</f>
        <v>0</v>
      </c>
    </row>
    <row r="2266" ht="22.5" customHeight="1">
      <c r="A2266" s="32"/>
      <c r="B2266" s="34"/>
      <c r="C2266" s="13"/>
      <c r="D2266" s="20"/>
      <c r="E2266" s="29"/>
      <c r="F2266" s="20"/>
      <c r="G2266" s="29"/>
      <c r="H2266" s="20"/>
      <c r="I2266" s="20"/>
      <c r="J2266" s="13" t="s">
        <v>127</v>
      </c>
      <c r="K2266" s="15" t="n">
        <v>8</v>
      </c>
      <c r="L2266" s="15" t="n">
        <v>0</v>
      </c>
      <c r="M2266" s="15" t="n">
        <v>0</v>
      </c>
      <c r="N2266" s="12" t="n">
        <v>0</v>
      </c>
      <c r="O2266" s="12" t="n">
        <v>0</v>
      </c>
      <c r="P2266" s="12" t="n">
        <v>0</v>
      </c>
      <c r="Q2266" s="26"/>
    </row>
    <row r="2267" ht="22.5" customHeight="1">
      <c r="A2267" s="32"/>
      <c r="B2267" s="34"/>
      <c r="C2267" s="13"/>
      <c r="D2267" s="20"/>
      <c r="E2267" s="29"/>
      <c r="F2267" s="20"/>
      <c r="G2267" s="29"/>
      <c r="H2267" s="20"/>
      <c r="I2267" s="20"/>
      <c r="J2267" s="13" t="s">
        <v>128</v>
      </c>
      <c r="K2267" s="15" t="n">
        <v>35</v>
      </c>
      <c r="L2267" s="15" t="n">
        <v>0</v>
      </c>
      <c r="M2267" s="15" t="n">
        <v>0</v>
      </c>
      <c r="N2267" s="12" t="n">
        <v>0</v>
      </c>
      <c r="O2267" s="12" t="n">
        <v>0</v>
      </c>
      <c r="P2267" s="12" t="n">
        <v>0</v>
      </c>
      <c r="Q2267" s="26"/>
    </row>
    <row r="2268" ht="22.5" customHeight="1">
      <c r="A2268" s="32"/>
      <c r="B2268" s="34"/>
      <c r="C2268" s="53" t="n">
        <v>11715655</v>
      </c>
      <c r="D2268" s="13" t="s">
        <v>16</v>
      </c>
      <c r="E2268" s="14" t="s">
        <v>11</v>
      </c>
      <c r="F2268" s="13" t="s">
        <v>15</v>
      </c>
      <c r="G2268" s="24" t="n">
        <v>0.15</v>
      </c>
      <c r="H2268" s="13" t="n">
        <v>100</v>
      </c>
      <c r="I2268" s="21" t="n">
        <f>G2268*H2268*7</f>
        <v>105</v>
      </c>
      <c r="J2268" s="13" t="s">
        <v>126</v>
      </c>
      <c r="K2268" s="15" t="n">
        <v>0</v>
      </c>
      <c r="L2268" s="15" t="n">
        <v>0</v>
      </c>
      <c r="M2268" s="15" t="n">
        <v>0</v>
      </c>
      <c r="N2268" s="12" t="n">
        <v>0</v>
      </c>
      <c r="O2268" s="12" t="n">
        <v>0</v>
      </c>
      <c r="P2268" s="12" t="n">
        <v>0</v>
      </c>
      <c r="Q2268" s="23" t="n">
        <f>M2270/H2268</f>
        <v>0</v>
      </c>
    </row>
    <row r="2269" ht="22.5" customHeight="1">
      <c r="A2269" s="32"/>
      <c r="B2269" s="34"/>
      <c r="C2269" s="13"/>
      <c r="D2269" s="20"/>
      <c r="E2269" s="29"/>
      <c r="F2269" s="20"/>
      <c r="G2269" s="29"/>
      <c r="H2269" s="20"/>
      <c r="I2269" s="20"/>
      <c r="J2269" s="13" t="s">
        <v>127</v>
      </c>
      <c r="K2269" s="15" t="n">
        <v>6</v>
      </c>
      <c r="L2269" s="15" t="n">
        <v>0</v>
      </c>
      <c r="M2269" s="15" t="n">
        <v>0</v>
      </c>
      <c r="N2269" s="12" t="n">
        <v>0</v>
      </c>
      <c r="O2269" s="12" t="n">
        <v>0</v>
      </c>
      <c r="P2269" s="12" t="n">
        <v>0</v>
      </c>
      <c r="Q2269" s="26"/>
    </row>
    <row r="2270" ht="22.5" customHeight="1">
      <c r="A2270" s="32"/>
      <c r="B2270" s="34"/>
      <c r="C2270" s="13"/>
      <c r="D2270" s="20"/>
      <c r="E2270" s="29"/>
      <c r="F2270" s="20"/>
      <c r="G2270" s="29"/>
      <c r="H2270" s="20"/>
      <c r="I2270" s="20"/>
      <c r="J2270" s="13" t="s">
        <v>128</v>
      </c>
      <c r="K2270" s="15" t="n">
        <v>253</v>
      </c>
      <c r="L2270" s="15" t="n">
        <v>5</v>
      </c>
      <c r="M2270" s="15" t="n">
        <v>0</v>
      </c>
      <c r="N2270" s="12" t="n">
        <v>0</v>
      </c>
      <c r="O2270" s="12" t="n">
        <v>0</v>
      </c>
      <c r="P2270" s="12" t="n">
        <v>0</v>
      </c>
      <c r="Q2270" s="26"/>
    </row>
    <row r="2271" ht="22.5" customHeight="1">
      <c r="A2271" s="32"/>
      <c r="B2271" s="34"/>
      <c r="C2271" s="53" t="n">
        <v>11715811</v>
      </c>
      <c r="D2271" s="13" t="s">
        <v>16</v>
      </c>
      <c r="E2271" s="14" t="s">
        <v>17</v>
      </c>
      <c r="F2271" s="13" t="s">
        <v>15</v>
      </c>
      <c r="G2271" s="24" t="n">
        <v>0.17</v>
      </c>
      <c r="H2271" s="13" t="n">
        <v>100</v>
      </c>
      <c r="I2271" s="21" t="n">
        <f>G2271*H2271*7</f>
        <v>119</v>
      </c>
      <c r="J2271" s="13" t="s">
        <v>126</v>
      </c>
      <c r="K2271" s="15" t="n">
        <v>0</v>
      </c>
      <c r="L2271" s="15" t="n">
        <v>0</v>
      </c>
      <c r="M2271" s="15" t="n">
        <v>0</v>
      </c>
      <c r="N2271" s="12" t="n">
        <v>0</v>
      </c>
      <c r="O2271" s="12" t="n">
        <v>0</v>
      </c>
      <c r="P2271" s="12" t="n">
        <v>0</v>
      </c>
      <c r="Q2271" s="23" t="n">
        <f>M2273/H2271</f>
        <v>0</v>
      </c>
    </row>
    <row r="2272" ht="22.5" customHeight="1">
      <c r="A2272" s="32"/>
      <c r="B2272" s="34"/>
      <c r="C2272" s="13"/>
      <c r="D2272" s="20"/>
      <c r="E2272" s="29"/>
      <c r="F2272" s="20"/>
      <c r="G2272" s="29"/>
      <c r="H2272" s="20"/>
      <c r="I2272" s="20"/>
      <c r="J2272" s="13" t="s">
        <v>127</v>
      </c>
      <c r="K2272" s="15" t="n">
        <v>7</v>
      </c>
      <c r="L2272" s="15" t="n">
        <v>0</v>
      </c>
      <c r="M2272" s="15" t="n">
        <v>0</v>
      </c>
      <c r="N2272" s="12" t="n">
        <v>0</v>
      </c>
      <c r="O2272" s="12" t="n">
        <v>0</v>
      </c>
      <c r="P2272" s="12" t="n">
        <v>0</v>
      </c>
      <c r="Q2272" s="26"/>
    </row>
    <row r="2273" ht="22.5" customHeight="1">
      <c r="A2273" s="32"/>
      <c r="B2273" s="34"/>
      <c r="C2273" s="13"/>
      <c r="D2273" s="20"/>
      <c r="E2273" s="29"/>
      <c r="F2273" s="20"/>
      <c r="G2273" s="29"/>
      <c r="H2273" s="20"/>
      <c r="I2273" s="20"/>
      <c r="J2273" s="13" t="s">
        <v>128</v>
      </c>
      <c r="K2273" s="15" t="n">
        <v>233</v>
      </c>
      <c r="L2273" s="15" t="n">
        <v>1</v>
      </c>
      <c r="M2273" s="15" t="n">
        <v>0</v>
      </c>
      <c r="N2273" s="12" t="n">
        <v>0</v>
      </c>
      <c r="O2273" s="12" t="n">
        <v>0</v>
      </c>
      <c r="P2273" s="12" t="n">
        <v>0</v>
      </c>
      <c r="Q2273" s="26"/>
    </row>
    <row r="2274" ht="22.5" customHeight="1">
      <c r="A2274" s="32"/>
      <c r="B2274" s="34"/>
      <c r="C2274" s="53" t="n">
        <v>11729927</v>
      </c>
      <c r="D2274" s="13" t="s">
        <v>10</v>
      </c>
      <c r="E2274" s="14" t="s">
        <v>20</v>
      </c>
      <c r="F2274" s="13" t="s">
        <v>15</v>
      </c>
      <c r="G2274" s="24" t="n">
        <v>0.25</v>
      </c>
      <c r="H2274" s="13" t="n">
        <v>100</v>
      </c>
      <c r="I2274" s="21" t="n">
        <f>G2274*H2274*7</f>
        <v>175</v>
      </c>
      <c r="J2274" s="13" t="s">
        <v>126</v>
      </c>
      <c r="K2274" s="15" t="n">
        <v>0</v>
      </c>
      <c r="L2274" s="15" t="n">
        <v>0</v>
      </c>
      <c r="M2274" s="15" t="n">
        <v>0</v>
      </c>
      <c r="N2274" s="12" t="n">
        <v>0</v>
      </c>
      <c r="O2274" s="12" t="n">
        <v>0</v>
      </c>
      <c r="P2274" s="12" t="n">
        <v>0</v>
      </c>
      <c r="Q2274" s="23" t="n">
        <f>M2276/H2274</f>
        <v>0</v>
      </c>
    </row>
    <row r="2275" ht="22.5" customHeight="1">
      <c r="A2275" s="32"/>
      <c r="B2275" s="34"/>
      <c r="C2275" s="13"/>
      <c r="D2275" s="20"/>
      <c r="E2275" s="29"/>
      <c r="F2275" s="20"/>
      <c r="G2275" s="29"/>
      <c r="H2275" s="20"/>
      <c r="I2275" s="20"/>
      <c r="J2275" s="13" t="s">
        <v>127</v>
      </c>
      <c r="K2275" s="15" t="n">
        <v>5</v>
      </c>
      <c r="L2275" s="15" t="n">
        <v>0</v>
      </c>
      <c r="M2275" s="15" t="n">
        <v>0</v>
      </c>
      <c r="N2275" s="12" t="n">
        <v>0</v>
      </c>
      <c r="O2275" s="12" t="n">
        <v>0</v>
      </c>
      <c r="P2275" s="12" t="n">
        <v>0</v>
      </c>
      <c r="Q2275" s="26"/>
    </row>
    <row r="2276" ht="22.5" customHeight="1">
      <c r="A2276" s="32"/>
      <c r="B2276" s="34"/>
      <c r="C2276" s="13"/>
      <c r="D2276" s="20"/>
      <c r="E2276" s="29"/>
      <c r="F2276" s="20"/>
      <c r="G2276" s="29"/>
      <c r="H2276" s="20"/>
      <c r="I2276" s="20"/>
      <c r="J2276" s="13" t="s">
        <v>128</v>
      </c>
      <c r="K2276" s="15" t="n">
        <v>557</v>
      </c>
      <c r="L2276" s="15" t="n">
        <v>14</v>
      </c>
      <c r="M2276" s="15" t="n">
        <v>0</v>
      </c>
      <c r="N2276" s="12" t="n">
        <v>0</v>
      </c>
      <c r="O2276" s="12" t="n">
        <v>0</v>
      </c>
      <c r="P2276" s="12" t="n">
        <v>0</v>
      </c>
      <c r="Q2276" s="26"/>
    </row>
    <row r="2277" ht="22.5" customHeight="1">
      <c r="A2277" s="32"/>
      <c r="B2277" s="34"/>
      <c r="C2277" s="53" t="n">
        <v>11729820</v>
      </c>
      <c r="D2277" s="13" t="s">
        <v>10</v>
      </c>
      <c r="E2277" s="14" t="s">
        <v>25</v>
      </c>
      <c r="F2277" s="13" t="s">
        <v>15</v>
      </c>
      <c r="G2277" s="24" t="n">
        <v>0.3</v>
      </c>
      <c r="H2277" s="13" t="n">
        <v>100</v>
      </c>
      <c r="I2277" s="21" t="n">
        <f>G2277*H2277*7</f>
        <v>210</v>
      </c>
      <c r="J2277" s="13" t="s">
        <v>126</v>
      </c>
      <c r="K2277" s="15" t="n">
        <v>0</v>
      </c>
      <c r="L2277" s="15" t="n">
        <v>0</v>
      </c>
      <c r="M2277" s="15" t="n">
        <v>0</v>
      </c>
      <c r="N2277" s="12" t="n">
        <v>0</v>
      </c>
      <c r="O2277" s="12" t="n">
        <v>0</v>
      </c>
      <c r="P2277" s="12" t="n">
        <v>0</v>
      </c>
      <c r="Q2277" s="23" t="n">
        <f>M2279/H2277</f>
        <v>0</v>
      </c>
    </row>
    <row r="2278" ht="22.5" customHeight="1">
      <c r="A2278" s="32"/>
      <c r="B2278" s="34"/>
      <c r="C2278" s="13"/>
      <c r="D2278" s="20"/>
      <c r="E2278" s="29"/>
      <c r="F2278" s="20"/>
      <c r="G2278" s="29"/>
      <c r="H2278" s="20"/>
      <c r="I2278" s="20"/>
      <c r="J2278" s="13" t="s">
        <v>127</v>
      </c>
      <c r="K2278" s="15" t="n">
        <v>4</v>
      </c>
      <c r="L2278" s="15" t="n">
        <v>0</v>
      </c>
      <c r="M2278" s="15" t="n">
        <v>0</v>
      </c>
      <c r="N2278" s="12" t="n">
        <v>0</v>
      </c>
      <c r="O2278" s="12" t="n">
        <v>0</v>
      </c>
      <c r="P2278" s="12" t="n">
        <v>0</v>
      </c>
      <c r="Q2278" s="26"/>
    </row>
    <row r="2279" ht="22.5" customHeight="1">
      <c r="A2279" s="32"/>
      <c r="B2279" s="34"/>
      <c r="C2279" s="13"/>
      <c r="D2279" s="20"/>
      <c r="E2279" s="29"/>
      <c r="F2279" s="20"/>
      <c r="G2279" s="29"/>
      <c r="H2279" s="20"/>
      <c r="I2279" s="20"/>
      <c r="J2279" s="13" t="s">
        <v>128</v>
      </c>
      <c r="K2279" s="15" t="n">
        <v>16</v>
      </c>
      <c r="L2279" s="15" t="n">
        <v>3</v>
      </c>
      <c r="M2279" s="15" t="n">
        <v>0</v>
      </c>
      <c r="N2279" s="12" t="n">
        <v>0</v>
      </c>
      <c r="O2279" s="12" t="n">
        <v>0</v>
      </c>
      <c r="P2279" s="12" t="n">
        <v>0</v>
      </c>
      <c r="Q2279" s="26"/>
    </row>
    <row r="2280" ht="22.5" customHeight="1">
      <c r="A2280" s="32"/>
      <c r="B2280" s="34"/>
      <c r="C2280" s="53" t="n">
        <v>11729830</v>
      </c>
      <c r="D2280" s="13" t="s">
        <v>10</v>
      </c>
      <c r="E2280" s="14" t="s">
        <v>11</v>
      </c>
      <c r="F2280" s="13" t="s">
        <v>12</v>
      </c>
      <c r="G2280" s="24" t="n">
        <v>0.17</v>
      </c>
      <c r="H2280" s="13" t="n">
        <v>100</v>
      </c>
      <c r="I2280" s="21" t="n">
        <f>G2280*H2280*7</f>
        <v>119</v>
      </c>
      <c r="J2280" s="13" t="s">
        <v>126</v>
      </c>
      <c r="K2280" s="15" t="n">
        <v>0</v>
      </c>
      <c r="L2280" s="15" t="n">
        <v>0</v>
      </c>
      <c r="M2280" s="15" t="n">
        <v>0</v>
      </c>
      <c r="N2280" s="12" t="n">
        <v>0</v>
      </c>
      <c r="O2280" s="12" t="n">
        <v>0</v>
      </c>
      <c r="P2280" s="12" t="n">
        <v>0</v>
      </c>
      <c r="Q2280" s="23" t="n">
        <f>M2282/H2280</f>
        <v>0</v>
      </c>
    </row>
    <row r="2281" ht="22.5" customHeight="1">
      <c r="A2281" s="32"/>
      <c r="B2281" s="34"/>
      <c r="C2281" s="13"/>
      <c r="D2281" s="20"/>
      <c r="E2281" s="29"/>
      <c r="F2281" s="20"/>
      <c r="G2281" s="29"/>
      <c r="H2281" s="20"/>
      <c r="I2281" s="20"/>
      <c r="J2281" s="13" t="s">
        <v>127</v>
      </c>
      <c r="K2281" s="15" t="n">
        <v>1</v>
      </c>
      <c r="L2281" s="15" t="n">
        <v>0</v>
      </c>
      <c r="M2281" s="15" t="n">
        <v>0</v>
      </c>
      <c r="N2281" s="12" t="n">
        <v>0</v>
      </c>
      <c r="O2281" s="12" t="n">
        <v>0</v>
      </c>
      <c r="P2281" s="12" t="n">
        <v>0</v>
      </c>
      <c r="Q2281" s="26"/>
    </row>
    <row r="2282" ht="22.5" customHeight="1">
      <c r="A2282" s="32"/>
      <c r="B2282" s="34"/>
      <c r="C2282" s="13"/>
      <c r="D2282" s="20"/>
      <c r="E2282" s="29"/>
      <c r="F2282" s="20"/>
      <c r="G2282" s="29"/>
      <c r="H2282" s="20"/>
      <c r="I2282" s="20"/>
      <c r="J2282" s="13" t="s">
        <v>128</v>
      </c>
      <c r="K2282" s="15" t="n">
        <v>17</v>
      </c>
      <c r="L2282" s="15" t="n">
        <v>5</v>
      </c>
      <c r="M2282" s="15" t="n">
        <v>0</v>
      </c>
      <c r="N2282" s="12" t="n">
        <v>0</v>
      </c>
      <c r="O2282" s="12" t="n">
        <v>0</v>
      </c>
      <c r="P2282" s="12" t="n">
        <v>0.0022</v>
      </c>
      <c r="Q2282" s="26"/>
    </row>
    <row r="2283" ht="22.5" customHeight="1">
      <c r="A2283" s="32"/>
      <c r="B2283" s="34"/>
      <c r="C2283" s="53" t="n">
        <v>11892329</v>
      </c>
      <c r="D2283" s="13" t="s">
        <v>10</v>
      </c>
      <c r="E2283" s="14" t="s">
        <v>11</v>
      </c>
      <c r="F2283" s="13" t="s">
        <v>15</v>
      </c>
      <c r="G2283" s="24" t="n">
        <v>0.25</v>
      </c>
      <c r="H2283" s="13" t="n">
        <v>800</v>
      </c>
      <c r="I2283" s="21" t="n">
        <f>G2283*H2283*7</f>
        <v>1400</v>
      </c>
      <c r="J2283" s="13" t="s">
        <v>126</v>
      </c>
      <c r="K2283" s="15" t="n">
        <v>10381</v>
      </c>
      <c r="L2283" s="15" t="n">
        <v>2776</v>
      </c>
      <c r="M2283" s="15" t="n">
        <v>3</v>
      </c>
      <c r="N2283" s="12" t="n">
        <v>0</v>
      </c>
      <c r="O2283" s="12" t="n">
        <v>0.22</v>
      </c>
      <c r="P2283" s="12" t="n">
        <v>0.66</v>
      </c>
      <c r="Q2283" s="23" t="n">
        <f>M2285/H2283</f>
        <v>3.125</v>
      </c>
    </row>
    <row r="2284" ht="22.5" customHeight="1">
      <c r="A2284" s="32"/>
      <c r="B2284" s="34"/>
      <c r="C2284" s="13"/>
      <c r="D2284" s="20"/>
      <c r="E2284" s="29"/>
      <c r="F2284" s="20"/>
      <c r="G2284" s="29"/>
      <c r="H2284" s="20"/>
      <c r="I2284" s="20"/>
      <c r="J2284" s="13" t="s">
        <v>127</v>
      </c>
      <c r="K2284" s="15" t="n">
        <v>39227</v>
      </c>
      <c r="L2284" s="15" t="n">
        <v>11118</v>
      </c>
      <c r="M2284" s="15" t="n">
        <v>766</v>
      </c>
      <c r="N2284" s="12" t="n">
        <v>0.015</v>
      </c>
      <c r="O2284" s="12" t="n">
        <v>0.22</v>
      </c>
      <c r="P2284" s="12" t="n">
        <v>168.52</v>
      </c>
      <c r="Q2284" s="26"/>
    </row>
    <row r="2285" ht="22.5" customHeight="1">
      <c r="A2285" s="32"/>
      <c r="B2285" s="34"/>
      <c r="C2285" s="13"/>
      <c r="D2285" s="20"/>
      <c r="E2285" s="29"/>
      <c r="F2285" s="20"/>
      <c r="G2285" s="29"/>
      <c r="H2285" s="20"/>
      <c r="I2285" s="20"/>
      <c r="J2285" s="13" t="s">
        <v>128</v>
      </c>
      <c r="K2285" s="15" t="n">
        <v>139306</v>
      </c>
      <c r="L2285" s="15" t="n">
        <v>45778</v>
      </c>
      <c r="M2285" s="15" t="n">
        <v>2500</v>
      </c>
      <c r="N2285" s="12" t="n">
        <v>0.012</v>
      </c>
      <c r="O2285" s="12" t="n">
        <v>0.22</v>
      </c>
      <c r="P2285" s="12" t="n">
        <v>550</v>
      </c>
      <c r="Q2285" s="26"/>
    </row>
    <row r="2286" ht="22.5" customHeight="1">
      <c r="A2286" s="32"/>
      <c r="B2286" s="34"/>
      <c r="C2286" s="53" t="n">
        <v>91560708</v>
      </c>
      <c r="D2286" s="13" t="s">
        <v>31</v>
      </c>
      <c r="E2286" s="14" t="s">
        <v>32</v>
      </c>
      <c r="F2286" s="13" t="s">
        <v>15</v>
      </c>
      <c r="G2286" s="24" t="n">
        <v>0.09</v>
      </c>
      <c r="H2286" s="13" t="n">
        <v>800</v>
      </c>
      <c r="I2286" s="21" t="n">
        <f>G2286*H2286*7</f>
        <v>504</v>
      </c>
      <c r="J2286" s="13" t="s">
        <v>126</v>
      </c>
      <c r="K2286" s="15" t="n">
        <v>31</v>
      </c>
      <c r="L2286" s="15" t="n">
        <v>10</v>
      </c>
      <c r="M2286" s="15" t="n">
        <v>0</v>
      </c>
      <c r="N2286" s="12" t="n">
        <v>0</v>
      </c>
      <c r="O2286" s="12" t="n">
        <v>0</v>
      </c>
      <c r="P2286" s="12" t="n">
        <v>0</v>
      </c>
      <c r="Q2286" s="23" t="n">
        <f>M2288/H2286</f>
        <v>0.36875</v>
      </c>
    </row>
    <row r="2287" ht="22.5" customHeight="1">
      <c r="A2287" s="32"/>
      <c r="B2287" s="34"/>
      <c r="C2287" s="13"/>
      <c r="D2287" s="20"/>
      <c r="E2287" s="29"/>
      <c r="F2287" s="20"/>
      <c r="G2287" s="29"/>
      <c r="H2287" s="20"/>
      <c r="I2287" s="20"/>
      <c r="J2287" s="13" t="s">
        <v>127</v>
      </c>
      <c r="K2287" s="15" t="n">
        <v>13786</v>
      </c>
      <c r="L2287" s="15" t="n">
        <v>6455</v>
      </c>
      <c r="M2287" s="15" t="n">
        <v>135</v>
      </c>
      <c r="N2287" s="12" t="n">
        <v>0.002</v>
      </c>
      <c r="O2287" s="12" t="n">
        <v>0.091</v>
      </c>
      <c r="P2287" s="12" t="n">
        <v>12.33</v>
      </c>
      <c r="Q2287" s="26"/>
    </row>
    <row r="2288" ht="22.5" customHeight="1">
      <c r="A2288" s="32"/>
      <c r="B2288" s="34"/>
      <c r="C2288" s="13"/>
      <c r="D2288" s="20"/>
      <c r="E2288" s="29"/>
      <c r="F2288" s="20"/>
      <c r="G2288" s="29"/>
      <c r="H2288" s="20"/>
      <c r="I2288" s="20"/>
      <c r="J2288" s="13" t="s">
        <v>128</v>
      </c>
      <c r="K2288" s="15" t="n">
        <v>28934</v>
      </c>
      <c r="L2288" s="15" t="n">
        <v>11670</v>
      </c>
      <c r="M2288" s="15" t="n">
        <v>295</v>
      </c>
      <c r="N2288" s="12" t="n">
        <v>0.002</v>
      </c>
      <c r="O2288" s="12" t="n">
        <v>0.092</v>
      </c>
      <c r="P2288" s="12" t="n">
        <v>26.998</v>
      </c>
      <c r="Q2288" s="26"/>
    </row>
    <row r="2289" ht="22.5" customHeight="1">
      <c r="A2289" s="32"/>
      <c r="B2289" s="34"/>
      <c r="C2289" s="53" t="n">
        <v>91560709</v>
      </c>
      <c r="D2289" s="13" t="s">
        <v>31</v>
      </c>
      <c r="E2289" s="14" t="s">
        <v>33</v>
      </c>
      <c r="F2289" s="13" t="s">
        <v>15</v>
      </c>
      <c r="G2289" s="24" t="n">
        <v>0.06</v>
      </c>
      <c r="H2289" s="13" t="n">
        <v>500</v>
      </c>
      <c r="I2289" s="21" t="n">
        <f>G2289*H2289*7</f>
        <v>210</v>
      </c>
      <c r="J2289" s="13" t="s">
        <v>126</v>
      </c>
      <c r="K2289" s="15" t="n">
        <v>145</v>
      </c>
      <c r="L2289" s="15" t="n">
        <v>56</v>
      </c>
      <c r="M2289" s="15" t="n">
        <v>0</v>
      </c>
      <c r="N2289" s="12" t="n">
        <v>0</v>
      </c>
      <c r="O2289" s="12" t="n">
        <v>0</v>
      </c>
      <c r="P2289" s="12" t="n">
        <v>0</v>
      </c>
      <c r="Q2289" s="23" t="n">
        <f>M2291/H2289</f>
        <v>1</v>
      </c>
    </row>
    <row r="2290" ht="22.5" customHeight="1">
      <c r="A2290" s="32"/>
      <c r="B2290" s="34"/>
      <c r="C2290" s="13"/>
      <c r="D2290" s="20"/>
      <c r="E2290" s="29"/>
      <c r="F2290" s="20"/>
      <c r="G2290" s="29"/>
      <c r="H2290" s="20"/>
      <c r="I2290" s="20"/>
      <c r="J2290" s="13" t="s">
        <v>127</v>
      </c>
      <c r="K2290" s="15" t="n">
        <v>36920</v>
      </c>
      <c r="L2290" s="15" t="n">
        <v>22071</v>
      </c>
      <c r="M2290" s="15" t="n">
        <v>500</v>
      </c>
      <c r="N2290" s="12" t="n">
        <v>0.001</v>
      </c>
      <c r="O2290" s="12" t="n">
        <v>0.06</v>
      </c>
      <c r="P2290" s="12" t="n">
        <v>30</v>
      </c>
      <c r="Q2290" s="26"/>
    </row>
    <row r="2291" ht="22.5" customHeight="1">
      <c r="A2291" s="32"/>
      <c r="B2291" s="34"/>
      <c r="C2291" s="13"/>
      <c r="D2291" s="20"/>
      <c r="E2291" s="29"/>
      <c r="F2291" s="20"/>
      <c r="G2291" s="29"/>
      <c r="H2291" s="20"/>
      <c r="I2291" s="20"/>
      <c r="J2291" s="13" t="s">
        <v>128</v>
      </c>
      <c r="K2291" s="15" t="n">
        <v>50440</v>
      </c>
      <c r="L2291" s="15" t="n">
        <v>28905</v>
      </c>
      <c r="M2291" s="15" t="n">
        <v>500</v>
      </c>
      <c r="N2291" s="12" t="n">
        <v>0.001</v>
      </c>
      <c r="O2291" s="12" t="n">
        <v>0.06</v>
      </c>
      <c r="P2291" s="12" t="n">
        <v>30</v>
      </c>
      <c r="Q2291" s="26"/>
    </row>
    <row r="2292" ht="22.5" customHeight="1">
      <c r="A2292" s="32"/>
      <c r="B2292" s="34"/>
      <c r="C2292" s="53" t="n">
        <v>12064281</v>
      </c>
      <c r="D2292" s="13" t="s">
        <v>16</v>
      </c>
      <c r="E2292" s="14" t="s">
        <v>18</v>
      </c>
      <c r="F2292" s="13" t="s">
        <v>15</v>
      </c>
      <c r="G2292" s="24" t="n">
        <v>0.7</v>
      </c>
      <c r="H2292" s="13" t="n">
        <v>100</v>
      </c>
      <c r="I2292" s="21" t="n">
        <f>G2292*H2292*7</f>
        <v>490</v>
      </c>
      <c r="J2292" s="13" t="s">
        <v>126</v>
      </c>
      <c r="K2292" s="15" t="n">
        <v>0</v>
      </c>
      <c r="L2292" s="15" t="n">
        <v>0</v>
      </c>
      <c r="M2292" s="15" t="n">
        <v>0</v>
      </c>
      <c r="N2292" s="12" t="n">
        <v>0</v>
      </c>
      <c r="O2292" s="12" t="n">
        <v>0</v>
      </c>
      <c r="P2292" s="12" t="n">
        <v>0</v>
      </c>
      <c r="Q2292" s="23" t="n">
        <f>M2294/H2292</f>
        <v>0</v>
      </c>
    </row>
    <row r="2293" ht="22.5" customHeight="1">
      <c r="A2293" s="32"/>
      <c r="B2293" s="34"/>
      <c r="C2293" s="13"/>
      <c r="D2293" s="20"/>
      <c r="E2293" s="29"/>
      <c r="F2293" s="20"/>
      <c r="G2293" s="29"/>
      <c r="H2293" s="20"/>
      <c r="I2293" s="20"/>
      <c r="J2293" s="13" t="s">
        <v>127</v>
      </c>
      <c r="K2293" s="15" t="n">
        <v>3</v>
      </c>
      <c r="L2293" s="15" t="n">
        <v>0</v>
      </c>
      <c r="M2293" s="15" t="n">
        <v>0</v>
      </c>
      <c r="N2293" s="12" t="n">
        <v>0</v>
      </c>
      <c r="O2293" s="12" t="n">
        <v>0</v>
      </c>
      <c r="P2293" s="12" t="n">
        <v>0</v>
      </c>
      <c r="Q2293" s="26"/>
    </row>
    <row r="2294" ht="22.5" customHeight="1">
      <c r="A2294" s="32"/>
      <c r="B2294" s="34"/>
      <c r="C2294" s="13"/>
      <c r="D2294" s="20"/>
      <c r="E2294" s="29"/>
      <c r="F2294" s="20"/>
      <c r="G2294" s="29"/>
      <c r="H2294" s="20"/>
      <c r="I2294" s="20"/>
      <c r="J2294" s="13" t="s">
        <v>128</v>
      </c>
      <c r="K2294" s="15" t="n">
        <v>4443</v>
      </c>
      <c r="L2294" s="15" t="n">
        <v>7</v>
      </c>
      <c r="M2294" s="15" t="n">
        <v>0</v>
      </c>
      <c r="N2294" s="12" t="n">
        <v>0</v>
      </c>
      <c r="O2294" s="12" t="n">
        <v>0</v>
      </c>
      <c r="P2294" s="12" t="n">
        <v>0</v>
      </c>
      <c r="Q2294" s="26"/>
    </row>
    <row r="2295" ht="22.5" customHeight="1">
      <c r="A2295" s="32"/>
      <c r="B2295" s="34"/>
      <c r="C2295" s="53" t="n">
        <v>11987622</v>
      </c>
      <c r="D2295" s="13" t="s">
        <v>10</v>
      </c>
      <c r="E2295" s="14" t="s">
        <v>11</v>
      </c>
      <c r="F2295" s="13" t="s">
        <v>30</v>
      </c>
      <c r="G2295" s="24" t="n">
        <v>0.23</v>
      </c>
      <c r="H2295" s="13" t="n">
        <v>200</v>
      </c>
      <c r="I2295" s="21" t="n">
        <f>G2295*H2295*7</f>
        <v>322</v>
      </c>
      <c r="J2295" s="13" t="s">
        <v>126</v>
      </c>
      <c r="K2295" s="15" t="n">
        <v>0</v>
      </c>
      <c r="L2295" s="15" t="n">
        <v>0</v>
      </c>
      <c r="M2295" s="15" t="n">
        <v>0</v>
      </c>
      <c r="N2295" s="12" t="n">
        <v>0</v>
      </c>
      <c r="O2295" s="12" t="n">
        <v>0</v>
      </c>
      <c r="P2295" s="12" t="n">
        <v>0</v>
      </c>
      <c r="Q2295" s="23" t="n">
        <f>M2297/H2295</f>
        <v>0.015</v>
      </c>
    </row>
    <row r="2296" ht="22.5" customHeight="1">
      <c r="A2296" s="32"/>
      <c r="B2296" s="34"/>
      <c r="C2296" s="13"/>
      <c r="D2296" s="20"/>
      <c r="E2296" s="29"/>
      <c r="F2296" s="20"/>
      <c r="G2296" s="29"/>
      <c r="H2296" s="20"/>
      <c r="I2296" s="20"/>
      <c r="J2296" s="13" t="s">
        <v>127</v>
      </c>
      <c r="K2296" s="15" t="n">
        <v>1837</v>
      </c>
      <c r="L2296" s="15" t="n">
        <v>413</v>
      </c>
      <c r="M2296" s="15" t="n">
        <v>0</v>
      </c>
      <c r="N2296" s="12" t="n">
        <v>0</v>
      </c>
      <c r="O2296" s="12" t="n">
        <v>0</v>
      </c>
      <c r="P2296" s="12" t="n">
        <v>0.15</v>
      </c>
      <c r="Q2296" s="26"/>
    </row>
    <row r="2297" ht="22.5" customHeight="1">
      <c r="A2297" s="32"/>
      <c r="B2297" s="34"/>
      <c r="C2297" s="13"/>
      <c r="D2297" s="20"/>
      <c r="E2297" s="29"/>
      <c r="F2297" s="20"/>
      <c r="G2297" s="29"/>
      <c r="H2297" s="20"/>
      <c r="I2297" s="20"/>
      <c r="J2297" s="13" t="s">
        <v>128</v>
      </c>
      <c r="K2297" s="15" t="n">
        <v>6833</v>
      </c>
      <c r="L2297" s="15" t="n">
        <v>1397</v>
      </c>
      <c r="M2297" s="15" t="n">
        <v>3</v>
      </c>
      <c r="N2297" s="12" t="n">
        <v>0</v>
      </c>
      <c r="O2297" s="12" t="n">
        <v>0.14</v>
      </c>
      <c r="P2297" s="12" t="n">
        <v>0.98</v>
      </c>
      <c r="Q2297" s="26"/>
    </row>
    <row r="2298" ht="22.5" customHeight="1">
      <c r="A2298" s="32"/>
      <c r="B2298" s="34"/>
      <c r="C2298" s="53" t="n">
        <v>91567811</v>
      </c>
      <c r="D2298" s="13" t="s">
        <v>34</v>
      </c>
      <c r="E2298" s="14" t="s">
        <v>14</v>
      </c>
      <c r="F2298" s="13" t="s">
        <v>15</v>
      </c>
      <c r="G2298" s="21" t="n">
        <v>0.4</v>
      </c>
      <c r="H2298" s="13" t="n">
        <v>200</v>
      </c>
      <c r="I2298" s="21" t="n">
        <f>G2298*H2298*7</f>
        <v>560</v>
      </c>
      <c r="J2298" s="13" t="s">
        <v>126</v>
      </c>
      <c r="K2298" s="15" t="s">
        <v>149</v>
      </c>
      <c r="L2298" s="15"/>
      <c r="M2298" s="15"/>
      <c r="N2298" s="12"/>
      <c r="O2298" s="12"/>
      <c r="P2298" s="12"/>
      <c r="Q2298" s="23" t="n">
        <f>M2300/H2298</f>
        <v>0.005</v>
      </c>
    </row>
    <row r="2299" ht="22.5" customHeight="1">
      <c r="A2299" s="32"/>
      <c r="B2299" s="34"/>
      <c r="C2299" s="13"/>
      <c r="D2299" s="20"/>
      <c r="E2299" s="29"/>
      <c r="F2299" s="20"/>
      <c r="G2299" s="20"/>
      <c r="H2299" s="20"/>
      <c r="I2299" s="20"/>
      <c r="J2299" s="13" t="s">
        <v>127</v>
      </c>
      <c r="K2299" s="15" t="s">
        <v>149</v>
      </c>
      <c r="L2299" s="15"/>
      <c r="M2299" s="15"/>
      <c r="N2299" s="12"/>
      <c r="O2299" s="12"/>
      <c r="P2299" s="12"/>
      <c r="Q2299" s="26"/>
      <c r="R2299" s="4" t="s">
        <v>158</v>
      </c>
    </row>
    <row r="2300" ht="22.5" customHeight="1">
      <c r="A2300" s="32"/>
      <c r="B2300" s="30"/>
      <c r="C2300" s="13"/>
      <c r="D2300" s="20"/>
      <c r="E2300" s="29"/>
      <c r="F2300" s="20"/>
      <c r="G2300" s="20"/>
      <c r="H2300" s="20"/>
      <c r="I2300" s="20"/>
      <c r="J2300" s="13" t="s">
        <v>128</v>
      </c>
      <c r="K2300" s="15" t="n">
        <v>675</v>
      </c>
      <c r="L2300" s="15" t="n">
        <v>23</v>
      </c>
      <c r="M2300" s="15" t="n">
        <v>1</v>
      </c>
      <c r="N2300" s="12" t="n">
        <v>0.017</v>
      </c>
      <c r="O2300" s="12" t="n">
        <v>0.4</v>
      </c>
      <c r="P2300" s="12" t="n">
        <v>0.4</v>
      </c>
      <c r="Q2300" s="26"/>
    </row>
    <row r="2301" ht="22.5" customHeight="1">
      <c r="A2301" s="32"/>
      <c r="B2301" s="51" t="s">
        <v>129</v>
      </c>
      <c r="C2301" s="13" t="n">
        <v>6061077</v>
      </c>
      <c r="D2301" s="13" t="s">
        <v>35</v>
      </c>
      <c r="E2301" s="14" t="s">
        <v>14</v>
      </c>
      <c r="F2301" s="13" t="s">
        <v>15</v>
      </c>
      <c r="G2301" s="24" t="n">
        <v>2</v>
      </c>
      <c r="H2301" s="13" t="n">
        <v>20</v>
      </c>
      <c r="I2301" s="21" t="n">
        <f>G2301*H2301*7</f>
        <v>280</v>
      </c>
      <c r="J2301" s="13" t="s">
        <v>126</v>
      </c>
      <c r="K2301" s="17" t="n">
        <v>329</v>
      </c>
      <c r="L2301" s="15" t="n">
        <v>0</v>
      </c>
      <c r="M2301" s="15" t="n">
        <v>0</v>
      </c>
      <c r="N2301" s="12" t="n">
        <v>0</v>
      </c>
      <c r="O2301" s="12" t="n">
        <v>0</v>
      </c>
      <c r="P2301" s="12" t="n">
        <v>0</v>
      </c>
      <c r="Q2301" s="23" t="n">
        <f>M2303/H2301</f>
        <v>0.1</v>
      </c>
    </row>
    <row r="2302" ht="22.5" customHeight="1">
      <c r="A2302" s="32"/>
      <c r="B2302" s="20"/>
      <c r="C2302" s="13"/>
      <c r="D2302" s="20"/>
      <c r="E2302" s="29"/>
      <c r="F2302" s="20"/>
      <c r="G2302" s="29"/>
      <c r="H2302" s="20"/>
      <c r="I2302" s="20"/>
      <c r="J2302" s="13" t="s">
        <v>127</v>
      </c>
      <c r="K2302" s="17" t="n">
        <v>12065</v>
      </c>
      <c r="L2302" s="15" t="n">
        <v>156</v>
      </c>
      <c r="M2302" s="15" t="n">
        <v>2</v>
      </c>
      <c r="N2302" s="12" t="n">
        <v>0.011</v>
      </c>
      <c r="O2302" s="12" t="n">
        <v>0.869</v>
      </c>
      <c r="P2302" s="12" t="n">
        <v>1.738</v>
      </c>
      <c r="Q2302" s="26"/>
    </row>
    <row r="2303" ht="22.5" customHeight="1">
      <c r="A2303" s="32"/>
      <c r="B2303" s="20"/>
      <c r="C2303" s="13"/>
      <c r="D2303" s="20"/>
      <c r="E2303" s="29"/>
      <c r="F2303" s="20"/>
      <c r="G2303" s="29"/>
      <c r="H2303" s="20"/>
      <c r="I2303" s="20"/>
      <c r="J2303" s="13" t="s">
        <v>128</v>
      </c>
      <c r="K2303" s="17" t="n">
        <v>37216</v>
      </c>
      <c r="L2303" s="15" t="n">
        <v>286</v>
      </c>
      <c r="M2303" s="15" t="n">
        <v>2</v>
      </c>
      <c r="N2303" s="12" t="n">
        <v>0.011</v>
      </c>
      <c r="O2303" s="12" t="n">
        <v>0.869</v>
      </c>
      <c r="P2303" s="12" t="n">
        <v>1.738</v>
      </c>
      <c r="Q2303" s="26"/>
    </row>
    <row r="2304" ht="22.5" customHeight="1">
      <c r="A2304" s="32"/>
      <c r="B2304" s="20"/>
      <c r="C2304" s="13" t="n">
        <v>6607117</v>
      </c>
      <c r="D2304" s="13" t="s">
        <v>35</v>
      </c>
      <c r="E2304" s="14" t="s">
        <v>14</v>
      </c>
      <c r="F2304" s="13" t="s">
        <v>15</v>
      </c>
      <c r="G2304" s="24" t="n">
        <v>2</v>
      </c>
      <c r="H2304" s="13" t="n">
        <v>300</v>
      </c>
      <c r="I2304" s="21" t="n">
        <f>G2304*H2304*7</f>
        <v>4200</v>
      </c>
      <c r="J2304" s="13" t="s">
        <v>126</v>
      </c>
      <c r="K2304" s="17" t="n">
        <v>282</v>
      </c>
      <c r="L2304" s="15" t="n">
        <v>30</v>
      </c>
      <c r="M2304" s="15" t="n">
        <v>3</v>
      </c>
      <c r="N2304" s="12" t="n">
        <v>0.014</v>
      </c>
      <c r="O2304" s="12" t="n">
        <v>0.142</v>
      </c>
      <c r="P2304" s="12" t="n">
        <v>0.425</v>
      </c>
      <c r="Q2304" s="23" t="n">
        <f>M2306/H2304</f>
        <v>0.416666666666667</v>
      </c>
    </row>
    <row r="2305" ht="22.5" customHeight="1">
      <c r="A2305" s="32"/>
      <c r="B2305" s="20"/>
      <c r="C2305" s="13"/>
      <c r="D2305" s="20"/>
      <c r="E2305" s="29"/>
      <c r="F2305" s="20"/>
      <c r="G2305" s="29"/>
      <c r="H2305" s="20"/>
      <c r="I2305" s="20"/>
      <c r="J2305" s="13" t="s">
        <v>127</v>
      </c>
      <c r="K2305" s="15" t="n">
        <v>12646</v>
      </c>
      <c r="L2305" s="15" t="n">
        <v>782</v>
      </c>
      <c r="M2305" s="15" t="n">
        <v>22</v>
      </c>
      <c r="N2305" s="12" t="n">
        <v>0.032</v>
      </c>
      <c r="O2305" s="12" t="n">
        <v>1.137</v>
      </c>
      <c r="P2305" s="12" t="n">
        <v>25.022</v>
      </c>
      <c r="Q2305" s="26"/>
    </row>
    <row r="2306" ht="22.5" customHeight="1">
      <c r="A2306" s="32"/>
      <c r="B2306" s="20"/>
      <c r="C2306" s="13"/>
      <c r="D2306" s="20"/>
      <c r="E2306" s="29"/>
      <c r="F2306" s="20"/>
      <c r="G2306" s="29"/>
      <c r="H2306" s="20"/>
      <c r="I2306" s="20"/>
      <c r="J2306" s="13" t="s">
        <v>128</v>
      </c>
      <c r="K2306" s="44" t="n">
        <v>43423</v>
      </c>
      <c r="L2306" s="15" t="n">
        <v>2053</v>
      </c>
      <c r="M2306" s="15" t="n">
        <v>125</v>
      </c>
      <c r="N2306" s="12" t="n">
        <v>0.065</v>
      </c>
      <c r="O2306" s="12" t="n">
        <v>1.069</v>
      </c>
      <c r="P2306" s="12" t="n">
        <v>133.649</v>
      </c>
      <c r="Q2306" s="26"/>
    </row>
    <row r="2307" ht="22.5" customHeight="1">
      <c r="A2307" s="32"/>
      <c r="B2307" s="20"/>
      <c r="C2307" s="13" t="n">
        <v>5497580</v>
      </c>
      <c r="D2307" s="13" t="s">
        <v>31</v>
      </c>
      <c r="E2307" s="14" t="s">
        <v>17</v>
      </c>
      <c r="F2307" s="13" t="s">
        <v>15</v>
      </c>
      <c r="G2307" s="24" t="n">
        <v>0.28</v>
      </c>
      <c r="H2307" s="13" t="n">
        <v>1700</v>
      </c>
      <c r="I2307" s="21" t="n">
        <f>G2307*H2307*7</f>
        <v>3332</v>
      </c>
      <c r="J2307" s="13" t="s">
        <v>126</v>
      </c>
      <c r="K2307" s="17" t="n">
        <v>1806</v>
      </c>
      <c r="L2307" s="15" t="n">
        <v>530</v>
      </c>
      <c r="M2307" s="15" t="n">
        <v>15</v>
      </c>
      <c r="N2307" s="12" t="n">
        <v>0.007</v>
      </c>
      <c r="O2307" s="12" t="n">
        <v>0.25</v>
      </c>
      <c r="P2307" s="12" t="n">
        <v>3.755</v>
      </c>
      <c r="Q2307" s="23" t="n">
        <f>M2309/H2307</f>
        <v>0.986470588235294</v>
      </c>
    </row>
    <row r="2308" ht="22.5" customHeight="1">
      <c r="A2308" s="32"/>
      <c r="B2308" s="20"/>
      <c r="C2308" s="13"/>
      <c r="D2308" s="20"/>
      <c r="E2308" s="29"/>
      <c r="F2308" s="20"/>
      <c r="G2308" s="29"/>
      <c r="H2308" s="20"/>
      <c r="I2308" s="20"/>
      <c r="J2308" s="13" t="s">
        <v>127</v>
      </c>
      <c r="K2308" s="17" t="n">
        <v>116629</v>
      </c>
      <c r="L2308" s="15" t="n">
        <v>28040</v>
      </c>
      <c r="M2308" s="15" t="n">
        <v>785</v>
      </c>
      <c r="N2308" s="12" t="n">
        <v>0.007</v>
      </c>
      <c r="O2308" s="12" t="n">
        <v>0.252</v>
      </c>
      <c r="P2308" s="12" t="n">
        <v>198.141</v>
      </c>
      <c r="Q2308" s="26"/>
    </row>
    <row r="2309" ht="22.5" customHeight="1">
      <c r="A2309" s="32"/>
      <c r="B2309" s="20"/>
      <c r="C2309" s="13"/>
      <c r="D2309" s="20"/>
      <c r="E2309" s="29"/>
      <c r="F2309" s="20"/>
      <c r="G2309" s="29"/>
      <c r="H2309" s="20"/>
      <c r="I2309" s="20"/>
      <c r="J2309" s="13" t="s">
        <v>128</v>
      </c>
      <c r="K2309" s="17" t="n">
        <v>268319</v>
      </c>
      <c r="L2309" s="15" t="n">
        <v>63854</v>
      </c>
      <c r="M2309" s="15" t="n">
        <v>1677</v>
      </c>
      <c r="N2309" s="12" t="n">
        <v>0.007</v>
      </c>
      <c r="O2309" s="12" t="n">
        <v>0.254</v>
      </c>
      <c r="P2309" s="12" t="n">
        <v>425.16</v>
      </c>
      <c r="Q2309" s="26"/>
    </row>
    <row r="2310" ht="22.5" customHeight="1">
      <c r="A2310" s="32"/>
      <c r="B2310" s="20"/>
      <c r="C2310" s="13" t="n">
        <v>91407542</v>
      </c>
      <c r="D2310" s="13" t="s">
        <v>31</v>
      </c>
      <c r="E2310" s="14" t="s">
        <v>36</v>
      </c>
      <c r="F2310" s="13" t="s">
        <v>15</v>
      </c>
      <c r="G2310" s="24" t="n">
        <v>0.02</v>
      </c>
      <c r="H2310" s="13" t="n">
        <v>300</v>
      </c>
      <c r="I2310" s="21" t="n">
        <f>G2310*H2310*7</f>
        <v>42</v>
      </c>
      <c r="J2310" s="13" t="s">
        <v>126</v>
      </c>
      <c r="K2310" s="17" t="n">
        <v>1798</v>
      </c>
      <c r="L2310" s="15" t="n">
        <v>316</v>
      </c>
      <c r="M2310" s="15" t="n">
        <v>6</v>
      </c>
      <c r="N2310" s="12" t="n">
        <v>0</v>
      </c>
      <c r="O2310" s="12" t="n">
        <v>0.025</v>
      </c>
      <c r="P2310" s="12" t="n">
        <v>0.148</v>
      </c>
      <c r="Q2310" s="23" t="n">
        <f>M2312/H2310</f>
        <v>0.99</v>
      </c>
    </row>
    <row r="2311" ht="22.5" customHeight="1">
      <c r="A2311" s="32"/>
      <c r="B2311" s="20"/>
      <c r="C2311" s="13"/>
      <c r="D2311" s="20"/>
      <c r="E2311" s="29"/>
      <c r="F2311" s="20"/>
      <c r="G2311" s="29"/>
      <c r="H2311" s="20"/>
      <c r="I2311" s="20"/>
      <c r="J2311" s="13" t="s">
        <v>127</v>
      </c>
      <c r="K2311" s="17" t="n">
        <v>63185</v>
      </c>
      <c r="L2311" s="15" t="n">
        <v>17035</v>
      </c>
      <c r="M2311" s="15" t="n">
        <v>297</v>
      </c>
      <c r="N2311" s="12" t="n">
        <v>0</v>
      </c>
      <c r="O2311" s="12" t="n">
        <v>0.02</v>
      </c>
      <c r="P2311" s="12" t="n">
        <v>6.076</v>
      </c>
      <c r="Q2311" s="26"/>
    </row>
    <row r="2312" ht="22.5" customHeight="1">
      <c r="A2312" s="32"/>
      <c r="B2312" s="20"/>
      <c r="C2312" s="13"/>
      <c r="D2312" s="20"/>
      <c r="E2312" s="29"/>
      <c r="F2312" s="20"/>
      <c r="G2312" s="29"/>
      <c r="H2312" s="20"/>
      <c r="I2312" s="20"/>
      <c r="J2312" s="13" t="s">
        <v>128</v>
      </c>
      <c r="K2312" s="17" t="n">
        <v>72531</v>
      </c>
      <c r="L2312" s="15" t="n">
        <v>18915</v>
      </c>
      <c r="M2312" s="15" t="n">
        <v>297</v>
      </c>
      <c r="N2312" s="12" t="n">
        <v>0</v>
      </c>
      <c r="O2312" s="12" t="n">
        <v>0.02</v>
      </c>
      <c r="P2312" s="12" t="n">
        <v>6.076</v>
      </c>
      <c r="Q2312" s="26"/>
    </row>
    <row r="2313" ht="22.5" customHeight="1">
      <c r="A2313" s="32"/>
      <c r="B2313" s="20"/>
      <c r="C2313" s="13" t="n">
        <v>8998645</v>
      </c>
      <c r="D2313" s="13" t="s">
        <v>31</v>
      </c>
      <c r="E2313" s="14" t="s">
        <v>17</v>
      </c>
      <c r="F2313" s="13" t="s">
        <v>15</v>
      </c>
      <c r="G2313" s="24" t="n">
        <v>0.28</v>
      </c>
      <c r="H2313" s="13" t="n">
        <v>200</v>
      </c>
      <c r="I2313" s="21" t="n">
        <f>G2313*H2313*7</f>
        <v>392</v>
      </c>
      <c r="J2313" s="13" t="s">
        <v>126</v>
      </c>
      <c r="K2313" s="17" t="n">
        <v>2857</v>
      </c>
      <c r="L2313" s="15" t="n">
        <v>28</v>
      </c>
      <c r="M2313" s="15" t="n">
        <v>0</v>
      </c>
      <c r="N2313" s="12" t="n">
        <v>0</v>
      </c>
      <c r="O2313" s="12" t="n">
        <v>0</v>
      </c>
      <c r="P2313" s="12" t="n">
        <v>0</v>
      </c>
      <c r="Q2313" s="23" t="n">
        <f>M2315/H2313</f>
        <v>0.025</v>
      </c>
    </row>
    <row r="2314" ht="22.5" customHeight="1">
      <c r="A2314" s="32"/>
      <c r="B2314" s="20"/>
      <c r="C2314" s="13"/>
      <c r="D2314" s="20"/>
      <c r="E2314" s="29"/>
      <c r="F2314" s="20"/>
      <c r="G2314" s="29"/>
      <c r="H2314" s="20"/>
      <c r="I2314" s="20"/>
      <c r="J2314" s="13" t="s">
        <v>127</v>
      </c>
      <c r="K2314" s="17" t="n">
        <v>18837</v>
      </c>
      <c r="L2314" s="15" t="n">
        <v>146</v>
      </c>
      <c r="M2314" s="15" t="n">
        <v>0</v>
      </c>
      <c r="N2314" s="12" t="n">
        <v>0</v>
      </c>
      <c r="O2314" s="12" t="n">
        <v>0</v>
      </c>
      <c r="P2314" s="12" t="n">
        <v>0</v>
      </c>
      <c r="Q2314" s="26"/>
    </row>
    <row r="2315" ht="22.5" customHeight="1">
      <c r="A2315" s="32"/>
      <c r="B2315" s="20"/>
      <c r="C2315" s="13"/>
      <c r="D2315" s="20"/>
      <c r="E2315" s="29"/>
      <c r="F2315" s="20"/>
      <c r="G2315" s="29"/>
      <c r="H2315" s="20"/>
      <c r="I2315" s="20"/>
      <c r="J2315" s="13" t="s">
        <v>128</v>
      </c>
      <c r="K2315" s="17" t="n">
        <v>60850</v>
      </c>
      <c r="L2315" s="15" t="n">
        <v>353</v>
      </c>
      <c r="M2315" s="17" t="n">
        <v>5</v>
      </c>
      <c r="N2315" s="12" t="n">
        <v>0.005</v>
      </c>
      <c r="O2315" s="12" t="n">
        <v>0.317</v>
      </c>
      <c r="P2315" s="12" t="n">
        <v>1.587</v>
      </c>
      <c r="Q2315" s="26"/>
    </row>
    <row r="2316" ht="22.5" customHeight="1">
      <c r="A2316" s="32"/>
      <c r="B2316" s="20"/>
      <c r="C2316" s="13" t="n">
        <v>4383473</v>
      </c>
      <c r="D2316" s="13" t="s">
        <v>35</v>
      </c>
      <c r="E2316" s="14" t="s">
        <v>14</v>
      </c>
      <c r="F2316" s="13" t="s">
        <v>15</v>
      </c>
      <c r="G2316" s="24" t="n">
        <v>0.2</v>
      </c>
      <c r="H2316" s="13" t="n">
        <v>150</v>
      </c>
      <c r="I2316" s="21" t="n">
        <f>G2316*H2316*7</f>
        <v>210</v>
      </c>
      <c r="J2316" s="13" t="s">
        <v>126</v>
      </c>
      <c r="K2316" s="17" t="n">
        <v>39</v>
      </c>
      <c r="L2316" s="15" t="n">
        <v>6</v>
      </c>
      <c r="M2316" s="15" t="n">
        <v>0</v>
      </c>
      <c r="N2316" s="12" t="n">
        <v>0</v>
      </c>
      <c r="O2316" s="12" t="n">
        <v>0</v>
      </c>
      <c r="P2316" s="12" t="n">
        <v>0</v>
      </c>
      <c r="Q2316" s="23" t="n">
        <f>M2318/H2316</f>
        <v>1</v>
      </c>
    </row>
    <row r="2317" ht="22.5" customHeight="1">
      <c r="A2317" s="32"/>
      <c r="B2317" s="20"/>
      <c r="C2317" s="13"/>
      <c r="D2317" s="20"/>
      <c r="E2317" s="29"/>
      <c r="F2317" s="20"/>
      <c r="G2317" s="29"/>
      <c r="H2317" s="20"/>
      <c r="I2317" s="20"/>
      <c r="J2317" s="13" t="s">
        <v>127</v>
      </c>
      <c r="K2317" s="17" t="n">
        <v>32654</v>
      </c>
      <c r="L2317" s="15" t="n">
        <v>1897</v>
      </c>
      <c r="M2317" s="15" t="n">
        <v>74</v>
      </c>
      <c r="N2317" s="12" t="n">
        <v>0.008</v>
      </c>
      <c r="O2317" s="12" t="n">
        <v>0.204</v>
      </c>
      <c r="P2317" s="12" t="n">
        <v>15.066</v>
      </c>
      <c r="Q2317" s="26"/>
    </row>
    <row r="2318" ht="22.5" customHeight="1">
      <c r="A2318" s="32"/>
      <c r="B2318" s="20"/>
      <c r="C2318" s="13"/>
      <c r="D2318" s="20"/>
      <c r="E2318" s="29"/>
      <c r="F2318" s="20"/>
      <c r="G2318" s="29"/>
      <c r="H2318" s="20"/>
      <c r="I2318" s="20"/>
      <c r="J2318" s="13" t="s">
        <v>128</v>
      </c>
      <c r="K2318" s="17" t="n">
        <v>73373</v>
      </c>
      <c r="L2318" s="15" t="n">
        <v>5151</v>
      </c>
      <c r="M2318" s="15" t="n">
        <v>150</v>
      </c>
      <c r="N2318" s="12" t="n">
        <v>0.006</v>
      </c>
      <c r="O2318" s="12" t="n">
        <v>0.2</v>
      </c>
      <c r="P2318" s="12" t="n">
        <v>29.934</v>
      </c>
      <c r="Q2318" s="26"/>
    </row>
    <row r="2319" ht="22.5" customHeight="1">
      <c r="A2319" s="32"/>
      <c r="B2319" s="20"/>
      <c r="C2319" s="13" t="n">
        <v>8094753</v>
      </c>
      <c r="D2319" s="13" t="s">
        <v>35</v>
      </c>
      <c r="E2319" s="14" t="s">
        <v>14</v>
      </c>
      <c r="F2319" s="13" t="s">
        <v>26</v>
      </c>
      <c r="G2319" s="24" t="n">
        <v>0.3</v>
      </c>
      <c r="H2319" s="13" t="n">
        <v>400</v>
      </c>
      <c r="I2319" s="21" t="n">
        <f>G2319*H2319*7</f>
        <v>840</v>
      </c>
      <c r="J2319" s="13" t="s">
        <v>126</v>
      </c>
      <c r="K2319" s="17" t="n">
        <v>79498</v>
      </c>
      <c r="L2319" s="15" t="n">
        <v>290</v>
      </c>
      <c r="M2319" s="15" t="n">
        <v>14</v>
      </c>
      <c r="N2319" s="12" t="n">
        <v>0.01</v>
      </c>
      <c r="O2319" s="12" t="n">
        <v>0.31</v>
      </c>
      <c r="P2319" s="12" t="n">
        <v>4.29</v>
      </c>
      <c r="Q2319" s="23" t="n">
        <f>M2321/H2319</f>
        <v>0.655</v>
      </c>
    </row>
    <row r="2320" ht="22.5" customHeight="1">
      <c r="A2320" s="32"/>
      <c r="B2320" s="20"/>
      <c r="C2320" s="13"/>
      <c r="D2320" s="20"/>
      <c r="E2320" s="29"/>
      <c r="F2320" s="20"/>
      <c r="G2320" s="29"/>
      <c r="H2320" s="20"/>
      <c r="I2320" s="20"/>
      <c r="J2320" s="13" t="s">
        <v>127</v>
      </c>
      <c r="K2320" s="17" t="n">
        <v>554792</v>
      </c>
      <c r="L2320" s="15" t="n">
        <v>2515</v>
      </c>
      <c r="M2320" s="15" t="n">
        <v>107</v>
      </c>
      <c r="N2320" s="12" t="n">
        <v>0.01</v>
      </c>
      <c r="O2320" s="12" t="n">
        <v>0.35</v>
      </c>
      <c r="P2320" s="12" t="n">
        <v>37.55</v>
      </c>
      <c r="Q2320" s="26"/>
    </row>
    <row r="2321" ht="22.5" customHeight="1">
      <c r="A2321" s="32"/>
      <c r="B2321" s="20"/>
      <c r="C2321" s="13"/>
      <c r="D2321" s="20"/>
      <c r="E2321" s="29"/>
      <c r="F2321" s="20"/>
      <c r="G2321" s="29"/>
      <c r="H2321" s="20"/>
      <c r="I2321" s="20"/>
      <c r="J2321" s="13" t="s">
        <v>128</v>
      </c>
      <c r="K2321" s="17" t="n">
        <v>1024846</v>
      </c>
      <c r="L2321" s="15" t="n">
        <v>5031</v>
      </c>
      <c r="M2321" s="15" t="n">
        <v>262</v>
      </c>
      <c r="N2321" s="12" t="n">
        <v>0.02</v>
      </c>
      <c r="O2321" s="12" t="n">
        <v>0.31</v>
      </c>
      <c r="P2321" s="12" t="n">
        <v>80.8</v>
      </c>
      <c r="Q2321" s="26"/>
    </row>
    <row r="2322" ht="22.5" customHeight="1">
      <c r="A2322" s="32"/>
      <c r="B2322" s="20"/>
      <c r="C2322" s="13" t="n">
        <v>9415350</v>
      </c>
      <c r="D2322" s="13" t="s">
        <v>37</v>
      </c>
      <c r="E2322" s="14" t="s">
        <v>14</v>
      </c>
      <c r="F2322" s="13" t="s">
        <v>26</v>
      </c>
      <c r="G2322" s="24" t="n">
        <v>0.15</v>
      </c>
      <c r="H2322" s="13" t="n">
        <v>50</v>
      </c>
      <c r="I2322" s="21" t="n">
        <f>G2322*H2322*7</f>
        <v>52.5</v>
      </c>
      <c r="J2322" s="13" t="s">
        <v>126</v>
      </c>
      <c r="K2322" s="17" t="n">
        <v>638</v>
      </c>
      <c r="L2322" s="15" t="n">
        <v>14</v>
      </c>
      <c r="M2322" s="15" t="n">
        <v>1</v>
      </c>
      <c r="N2322" s="12" t="n">
        <v>0.01</v>
      </c>
      <c r="O2322" s="12" t="n">
        <v>0.4</v>
      </c>
      <c r="P2322" s="12" t="n">
        <v>0.4</v>
      </c>
      <c r="Q2322" s="23" t="n">
        <f>M2324/H2322</f>
        <v>0.62</v>
      </c>
    </row>
    <row r="2323" ht="22.5" customHeight="1">
      <c r="A2323" s="32"/>
      <c r="B2323" s="20"/>
      <c r="C2323" s="13"/>
      <c r="D2323" s="20"/>
      <c r="E2323" s="29"/>
      <c r="F2323" s="20"/>
      <c r="G2323" s="29"/>
      <c r="H2323" s="20"/>
      <c r="I2323" s="20"/>
      <c r="J2323" s="13" t="s">
        <v>127</v>
      </c>
      <c r="K2323" s="17" t="n">
        <v>2155</v>
      </c>
      <c r="L2323" s="15" t="n">
        <v>92</v>
      </c>
      <c r="M2323" s="15" t="n">
        <v>12</v>
      </c>
      <c r="N2323" s="12" t="n">
        <v>0.02</v>
      </c>
      <c r="O2323" s="12" t="n">
        <v>0.14</v>
      </c>
      <c r="P2323" s="12" t="n">
        <v>1.67</v>
      </c>
      <c r="Q2323" s="26"/>
    </row>
    <row r="2324" ht="22.5" customHeight="1">
      <c r="A2324" s="32"/>
      <c r="B2324" s="20"/>
      <c r="C2324" s="13"/>
      <c r="D2324" s="20"/>
      <c r="E2324" s="29"/>
      <c r="F2324" s="20"/>
      <c r="G2324" s="29"/>
      <c r="H2324" s="20"/>
      <c r="I2324" s="20"/>
      <c r="J2324" s="13" t="s">
        <v>128</v>
      </c>
      <c r="K2324" s="17" t="n">
        <v>4474</v>
      </c>
      <c r="L2324" s="15" t="n">
        <v>263</v>
      </c>
      <c r="M2324" s="15" t="n">
        <v>31</v>
      </c>
      <c r="N2324" s="12" t="n">
        <v>0.02</v>
      </c>
      <c r="O2324" s="12" t="n">
        <v>0.14</v>
      </c>
      <c r="P2324" s="12" t="n">
        <v>4.19</v>
      </c>
      <c r="Q2324" s="26"/>
    </row>
    <row r="2325" ht="22.5" customHeight="1">
      <c r="A2325" s="32"/>
      <c r="B2325" s="20"/>
      <c r="C2325" s="13" t="n">
        <v>2783561</v>
      </c>
      <c r="D2325" s="13" t="s">
        <v>38</v>
      </c>
      <c r="E2325" s="14" t="s">
        <v>14</v>
      </c>
      <c r="F2325" s="13" t="s">
        <v>15</v>
      </c>
      <c r="G2325" s="24" t="n">
        <v>0.1</v>
      </c>
      <c r="H2325" s="13" t="n">
        <v>500</v>
      </c>
      <c r="I2325" s="21" t="n">
        <f>G2325*H2325*7</f>
        <v>350</v>
      </c>
      <c r="J2325" s="13" t="s">
        <v>126</v>
      </c>
      <c r="K2325" s="17" t="n">
        <v>28</v>
      </c>
      <c r="L2325" s="15" t="n">
        <v>3</v>
      </c>
      <c r="M2325" s="15" t="n">
        <v>0</v>
      </c>
      <c r="N2325" s="12" t="n">
        <v>0</v>
      </c>
      <c r="O2325" s="12" t="n">
        <v>0</v>
      </c>
      <c r="P2325" s="12" t="n">
        <v>0</v>
      </c>
      <c r="Q2325" s="23" t="n">
        <f>M2327/H2325</f>
        <v>0.652</v>
      </c>
    </row>
    <row r="2326" ht="22.5" customHeight="1">
      <c r="A2326" s="32"/>
      <c r="B2326" s="20"/>
      <c r="C2326" s="13"/>
      <c r="D2326" s="20"/>
      <c r="E2326" s="29"/>
      <c r="F2326" s="20"/>
      <c r="G2326" s="29"/>
      <c r="H2326" s="20"/>
      <c r="I2326" s="20"/>
      <c r="J2326" s="13" t="s">
        <v>127</v>
      </c>
      <c r="K2326" s="17" t="n">
        <v>9663</v>
      </c>
      <c r="L2326" s="15" t="n">
        <v>904</v>
      </c>
      <c r="M2326" s="17" t="n">
        <v>74</v>
      </c>
      <c r="N2326" s="12" t="n">
        <v>0.008</v>
      </c>
      <c r="O2326" s="12" t="n">
        <v>0.103</v>
      </c>
      <c r="P2326" s="12" t="n">
        <v>7.595</v>
      </c>
      <c r="Q2326" s="26"/>
    </row>
    <row r="2327" ht="22.5" customHeight="1">
      <c r="A2327" s="32"/>
      <c r="B2327" s="20"/>
      <c r="C2327" s="13"/>
      <c r="D2327" s="20"/>
      <c r="E2327" s="29"/>
      <c r="F2327" s="20"/>
      <c r="G2327" s="29"/>
      <c r="H2327" s="20"/>
      <c r="I2327" s="20"/>
      <c r="J2327" s="13" t="s">
        <v>128</v>
      </c>
      <c r="K2327" s="17" t="n">
        <v>37355</v>
      </c>
      <c r="L2327" s="15" t="n">
        <v>3887</v>
      </c>
      <c r="M2327" s="17" t="n">
        <v>326</v>
      </c>
      <c r="N2327" s="12" t="n">
        <v>0.009</v>
      </c>
      <c r="O2327" s="12" t="n">
        <v>0.106</v>
      </c>
      <c r="P2327" s="12" t="n">
        <v>34.415</v>
      </c>
      <c r="Q2327" s="26"/>
    </row>
    <row r="2328" ht="22.5" customHeight="1">
      <c r="A2328" s="32"/>
      <c r="B2328" s="20"/>
      <c r="C2328" s="13" t="n">
        <v>10599157</v>
      </c>
      <c r="D2328" s="13" t="s">
        <v>39</v>
      </c>
      <c r="E2328" s="14" t="s">
        <v>14</v>
      </c>
      <c r="F2328" s="13" t="s">
        <v>15</v>
      </c>
      <c r="G2328" s="24" t="n">
        <v>0.3</v>
      </c>
      <c r="H2328" s="13" t="n">
        <v>150</v>
      </c>
      <c r="I2328" s="21" t="n">
        <f>G2328*H2328*7</f>
        <v>315</v>
      </c>
      <c r="J2328" s="13" t="s">
        <v>126</v>
      </c>
      <c r="K2328" s="17" t="n">
        <v>7</v>
      </c>
      <c r="L2328" s="15" t="n">
        <v>2</v>
      </c>
      <c r="M2328" s="15" t="n">
        <v>0</v>
      </c>
      <c r="N2328" s="12" t="n">
        <v>0</v>
      </c>
      <c r="O2328" s="12" t="n">
        <v>0</v>
      </c>
      <c r="P2328" s="12" t="n">
        <v>0</v>
      </c>
      <c r="Q2328" s="23" t="n">
        <f>M2330/H2328</f>
        <v>0.68</v>
      </c>
    </row>
    <row r="2329" ht="22.5" customHeight="1">
      <c r="A2329" s="32"/>
      <c r="B2329" s="20"/>
      <c r="C2329" s="13"/>
      <c r="D2329" s="20"/>
      <c r="E2329" s="29"/>
      <c r="F2329" s="20"/>
      <c r="G2329" s="29"/>
      <c r="H2329" s="20"/>
      <c r="I2329" s="20"/>
      <c r="J2329" s="13" t="s">
        <v>127</v>
      </c>
      <c r="K2329" s="17" t="n">
        <v>11938</v>
      </c>
      <c r="L2329" s="15" t="n">
        <v>2563</v>
      </c>
      <c r="M2329" s="17" t="n">
        <v>34</v>
      </c>
      <c r="N2329" s="12" t="n">
        <v>0.004</v>
      </c>
      <c r="O2329" s="12" t="n">
        <v>0.315</v>
      </c>
      <c r="P2329" s="12" t="n">
        <v>10.7</v>
      </c>
      <c r="Q2329" s="26"/>
    </row>
    <row r="2330" ht="22.5" customHeight="1">
      <c r="A2330" s="32"/>
      <c r="B2330" s="20"/>
      <c r="C2330" s="13"/>
      <c r="D2330" s="20"/>
      <c r="E2330" s="29"/>
      <c r="F2330" s="20"/>
      <c r="G2330" s="29"/>
      <c r="H2330" s="20"/>
      <c r="I2330" s="20"/>
      <c r="J2330" s="13" t="s">
        <v>128</v>
      </c>
      <c r="K2330" s="17" t="n">
        <v>24467</v>
      </c>
      <c r="L2330" s="15" t="n">
        <v>5500</v>
      </c>
      <c r="M2330" s="17" t="n">
        <v>102</v>
      </c>
      <c r="N2330" s="12" t="n">
        <v>0.006</v>
      </c>
      <c r="O2330" s="12" t="n">
        <v>0.312</v>
      </c>
      <c r="P2330" s="12" t="n">
        <v>31.85</v>
      </c>
      <c r="Q2330" s="26"/>
    </row>
    <row r="2331" ht="22.5" customHeight="1">
      <c r="A2331" s="32"/>
      <c r="B2331" s="20"/>
      <c r="C2331" s="13" t="n">
        <v>10599681</v>
      </c>
      <c r="D2331" s="13" t="s">
        <v>40</v>
      </c>
      <c r="E2331" s="14" t="s">
        <v>14</v>
      </c>
      <c r="F2331" s="13" t="s">
        <v>15</v>
      </c>
      <c r="G2331" s="24" t="n">
        <v>0.13</v>
      </c>
      <c r="H2331" s="13" t="n">
        <v>400</v>
      </c>
      <c r="I2331" s="21" t="n">
        <f>G2331*H2331*7</f>
        <v>364</v>
      </c>
      <c r="J2331" s="13" t="s">
        <v>126</v>
      </c>
      <c r="K2331" s="15" t="n">
        <v>171</v>
      </c>
      <c r="L2331" s="15" t="n">
        <v>45</v>
      </c>
      <c r="M2331" s="15" t="n">
        <v>2</v>
      </c>
      <c r="N2331" s="12" t="n">
        <v>0.006</v>
      </c>
      <c r="O2331" s="12" t="n">
        <v>0.13</v>
      </c>
      <c r="P2331" s="12" t="n">
        <v>0.26</v>
      </c>
      <c r="Q2331" s="23" t="n">
        <f>M2333/H2331</f>
        <v>0.9925</v>
      </c>
    </row>
    <row r="2332" ht="22.5" customHeight="1">
      <c r="A2332" s="32"/>
      <c r="B2332" s="20"/>
      <c r="C2332" s="13"/>
      <c r="D2332" s="20"/>
      <c r="E2332" s="29"/>
      <c r="F2332" s="20"/>
      <c r="G2332" s="29"/>
      <c r="H2332" s="20"/>
      <c r="I2332" s="20"/>
      <c r="J2332" s="13" t="s">
        <v>127</v>
      </c>
      <c r="K2332" s="17" t="n">
        <v>5070</v>
      </c>
      <c r="L2332" s="15" t="n">
        <v>1401</v>
      </c>
      <c r="M2332" s="17" t="n">
        <v>91</v>
      </c>
      <c r="N2332" s="12" t="n">
        <v>0.008</v>
      </c>
      <c r="O2332" s="12" t="n">
        <v>0.13</v>
      </c>
      <c r="P2332" s="12" t="n">
        <v>11.83</v>
      </c>
      <c r="Q2332" s="26"/>
    </row>
    <row r="2333" ht="22.5" customHeight="1">
      <c r="A2333" s="32"/>
      <c r="B2333" s="20"/>
      <c r="C2333" s="13"/>
      <c r="D2333" s="20"/>
      <c r="E2333" s="29"/>
      <c r="F2333" s="20"/>
      <c r="G2333" s="29"/>
      <c r="H2333" s="20"/>
      <c r="I2333" s="20"/>
      <c r="J2333" s="13" t="s">
        <v>128</v>
      </c>
      <c r="K2333" s="17" t="n">
        <v>23543</v>
      </c>
      <c r="L2333" s="15" t="n">
        <v>7290</v>
      </c>
      <c r="M2333" s="17" t="n">
        <v>397</v>
      </c>
      <c r="N2333" s="12" t="n">
        <v>0.007</v>
      </c>
      <c r="O2333" s="12" t="n">
        <v>0.13</v>
      </c>
      <c r="P2333" s="12" t="n">
        <v>51.61</v>
      </c>
      <c r="Q2333" s="26"/>
    </row>
    <row r="2334" ht="22.5" customHeight="1">
      <c r="A2334" s="32"/>
      <c r="B2334" s="20"/>
      <c r="C2334" s="13" t="n">
        <v>6060965</v>
      </c>
      <c r="D2334" s="13" t="s">
        <v>35</v>
      </c>
      <c r="E2334" s="14" t="s">
        <v>14</v>
      </c>
      <c r="F2334" s="13" t="s">
        <v>15</v>
      </c>
      <c r="G2334" s="105" t="n">
        <v>0.3</v>
      </c>
      <c r="H2334" s="38" t="n">
        <v>100</v>
      </c>
      <c r="I2334" s="40" t="n">
        <f>G2334*H2334*7</f>
        <v>210</v>
      </c>
      <c r="J2334" s="13" t="s">
        <v>126</v>
      </c>
      <c r="K2334" s="15" t="n">
        <v>135</v>
      </c>
      <c r="L2334" s="15" t="n">
        <v>17</v>
      </c>
      <c r="M2334" s="15" t="n">
        <v>0</v>
      </c>
      <c r="N2334" s="12" t="n">
        <v>0</v>
      </c>
      <c r="O2334" s="12" t="n">
        <v>0</v>
      </c>
      <c r="P2334" s="12" t="n">
        <v>0</v>
      </c>
      <c r="Q2334" s="23" t="n">
        <f>M2336/H2334</f>
        <v>1</v>
      </c>
    </row>
    <row r="2335" ht="22.5" customHeight="1">
      <c r="A2335" s="32"/>
      <c r="B2335" s="20"/>
      <c r="C2335" s="20"/>
      <c r="D2335" s="20"/>
      <c r="E2335" s="29"/>
      <c r="F2335" s="20"/>
      <c r="G2335" s="45"/>
      <c r="H2335" s="34"/>
      <c r="I2335" s="34"/>
      <c r="J2335" s="13" t="s">
        <v>127</v>
      </c>
      <c r="K2335" s="15" t="n">
        <v>13731</v>
      </c>
      <c r="L2335" s="15" t="n">
        <v>1012</v>
      </c>
      <c r="M2335" s="16" t="n">
        <v>39</v>
      </c>
      <c r="N2335" s="12" t="n">
        <v>0.012</v>
      </c>
      <c r="O2335" s="12" t="n">
        <v>0.3</v>
      </c>
      <c r="P2335" s="12" t="n">
        <v>11.7</v>
      </c>
      <c r="Q2335" s="26"/>
    </row>
    <row r="2336" ht="22.5" customHeight="1">
      <c r="A2336" s="32"/>
      <c r="B2336" s="20"/>
      <c r="C2336" s="20"/>
      <c r="D2336" s="20"/>
      <c r="E2336" s="29"/>
      <c r="F2336" s="20"/>
      <c r="G2336" s="46"/>
      <c r="H2336" s="30"/>
      <c r="I2336" s="30"/>
      <c r="J2336" s="13" t="s">
        <v>128</v>
      </c>
      <c r="K2336" s="15" t="n">
        <v>31084</v>
      </c>
      <c r="L2336" s="15" t="n">
        <v>3147</v>
      </c>
      <c r="M2336" s="16" t="n">
        <v>100</v>
      </c>
      <c r="N2336" s="12" t="n">
        <v>0.01</v>
      </c>
      <c r="O2336" s="12" t="n">
        <v>0.3</v>
      </c>
      <c r="P2336" s="12" t="n">
        <v>30</v>
      </c>
      <c r="Q2336" s="26"/>
    </row>
    <row r="2337" ht="22.5" customHeight="1">
      <c r="A2337" s="32"/>
      <c r="B2337" s="20"/>
      <c r="C2337" s="13" t="n">
        <v>10842514</v>
      </c>
      <c r="D2337" s="13" t="s">
        <v>41</v>
      </c>
      <c r="E2337" s="14" t="s">
        <v>14</v>
      </c>
      <c r="F2337" s="13" t="s">
        <v>26</v>
      </c>
      <c r="G2337" s="105" t="n">
        <v>0.15</v>
      </c>
      <c r="H2337" s="38" t="n">
        <v>100</v>
      </c>
      <c r="I2337" s="40" t="n">
        <f>G2337*H2337*7</f>
        <v>105</v>
      </c>
      <c r="J2337" s="13" t="s">
        <v>126</v>
      </c>
      <c r="K2337" s="15" t="n">
        <v>12</v>
      </c>
      <c r="L2337" s="15" t="n">
        <v>0</v>
      </c>
      <c r="M2337" s="15" t="n">
        <v>0</v>
      </c>
      <c r="N2337" s="12" t="n">
        <v>0</v>
      </c>
      <c r="O2337" s="12" t="n">
        <v>0</v>
      </c>
      <c r="P2337" s="12" t="n">
        <v>0</v>
      </c>
      <c r="Q2337" s="23" t="n">
        <f>M2339/H2337</f>
        <v>0.01</v>
      </c>
      <c r="R2337" s="4" t="s">
        <v>130</v>
      </c>
    </row>
    <row r="2338" ht="22.5" customHeight="1">
      <c r="A2338" s="32"/>
      <c r="B2338" s="20"/>
      <c r="C2338" s="20"/>
      <c r="D2338" s="20"/>
      <c r="E2338" s="29"/>
      <c r="F2338" s="20"/>
      <c r="G2338" s="45"/>
      <c r="H2338" s="34"/>
      <c r="I2338" s="34"/>
      <c r="J2338" s="13" t="s">
        <v>127</v>
      </c>
      <c r="K2338" s="15" t="n">
        <v>99</v>
      </c>
      <c r="L2338" s="15" t="n">
        <v>22</v>
      </c>
      <c r="M2338" s="15" t="n">
        <v>0</v>
      </c>
      <c r="N2338" s="12" t="n">
        <v>0</v>
      </c>
      <c r="O2338" s="12" t="n">
        <v>0</v>
      </c>
      <c r="P2338" s="12" t="n">
        <v>0.09</v>
      </c>
      <c r="Q2338" s="26"/>
    </row>
    <row r="2339" ht="22.5" customHeight="1">
      <c r="A2339" s="32"/>
      <c r="B2339" s="20"/>
      <c r="C2339" s="20"/>
      <c r="D2339" s="20"/>
      <c r="E2339" s="29"/>
      <c r="F2339" s="20"/>
      <c r="G2339" s="46"/>
      <c r="H2339" s="30"/>
      <c r="I2339" s="30"/>
      <c r="J2339" s="13" t="s">
        <v>128</v>
      </c>
      <c r="K2339" s="15" t="n">
        <v>473</v>
      </c>
      <c r="L2339" s="15" t="n">
        <v>48</v>
      </c>
      <c r="M2339" s="15" t="n">
        <v>1</v>
      </c>
      <c r="N2339" s="12" t="n">
        <v>0.01</v>
      </c>
      <c r="O2339" s="12" t="n">
        <v>0.28</v>
      </c>
      <c r="P2339" s="12" t="n">
        <v>0.28</v>
      </c>
      <c r="Q2339" s="26"/>
    </row>
    <row r="2340" ht="22.5" customHeight="1">
      <c r="A2340" s="32"/>
      <c r="B2340" s="20"/>
      <c r="C2340" s="13" t="n">
        <v>10815258</v>
      </c>
      <c r="D2340" s="13" t="s">
        <v>41</v>
      </c>
      <c r="E2340" s="14" t="s">
        <v>14</v>
      </c>
      <c r="F2340" s="13" t="s">
        <v>15</v>
      </c>
      <c r="G2340" s="105" t="n">
        <v>0.15</v>
      </c>
      <c r="H2340" s="38" t="n">
        <v>100</v>
      </c>
      <c r="I2340" s="40" t="n">
        <f>G2340*H2340*7</f>
        <v>105</v>
      </c>
      <c r="J2340" s="13" t="s">
        <v>126</v>
      </c>
      <c r="K2340" s="15" t="n">
        <v>69</v>
      </c>
      <c r="L2340" s="15" t="n">
        <v>0</v>
      </c>
      <c r="M2340" s="15" t="n">
        <v>0</v>
      </c>
      <c r="N2340" s="12" t="n">
        <v>0</v>
      </c>
      <c r="O2340" s="12" t="n">
        <v>0</v>
      </c>
      <c r="P2340" s="12" t="n">
        <v>0</v>
      </c>
      <c r="Q2340" s="23" t="n">
        <f>M2342/H2340</f>
        <v>0.01</v>
      </c>
    </row>
    <row r="2341" ht="22.5" customHeight="1">
      <c r="A2341" s="32"/>
      <c r="B2341" s="20"/>
      <c r="C2341" s="20"/>
      <c r="D2341" s="20"/>
      <c r="E2341" s="29"/>
      <c r="F2341" s="20"/>
      <c r="G2341" s="45"/>
      <c r="H2341" s="34"/>
      <c r="I2341" s="34"/>
      <c r="J2341" s="13" t="s">
        <v>127</v>
      </c>
      <c r="K2341" s="15" t="n">
        <v>2813</v>
      </c>
      <c r="L2341" s="15" t="n">
        <v>18</v>
      </c>
      <c r="M2341" s="15" t="n">
        <v>0</v>
      </c>
      <c r="N2341" s="12" t="n">
        <v>0</v>
      </c>
      <c r="O2341" s="12" t="n">
        <v>0</v>
      </c>
      <c r="P2341" s="12" t="n">
        <v>0</v>
      </c>
      <c r="Q2341" s="26"/>
    </row>
    <row r="2342" ht="22.5" customHeight="1">
      <c r="A2342" s="32"/>
      <c r="B2342" s="20"/>
      <c r="C2342" s="20"/>
      <c r="D2342" s="20"/>
      <c r="E2342" s="29"/>
      <c r="F2342" s="20"/>
      <c r="G2342" s="46"/>
      <c r="H2342" s="30"/>
      <c r="I2342" s="30"/>
      <c r="J2342" s="13" t="s">
        <v>128</v>
      </c>
      <c r="K2342" s="15" t="n">
        <v>8837</v>
      </c>
      <c r="L2342" s="15" t="n">
        <v>49</v>
      </c>
      <c r="M2342" s="15" t="n">
        <v>1</v>
      </c>
      <c r="N2342" s="12" t="n">
        <v>0.003</v>
      </c>
      <c r="O2342" s="12" t="n">
        <v>0.15</v>
      </c>
      <c r="P2342" s="12" t="n">
        <v>0.15</v>
      </c>
      <c r="Q2342" s="26"/>
    </row>
    <row r="2343" ht="22.5" customHeight="1">
      <c r="A2343" s="32"/>
      <c r="B2343" s="20"/>
      <c r="C2343" s="13" t="n">
        <v>91535229</v>
      </c>
      <c r="D2343" s="13" t="s">
        <v>31</v>
      </c>
      <c r="E2343" s="14" t="s">
        <v>36</v>
      </c>
      <c r="F2343" s="13" t="s">
        <v>15</v>
      </c>
      <c r="G2343" s="105" t="n">
        <v>0.02</v>
      </c>
      <c r="H2343" s="38" t="n">
        <v>500</v>
      </c>
      <c r="I2343" s="40" t="n">
        <f>G2343*H2343*7</f>
        <v>70</v>
      </c>
      <c r="J2343" s="13" t="s">
        <v>126</v>
      </c>
      <c r="K2343" s="15" t="n">
        <v>38</v>
      </c>
      <c r="L2343" s="15" t="n">
        <v>21</v>
      </c>
      <c r="M2343" s="15" t="n">
        <v>0</v>
      </c>
      <c r="N2343" s="12" t="n">
        <v>0</v>
      </c>
      <c r="O2343" s="12" t="n">
        <v>0</v>
      </c>
      <c r="P2343" s="12" t="n">
        <v>0</v>
      </c>
      <c r="Q2343" s="23" t="n">
        <f>M2345/H2343</f>
        <v>0.02</v>
      </c>
    </row>
    <row r="2344" ht="22.5" customHeight="1">
      <c r="A2344" s="32"/>
      <c r="B2344" s="20"/>
      <c r="C2344" s="20"/>
      <c r="D2344" s="20"/>
      <c r="E2344" s="29"/>
      <c r="F2344" s="20"/>
      <c r="G2344" s="45"/>
      <c r="H2344" s="34"/>
      <c r="I2344" s="34"/>
      <c r="J2344" s="13" t="s">
        <v>127</v>
      </c>
      <c r="K2344" s="15" t="n">
        <v>1928</v>
      </c>
      <c r="L2344" s="15" t="n">
        <v>578</v>
      </c>
      <c r="M2344" s="15" t="n">
        <v>9</v>
      </c>
      <c r="N2344" s="12" t="n">
        <v>0.001</v>
      </c>
      <c r="O2344" s="12" t="n">
        <v>0.04</v>
      </c>
      <c r="P2344" s="12" t="n">
        <v>0.36</v>
      </c>
      <c r="Q2344" s="26"/>
    </row>
    <row r="2345" ht="22.5" customHeight="1">
      <c r="A2345" s="32"/>
      <c r="B2345" s="20"/>
      <c r="C2345" s="20"/>
      <c r="D2345" s="20"/>
      <c r="E2345" s="29"/>
      <c r="F2345" s="20"/>
      <c r="G2345" s="46"/>
      <c r="H2345" s="30"/>
      <c r="I2345" s="30"/>
      <c r="J2345" s="13" t="s">
        <v>128</v>
      </c>
      <c r="K2345" s="15" t="n">
        <v>3567</v>
      </c>
      <c r="L2345" s="15" t="n">
        <v>1089</v>
      </c>
      <c r="M2345" s="15" t="n">
        <v>10</v>
      </c>
      <c r="N2345" s="12" t="n">
        <v>0</v>
      </c>
      <c r="O2345" s="12" t="n">
        <v>0.04</v>
      </c>
      <c r="P2345" s="12" t="n">
        <v>0.4</v>
      </c>
      <c r="Q2345" s="26"/>
    </row>
    <row r="2346" ht="22.5" customHeight="1">
      <c r="A2346" s="32"/>
      <c r="B2346" s="20"/>
      <c r="C2346" s="13" t="n">
        <v>91535331</v>
      </c>
      <c r="D2346" s="13" t="s">
        <v>31</v>
      </c>
      <c r="E2346" s="14" t="s">
        <v>42</v>
      </c>
      <c r="F2346" s="13" t="s">
        <v>15</v>
      </c>
      <c r="G2346" s="105" t="n">
        <v>0.02</v>
      </c>
      <c r="H2346" s="38" t="n">
        <v>750</v>
      </c>
      <c r="I2346" s="40" t="n">
        <f>G2346*H2346*7</f>
        <v>105</v>
      </c>
      <c r="J2346" s="13" t="s">
        <v>126</v>
      </c>
      <c r="K2346" s="15" t="n">
        <v>71</v>
      </c>
      <c r="L2346" s="15" t="n">
        <v>34</v>
      </c>
      <c r="M2346" s="15" t="n">
        <v>0</v>
      </c>
      <c r="N2346" s="12" t="n">
        <v>0</v>
      </c>
      <c r="O2346" s="12" t="n">
        <v>0</v>
      </c>
      <c r="P2346" s="12" t="n">
        <v>0</v>
      </c>
      <c r="Q2346" s="23" t="n">
        <f>M2348/H2346</f>
        <v>0.00666666666666667</v>
      </c>
    </row>
    <row r="2347" ht="22.5" customHeight="1">
      <c r="A2347" s="32"/>
      <c r="B2347" s="20"/>
      <c r="C2347" s="20"/>
      <c r="D2347" s="20"/>
      <c r="E2347" s="29"/>
      <c r="F2347" s="20"/>
      <c r="G2347" s="45"/>
      <c r="H2347" s="34"/>
      <c r="I2347" s="34"/>
      <c r="J2347" s="13" t="s">
        <v>127</v>
      </c>
      <c r="K2347" s="15" t="n">
        <v>684</v>
      </c>
      <c r="L2347" s="15" t="n">
        <v>247</v>
      </c>
      <c r="M2347" s="15" t="n">
        <v>2</v>
      </c>
      <c r="N2347" s="12" t="n">
        <v>0</v>
      </c>
      <c r="O2347" s="12" t="n">
        <v>0.04</v>
      </c>
      <c r="P2347" s="12" t="n">
        <v>0.08</v>
      </c>
      <c r="Q2347" s="26"/>
    </row>
    <row r="2348" ht="22.5" customHeight="1">
      <c r="A2348" s="32"/>
      <c r="B2348" s="20"/>
      <c r="C2348" s="20"/>
      <c r="D2348" s="20"/>
      <c r="E2348" s="29"/>
      <c r="F2348" s="20"/>
      <c r="G2348" s="46"/>
      <c r="H2348" s="30"/>
      <c r="I2348" s="30"/>
      <c r="J2348" s="13" t="s">
        <v>128</v>
      </c>
      <c r="K2348" s="15" t="n">
        <v>1091</v>
      </c>
      <c r="L2348" s="15" t="n">
        <v>386</v>
      </c>
      <c r="M2348" s="16" t="n">
        <v>5</v>
      </c>
      <c r="N2348" s="12" t="n">
        <v>0.001</v>
      </c>
      <c r="O2348" s="12" t="n">
        <v>0.04</v>
      </c>
      <c r="P2348" s="12" t="n">
        <v>0.2</v>
      </c>
      <c r="Q2348" s="26"/>
    </row>
    <row r="2349" ht="22.5" customHeight="1">
      <c r="A2349" s="32"/>
      <c r="B2349" s="20"/>
      <c r="C2349" s="13" t="n">
        <v>11324493</v>
      </c>
      <c r="D2349" s="13" t="s">
        <v>31</v>
      </c>
      <c r="E2349" s="14" t="s">
        <v>17</v>
      </c>
      <c r="F2349" s="13" t="s">
        <v>15</v>
      </c>
      <c r="G2349" s="105" t="n">
        <v>0.28</v>
      </c>
      <c r="H2349" s="38" t="n">
        <v>100</v>
      </c>
      <c r="I2349" s="40" t="n">
        <f>G2349*H2349*7</f>
        <v>196</v>
      </c>
      <c r="J2349" s="13" t="s">
        <v>126</v>
      </c>
      <c r="K2349" s="15" t="n">
        <v>18</v>
      </c>
      <c r="L2349" s="15" t="n">
        <v>7</v>
      </c>
      <c r="M2349" s="15" t="n">
        <v>1</v>
      </c>
      <c r="N2349" s="12" t="n">
        <v>0.043</v>
      </c>
      <c r="O2349" s="12" t="n">
        <v>0.3</v>
      </c>
      <c r="P2349" s="12" t="n">
        <v>0.3</v>
      </c>
      <c r="Q2349" s="23" t="n">
        <f>M2351/H2349</f>
        <v>0.07</v>
      </c>
    </row>
    <row r="2350" ht="22.5" customHeight="1">
      <c r="A2350" s="32"/>
      <c r="B2350" s="20"/>
      <c r="C2350" s="20"/>
      <c r="D2350" s="20"/>
      <c r="E2350" s="29"/>
      <c r="F2350" s="20"/>
      <c r="G2350" s="45"/>
      <c r="H2350" s="34"/>
      <c r="I2350" s="34"/>
      <c r="J2350" s="13" t="s">
        <v>127</v>
      </c>
      <c r="K2350" s="15" t="n">
        <v>510</v>
      </c>
      <c r="L2350" s="15" t="n">
        <v>169</v>
      </c>
      <c r="M2350" s="15" t="n">
        <v>3</v>
      </c>
      <c r="N2350" s="12" t="n">
        <v>0.009</v>
      </c>
      <c r="O2350" s="12" t="n">
        <v>0.533</v>
      </c>
      <c r="P2350" s="12" t="n">
        <v>1.6</v>
      </c>
      <c r="Q2350" s="26"/>
    </row>
    <row r="2351" ht="22.5" customHeight="1">
      <c r="A2351" s="32"/>
      <c r="B2351" s="20"/>
      <c r="C2351" s="20"/>
      <c r="D2351" s="20"/>
      <c r="E2351" s="29"/>
      <c r="F2351" s="20"/>
      <c r="G2351" s="46"/>
      <c r="H2351" s="30"/>
      <c r="I2351" s="30"/>
      <c r="J2351" s="13" t="s">
        <v>128</v>
      </c>
      <c r="K2351" s="15" t="n">
        <v>1073</v>
      </c>
      <c r="L2351" s="15" t="n">
        <v>379</v>
      </c>
      <c r="M2351" s="15" t="n">
        <v>7</v>
      </c>
      <c r="N2351" s="12" t="n">
        <v>0.01</v>
      </c>
      <c r="O2351" s="12" t="n">
        <v>0.543</v>
      </c>
      <c r="P2351" s="12" t="n">
        <v>3.8</v>
      </c>
      <c r="Q2351" s="26"/>
    </row>
    <row r="2352" ht="22.5" customHeight="1">
      <c r="A2352" s="32"/>
      <c r="B2352" s="20"/>
      <c r="C2352" s="13" t="n">
        <v>10298628</v>
      </c>
      <c r="D2352" s="13" t="s">
        <v>43</v>
      </c>
      <c r="E2352" s="14" t="s">
        <v>14</v>
      </c>
      <c r="F2352" s="13" t="s">
        <v>26</v>
      </c>
      <c r="G2352" s="105" t="n">
        <v>0.14</v>
      </c>
      <c r="H2352" s="38" t="n">
        <v>80</v>
      </c>
      <c r="I2352" s="40" t="n">
        <f>G2352*H2352*7</f>
        <v>78.4</v>
      </c>
      <c r="J2352" s="13" t="s">
        <v>126</v>
      </c>
      <c r="K2352" s="15" t="n">
        <v>13860</v>
      </c>
      <c r="L2352" s="15" t="n">
        <v>38</v>
      </c>
      <c r="M2352" s="15" t="n">
        <v>4</v>
      </c>
      <c r="N2352" s="12" t="n">
        <v>0.03</v>
      </c>
      <c r="O2352" s="12" t="n">
        <v>0.33</v>
      </c>
      <c r="P2352" s="12" t="n">
        <v>1.31</v>
      </c>
      <c r="Q2352" s="23" t="n">
        <f>M2354/H2352</f>
        <v>0.475</v>
      </c>
    </row>
    <row r="2353" ht="22.5" customHeight="1">
      <c r="A2353" s="32"/>
      <c r="B2353" s="20"/>
      <c r="C2353" s="20"/>
      <c r="D2353" s="20"/>
      <c r="E2353" s="29"/>
      <c r="F2353" s="20"/>
      <c r="G2353" s="45"/>
      <c r="H2353" s="34"/>
      <c r="I2353" s="34"/>
      <c r="J2353" s="13" t="s">
        <v>127</v>
      </c>
      <c r="K2353" s="15" t="n">
        <v>27810</v>
      </c>
      <c r="L2353" s="15" t="n">
        <v>287</v>
      </c>
      <c r="M2353" s="15" t="n">
        <v>38</v>
      </c>
      <c r="N2353" s="12" t="n">
        <v>0.02</v>
      </c>
      <c r="O2353" s="12" t="n">
        <v>0.17</v>
      </c>
      <c r="P2353" s="12" t="n">
        <v>6.49</v>
      </c>
      <c r="Q2353" s="26"/>
    </row>
    <row r="2354" ht="22.5" customHeight="1">
      <c r="A2354" s="32"/>
      <c r="B2354" s="20"/>
      <c r="C2354" s="20"/>
      <c r="D2354" s="20"/>
      <c r="E2354" s="29"/>
      <c r="F2354" s="20"/>
      <c r="G2354" s="46"/>
      <c r="H2354" s="30"/>
      <c r="I2354" s="30"/>
      <c r="J2354" s="13" t="s">
        <v>128</v>
      </c>
      <c r="K2354" s="15" t="n">
        <v>33990</v>
      </c>
      <c r="L2354" s="15" t="n">
        <v>367</v>
      </c>
      <c r="M2354" s="15" t="n">
        <v>38</v>
      </c>
      <c r="N2354" s="12" t="n">
        <v>0.02</v>
      </c>
      <c r="O2354" s="12" t="n">
        <v>0.2</v>
      </c>
      <c r="P2354" s="12" t="n">
        <v>7.53</v>
      </c>
      <c r="Q2354" s="26"/>
    </row>
    <row r="2355" ht="22.5" customHeight="1">
      <c r="A2355" s="32"/>
      <c r="B2355" s="20"/>
      <c r="C2355" s="13" t="n">
        <v>11655595</v>
      </c>
      <c r="D2355" s="13" t="s">
        <v>44</v>
      </c>
      <c r="E2355" s="14" t="s">
        <v>14</v>
      </c>
      <c r="F2355" s="13" t="s">
        <v>26</v>
      </c>
      <c r="G2355" s="105" t="n">
        <v>0.4</v>
      </c>
      <c r="H2355" s="38" t="n">
        <v>100</v>
      </c>
      <c r="I2355" s="40" t="n">
        <f>G2355*H2355*7</f>
        <v>280</v>
      </c>
      <c r="J2355" s="13" t="s">
        <v>126</v>
      </c>
      <c r="K2355" s="15" t="n">
        <v>11</v>
      </c>
      <c r="L2355" s="15" t="n">
        <v>0</v>
      </c>
      <c r="M2355" s="15" t="n">
        <v>0</v>
      </c>
      <c r="N2355" s="12" t="n">
        <v>0</v>
      </c>
      <c r="O2355" s="12" t="n">
        <v>0</v>
      </c>
      <c r="P2355" s="12" t="n">
        <v>0</v>
      </c>
      <c r="Q2355" s="23" t="n">
        <f>M2357/H2355</f>
        <v>0</v>
      </c>
      <c r="R2355" s="4" t="s">
        <v>131</v>
      </c>
    </row>
    <row r="2356" ht="22.5" customHeight="1">
      <c r="A2356" s="32"/>
      <c r="B2356" s="20"/>
      <c r="C2356" s="20"/>
      <c r="D2356" s="20"/>
      <c r="E2356" s="29"/>
      <c r="F2356" s="20"/>
      <c r="G2356" s="45"/>
      <c r="H2356" s="34"/>
      <c r="I2356" s="34"/>
      <c r="J2356" s="13" t="s">
        <v>127</v>
      </c>
      <c r="K2356" s="15" t="n">
        <v>389</v>
      </c>
      <c r="L2356" s="15" t="n">
        <v>5</v>
      </c>
      <c r="M2356" s="15" t="n">
        <v>0</v>
      </c>
      <c r="N2356" s="12" t="n">
        <v>0</v>
      </c>
      <c r="O2356" s="12" t="n">
        <v>0</v>
      </c>
      <c r="P2356" s="12" t="n">
        <v>0.02</v>
      </c>
      <c r="Q2356" s="26"/>
    </row>
    <row r="2357" ht="22.5" customHeight="1">
      <c r="A2357" s="32"/>
      <c r="B2357" s="20"/>
      <c r="C2357" s="20"/>
      <c r="D2357" s="20"/>
      <c r="E2357" s="29"/>
      <c r="F2357" s="20"/>
      <c r="G2357" s="46"/>
      <c r="H2357" s="30"/>
      <c r="I2357" s="30"/>
      <c r="J2357" s="13" t="s">
        <v>128</v>
      </c>
      <c r="K2357" s="15" t="n">
        <v>487</v>
      </c>
      <c r="L2357" s="15" t="n">
        <v>116</v>
      </c>
      <c r="M2357" s="15" t="n">
        <v>0</v>
      </c>
      <c r="N2357" s="12" t="n">
        <v>0.003</v>
      </c>
      <c r="O2357" s="12" t="n">
        <v>0</v>
      </c>
      <c r="P2357" s="12" t="n">
        <v>0.3045</v>
      </c>
      <c r="Q2357" s="26"/>
    </row>
    <row r="2358" ht="22.5" customHeight="1">
      <c r="A2358" s="32"/>
      <c r="B2358" s="20"/>
      <c r="C2358" s="13" t="n">
        <v>11655596</v>
      </c>
      <c r="D2358" s="13" t="s">
        <v>44</v>
      </c>
      <c r="E2358" s="14" t="s">
        <v>14</v>
      </c>
      <c r="F2358" s="13" t="s">
        <v>12</v>
      </c>
      <c r="G2358" s="105" t="n">
        <v>0.3</v>
      </c>
      <c r="H2358" s="38" t="n">
        <v>50</v>
      </c>
      <c r="I2358" s="40" t="n">
        <f>G2358*H2358*7</f>
        <v>105</v>
      </c>
      <c r="J2358" s="13" t="s">
        <v>126</v>
      </c>
      <c r="K2358" s="15" t="n">
        <v>5</v>
      </c>
      <c r="L2358" s="15" t="n">
        <v>0</v>
      </c>
      <c r="M2358" s="15" t="n">
        <v>0</v>
      </c>
      <c r="N2358" s="12" t="n">
        <v>0</v>
      </c>
      <c r="O2358" s="12" t="n">
        <v>0</v>
      </c>
      <c r="P2358" s="12" t="n">
        <v>0</v>
      </c>
      <c r="Q2358" s="23" t="n">
        <f>M2360/H2358</f>
        <v>0</v>
      </c>
      <c r="R2358" s="4" t="s">
        <v>132</v>
      </c>
    </row>
    <row r="2359" ht="22.5" customHeight="1">
      <c r="A2359" s="32"/>
      <c r="B2359" s="20"/>
      <c r="C2359" s="20"/>
      <c r="D2359" s="20"/>
      <c r="E2359" s="29"/>
      <c r="F2359" s="20"/>
      <c r="G2359" s="45"/>
      <c r="H2359" s="34"/>
      <c r="I2359" s="34"/>
      <c r="J2359" s="13" t="s">
        <v>127</v>
      </c>
      <c r="K2359" s="15" t="n">
        <v>165</v>
      </c>
      <c r="L2359" s="15" t="n">
        <v>0</v>
      </c>
      <c r="M2359" s="15" t="n">
        <v>0</v>
      </c>
      <c r="N2359" s="12" t="n">
        <v>0</v>
      </c>
      <c r="O2359" s="12" t="n">
        <v>0</v>
      </c>
      <c r="P2359" s="12" t="n">
        <v>0</v>
      </c>
      <c r="Q2359" s="26"/>
    </row>
    <row r="2360" ht="22.5" customHeight="1">
      <c r="A2360" s="32"/>
      <c r="B2360" s="20"/>
      <c r="C2360" s="20"/>
      <c r="D2360" s="20"/>
      <c r="E2360" s="29"/>
      <c r="F2360" s="20"/>
      <c r="G2360" s="46"/>
      <c r="H2360" s="30"/>
      <c r="I2360" s="30"/>
      <c r="J2360" s="13" t="s">
        <v>128</v>
      </c>
      <c r="K2360" s="15" t="n">
        <v>601</v>
      </c>
      <c r="L2360" s="15" t="n">
        <v>8</v>
      </c>
      <c r="M2360" s="15" t="n">
        <v>0</v>
      </c>
      <c r="N2360" s="12" t="n">
        <v>0</v>
      </c>
      <c r="O2360" s="12" t="n">
        <v>0</v>
      </c>
      <c r="P2360" s="12" t="n">
        <v>0.0013</v>
      </c>
      <c r="Q2360" s="26"/>
    </row>
    <row r="2361" ht="22.5" customHeight="1">
      <c r="A2361" s="32"/>
      <c r="B2361" s="20"/>
      <c r="C2361" s="13" t="n">
        <v>11690183</v>
      </c>
      <c r="D2361" s="13" t="s">
        <v>38</v>
      </c>
      <c r="E2361" s="14" t="s">
        <v>14</v>
      </c>
      <c r="F2361" s="13" t="s">
        <v>15</v>
      </c>
      <c r="G2361" s="105" t="n">
        <v>0.1</v>
      </c>
      <c r="H2361" s="38" t="n">
        <v>100</v>
      </c>
      <c r="I2361" s="40" t="n">
        <f>G2361*H2361*7</f>
        <v>70</v>
      </c>
      <c r="J2361" s="13" t="s">
        <v>126</v>
      </c>
      <c r="K2361" s="15" t="n">
        <v>14</v>
      </c>
      <c r="L2361" s="15" t="n">
        <v>0</v>
      </c>
      <c r="M2361" s="15" t="n">
        <v>0</v>
      </c>
      <c r="N2361" s="12" t="n">
        <v>0</v>
      </c>
      <c r="O2361" s="12" t="n">
        <v>0</v>
      </c>
      <c r="P2361" s="12" t="n">
        <v>0</v>
      </c>
      <c r="Q2361" s="23" t="n">
        <f>M2363/H2361</f>
        <v>0.42</v>
      </c>
    </row>
    <row r="2362" ht="22.5" customHeight="1">
      <c r="A2362" s="32"/>
      <c r="B2362" s="20"/>
      <c r="C2362" s="20"/>
      <c r="D2362" s="20"/>
      <c r="E2362" s="29"/>
      <c r="F2362" s="20"/>
      <c r="G2362" s="45"/>
      <c r="H2362" s="34"/>
      <c r="I2362" s="34"/>
      <c r="J2362" s="13" t="s">
        <v>127</v>
      </c>
      <c r="K2362" s="15" t="n">
        <v>2281</v>
      </c>
      <c r="L2362" s="15" t="n">
        <v>308</v>
      </c>
      <c r="M2362" s="16" t="n">
        <v>9</v>
      </c>
      <c r="N2362" s="12" t="n">
        <v>0.006</v>
      </c>
      <c r="O2362" s="12" t="n">
        <v>0.189</v>
      </c>
      <c r="P2362" s="12" t="n">
        <v>1.7</v>
      </c>
      <c r="Q2362" s="26"/>
    </row>
    <row r="2363" ht="22.5" customHeight="1">
      <c r="A2363" s="32"/>
      <c r="B2363" s="20"/>
      <c r="C2363" s="20"/>
      <c r="D2363" s="20"/>
      <c r="E2363" s="29"/>
      <c r="F2363" s="20"/>
      <c r="G2363" s="46"/>
      <c r="H2363" s="30"/>
      <c r="I2363" s="30"/>
      <c r="J2363" s="13" t="s">
        <v>128</v>
      </c>
      <c r="K2363" s="15" t="n">
        <v>8422</v>
      </c>
      <c r="L2363" s="15" t="n">
        <v>1012</v>
      </c>
      <c r="M2363" s="16" t="n">
        <v>42</v>
      </c>
      <c r="N2363" s="12" t="n">
        <v>0.008</v>
      </c>
      <c r="O2363" s="12" t="n">
        <v>0.187</v>
      </c>
      <c r="P2363" s="12" t="n">
        <v>7.85</v>
      </c>
      <c r="Q2363" s="26"/>
    </row>
    <row r="2364" ht="22.5" customHeight="1">
      <c r="A2364" s="32"/>
      <c r="B2364" s="20"/>
      <c r="C2364" s="13" t="n">
        <v>11763482</v>
      </c>
      <c r="D2364" s="13" t="s">
        <v>44</v>
      </c>
      <c r="E2364" s="14" t="s">
        <v>14</v>
      </c>
      <c r="F2364" s="13" t="s">
        <v>12</v>
      </c>
      <c r="G2364" s="105" t="n">
        <v>0.4</v>
      </c>
      <c r="H2364" s="38" t="n">
        <v>100</v>
      </c>
      <c r="I2364" s="40" t="n">
        <f>G2364*H2364*7</f>
        <v>280</v>
      </c>
      <c r="J2364" s="13" t="s">
        <v>126</v>
      </c>
      <c r="K2364" s="15" t="n">
        <v>42</v>
      </c>
      <c r="L2364" s="15" t="n">
        <v>16</v>
      </c>
      <c r="M2364" s="15" t="n">
        <v>0</v>
      </c>
      <c r="N2364" s="12" t="n">
        <v>0.002</v>
      </c>
      <c r="O2364" s="12" t="n">
        <v>0</v>
      </c>
      <c r="P2364" s="12" t="n">
        <v>0.0241</v>
      </c>
      <c r="Q2364" s="23" t="n">
        <f>M2366/H2364</f>
        <v>0</v>
      </c>
      <c r="R2364" s="4" t="s">
        <v>133</v>
      </c>
    </row>
    <row r="2365" ht="22.5" customHeight="1">
      <c r="A2365" s="32"/>
      <c r="B2365" s="20"/>
      <c r="C2365" s="20"/>
      <c r="D2365" s="20"/>
      <c r="E2365" s="29"/>
      <c r="F2365" s="20"/>
      <c r="G2365" s="45"/>
      <c r="H2365" s="34"/>
      <c r="I2365" s="34"/>
      <c r="J2365" s="13" t="s">
        <v>127</v>
      </c>
      <c r="K2365" s="15" t="n">
        <v>179</v>
      </c>
      <c r="L2365" s="15" t="n">
        <v>36</v>
      </c>
      <c r="M2365" s="15" t="n">
        <v>0</v>
      </c>
      <c r="N2365" s="12" t="n">
        <v>0.002</v>
      </c>
      <c r="O2365" s="12" t="n">
        <v>0</v>
      </c>
      <c r="P2365" s="12" t="n">
        <v>0.0831</v>
      </c>
      <c r="Q2365" s="26"/>
    </row>
    <row r="2366" ht="22.5" customHeight="1">
      <c r="A2366" s="32"/>
      <c r="B2366" s="20"/>
      <c r="C2366" s="20"/>
      <c r="D2366" s="20"/>
      <c r="E2366" s="29"/>
      <c r="F2366" s="20"/>
      <c r="G2366" s="46"/>
      <c r="H2366" s="30"/>
      <c r="I2366" s="30"/>
      <c r="J2366" s="13" t="s">
        <v>128</v>
      </c>
      <c r="K2366" s="15" t="n">
        <v>487</v>
      </c>
      <c r="L2366" s="15" t="n">
        <v>116</v>
      </c>
      <c r="M2366" s="15" t="n">
        <v>0</v>
      </c>
      <c r="N2366" s="12" t="n">
        <v>0.002</v>
      </c>
      <c r="O2366" s="12" t="n">
        <v>0</v>
      </c>
      <c r="P2366" s="12" t="n">
        <v>0.3045</v>
      </c>
      <c r="Q2366" s="26"/>
    </row>
    <row r="2367" ht="22.5" customHeight="1">
      <c r="A2367" s="32"/>
      <c r="B2367" s="20"/>
      <c r="C2367" s="13" t="n">
        <v>91565942</v>
      </c>
      <c r="D2367" s="13" t="s">
        <v>31</v>
      </c>
      <c r="E2367" s="14" t="s">
        <v>36</v>
      </c>
      <c r="F2367" s="13" t="s">
        <v>15</v>
      </c>
      <c r="G2367" s="105" t="n">
        <v>0.03</v>
      </c>
      <c r="H2367" s="38" t="n">
        <v>600</v>
      </c>
      <c r="I2367" s="40" t="n">
        <f>G2367*H2367*7</f>
        <v>126</v>
      </c>
      <c r="J2367" s="13" t="s">
        <v>126</v>
      </c>
      <c r="K2367" s="15" t="n">
        <v>4030</v>
      </c>
      <c r="L2367" s="15" t="n">
        <v>156</v>
      </c>
      <c r="M2367" s="15" t="n">
        <v>0</v>
      </c>
      <c r="N2367" s="12" t="n">
        <v>0</v>
      </c>
      <c r="O2367" s="12" t="n">
        <v>0</v>
      </c>
      <c r="P2367" s="12" t="n">
        <v>0</v>
      </c>
      <c r="Q2367" s="23" t="n">
        <f>M2369/H2367</f>
        <v>0.443333333333333</v>
      </c>
    </row>
    <row r="2368" ht="22.5" customHeight="1">
      <c r="A2368" s="32"/>
      <c r="B2368" s="20"/>
      <c r="C2368" s="20"/>
      <c r="D2368" s="20"/>
      <c r="E2368" s="29"/>
      <c r="F2368" s="20"/>
      <c r="G2368" s="45"/>
      <c r="H2368" s="34"/>
      <c r="I2368" s="34"/>
      <c r="J2368" s="13" t="s">
        <v>127</v>
      </c>
      <c r="K2368" s="15" t="n">
        <v>49552</v>
      </c>
      <c r="L2368" s="15" t="n">
        <v>9177</v>
      </c>
      <c r="M2368" s="15" t="n">
        <v>266</v>
      </c>
      <c r="N2368" s="12" t="n">
        <v>0.001</v>
      </c>
      <c r="O2368" s="12" t="n">
        <v>0.03</v>
      </c>
      <c r="P2368" s="12" t="n">
        <v>7.98</v>
      </c>
      <c r="Q2368" s="26"/>
    </row>
    <row r="2369" ht="22.5" customHeight="1">
      <c r="A2369" s="32"/>
      <c r="B2369" s="20"/>
      <c r="C2369" s="20"/>
      <c r="D2369" s="20"/>
      <c r="E2369" s="29"/>
      <c r="F2369" s="20"/>
      <c r="G2369" s="46"/>
      <c r="H2369" s="30"/>
      <c r="I2369" s="30"/>
      <c r="J2369" s="13" t="s">
        <v>128</v>
      </c>
      <c r="K2369" s="15" t="n">
        <v>155337</v>
      </c>
      <c r="L2369" s="15" t="n">
        <v>35540</v>
      </c>
      <c r="M2369" s="15" t="n">
        <v>266</v>
      </c>
      <c r="N2369" s="12" t="n">
        <v>0.001</v>
      </c>
      <c r="O2369" s="12" t="n">
        <v>0.03</v>
      </c>
      <c r="P2369" s="12" t="n">
        <v>7.98</v>
      </c>
      <c r="Q2369" s="26"/>
    </row>
    <row r="2370" ht="22.5" customHeight="1">
      <c r="A2370" s="32"/>
      <c r="B2370" s="20"/>
      <c r="C2370" s="13" t="n">
        <v>91565947</v>
      </c>
      <c r="D2370" s="13" t="s">
        <v>31</v>
      </c>
      <c r="E2370" s="14" t="s">
        <v>42</v>
      </c>
      <c r="F2370" s="13" t="s">
        <v>15</v>
      </c>
      <c r="G2370" s="105" t="n">
        <v>0.02</v>
      </c>
      <c r="H2370" s="38" t="n">
        <v>1000</v>
      </c>
      <c r="I2370" s="40" t="n">
        <f>G2370*H2370*7</f>
        <v>140</v>
      </c>
      <c r="J2370" s="13" t="s">
        <v>126</v>
      </c>
      <c r="K2370" s="15" t="n">
        <v>17043</v>
      </c>
      <c r="L2370" s="15" t="n">
        <v>850</v>
      </c>
      <c r="M2370" s="15" t="n">
        <v>9</v>
      </c>
      <c r="N2370" s="12" t="n">
        <v>0</v>
      </c>
      <c r="O2370" s="12" t="n">
        <v>0.02</v>
      </c>
      <c r="P2370" s="12" t="n">
        <v>0.18</v>
      </c>
      <c r="Q2370" s="23" t="n">
        <f>M2372/H2370</f>
        <v>0.952</v>
      </c>
    </row>
    <row r="2371" ht="22.5" customHeight="1">
      <c r="A2371" s="32"/>
      <c r="B2371" s="20"/>
      <c r="C2371" s="20"/>
      <c r="D2371" s="20"/>
      <c r="E2371" s="29"/>
      <c r="F2371" s="20"/>
      <c r="G2371" s="45"/>
      <c r="H2371" s="34"/>
      <c r="I2371" s="34"/>
      <c r="J2371" s="13" t="s">
        <v>127</v>
      </c>
      <c r="K2371" s="15" t="n">
        <v>225941</v>
      </c>
      <c r="L2371" s="15" t="n">
        <v>115686</v>
      </c>
      <c r="M2371" s="15" t="n">
        <v>952</v>
      </c>
      <c r="N2371" s="12" t="n">
        <v>0</v>
      </c>
      <c r="O2371" s="12" t="n">
        <v>0.02</v>
      </c>
      <c r="P2371" s="12" t="n">
        <v>19.04</v>
      </c>
      <c r="Q2371" s="26"/>
    </row>
    <row r="2372" ht="22.5" customHeight="1">
      <c r="A2372" s="32"/>
      <c r="B2372" s="20"/>
      <c r="C2372" s="20"/>
      <c r="D2372" s="20"/>
      <c r="E2372" s="29"/>
      <c r="F2372" s="20"/>
      <c r="G2372" s="46"/>
      <c r="H2372" s="30"/>
      <c r="I2372" s="30"/>
      <c r="J2372" s="13" t="s">
        <v>128</v>
      </c>
      <c r="K2372" s="15" t="n">
        <v>236145</v>
      </c>
      <c r="L2372" s="15" t="n">
        <v>118425</v>
      </c>
      <c r="M2372" s="15" t="n">
        <v>952</v>
      </c>
      <c r="N2372" s="12" t="n">
        <v>0</v>
      </c>
      <c r="O2372" s="12" t="n">
        <v>0.02</v>
      </c>
      <c r="P2372" s="12" t="n">
        <v>19.04</v>
      </c>
      <c r="Q2372" s="26"/>
    </row>
    <row r="2373" ht="22.5" customHeight="1">
      <c r="A2373" s="32"/>
      <c r="B2373" s="76" t="s">
        <v>134</v>
      </c>
      <c r="C2373" s="13" t="n">
        <v>5464039</v>
      </c>
      <c r="D2373" s="13" t="s">
        <v>31</v>
      </c>
      <c r="E2373" s="14" t="s">
        <v>46</v>
      </c>
      <c r="F2373" s="13" t="s">
        <v>15</v>
      </c>
      <c r="G2373" s="24" t="n">
        <v>0.28</v>
      </c>
      <c r="H2373" s="13" t="n">
        <v>1700</v>
      </c>
      <c r="I2373" s="21" t="n">
        <f>G2373*H2373*7</f>
        <v>3332</v>
      </c>
      <c r="J2373" s="13" t="s">
        <v>126</v>
      </c>
      <c r="K2373" s="15" t="n">
        <v>9538</v>
      </c>
      <c r="L2373" s="15" t="n">
        <v>1519</v>
      </c>
      <c r="M2373" s="15" t="n">
        <v>55</v>
      </c>
      <c r="N2373" s="12" t="n">
        <v>0.011</v>
      </c>
      <c r="O2373" s="12" t="n">
        <v>0.294</v>
      </c>
      <c r="P2373" s="12" t="n">
        <v>16.182</v>
      </c>
      <c r="Q2373" s="23" t="n">
        <f>M2375/H2373</f>
        <v>0.914117647058824</v>
      </c>
    </row>
    <row r="2374" ht="22.5" customHeight="1">
      <c r="A2374" s="32"/>
      <c r="B2374" s="34"/>
      <c r="C2374" s="13"/>
      <c r="D2374" s="20"/>
      <c r="E2374" s="29"/>
      <c r="F2374" s="20"/>
      <c r="G2374" s="29"/>
      <c r="H2374" s="20"/>
      <c r="I2374" s="20"/>
      <c r="J2374" s="13" t="s">
        <v>127</v>
      </c>
      <c r="K2374" s="15" t="n">
        <v>152366</v>
      </c>
      <c r="L2374" s="15" t="n">
        <v>31489</v>
      </c>
      <c r="M2374" s="15" t="n">
        <v>643</v>
      </c>
      <c r="N2374" s="12" t="n">
        <v>0.006</v>
      </c>
      <c r="O2374" s="12" t="n">
        <v>0.295</v>
      </c>
      <c r="P2374" s="12" t="n">
        <v>189.918</v>
      </c>
      <c r="Q2374" s="26"/>
    </row>
    <row r="2375" ht="22.5" customHeight="1">
      <c r="A2375" s="32"/>
      <c r="B2375" s="34"/>
      <c r="C2375" s="13"/>
      <c r="D2375" s="20"/>
      <c r="E2375" s="29"/>
      <c r="F2375" s="20"/>
      <c r="G2375" s="29"/>
      <c r="H2375" s="20"/>
      <c r="I2375" s="20"/>
      <c r="J2375" s="13" t="s">
        <v>128</v>
      </c>
      <c r="K2375" s="15" t="n">
        <v>374695</v>
      </c>
      <c r="L2375" s="15" t="n">
        <v>77566</v>
      </c>
      <c r="M2375" s="15" t="n">
        <v>1554</v>
      </c>
      <c r="N2375" s="12" t="n">
        <v>0.006</v>
      </c>
      <c r="O2375" s="12" t="n">
        <v>0.297</v>
      </c>
      <c r="P2375" s="12" t="n">
        <v>461.338</v>
      </c>
      <c r="Q2375" s="26"/>
    </row>
    <row r="2376" ht="22.5" customHeight="1">
      <c r="A2376" s="32"/>
      <c r="B2376" s="34"/>
      <c r="C2376" s="13" t="n">
        <v>8057746</v>
      </c>
      <c r="D2376" s="13" t="s">
        <v>31</v>
      </c>
      <c r="E2376" s="14" t="s">
        <v>46</v>
      </c>
      <c r="F2376" s="13" t="s">
        <v>15</v>
      </c>
      <c r="G2376" s="24" t="n">
        <v>0.32</v>
      </c>
      <c r="H2376" s="13" t="n">
        <v>300</v>
      </c>
      <c r="I2376" s="21" t="n">
        <f>G2376*H2376*7</f>
        <v>672</v>
      </c>
      <c r="J2376" s="13" t="s">
        <v>126</v>
      </c>
      <c r="K2376" s="15" t="n">
        <v>0</v>
      </c>
      <c r="L2376" s="15" t="n">
        <v>0</v>
      </c>
      <c r="M2376" s="15" t="n">
        <v>0</v>
      </c>
      <c r="N2376" s="12" t="n">
        <v>0</v>
      </c>
      <c r="O2376" s="12" t="n">
        <v>0</v>
      </c>
      <c r="P2376" s="12" t="n">
        <v>0</v>
      </c>
      <c r="Q2376" s="23" t="n">
        <f>M2378/H2376</f>
        <v>0</v>
      </c>
    </row>
    <row r="2377" ht="22.5" customHeight="1">
      <c r="A2377" s="32"/>
      <c r="B2377" s="34"/>
      <c r="C2377" s="13"/>
      <c r="D2377" s="20"/>
      <c r="E2377" s="29"/>
      <c r="F2377" s="20"/>
      <c r="G2377" s="29"/>
      <c r="H2377" s="20"/>
      <c r="I2377" s="20"/>
      <c r="J2377" s="13" t="s">
        <v>127</v>
      </c>
      <c r="K2377" s="15" t="n">
        <v>0</v>
      </c>
      <c r="L2377" s="15" t="n">
        <v>0</v>
      </c>
      <c r="M2377" s="15" t="n">
        <v>0</v>
      </c>
      <c r="N2377" s="12" t="n">
        <v>0</v>
      </c>
      <c r="O2377" s="12" t="n">
        <v>0</v>
      </c>
      <c r="P2377" s="12" t="n">
        <v>0</v>
      </c>
      <c r="Q2377" s="26"/>
    </row>
    <row r="2378" ht="22.5" customHeight="1">
      <c r="A2378" s="32"/>
      <c r="B2378" s="34"/>
      <c r="C2378" s="13"/>
      <c r="D2378" s="20"/>
      <c r="E2378" s="29"/>
      <c r="F2378" s="20"/>
      <c r="G2378" s="29"/>
      <c r="H2378" s="20"/>
      <c r="I2378" s="20"/>
      <c r="J2378" s="13" t="s">
        <v>128</v>
      </c>
      <c r="K2378" s="15" t="n">
        <v>0</v>
      </c>
      <c r="L2378" s="15" t="n">
        <v>0</v>
      </c>
      <c r="M2378" s="15" t="n">
        <v>0</v>
      </c>
      <c r="N2378" s="12" t="n">
        <v>0</v>
      </c>
      <c r="O2378" s="12" t="n">
        <v>0</v>
      </c>
      <c r="P2378" s="12" t="n">
        <v>0</v>
      </c>
      <c r="Q2378" s="26"/>
    </row>
    <row r="2379" ht="22.5" customHeight="1">
      <c r="A2379" s="32"/>
      <c r="B2379" s="34"/>
      <c r="C2379" s="13" t="n">
        <v>91399821</v>
      </c>
      <c r="D2379" s="13" t="s">
        <v>40</v>
      </c>
      <c r="E2379" s="14" t="s">
        <v>14</v>
      </c>
      <c r="F2379" s="13" t="s">
        <v>26</v>
      </c>
      <c r="G2379" s="24" t="n">
        <v>0.1</v>
      </c>
      <c r="H2379" s="13" t="n">
        <v>500</v>
      </c>
      <c r="I2379" s="21" t="n">
        <f>G2379*H2379*7</f>
        <v>350</v>
      </c>
      <c r="J2379" s="13" t="s">
        <v>126</v>
      </c>
      <c r="K2379" s="15" t="n">
        <v>4963</v>
      </c>
      <c r="L2379" s="15" t="n">
        <v>1295</v>
      </c>
      <c r="M2379" s="15" t="n">
        <v>0</v>
      </c>
      <c r="N2379" s="12" t="n">
        <v>0.01</v>
      </c>
      <c r="O2379" s="12" t="n">
        <v>0</v>
      </c>
      <c r="P2379" s="12" t="n">
        <v>9.39</v>
      </c>
      <c r="Q2379" s="23" t="n">
        <f>M2381/H2379</f>
        <v>0.948</v>
      </c>
    </row>
    <row r="2380" ht="22.5" customHeight="1">
      <c r="A2380" s="32"/>
      <c r="B2380" s="34"/>
      <c r="C2380" s="13"/>
      <c r="D2380" s="20"/>
      <c r="E2380" s="29"/>
      <c r="F2380" s="20"/>
      <c r="G2380" s="29"/>
      <c r="H2380" s="20"/>
      <c r="I2380" s="20"/>
      <c r="J2380" s="13" t="s">
        <v>127</v>
      </c>
      <c r="K2380" s="15" t="n">
        <v>30750</v>
      </c>
      <c r="L2380" s="15" t="n">
        <v>7275</v>
      </c>
      <c r="M2380" s="15" t="n">
        <v>351</v>
      </c>
      <c r="N2380" s="12" t="n">
        <v>0.01</v>
      </c>
      <c r="O2380" s="12" t="n">
        <v>0.12</v>
      </c>
      <c r="P2380" s="12" t="n">
        <v>43.61</v>
      </c>
      <c r="Q2380" s="26"/>
    </row>
    <row r="2381" ht="22.5" customHeight="1">
      <c r="A2381" s="32"/>
      <c r="B2381" s="34"/>
      <c r="C2381" s="13"/>
      <c r="D2381" s="20"/>
      <c r="E2381" s="29"/>
      <c r="F2381" s="20"/>
      <c r="G2381" s="29"/>
      <c r="H2381" s="20"/>
      <c r="I2381" s="20"/>
      <c r="J2381" s="13" t="s">
        <v>128</v>
      </c>
      <c r="K2381" s="15" t="n">
        <v>34167</v>
      </c>
      <c r="L2381" s="15" t="n">
        <v>7563</v>
      </c>
      <c r="M2381" s="15" t="n">
        <v>474</v>
      </c>
      <c r="N2381" s="12" t="n">
        <v>0.01</v>
      </c>
      <c r="O2381" s="12" t="n">
        <v>0.09</v>
      </c>
      <c r="P2381" s="12" t="n">
        <v>44.19</v>
      </c>
      <c r="Q2381" s="26"/>
    </row>
    <row r="2382" ht="22.5" customHeight="1">
      <c r="A2382" s="32"/>
      <c r="B2382" s="34"/>
      <c r="C2382" s="13" t="n">
        <v>8670368</v>
      </c>
      <c r="D2382" s="13" t="s">
        <v>16</v>
      </c>
      <c r="E2382" s="14" t="s">
        <v>11</v>
      </c>
      <c r="F2382" s="13" t="s">
        <v>30</v>
      </c>
      <c r="G2382" s="24" t="n">
        <v>0.12</v>
      </c>
      <c r="H2382" s="13" t="n">
        <v>100</v>
      </c>
      <c r="I2382" s="21" t="n">
        <f>G2382*H2382*7</f>
        <v>84</v>
      </c>
      <c r="J2382" s="13" t="s">
        <v>126</v>
      </c>
      <c r="K2382" s="15" t="n">
        <v>433</v>
      </c>
      <c r="L2382" s="15" t="n">
        <v>58</v>
      </c>
      <c r="M2382" s="15" t="n">
        <v>0</v>
      </c>
      <c r="N2382" s="12" t="n">
        <v>0</v>
      </c>
      <c r="O2382" s="12" t="n">
        <v>0</v>
      </c>
      <c r="P2382" s="12" t="n">
        <v>0.18</v>
      </c>
      <c r="Q2382" s="23" t="n">
        <f>M2384/H2382</f>
        <v>0.07</v>
      </c>
    </row>
    <row r="2383" ht="22.5" customHeight="1">
      <c r="A2383" s="32"/>
      <c r="B2383" s="34"/>
      <c r="C2383" s="13"/>
      <c r="D2383" s="20"/>
      <c r="E2383" s="29"/>
      <c r="F2383" s="20"/>
      <c r="G2383" s="29"/>
      <c r="H2383" s="20"/>
      <c r="I2383" s="20"/>
      <c r="J2383" s="13" t="s">
        <v>127</v>
      </c>
      <c r="K2383" s="15" t="n">
        <v>611</v>
      </c>
      <c r="L2383" s="15" t="n">
        <v>82</v>
      </c>
      <c r="M2383" s="15" t="n">
        <v>0</v>
      </c>
      <c r="N2383" s="12" t="n">
        <v>0</v>
      </c>
      <c r="O2383" s="12" t="n">
        <v>0</v>
      </c>
      <c r="P2383" s="12" t="n">
        <v>0.21</v>
      </c>
      <c r="Q2383" s="26"/>
    </row>
    <row r="2384" ht="22.5" customHeight="1">
      <c r="A2384" s="32"/>
      <c r="B2384" s="34"/>
      <c r="C2384" s="13"/>
      <c r="D2384" s="20"/>
      <c r="E2384" s="29"/>
      <c r="F2384" s="20"/>
      <c r="G2384" s="29"/>
      <c r="H2384" s="20"/>
      <c r="I2384" s="20"/>
      <c r="J2384" s="13" t="s">
        <v>128</v>
      </c>
      <c r="K2384" s="15" t="n">
        <v>4443</v>
      </c>
      <c r="L2384" s="15" t="n">
        <v>535</v>
      </c>
      <c r="M2384" s="15" t="n">
        <v>7</v>
      </c>
      <c r="N2384" s="12" t="n">
        <v>0</v>
      </c>
      <c r="O2384" s="12" t="n">
        <v>0.23</v>
      </c>
      <c r="P2384" s="12" t="n">
        <v>1.64</v>
      </c>
      <c r="Q2384" s="26"/>
    </row>
    <row r="2385" ht="22.5" customHeight="1">
      <c r="A2385" s="32"/>
      <c r="B2385" s="34"/>
      <c r="C2385" s="13" t="n">
        <v>10514860</v>
      </c>
      <c r="D2385" s="13" t="s">
        <v>44</v>
      </c>
      <c r="E2385" s="14" t="s">
        <v>14</v>
      </c>
      <c r="F2385" s="13" t="s">
        <v>15</v>
      </c>
      <c r="G2385" s="24" t="n">
        <v>0.6</v>
      </c>
      <c r="H2385" s="13" t="n">
        <v>150</v>
      </c>
      <c r="I2385" s="21" t="n">
        <f>G2385*H2385*7</f>
        <v>630</v>
      </c>
      <c r="J2385" s="13" t="s">
        <v>126</v>
      </c>
      <c r="K2385" s="15" t="n">
        <v>145</v>
      </c>
      <c r="L2385" s="15" t="n">
        <v>19</v>
      </c>
      <c r="M2385" s="15" t="n">
        <v>0</v>
      </c>
      <c r="N2385" s="12" t="n">
        <v>0</v>
      </c>
      <c r="O2385" s="12" t="n">
        <v>0</v>
      </c>
      <c r="P2385" s="12" t="n">
        <v>0</v>
      </c>
      <c r="Q2385" s="23" t="n">
        <f>M2387/H2385</f>
        <v>0.266666666666667</v>
      </c>
    </row>
    <row r="2386" ht="22.5" customHeight="1">
      <c r="A2386" s="32"/>
      <c r="B2386" s="34"/>
      <c r="C2386" s="13"/>
      <c r="D2386" s="20"/>
      <c r="E2386" s="29"/>
      <c r="F2386" s="20"/>
      <c r="G2386" s="29"/>
      <c r="H2386" s="20"/>
      <c r="I2386" s="20"/>
      <c r="J2386" s="13" t="s">
        <v>127</v>
      </c>
      <c r="K2386" s="15" t="n">
        <v>7966</v>
      </c>
      <c r="L2386" s="15" t="n">
        <v>1540</v>
      </c>
      <c r="M2386" s="15" t="n">
        <v>8</v>
      </c>
      <c r="N2386" s="12" t="n">
        <v>0.003</v>
      </c>
      <c r="O2386" s="12" t="n">
        <v>0.6</v>
      </c>
      <c r="P2386" s="12" t="n">
        <v>4.8</v>
      </c>
      <c r="Q2386" s="26"/>
    </row>
    <row r="2387" ht="22.5" customHeight="1">
      <c r="A2387" s="32"/>
      <c r="B2387" s="34"/>
      <c r="C2387" s="13"/>
      <c r="D2387" s="20"/>
      <c r="E2387" s="29"/>
      <c r="F2387" s="20"/>
      <c r="G2387" s="29"/>
      <c r="H2387" s="20"/>
      <c r="I2387" s="20"/>
      <c r="J2387" s="13" t="s">
        <v>128</v>
      </c>
      <c r="K2387" s="15" t="n">
        <v>25904</v>
      </c>
      <c r="L2387" s="15" t="n">
        <v>4453</v>
      </c>
      <c r="M2387" s="15" t="n">
        <v>40</v>
      </c>
      <c r="N2387" s="12" t="n">
        <v>0.005</v>
      </c>
      <c r="O2387" s="12" t="n">
        <v>0.6</v>
      </c>
      <c r="P2387" s="12" t="n">
        <v>24</v>
      </c>
      <c r="Q2387" s="26"/>
    </row>
    <row r="2388" ht="22.5" customHeight="1">
      <c r="A2388" s="32"/>
      <c r="B2388" s="34"/>
      <c r="C2388" s="13" t="n">
        <v>91532857</v>
      </c>
      <c r="D2388" s="13" t="s">
        <v>47</v>
      </c>
      <c r="E2388" s="14" t="s">
        <v>14</v>
      </c>
      <c r="F2388" s="13" t="s">
        <v>12</v>
      </c>
      <c r="G2388" s="24" t="n">
        <v>0.23</v>
      </c>
      <c r="H2388" s="13" t="n">
        <v>100</v>
      </c>
      <c r="I2388" s="21" t="n">
        <f>G2388*H2388*7</f>
        <v>161</v>
      </c>
      <c r="J2388" s="13" t="s">
        <v>126</v>
      </c>
      <c r="K2388" s="15" t="n">
        <v>29</v>
      </c>
      <c r="L2388" s="15" t="n">
        <v>3</v>
      </c>
      <c r="M2388" s="15" t="n">
        <v>1</v>
      </c>
      <c r="N2388" s="12" t="n">
        <v>0.004</v>
      </c>
      <c r="O2388" s="12" t="n">
        <v>0.011</v>
      </c>
      <c r="P2388" s="12" t="n">
        <v>0.0112</v>
      </c>
      <c r="Q2388" s="23" t="n">
        <f>M2390/H2388</f>
        <v>0.18</v>
      </c>
    </row>
    <row r="2389" ht="22.5" customHeight="1">
      <c r="A2389" s="32"/>
      <c r="B2389" s="34"/>
      <c r="C2389" s="13"/>
      <c r="D2389" s="20"/>
      <c r="E2389" s="29"/>
      <c r="F2389" s="20"/>
      <c r="G2389" s="29"/>
      <c r="H2389" s="20"/>
      <c r="I2389" s="20"/>
      <c r="J2389" s="13" t="s">
        <v>127</v>
      </c>
      <c r="K2389" s="15" t="n">
        <v>3674</v>
      </c>
      <c r="L2389" s="15" t="n">
        <v>466</v>
      </c>
      <c r="M2389" s="15" t="n">
        <v>18</v>
      </c>
      <c r="N2389" s="12" t="n">
        <v>0.008</v>
      </c>
      <c r="O2389" s="12" t="n">
        <v>0.197</v>
      </c>
      <c r="P2389" s="12" t="n">
        <v>3.5432</v>
      </c>
      <c r="Q2389" s="26"/>
    </row>
    <row r="2390" ht="22.5" customHeight="1">
      <c r="A2390" s="32"/>
      <c r="B2390" s="34"/>
      <c r="C2390" s="13"/>
      <c r="D2390" s="20"/>
      <c r="E2390" s="29"/>
      <c r="F2390" s="20"/>
      <c r="G2390" s="29"/>
      <c r="H2390" s="20"/>
      <c r="I2390" s="20"/>
      <c r="J2390" s="13" t="s">
        <v>128</v>
      </c>
      <c r="K2390" s="15" t="n">
        <v>3674</v>
      </c>
      <c r="L2390" s="15" t="n">
        <v>466</v>
      </c>
      <c r="M2390" s="15" t="n">
        <v>18</v>
      </c>
      <c r="N2390" s="12" t="n">
        <v>0.008</v>
      </c>
      <c r="O2390" s="12" t="n">
        <v>0.197</v>
      </c>
      <c r="P2390" s="12" t="n">
        <v>3.5432</v>
      </c>
      <c r="Q2390" s="26"/>
    </row>
    <row r="2391" ht="22.5" customHeight="1">
      <c r="A2391" s="32"/>
      <c r="B2391" s="34"/>
      <c r="C2391" s="13" t="n">
        <v>91534913</v>
      </c>
      <c r="D2391" s="13" t="s">
        <v>48</v>
      </c>
      <c r="E2391" s="14" t="s">
        <v>49</v>
      </c>
      <c r="F2391" s="13" t="s">
        <v>15</v>
      </c>
      <c r="G2391" s="24" t="n">
        <v>0.5</v>
      </c>
      <c r="H2391" s="13" t="n">
        <v>100</v>
      </c>
      <c r="I2391" s="21" t="n">
        <f>G2391*H2391*7</f>
        <v>350</v>
      </c>
      <c r="J2391" s="13" t="s">
        <v>126</v>
      </c>
      <c r="K2391" s="15" t="n">
        <v>128</v>
      </c>
      <c r="L2391" s="15" t="n">
        <v>23</v>
      </c>
      <c r="M2391" s="15" t="n">
        <v>0</v>
      </c>
      <c r="N2391" s="12" t="n">
        <v>0</v>
      </c>
      <c r="O2391" s="12" t="n">
        <v>0</v>
      </c>
      <c r="P2391" s="12" t="n">
        <v>0</v>
      </c>
      <c r="Q2391" s="23" t="n">
        <f>M2393/H2391</f>
        <v>0</v>
      </c>
    </row>
    <row r="2392" ht="22.5" customHeight="1">
      <c r="A2392" s="32"/>
      <c r="B2392" s="34"/>
      <c r="C2392" s="13"/>
      <c r="D2392" s="20"/>
      <c r="E2392" s="29"/>
      <c r="F2392" s="20"/>
      <c r="G2392" s="29"/>
      <c r="H2392" s="20"/>
      <c r="I2392" s="20"/>
      <c r="J2392" s="13" t="s">
        <v>127</v>
      </c>
      <c r="K2392" s="15" t="n">
        <v>2031</v>
      </c>
      <c r="L2392" s="15" t="n">
        <v>398</v>
      </c>
      <c r="M2392" s="15" t="n">
        <v>0</v>
      </c>
      <c r="N2392" s="12" t="n">
        <v>0</v>
      </c>
      <c r="O2392" s="12" t="n">
        <v>0</v>
      </c>
      <c r="P2392" s="12" t="n">
        <v>0</v>
      </c>
      <c r="Q2392" s="26"/>
    </row>
    <row r="2393" ht="22.5" customHeight="1">
      <c r="A2393" s="32"/>
      <c r="B2393" s="34"/>
      <c r="C2393" s="13"/>
      <c r="D2393" s="20"/>
      <c r="E2393" s="29"/>
      <c r="F2393" s="20"/>
      <c r="G2393" s="29"/>
      <c r="H2393" s="20"/>
      <c r="I2393" s="20"/>
      <c r="J2393" s="13" t="s">
        <v>128</v>
      </c>
      <c r="K2393" s="15" t="n">
        <v>4319</v>
      </c>
      <c r="L2393" s="15" t="n">
        <v>828</v>
      </c>
      <c r="M2393" s="15" t="n">
        <v>0</v>
      </c>
      <c r="N2393" s="12" t="n">
        <v>0</v>
      </c>
      <c r="O2393" s="12" t="n">
        <v>0</v>
      </c>
      <c r="P2393" s="12" t="n">
        <v>0</v>
      </c>
      <c r="Q2393" s="26"/>
    </row>
    <row r="2394" ht="22.5" customHeight="1">
      <c r="A2394" s="32"/>
      <c r="B2394" s="34"/>
      <c r="C2394" s="13" t="n">
        <v>91533906</v>
      </c>
      <c r="D2394" s="13" t="s">
        <v>50</v>
      </c>
      <c r="E2394" s="14" t="s">
        <v>51</v>
      </c>
      <c r="F2394" s="13" t="s">
        <v>15</v>
      </c>
      <c r="G2394" s="24" t="n">
        <v>0.5</v>
      </c>
      <c r="H2394" s="13" t="n">
        <v>100</v>
      </c>
      <c r="I2394" s="21" t="n">
        <f>G2394*H2394*7</f>
        <v>350</v>
      </c>
      <c r="J2394" s="13" t="s">
        <v>126</v>
      </c>
      <c r="K2394" s="15" t="n">
        <v>29</v>
      </c>
      <c r="L2394" s="15" t="n">
        <v>3</v>
      </c>
      <c r="M2394" s="15" t="n">
        <v>0</v>
      </c>
      <c r="N2394" s="12" t="n">
        <v>0</v>
      </c>
      <c r="O2394" s="12" t="n">
        <v>0</v>
      </c>
      <c r="P2394" s="12" t="n">
        <v>0</v>
      </c>
      <c r="Q2394" s="23" t="n">
        <f>M2396/H2394</f>
        <v>0.01</v>
      </c>
    </row>
    <row r="2395" ht="22.5" customHeight="1">
      <c r="A2395" s="32"/>
      <c r="B2395" s="34"/>
      <c r="C2395" s="13"/>
      <c r="D2395" s="20"/>
      <c r="E2395" s="29"/>
      <c r="F2395" s="20"/>
      <c r="G2395" s="29"/>
      <c r="H2395" s="20"/>
      <c r="I2395" s="20"/>
      <c r="J2395" s="13" t="s">
        <v>127</v>
      </c>
      <c r="K2395" s="15" t="n">
        <v>449</v>
      </c>
      <c r="L2395" s="15" t="n">
        <v>23</v>
      </c>
      <c r="M2395" s="15" t="n">
        <v>0</v>
      </c>
      <c r="N2395" s="12" t="n">
        <v>0</v>
      </c>
      <c r="O2395" s="12" t="n">
        <v>0</v>
      </c>
      <c r="P2395" s="12" t="n">
        <v>0</v>
      </c>
      <c r="Q2395" s="26"/>
    </row>
    <row r="2396" ht="22.5" customHeight="1">
      <c r="A2396" s="32"/>
      <c r="B2396" s="34"/>
      <c r="C2396" s="13"/>
      <c r="D2396" s="20"/>
      <c r="E2396" s="29"/>
      <c r="F2396" s="20"/>
      <c r="G2396" s="29"/>
      <c r="H2396" s="20"/>
      <c r="I2396" s="20"/>
      <c r="J2396" s="13" t="s">
        <v>128</v>
      </c>
      <c r="K2396" s="15" t="n">
        <v>962</v>
      </c>
      <c r="L2396" s="15" t="n">
        <v>70</v>
      </c>
      <c r="M2396" s="15" t="n">
        <v>1</v>
      </c>
      <c r="N2396" s="12" t="n">
        <v>0.014</v>
      </c>
      <c r="O2396" s="12" t="n">
        <v>1</v>
      </c>
      <c r="P2396" s="12" t="n">
        <v>1</v>
      </c>
      <c r="Q2396" s="26"/>
    </row>
    <row r="2397" ht="22.5" customHeight="1">
      <c r="A2397" s="32"/>
      <c r="B2397" s="34"/>
      <c r="C2397" s="13" t="n">
        <v>91545519</v>
      </c>
      <c r="D2397" s="13" t="s">
        <v>52</v>
      </c>
      <c r="E2397" s="14" t="s">
        <v>46</v>
      </c>
      <c r="F2397" s="13" t="s">
        <v>15</v>
      </c>
      <c r="G2397" s="24" t="n">
        <v>0.2</v>
      </c>
      <c r="H2397" s="13" t="n">
        <v>100</v>
      </c>
      <c r="I2397" s="21" t="n">
        <f>G2397*H2397*7</f>
        <v>140</v>
      </c>
      <c r="J2397" s="13" t="s">
        <v>126</v>
      </c>
      <c r="K2397" s="15" t="n">
        <v>406</v>
      </c>
      <c r="L2397" s="15" t="n">
        <v>55</v>
      </c>
      <c r="M2397" s="15" t="n">
        <v>6</v>
      </c>
      <c r="N2397" s="12" t="n">
        <v>0.021</v>
      </c>
      <c r="O2397" s="12" t="n">
        <v>0.197</v>
      </c>
      <c r="P2397" s="12" t="n">
        <v>1.18</v>
      </c>
      <c r="Q2397" s="23" t="n">
        <f>M2399/H2397</f>
        <v>0.5</v>
      </c>
    </row>
    <row r="2398" ht="22.5" customHeight="1">
      <c r="A2398" s="32"/>
      <c r="B2398" s="34"/>
      <c r="C2398" s="13"/>
      <c r="D2398" s="20"/>
      <c r="E2398" s="29"/>
      <c r="F2398" s="20"/>
      <c r="G2398" s="29"/>
      <c r="H2398" s="20"/>
      <c r="I2398" s="20"/>
      <c r="J2398" s="13" t="s">
        <v>127</v>
      </c>
      <c r="K2398" s="15" t="n">
        <v>24041</v>
      </c>
      <c r="L2398" s="15" t="n">
        <v>5119</v>
      </c>
      <c r="M2398" s="15" t="n">
        <v>50</v>
      </c>
      <c r="N2398" s="12" t="n">
        <v>0.002</v>
      </c>
      <c r="O2398" s="12" t="n">
        <v>0.199</v>
      </c>
      <c r="P2398" s="12" t="n">
        <v>9.96</v>
      </c>
      <c r="Q2398" s="26"/>
    </row>
    <row r="2399" ht="22.5" customHeight="1">
      <c r="A2399" s="32"/>
      <c r="B2399" s="34"/>
      <c r="C2399" s="13"/>
      <c r="D2399" s="20"/>
      <c r="E2399" s="29"/>
      <c r="F2399" s="20"/>
      <c r="G2399" s="29"/>
      <c r="H2399" s="20"/>
      <c r="I2399" s="20"/>
      <c r="J2399" s="13" t="s">
        <v>128</v>
      </c>
      <c r="K2399" s="15" t="n">
        <v>32255</v>
      </c>
      <c r="L2399" s="15" t="n">
        <v>5976</v>
      </c>
      <c r="M2399" s="15" t="n">
        <v>50</v>
      </c>
      <c r="N2399" s="12" t="n">
        <v>0.002</v>
      </c>
      <c r="O2399" s="12" t="n">
        <v>0.199</v>
      </c>
      <c r="P2399" s="12" t="n">
        <v>9.96</v>
      </c>
      <c r="Q2399" s="26"/>
    </row>
    <row r="2400" ht="22.5" customHeight="1">
      <c r="A2400" s="32"/>
      <c r="B2400" s="34"/>
      <c r="C2400" s="13" t="n">
        <v>91551388</v>
      </c>
      <c r="D2400" s="13" t="s">
        <v>53</v>
      </c>
      <c r="E2400" s="14" t="s">
        <v>54</v>
      </c>
      <c r="F2400" s="13" t="s">
        <v>12</v>
      </c>
      <c r="G2400" s="24" t="n">
        <v>0.5</v>
      </c>
      <c r="H2400" s="13" t="n">
        <v>50</v>
      </c>
      <c r="I2400" s="21" t="n">
        <f>G2400*H2400*7</f>
        <v>175</v>
      </c>
      <c r="J2400" s="13" t="s">
        <v>126</v>
      </c>
      <c r="K2400" s="15" t="n">
        <v>284</v>
      </c>
      <c r="L2400" s="15" t="n">
        <v>127</v>
      </c>
      <c r="M2400" s="15" t="n">
        <v>0</v>
      </c>
      <c r="N2400" s="12" t="n">
        <v>0.01</v>
      </c>
      <c r="O2400" s="12" t="n">
        <v>0</v>
      </c>
      <c r="P2400" s="12" t="n">
        <v>1.3316</v>
      </c>
      <c r="Q2400" s="23" t="n">
        <f>M2402/H2400</f>
        <v>0.42</v>
      </c>
      <c r="S2400" s="4" t="s">
        <v>135</v>
      </c>
    </row>
    <row r="2401" ht="22.5" customHeight="1">
      <c r="A2401" s="32"/>
      <c r="B2401" s="34"/>
      <c r="C2401" s="13"/>
      <c r="D2401" s="20"/>
      <c r="E2401" s="29"/>
      <c r="F2401" s="20"/>
      <c r="G2401" s="29"/>
      <c r="H2401" s="20"/>
      <c r="I2401" s="20"/>
      <c r="J2401" s="13" t="s">
        <v>127</v>
      </c>
      <c r="K2401" s="15" t="n">
        <v>3054</v>
      </c>
      <c r="L2401" s="15" t="n">
        <v>1137</v>
      </c>
      <c r="M2401" s="15" t="n">
        <v>21</v>
      </c>
      <c r="N2401" s="12" t="n">
        <v>0.016</v>
      </c>
      <c r="O2401" s="12" t="n">
        <v>0.855</v>
      </c>
      <c r="P2401" s="12" t="n">
        <v>17.9476</v>
      </c>
      <c r="Q2401" s="26"/>
    </row>
    <row r="2402" ht="22.5" customHeight="1">
      <c r="A2402" s="32"/>
      <c r="B2402" s="34"/>
      <c r="C2402" s="13"/>
      <c r="D2402" s="20"/>
      <c r="E2402" s="29"/>
      <c r="F2402" s="20"/>
      <c r="G2402" s="29"/>
      <c r="H2402" s="20"/>
      <c r="I2402" s="20"/>
      <c r="J2402" s="13" t="s">
        <v>128</v>
      </c>
      <c r="K2402" s="15" t="n">
        <v>6125</v>
      </c>
      <c r="L2402" s="15" t="n">
        <v>1463</v>
      </c>
      <c r="M2402" s="15" t="n">
        <v>21</v>
      </c>
      <c r="N2402" s="12" t="n">
        <v>0.014</v>
      </c>
      <c r="O2402" s="12" t="n">
        <v>0.224</v>
      </c>
      <c r="P2402" s="12" t="n">
        <v>20.3444</v>
      </c>
      <c r="Q2402" s="26"/>
    </row>
    <row r="2403" ht="22.5" customHeight="1">
      <c r="A2403" s="32"/>
      <c r="B2403" s="34"/>
      <c r="C2403" s="13" t="n">
        <v>91565948</v>
      </c>
      <c r="D2403" s="13" t="s">
        <v>47</v>
      </c>
      <c r="E2403" s="14" t="s">
        <v>14</v>
      </c>
      <c r="F2403" s="13" t="s">
        <v>12</v>
      </c>
      <c r="G2403" s="24" t="n">
        <v>0.16</v>
      </c>
      <c r="H2403" s="13" t="n">
        <v>170</v>
      </c>
      <c r="I2403" s="21" t="n">
        <f>G2403*H2403*7</f>
        <v>190.4</v>
      </c>
      <c r="J2403" s="13" t="s">
        <v>126</v>
      </c>
      <c r="K2403" s="15" t="n">
        <v>33</v>
      </c>
      <c r="L2403" s="15" t="n">
        <v>2</v>
      </c>
      <c r="M2403" s="15" t="n">
        <v>0</v>
      </c>
      <c r="N2403" s="12" t="n">
        <v>0</v>
      </c>
      <c r="O2403" s="12" t="n">
        <v>0</v>
      </c>
      <c r="P2403" s="12" t="n">
        <v>0.0001</v>
      </c>
      <c r="Q2403" s="23" t="n">
        <f>M2405/H2403</f>
        <v>0.188235294117647</v>
      </c>
    </row>
    <row r="2404" ht="22.5" customHeight="1">
      <c r="A2404" s="32"/>
      <c r="B2404" s="34"/>
      <c r="C2404" s="13"/>
      <c r="D2404" s="20"/>
      <c r="E2404" s="29"/>
      <c r="F2404" s="20"/>
      <c r="G2404" s="29"/>
      <c r="H2404" s="20"/>
      <c r="I2404" s="20"/>
      <c r="J2404" s="13" t="s">
        <v>127</v>
      </c>
      <c r="K2404" s="15" t="n">
        <v>1430</v>
      </c>
      <c r="L2404" s="15" t="n">
        <v>110</v>
      </c>
      <c r="M2404" s="15" t="n">
        <v>3</v>
      </c>
      <c r="N2404" s="12" t="n">
        <v>0.004</v>
      </c>
      <c r="O2404" s="12" t="n">
        <v>0.146</v>
      </c>
      <c r="P2404" s="12" t="n">
        <v>0.4379</v>
      </c>
      <c r="Q2404" s="26"/>
    </row>
    <row r="2405" ht="22.5" customHeight="1">
      <c r="A2405" s="32"/>
      <c r="B2405" s="34"/>
      <c r="C2405" s="13"/>
      <c r="D2405" s="20"/>
      <c r="E2405" s="29"/>
      <c r="F2405" s="20"/>
      <c r="G2405" s="29"/>
      <c r="H2405" s="20"/>
      <c r="I2405" s="20"/>
      <c r="J2405" s="13" t="s">
        <v>128</v>
      </c>
      <c r="K2405" s="15" t="n">
        <v>13429</v>
      </c>
      <c r="L2405" s="15" t="n">
        <v>1746</v>
      </c>
      <c r="M2405" s="15" t="n">
        <v>32</v>
      </c>
      <c r="N2405" s="12" t="n">
        <v>0.004</v>
      </c>
      <c r="O2405" s="12" t="n">
        <v>0.215</v>
      </c>
      <c r="P2405" s="12" t="n">
        <v>6.8953</v>
      </c>
      <c r="Q2405" s="26"/>
    </row>
    <row r="2406" ht="22.5" customHeight="1">
      <c r="A2406" s="32"/>
      <c r="B2406" s="34"/>
      <c r="C2406" s="13" t="n">
        <v>91550293</v>
      </c>
      <c r="D2406" s="13" t="s">
        <v>55</v>
      </c>
      <c r="E2406" s="14" t="s">
        <v>56</v>
      </c>
      <c r="F2406" s="13" t="s">
        <v>15</v>
      </c>
      <c r="G2406" s="24" t="n">
        <v>0.35</v>
      </c>
      <c r="H2406" s="13" t="n">
        <v>155</v>
      </c>
      <c r="I2406" s="21" t="n">
        <f>G2406*H2406*7</f>
        <v>379.75</v>
      </c>
      <c r="J2406" s="13" t="s">
        <v>126</v>
      </c>
      <c r="K2406" s="15" t="n">
        <v>359</v>
      </c>
      <c r="L2406" s="15" t="n">
        <v>34</v>
      </c>
      <c r="M2406" s="15" t="n">
        <v>0</v>
      </c>
      <c r="N2406" s="12" t="n">
        <v>0</v>
      </c>
      <c r="O2406" s="12" t="n">
        <v>0</v>
      </c>
      <c r="P2406" s="12" t="n">
        <v>0</v>
      </c>
      <c r="Q2406" s="23" t="n">
        <f>M2408/H2406</f>
        <v>0.232258064516129</v>
      </c>
    </row>
    <row r="2407" ht="22.5" customHeight="1">
      <c r="A2407" s="32"/>
      <c r="B2407" s="34"/>
      <c r="C2407" s="13"/>
      <c r="D2407" s="20"/>
      <c r="E2407" s="29"/>
      <c r="F2407" s="20"/>
      <c r="G2407" s="29"/>
      <c r="H2407" s="20"/>
      <c r="I2407" s="20"/>
      <c r="J2407" s="13" t="s">
        <v>127</v>
      </c>
      <c r="K2407" s="15" t="n">
        <v>10485</v>
      </c>
      <c r="L2407" s="15" t="n">
        <v>1594</v>
      </c>
      <c r="M2407" s="15" t="n">
        <v>7</v>
      </c>
      <c r="N2407" s="12" t="n">
        <v>0.002</v>
      </c>
      <c r="O2407" s="12" t="n">
        <v>0.35</v>
      </c>
      <c r="P2407" s="12" t="n">
        <v>2.45</v>
      </c>
      <c r="Q2407" s="26"/>
    </row>
    <row r="2408" ht="22.5" customHeight="1">
      <c r="A2408" s="32"/>
      <c r="B2408" s="34"/>
      <c r="C2408" s="13"/>
      <c r="D2408" s="20"/>
      <c r="E2408" s="29"/>
      <c r="F2408" s="20"/>
      <c r="G2408" s="29"/>
      <c r="H2408" s="20"/>
      <c r="I2408" s="20"/>
      <c r="J2408" s="13" t="s">
        <v>128</v>
      </c>
      <c r="K2408" s="15" t="n">
        <v>52802</v>
      </c>
      <c r="L2408" s="15" t="n">
        <v>6589</v>
      </c>
      <c r="M2408" s="15" t="n">
        <v>36</v>
      </c>
      <c r="N2408" s="12" t="n">
        <v>0.002</v>
      </c>
      <c r="O2408" s="12" t="n">
        <v>0.35</v>
      </c>
      <c r="P2408" s="12" t="n">
        <v>12.6</v>
      </c>
      <c r="Q2408" s="26"/>
    </row>
    <row r="2409" ht="22.5" customHeight="1">
      <c r="A2409" s="32"/>
      <c r="B2409" s="34"/>
      <c r="C2409" s="13" t="n">
        <v>9333145</v>
      </c>
      <c r="D2409" s="13" t="s">
        <v>57</v>
      </c>
      <c r="E2409" s="14" t="s">
        <v>14</v>
      </c>
      <c r="F2409" s="13" t="s">
        <v>26</v>
      </c>
      <c r="G2409" s="24" t="n">
        <v>0.35</v>
      </c>
      <c r="H2409" s="13" t="n">
        <v>120</v>
      </c>
      <c r="I2409" s="21" t="n">
        <f>G2409*H2409*7</f>
        <v>294</v>
      </c>
      <c r="J2409" s="13" t="s">
        <v>126</v>
      </c>
      <c r="K2409" s="15" t="n">
        <v>15263</v>
      </c>
      <c r="L2409" s="15" t="n">
        <v>104</v>
      </c>
      <c r="M2409" s="15" t="n">
        <v>10</v>
      </c>
      <c r="N2409" s="12" t="n">
        <v>0.03</v>
      </c>
      <c r="O2409" s="12" t="n">
        <v>0.31</v>
      </c>
      <c r="P2409" s="12" t="n">
        <v>3.05</v>
      </c>
      <c r="Q2409" s="23" t="n">
        <f>M2411/H2409</f>
        <v>0.8</v>
      </c>
    </row>
    <row r="2410" ht="22.5" customHeight="1">
      <c r="A2410" s="32"/>
      <c r="B2410" s="34"/>
      <c r="C2410" s="13"/>
      <c r="D2410" s="20"/>
      <c r="E2410" s="29"/>
      <c r="F2410" s="20"/>
      <c r="G2410" s="29"/>
      <c r="H2410" s="20"/>
      <c r="I2410" s="20"/>
      <c r="J2410" s="13" t="s">
        <v>127</v>
      </c>
      <c r="K2410" s="15" t="n">
        <v>64556</v>
      </c>
      <c r="L2410" s="15" t="n">
        <v>521</v>
      </c>
      <c r="M2410" s="15" t="n">
        <v>66</v>
      </c>
      <c r="N2410" s="12" t="n">
        <v>0.03</v>
      </c>
      <c r="O2410" s="12" t="n">
        <v>0.22</v>
      </c>
      <c r="P2410" s="12" t="n">
        <v>14.27</v>
      </c>
      <c r="Q2410" s="26"/>
      <c r="R2410" s="4" t="s">
        <v>159</v>
      </c>
    </row>
    <row r="2411" ht="22.5" customHeight="1">
      <c r="A2411" s="32"/>
      <c r="B2411" s="34"/>
      <c r="C2411" s="13"/>
      <c r="D2411" s="20"/>
      <c r="E2411" s="29"/>
      <c r="F2411" s="20"/>
      <c r="G2411" s="29"/>
      <c r="H2411" s="20"/>
      <c r="I2411" s="20"/>
      <c r="J2411" s="13" t="s">
        <v>128</v>
      </c>
      <c r="K2411" s="15" t="n">
        <v>105757</v>
      </c>
      <c r="L2411" s="15" t="n">
        <v>1238</v>
      </c>
      <c r="M2411" s="15" t="n">
        <v>96</v>
      </c>
      <c r="N2411" s="12" t="n">
        <v>0.02</v>
      </c>
      <c r="O2411" s="12" t="n">
        <v>0.31</v>
      </c>
      <c r="P2411" s="12" t="n">
        <v>29.43</v>
      </c>
      <c r="Q2411" s="26"/>
    </row>
    <row r="2412" ht="22.5" customHeight="1">
      <c r="A2412" s="32"/>
      <c r="B2412" s="34"/>
      <c r="C2412" s="13" t="n">
        <v>91557347</v>
      </c>
      <c r="D2412" s="13" t="s">
        <v>58</v>
      </c>
      <c r="E2412" s="14" t="s">
        <v>14</v>
      </c>
      <c r="F2412" s="13" t="s">
        <v>15</v>
      </c>
      <c r="G2412" s="24" t="n">
        <v>0.5</v>
      </c>
      <c r="H2412" s="13" t="n">
        <v>50</v>
      </c>
      <c r="I2412" s="21" t="n">
        <f>G2412*H2412*7</f>
        <v>175</v>
      </c>
      <c r="J2412" s="13" t="s">
        <v>126</v>
      </c>
      <c r="K2412" s="15" t="n">
        <v>915</v>
      </c>
      <c r="L2412" s="15" t="n">
        <v>296</v>
      </c>
      <c r="M2412" s="15" t="n">
        <v>2</v>
      </c>
      <c r="N2412" s="12" t="n">
        <v>0.005</v>
      </c>
      <c r="O2412" s="12" t="n">
        <v>0.8</v>
      </c>
      <c r="P2412" s="12" t="n">
        <v>1.6</v>
      </c>
      <c r="Q2412" s="23" t="n">
        <f>M2414/H2412</f>
        <v>0.14</v>
      </c>
    </row>
    <row r="2413" ht="22.5" customHeight="1">
      <c r="A2413" s="32"/>
      <c r="B2413" s="34"/>
      <c r="C2413" s="13"/>
      <c r="D2413" s="20"/>
      <c r="E2413" s="29"/>
      <c r="F2413" s="20"/>
      <c r="G2413" s="29"/>
      <c r="H2413" s="20"/>
      <c r="I2413" s="20"/>
      <c r="J2413" s="13" t="s">
        <v>127</v>
      </c>
      <c r="K2413" s="15" t="n">
        <v>27333</v>
      </c>
      <c r="L2413" s="15" t="n">
        <v>7517</v>
      </c>
      <c r="M2413" s="15" t="n">
        <v>7</v>
      </c>
      <c r="N2413" s="12" t="n">
        <v>0.001</v>
      </c>
      <c r="O2413" s="12" t="n">
        <v>0.8</v>
      </c>
      <c r="P2413" s="12" t="n">
        <v>5.6</v>
      </c>
      <c r="Q2413" s="26"/>
    </row>
    <row r="2414" ht="22.5" customHeight="1">
      <c r="A2414" s="32"/>
      <c r="B2414" s="34"/>
      <c r="C2414" s="13"/>
      <c r="D2414" s="20"/>
      <c r="E2414" s="29"/>
      <c r="F2414" s="20"/>
      <c r="G2414" s="29"/>
      <c r="H2414" s="20"/>
      <c r="I2414" s="20"/>
      <c r="J2414" s="13" t="s">
        <v>128</v>
      </c>
      <c r="K2414" s="15" t="n">
        <v>76064</v>
      </c>
      <c r="L2414" s="15" t="n">
        <v>17291</v>
      </c>
      <c r="M2414" s="15" t="n">
        <v>7</v>
      </c>
      <c r="N2414" s="12" t="n">
        <v>0.001</v>
      </c>
      <c r="O2414" s="12" t="n">
        <v>0.8</v>
      </c>
      <c r="P2414" s="12" t="n">
        <v>5.6</v>
      </c>
      <c r="Q2414" s="26"/>
    </row>
    <row r="2415" ht="22.5" customHeight="1">
      <c r="A2415" s="32"/>
      <c r="B2415" s="34"/>
      <c r="C2415" s="13" t="n">
        <v>12115625</v>
      </c>
      <c r="D2415" s="13" t="s">
        <v>59</v>
      </c>
      <c r="E2415" s="14" t="s">
        <v>14</v>
      </c>
      <c r="F2415" s="13" t="s">
        <v>15</v>
      </c>
      <c r="G2415" s="24" t="n">
        <v>0.3</v>
      </c>
      <c r="H2415" s="13" t="n">
        <v>50</v>
      </c>
      <c r="I2415" s="21" t="n">
        <f>G2415*H2415*7</f>
        <v>105</v>
      </c>
      <c r="J2415" s="13" t="s">
        <v>126</v>
      </c>
      <c r="K2415" s="15" t="n">
        <v>7</v>
      </c>
      <c r="L2415" s="15" t="n">
        <v>1</v>
      </c>
      <c r="M2415" s="15" t="n">
        <v>0</v>
      </c>
      <c r="N2415" s="12" t="n">
        <v>0</v>
      </c>
      <c r="O2415" s="12" t="n">
        <v>0</v>
      </c>
      <c r="P2415" s="12" t="n">
        <v>0</v>
      </c>
      <c r="Q2415" s="23" t="n">
        <f>M2417/H2415</f>
        <v>0</v>
      </c>
    </row>
    <row r="2416" ht="22.5" customHeight="1">
      <c r="A2416" s="32"/>
      <c r="B2416" s="34"/>
      <c r="C2416" s="13"/>
      <c r="D2416" s="20"/>
      <c r="E2416" s="29"/>
      <c r="F2416" s="20"/>
      <c r="G2416" s="29"/>
      <c r="H2416" s="20"/>
      <c r="I2416" s="20"/>
      <c r="J2416" s="13" t="s">
        <v>127</v>
      </c>
      <c r="K2416" s="15" t="n">
        <v>1284</v>
      </c>
      <c r="L2416" s="15" t="n">
        <v>89</v>
      </c>
      <c r="M2416" s="15" t="n">
        <v>0</v>
      </c>
      <c r="N2416" s="12" t="n">
        <v>0</v>
      </c>
      <c r="O2416" s="12" t="n">
        <v>0</v>
      </c>
      <c r="P2416" s="12" t="n">
        <v>0</v>
      </c>
      <c r="Q2416" s="26"/>
    </row>
    <row r="2417" ht="22.5" customHeight="1">
      <c r="A2417" s="32"/>
      <c r="B2417" s="34"/>
      <c r="C2417" s="13"/>
      <c r="D2417" s="20"/>
      <c r="E2417" s="29"/>
      <c r="F2417" s="20"/>
      <c r="G2417" s="29"/>
      <c r="H2417" s="20"/>
      <c r="I2417" s="20"/>
      <c r="J2417" s="13" t="s">
        <v>128</v>
      </c>
      <c r="K2417" s="15" t="n">
        <v>19748</v>
      </c>
      <c r="L2417" s="15" t="n">
        <v>156</v>
      </c>
      <c r="M2417" s="15" t="n">
        <v>0</v>
      </c>
      <c r="N2417" s="12" t="n">
        <v>0</v>
      </c>
      <c r="O2417" s="12" t="n">
        <v>0</v>
      </c>
      <c r="P2417" s="12" t="n">
        <v>0</v>
      </c>
      <c r="Q2417" s="26"/>
    </row>
    <row r="2418" ht="22.5" customHeight="1">
      <c r="A2418" s="32"/>
      <c r="B2418" s="34"/>
      <c r="C2418" s="13" t="n">
        <v>91564896</v>
      </c>
      <c r="D2418" s="13" t="s">
        <v>60</v>
      </c>
      <c r="E2418" s="14" t="s">
        <v>14</v>
      </c>
      <c r="F2418" s="13" t="s">
        <v>15</v>
      </c>
      <c r="G2418" s="24" t="n">
        <v>0.35</v>
      </c>
      <c r="H2418" s="13" t="n">
        <v>60</v>
      </c>
      <c r="I2418" s="21" t="n">
        <f>G2418*H2418*7</f>
        <v>147</v>
      </c>
      <c r="J2418" s="13" t="s">
        <v>126</v>
      </c>
      <c r="K2418" s="15" t="n">
        <v>135</v>
      </c>
      <c r="L2418" s="15" t="n">
        <v>4</v>
      </c>
      <c r="M2418" s="15" t="n">
        <v>0</v>
      </c>
      <c r="N2418" s="12" t="n">
        <v>0</v>
      </c>
      <c r="O2418" s="12" t="n">
        <v>0</v>
      </c>
      <c r="P2418" s="12" t="n">
        <v>0</v>
      </c>
      <c r="Q2418" s="23" t="n">
        <f>M2420/H2418</f>
        <v>0.9</v>
      </c>
      <c r="S2418" s="11"/>
    </row>
    <row r="2419" ht="22.5" customHeight="1">
      <c r="A2419" s="32"/>
      <c r="B2419" s="34"/>
      <c r="C2419" s="13"/>
      <c r="D2419" s="20"/>
      <c r="E2419" s="29"/>
      <c r="F2419" s="20"/>
      <c r="G2419" s="29"/>
      <c r="H2419" s="20"/>
      <c r="I2419" s="20"/>
      <c r="J2419" s="13" t="s">
        <v>127</v>
      </c>
      <c r="K2419" s="15" t="n">
        <v>12898</v>
      </c>
      <c r="L2419" s="15" t="n">
        <v>1444</v>
      </c>
      <c r="M2419" s="15" t="n">
        <v>8</v>
      </c>
      <c r="N2419" s="12" t="n">
        <v>0.002</v>
      </c>
      <c r="O2419" s="12" t="n">
        <v>0.35</v>
      </c>
      <c r="P2419" s="12" t="n">
        <v>2.8</v>
      </c>
      <c r="Q2419" s="26"/>
    </row>
    <row r="2420" ht="22.5" customHeight="1">
      <c r="A2420" s="32"/>
      <c r="B2420" s="34"/>
      <c r="C2420" s="13"/>
      <c r="D2420" s="20"/>
      <c r="E2420" s="29"/>
      <c r="F2420" s="20"/>
      <c r="G2420" s="29"/>
      <c r="H2420" s="20"/>
      <c r="I2420" s="20"/>
      <c r="J2420" s="13" t="s">
        <v>128</v>
      </c>
      <c r="K2420" s="15" t="n">
        <v>52887</v>
      </c>
      <c r="L2420" s="15" t="n">
        <v>8093</v>
      </c>
      <c r="M2420" s="15" t="n">
        <v>54</v>
      </c>
      <c r="N2420" s="12" t="n">
        <v>0.002</v>
      </c>
      <c r="O2420" s="12" t="n">
        <v>0.35</v>
      </c>
      <c r="P2420" s="12" t="n">
        <v>18.9</v>
      </c>
      <c r="Q2420" s="26"/>
    </row>
    <row r="2421" ht="22.5" customHeight="1">
      <c r="A2421" s="32"/>
      <c r="B2421" s="34"/>
      <c r="C2421" s="13" t="n">
        <v>91566789</v>
      </c>
      <c r="D2421" s="13" t="s">
        <v>61</v>
      </c>
      <c r="E2421" s="13" t="s">
        <v>42</v>
      </c>
      <c r="F2421" s="13" t="s">
        <v>15</v>
      </c>
      <c r="G2421" s="24" t="n">
        <v>0.15</v>
      </c>
      <c r="H2421" s="13" t="n">
        <v>50</v>
      </c>
      <c r="I2421" s="21" t="n">
        <f>G2421*H2421*7</f>
        <v>52.5</v>
      </c>
      <c r="J2421" s="13" t="s">
        <v>126</v>
      </c>
      <c r="K2421" s="15" t="n">
        <v>1473</v>
      </c>
      <c r="L2421" s="15" t="n">
        <v>648</v>
      </c>
      <c r="M2421" s="15" t="n">
        <v>7</v>
      </c>
      <c r="N2421" s="12" t="n">
        <v>0.001</v>
      </c>
      <c r="O2421" s="12" t="n">
        <v>0.107</v>
      </c>
      <c r="P2421" s="12" t="n">
        <v>0.75</v>
      </c>
      <c r="Q2421" s="23" t="n">
        <f>M2423/H2421</f>
        <v>1</v>
      </c>
    </row>
    <row r="2422" ht="22.5" customHeight="1">
      <c r="A2422" s="32"/>
      <c r="B2422" s="34"/>
      <c r="C2422" s="13"/>
      <c r="D2422" s="20"/>
      <c r="E2422" s="20"/>
      <c r="F2422" s="20"/>
      <c r="G2422" s="29"/>
      <c r="H2422" s="20"/>
      <c r="I2422" s="20"/>
      <c r="J2422" s="13" t="s">
        <v>127</v>
      </c>
      <c r="K2422" s="15" t="n">
        <v>16801</v>
      </c>
      <c r="L2422" s="15" t="n">
        <v>10710</v>
      </c>
      <c r="M2422" s="15" t="n">
        <v>50</v>
      </c>
      <c r="N2422" s="12" t="n">
        <v>0</v>
      </c>
      <c r="O2422" s="12" t="n">
        <v>0.101</v>
      </c>
      <c r="P2422" s="12" t="n">
        <v>5.05</v>
      </c>
      <c r="Q2422" s="26"/>
    </row>
    <row r="2423" ht="22.5" customHeight="1">
      <c r="A2423" s="32"/>
      <c r="B2423" s="34"/>
      <c r="C2423" s="13"/>
      <c r="D2423" s="20"/>
      <c r="E2423" s="20"/>
      <c r="F2423" s="20"/>
      <c r="G2423" s="29"/>
      <c r="H2423" s="20"/>
      <c r="I2423" s="20"/>
      <c r="J2423" s="13" t="s">
        <v>128</v>
      </c>
      <c r="K2423" s="15" t="n">
        <v>136385</v>
      </c>
      <c r="L2423" s="15" t="n">
        <v>75969</v>
      </c>
      <c r="M2423" s="15" t="n">
        <v>50</v>
      </c>
      <c r="N2423" s="12" t="n">
        <v>0</v>
      </c>
      <c r="O2423" s="12" t="n">
        <v>0.101</v>
      </c>
      <c r="P2423" s="12" t="n">
        <v>5.05</v>
      </c>
      <c r="Q2423" s="26"/>
    </row>
    <row r="2424" ht="22.5" customHeight="1">
      <c r="A2424" s="32"/>
      <c r="B2424" s="34"/>
      <c r="C2424" s="13" t="n">
        <v>12306671</v>
      </c>
      <c r="D2424" s="13" t="s">
        <v>62</v>
      </c>
      <c r="E2424" s="14" t="s">
        <v>63</v>
      </c>
      <c r="F2424" s="13" t="s">
        <v>21</v>
      </c>
      <c r="G2424" s="24" t="n">
        <v>0.22</v>
      </c>
      <c r="H2424" s="13" t="n">
        <v>100</v>
      </c>
      <c r="I2424" s="21" t="n">
        <f>G2424*H2424*7</f>
        <v>154</v>
      </c>
      <c r="J2424" s="13" t="s">
        <v>126</v>
      </c>
      <c r="K2424" s="15" t="n">
        <v>0</v>
      </c>
      <c r="L2424" s="15" t="n">
        <v>0</v>
      </c>
      <c r="M2424" s="15" t="n">
        <v>0</v>
      </c>
      <c r="N2424" s="12" t="n">
        <v>0</v>
      </c>
      <c r="O2424" s="12" t="n">
        <v>0</v>
      </c>
      <c r="P2424" s="12" t="n">
        <v>0</v>
      </c>
      <c r="Q2424" s="23" t="n">
        <f>M2426/H2424</f>
        <v>0.11</v>
      </c>
    </row>
    <row r="2425" ht="22.5" customHeight="1">
      <c r="A2425" s="32"/>
      <c r="B2425" s="34"/>
      <c r="C2425" s="13"/>
      <c r="D2425" s="20"/>
      <c r="E2425" s="29"/>
      <c r="F2425" s="20"/>
      <c r="G2425" s="29"/>
      <c r="H2425" s="20"/>
      <c r="I2425" s="20"/>
      <c r="J2425" s="13" t="s">
        <v>127</v>
      </c>
      <c r="K2425" s="15" t="n">
        <v>4910</v>
      </c>
      <c r="L2425" s="15" t="n">
        <v>1613</v>
      </c>
      <c r="M2425" s="15" t="n">
        <v>2</v>
      </c>
      <c r="N2425" s="12" t="n">
        <v>0</v>
      </c>
      <c r="O2425" s="12" t="n">
        <v>0.22</v>
      </c>
      <c r="P2425" s="12" t="n">
        <v>0.44</v>
      </c>
      <c r="Q2425" s="26"/>
    </row>
    <row r="2426" ht="22.5" customHeight="1">
      <c r="A2426" s="32"/>
      <c r="B2426" s="34"/>
      <c r="C2426" s="13"/>
      <c r="D2426" s="20"/>
      <c r="E2426" s="29"/>
      <c r="F2426" s="20"/>
      <c r="G2426" s="29"/>
      <c r="H2426" s="20"/>
      <c r="I2426" s="20"/>
      <c r="J2426" s="13" t="s">
        <v>128</v>
      </c>
      <c r="K2426" s="15" t="n">
        <v>26646</v>
      </c>
      <c r="L2426" s="15" t="n">
        <v>7537</v>
      </c>
      <c r="M2426" s="15" t="n">
        <v>11</v>
      </c>
      <c r="N2426" s="12" t="n">
        <v>0</v>
      </c>
      <c r="O2426" s="12" t="n">
        <v>0.22</v>
      </c>
      <c r="P2426" s="12" t="n">
        <v>2.42</v>
      </c>
      <c r="Q2426" s="26"/>
    </row>
    <row r="2427" ht="22.5" customHeight="1">
      <c r="A2427" s="32"/>
      <c r="B2427" s="34"/>
      <c r="C2427" s="13" t="n">
        <v>12304863</v>
      </c>
      <c r="D2427" s="13" t="s">
        <v>59</v>
      </c>
      <c r="E2427" s="14" t="s">
        <v>14</v>
      </c>
      <c r="F2427" s="13" t="s">
        <v>26</v>
      </c>
      <c r="G2427" s="24" t="n">
        <v>0.5</v>
      </c>
      <c r="H2427" s="13" t="n">
        <v>100</v>
      </c>
      <c r="I2427" s="21" t="n">
        <f>G2427*H2427*7</f>
        <v>350</v>
      </c>
      <c r="J2427" s="13" t="s">
        <v>126</v>
      </c>
      <c r="K2427" s="15" t="n">
        <v>178</v>
      </c>
      <c r="L2427" s="15" t="n">
        <v>1</v>
      </c>
      <c r="M2427" s="15" t="n">
        <v>0</v>
      </c>
      <c r="N2427" s="12" t="n">
        <v>0</v>
      </c>
      <c r="O2427" s="12" t="n">
        <v>0</v>
      </c>
      <c r="P2427" s="12" t="n">
        <v>0.01</v>
      </c>
      <c r="Q2427" s="23" t="n">
        <f>M2429/H2427</f>
        <v>0.06</v>
      </c>
    </row>
    <row r="2428" ht="22.5" customHeight="1">
      <c r="A2428" s="32"/>
      <c r="B2428" s="34"/>
      <c r="C2428" s="13"/>
      <c r="D2428" s="20"/>
      <c r="E2428" s="29"/>
      <c r="F2428" s="20"/>
      <c r="G2428" s="29"/>
      <c r="H2428" s="20"/>
      <c r="I2428" s="20"/>
      <c r="J2428" s="13" t="s">
        <v>127</v>
      </c>
      <c r="K2428" s="15" t="n">
        <v>1433</v>
      </c>
      <c r="L2428" s="15" t="n">
        <v>19</v>
      </c>
      <c r="M2428" s="15" t="n">
        <v>2</v>
      </c>
      <c r="N2428" s="12" t="n">
        <v>0.01</v>
      </c>
      <c r="O2428" s="12" t="n">
        <v>0.07</v>
      </c>
      <c r="P2428" s="12" t="n">
        <v>0.15</v>
      </c>
      <c r="Q2428" s="26"/>
    </row>
    <row r="2429" ht="22.5" customHeight="1">
      <c r="A2429" s="32"/>
      <c r="B2429" s="34"/>
      <c r="C2429" s="13"/>
      <c r="D2429" s="20"/>
      <c r="E2429" s="29"/>
      <c r="F2429" s="20"/>
      <c r="G2429" s="29"/>
      <c r="H2429" s="20"/>
      <c r="I2429" s="20"/>
      <c r="J2429" s="13" t="s">
        <v>128</v>
      </c>
      <c r="K2429" s="15" t="n">
        <v>7194</v>
      </c>
      <c r="L2429" s="15" t="n">
        <v>86</v>
      </c>
      <c r="M2429" s="15" t="n">
        <v>6</v>
      </c>
      <c r="N2429" s="12" t="n">
        <v>0.02</v>
      </c>
      <c r="O2429" s="12" t="n">
        <v>0.22</v>
      </c>
      <c r="P2429" s="12" t="n">
        <v>1.3</v>
      </c>
      <c r="Q2429" s="26"/>
    </row>
    <row r="2430" ht="22.5" customHeight="1">
      <c r="A2430" s="32"/>
      <c r="B2430" s="34"/>
      <c r="C2430" s="13" t="n">
        <v>5617321</v>
      </c>
      <c r="D2430" s="13" t="s">
        <v>62</v>
      </c>
      <c r="E2430" s="14" t="s">
        <v>63</v>
      </c>
      <c r="F2430" s="13" t="s">
        <v>12</v>
      </c>
      <c r="G2430" s="24" t="n">
        <v>0.2</v>
      </c>
      <c r="H2430" s="13" t="n">
        <v>100</v>
      </c>
      <c r="I2430" s="21" t="n">
        <f>G2430*H2430*7</f>
        <v>140</v>
      </c>
      <c r="J2430" s="13" t="s">
        <v>126</v>
      </c>
      <c r="K2430" s="15" t="n">
        <v>31</v>
      </c>
      <c r="L2430" s="15" t="n">
        <v>12</v>
      </c>
      <c r="M2430" s="15" t="n">
        <v>0</v>
      </c>
      <c r="N2430" s="12" t="n">
        <v>0</v>
      </c>
      <c r="O2430" s="12" t="n">
        <v>0</v>
      </c>
      <c r="P2430" s="12" t="n">
        <v>0.002</v>
      </c>
      <c r="Q2430" s="23" t="n">
        <f>M2432/H2430</f>
        <v>0</v>
      </c>
    </row>
    <row r="2431" ht="22.5" customHeight="1">
      <c r="A2431" s="32"/>
      <c r="B2431" s="34"/>
      <c r="C2431" s="13"/>
      <c r="D2431" s="20"/>
      <c r="E2431" s="29"/>
      <c r="F2431" s="20"/>
      <c r="G2431" s="29"/>
      <c r="H2431" s="20"/>
      <c r="I2431" s="20"/>
      <c r="J2431" s="13" t="s">
        <v>127</v>
      </c>
      <c r="K2431" s="15" t="n">
        <f>67+135</f>
        <v>202</v>
      </c>
      <c r="L2431" s="15" t="n">
        <f>27+40</f>
        <v>67</v>
      </c>
      <c r="M2431" s="15" t="n">
        <v>0</v>
      </c>
      <c r="N2431" s="12" t="n">
        <v>0</v>
      </c>
      <c r="O2431" s="12" t="n">
        <v>0</v>
      </c>
      <c r="P2431" s="12" t="n">
        <f>0.0035+0.0069</f>
        <v>0.0104</v>
      </c>
      <c r="Q2431" s="26"/>
    </row>
    <row r="2432" ht="22.5" customHeight="1">
      <c r="A2432" s="32"/>
      <c r="B2432" s="34"/>
      <c r="C2432" s="13"/>
      <c r="D2432" s="20"/>
      <c r="E2432" s="29"/>
      <c r="F2432" s="20"/>
      <c r="G2432" s="29"/>
      <c r="H2432" s="20"/>
      <c r="I2432" s="20"/>
      <c r="J2432" s="13" t="s">
        <v>128</v>
      </c>
      <c r="K2432" s="15" t="n">
        <f>990+136</f>
        <v>1126</v>
      </c>
      <c r="L2432" s="15" t="n">
        <f>378+40</f>
        <v>418</v>
      </c>
      <c r="M2432" s="15" t="n">
        <v>0</v>
      </c>
      <c r="N2432" s="12" t="n">
        <v>0</v>
      </c>
      <c r="O2432" s="12" t="n">
        <v>0</v>
      </c>
      <c r="P2432" s="12" t="n">
        <f>0.1114+0.0069</f>
        <v>0.1183</v>
      </c>
      <c r="Q2432" s="26"/>
    </row>
    <row r="2433" ht="22.5" customHeight="1">
      <c r="A2433" s="32"/>
      <c r="B2433" s="34"/>
      <c r="C2433" s="13" t="n">
        <v>91567363</v>
      </c>
      <c r="D2433" s="13" t="s">
        <v>64</v>
      </c>
      <c r="E2433" s="14" t="s">
        <v>14</v>
      </c>
      <c r="F2433" s="13" t="s">
        <v>15</v>
      </c>
      <c r="G2433" s="24" t="n">
        <v>0.25</v>
      </c>
      <c r="H2433" s="13" t="n">
        <v>200</v>
      </c>
      <c r="I2433" s="21" t="n">
        <f>G2433*H2433*7</f>
        <v>350</v>
      </c>
      <c r="J2433" s="13" t="s">
        <v>126</v>
      </c>
      <c r="K2433" s="15" t="n">
        <v>1473</v>
      </c>
      <c r="L2433" s="15" t="n">
        <v>124</v>
      </c>
      <c r="M2433" s="15" t="n">
        <v>4</v>
      </c>
      <c r="N2433" s="12" t="n">
        <v>0.008</v>
      </c>
      <c r="O2433" s="12" t="n">
        <v>0.25</v>
      </c>
      <c r="P2433" s="12" t="n">
        <v>1</v>
      </c>
      <c r="Q2433" s="23" t="n">
        <f>M2435/H2433</f>
        <v>0.955</v>
      </c>
    </row>
    <row r="2434" ht="22.5" customHeight="1">
      <c r="A2434" s="32"/>
      <c r="B2434" s="34"/>
      <c r="C2434" s="13"/>
      <c r="D2434" s="20"/>
      <c r="E2434" s="29"/>
      <c r="F2434" s="20"/>
      <c r="G2434" s="29"/>
      <c r="H2434" s="20"/>
      <c r="I2434" s="20"/>
      <c r="J2434" s="13" t="s">
        <v>127</v>
      </c>
      <c r="K2434" s="15" t="n">
        <v>60956</v>
      </c>
      <c r="L2434" s="15" t="n">
        <v>5934</v>
      </c>
      <c r="M2434" s="15" t="n">
        <v>97</v>
      </c>
      <c r="N2434" s="12" t="n">
        <v>0.004</v>
      </c>
      <c r="O2434" s="12" t="n">
        <v>0.25</v>
      </c>
      <c r="P2434" s="12" t="n">
        <v>24.25</v>
      </c>
      <c r="Q2434" s="26"/>
    </row>
    <row r="2435" ht="22.5" customHeight="1">
      <c r="A2435" s="32"/>
      <c r="B2435" s="34"/>
      <c r="C2435" s="13"/>
      <c r="D2435" s="20"/>
      <c r="E2435" s="29"/>
      <c r="F2435" s="20"/>
      <c r="G2435" s="29"/>
      <c r="H2435" s="20"/>
      <c r="I2435" s="20"/>
      <c r="J2435" s="13" t="s">
        <v>128</v>
      </c>
      <c r="K2435" s="15" t="n">
        <v>114637</v>
      </c>
      <c r="L2435" s="15" t="n">
        <v>12130</v>
      </c>
      <c r="M2435" s="15" t="n">
        <v>191</v>
      </c>
      <c r="N2435" s="12" t="n">
        <v>0.004</v>
      </c>
      <c r="O2435" s="12" t="n">
        <v>0.25</v>
      </c>
      <c r="P2435" s="12" t="n">
        <v>47.75</v>
      </c>
      <c r="Q2435" s="26"/>
    </row>
    <row r="2436" ht="22.5" customHeight="1">
      <c r="A2436" s="32"/>
      <c r="B2436" s="34"/>
      <c r="C2436" s="13" t="n">
        <v>91567806</v>
      </c>
      <c r="D2436" s="13" t="s">
        <v>64</v>
      </c>
      <c r="E2436" s="14" t="s">
        <v>65</v>
      </c>
      <c r="F2436" s="13" t="s">
        <v>15</v>
      </c>
      <c r="G2436" s="24" t="n">
        <v>0.15</v>
      </c>
      <c r="H2436" s="13" t="n">
        <v>200</v>
      </c>
      <c r="I2436" s="21" t="n">
        <f>G2436*H2436*7</f>
        <v>210</v>
      </c>
      <c r="J2436" s="13" t="s">
        <v>126</v>
      </c>
      <c r="K2436" s="15" t="n">
        <v>6718</v>
      </c>
      <c r="L2436" s="15" t="n">
        <v>556</v>
      </c>
      <c r="M2436" s="15" t="n">
        <v>3</v>
      </c>
      <c r="N2436" s="12" t="n">
        <v>0.001</v>
      </c>
      <c r="O2436" s="12" t="n">
        <v>0.15</v>
      </c>
      <c r="P2436" s="12" t="n">
        <v>0.45</v>
      </c>
      <c r="Q2436" s="23" t="n">
        <f>M2438/H2436</f>
        <v>0.715</v>
      </c>
    </row>
    <row r="2437" ht="22.5" customHeight="1">
      <c r="A2437" s="32"/>
      <c r="B2437" s="34"/>
      <c r="C2437" s="13"/>
      <c r="D2437" s="20"/>
      <c r="E2437" s="29"/>
      <c r="F2437" s="20"/>
      <c r="G2437" s="29"/>
      <c r="H2437" s="20"/>
      <c r="I2437" s="20"/>
      <c r="J2437" s="13" t="s">
        <v>127</v>
      </c>
      <c r="K2437" s="15" t="n">
        <v>72295</v>
      </c>
      <c r="L2437" s="15" t="n">
        <v>6768</v>
      </c>
      <c r="M2437" s="15" t="n">
        <v>61</v>
      </c>
      <c r="N2437" s="12" t="n">
        <v>0.001</v>
      </c>
      <c r="O2437" s="12" t="n">
        <v>0.15</v>
      </c>
      <c r="P2437" s="12" t="n">
        <v>9.15</v>
      </c>
      <c r="Q2437" s="26"/>
    </row>
    <row r="2438" ht="22.5" customHeight="1">
      <c r="A2438" s="32"/>
      <c r="B2438" s="34"/>
      <c r="C2438" s="13"/>
      <c r="D2438" s="20"/>
      <c r="E2438" s="29"/>
      <c r="F2438" s="20"/>
      <c r="G2438" s="29"/>
      <c r="H2438" s="20"/>
      <c r="I2438" s="20"/>
      <c r="J2438" s="13" t="s">
        <v>128</v>
      </c>
      <c r="K2438" s="15" t="n">
        <v>112218</v>
      </c>
      <c r="L2438" s="15" t="n">
        <v>10850</v>
      </c>
      <c r="M2438" s="15" t="n">
        <v>143</v>
      </c>
      <c r="N2438" s="12" t="n">
        <v>0.002</v>
      </c>
      <c r="O2438" s="12" t="n">
        <v>0.15</v>
      </c>
      <c r="P2438" s="12" t="n">
        <v>21.45</v>
      </c>
      <c r="Q2438" s="26"/>
    </row>
    <row r="2439" ht="22.5" customHeight="1">
      <c r="A2439" s="32"/>
      <c r="B2439" s="34"/>
      <c r="C2439" s="13" t="n">
        <v>12373981</v>
      </c>
      <c r="D2439" s="13" t="s">
        <v>66</v>
      </c>
      <c r="E2439" s="14" t="s">
        <v>36</v>
      </c>
      <c r="F2439" s="13" t="s">
        <v>15</v>
      </c>
      <c r="G2439" s="24" t="n">
        <v>0.04</v>
      </c>
      <c r="H2439" s="13" t="n">
        <v>250</v>
      </c>
      <c r="I2439" s="21" t="n">
        <f>G2439*H2439*7</f>
        <v>70</v>
      </c>
      <c r="J2439" s="13" t="s">
        <v>126</v>
      </c>
      <c r="K2439" s="15" t="n">
        <v>53</v>
      </c>
      <c r="L2439" s="15" t="n">
        <v>2</v>
      </c>
      <c r="M2439" s="15" t="n">
        <v>0</v>
      </c>
      <c r="N2439" s="12" t="n">
        <v>0</v>
      </c>
      <c r="O2439" s="12" t="n">
        <v>0</v>
      </c>
      <c r="P2439" s="12" t="n">
        <v>0</v>
      </c>
      <c r="Q2439" s="23" t="n">
        <f>M2441/H2439</f>
        <v>0.108</v>
      </c>
    </row>
    <row r="2440" ht="22.5" customHeight="1">
      <c r="A2440" s="32"/>
      <c r="B2440" s="34"/>
      <c r="C2440" s="13"/>
      <c r="D2440" s="20"/>
      <c r="E2440" s="29"/>
      <c r="F2440" s="20"/>
      <c r="G2440" s="29"/>
      <c r="H2440" s="20"/>
      <c r="I2440" s="20"/>
      <c r="J2440" s="13" t="s">
        <v>127</v>
      </c>
      <c r="K2440" s="15" t="n">
        <v>2464</v>
      </c>
      <c r="L2440" s="15" t="n">
        <v>60</v>
      </c>
      <c r="M2440" s="15" t="n">
        <v>9</v>
      </c>
      <c r="N2440" s="12" t="n">
        <v>0.006</v>
      </c>
      <c r="O2440" s="12" t="n">
        <v>0.04</v>
      </c>
      <c r="P2440" s="12" t="n">
        <v>0.36</v>
      </c>
      <c r="Q2440" s="26"/>
    </row>
    <row r="2441" ht="22.5" customHeight="1">
      <c r="A2441" s="32"/>
      <c r="B2441" s="34"/>
      <c r="C2441" s="13"/>
      <c r="D2441" s="20"/>
      <c r="E2441" s="29"/>
      <c r="F2441" s="20"/>
      <c r="G2441" s="29"/>
      <c r="H2441" s="20"/>
      <c r="I2441" s="20"/>
      <c r="J2441" s="13" t="s">
        <v>128</v>
      </c>
      <c r="K2441" s="15" t="n">
        <v>21667</v>
      </c>
      <c r="L2441" s="15" t="n">
        <v>182</v>
      </c>
      <c r="M2441" s="15" t="n">
        <v>27</v>
      </c>
      <c r="N2441" s="12" t="n">
        <v>0.006</v>
      </c>
      <c r="O2441" s="12" t="n">
        <v>0.04</v>
      </c>
      <c r="P2441" s="12" t="n">
        <v>1.08</v>
      </c>
      <c r="Q2441" s="26"/>
    </row>
    <row r="2442" ht="22.5" customHeight="1">
      <c r="A2442" s="32"/>
      <c r="B2442" s="34"/>
      <c r="C2442" s="13" t="n">
        <v>5365721</v>
      </c>
      <c r="D2442" s="13" t="s">
        <v>67</v>
      </c>
      <c r="E2442" s="14" t="s">
        <v>65</v>
      </c>
      <c r="F2442" s="13" t="s">
        <v>15</v>
      </c>
      <c r="G2442" s="24" t="n">
        <v>0.5</v>
      </c>
      <c r="H2442" s="13" t="n">
        <v>50</v>
      </c>
      <c r="I2442" s="21" t="n">
        <f>G2442*H2442*7</f>
        <v>175</v>
      </c>
      <c r="J2442" s="13" t="s">
        <v>126</v>
      </c>
      <c r="K2442" s="15" t="s">
        <v>149</v>
      </c>
      <c r="L2442" s="15"/>
      <c r="M2442" s="15"/>
      <c r="N2442" s="12"/>
      <c r="O2442" s="12"/>
      <c r="P2442" s="12"/>
      <c r="Q2442" s="23" t="n">
        <f>M2444/H2442</f>
        <v>0.42</v>
      </c>
    </row>
    <row r="2443" ht="22.5" customHeight="1">
      <c r="A2443" s="32"/>
      <c r="B2443" s="34"/>
      <c r="C2443" s="13"/>
      <c r="D2443" s="20"/>
      <c r="E2443" s="29"/>
      <c r="F2443" s="20"/>
      <c r="G2443" s="29"/>
      <c r="H2443" s="20"/>
      <c r="I2443" s="20"/>
      <c r="J2443" s="13" t="s">
        <v>127</v>
      </c>
      <c r="K2443" s="15" t="s">
        <v>149</v>
      </c>
      <c r="L2443" s="15"/>
      <c r="M2443" s="15"/>
      <c r="N2443" s="12"/>
      <c r="O2443" s="12"/>
      <c r="P2443" s="12"/>
      <c r="Q2443" s="26"/>
      <c r="R2443" s="4" t="s">
        <v>158</v>
      </c>
    </row>
    <row r="2444" ht="22.5" customHeight="1">
      <c r="A2444" s="32"/>
      <c r="B2444" s="30"/>
      <c r="C2444" s="13"/>
      <c r="D2444" s="20"/>
      <c r="E2444" s="29"/>
      <c r="F2444" s="20"/>
      <c r="G2444" s="29"/>
      <c r="H2444" s="20"/>
      <c r="I2444" s="20"/>
      <c r="J2444" s="13" t="s">
        <v>128</v>
      </c>
      <c r="K2444" s="15" t="n">
        <v>16127</v>
      </c>
      <c r="L2444" s="15" t="n">
        <v>4805</v>
      </c>
      <c r="M2444" s="15" t="n">
        <v>21</v>
      </c>
      <c r="N2444" s="12" t="n">
        <v>0.002</v>
      </c>
      <c r="O2444" s="12" t="n">
        <v>0.5</v>
      </c>
      <c r="P2444" s="12" t="n">
        <v>10.5</v>
      </c>
      <c r="Q2444" s="26"/>
    </row>
    <row r="2445" ht="22.5" customHeight="1">
      <c r="A2445" s="32"/>
      <c r="B2445" s="51" t="s">
        <v>137</v>
      </c>
      <c r="C2445" s="13" t="n">
        <v>91399439</v>
      </c>
      <c r="D2445" s="13" t="s">
        <v>69</v>
      </c>
      <c r="E2445" s="14" t="s">
        <v>42</v>
      </c>
      <c r="F2445" s="13" t="s">
        <v>15</v>
      </c>
      <c r="G2445" s="24" t="n">
        <v>0.1</v>
      </c>
      <c r="H2445" s="13" t="n">
        <v>200</v>
      </c>
      <c r="I2445" s="21" t="n">
        <f>G2445*H2445*7</f>
        <v>140</v>
      </c>
      <c r="J2445" s="13" t="s">
        <v>126</v>
      </c>
      <c r="K2445" s="17" t="n">
        <v>1626</v>
      </c>
      <c r="L2445" s="15" t="n">
        <v>43</v>
      </c>
      <c r="M2445" s="17" t="n">
        <v>0</v>
      </c>
      <c r="N2445" s="12" t="n">
        <v>0</v>
      </c>
      <c r="O2445" s="12" t="n">
        <v>0</v>
      </c>
      <c r="P2445" s="12" t="n">
        <v>0</v>
      </c>
      <c r="Q2445" s="23" t="n">
        <f>M2447/H2445</f>
        <v>0.01</v>
      </c>
    </row>
    <row r="2446" ht="22.5" customHeight="1">
      <c r="A2446" s="32"/>
      <c r="B2446" s="20"/>
      <c r="C2446" s="13"/>
      <c r="D2446" s="20"/>
      <c r="E2446" s="29"/>
      <c r="F2446" s="20"/>
      <c r="G2446" s="29"/>
      <c r="H2446" s="20"/>
      <c r="I2446" s="20"/>
      <c r="J2446" s="13" t="s">
        <v>127</v>
      </c>
      <c r="K2446" s="17" t="n">
        <v>78652</v>
      </c>
      <c r="L2446" s="15" t="n">
        <v>1656</v>
      </c>
      <c r="M2446" s="17" t="n">
        <v>0</v>
      </c>
      <c r="N2446" s="12" t="n">
        <v>0</v>
      </c>
      <c r="O2446" s="12" t="n">
        <v>0</v>
      </c>
      <c r="P2446" s="12" t="n">
        <v>0</v>
      </c>
      <c r="Q2446" s="26"/>
    </row>
    <row r="2447" ht="22.5" customHeight="1">
      <c r="A2447" s="32"/>
      <c r="B2447" s="20"/>
      <c r="C2447" s="13"/>
      <c r="D2447" s="20"/>
      <c r="E2447" s="29"/>
      <c r="F2447" s="20"/>
      <c r="G2447" s="29"/>
      <c r="H2447" s="20"/>
      <c r="I2447" s="20"/>
      <c r="J2447" s="13" t="s">
        <v>128</v>
      </c>
      <c r="K2447" s="17" t="n">
        <v>158735</v>
      </c>
      <c r="L2447" s="15" t="n">
        <v>2557</v>
      </c>
      <c r="M2447" s="11" t="n">
        <v>2</v>
      </c>
      <c r="N2447" s="12" t="n">
        <v>0</v>
      </c>
      <c r="O2447" s="12" t="n">
        <v>0.1</v>
      </c>
      <c r="P2447" s="12" t="n">
        <v>0.2</v>
      </c>
      <c r="Q2447" s="26"/>
    </row>
    <row r="2448" ht="22.5" customHeight="1">
      <c r="A2448" s="32"/>
      <c r="B2448" s="20"/>
      <c r="C2448" s="13" t="n">
        <v>91399437</v>
      </c>
      <c r="D2448" s="13" t="s">
        <v>70</v>
      </c>
      <c r="E2448" s="14" t="s">
        <v>71</v>
      </c>
      <c r="F2448" s="13" t="s">
        <v>15</v>
      </c>
      <c r="G2448" s="24" t="n">
        <v>0.15</v>
      </c>
      <c r="H2448" s="13" t="n">
        <v>50</v>
      </c>
      <c r="I2448" s="21" t="n">
        <f>G2448*H2448*7</f>
        <v>52.5</v>
      </c>
      <c r="J2448" s="13" t="s">
        <v>126</v>
      </c>
      <c r="K2448" s="17" t="n">
        <v>1808</v>
      </c>
      <c r="L2448" s="15" t="n">
        <v>891</v>
      </c>
      <c r="M2448" s="15" t="n">
        <v>25</v>
      </c>
      <c r="N2448" s="12" t="n">
        <v>0.004</v>
      </c>
      <c r="O2448" s="12" t="n">
        <v>0.15</v>
      </c>
      <c r="P2448" s="12" t="n">
        <v>3.75</v>
      </c>
      <c r="Q2448" s="23" t="n">
        <f>M2450/H2448</f>
        <v>1</v>
      </c>
    </row>
    <row r="2449" ht="22.5" customHeight="1">
      <c r="A2449" s="32"/>
      <c r="B2449" s="20"/>
      <c r="C2449" s="13"/>
      <c r="D2449" s="20"/>
      <c r="E2449" s="29"/>
      <c r="F2449" s="20"/>
      <c r="G2449" s="29"/>
      <c r="H2449" s="20"/>
      <c r="I2449" s="20"/>
      <c r="J2449" s="13" t="s">
        <v>127</v>
      </c>
      <c r="K2449" s="17" t="n">
        <v>5193</v>
      </c>
      <c r="L2449" s="15" t="n">
        <v>2489</v>
      </c>
      <c r="M2449" s="15" t="n">
        <v>50</v>
      </c>
      <c r="N2449" s="12" t="n">
        <v>0.003</v>
      </c>
      <c r="O2449" s="12" t="n">
        <v>0.15</v>
      </c>
      <c r="P2449" s="12" t="n">
        <v>7.5</v>
      </c>
      <c r="Q2449" s="26"/>
    </row>
    <row r="2450" ht="22.5" customHeight="1">
      <c r="A2450" s="32"/>
      <c r="B2450" s="20"/>
      <c r="C2450" s="13"/>
      <c r="D2450" s="20"/>
      <c r="E2450" s="29"/>
      <c r="F2450" s="20"/>
      <c r="G2450" s="29"/>
      <c r="H2450" s="20"/>
      <c r="I2450" s="20"/>
      <c r="J2450" s="13" t="s">
        <v>128</v>
      </c>
      <c r="K2450" s="17" t="n">
        <v>14757</v>
      </c>
      <c r="L2450" s="15" t="n">
        <v>6243</v>
      </c>
      <c r="M2450" s="15" t="n">
        <v>50</v>
      </c>
      <c r="N2450" s="12" t="n">
        <v>0.001</v>
      </c>
      <c r="O2450" s="12" t="n">
        <v>0.15</v>
      </c>
      <c r="P2450" s="12" t="n">
        <v>7.5</v>
      </c>
      <c r="Q2450" s="26"/>
    </row>
    <row r="2451" ht="22.5" customHeight="1">
      <c r="A2451" s="32"/>
      <c r="B2451" s="20"/>
      <c r="C2451" s="13" t="n">
        <v>5556054</v>
      </c>
      <c r="D2451" s="13" t="s">
        <v>72</v>
      </c>
      <c r="E2451" s="14" t="s">
        <v>36</v>
      </c>
      <c r="F2451" s="13" t="s">
        <v>15</v>
      </c>
      <c r="G2451" s="24" t="n">
        <v>0.8</v>
      </c>
      <c r="H2451" s="13" t="n">
        <v>100</v>
      </c>
      <c r="I2451" s="21" t="n">
        <f>G2451*H2451*7</f>
        <v>560</v>
      </c>
      <c r="J2451" s="13" t="s">
        <v>126</v>
      </c>
      <c r="K2451" s="17" t="n">
        <v>350</v>
      </c>
      <c r="L2451" s="15" t="n">
        <v>7</v>
      </c>
      <c r="M2451" s="17" t="n">
        <v>0</v>
      </c>
      <c r="N2451" s="12" t="n">
        <v>0</v>
      </c>
      <c r="O2451" s="12" t="n">
        <v>0</v>
      </c>
      <c r="P2451" s="12" t="n">
        <v>0</v>
      </c>
      <c r="Q2451" s="23" t="n">
        <f>M2453/H2451</f>
        <v>0.04</v>
      </c>
    </row>
    <row r="2452" ht="22.5" customHeight="1">
      <c r="A2452" s="32"/>
      <c r="B2452" s="20"/>
      <c r="C2452" s="13"/>
      <c r="D2452" s="20"/>
      <c r="E2452" s="29"/>
      <c r="F2452" s="20"/>
      <c r="G2452" s="29"/>
      <c r="H2452" s="20"/>
      <c r="I2452" s="20"/>
      <c r="J2452" s="13" t="s">
        <v>127</v>
      </c>
      <c r="K2452" s="17" t="n">
        <v>5758</v>
      </c>
      <c r="L2452" s="15" t="n">
        <v>155</v>
      </c>
      <c r="M2452" s="17" t="n">
        <v>1</v>
      </c>
      <c r="N2452" s="12" t="n">
        <v>0.015</v>
      </c>
      <c r="O2452" s="12" t="n">
        <v>2.375</v>
      </c>
      <c r="P2452" s="12" t="n">
        <v>2.375</v>
      </c>
      <c r="Q2452" s="26"/>
    </row>
    <row r="2453" ht="22.5" customHeight="1">
      <c r="A2453" s="32"/>
      <c r="B2453" s="20"/>
      <c r="C2453" s="13"/>
      <c r="D2453" s="20"/>
      <c r="E2453" s="29"/>
      <c r="F2453" s="20"/>
      <c r="G2453" s="29"/>
      <c r="H2453" s="20"/>
      <c r="I2453" s="20"/>
      <c r="J2453" s="13" t="s">
        <v>128</v>
      </c>
      <c r="K2453" s="17" t="n">
        <v>11680</v>
      </c>
      <c r="L2453" s="15" t="n">
        <v>395</v>
      </c>
      <c r="M2453" s="17" t="n">
        <v>4</v>
      </c>
      <c r="N2453" s="12" t="n">
        <v>0.025</v>
      </c>
      <c r="O2453" s="12" t="n">
        <v>2.445</v>
      </c>
      <c r="P2453" s="12" t="n">
        <v>9.778</v>
      </c>
      <c r="Q2453" s="26"/>
    </row>
    <row r="2454" ht="22.5" customHeight="1">
      <c r="A2454" s="32"/>
      <c r="B2454" s="20"/>
      <c r="C2454" s="13" t="n">
        <v>8628042</v>
      </c>
      <c r="D2454" s="13" t="s">
        <v>28</v>
      </c>
      <c r="E2454" s="14" t="s">
        <v>14</v>
      </c>
      <c r="F2454" s="13" t="s">
        <v>26</v>
      </c>
      <c r="G2454" s="24" t="n">
        <v>0.48</v>
      </c>
      <c r="H2454" s="13" t="n">
        <v>400</v>
      </c>
      <c r="I2454" s="21" t="n">
        <f>G2454*H2454*7</f>
        <v>1344</v>
      </c>
      <c r="J2454" s="13" t="s">
        <v>126</v>
      </c>
      <c r="K2454" s="17" t="n">
        <v>2482</v>
      </c>
      <c r="L2454" s="15" t="n">
        <v>1376</v>
      </c>
      <c r="M2454" s="17" t="n">
        <v>25</v>
      </c>
      <c r="N2454" s="12" t="n">
        <v>0.01</v>
      </c>
      <c r="O2454" s="12" t="n">
        <v>0.52</v>
      </c>
      <c r="P2454" s="12" t="n">
        <v>13.04</v>
      </c>
      <c r="Q2454" s="23" t="n">
        <f>M2456/H2454</f>
        <v>0.925</v>
      </c>
    </row>
    <row r="2455" ht="22.5" customHeight="1">
      <c r="A2455" s="32"/>
      <c r="B2455" s="20"/>
      <c r="C2455" s="13"/>
      <c r="D2455" s="20"/>
      <c r="E2455" s="29"/>
      <c r="F2455" s="20"/>
      <c r="G2455" s="29"/>
      <c r="H2455" s="20"/>
      <c r="I2455" s="20"/>
      <c r="J2455" s="13" t="s">
        <v>127</v>
      </c>
      <c r="K2455" s="17" t="n">
        <v>21005</v>
      </c>
      <c r="L2455" s="15" t="n">
        <v>11078</v>
      </c>
      <c r="M2455" s="17" t="n">
        <v>245</v>
      </c>
      <c r="N2455" s="12" t="n">
        <v>0.01</v>
      </c>
      <c r="O2455" s="12" t="n">
        <v>0.36</v>
      </c>
      <c r="P2455" s="12" t="n">
        <v>89.23</v>
      </c>
      <c r="Q2455" s="26"/>
    </row>
    <row r="2456" ht="22.5" customHeight="1">
      <c r="A2456" s="32"/>
      <c r="B2456" s="20"/>
      <c r="C2456" s="13"/>
      <c r="D2456" s="20"/>
      <c r="E2456" s="29"/>
      <c r="F2456" s="20"/>
      <c r="G2456" s="29"/>
      <c r="H2456" s="20"/>
      <c r="I2456" s="20"/>
      <c r="J2456" s="13" t="s">
        <v>128</v>
      </c>
      <c r="K2456" s="17" t="n">
        <v>60002</v>
      </c>
      <c r="L2456" s="15" t="n">
        <v>19488</v>
      </c>
      <c r="M2456" s="11" t="n">
        <v>370</v>
      </c>
      <c r="N2456" s="12" t="n">
        <v>0.01</v>
      </c>
      <c r="O2456" s="12" t="n">
        <v>0.38</v>
      </c>
      <c r="P2456" s="12" t="n">
        <v>138.68</v>
      </c>
      <c r="Q2456" s="26"/>
    </row>
    <row r="2457" ht="22.5" customHeight="1">
      <c r="A2457" s="32"/>
      <c r="B2457" s="20"/>
      <c r="C2457" s="13" t="n">
        <v>9297014</v>
      </c>
      <c r="D2457" s="13" t="s">
        <v>13</v>
      </c>
      <c r="E2457" s="14" t="s">
        <v>14</v>
      </c>
      <c r="F2457" s="13" t="s">
        <v>26</v>
      </c>
      <c r="G2457" s="24" t="n">
        <v>0.18</v>
      </c>
      <c r="H2457" s="13" t="n">
        <v>200</v>
      </c>
      <c r="I2457" s="21" t="n">
        <f>G2457*H2457*7</f>
        <v>252</v>
      </c>
      <c r="J2457" s="13" t="s">
        <v>126</v>
      </c>
      <c r="K2457" s="17" t="n">
        <v>2779</v>
      </c>
      <c r="L2457" s="15" t="n">
        <v>414</v>
      </c>
      <c r="M2457" s="17" t="n">
        <v>44</v>
      </c>
      <c r="N2457" s="12" t="n">
        <v>0.01</v>
      </c>
      <c r="O2457" s="12" t="n">
        <v>0.13</v>
      </c>
      <c r="P2457" s="12" t="n">
        <v>5.68</v>
      </c>
      <c r="Q2457" s="23" t="n">
        <f>M2459/H2457</f>
        <v>0.98</v>
      </c>
    </row>
    <row r="2458" ht="22.5" customHeight="1">
      <c r="A2458" s="32"/>
      <c r="B2458" s="20"/>
      <c r="C2458" s="13"/>
      <c r="D2458" s="20"/>
      <c r="E2458" s="29"/>
      <c r="F2458" s="20"/>
      <c r="G2458" s="29"/>
      <c r="H2458" s="20"/>
      <c r="I2458" s="20"/>
      <c r="J2458" s="13" t="s">
        <v>127</v>
      </c>
      <c r="K2458" s="17" t="n">
        <v>12404</v>
      </c>
      <c r="L2458" s="15" t="n">
        <v>1701</v>
      </c>
      <c r="M2458" s="11" t="n">
        <v>162</v>
      </c>
      <c r="N2458" s="12" t="n">
        <v>0.01</v>
      </c>
      <c r="O2458" s="12" t="n">
        <v>0.16</v>
      </c>
      <c r="P2458" s="12" t="n">
        <v>25.32</v>
      </c>
      <c r="Q2458" s="26"/>
      <c r="R2458" s="4" t="s">
        <v>160</v>
      </c>
    </row>
    <row r="2459" ht="22.5" customHeight="1">
      <c r="A2459" s="32"/>
      <c r="B2459" s="20"/>
      <c r="C2459" s="13"/>
      <c r="D2459" s="20"/>
      <c r="E2459" s="29"/>
      <c r="F2459" s="20"/>
      <c r="G2459" s="29"/>
      <c r="H2459" s="20"/>
      <c r="I2459" s="20"/>
      <c r="J2459" s="13" t="s">
        <v>128</v>
      </c>
      <c r="K2459" s="17" t="n">
        <v>26992</v>
      </c>
      <c r="L2459" s="15" t="n">
        <v>2563</v>
      </c>
      <c r="M2459" s="11" t="n">
        <v>196</v>
      </c>
      <c r="N2459" s="12" t="n">
        <v>0.01</v>
      </c>
      <c r="O2459" s="12" t="n">
        <v>0.18</v>
      </c>
      <c r="P2459" s="12" t="n">
        <v>35</v>
      </c>
      <c r="Q2459" s="26"/>
    </row>
    <row r="2460" ht="22.5" customHeight="1">
      <c r="A2460" s="32"/>
      <c r="B2460" s="20"/>
      <c r="C2460" s="13" t="n">
        <v>7815836</v>
      </c>
      <c r="D2460" s="13" t="s">
        <v>73</v>
      </c>
      <c r="E2460" s="14" t="s">
        <v>36</v>
      </c>
      <c r="F2460" s="13" t="s">
        <v>15</v>
      </c>
      <c r="G2460" s="24" t="n">
        <v>0.08</v>
      </c>
      <c r="H2460" s="13" t="n">
        <v>12000</v>
      </c>
      <c r="I2460" s="21" t="n">
        <f>G2460*H2460*7</f>
        <v>6720</v>
      </c>
      <c r="J2460" s="13" t="s">
        <v>126</v>
      </c>
      <c r="K2460" s="17" t="n">
        <v>38027</v>
      </c>
      <c r="L2460" s="15" t="n">
        <v>10224</v>
      </c>
      <c r="M2460" s="17" t="n">
        <v>149</v>
      </c>
      <c r="N2460" s="12" t="n">
        <v>0.002</v>
      </c>
      <c r="O2460" s="12" t="n">
        <v>0.104</v>
      </c>
      <c r="P2460" s="12" t="n">
        <v>15.44</v>
      </c>
      <c r="Q2460" s="23" t="n">
        <f>M2462/H2460</f>
        <v>0.31325</v>
      </c>
    </row>
    <row r="2461" ht="22.5" customHeight="1">
      <c r="A2461" s="32"/>
      <c r="B2461" s="20"/>
      <c r="C2461" s="13"/>
      <c r="D2461" s="20"/>
      <c r="E2461" s="29"/>
      <c r="F2461" s="20"/>
      <c r="G2461" s="29"/>
      <c r="H2461" s="20"/>
      <c r="I2461" s="20"/>
      <c r="J2461" s="13" t="s">
        <v>127</v>
      </c>
      <c r="K2461" s="17" t="n">
        <v>466441</v>
      </c>
      <c r="L2461" s="15" t="n">
        <v>112589</v>
      </c>
      <c r="M2461" s="17" t="n">
        <v>1605</v>
      </c>
      <c r="N2461" s="12" t="n">
        <v>0.002</v>
      </c>
      <c r="O2461" s="12" t="n">
        <v>0.107</v>
      </c>
      <c r="P2461" s="12" t="n">
        <v>171.66</v>
      </c>
      <c r="Q2461" s="26"/>
    </row>
    <row r="2462" ht="22.5" customHeight="1">
      <c r="A2462" s="32"/>
      <c r="B2462" s="20"/>
      <c r="C2462" s="13"/>
      <c r="D2462" s="20"/>
      <c r="E2462" s="29"/>
      <c r="F2462" s="20"/>
      <c r="G2462" s="29"/>
      <c r="H2462" s="20"/>
      <c r="I2462" s="20"/>
      <c r="J2462" s="13" t="s">
        <v>128</v>
      </c>
      <c r="K2462" s="17" t="n">
        <v>1027603</v>
      </c>
      <c r="L2462" s="15" t="n">
        <v>245827</v>
      </c>
      <c r="M2462" s="17" t="n">
        <v>3759</v>
      </c>
      <c r="N2462" s="12" t="n">
        <v>0.002</v>
      </c>
      <c r="O2462" s="12" t="n">
        <v>0.108</v>
      </c>
      <c r="P2462" s="12" t="n">
        <v>404.35</v>
      </c>
      <c r="Q2462" s="26"/>
    </row>
    <row r="2463" ht="22.5" customHeight="1">
      <c r="A2463" s="32"/>
      <c r="B2463" s="20"/>
      <c r="C2463" s="13" t="n">
        <v>8312006</v>
      </c>
      <c r="D2463" s="13" t="s">
        <v>92</v>
      </c>
      <c r="E2463" s="14" t="s">
        <v>14</v>
      </c>
      <c r="F2463" s="13" t="s">
        <v>15</v>
      </c>
      <c r="G2463" s="24" t="n">
        <v>0.12</v>
      </c>
      <c r="H2463" s="14" t="n">
        <v>50</v>
      </c>
      <c r="I2463" s="21" t="n">
        <f>G2463*H2463*7</f>
        <v>42</v>
      </c>
      <c r="J2463" s="13" t="s">
        <v>126</v>
      </c>
      <c r="K2463" s="17" t="n">
        <v>66</v>
      </c>
      <c r="L2463" s="17" t="n">
        <v>13</v>
      </c>
      <c r="M2463" s="17" t="n">
        <v>0</v>
      </c>
      <c r="N2463" s="12" t="n">
        <v>0</v>
      </c>
      <c r="O2463" s="12" t="n">
        <v>0</v>
      </c>
      <c r="P2463" s="12" t="n">
        <v>0</v>
      </c>
      <c r="Q2463" s="23" t="n">
        <f>M2465/H2463</f>
        <v>0.82</v>
      </c>
    </row>
    <row r="2464" ht="22.5" customHeight="1">
      <c r="A2464" s="32"/>
      <c r="B2464" s="20"/>
      <c r="C2464" s="13"/>
      <c r="D2464" s="20"/>
      <c r="E2464" s="29"/>
      <c r="F2464" s="20"/>
      <c r="G2464" s="29"/>
      <c r="H2464" s="29"/>
      <c r="I2464" s="20"/>
      <c r="J2464" s="13" t="s">
        <v>127</v>
      </c>
      <c r="K2464" s="17" t="n">
        <v>6989</v>
      </c>
      <c r="L2464" s="15" t="n">
        <v>1903</v>
      </c>
      <c r="M2464" s="17" t="n">
        <v>36</v>
      </c>
      <c r="N2464" s="12" t="n">
        <v>0.002</v>
      </c>
      <c r="O2464" s="12" t="n">
        <v>0.12</v>
      </c>
      <c r="P2464" s="12" t="n">
        <v>4.32</v>
      </c>
      <c r="Q2464" s="26"/>
    </row>
    <row r="2465" ht="22.5" customHeight="1">
      <c r="A2465" s="32"/>
      <c r="B2465" s="20"/>
      <c r="C2465" s="13"/>
      <c r="D2465" s="20"/>
      <c r="E2465" s="29"/>
      <c r="F2465" s="20"/>
      <c r="G2465" s="29"/>
      <c r="H2465" s="29"/>
      <c r="I2465" s="20"/>
      <c r="J2465" s="13" t="s">
        <v>128</v>
      </c>
      <c r="K2465" s="17" t="n">
        <v>13586</v>
      </c>
      <c r="L2465" s="15" t="n">
        <v>3217</v>
      </c>
      <c r="M2465" s="17" t="n">
        <v>41</v>
      </c>
      <c r="N2465" s="12" t="n">
        <v>0.002</v>
      </c>
      <c r="O2465" s="12" t="n">
        <v>0.12</v>
      </c>
      <c r="P2465" s="12" t="n">
        <v>4.92</v>
      </c>
      <c r="Q2465" s="26"/>
    </row>
    <row r="2466" ht="22.5" customHeight="1">
      <c r="A2466" s="32"/>
      <c r="B2466" s="20"/>
      <c r="C2466" s="13" t="n">
        <v>91467820</v>
      </c>
      <c r="D2466" s="13" t="s">
        <v>74</v>
      </c>
      <c r="E2466" s="14" t="s">
        <v>36</v>
      </c>
      <c r="F2466" s="13" t="s">
        <v>15</v>
      </c>
      <c r="G2466" s="24" t="n">
        <v>0.1</v>
      </c>
      <c r="H2466" s="14" t="n">
        <v>300</v>
      </c>
      <c r="I2466" s="21" t="n">
        <f>G2466*H2466*7</f>
        <v>210</v>
      </c>
      <c r="J2466" s="13" t="s">
        <v>126</v>
      </c>
      <c r="K2466" s="17" t="n">
        <v>937</v>
      </c>
      <c r="L2466" s="15" t="n">
        <v>85</v>
      </c>
      <c r="M2466" s="17" t="n">
        <v>2</v>
      </c>
      <c r="N2466" s="12" t="n">
        <v>0.002</v>
      </c>
      <c r="O2466" s="12" t="n">
        <v>0.1</v>
      </c>
      <c r="P2466" s="12" t="n">
        <v>0.2</v>
      </c>
      <c r="Q2466" s="23" t="n">
        <f>M2468/H2466</f>
        <v>0.81</v>
      </c>
    </row>
    <row r="2467" ht="22.5" customHeight="1">
      <c r="A2467" s="32"/>
      <c r="B2467" s="20"/>
      <c r="C2467" s="13"/>
      <c r="D2467" s="20"/>
      <c r="E2467" s="29"/>
      <c r="F2467" s="20"/>
      <c r="G2467" s="29"/>
      <c r="H2467" s="29"/>
      <c r="I2467" s="20"/>
      <c r="J2467" s="13" t="s">
        <v>127</v>
      </c>
      <c r="K2467" s="17" t="n">
        <v>105348</v>
      </c>
      <c r="L2467" s="15" t="n">
        <v>37107</v>
      </c>
      <c r="M2467" s="17" t="n">
        <v>243</v>
      </c>
      <c r="N2467" s="12" t="n">
        <v>0.001</v>
      </c>
      <c r="O2467" s="12" t="n">
        <v>0.1</v>
      </c>
      <c r="P2467" s="12" t="n">
        <v>24.3</v>
      </c>
      <c r="Q2467" s="26"/>
    </row>
    <row r="2468" ht="22.5" customHeight="1">
      <c r="A2468" s="32"/>
      <c r="B2468" s="20"/>
      <c r="C2468" s="13"/>
      <c r="D2468" s="20"/>
      <c r="E2468" s="29"/>
      <c r="F2468" s="20"/>
      <c r="G2468" s="29"/>
      <c r="H2468" s="29"/>
      <c r="I2468" s="20"/>
      <c r="J2468" s="13" t="s">
        <v>128</v>
      </c>
      <c r="K2468" s="17" t="n">
        <v>121926</v>
      </c>
      <c r="L2468" s="15" t="n">
        <v>40719</v>
      </c>
      <c r="M2468" s="17" t="n">
        <v>243</v>
      </c>
      <c r="N2468" s="12" t="n">
        <v>0.001</v>
      </c>
      <c r="O2468" s="12" t="n">
        <v>0.1</v>
      </c>
      <c r="P2468" s="12" t="n">
        <v>24.3</v>
      </c>
      <c r="Q2468" s="26"/>
    </row>
    <row r="2469" ht="22.5" customHeight="1">
      <c r="A2469" s="32"/>
      <c r="B2469" s="20"/>
      <c r="C2469" s="13" t="n">
        <v>91467821</v>
      </c>
      <c r="D2469" s="13" t="s">
        <v>74</v>
      </c>
      <c r="E2469" s="14" t="s">
        <v>17</v>
      </c>
      <c r="F2469" s="13" t="s">
        <v>15</v>
      </c>
      <c r="G2469" s="24" t="n">
        <v>0.17</v>
      </c>
      <c r="H2469" s="14" t="n">
        <v>100</v>
      </c>
      <c r="I2469" s="21" t="n">
        <f>G2469*H2469*7</f>
        <v>119</v>
      </c>
      <c r="J2469" s="13" t="s">
        <v>126</v>
      </c>
      <c r="K2469" s="17" t="n">
        <v>1172</v>
      </c>
      <c r="L2469" s="17" t="n">
        <v>157</v>
      </c>
      <c r="M2469" s="17" t="n">
        <v>3</v>
      </c>
      <c r="N2469" s="12" t="n">
        <v>0.003</v>
      </c>
      <c r="O2469" s="12" t="n">
        <v>0.17</v>
      </c>
      <c r="P2469" s="12" t="n">
        <v>0.51</v>
      </c>
      <c r="Q2469" s="23" t="n">
        <f>M2471/H2469</f>
        <v>1</v>
      </c>
    </row>
    <row r="2470" ht="22.5" customHeight="1">
      <c r="A2470" s="32"/>
      <c r="B2470" s="20"/>
      <c r="C2470" s="13"/>
      <c r="D2470" s="20"/>
      <c r="E2470" s="29"/>
      <c r="F2470" s="20"/>
      <c r="G2470" s="29"/>
      <c r="H2470" s="29"/>
      <c r="I2470" s="20"/>
      <c r="J2470" s="13" t="s">
        <v>127</v>
      </c>
      <c r="K2470" s="17" t="n">
        <v>28616</v>
      </c>
      <c r="L2470" s="15" t="n">
        <v>5221</v>
      </c>
      <c r="M2470" s="17" t="n">
        <v>50</v>
      </c>
      <c r="N2470" s="12" t="n">
        <v>0.002</v>
      </c>
      <c r="O2470" s="12" t="n">
        <v>0.17</v>
      </c>
      <c r="P2470" s="12" t="n">
        <v>8.5</v>
      </c>
      <c r="Q2470" s="26"/>
    </row>
    <row r="2471" ht="22.5" customHeight="1">
      <c r="A2471" s="32"/>
      <c r="B2471" s="20"/>
      <c r="C2471" s="13"/>
      <c r="D2471" s="20"/>
      <c r="E2471" s="29"/>
      <c r="F2471" s="20"/>
      <c r="G2471" s="29"/>
      <c r="H2471" s="29"/>
      <c r="I2471" s="20"/>
      <c r="J2471" s="13" t="s">
        <v>128</v>
      </c>
      <c r="K2471" s="17" t="n">
        <v>56536</v>
      </c>
      <c r="L2471" s="15" t="n">
        <v>9867</v>
      </c>
      <c r="M2471" s="17" t="n">
        <v>100</v>
      </c>
      <c r="N2471" s="12" t="n">
        <v>0.002</v>
      </c>
      <c r="O2471" s="12" t="n">
        <v>0.17</v>
      </c>
      <c r="P2471" s="12" t="n">
        <v>17</v>
      </c>
      <c r="Q2471" s="26"/>
    </row>
    <row r="2472" ht="22.5" customHeight="1">
      <c r="A2472" s="32"/>
      <c r="B2472" s="20"/>
      <c r="C2472" s="13" t="n">
        <v>10295313</v>
      </c>
      <c r="D2472" s="13" t="s">
        <v>92</v>
      </c>
      <c r="E2472" s="14" t="s">
        <v>14</v>
      </c>
      <c r="F2472" s="13" t="s">
        <v>15</v>
      </c>
      <c r="G2472" s="24" t="n">
        <v>3</v>
      </c>
      <c r="H2472" s="14" t="n">
        <v>100</v>
      </c>
      <c r="I2472" s="21" t="n">
        <f>G2472*H2472*7</f>
        <v>2100</v>
      </c>
      <c r="J2472" s="13" t="s">
        <v>126</v>
      </c>
      <c r="K2472" s="17" t="n">
        <v>0</v>
      </c>
      <c r="L2472" s="17" t="n">
        <v>0</v>
      </c>
      <c r="M2472" s="17" t="n">
        <v>0</v>
      </c>
      <c r="N2472" s="12" t="n">
        <v>0</v>
      </c>
      <c r="O2472" s="12" t="n">
        <v>0</v>
      </c>
      <c r="P2472" s="12" t="n">
        <v>0</v>
      </c>
      <c r="Q2472" s="23" t="n">
        <f>M2474/H2472</f>
        <v>0</v>
      </c>
    </row>
    <row r="2473" ht="22.5" customHeight="1">
      <c r="A2473" s="32"/>
      <c r="B2473" s="20"/>
      <c r="C2473" s="13"/>
      <c r="D2473" s="20"/>
      <c r="E2473" s="29"/>
      <c r="F2473" s="20"/>
      <c r="G2473" s="29"/>
      <c r="H2473" s="29"/>
      <c r="I2473" s="20"/>
      <c r="J2473" s="13" t="s">
        <v>127</v>
      </c>
      <c r="K2473" s="17" t="n">
        <v>164</v>
      </c>
      <c r="L2473" s="17" t="n">
        <v>7</v>
      </c>
      <c r="M2473" s="17" t="n">
        <v>0</v>
      </c>
      <c r="N2473" s="12" t="n">
        <v>0</v>
      </c>
      <c r="O2473" s="12" t="n">
        <v>0</v>
      </c>
      <c r="P2473" s="12" t="n">
        <v>0</v>
      </c>
      <c r="Q2473" s="26"/>
    </row>
    <row r="2474" ht="22.5" customHeight="1">
      <c r="A2474" s="32"/>
      <c r="B2474" s="20"/>
      <c r="C2474" s="13"/>
      <c r="D2474" s="20"/>
      <c r="E2474" s="29"/>
      <c r="F2474" s="20"/>
      <c r="G2474" s="29"/>
      <c r="H2474" s="29"/>
      <c r="I2474" s="20"/>
      <c r="J2474" s="13" t="s">
        <v>128</v>
      </c>
      <c r="K2474" s="17" t="n">
        <v>314</v>
      </c>
      <c r="L2474" s="15" t="n">
        <v>8</v>
      </c>
      <c r="M2474" s="17" t="n">
        <v>0</v>
      </c>
      <c r="N2474" s="12" t="n">
        <v>0</v>
      </c>
      <c r="O2474" s="12" t="n">
        <v>0</v>
      </c>
      <c r="P2474" s="12" t="n">
        <v>0</v>
      </c>
      <c r="Q2474" s="26"/>
    </row>
    <row r="2475" ht="22.5" customHeight="1">
      <c r="A2475" s="32"/>
      <c r="B2475" s="20"/>
      <c r="C2475" s="13" t="n">
        <v>91496145</v>
      </c>
      <c r="D2475" s="13" t="s">
        <v>74</v>
      </c>
      <c r="E2475" s="14" t="s">
        <v>71</v>
      </c>
      <c r="F2475" s="13" t="s">
        <v>15</v>
      </c>
      <c r="G2475" s="24" t="n">
        <v>0.14</v>
      </c>
      <c r="H2475" s="14" t="n">
        <v>50</v>
      </c>
      <c r="I2475" s="21" t="n">
        <f>G2475*H2475*7</f>
        <v>49</v>
      </c>
      <c r="J2475" s="13" t="s">
        <v>126</v>
      </c>
      <c r="K2475" s="17" t="n">
        <v>152</v>
      </c>
      <c r="L2475" s="17" t="n">
        <v>14</v>
      </c>
      <c r="M2475" s="17" t="n">
        <v>0</v>
      </c>
      <c r="N2475" s="12" t="n">
        <v>0</v>
      </c>
      <c r="O2475" s="12" t="n">
        <v>0</v>
      </c>
      <c r="P2475" s="12" t="n">
        <v>0</v>
      </c>
      <c r="Q2475" s="23" t="n">
        <f>M2477/H2475</f>
        <v>0.6</v>
      </c>
    </row>
    <row r="2476" ht="22.5" customHeight="1">
      <c r="A2476" s="32"/>
      <c r="B2476" s="20"/>
      <c r="C2476" s="13"/>
      <c r="D2476" s="20"/>
      <c r="E2476" s="29"/>
      <c r="F2476" s="20"/>
      <c r="G2476" s="29"/>
      <c r="H2476" s="29"/>
      <c r="I2476" s="20"/>
      <c r="J2476" s="13" t="s">
        <v>127</v>
      </c>
      <c r="K2476" s="17" t="n">
        <v>26031</v>
      </c>
      <c r="L2476" s="15" t="n">
        <v>6698</v>
      </c>
      <c r="M2476" s="17" t="n">
        <v>30</v>
      </c>
      <c r="N2476" s="12" t="n">
        <v>0.001</v>
      </c>
      <c r="O2476" s="12" t="n">
        <v>0.15</v>
      </c>
      <c r="P2476" s="12" t="n">
        <v>4.5</v>
      </c>
      <c r="Q2476" s="26"/>
    </row>
    <row r="2477" ht="22.5" customHeight="1">
      <c r="A2477" s="32"/>
      <c r="B2477" s="20"/>
      <c r="C2477" s="13"/>
      <c r="D2477" s="20"/>
      <c r="E2477" s="29"/>
      <c r="F2477" s="20"/>
      <c r="G2477" s="29"/>
      <c r="H2477" s="29"/>
      <c r="I2477" s="20"/>
      <c r="J2477" s="13" t="s">
        <v>128</v>
      </c>
      <c r="K2477" s="17" t="n">
        <v>31232</v>
      </c>
      <c r="L2477" s="15" t="n">
        <v>7479</v>
      </c>
      <c r="M2477" s="17" t="n">
        <v>30</v>
      </c>
      <c r="N2477" s="12" t="n">
        <v>0.001</v>
      </c>
      <c r="O2477" s="12" t="n">
        <v>0.15</v>
      </c>
      <c r="P2477" s="12" t="n">
        <v>4.5</v>
      </c>
      <c r="Q2477" s="26"/>
    </row>
    <row r="2478" ht="22.5" customHeight="1">
      <c r="A2478" s="32"/>
      <c r="B2478" s="20"/>
      <c r="C2478" s="13" t="n">
        <v>91496146</v>
      </c>
      <c r="D2478" s="13" t="s">
        <v>74</v>
      </c>
      <c r="E2478" s="14" t="s">
        <v>46</v>
      </c>
      <c r="F2478" s="13" t="s">
        <v>15</v>
      </c>
      <c r="G2478" s="24" t="n">
        <v>0.14</v>
      </c>
      <c r="H2478" s="14" t="n">
        <v>200</v>
      </c>
      <c r="I2478" s="21" t="n">
        <f>G2478*H2478*7</f>
        <v>196</v>
      </c>
      <c r="J2478" s="13" t="s">
        <v>126</v>
      </c>
      <c r="K2478" s="17" t="n">
        <v>743</v>
      </c>
      <c r="L2478" s="17" t="n">
        <v>69</v>
      </c>
      <c r="M2478" s="17" t="n">
        <v>6</v>
      </c>
      <c r="N2478" s="12" t="n">
        <v>0.012</v>
      </c>
      <c r="O2478" s="12" t="n">
        <v>0.14</v>
      </c>
      <c r="P2478" s="12" t="n">
        <v>0.84</v>
      </c>
      <c r="Q2478" s="23" t="n">
        <f>M2480/H2478</f>
        <v>0.245</v>
      </c>
    </row>
    <row r="2479" ht="22.5" customHeight="1">
      <c r="A2479" s="32"/>
      <c r="B2479" s="20"/>
      <c r="C2479" s="13"/>
      <c r="D2479" s="20"/>
      <c r="E2479" s="29"/>
      <c r="F2479" s="20"/>
      <c r="G2479" s="29"/>
      <c r="H2479" s="29"/>
      <c r="I2479" s="20"/>
      <c r="J2479" s="13" t="s">
        <v>127</v>
      </c>
      <c r="K2479" s="17" t="n">
        <v>26299</v>
      </c>
      <c r="L2479" s="15" t="n">
        <v>5351</v>
      </c>
      <c r="M2479" s="17" t="n">
        <v>49</v>
      </c>
      <c r="N2479" s="12" t="n">
        <v>0.001</v>
      </c>
      <c r="O2479" s="12" t="n">
        <v>0.14</v>
      </c>
      <c r="P2479" s="12" t="n">
        <v>6.86</v>
      </c>
      <c r="Q2479" s="26"/>
    </row>
    <row r="2480" ht="22.5" customHeight="1">
      <c r="A2480" s="32"/>
      <c r="B2480" s="20"/>
      <c r="C2480" s="13"/>
      <c r="D2480" s="20"/>
      <c r="E2480" s="29"/>
      <c r="F2480" s="20"/>
      <c r="G2480" s="29"/>
      <c r="H2480" s="29"/>
      <c r="I2480" s="20"/>
      <c r="J2480" s="13" t="s">
        <v>128</v>
      </c>
      <c r="K2480" s="17" t="n">
        <v>37499</v>
      </c>
      <c r="L2480" s="15" t="n">
        <v>6458</v>
      </c>
      <c r="M2480" s="17" t="n">
        <v>49</v>
      </c>
      <c r="N2480" s="12" t="n">
        <v>0.001</v>
      </c>
      <c r="O2480" s="12" t="n">
        <v>0.14</v>
      </c>
      <c r="P2480" s="12" t="n">
        <v>6.86</v>
      </c>
      <c r="Q2480" s="26"/>
    </row>
    <row r="2481" ht="22.5" customHeight="1">
      <c r="A2481" s="32"/>
      <c r="B2481" s="20"/>
      <c r="C2481" s="13" t="n">
        <v>91496147</v>
      </c>
      <c r="D2481" s="13" t="s">
        <v>74</v>
      </c>
      <c r="E2481" s="14" t="s">
        <v>11</v>
      </c>
      <c r="F2481" s="13" t="s">
        <v>15</v>
      </c>
      <c r="G2481" s="24" t="n">
        <v>0.14</v>
      </c>
      <c r="H2481" s="14" t="n">
        <v>150</v>
      </c>
      <c r="I2481" s="21" t="n">
        <f>G2481*H2481*7</f>
        <v>147</v>
      </c>
      <c r="J2481" s="13" t="s">
        <v>126</v>
      </c>
      <c r="K2481" s="17" t="n">
        <v>1769</v>
      </c>
      <c r="L2481" s="15" t="n">
        <v>170</v>
      </c>
      <c r="M2481" s="17" t="n">
        <v>6</v>
      </c>
      <c r="N2481" s="12" t="n">
        <v>0.005</v>
      </c>
      <c r="O2481" s="12" t="n">
        <v>0.13</v>
      </c>
      <c r="P2481" s="12" t="n">
        <v>0.78</v>
      </c>
      <c r="Q2481" s="23" t="n">
        <f>M2483/H2481</f>
        <v>0.886666666666667</v>
      </c>
    </row>
    <row r="2482" ht="22.5" customHeight="1">
      <c r="A2482" s="32"/>
      <c r="B2482" s="20"/>
      <c r="C2482" s="13"/>
      <c r="D2482" s="20"/>
      <c r="E2482" s="29"/>
      <c r="F2482" s="20"/>
      <c r="G2482" s="29"/>
      <c r="H2482" s="29"/>
      <c r="I2482" s="20"/>
      <c r="J2482" s="13" t="s">
        <v>127</v>
      </c>
      <c r="K2482" s="17" t="n">
        <v>27862</v>
      </c>
      <c r="L2482" s="15" t="n">
        <v>4721</v>
      </c>
      <c r="M2482" s="17" t="n">
        <v>130</v>
      </c>
      <c r="N2482" s="12" t="n">
        <v>0.004</v>
      </c>
      <c r="O2482" s="12" t="n">
        <v>0.13</v>
      </c>
      <c r="P2482" s="12" t="n">
        <v>16.9</v>
      </c>
      <c r="Q2482" s="26"/>
    </row>
    <row r="2483" ht="22.5" customHeight="1">
      <c r="A2483" s="32"/>
      <c r="B2483" s="20"/>
      <c r="C2483" s="13"/>
      <c r="D2483" s="20"/>
      <c r="E2483" s="29"/>
      <c r="F2483" s="20"/>
      <c r="G2483" s="29"/>
      <c r="H2483" s="29"/>
      <c r="I2483" s="20"/>
      <c r="J2483" s="13" t="s">
        <v>128</v>
      </c>
      <c r="K2483" s="17" t="n">
        <v>44481</v>
      </c>
      <c r="L2483" s="15" t="n">
        <v>6869</v>
      </c>
      <c r="M2483" s="17" t="n">
        <v>133</v>
      </c>
      <c r="N2483" s="12" t="n">
        <v>0.003</v>
      </c>
      <c r="O2483" s="12" t="n">
        <v>0.13</v>
      </c>
      <c r="P2483" s="12" t="n">
        <v>17.29</v>
      </c>
      <c r="Q2483" s="26"/>
    </row>
    <row r="2484" ht="22.5" customHeight="1">
      <c r="A2484" s="32"/>
      <c r="B2484" s="20"/>
      <c r="C2484" s="13" t="n">
        <v>91496148</v>
      </c>
      <c r="D2484" s="13" t="s">
        <v>74</v>
      </c>
      <c r="E2484" s="14" t="s">
        <v>14</v>
      </c>
      <c r="F2484" s="13" t="s">
        <v>15</v>
      </c>
      <c r="G2484" s="24" t="n">
        <v>0.15</v>
      </c>
      <c r="H2484" s="14" t="n">
        <v>160</v>
      </c>
      <c r="I2484" s="21" t="n">
        <f>G2484*H2484*7</f>
        <v>168</v>
      </c>
      <c r="J2484" s="13" t="s">
        <v>126</v>
      </c>
      <c r="K2484" s="17" t="n">
        <v>34</v>
      </c>
      <c r="L2484" s="17" t="n">
        <v>7</v>
      </c>
      <c r="M2484" s="17" t="n">
        <v>1</v>
      </c>
      <c r="N2484" s="12" t="n">
        <v>0.021</v>
      </c>
      <c r="O2484" s="12" t="n">
        <v>0.15</v>
      </c>
      <c r="P2484" s="12" t="n">
        <v>0.15</v>
      </c>
      <c r="Q2484" s="23" t="n">
        <f>M2486/H2484</f>
        <v>1</v>
      </c>
    </row>
    <row r="2485" ht="22.5" customHeight="1">
      <c r="A2485" s="32"/>
      <c r="B2485" s="20"/>
      <c r="C2485" s="13"/>
      <c r="D2485" s="20"/>
      <c r="E2485" s="29"/>
      <c r="F2485" s="20"/>
      <c r="G2485" s="29"/>
      <c r="H2485" s="29"/>
      <c r="I2485" s="20"/>
      <c r="J2485" s="13" t="s">
        <v>127</v>
      </c>
      <c r="K2485" s="17" t="n">
        <v>21135</v>
      </c>
      <c r="L2485" s="15" t="n">
        <v>9364</v>
      </c>
      <c r="M2485" s="17" t="n">
        <v>144</v>
      </c>
      <c r="N2485" s="12" t="n">
        <v>0.002</v>
      </c>
      <c r="O2485" s="12" t="n">
        <v>0.15</v>
      </c>
      <c r="P2485" s="12" t="n">
        <v>21.6</v>
      </c>
      <c r="Q2485" s="26"/>
    </row>
    <row r="2486" ht="22.5" customHeight="1">
      <c r="A2486" s="32"/>
      <c r="B2486" s="20"/>
      <c r="C2486" s="13"/>
      <c r="D2486" s="20"/>
      <c r="E2486" s="29"/>
      <c r="F2486" s="20"/>
      <c r="G2486" s="29"/>
      <c r="H2486" s="29"/>
      <c r="I2486" s="20"/>
      <c r="J2486" s="13" t="s">
        <v>128</v>
      </c>
      <c r="K2486" s="17" t="n">
        <v>35941</v>
      </c>
      <c r="L2486" s="15" t="n">
        <v>15347</v>
      </c>
      <c r="M2486" s="17" t="n">
        <v>160</v>
      </c>
      <c r="N2486" s="12" t="n">
        <v>0.002</v>
      </c>
      <c r="O2486" s="12" t="n">
        <v>0.15</v>
      </c>
      <c r="P2486" s="12" t="n">
        <v>24</v>
      </c>
      <c r="Q2486" s="26"/>
    </row>
    <row r="2487" ht="22.5" customHeight="1">
      <c r="A2487" s="32"/>
      <c r="B2487" s="20"/>
      <c r="C2487" s="13" t="n">
        <v>10765365</v>
      </c>
      <c r="D2487" s="13" t="s">
        <v>75</v>
      </c>
      <c r="E2487" s="14" t="s">
        <v>71</v>
      </c>
      <c r="F2487" s="13" t="s">
        <v>15</v>
      </c>
      <c r="G2487" s="24" t="n">
        <v>0.19</v>
      </c>
      <c r="H2487" s="14" t="n">
        <v>100</v>
      </c>
      <c r="I2487" s="21" t="n">
        <f>G2487*H2487*7</f>
        <v>133</v>
      </c>
      <c r="J2487" s="13" t="s">
        <v>126</v>
      </c>
      <c r="K2487" s="17" t="n">
        <v>7543</v>
      </c>
      <c r="L2487" s="17" t="n">
        <v>66</v>
      </c>
      <c r="M2487" s="17" t="n">
        <v>5</v>
      </c>
      <c r="N2487" s="12" t="n">
        <v>0.014</v>
      </c>
      <c r="O2487" s="12" t="n">
        <v>0.184</v>
      </c>
      <c r="P2487" s="12" t="n">
        <v>0.92</v>
      </c>
      <c r="Q2487" s="23" t="n">
        <f>M2489/H2487</f>
        <v>1</v>
      </c>
    </row>
    <row r="2488" ht="22.5" customHeight="1">
      <c r="A2488" s="32"/>
      <c r="B2488" s="20"/>
      <c r="C2488" s="13"/>
      <c r="D2488" s="20"/>
      <c r="E2488" s="29"/>
      <c r="F2488" s="20"/>
      <c r="G2488" s="29"/>
      <c r="H2488" s="29"/>
      <c r="I2488" s="20"/>
      <c r="J2488" s="13" t="s">
        <v>127</v>
      </c>
      <c r="K2488" s="17" t="n">
        <v>62658</v>
      </c>
      <c r="L2488" s="15" t="n">
        <v>542</v>
      </c>
      <c r="M2488" s="17" t="n">
        <v>78</v>
      </c>
      <c r="N2488" s="12" t="n">
        <v>0.026</v>
      </c>
      <c r="O2488" s="12" t="n">
        <v>0.181</v>
      </c>
      <c r="P2488" s="12" t="n">
        <v>14.13</v>
      </c>
      <c r="Q2488" s="26"/>
    </row>
    <row r="2489" ht="22.5" customHeight="1">
      <c r="A2489" s="32"/>
      <c r="B2489" s="20"/>
      <c r="C2489" s="13"/>
      <c r="D2489" s="20"/>
      <c r="E2489" s="29"/>
      <c r="F2489" s="20"/>
      <c r="G2489" s="29"/>
      <c r="H2489" s="29"/>
      <c r="I2489" s="20"/>
      <c r="J2489" s="13" t="s">
        <v>128</v>
      </c>
      <c r="K2489" s="17" t="n">
        <v>179188</v>
      </c>
      <c r="L2489" s="15" t="n">
        <v>1333</v>
      </c>
      <c r="M2489" s="17" t="n">
        <v>100</v>
      </c>
      <c r="N2489" s="12" t="n">
        <v>0.014</v>
      </c>
      <c r="O2489" s="12" t="n">
        <v>0.181</v>
      </c>
      <c r="P2489" s="12" t="n">
        <v>18.13</v>
      </c>
      <c r="Q2489" s="26"/>
    </row>
    <row r="2490" ht="22.5" customHeight="1">
      <c r="A2490" s="32"/>
      <c r="B2490" s="20"/>
      <c r="C2490" s="13" t="n">
        <v>11079953</v>
      </c>
      <c r="D2490" s="13" t="s">
        <v>72</v>
      </c>
      <c r="E2490" s="14" t="s">
        <v>36</v>
      </c>
      <c r="F2490" s="13" t="s">
        <v>15</v>
      </c>
      <c r="G2490" s="24" t="n">
        <v>0.8</v>
      </c>
      <c r="H2490" s="14" t="n">
        <v>100</v>
      </c>
      <c r="I2490" s="21" t="n">
        <f>G2490*H2490*7</f>
        <v>560</v>
      </c>
      <c r="J2490" s="13" t="s">
        <v>126</v>
      </c>
      <c r="K2490" s="15" t="n">
        <v>360</v>
      </c>
      <c r="L2490" s="15" t="n">
        <v>32</v>
      </c>
      <c r="M2490" s="17" t="n">
        <v>0</v>
      </c>
      <c r="N2490" s="12" t="n">
        <v>0</v>
      </c>
      <c r="O2490" s="12" t="n">
        <v>0</v>
      </c>
      <c r="P2490" s="12" t="n">
        <v>0</v>
      </c>
      <c r="Q2490" s="23" t="n">
        <f>M2492/H2490</f>
        <v>0</v>
      </c>
    </row>
    <row r="2491" ht="22.5" customHeight="1">
      <c r="A2491" s="32"/>
      <c r="B2491" s="20"/>
      <c r="C2491" s="13"/>
      <c r="D2491" s="20"/>
      <c r="E2491" s="29"/>
      <c r="F2491" s="20"/>
      <c r="G2491" s="29"/>
      <c r="H2491" s="29"/>
      <c r="I2491" s="20"/>
      <c r="J2491" s="13" t="s">
        <v>127</v>
      </c>
      <c r="K2491" s="17" t="n">
        <v>5827</v>
      </c>
      <c r="L2491" s="17" t="n">
        <v>638</v>
      </c>
      <c r="M2491" s="17" t="n">
        <v>0</v>
      </c>
      <c r="N2491" s="12" t="n">
        <v>0</v>
      </c>
      <c r="O2491" s="12" t="n">
        <v>0</v>
      </c>
      <c r="P2491" s="12" t="n">
        <v>0</v>
      </c>
      <c r="Q2491" s="26"/>
    </row>
    <row r="2492" ht="22.5" customHeight="1">
      <c r="A2492" s="32"/>
      <c r="B2492" s="20"/>
      <c r="C2492" s="13"/>
      <c r="D2492" s="20"/>
      <c r="E2492" s="29"/>
      <c r="F2492" s="20"/>
      <c r="G2492" s="29"/>
      <c r="H2492" s="29"/>
      <c r="I2492" s="20"/>
      <c r="J2492" s="13" t="s">
        <v>128</v>
      </c>
      <c r="K2492" s="17" t="n">
        <v>10296</v>
      </c>
      <c r="L2492" s="17" t="n">
        <v>985</v>
      </c>
      <c r="M2492" s="17" t="n">
        <v>0</v>
      </c>
      <c r="N2492" s="12" t="n">
        <v>0</v>
      </c>
      <c r="O2492" s="12" t="n">
        <v>0</v>
      </c>
      <c r="P2492" s="12" t="n">
        <v>0</v>
      </c>
      <c r="Q2492" s="26"/>
    </row>
    <row r="2493" ht="22.5" customHeight="1">
      <c r="A2493" s="32"/>
      <c r="B2493" s="20"/>
      <c r="C2493" s="13" t="n">
        <v>11690181</v>
      </c>
      <c r="D2493" s="13" t="s">
        <v>76</v>
      </c>
      <c r="E2493" s="14" t="s">
        <v>14</v>
      </c>
      <c r="F2493" s="13" t="s">
        <v>15</v>
      </c>
      <c r="G2493" s="24" t="n">
        <v>0.45</v>
      </c>
      <c r="H2493" s="14" t="n">
        <v>400</v>
      </c>
      <c r="I2493" s="21" t="n">
        <f>G2493*H2493*7</f>
        <v>1260</v>
      </c>
      <c r="J2493" s="13" t="s">
        <v>126</v>
      </c>
      <c r="K2493" s="17" t="n">
        <v>15372</v>
      </c>
      <c r="L2493" s="17" t="n">
        <v>206</v>
      </c>
      <c r="M2493" s="17" t="n">
        <v>17</v>
      </c>
      <c r="N2493" s="12" t="n">
        <v>0.035</v>
      </c>
      <c r="O2493" s="12" t="n">
        <v>0.42</v>
      </c>
      <c r="P2493" s="12" t="n">
        <v>7.14</v>
      </c>
      <c r="Q2493" s="23" t="n">
        <f>M2495/H2493</f>
        <v>1</v>
      </c>
    </row>
    <row r="2494" ht="22.5" customHeight="1">
      <c r="A2494" s="32"/>
      <c r="B2494" s="20"/>
      <c r="C2494" s="13"/>
      <c r="D2494" s="20"/>
      <c r="E2494" s="29"/>
      <c r="F2494" s="20"/>
      <c r="G2494" s="29"/>
      <c r="H2494" s="29"/>
      <c r="I2494" s="20"/>
      <c r="J2494" s="13" t="s">
        <v>127</v>
      </c>
      <c r="K2494" s="17" t="n">
        <v>158706</v>
      </c>
      <c r="L2494" s="15" t="n">
        <v>3642</v>
      </c>
      <c r="M2494" s="17" t="n">
        <v>257</v>
      </c>
      <c r="N2494" s="12" t="n">
        <v>0.03</v>
      </c>
      <c r="O2494" s="12" t="n">
        <v>0.42</v>
      </c>
      <c r="P2494" s="12" t="n">
        <v>107.94</v>
      </c>
      <c r="Q2494" s="26"/>
    </row>
    <row r="2495" ht="22.5" customHeight="1">
      <c r="A2495" s="32"/>
      <c r="B2495" s="20"/>
      <c r="C2495" s="13"/>
      <c r="D2495" s="20"/>
      <c r="E2495" s="29"/>
      <c r="F2495" s="20"/>
      <c r="G2495" s="29"/>
      <c r="H2495" s="29"/>
      <c r="I2495" s="20"/>
      <c r="J2495" s="13" t="s">
        <v>128</v>
      </c>
      <c r="K2495" s="17" t="n">
        <v>320705</v>
      </c>
      <c r="L2495" s="15" t="n">
        <v>8603</v>
      </c>
      <c r="M2495" s="17" t="n">
        <v>400</v>
      </c>
      <c r="N2495" s="12" t="n">
        <v>0.02</v>
      </c>
      <c r="O2495" s="12" t="n">
        <v>0.42</v>
      </c>
      <c r="P2495" s="12" t="n">
        <v>168</v>
      </c>
      <c r="Q2495" s="26"/>
    </row>
    <row r="2496" ht="22.5" customHeight="1">
      <c r="A2496" s="32"/>
      <c r="B2496" s="20"/>
      <c r="C2496" s="13" t="n">
        <v>11836152</v>
      </c>
      <c r="D2496" s="13" t="s">
        <v>73</v>
      </c>
      <c r="E2496" s="14" t="s">
        <v>36</v>
      </c>
      <c r="F2496" s="13" t="s">
        <v>15</v>
      </c>
      <c r="G2496" s="24" t="n">
        <v>0.09</v>
      </c>
      <c r="H2496" s="14" t="n">
        <v>100</v>
      </c>
      <c r="I2496" s="21" t="n">
        <f>G2496*H2496*7</f>
        <v>63</v>
      </c>
      <c r="J2496" s="13" t="s">
        <v>126</v>
      </c>
      <c r="K2496" s="17" t="n">
        <v>55</v>
      </c>
      <c r="L2496" s="15" t="n">
        <v>8</v>
      </c>
      <c r="M2496" s="17" t="n">
        <v>0</v>
      </c>
      <c r="N2496" s="12" t="n">
        <v>0</v>
      </c>
      <c r="O2496" s="12" t="n">
        <v>0</v>
      </c>
      <c r="P2496" s="12" t="n">
        <v>0</v>
      </c>
      <c r="Q2496" s="23" t="n">
        <f>M2498/H2496</f>
        <v>0.02</v>
      </c>
    </row>
    <row r="2497" ht="22.5" customHeight="1">
      <c r="A2497" s="32"/>
      <c r="B2497" s="20"/>
      <c r="C2497" s="13"/>
      <c r="D2497" s="20"/>
      <c r="E2497" s="29"/>
      <c r="F2497" s="20"/>
      <c r="G2497" s="29"/>
      <c r="H2497" s="29"/>
      <c r="I2497" s="20"/>
      <c r="J2497" s="13" t="s">
        <v>127</v>
      </c>
      <c r="K2497" s="17" t="n">
        <v>328</v>
      </c>
      <c r="L2497" s="15" t="n">
        <v>48</v>
      </c>
      <c r="M2497" s="17" t="n">
        <v>0</v>
      </c>
      <c r="N2497" s="12" t="n">
        <v>0</v>
      </c>
      <c r="O2497" s="12" t="n">
        <v>0</v>
      </c>
      <c r="P2497" s="12" t="n">
        <v>0</v>
      </c>
      <c r="Q2497" s="26"/>
    </row>
    <row r="2498" ht="22.5" customHeight="1">
      <c r="A2498" s="32"/>
      <c r="B2498" s="20"/>
      <c r="C2498" s="13"/>
      <c r="D2498" s="20"/>
      <c r="E2498" s="29"/>
      <c r="F2498" s="20"/>
      <c r="G2498" s="29"/>
      <c r="H2498" s="29"/>
      <c r="I2498" s="20"/>
      <c r="J2498" s="13" t="s">
        <v>128</v>
      </c>
      <c r="K2498" s="17" t="n">
        <v>1041</v>
      </c>
      <c r="L2498" s="15" t="n">
        <v>172</v>
      </c>
      <c r="M2498" s="17" t="n">
        <v>2</v>
      </c>
      <c r="N2498" s="12" t="n">
        <v>0.001</v>
      </c>
      <c r="O2498" s="12" t="n">
        <v>0.09</v>
      </c>
      <c r="P2498" s="12" t="n">
        <v>0.18</v>
      </c>
      <c r="Q2498" s="26"/>
    </row>
    <row r="2499" ht="22.5" customHeight="1">
      <c r="A2499" s="32"/>
      <c r="B2499" s="20"/>
      <c r="C2499" s="13" t="n">
        <v>11862336</v>
      </c>
      <c r="D2499" s="13" t="s">
        <v>69</v>
      </c>
      <c r="E2499" s="14" t="s">
        <v>42</v>
      </c>
      <c r="F2499" s="13" t="s">
        <v>15</v>
      </c>
      <c r="G2499" s="24" t="n">
        <v>0.1</v>
      </c>
      <c r="H2499" s="14" t="n">
        <v>100</v>
      </c>
      <c r="I2499" s="21" t="n">
        <f>G2499*H2499*7</f>
        <v>70</v>
      </c>
      <c r="J2499" s="13" t="s">
        <v>126</v>
      </c>
      <c r="K2499" s="17" t="n">
        <v>11</v>
      </c>
      <c r="L2499" s="15" t="n">
        <v>1</v>
      </c>
      <c r="M2499" s="17" t="n">
        <v>0</v>
      </c>
      <c r="N2499" s="12" t="n">
        <v>0</v>
      </c>
      <c r="O2499" s="12" t="n">
        <v>0</v>
      </c>
      <c r="P2499" s="12" t="n">
        <v>0</v>
      </c>
      <c r="Q2499" s="23" t="n">
        <f>M2501/H2499</f>
        <v>0</v>
      </c>
    </row>
    <row r="2500" ht="22.5" customHeight="1">
      <c r="A2500" s="32"/>
      <c r="B2500" s="20"/>
      <c r="C2500" s="13"/>
      <c r="D2500" s="20"/>
      <c r="E2500" s="29"/>
      <c r="F2500" s="20"/>
      <c r="G2500" s="29"/>
      <c r="H2500" s="29"/>
      <c r="I2500" s="20"/>
      <c r="J2500" s="13" t="s">
        <v>127</v>
      </c>
      <c r="K2500" s="17" t="n">
        <v>507</v>
      </c>
      <c r="L2500" s="15" t="n">
        <v>63</v>
      </c>
      <c r="M2500" s="17" t="n">
        <v>0</v>
      </c>
      <c r="N2500" s="12" t="n">
        <v>0</v>
      </c>
      <c r="O2500" s="12" t="n">
        <v>0</v>
      </c>
      <c r="P2500" s="12" t="n">
        <v>0</v>
      </c>
      <c r="Q2500" s="26"/>
    </row>
    <row r="2501" ht="22.5" customHeight="1">
      <c r="A2501" s="32"/>
      <c r="B2501" s="20"/>
      <c r="C2501" s="13"/>
      <c r="D2501" s="20"/>
      <c r="E2501" s="29"/>
      <c r="F2501" s="20"/>
      <c r="G2501" s="29"/>
      <c r="H2501" s="29"/>
      <c r="I2501" s="20"/>
      <c r="J2501" s="13" t="s">
        <v>128</v>
      </c>
      <c r="K2501" s="17" t="n">
        <v>931</v>
      </c>
      <c r="L2501" s="15" t="n">
        <v>88</v>
      </c>
      <c r="M2501" s="17" t="n">
        <v>0</v>
      </c>
      <c r="N2501" s="12" t="n">
        <v>0</v>
      </c>
      <c r="O2501" s="12" t="n">
        <v>0</v>
      </c>
      <c r="P2501" s="12" t="n">
        <v>0</v>
      </c>
      <c r="Q2501" s="26"/>
    </row>
    <row r="2502" ht="22.5" customHeight="1">
      <c r="A2502" s="32"/>
      <c r="B2502" s="20"/>
      <c r="C2502" s="13" t="n">
        <v>11924259</v>
      </c>
      <c r="D2502" s="13" t="s">
        <v>77</v>
      </c>
      <c r="E2502" s="14" t="s">
        <v>36</v>
      </c>
      <c r="F2502" s="13" t="s">
        <v>15</v>
      </c>
      <c r="G2502" s="24" t="n">
        <v>0.12</v>
      </c>
      <c r="H2502" s="14" t="n">
        <v>200</v>
      </c>
      <c r="I2502" s="21" t="n">
        <f>G2502*H2502*7</f>
        <v>168</v>
      </c>
      <c r="J2502" s="13" t="s">
        <v>126</v>
      </c>
      <c r="K2502" s="17" t="n">
        <v>6028</v>
      </c>
      <c r="L2502" s="15" t="n">
        <v>882</v>
      </c>
      <c r="M2502" s="17" t="n">
        <v>2</v>
      </c>
      <c r="N2502" s="12" t="n">
        <v>0</v>
      </c>
      <c r="O2502" s="12" t="n">
        <v>0.12</v>
      </c>
      <c r="P2502" s="12" t="n">
        <v>0.24</v>
      </c>
      <c r="Q2502" s="23" t="n">
        <f>M2504/H2502</f>
        <v>0.365</v>
      </c>
    </row>
    <row r="2503" ht="22.5" customHeight="1">
      <c r="A2503" s="32"/>
      <c r="B2503" s="20"/>
      <c r="C2503" s="13"/>
      <c r="D2503" s="20"/>
      <c r="E2503" s="29"/>
      <c r="F2503" s="20"/>
      <c r="G2503" s="29"/>
      <c r="H2503" s="29"/>
      <c r="I2503" s="20"/>
      <c r="J2503" s="13" t="s">
        <v>127</v>
      </c>
      <c r="K2503" s="17" t="n">
        <v>65832</v>
      </c>
      <c r="L2503" s="15" t="n">
        <v>9532</v>
      </c>
      <c r="M2503" s="17" t="n">
        <v>32</v>
      </c>
      <c r="N2503" s="12" t="n">
        <v>0</v>
      </c>
      <c r="O2503" s="12" t="n">
        <v>0.12</v>
      </c>
      <c r="P2503" s="12" t="n">
        <v>3.84</v>
      </c>
      <c r="Q2503" s="26"/>
    </row>
    <row r="2504" ht="22.5" customHeight="1">
      <c r="A2504" s="32"/>
      <c r="B2504" s="20"/>
      <c r="C2504" s="13"/>
      <c r="D2504" s="20"/>
      <c r="E2504" s="29"/>
      <c r="F2504" s="20"/>
      <c r="G2504" s="29"/>
      <c r="H2504" s="29"/>
      <c r="I2504" s="20"/>
      <c r="J2504" s="13" t="s">
        <v>128</v>
      </c>
      <c r="K2504" s="17" t="n">
        <v>127163</v>
      </c>
      <c r="L2504" s="15" t="n">
        <v>17812</v>
      </c>
      <c r="M2504" s="17" t="n">
        <v>73</v>
      </c>
      <c r="N2504" s="12" t="n">
        <v>0</v>
      </c>
      <c r="O2504" s="12" t="n">
        <v>0.12</v>
      </c>
      <c r="P2504" s="12" t="n">
        <v>8.76</v>
      </c>
      <c r="Q2504" s="26"/>
    </row>
    <row r="2505" ht="22.5" customHeight="1">
      <c r="A2505" s="32"/>
      <c r="B2505" s="20"/>
      <c r="C2505" s="13" t="n">
        <v>12038500</v>
      </c>
      <c r="D2505" s="13" t="s">
        <v>76</v>
      </c>
      <c r="E2505" s="14" t="s">
        <v>14</v>
      </c>
      <c r="F2505" s="13" t="s">
        <v>15</v>
      </c>
      <c r="G2505" s="24" t="n">
        <v>0.4</v>
      </c>
      <c r="H2505" s="14" t="n">
        <v>100</v>
      </c>
      <c r="I2505" s="21" t="n">
        <f>G2505*H2505*7</f>
        <v>280</v>
      </c>
      <c r="J2505" s="13" t="s">
        <v>126</v>
      </c>
      <c r="K2505" s="17" t="n">
        <v>57</v>
      </c>
      <c r="L2505" s="15" t="n">
        <v>6</v>
      </c>
      <c r="M2505" s="17" t="n">
        <v>0</v>
      </c>
      <c r="N2505" s="12" t="n">
        <v>0</v>
      </c>
      <c r="O2505" s="12" t="n">
        <v>0</v>
      </c>
      <c r="P2505" s="12" t="n">
        <v>0</v>
      </c>
      <c r="Q2505" s="23" t="n">
        <f>M2507/H2505</f>
        <v>0.39</v>
      </c>
    </row>
    <row r="2506" ht="22.5" customHeight="1">
      <c r="A2506" s="32"/>
      <c r="B2506" s="20"/>
      <c r="C2506" s="13"/>
      <c r="D2506" s="20"/>
      <c r="E2506" s="29"/>
      <c r="F2506" s="20"/>
      <c r="G2506" s="29"/>
      <c r="H2506" s="29"/>
      <c r="I2506" s="20"/>
      <c r="J2506" s="13" t="s">
        <v>127</v>
      </c>
      <c r="K2506" s="17" t="n">
        <v>2505</v>
      </c>
      <c r="L2506" s="15" t="n">
        <v>320</v>
      </c>
      <c r="M2506" s="17" t="n">
        <v>19</v>
      </c>
      <c r="N2506" s="12" t="n">
        <v>0.024</v>
      </c>
      <c r="O2506" s="12" t="n">
        <v>0.4</v>
      </c>
      <c r="P2506" s="12" t="n">
        <v>7.6</v>
      </c>
      <c r="Q2506" s="26"/>
    </row>
    <row r="2507" ht="22.5" customHeight="1">
      <c r="A2507" s="32"/>
      <c r="B2507" s="20"/>
      <c r="C2507" s="13"/>
      <c r="D2507" s="20"/>
      <c r="E2507" s="29"/>
      <c r="F2507" s="20"/>
      <c r="G2507" s="29"/>
      <c r="H2507" s="29"/>
      <c r="I2507" s="20"/>
      <c r="J2507" s="13" t="s">
        <v>128</v>
      </c>
      <c r="K2507" s="17" t="n">
        <v>5363</v>
      </c>
      <c r="L2507" s="15" t="n">
        <v>599</v>
      </c>
      <c r="M2507" s="17" t="n">
        <v>39</v>
      </c>
      <c r="N2507" s="12" t="n">
        <v>0.026</v>
      </c>
      <c r="O2507" s="12" t="n">
        <v>0.4</v>
      </c>
      <c r="P2507" s="12" t="n">
        <v>15.6</v>
      </c>
      <c r="Q2507" s="26"/>
    </row>
    <row r="2508" ht="22.5" customHeight="1">
      <c r="A2508" s="32"/>
      <c r="B2508" s="20"/>
      <c r="C2508" s="13" t="n">
        <v>91565943</v>
      </c>
      <c r="D2508" s="13" t="s">
        <v>74</v>
      </c>
      <c r="E2508" s="14" t="s">
        <v>46</v>
      </c>
      <c r="F2508" s="13" t="s">
        <v>15</v>
      </c>
      <c r="G2508" s="24" t="n">
        <v>0.14</v>
      </c>
      <c r="H2508" s="14" t="n">
        <v>200</v>
      </c>
      <c r="I2508" s="21" t="n">
        <f>G2508*H2508*7</f>
        <v>196</v>
      </c>
      <c r="J2508" s="13" t="s">
        <v>126</v>
      </c>
      <c r="K2508" s="17" t="n">
        <v>22</v>
      </c>
      <c r="L2508" s="17" t="n">
        <v>0</v>
      </c>
      <c r="M2508" s="17" t="n">
        <v>0</v>
      </c>
      <c r="N2508" s="12" t="n">
        <v>0</v>
      </c>
      <c r="O2508" s="12" t="n">
        <v>0</v>
      </c>
      <c r="P2508" s="12" t="n">
        <v>0</v>
      </c>
      <c r="Q2508" s="23" t="n">
        <f>M2510/H2508</f>
        <v>0.005</v>
      </c>
    </row>
    <row r="2509" ht="22.5" customHeight="1">
      <c r="A2509" s="32"/>
      <c r="B2509" s="20"/>
      <c r="C2509" s="13"/>
      <c r="D2509" s="20"/>
      <c r="E2509" s="29"/>
      <c r="F2509" s="20"/>
      <c r="G2509" s="29"/>
      <c r="H2509" s="29"/>
      <c r="I2509" s="20"/>
      <c r="J2509" s="13" t="s">
        <v>127</v>
      </c>
      <c r="K2509" s="17" t="n">
        <v>2017</v>
      </c>
      <c r="L2509" s="15" t="n">
        <v>179</v>
      </c>
      <c r="M2509" s="17" t="n">
        <v>1</v>
      </c>
      <c r="N2509" s="12" t="n">
        <v>0.001</v>
      </c>
      <c r="O2509" s="12" t="n">
        <v>0.14</v>
      </c>
      <c r="P2509" s="12" t="n">
        <v>0.14</v>
      </c>
      <c r="Q2509" s="26"/>
    </row>
    <row r="2510" ht="22.5" customHeight="1">
      <c r="A2510" s="32"/>
      <c r="B2510" s="20"/>
      <c r="C2510" s="13"/>
      <c r="D2510" s="20"/>
      <c r="E2510" s="29"/>
      <c r="F2510" s="20"/>
      <c r="G2510" s="29"/>
      <c r="H2510" s="29"/>
      <c r="I2510" s="20"/>
      <c r="J2510" s="13" t="s">
        <v>128</v>
      </c>
      <c r="K2510" s="17" t="n">
        <v>2596</v>
      </c>
      <c r="L2510" s="15" t="n">
        <v>244</v>
      </c>
      <c r="M2510" s="17" t="n">
        <v>1</v>
      </c>
      <c r="N2510" s="12" t="n">
        <v>0.001</v>
      </c>
      <c r="O2510" s="12" t="n">
        <v>0.14</v>
      </c>
      <c r="P2510" s="12" t="n">
        <v>0.14</v>
      </c>
      <c r="Q2510" s="26"/>
    </row>
    <row r="2511" ht="22.5" customHeight="1">
      <c r="A2511" s="32"/>
      <c r="B2511" s="20"/>
      <c r="C2511" s="13" t="n">
        <v>91565944</v>
      </c>
      <c r="D2511" s="13" t="s">
        <v>74</v>
      </c>
      <c r="E2511" s="14" t="s">
        <v>14</v>
      </c>
      <c r="F2511" s="13" t="s">
        <v>15</v>
      </c>
      <c r="G2511" s="24" t="n">
        <v>0.15</v>
      </c>
      <c r="H2511" s="14" t="n">
        <v>160</v>
      </c>
      <c r="I2511" s="21" t="n">
        <f>G2511*H2511*7</f>
        <v>168</v>
      </c>
      <c r="J2511" s="13" t="s">
        <v>126</v>
      </c>
      <c r="K2511" s="17" t="n">
        <v>75</v>
      </c>
      <c r="L2511" s="17" t="n">
        <v>6</v>
      </c>
      <c r="M2511" s="17" t="n">
        <v>1</v>
      </c>
      <c r="N2511" s="12" t="n">
        <v>0.025</v>
      </c>
      <c r="O2511" s="12" t="n">
        <v>0.15</v>
      </c>
      <c r="P2511" s="12" t="n">
        <v>0.15</v>
      </c>
      <c r="Q2511" s="23" t="n">
        <f>M2513/H2511</f>
        <v>1</v>
      </c>
    </row>
    <row r="2512" ht="22.5" customHeight="1">
      <c r="A2512" s="32"/>
      <c r="B2512" s="20"/>
      <c r="C2512" s="13"/>
      <c r="D2512" s="20"/>
      <c r="E2512" s="29"/>
      <c r="F2512" s="20"/>
      <c r="G2512" s="29"/>
      <c r="H2512" s="29"/>
      <c r="I2512" s="20"/>
      <c r="J2512" s="13" t="s">
        <v>127</v>
      </c>
      <c r="K2512" s="17" t="n">
        <v>20290</v>
      </c>
      <c r="L2512" s="15" t="n">
        <v>4863</v>
      </c>
      <c r="M2512" s="17" t="n">
        <v>69</v>
      </c>
      <c r="N2512" s="12" t="n">
        <v>0.002</v>
      </c>
      <c r="O2512" s="12" t="n">
        <v>0.15</v>
      </c>
      <c r="P2512" s="12" t="n">
        <v>10.35</v>
      </c>
      <c r="Q2512" s="26"/>
    </row>
    <row r="2513" ht="22.5" customHeight="1">
      <c r="A2513" s="32"/>
      <c r="B2513" s="20"/>
      <c r="C2513" s="13"/>
      <c r="D2513" s="20"/>
      <c r="E2513" s="29"/>
      <c r="F2513" s="20"/>
      <c r="G2513" s="29"/>
      <c r="H2513" s="29"/>
      <c r="I2513" s="20"/>
      <c r="J2513" s="13" t="s">
        <v>128</v>
      </c>
      <c r="K2513" s="17" t="n">
        <v>44929</v>
      </c>
      <c r="L2513" s="15" t="n">
        <v>12215</v>
      </c>
      <c r="M2513" s="17" t="n">
        <v>160</v>
      </c>
      <c r="N2513" s="12" t="n">
        <v>0.002</v>
      </c>
      <c r="O2513" s="12" t="n">
        <v>0.15</v>
      </c>
      <c r="P2513" s="12" t="n">
        <v>24</v>
      </c>
      <c r="Q2513" s="26"/>
    </row>
    <row r="2514" ht="22.5" customHeight="1">
      <c r="A2514" s="32"/>
      <c r="B2514" s="20"/>
      <c r="C2514" s="13" t="n">
        <v>91565945</v>
      </c>
      <c r="D2514" s="13" t="s">
        <v>74</v>
      </c>
      <c r="E2514" s="14" t="s">
        <v>36</v>
      </c>
      <c r="F2514" s="13" t="s">
        <v>15</v>
      </c>
      <c r="G2514" s="24" t="n">
        <v>0.12</v>
      </c>
      <c r="H2514" s="14" t="n">
        <v>200</v>
      </c>
      <c r="I2514" s="21" t="n">
        <f>G2514*H2514*7</f>
        <v>168</v>
      </c>
      <c r="J2514" s="13" t="s">
        <v>126</v>
      </c>
      <c r="K2514" s="17" t="n">
        <v>357</v>
      </c>
      <c r="L2514" s="15" t="n">
        <v>21</v>
      </c>
      <c r="M2514" s="17" t="n">
        <v>1</v>
      </c>
      <c r="N2514" s="12" t="n">
        <v>0.006</v>
      </c>
      <c r="O2514" s="12" t="n">
        <v>0.12</v>
      </c>
      <c r="P2514" s="12" t="n">
        <v>0.12</v>
      </c>
      <c r="Q2514" s="23" t="n">
        <f>M2516/H2514</f>
        <v>0.12</v>
      </c>
    </row>
    <row r="2515" ht="22.5" customHeight="1">
      <c r="A2515" s="32"/>
      <c r="B2515" s="20"/>
      <c r="C2515" s="13"/>
      <c r="D2515" s="20"/>
      <c r="E2515" s="29"/>
      <c r="F2515" s="20"/>
      <c r="G2515" s="29"/>
      <c r="H2515" s="29"/>
      <c r="I2515" s="20"/>
      <c r="J2515" s="13" t="s">
        <v>127</v>
      </c>
      <c r="K2515" s="17" t="n">
        <v>43306</v>
      </c>
      <c r="L2515" s="15" t="n">
        <v>2643</v>
      </c>
      <c r="M2515" s="17" t="n">
        <v>24</v>
      </c>
      <c r="N2515" s="12" t="n">
        <v>0.001</v>
      </c>
      <c r="O2515" s="12" t="n">
        <v>0.12</v>
      </c>
      <c r="P2515" s="12" t="n">
        <v>2.88</v>
      </c>
      <c r="Q2515" s="26"/>
    </row>
    <row r="2516" ht="22.5" customHeight="1">
      <c r="A2516" s="32"/>
      <c r="B2516" s="20"/>
      <c r="C2516" s="13"/>
      <c r="D2516" s="20"/>
      <c r="E2516" s="29"/>
      <c r="F2516" s="20"/>
      <c r="G2516" s="29"/>
      <c r="H2516" s="29"/>
      <c r="I2516" s="20"/>
      <c r="J2516" s="13" t="s">
        <v>128</v>
      </c>
      <c r="K2516" s="17" t="n">
        <v>54361</v>
      </c>
      <c r="L2516" s="15" t="n">
        <v>3438</v>
      </c>
      <c r="M2516" s="17" t="n">
        <v>24</v>
      </c>
      <c r="N2516" s="12" t="n">
        <v>0.001</v>
      </c>
      <c r="O2516" s="12" t="n">
        <v>0.12</v>
      </c>
      <c r="P2516" s="12" t="n">
        <v>2.88</v>
      </c>
      <c r="Q2516" s="26"/>
    </row>
    <row r="2517" ht="22.5" customHeight="1">
      <c r="A2517" s="32"/>
      <c r="B2517" s="20"/>
      <c r="C2517" s="13" t="n">
        <v>91551845</v>
      </c>
      <c r="D2517" s="13" t="s">
        <v>74</v>
      </c>
      <c r="E2517" s="14" t="s">
        <v>11</v>
      </c>
      <c r="F2517" s="13" t="s">
        <v>15</v>
      </c>
      <c r="G2517" s="24" t="n">
        <v>0.14</v>
      </c>
      <c r="H2517" s="14" t="n">
        <v>150</v>
      </c>
      <c r="I2517" s="21" t="n">
        <f>G2517*H2517*7</f>
        <v>147</v>
      </c>
      <c r="J2517" s="13" t="s">
        <v>126</v>
      </c>
      <c r="K2517" s="17" t="n">
        <v>1326</v>
      </c>
      <c r="L2517" s="15" t="n">
        <v>78</v>
      </c>
      <c r="M2517" s="17" t="n">
        <v>1</v>
      </c>
      <c r="N2517" s="12" t="n">
        <v>0.002</v>
      </c>
      <c r="O2517" s="12" t="n">
        <v>0.14</v>
      </c>
      <c r="P2517" s="12" t="n">
        <v>0.14</v>
      </c>
      <c r="Q2517" s="23" t="n">
        <f>M2519/H2517</f>
        <v>0.586666666666667</v>
      </c>
    </row>
    <row r="2518" ht="22.5" customHeight="1">
      <c r="A2518" s="32"/>
      <c r="B2518" s="20"/>
      <c r="C2518" s="13"/>
      <c r="D2518" s="20"/>
      <c r="E2518" s="29"/>
      <c r="F2518" s="20"/>
      <c r="G2518" s="29"/>
      <c r="H2518" s="29"/>
      <c r="I2518" s="20"/>
      <c r="J2518" s="13" t="s">
        <v>127</v>
      </c>
      <c r="K2518" s="17" t="n">
        <v>12190</v>
      </c>
      <c r="L2518" s="15" t="n">
        <v>1558</v>
      </c>
      <c r="M2518" s="17" t="n">
        <v>17</v>
      </c>
      <c r="N2518" s="12" t="n">
        <v>0.002</v>
      </c>
      <c r="O2518" s="12" t="n">
        <v>0.14</v>
      </c>
      <c r="P2518" s="12" t="n">
        <v>2.38</v>
      </c>
      <c r="Q2518" s="26"/>
    </row>
    <row r="2519" ht="22.5" customHeight="1">
      <c r="A2519" s="32"/>
      <c r="B2519" s="20"/>
      <c r="C2519" s="13"/>
      <c r="D2519" s="20"/>
      <c r="E2519" s="29"/>
      <c r="F2519" s="20"/>
      <c r="G2519" s="29"/>
      <c r="H2519" s="29"/>
      <c r="I2519" s="20"/>
      <c r="J2519" s="13" t="s">
        <v>128</v>
      </c>
      <c r="K2519" s="17" t="n">
        <v>28106</v>
      </c>
      <c r="L2519" s="15" t="n">
        <v>4775</v>
      </c>
      <c r="M2519" s="17" t="n">
        <v>88</v>
      </c>
      <c r="N2519" s="12" t="n">
        <v>0.003</v>
      </c>
      <c r="O2519" s="12" t="n">
        <v>0.14</v>
      </c>
      <c r="P2519" s="12" t="n">
        <v>12.32</v>
      </c>
      <c r="Q2519" s="26"/>
    </row>
    <row r="2520" ht="22.5" customHeight="1">
      <c r="A2520" s="32"/>
      <c r="B2520" s="20"/>
      <c r="C2520" s="13" t="n">
        <v>91565946</v>
      </c>
      <c r="D2520" s="13" t="s">
        <v>74</v>
      </c>
      <c r="E2520" s="14" t="s">
        <v>17</v>
      </c>
      <c r="F2520" s="13" t="s">
        <v>15</v>
      </c>
      <c r="G2520" s="24" t="n">
        <v>0.17</v>
      </c>
      <c r="H2520" s="14" t="n">
        <v>300</v>
      </c>
      <c r="I2520" s="21" t="n">
        <f>G2520*H2520*7</f>
        <v>357</v>
      </c>
      <c r="J2520" s="13" t="s">
        <v>126</v>
      </c>
      <c r="K2520" s="17" t="n">
        <v>1435</v>
      </c>
      <c r="L2520" s="15" t="n">
        <v>136</v>
      </c>
      <c r="M2520" s="17" t="n">
        <v>1</v>
      </c>
      <c r="N2520" s="12" t="n">
        <v>0</v>
      </c>
      <c r="O2520" s="12" t="n">
        <v>0.17</v>
      </c>
      <c r="P2520" s="12" t="n">
        <v>0.17</v>
      </c>
      <c r="Q2520" s="23" t="n">
        <f>M2522/H2520</f>
        <v>0.106666666666667</v>
      </c>
    </row>
    <row r="2521" ht="22.5" customHeight="1">
      <c r="A2521" s="32"/>
      <c r="B2521" s="20"/>
      <c r="C2521" s="13"/>
      <c r="D2521" s="20"/>
      <c r="E2521" s="29"/>
      <c r="F2521" s="20"/>
      <c r="G2521" s="29"/>
      <c r="H2521" s="29"/>
      <c r="I2521" s="20"/>
      <c r="J2521" s="13" t="s">
        <v>127</v>
      </c>
      <c r="K2521" s="17" t="n">
        <v>31928</v>
      </c>
      <c r="L2521" s="15" t="n">
        <v>2762</v>
      </c>
      <c r="M2521" s="17" t="n">
        <v>10</v>
      </c>
      <c r="N2521" s="12" t="n">
        <v>0.001</v>
      </c>
      <c r="O2521" s="12" t="n">
        <v>0.17</v>
      </c>
      <c r="P2521" s="12" t="n">
        <v>1.7</v>
      </c>
      <c r="Q2521" s="26"/>
    </row>
    <row r="2522" ht="22.5" customHeight="1">
      <c r="A2522" s="32"/>
      <c r="B2522" s="20"/>
      <c r="C2522" s="13"/>
      <c r="D2522" s="20"/>
      <c r="E2522" s="29"/>
      <c r="F2522" s="20"/>
      <c r="G2522" s="29"/>
      <c r="H2522" s="29"/>
      <c r="I2522" s="20"/>
      <c r="J2522" s="13" t="s">
        <v>128</v>
      </c>
      <c r="K2522" s="17" t="n">
        <v>63250</v>
      </c>
      <c r="L2522" s="15" t="n">
        <v>6573</v>
      </c>
      <c r="M2522" s="17" t="n">
        <v>32</v>
      </c>
      <c r="N2522" s="12" t="n">
        <v>0.001</v>
      </c>
      <c r="O2522" s="12" t="n">
        <v>0.17</v>
      </c>
      <c r="P2522" s="12" t="n">
        <v>5.44</v>
      </c>
      <c r="Q2522" s="26"/>
    </row>
    <row r="2523" ht="22.5" customHeight="1">
      <c r="A2523" s="32"/>
      <c r="B2523" s="20"/>
      <c r="C2523" s="13" t="n">
        <v>91565949</v>
      </c>
      <c r="D2523" s="13" t="s">
        <v>74</v>
      </c>
      <c r="E2523" s="14" t="s">
        <v>71</v>
      </c>
      <c r="F2523" s="13" t="s">
        <v>15</v>
      </c>
      <c r="G2523" s="24" t="n">
        <v>0.15</v>
      </c>
      <c r="H2523" s="14" t="n">
        <v>50</v>
      </c>
      <c r="I2523" s="21" t="n">
        <f>G2523*H2523*7</f>
        <v>52.5</v>
      </c>
      <c r="J2523" s="13" t="s">
        <v>126</v>
      </c>
      <c r="K2523" s="17" t="n">
        <v>1277</v>
      </c>
      <c r="L2523" s="15" t="n">
        <v>109</v>
      </c>
      <c r="M2523" s="17" t="n">
        <v>2</v>
      </c>
      <c r="N2523" s="12" t="n">
        <v>0.003</v>
      </c>
      <c r="O2523" s="12" t="n">
        <v>0.15</v>
      </c>
      <c r="P2523" s="12" t="n">
        <v>0.3</v>
      </c>
      <c r="Q2523" s="23" t="n">
        <f>M2525/H2523</f>
        <v>1</v>
      </c>
    </row>
    <row r="2524" ht="22.5" customHeight="1">
      <c r="A2524" s="32"/>
      <c r="B2524" s="20"/>
      <c r="C2524" s="13"/>
      <c r="D2524" s="20"/>
      <c r="E2524" s="29"/>
      <c r="F2524" s="20"/>
      <c r="G2524" s="29"/>
      <c r="H2524" s="29"/>
      <c r="I2524" s="20"/>
      <c r="J2524" s="13" t="s">
        <v>127</v>
      </c>
      <c r="K2524" s="17" t="n">
        <v>63617</v>
      </c>
      <c r="L2524" s="15" t="n">
        <v>12405</v>
      </c>
      <c r="M2524" s="17" t="n">
        <v>40</v>
      </c>
      <c r="N2524" s="12" t="n">
        <v>0</v>
      </c>
      <c r="O2524" s="12" t="n">
        <v>0.15</v>
      </c>
      <c r="P2524" s="12" t="n">
        <v>6</v>
      </c>
      <c r="Q2524" s="26"/>
    </row>
    <row r="2525" ht="22.5" customHeight="1">
      <c r="A2525" s="32"/>
      <c r="B2525" s="20"/>
      <c r="C2525" s="13"/>
      <c r="D2525" s="20"/>
      <c r="E2525" s="29"/>
      <c r="F2525" s="20"/>
      <c r="G2525" s="29"/>
      <c r="H2525" s="29"/>
      <c r="I2525" s="20"/>
      <c r="J2525" s="13" t="s">
        <v>128</v>
      </c>
      <c r="K2525" s="17" t="n">
        <v>92771</v>
      </c>
      <c r="L2525" s="15" t="n">
        <v>17979</v>
      </c>
      <c r="M2525" s="17" t="n">
        <v>50</v>
      </c>
      <c r="N2525" s="12" t="n">
        <v>0</v>
      </c>
      <c r="O2525" s="12" t="n">
        <v>0.15</v>
      </c>
      <c r="P2525" s="12" t="n">
        <v>7.5</v>
      </c>
      <c r="Q2525" s="26"/>
    </row>
    <row r="2526" ht="22.5" customHeight="1">
      <c r="A2526" s="32"/>
      <c r="B2526" s="20"/>
      <c r="C2526" s="13" t="n">
        <v>12336897</v>
      </c>
      <c r="D2526" s="13" t="s">
        <v>78</v>
      </c>
      <c r="E2526" s="14" t="s">
        <v>11</v>
      </c>
      <c r="F2526" s="13" t="s">
        <v>15</v>
      </c>
      <c r="G2526" s="24" t="n">
        <v>0.3</v>
      </c>
      <c r="H2526" s="14" t="n">
        <v>200</v>
      </c>
      <c r="I2526" s="21" t="n">
        <f>G2526*H2526*7</f>
        <v>420</v>
      </c>
      <c r="J2526" s="13" t="s">
        <v>126</v>
      </c>
      <c r="K2526" s="17" t="n">
        <v>19456</v>
      </c>
      <c r="L2526" s="15" t="n">
        <v>5574</v>
      </c>
      <c r="M2526" s="17" t="n">
        <v>8</v>
      </c>
      <c r="N2526" s="12" t="n">
        <v>0</v>
      </c>
      <c r="O2526" s="12" t="n">
        <v>0.3</v>
      </c>
      <c r="P2526" s="12" t="n">
        <v>2.4</v>
      </c>
      <c r="Q2526" s="23" t="n">
        <f>M2528/H2526</f>
        <v>0.495</v>
      </c>
    </row>
    <row r="2527" ht="22.5" customHeight="1">
      <c r="A2527" s="32"/>
      <c r="B2527" s="20"/>
      <c r="C2527" s="13"/>
      <c r="D2527" s="20"/>
      <c r="E2527" s="29"/>
      <c r="F2527" s="20"/>
      <c r="G2527" s="29"/>
      <c r="H2527" s="29"/>
      <c r="I2527" s="20"/>
      <c r="J2527" s="13" t="s">
        <v>127</v>
      </c>
      <c r="K2527" s="17" t="n">
        <v>69572</v>
      </c>
      <c r="L2527" s="15" t="n">
        <v>16305</v>
      </c>
      <c r="M2527" s="17" t="n">
        <v>30</v>
      </c>
      <c r="N2527" s="12" t="n">
        <v>0.001</v>
      </c>
      <c r="O2527" s="12" t="n">
        <v>0.3</v>
      </c>
      <c r="P2527" s="12" t="n">
        <v>9</v>
      </c>
      <c r="Q2527" s="26"/>
    </row>
    <row r="2528" ht="22.5" customHeight="1">
      <c r="A2528" s="32"/>
      <c r="B2528" s="20"/>
      <c r="C2528" s="13"/>
      <c r="D2528" s="20"/>
      <c r="E2528" s="29"/>
      <c r="F2528" s="20"/>
      <c r="G2528" s="29"/>
      <c r="H2528" s="29"/>
      <c r="I2528" s="20"/>
      <c r="J2528" s="13" t="s">
        <v>128</v>
      </c>
      <c r="K2528" s="17" t="n">
        <v>236844</v>
      </c>
      <c r="L2528" s="15" t="n">
        <v>50728</v>
      </c>
      <c r="M2528" s="17" t="n">
        <v>99</v>
      </c>
      <c r="N2528" s="12" t="n">
        <v>0.001</v>
      </c>
      <c r="O2528" s="12" t="n">
        <v>0.3</v>
      </c>
      <c r="P2528" s="12" t="n">
        <v>29.7</v>
      </c>
      <c r="Q2528" s="26"/>
    </row>
    <row r="2529" ht="22.5" customHeight="1">
      <c r="A2529" s="32"/>
      <c r="B2529" s="20"/>
      <c r="C2529" s="13" t="n">
        <v>12336896</v>
      </c>
      <c r="D2529" s="13" t="s">
        <v>78</v>
      </c>
      <c r="E2529" s="14" t="s">
        <v>11</v>
      </c>
      <c r="F2529" s="13" t="s">
        <v>12</v>
      </c>
      <c r="G2529" s="24" t="n">
        <v>0.25</v>
      </c>
      <c r="H2529" s="14" t="n">
        <v>200</v>
      </c>
      <c r="I2529" s="21" t="n">
        <f>G2529*H2529*7</f>
        <v>350</v>
      </c>
      <c r="J2529" s="13" t="s">
        <v>126</v>
      </c>
      <c r="K2529" s="17" t="n">
        <v>256</v>
      </c>
      <c r="L2529" s="15" t="n">
        <v>80</v>
      </c>
      <c r="M2529" s="17" t="n">
        <v>0</v>
      </c>
      <c r="N2529" s="12" t="n">
        <v>0</v>
      </c>
      <c r="O2529" s="12" t="n">
        <v>0</v>
      </c>
      <c r="P2529" s="12" t="n">
        <v>0.0217</v>
      </c>
      <c r="Q2529" s="23" t="n">
        <f>M2531/H2529</f>
        <v>0</v>
      </c>
    </row>
    <row r="2530" ht="22.5" customHeight="1">
      <c r="A2530" s="32"/>
      <c r="B2530" s="20"/>
      <c r="C2530" s="13"/>
      <c r="D2530" s="20"/>
      <c r="E2530" s="29"/>
      <c r="F2530" s="20"/>
      <c r="G2530" s="29"/>
      <c r="H2530" s="29"/>
      <c r="I2530" s="20"/>
      <c r="J2530" s="13" t="s">
        <v>127</v>
      </c>
      <c r="K2530" s="17" t="n">
        <v>727</v>
      </c>
      <c r="L2530" s="15" t="n">
        <v>139</v>
      </c>
      <c r="M2530" s="17" t="n">
        <v>0</v>
      </c>
      <c r="N2530" s="12" t="n">
        <v>0</v>
      </c>
      <c r="O2530" s="12" t="n">
        <v>0</v>
      </c>
      <c r="P2530" s="12" t="n">
        <v>0.035</v>
      </c>
      <c r="Q2530" s="26"/>
    </row>
    <row r="2531" ht="22.5" customHeight="1">
      <c r="A2531" s="32"/>
      <c r="B2531" s="20"/>
      <c r="C2531" s="13"/>
      <c r="D2531" s="20"/>
      <c r="E2531" s="29"/>
      <c r="F2531" s="20"/>
      <c r="G2531" s="29"/>
      <c r="H2531" s="29"/>
      <c r="I2531" s="20"/>
      <c r="J2531" s="13" t="s">
        <v>128</v>
      </c>
      <c r="K2531" s="17" t="n">
        <v>2354</v>
      </c>
      <c r="L2531" s="15" t="n">
        <v>494</v>
      </c>
      <c r="M2531" s="17" t="n">
        <v>0</v>
      </c>
      <c r="N2531" s="12" t="n">
        <v>0</v>
      </c>
      <c r="O2531" s="12" t="n">
        <v>0</v>
      </c>
      <c r="P2531" s="12" t="n">
        <v>0.1009</v>
      </c>
      <c r="Q2531" s="26"/>
    </row>
    <row r="2532" ht="22.5" customHeight="1">
      <c r="A2532" s="32"/>
      <c r="B2532" s="51" t="s">
        <v>138</v>
      </c>
      <c r="C2532" s="13" t="n">
        <v>6395488</v>
      </c>
      <c r="D2532" s="13" t="s">
        <v>39</v>
      </c>
      <c r="E2532" s="14" t="s">
        <v>14</v>
      </c>
      <c r="F2532" s="13" t="s">
        <v>15</v>
      </c>
      <c r="G2532" s="24" t="n">
        <v>0.3</v>
      </c>
      <c r="H2532" s="13" t="n">
        <v>200</v>
      </c>
      <c r="I2532" s="21" t="n">
        <f>G2532*H2532*7</f>
        <v>420</v>
      </c>
      <c r="J2532" s="13" t="s">
        <v>126</v>
      </c>
      <c r="K2532" s="15" t="n">
        <v>414</v>
      </c>
      <c r="L2532" s="15" t="n">
        <v>125</v>
      </c>
      <c r="M2532" s="16" t="n">
        <v>1</v>
      </c>
      <c r="N2532" s="12" t="n">
        <v>0.002</v>
      </c>
      <c r="O2532" s="12" t="n">
        <v>0.3</v>
      </c>
      <c r="P2532" s="12" t="n">
        <v>0.3</v>
      </c>
      <c r="Q2532" s="23" t="n">
        <f>M2534/H2532</f>
        <v>1</v>
      </c>
    </row>
    <row r="2533" ht="22.5" customHeight="1">
      <c r="A2533" s="32"/>
      <c r="B2533" s="20"/>
      <c r="C2533" s="13"/>
      <c r="D2533" s="20"/>
      <c r="E2533" s="29"/>
      <c r="F2533" s="20"/>
      <c r="G2533" s="29"/>
      <c r="H2533" s="20"/>
      <c r="I2533" s="20"/>
      <c r="J2533" s="13" t="s">
        <v>127</v>
      </c>
      <c r="K2533" s="15" t="n">
        <v>53854</v>
      </c>
      <c r="L2533" s="15" t="n">
        <v>20066</v>
      </c>
      <c r="M2533" s="11" t="n">
        <v>200</v>
      </c>
      <c r="N2533" s="12" t="n">
        <v>0.003</v>
      </c>
      <c r="O2533" s="12" t="n">
        <v>0.3</v>
      </c>
      <c r="P2533" s="12" t="n">
        <v>60</v>
      </c>
      <c r="Q2533" s="26"/>
    </row>
    <row r="2534" ht="22.5" customHeight="1">
      <c r="A2534" s="32"/>
      <c r="B2534" s="20"/>
      <c r="C2534" s="13"/>
      <c r="D2534" s="20"/>
      <c r="E2534" s="29"/>
      <c r="F2534" s="20"/>
      <c r="G2534" s="29"/>
      <c r="H2534" s="20"/>
      <c r="I2534" s="20"/>
      <c r="J2534" s="13" t="s">
        <v>128</v>
      </c>
      <c r="K2534" s="15" t="n">
        <v>66031</v>
      </c>
      <c r="L2534" s="15" t="n">
        <v>24275</v>
      </c>
      <c r="M2534" s="11" t="n">
        <v>200</v>
      </c>
      <c r="N2534" s="12" t="n">
        <v>0.002</v>
      </c>
      <c r="O2534" s="12" t="n">
        <v>0.3</v>
      </c>
      <c r="P2534" s="12" t="n">
        <v>60</v>
      </c>
      <c r="Q2534" s="26"/>
    </row>
    <row r="2535" ht="22.5" customHeight="1">
      <c r="A2535" s="32"/>
      <c r="B2535" s="20"/>
      <c r="C2535" s="13" t="n">
        <v>8291713</v>
      </c>
      <c r="D2535" s="13" t="s">
        <v>40</v>
      </c>
      <c r="E2535" s="14" t="s">
        <v>14</v>
      </c>
      <c r="F2535" s="13" t="s">
        <v>15</v>
      </c>
      <c r="G2535" s="24" t="n">
        <v>0.14</v>
      </c>
      <c r="H2535" s="13" t="n">
        <v>2000</v>
      </c>
      <c r="I2535" s="21" t="n">
        <f>G2535*H2535*7</f>
        <v>1960</v>
      </c>
      <c r="J2535" s="13" t="s">
        <v>126</v>
      </c>
      <c r="K2535" s="15" t="n">
        <v>91</v>
      </c>
      <c r="L2535" s="15" t="n">
        <v>24</v>
      </c>
      <c r="M2535" s="16" t="n">
        <v>4</v>
      </c>
      <c r="N2535" s="12" t="n">
        <v>0.023</v>
      </c>
      <c r="O2535" s="12" t="n">
        <v>0.135</v>
      </c>
      <c r="P2535" s="12" t="n">
        <v>0.54</v>
      </c>
      <c r="Q2535" s="23" t="n">
        <f>M2537/H2535</f>
        <v>0.75</v>
      </c>
    </row>
    <row r="2536" ht="22.5" customHeight="1">
      <c r="A2536" s="32"/>
      <c r="B2536" s="20"/>
      <c r="C2536" s="13"/>
      <c r="D2536" s="20"/>
      <c r="E2536" s="29"/>
      <c r="F2536" s="20"/>
      <c r="G2536" s="29"/>
      <c r="H2536" s="20"/>
      <c r="I2536" s="20"/>
      <c r="J2536" s="13" t="s">
        <v>127</v>
      </c>
      <c r="K2536" s="15" t="n">
        <v>22555</v>
      </c>
      <c r="L2536" s="15" t="n">
        <v>7019</v>
      </c>
      <c r="M2536" s="15" t="n">
        <v>451</v>
      </c>
      <c r="N2536" s="12" t="n">
        <v>0.009</v>
      </c>
      <c r="O2536" s="12" t="n">
        <v>0.135</v>
      </c>
      <c r="P2536" s="12" t="n">
        <v>60.885</v>
      </c>
      <c r="Q2536" s="26"/>
    </row>
    <row r="2537" ht="22.5" customHeight="1">
      <c r="A2537" s="32"/>
      <c r="B2537" s="20"/>
      <c r="C2537" s="13"/>
      <c r="D2537" s="20"/>
      <c r="E2537" s="29"/>
      <c r="F2537" s="20"/>
      <c r="G2537" s="29"/>
      <c r="H2537" s="20"/>
      <c r="I2537" s="20"/>
      <c r="J2537" s="13" t="s">
        <v>128</v>
      </c>
      <c r="K2537" s="15" t="n">
        <v>81191</v>
      </c>
      <c r="L2537" s="15" t="n">
        <v>26208</v>
      </c>
      <c r="M2537" s="15" t="n">
        <v>1500</v>
      </c>
      <c r="N2537" s="12" t="n">
        <v>0.008</v>
      </c>
      <c r="O2537" s="12" t="n">
        <v>0.135</v>
      </c>
      <c r="P2537" s="12" t="n">
        <v>202.5</v>
      </c>
      <c r="Q2537" s="26"/>
    </row>
    <row r="2538" ht="22.5" customHeight="1">
      <c r="A2538" s="32"/>
      <c r="B2538" s="20"/>
      <c r="C2538" s="13" t="n">
        <v>8566541</v>
      </c>
      <c r="D2538" s="13" t="s">
        <v>79</v>
      </c>
      <c r="E2538" s="14" t="s">
        <v>14</v>
      </c>
      <c r="F2538" s="13" t="s">
        <v>26</v>
      </c>
      <c r="G2538" s="24" t="n">
        <v>0.13</v>
      </c>
      <c r="H2538" s="13" t="n">
        <v>500</v>
      </c>
      <c r="I2538" s="21" t="n">
        <f>G2538*H2538*7</f>
        <v>455</v>
      </c>
      <c r="J2538" s="13" t="s">
        <v>126</v>
      </c>
      <c r="K2538" s="15" t="n">
        <v>9025</v>
      </c>
      <c r="L2538" s="15" t="n">
        <v>139</v>
      </c>
      <c r="M2538" s="16" t="n">
        <v>6</v>
      </c>
      <c r="N2538" s="12" t="n">
        <v>0.01</v>
      </c>
      <c r="O2538" s="12" t="n">
        <v>0.35</v>
      </c>
      <c r="P2538" s="12" t="n">
        <v>2.07</v>
      </c>
      <c r="Q2538" s="23" t="n">
        <f>M2540/H2538</f>
        <v>0.778</v>
      </c>
    </row>
    <row r="2539" ht="22.5" customHeight="1">
      <c r="A2539" s="32"/>
      <c r="B2539" s="20"/>
      <c r="C2539" s="13"/>
      <c r="D2539" s="20"/>
      <c r="E2539" s="29"/>
      <c r="F2539" s="20"/>
      <c r="G2539" s="29"/>
      <c r="H2539" s="20"/>
      <c r="I2539" s="20"/>
      <c r="J2539" s="13" t="s">
        <v>127</v>
      </c>
      <c r="K2539" s="15" t="n">
        <v>78006</v>
      </c>
      <c r="L2539" s="15" t="n">
        <v>1145</v>
      </c>
      <c r="M2539" s="16" t="n">
        <v>108</v>
      </c>
      <c r="N2539" s="12" t="n">
        <v>0.02</v>
      </c>
      <c r="O2539" s="12" t="n">
        <v>0.23</v>
      </c>
      <c r="P2539" s="12" t="n">
        <v>24.57</v>
      </c>
      <c r="Q2539" s="26"/>
    </row>
    <row r="2540" ht="22.5" customHeight="1">
      <c r="A2540" s="32"/>
      <c r="B2540" s="20"/>
      <c r="C2540" s="13"/>
      <c r="D2540" s="20"/>
      <c r="E2540" s="29"/>
      <c r="F2540" s="20"/>
      <c r="G2540" s="29"/>
      <c r="H2540" s="20"/>
      <c r="I2540" s="20"/>
      <c r="J2540" s="13" t="s">
        <v>128</v>
      </c>
      <c r="K2540" s="15" t="n">
        <v>184645</v>
      </c>
      <c r="L2540" s="15" t="n">
        <v>2445</v>
      </c>
      <c r="M2540" s="15" t="n">
        <v>389</v>
      </c>
      <c r="N2540" s="12" t="n">
        <v>0.03</v>
      </c>
      <c r="O2540" s="12" t="n">
        <v>0.16</v>
      </c>
      <c r="P2540" s="12" t="n">
        <v>63.73</v>
      </c>
      <c r="Q2540" s="26"/>
    </row>
    <row r="2541" ht="22.5" customHeight="1">
      <c r="A2541" s="32"/>
      <c r="B2541" s="20"/>
      <c r="C2541" s="13" t="n">
        <v>8566084</v>
      </c>
      <c r="D2541" s="13" t="s">
        <v>80</v>
      </c>
      <c r="E2541" s="14" t="s">
        <v>42</v>
      </c>
      <c r="F2541" s="13" t="s">
        <v>15</v>
      </c>
      <c r="G2541" s="24" t="n">
        <v>0.12</v>
      </c>
      <c r="H2541" s="13" t="n">
        <v>100</v>
      </c>
      <c r="I2541" s="21" t="n">
        <f>G2541*H2541*7</f>
        <v>84</v>
      </c>
      <c r="J2541" s="13" t="s">
        <v>126</v>
      </c>
      <c r="K2541" s="15" t="n">
        <v>1444</v>
      </c>
      <c r="L2541" s="15" t="n">
        <v>430</v>
      </c>
      <c r="M2541" s="16" t="n">
        <v>9</v>
      </c>
      <c r="N2541" s="12" t="n">
        <v>0.003</v>
      </c>
      <c r="O2541" s="12" t="n">
        <v>0.12</v>
      </c>
      <c r="P2541" s="12" t="n">
        <v>1.08</v>
      </c>
      <c r="Q2541" s="23" t="n">
        <f>M2543/H2541</f>
        <v>1</v>
      </c>
    </row>
    <row r="2542" ht="22.5" customHeight="1">
      <c r="A2542" s="32"/>
      <c r="B2542" s="20"/>
      <c r="C2542" s="13"/>
      <c r="D2542" s="20"/>
      <c r="E2542" s="29"/>
      <c r="F2542" s="20"/>
      <c r="G2542" s="29"/>
      <c r="H2542" s="20"/>
      <c r="I2542" s="20"/>
      <c r="J2542" s="13" t="s">
        <v>127</v>
      </c>
      <c r="K2542" s="15" t="n">
        <v>19902</v>
      </c>
      <c r="L2542" s="15" t="n">
        <v>6265</v>
      </c>
      <c r="M2542" s="16" t="n">
        <v>94</v>
      </c>
      <c r="N2542" s="12" t="n">
        <v>0.002</v>
      </c>
      <c r="O2542" s="12" t="n">
        <v>0.12</v>
      </c>
      <c r="P2542" s="12" t="n">
        <v>11.28</v>
      </c>
      <c r="Q2542" s="26"/>
    </row>
    <row r="2543" ht="22.5" customHeight="1">
      <c r="A2543" s="32"/>
      <c r="B2543" s="20"/>
      <c r="C2543" s="13"/>
      <c r="D2543" s="20"/>
      <c r="E2543" s="29"/>
      <c r="F2543" s="20"/>
      <c r="G2543" s="29"/>
      <c r="H2543" s="20"/>
      <c r="I2543" s="20"/>
      <c r="J2543" s="13" t="s">
        <v>128</v>
      </c>
      <c r="K2543" s="15" t="n">
        <v>37345</v>
      </c>
      <c r="L2543" s="15" t="n">
        <v>10015</v>
      </c>
      <c r="M2543" s="16" t="n">
        <v>100</v>
      </c>
      <c r="N2543" s="12" t="n">
        <v>0.001</v>
      </c>
      <c r="O2543" s="12" t="n">
        <v>0.12</v>
      </c>
      <c r="P2543" s="12" t="n">
        <v>12</v>
      </c>
      <c r="Q2543" s="26"/>
    </row>
    <row r="2544" ht="22.5" customHeight="1">
      <c r="A2544" s="32"/>
      <c r="B2544" s="20"/>
      <c r="C2544" s="13" t="n">
        <v>2937658</v>
      </c>
      <c r="D2544" s="13" t="s">
        <v>81</v>
      </c>
      <c r="E2544" s="14" t="s">
        <v>14</v>
      </c>
      <c r="F2544" s="13" t="s">
        <v>15</v>
      </c>
      <c r="G2544" s="24" t="n">
        <v>0.15</v>
      </c>
      <c r="H2544" s="13" t="n">
        <v>100</v>
      </c>
      <c r="I2544" s="21" t="n">
        <f>G2544*H2544*7</f>
        <v>105</v>
      </c>
      <c r="J2544" s="13" t="s">
        <v>126</v>
      </c>
      <c r="K2544" s="15" t="s">
        <v>139</v>
      </c>
      <c r="L2544" s="15"/>
      <c r="M2544" s="16"/>
      <c r="N2544" s="12"/>
      <c r="O2544" s="12"/>
      <c r="P2544" s="12"/>
      <c r="Q2544" s="23" t="n">
        <f>M2546/H2544</f>
        <v>1</v>
      </c>
    </row>
    <row r="2545" ht="22.5" customHeight="1">
      <c r="A2545" s="32"/>
      <c r="B2545" s="20"/>
      <c r="C2545" s="13"/>
      <c r="D2545" s="20"/>
      <c r="E2545" s="29"/>
      <c r="F2545" s="20"/>
      <c r="G2545" s="29"/>
      <c r="H2545" s="20"/>
      <c r="I2545" s="20"/>
      <c r="J2545" s="13" t="s">
        <v>127</v>
      </c>
      <c r="K2545" s="15" t="n">
        <v>4635</v>
      </c>
      <c r="L2545" s="15" t="n">
        <v>2139</v>
      </c>
      <c r="M2545" s="16" t="n">
        <v>100</v>
      </c>
      <c r="N2545" s="12" t="n">
        <v>0.006</v>
      </c>
      <c r="O2545" s="12" t="n">
        <v>0.123</v>
      </c>
      <c r="P2545" s="12" t="n">
        <v>12.3</v>
      </c>
      <c r="Q2545" s="26"/>
    </row>
    <row r="2546" ht="22.5" customHeight="1">
      <c r="A2546" s="32"/>
      <c r="B2546" s="20"/>
      <c r="C2546" s="13"/>
      <c r="D2546" s="20"/>
      <c r="E2546" s="29"/>
      <c r="F2546" s="20"/>
      <c r="G2546" s="29"/>
      <c r="H2546" s="20"/>
      <c r="I2546" s="20"/>
      <c r="J2546" s="13" t="s">
        <v>128</v>
      </c>
      <c r="K2546" s="15" t="n">
        <v>4639</v>
      </c>
      <c r="L2546" s="15" t="n">
        <v>2142</v>
      </c>
      <c r="M2546" s="16" t="n">
        <v>100</v>
      </c>
      <c r="N2546" s="12" t="n">
        <v>0.006</v>
      </c>
      <c r="O2546" s="12" t="n">
        <v>0.123</v>
      </c>
      <c r="P2546" s="12" t="n">
        <v>12.3</v>
      </c>
      <c r="Q2546" s="26"/>
    </row>
    <row r="2547" ht="22.5" customHeight="1">
      <c r="A2547" s="32"/>
      <c r="B2547" s="20"/>
      <c r="C2547" s="13" t="n">
        <v>6706444</v>
      </c>
      <c r="D2547" s="13" t="s">
        <v>82</v>
      </c>
      <c r="E2547" s="14" t="s">
        <v>83</v>
      </c>
      <c r="F2547" s="13" t="s">
        <v>12</v>
      </c>
      <c r="G2547" s="24" t="n">
        <v>0.5</v>
      </c>
      <c r="H2547" s="13" t="n">
        <v>100</v>
      </c>
      <c r="I2547" s="21" t="n">
        <f>G2547*H2547*7</f>
        <v>350</v>
      </c>
      <c r="J2547" s="13" t="s">
        <v>126</v>
      </c>
      <c r="K2547" s="15" t="s">
        <v>139</v>
      </c>
      <c r="L2547" s="15"/>
      <c r="M2547" s="16"/>
      <c r="N2547" s="12"/>
      <c r="O2547" s="12"/>
      <c r="P2547" s="12"/>
      <c r="Q2547" s="23" t="n">
        <f>M2549/H2547</f>
        <v>0.05</v>
      </c>
    </row>
    <row r="2548" ht="22.5" customHeight="1">
      <c r="A2548" s="32"/>
      <c r="B2548" s="20"/>
      <c r="C2548" s="13"/>
      <c r="D2548" s="20"/>
      <c r="E2548" s="29"/>
      <c r="F2548" s="20"/>
      <c r="G2548" s="29"/>
      <c r="H2548" s="20"/>
      <c r="I2548" s="20"/>
      <c r="J2548" s="13" t="s">
        <v>127</v>
      </c>
      <c r="K2548" s="15" t="n">
        <v>20323</v>
      </c>
      <c r="L2548" s="15" t="n">
        <v>1561</v>
      </c>
      <c r="M2548" s="16" t="n">
        <v>3</v>
      </c>
      <c r="N2548" s="12" t="n">
        <v>0.001</v>
      </c>
      <c r="O2548" s="12" t="n">
        <v>0.755</v>
      </c>
      <c r="P2548" s="12" t="n">
        <v>2.2662</v>
      </c>
      <c r="Q2548" s="26"/>
    </row>
    <row r="2549" ht="22.5" customHeight="1">
      <c r="A2549" s="32"/>
      <c r="B2549" s="20"/>
      <c r="C2549" s="13"/>
      <c r="D2549" s="20"/>
      <c r="E2549" s="29"/>
      <c r="F2549" s="20"/>
      <c r="G2549" s="29"/>
      <c r="H2549" s="20"/>
      <c r="I2549" s="20"/>
      <c r="J2549" s="13" t="s">
        <v>128</v>
      </c>
      <c r="K2549" s="15" t="n">
        <v>49243</v>
      </c>
      <c r="L2549" s="15" t="n">
        <v>3443</v>
      </c>
      <c r="M2549" s="16" t="n">
        <v>5</v>
      </c>
      <c r="N2549" s="12" t="n">
        <v>0.001</v>
      </c>
      <c r="O2549" s="12" t="n">
        <v>0.824</v>
      </c>
      <c r="P2549" s="12" t="n">
        <v>4.1218</v>
      </c>
      <c r="Q2549" s="26"/>
    </row>
    <row r="2550" ht="22.5" customHeight="1">
      <c r="A2550" s="32"/>
      <c r="B2550" s="20"/>
      <c r="C2550" s="13" t="n">
        <v>5963354</v>
      </c>
      <c r="D2550" s="13" t="s">
        <v>82</v>
      </c>
      <c r="E2550" s="14" t="s">
        <v>83</v>
      </c>
      <c r="F2550" s="13" t="s">
        <v>15</v>
      </c>
      <c r="G2550" s="24" t="n">
        <v>0.55</v>
      </c>
      <c r="H2550" s="13" t="n">
        <v>500</v>
      </c>
      <c r="I2550" s="21" t="n">
        <f>G2550*H2550*7</f>
        <v>1925</v>
      </c>
      <c r="J2550" s="13" t="s">
        <v>126</v>
      </c>
      <c r="K2550" s="15" t="n">
        <v>2701</v>
      </c>
      <c r="L2550" s="15" t="n">
        <v>416</v>
      </c>
      <c r="M2550" s="16" t="n">
        <v>5</v>
      </c>
      <c r="N2550" s="12" t="n">
        <v>0.007</v>
      </c>
      <c r="O2550" s="12" t="n">
        <v>0.615</v>
      </c>
      <c r="P2550" s="12" t="n">
        <v>3.074</v>
      </c>
      <c r="Q2550" s="23" t="n">
        <f>M2552/H2550</f>
        <v>0.622</v>
      </c>
    </row>
    <row r="2551" ht="22.5" customHeight="1">
      <c r="A2551" s="32"/>
      <c r="B2551" s="20"/>
      <c r="C2551" s="13"/>
      <c r="D2551" s="20"/>
      <c r="E2551" s="29"/>
      <c r="F2551" s="20"/>
      <c r="G2551" s="29"/>
      <c r="H2551" s="20"/>
      <c r="I2551" s="20"/>
      <c r="J2551" s="13" t="s">
        <v>127</v>
      </c>
      <c r="K2551" s="15" t="n">
        <v>114172</v>
      </c>
      <c r="L2551" s="15" t="n">
        <v>26431</v>
      </c>
      <c r="M2551" s="16" t="n">
        <v>111</v>
      </c>
      <c r="N2551" s="12" t="n">
        <v>0.002</v>
      </c>
      <c r="O2551" s="12" t="n">
        <v>0.582</v>
      </c>
      <c r="P2551" s="12" t="n">
        <v>64.648</v>
      </c>
      <c r="Q2551" s="26"/>
    </row>
    <row r="2552" ht="22.5" customHeight="1">
      <c r="A2552" s="32"/>
      <c r="B2552" s="20"/>
      <c r="C2552" s="13"/>
      <c r="D2552" s="20"/>
      <c r="E2552" s="29"/>
      <c r="F2552" s="20"/>
      <c r="G2552" s="29"/>
      <c r="H2552" s="20"/>
      <c r="I2552" s="20"/>
      <c r="J2552" s="13" t="s">
        <v>128</v>
      </c>
      <c r="K2552" s="15" t="n">
        <v>275507</v>
      </c>
      <c r="L2552" s="15" t="n">
        <v>70546</v>
      </c>
      <c r="M2552" s="16" t="n">
        <v>311</v>
      </c>
      <c r="N2552" s="12" t="n">
        <v>0.003</v>
      </c>
      <c r="O2552" s="12" t="n">
        <v>0.578</v>
      </c>
      <c r="P2552" s="12" t="n">
        <v>179.901</v>
      </c>
      <c r="Q2552" s="26"/>
    </row>
    <row r="2553" ht="22.5" customHeight="1">
      <c r="A2553" s="32"/>
      <c r="B2553" s="20"/>
      <c r="C2553" s="13" t="n">
        <v>9686529</v>
      </c>
      <c r="D2553" s="13" t="s">
        <v>82</v>
      </c>
      <c r="E2553" s="14" t="s">
        <v>84</v>
      </c>
      <c r="F2553" s="13" t="s">
        <v>15</v>
      </c>
      <c r="G2553" s="24" t="n">
        <v>0.4</v>
      </c>
      <c r="H2553" s="13" t="n">
        <v>200</v>
      </c>
      <c r="I2553" s="21" t="n">
        <f>G2553*H2553*7</f>
        <v>560</v>
      </c>
      <c r="J2553" s="13" t="s">
        <v>126</v>
      </c>
      <c r="K2553" s="15" t="n">
        <v>455</v>
      </c>
      <c r="L2553" s="15" t="n">
        <v>208</v>
      </c>
      <c r="M2553" s="16" t="n">
        <v>0</v>
      </c>
      <c r="N2553" s="12" t="n">
        <v>0</v>
      </c>
      <c r="O2553" s="12" t="n">
        <v>0</v>
      </c>
      <c r="P2553" s="12" t="n">
        <v>0</v>
      </c>
      <c r="Q2553" s="23" t="n">
        <f>M2555/H2553</f>
        <v>0.185</v>
      </c>
    </row>
    <row r="2554" ht="22.5" customHeight="1">
      <c r="A2554" s="32"/>
      <c r="B2554" s="20"/>
      <c r="C2554" s="13"/>
      <c r="D2554" s="20"/>
      <c r="E2554" s="29"/>
      <c r="F2554" s="20"/>
      <c r="G2554" s="29"/>
      <c r="H2554" s="20"/>
      <c r="I2554" s="20"/>
      <c r="J2554" s="13" t="s">
        <v>127</v>
      </c>
      <c r="K2554" s="15" t="n">
        <v>19724</v>
      </c>
      <c r="L2554" s="15" t="n">
        <v>9186</v>
      </c>
      <c r="M2554" s="16" t="n">
        <v>16</v>
      </c>
      <c r="N2554" s="12" t="n">
        <v>0.001</v>
      </c>
      <c r="O2554" s="12" t="n">
        <v>0.5</v>
      </c>
      <c r="P2554" s="12" t="n">
        <v>8</v>
      </c>
      <c r="Q2554" s="26"/>
    </row>
    <row r="2555" ht="22.5" customHeight="1">
      <c r="A2555" s="32"/>
      <c r="B2555" s="20"/>
      <c r="C2555" s="13"/>
      <c r="D2555" s="20"/>
      <c r="E2555" s="29"/>
      <c r="F2555" s="20"/>
      <c r="G2555" s="29"/>
      <c r="H2555" s="20"/>
      <c r="I2555" s="20"/>
      <c r="J2555" s="13" t="s">
        <v>128</v>
      </c>
      <c r="K2555" s="15" t="n">
        <v>52493</v>
      </c>
      <c r="L2555" s="15" t="n">
        <v>17995</v>
      </c>
      <c r="M2555" s="16" t="n">
        <v>37</v>
      </c>
      <c r="N2555" s="12" t="n">
        <v>0.001</v>
      </c>
      <c r="O2555" s="12" t="n">
        <v>0.5</v>
      </c>
      <c r="P2555" s="12" t="n">
        <v>18.5</v>
      </c>
      <c r="Q2555" s="26"/>
    </row>
    <row r="2556" ht="22.5" customHeight="1">
      <c r="A2556" s="32"/>
      <c r="B2556" s="20"/>
      <c r="C2556" s="13" t="n">
        <v>5963400</v>
      </c>
      <c r="D2556" s="13" t="s">
        <v>82</v>
      </c>
      <c r="E2556" s="14" t="s">
        <v>85</v>
      </c>
      <c r="F2556" s="13" t="s">
        <v>15</v>
      </c>
      <c r="G2556" s="24" t="n">
        <v>0.2</v>
      </c>
      <c r="H2556" s="13" t="n">
        <v>50</v>
      </c>
      <c r="I2556" s="21" t="n">
        <f>G2556*H2556*7</f>
        <v>70</v>
      </c>
      <c r="J2556" s="13" t="s">
        <v>126</v>
      </c>
      <c r="K2556" s="15" t="n">
        <v>206</v>
      </c>
      <c r="L2556" s="15" t="n">
        <v>37</v>
      </c>
      <c r="M2556" s="16" t="n">
        <v>0</v>
      </c>
      <c r="N2556" s="12" t="n">
        <v>0</v>
      </c>
      <c r="O2556" s="12" t="n">
        <v>0</v>
      </c>
      <c r="P2556" s="12" t="n">
        <v>0</v>
      </c>
      <c r="Q2556" s="23" t="n">
        <f>M2558/H2556</f>
        <v>1</v>
      </c>
    </row>
    <row r="2557" ht="22.5" customHeight="1">
      <c r="A2557" s="32"/>
      <c r="B2557" s="20"/>
      <c r="C2557" s="13"/>
      <c r="D2557" s="20"/>
      <c r="E2557" s="29"/>
      <c r="F2557" s="20"/>
      <c r="G2557" s="106"/>
      <c r="H2557" s="20"/>
      <c r="I2557" s="20"/>
      <c r="J2557" s="13" t="s">
        <v>127</v>
      </c>
      <c r="K2557" s="15" t="n">
        <v>12568</v>
      </c>
      <c r="L2557" s="15" t="n">
        <v>2482</v>
      </c>
      <c r="M2557" s="16" t="n">
        <v>30</v>
      </c>
      <c r="N2557" s="12" t="n">
        <v>0.002</v>
      </c>
      <c r="O2557" s="12" t="n">
        <v>0.2</v>
      </c>
      <c r="P2557" s="12" t="n">
        <v>6</v>
      </c>
      <c r="Q2557" s="26"/>
    </row>
    <row r="2558" ht="22.5" customHeight="1">
      <c r="A2558" s="32"/>
      <c r="B2558" s="20"/>
      <c r="C2558" s="13"/>
      <c r="D2558" s="20"/>
      <c r="E2558" s="29"/>
      <c r="F2558" s="20"/>
      <c r="G2558" s="106"/>
      <c r="H2558" s="20"/>
      <c r="I2558" s="20"/>
      <c r="J2558" s="13" t="s">
        <v>128</v>
      </c>
      <c r="K2558" s="15" t="n">
        <v>20042</v>
      </c>
      <c r="L2558" s="15" t="n">
        <v>5017</v>
      </c>
      <c r="M2558" s="16" t="n">
        <v>50</v>
      </c>
      <c r="N2558" s="12" t="n">
        <v>0.002</v>
      </c>
      <c r="O2558" s="12" t="n">
        <v>0.2</v>
      </c>
      <c r="P2558" s="12" t="n">
        <v>10</v>
      </c>
      <c r="Q2558" s="26"/>
    </row>
    <row r="2559" ht="22.5" customHeight="1">
      <c r="A2559" s="32"/>
      <c r="B2559" s="20"/>
      <c r="C2559" s="13" t="n">
        <v>10080665</v>
      </c>
      <c r="D2559" s="13" t="s">
        <v>82</v>
      </c>
      <c r="E2559" s="14" t="s">
        <v>86</v>
      </c>
      <c r="F2559" s="13" t="s">
        <v>15</v>
      </c>
      <c r="G2559" s="24" t="n">
        <v>0.38</v>
      </c>
      <c r="H2559" s="13" t="n">
        <v>40</v>
      </c>
      <c r="I2559" s="21" t="n">
        <f>G2559*H2559*7</f>
        <v>106.4</v>
      </c>
      <c r="J2559" s="13" t="s">
        <v>126</v>
      </c>
      <c r="K2559" s="15" t="n">
        <v>13</v>
      </c>
      <c r="L2559" s="15" t="n">
        <v>2</v>
      </c>
      <c r="M2559" s="16" t="n">
        <v>0</v>
      </c>
      <c r="N2559" s="12" t="n">
        <v>0</v>
      </c>
      <c r="O2559" s="12" t="n">
        <v>0</v>
      </c>
      <c r="P2559" s="12" t="n">
        <v>0</v>
      </c>
      <c r="Q2559" s="23" t="n">
        <f>M2561/H2559</f>
        <v>0.425</v>
      </c>
    </row>
    <row r="2560" ht="22.5" customHeight="1">
      <c r="A2560" s="32"/>
      <c r="B2560" s="20"/>
      <c r="C2560" s="13"/>
      <c r="D2560" s="20"/>
      <c r="E2560" s="29"/>
      <c r="F2560" s="20"/>
      <c r="G2560" s="106"/>
      <c r="H2560" s="20"/>
      <c r="I2560" s="20"/>
      <c r="J2560" s="13" t="s">
        <v>127</v>
      </c>
      <c r="K2560" s="15" t="n">
        <v>6882</v>
      </c>
      <c r="L2560" s="15" t="n">
        <v>2140</v>
      </c>
      <c r="M2560" s="16" t="n">
        <v>14</v>
      </c>
      <c r="N2560" s="12" t="n">
        <v>0.002</v>
      </c>
      <c r="O2560" s="12" t="n">
        <v>0.38</v>
      </c>
      <c r="P2560" s="12" t="n">
        <v>5.32</v>
      </c>
      <c r="Q2560" s="26"/>
    </row>
    <row r="2561" ht="22.5" customHeight="1">
      <c r="A2561" s="32"/>
      <c r="B2561" s="20"/>
      <c r="C2561" s="13"/>
      <c r="D2561" s="20"/>
      <c r="E2561" s="29"/>
      <c r="F2561" s="20"/>
      <c r="G2561" s="106"/>
      <c r="H2561" s="20"/>
      <c r="I2561" s="20"/>
      <c r="J2561" s="13" t="s">
        <v>128</v>
      </c>
      <c r="K2561" s="15" t="n">
        <v>10182</v>
      </c>
      <c r="L2561" s="15" t="n">
        <v>2694</v>
      </c>
      <c r="M2561" s="16" t="n">
        <v>17</v>
      </c>
      <c r="N2561" s="12" t="n">
        <v>0.002</v>
      </c>
      <c r="O2561" s="12" t="n">
        <v>0.38</v>
      </c>
      <c r="P2561" s="12" t="n">
        <v>6.46</v>
      </c>
      <c r="Q2561" s="26"/>
    </row>
    <row r="2562" ht="22.5" customHeight="1">
      <c r="A2562" s="32"/>
      <c r="B2562" s="20"/>
      <c r="C2562" s="13" t="n">
        <v>91520433</v>
      </c>
      <c r="D2562" s="13" t="s">
        <v>74</v>
      </c>
      <c r="E2562" s="14" t="s">
        <v>14</v>
      </c>
      <c r="F2562" s="13" t="s">
        <v>15</v>
      </c>
      <c r="G2562" s="24" t="n">
        <v>0.16</v>
      </c>
      <c r="H2562" s="13" t="n">
        <v>200</v>
      </c>
      <c r="I2562" s="21" t="n">
        <f>G2562*H2562*7</f>
        <v>224</v>
      </c>
      <c r="J2562" s="13" t="s">
        <v>126</v>
      </c>
      <c r="K2562" s="15" t="n">
        <v>113</v>
      </c>
      <c r="L2562" s="15" t="n">
        <v>17</v>
      </c>
      <c r="M2562" s="16" t="n">
        <v>1</v>
      </c>
      <c r="N2562" s="12" t="n">
        <v>0.009</v>
      </c>
      <c r="O2562" s="12" t="n">
        <v>0.16</v>
      </c>
      <c r="P2562" s="12" t="n">
        <v>0.16</v>
      </c>
      <c r="Q2562" s="23" t="n">
        <f>M2564/H2562</f>
        <v>0.01</v>
      </c>
    </row>
    <row r="2563" ht="22.5" customHeight="1">
      <c r="A2563" s="32"/>
      <c r="B2563" s="20"/>
      <c r="C2563" s="13"/>
      <c r="D2563" s="20"/>
      <c r="E2563" s="29"/>
      <c r="F2563" s="20"/>
      <c r="G2563" s="106"/>
      <c r="H2563" s="20"/>
      <c r="I2563" s="20"/>
      <c r="J2563" s="13" t="s">
        <v>127</v>
      </c>
      <c r="K2563" s="15" t="n">
        <v>5631</v>
      </c>
      <c r="L2563" s="15" t="n">
        <v>450</v>
      </c>
      <c r="M2563" s="16" t="n">
        <v>1</v>
      </c>
      <c r="N2563" s="12" t="n">
        <v>0</v>
      </c>
      <c r="O2563" s="12" t="n">
        <v>0.16</v>
      </c>
      <c r="P2563" s="12" t="n">
        <v>0.16</v>
      </c>
      <c r="Q2563" s="26"/>
    </row>
    <row r="2564" ht="22.5" customHeight="1">
      <c r="A2564" s="32"/>
      <c r="B2564" s="20"/>
      <c r="C2564" s="13"/>
      <c r="D2564" s="20"/>
      <c r="E2564" s="29"/>
      <c r="F2564" s="20"/>
      <c r="G2564" s="106"/>
      <c r="H2564" s="20"/>
      <c r="I2564" s="20"/>
      <c r="J2564" s="13" t="s">
        <v>128</v>
      </c>
      <c r="K2564" s="15" t="n">
        <v>15593</v>
      </c>
      <c r="L2564" s="15" t="n">
        <v>1053</v>
      </c>
      <c r="M2564" s="16" t="n">
        <v>2</v>
      </c>
      <c r="N2564" s="12" t="n">
        <v>0</v>
      </c>
      <c r="O2564" s="12" t="n">
        <v>0.16</v>
      </c>
      <c r="P2564" s="12" t="n">
        <v>0.32</v>
      </c>
      <c r="Q2564" s="26"/>
    </row>
    <row r="2565" ht="22.5" customHeight="1">
      <c r="A2565" s="32"/>
      <c r="B2565" s="20"/>
      <c r="C2565" s="13" t="n">
        <v>11078827</v>
      </c>
      <c r="D2565" s="13" t="s">
        <v>82</v>
      </c>
      <c r="E2565" s="14" t="s">
        <v>85</v>
      </c>
      <c r="F2565" s="13" t="s">
        <v>15</v>
      </c>
      <c r="G2565" s="24" t="n">
        <v>0.2</v>
      </c>
      <c r="H2565" s="13" t="n">
        <v>50</v>
      </c>
      <c r="I2565" s="21" t="n">
        <f>G2565*H2565*7</f>
        <v>70</v>
      </c>
      <c r="J2565" s="13" t="s">
        <v>126</v>
      </c>
      <c r="K2565" s="15" t="s">
        <v>139</v>
      </c>
      <c r="L2565" s="15"/>
      <c r="M2565" s="16"/>
      <c r="N2565" s="12"/>
      <c r="O2565" s="12"/>
      <c r="P2565" s="12"/>
      <c r="Q2565" s="23" t="n">
        <f>M2567/H2565</f>
        <v>0.02</v>
      </c>
    </row>
    <row r="2566" ht="22.5" customHeight="1">
      <c r="A2566" s="32"/>
      <c r="B2566" s="20"/>
      <c r="C2566" s="13"/>
      <c r="D2566" s="20"/>
      <c r="E2566" s="29"/>
      <c r="F2566" s="20"/>
      <c r="G2566" s="106"/>
      <c r="H2566" s="20"/>
      <c r="I2566" s="20"/>
      <c r="J2566" s="13" t="s">
        <v>127</v>
      </c>
      <c r="K2566" s="15" t="n">
        <v>243</v>
      </c>
      <c r="L2566" s="15" t="n">
        <v>110</v>
      </c>
      <c r="M2566" s="16" t="n">
        <v>1</v>
      </c>
      <c r="N2566" s="12" t="n">
        <v>0.003</v>
      </c>
      <c r="O2566" s="12" t="n">
        <v>0.3</v>
      </c>
      <c r="P2566" s="12" t="n">
        <v>0.3</v>
      </c>
      <c r="Q2566" s="26"/>
    </row>
    <row r="2567" ht="22.5" customHeight="1">
      <c r="A2567" s="32"/>
      <c r="B2567" s="20"/>
      <c r="C2567" s="13"/>
      <c r="D2567" s="20"/>
      <c r="E2567" s="29"/>
      <c r="F2567" s="20"/>
      <c r="G2567" s="106"/>
      <c r="H2567" s="20"/>
      <c r="I2567" s="20"/>
      <c r="J2567" s="13" t="s">
        <v>128</v>
      </c>
      <c r="K2567" s="15" t="n">
        <v>512</v>
      </c>
      <c r="L2567" s="15" t="n">
        <v>181</v>
      </c>
      <c r="M2567" s="16" t="n">
        <v>1</v>
      </c>
      <c r="N2567" s="12" t="n">
        <v>0.002</v>
      </c>
      <c r="O2567" s="12" t="n">
        <v>0.3</v>
      </c>
      <c r="P2567" s="12" t="n">
        <v>0.3</v>
      </c>
      <c r="Q2567" s="26"/>
    </row>
    <row r="2568" ht="22.5" customHeight="1">
      <c r="A2568" s="32"/>
      <c r="B2568" s="20"/>
      <c r="C2568" s="13" t="n">
        <v>11078981</v>
      </c>
      <c r="D2568" s="13" t="s">
        <v>82</v>
      </c>
      <c r="E2568" s="14" t="s">
        <v>83</v>
      </c>
      <c r="F2568" s="13" t="s">
        <v>15</v>
      </c>
      <c r="G2568" s="24" t="n">
        <v>0.2</v>
      </c>
      <c r="H2568" s="13" t="n">
        <v>50</v>
      </c>
      <c r="I2568" s="21" t="n">
        <f>G2568*H2568*7</f>
        <v>70</v>
      </c>
      <c r="J2568" s="13" t="s">
        <v>126</v>
      </c>
      <c r="K2568" s="15" t="s">
        <v>139</v>
      </c>
      <c r="L2568" s="15"/>
      <c r="M2568" s="16"/>
      <c r="N2568" s="12"/>
      <c r="O2568" s="12"/>
      <c r="P2568" s="12"/>
      <c r="Q2568" s="23" t="n">
        <f>M2570/H2568</f>
        <v>0</v>
      </c>
    </row>
    <row r="2569" ht="22.5" customHeight="1">
      <c r="A2569" s="32"/>
      <c r="B2569" s="20"/>
      <c r="C2569" s="13"/>
      <c r="D2569" s="20"/>
      <c r="E2569" s="29"/>
      <c r="F2569" s="20"/>
      <c r="G2569" s="106"/>
      <c r="H2569" s="20"/>
      <c r="I2569" s="20"/>
      <c r="J2569" s="13" t="s">
        <v>127</v>
      </c>
      <c r="K2569" s="15" t="n">
        <v>49</v>
      </c>
      <c r="L2569" s="15" t="n">
        <v>1</v>
      </c>
      <c r="M2569" s="16" t="n">
        <v>0</v>
      </c>
      <c r="N2569" s="12" t="n">
        <v>0</v>
      </c>
      <c r="O2569" s="12" t="n">
        <v>0</v>
      </c>
      <c r="P2569" s="12" t="n">
        <v>0</v>
      </c>
      <c r="Q2569" s="26"/>
    </row>
    <row r="2570" ht="22.5" customHeight="1">
      <c r="A2570" s="32"/>
      <c r="B2570" s="20"/>
      <c r="C2570" s="13"/>
      <c r="D2570" s="20"/>
      <c r="E2570" s="29"/>
      <c r="F2570" s="20"/>
      <c r="G2570" s="106"/>
      <c r="H2570" s="20"/>
      <c r="I2570" s="20"/>
      <c r="J2570" s="13" t="s">
        <v>128</v>
      </c>
      <c r="K2570" s="15" t="n">
        <v>137</v>
      </c>
      <c r="L2570" s="15" t="n">
        <v>2</v>
      </c>
      <c r="M2570" s="16" t="n">
        <v>0</v>
      </c>
      <c r="N2570" s="12" t="n">
        <v>0</v>
      </c>
      <c r="O2570" s="12" t="n">
        <v>0</v>
      </c>
      <c r="P2570" s="12" t="n">
        <v>0</v>
      </c>
      <c r="Q2570" s="26"/>
    </row>
    <row r="2571" ht="22.5" customHeight="1">
      <c r="A2571" s="32"/>
      <c r="B2571" s="20"/>
      <c r="C2571" s="13" t="n">
        <v>11080833</v>
      </c>
      <c r="D2571" s="13" t="s">
        <v>82</v>
      </c>
      <c r="E2571" s="14" t="s">
        <v>84</v>
      </c>
      <c r="F2571" s="13" t="s">
        <v>15</v>
      </c>
      <c r="G2571" s="24" t="n">
        <v>0.2</v>
      </c>
      <c r="H2571" s="13" t="n">
        <v>50</v>
      </c>
      <c r="I2571" s="21" t="n">
        <f>G2571*H2571*7</f>
        <v>70</v>
      </c>
      <c r="J2571" s="13" t="s">
        <v>126</v>
      </c>
      <c r="K2571" s="15" t="s">
        <v>139</v>
      </c>
      <c r="L2571" s="15"/>
      <c r="M2571" s="16"/>
      <c r="N2571" s="12"/>
      <c r="O2571" s="12"/>
      <c r="P2571" s="12"/>
      <c r="Q2571" s="23" t="n">
        <f>M2573/H2571</f>
        <v>0</v>
      </c>
    </row>
    <row r="2572" ht="22.5" customHeight="1">
      <c r="A2572" s="32"/>
      <c r="B2572" s="20"/>
      <c r="C2572" s="13"/>
      <c r="D2572" s="20"/>
      <c r="E2572" s="29"/>
      <c r="F2572" s="20"/>
      <c r="G2572" s="106"/>
      <c r="H2572" s="20"/>
      <c r="I2572" s="20"/>
      <c r="J2572" s="13" t="s">
        <v>127</v>
      </c>
      <c r="K2572" s="15" t="n">
        <v>16</v>
      </c>
      <c r="L2572" s="15" t="n">
        <v>5</v>
      </c>
      <c r="M2572" s="16" t="n">
        <v>0</v>
      </c>
      <c r="N2572" s="12" t="n">
        <v>0</v>
      </c>
      <c r="O2572" s="12" t="n">
        <v>0</v>
      </c>
      <c r="P2572" s="12" t="n">
        <v>0</v>
      </c>
      <c r="Q2572" s="26"/>
    </row>
    <row r="2573" ht="22.5" customHeight="1">
      <c r="A2573" s="32"/>
      <c r="B2573" s="20"/>
      <c r="C2573" s="13"/>
      <c r="D2573" s="20"/>
      <c r="E2573" s="29"/>
      <c r="F2573" s="20"/>
      <c r="G2573" s="106"/>
      <c r="H2573" s="20"/>
      <c r="I2573" s="20"/>
      <c r="J2573" s="13" t="s">
        <v>128</v>
      </c>
      <c r="K2573" s="15" t="n">
        <v>35</v>
      </c>
      <c r="L2573" s="15" t="n">
        <v>6</v>
      </c>
      <c r="M2573" s="16" t="n">
        <v>0</v>
      </c>
      <c r="N2573" s="12" t="n">
        <v>0</v>
      </c>
      <c r="O2573" s="12" t="n">
        <v>0</v>
      </c>
      <c r="P2573" s="12" t="n">
        <v>0</v>
      </c>
      <c r="Q2573" s="26"/>
    </row>
    <row r="2574" ht="22.5" customHeight="1">
      <c r="A2574" s="32"/>
      <c r="B2574" s="20"/>
      <c r="C2574" s="13" t="n">
        <v>11081056</v>
      </c>
      <c r="D2574" s="13" t="s">
        <v>82</v>
      </c>
      <c r="E2574" s="14" t="s">
        <v>86</v>
      </c>
      <c r="F2574" s="13" t="s">
        <v>15</v>
      </c>
      <c r="G2574" s="24" t="n">
        <v>0.2</v>
      </c>
      <c r="H2574" s="13" t="n">
        <v>50</v>
      </c>
      <c r="I2574" s="21" t="n">
        <f>G2574*H2574*7</f>
        <v>70</v>
      </c>
      <c r="J2574" s="13" t="s">
        <v>126</v>
      </c>
      <c r="K2574" s="15" t="s">
        <v>139</v>
      </c>
      <c r="L2574" s="15"/>
      <c r="M2574" s="16"/>
      <c r="N2574" s="12"/>
      <c r="O2574" s="12"/>
      <c r="P2574" s="12"/>
      <c r="Q2574" s="23" t="n">
        <f>M2576/H2574</f>
        <v>0</v>
      </c>
    </row>
    <row r="2575" ht="22.5" customHeight="1">
      <c r="A2575" s="32"/>
      <c r="B2575" s="20"/>
      <c r="C2575" s="13"/>
      <c r="D2575" s="20"/>
      <c r="E2575" s="29"/>
      <c r="F2575" s="20"/>
      <c r="G2575" s="106"/>
      <c r="H2575" s="20"/>
      <c r="I2575" s="20"/>
      <c r="J2575" s="13" t="s">
        <v>127</v>
      </c>
      <c r="K2575" s="15" t="n">
        <v>50</v>
      </c>
      <c r="L2575" s="15" t="n">
        <v>7</v>
      </c>
      <c r="M2575" s="16" t="n">
        <v>0</v>
      </c>
      <c r="N2575" s="12" t="n">
        <v>0</v>
      </c>
      <c r="O2575" s="12" t="n">
        <v>0</v>
      </c>
      <c r="P2575" s="12" t="n">
        <v>0</v>
      </c>
      <c r="Q2575" s="26"/>
    </row>
    <row r="2576" ht="22.5" customHeight="1">
      <c r="A2576" s="32"/>
      <c r="B2576" s="20"/>
      <c r="C2576" s="13"/>
      <c r="D2576" s="20"/>
      <c r="E2576" s="29"/>
      <c r="F2576" s="20"/>
      <c r="G2576" s="106"/>
      <c r="H2576" s="20"/>
      <c r="I2576" s="20"/>
      <c r="J2576" s="13" t="s">
        <v>128</v>
      </c>
      <c r="K2576" s="15" t="n">
        <v>130</v>
      </c>
      <c r="L2576" s="15" t="n">
        <v>13</v>
      </c>
      <c r="M2576" s="16" t="n">
        <v>0</v>
      </c>
      <c r="N2576" s="12" t="n">
        <v>0</v>
      </c>
      <c r="O2576" s="12" t="n">
        <v>0</v>
      </c>
      <c r="P2576" s="12" t="n">
        <v>0</v>
      </c>
      <c r="Q2576" s="26"/>
    </row>
    <row r="2577" ht="22.5" customHeight="1">
      <c r="A2577" s="32"/>
      <c r="B2577" s="20"/>
      <c r="C2577" s="13" t="n">
        <v>11078963</v>
      </c>
      <c r="D2577" s="13" t="s">
        <v>81</v>
      </c>
      <c r="E2577" s="14" t="s">
        <v>14</v>
      </c>
      <c r="F2577" s="13" t="s">
        <v>15</v>
      </c>
      <c r="G2577" s="24" t="n">
        <v>0.4</v>
      </c>
      <c r="H2577" s="13" t="n">
        <v>100</v>
      </c>
      <c r="I2577" s="21" t="n">
        <f>G2577*H2577*7</f>
        <v>280</v>
      </c>
      <c r="J2577" s="13" t="s">
        <v>126</v>
      </c>
      <c r="K2577" s="15" t="s">
        <v>139</v>
      </c>
      <c r="L2577" s="15"/>
      <c r="M2577" s="16"/>
      <c r="N2577" s="12"/>
      <c r="O2577" s="12"/>
      <c r="P2577" s="12"/>
      <c r="Q2577" s="23" t="n">
        <f>M2579/H2577</f>
        <v>0.47</v>
      </c>
    </row>
    <row r="2578" ht="22.5" customHeight="1">
      <c r="A2578" s="32"/>
      <c r="B2578" s="20"/>
      <c r="C2578" s="13"/>
      <c r="D2578" s="20"/>
      <c r="E2578" s="29"/>
      <c r="F2578" s="20"/>
      <c r="G2578" s="106"/>
      <c r="H2578" s="20"/>
      <c r="I2578" s="20"/>
      <c r="J2578" s="13" t="s">
        <v>127</v>
      </c>
      <c r="K2578" s="15" t="n">
        <v>1867</v>
      </c>
      <c r="L2578" s="15" t="n">
        <v>100</v>
      </c>
      <c r="M2578" s="16" t="n">
        <v>9</v>
      </c>
      <c r="N2578" s="12" t="n">
        <v>0.036</v>
      </c>
      <c r="O2578" s="12" t="n">
        <v>0.4</v>
      </c>
      <c r="P2578" s="12" t="n">
        <v>3.6</v>
      </c>
      <c r="Q2578" s="26"/>
    </row>
    <row r="2579" ht="22.5" customHeight="1">
      <c r="A2579" s="32"/>
      <c r="B2579" s="20"/>
      <c r="C2579" s="13"/>
      <c r="D2579" s="20"/>
      <c r="E2579" s="29"/>
      <c r="F2579" s="20"/>
      <c r="G2579" s="106"/>
      <c r="H2579" s="20"/>
      <c r="I2579" s="20"/>
      <c r="J2579" s="13" t="s">
        <v>128</v>
      </c>
      <c r="K2579" s="15" t="n">
        <v>5751</v>
      </c>
      <c r="L2579" s="15" t="n">
        <v>773</v>
      </c>
      <c r="M2579" s="16" t="n">
        <v>47</v>
      </c>
      <c r="N2579" s="12" t="n">
        <v>0.024</v>
      </c>
      <c r="O2579" s="12" t="n">
        <v>0.4</v>
      </c>
      <c r="P2579" s="12" t="n">
        <v>18.8</v>
      </c>
      <c r="Q2579" s="26"/>
    </row>
    <row r="2580" ht="22.5" customHeight="1">
      <c r="A2580" s="32"/>
      <c r="B2580" s="20"/>
      <c r="C2580" s="13" t="n">
        <v>91538300</v>
      </c>
      <c r="D2580" s="13" t="s">
        <v>74</v>
      </c>
      <c r="E2580" s="14" t="s">
        <v>36</v>
      </c>
      <c r="F2580" s="13" t="s">
        <v>15</v>
      </c>
      <c r="G2580" s="24" t="n">
        <v>0.14</v>
      </c>
      <c r="H2580" s="13" t="n">
        <v>300</v>
      </c>
      <c r="I2580" s="21" t="n">
        <f>G2580*H2580*7</f>
        <v>294</v>
      </c>
      <c r="J2580" s="13" t="s">
        <v>126</v>
      </c>
      <c r="K2580" s="15" t="s">
        <v>139</v>
      </c>
      <c r="L2580" s="15"/>
      <c r="M2580" s="16"/>
      <c r="N2580" s="12"/>
      <c r="O2580" s="12"/>
      <c r="P2580" s="12"/>
      <c r="Q2580" s="23" t="n">
        <f>M2582/H2580</f>
        <v>0.0266666666666667</v>
      </c>
    </row>
    <row r="2581" ht="22.5" customHeight="1">
      <c r="A2581" s="32"/>
      <c r="B2581" s="20"/>
      <c r="C2581" s="13"/>
      <c r="D2581" s="20"/>
      <c r="E2581" s="29"/>
      <c r="F2581" s="20"/>
      <c r="G2581" s="106"/>
      <c r="H2581" s="20"/>
      <c r="I2581" s="20"/>
      <c r="J2581" s="13" t="s">
        <v>127</v>
      </c>
      <c r="K2581" s="15" t="n">
        <v>1756</v>
      </c>
      <c r="L2581" s="15" t="n">
        <v>297</v>
      </c>
      <c r="M2581" s="16" t="n">
        <v>2</v>
      </c>
      <c r="N2581" s="12" t="n">
        <v>0.001</v>
      </c>
      <c r="O2581" s="12" t="n">
        <v>0.14</v>
      </c>
      <c r="P2581" s="12" t="n">
        <v>0.28</v>
      </c>
      <c r="Q2581" s="26"/>
    </row>
    <row r="2582" ht="22.5" customHeight="1">
      <c r="A2582" s="32"/>
      <c r="B2582" s="20"/>
      <c r="C2582" s="13"/>
      <c r="D2582" s="20"/>
      <c r="E2582" s="29"/>
      <c r="F2582" s="20"/>
      <c r="G2582" s="106"/>
      <c r="H2582" s="20"/>
      <c r="I2582" s="20"/>
      <c r="J2582" s="13" t="s">
        <v>128</v>
      </c>
      <c r="K2582" s="15" t="n">
        <v>3135</v>
      </c>
      <c r="L2582" s="15" t="n">
        <v>531</v>
      </c>
      <c r="M2582" s="16" t="n">
        <v>8</v>
      </c>
      <c r="N2582" s="12" t="n">
        <v>0.002</v>
      </c>
      <c r="O2582" s="12" t="n">
        <v>0.14</v>
      </c>
      <c r="P2582" s="12" t="n">
        <v>1.12</v>
      </c>
      <c r="Q2582" s="26"/>
    </row>
    <row r="2583" ht="22.5" customHeight="1">
      <c r="A2583" s="32"/>
      <c r="B2583" s="20"/>
      <c r="C2583" s="13" t="n">
        <v>91538301</v>
      </c>
      <c r="D2583" s="13" t="s">
        <v>74</v>
      </c>
      <c r="E2583" s="14" t="s">
        <v>14</v>
      </c>
      <c r="F2583" s="13" t="s">
        <v>15</v>
      </c>
      <c r="G2583" s="24" t="n">
        <v>0.22</v>
      </c>
      <c r="H2583" s="13" t="n">
        <v>200</v>
      </c>
      <c r="I2583" s="21" t="n">
        <f>G2583*H2583*7</f>
        <v>308</v>
      </c>
      <c r="J2583" s="13" t="s">
        <v>126</v>
      </c>
      <c r="K2583" s="15" t="s">
        <v>139</v>
      </c>
      <c r="L2583" s="15"/>
      <c r="M2583" s="16"/>
      <c r="N2583" s="12"/>
      <c r="O2583" s="12"/>
      <c r="P2583" s="12"/>
      <c r="Q2583" s="23" t="n">
        <f>M2585/H2583</f>
        <v>0.015</v>
      </c>
    </row>
    <row r="2584" ht="22.5" customHeight="1">
      <c r="A2584" s="32"/>
      <c r="B2584" s="20"/>
      <c r="C2584" s="13"/>
      <c r="D2584" s="20"/>
      <c r="E2584" s="29"/>
      <c r="F2584" s="20"/>
      <c r="G2584" s="106"/>
      <c r="H2584" s="20"/>
      <c r="I2584" s="20"/>
      <c r="J2584" s="13" t="s">
        <v>127</v>
      </c>
      <c r="K2584" s="15" t="n">
        <v>87</v>
      </c>
      <c r="L2584" s="15" t="n">
        <v>33</v>
      </c>
      <c r="M2584" s="16" t="n">
        <v>2</v>
      </c>
      <c r="N2584" s="12" t="n">
        <v>0.013</v>
      </c>
      <c r="O2584" s="12" t="n">
        <v>0.22</v>
      </c>
      <c r="P2584" s="12" t="n">
        <v>0.44</v>
      </c>
      <c r="Q2584" s="26"/>
    </row>
    <row r="2585" ht="22.5" customHeight="1">
      <c r="A2585" s="32"/>
      <c r="B2585" s="20"/>
      <c r="C2585" s="13"/>
      <c r="D2585" s="20"/>
      <c r="E2585" s="29"/>
      <c r="F2585" s="20"/>
      <c r="G2585" s="106"/>
      <c r="H2585" s="20"/>
      <c r="I2585" s="20"/>
      <c r="J2585" s="13" t="s">
        <v>128</v>
      </c>
      <c r="K2585" s="15" t="n">
        <v>208</v>
      </c>
      <c r="L2585" s="15" t="n">
        <v>71</v>
      </c>
      <c r="M2585" s="16" t="n">
        <v>3</v>
      </c>
      <c r="N2585" s="12" t="n">
        <v>0.009</v>
      </c>
      <c r="O2585" s="12" t="n">
        <v>0.22</v>
      </c>
      <c r="P2585" s="12" t="n">
        <v>0.66</v>
      </c>
      <c r="Q2585" s="26"/>
    </row>
    <row r="2586" ht="22.5" customHeight="1">
      <c r="A2586" s="32"/>
      <c r="B2586" s="20"/>
      <c r="C2586" s="13" t="n">
        <v>91538306</v>
      </c>
      <c r="D2586" s="13" t="s">
        <v>74</v>
      </c>
      <c r="E2586" s="14" t="s">
        <v>71</v>
      </c>
      <c r="F2586" s="13" t="s">
        <v>15</v>
      </c>
      <c r="G2586" s="24" t="n">
        <v>0.18</v>
      </c>
      <c r="H2586" s="13" t="n">
        <v>250</v>
      </c>
      <c r="I2586" s="21" t="n">
        <f>G2586*H2586*7</f>
        <v>315</v>
      </c>
      <c r="J2586" s="13" t="s">
        <v>126</v>
      </c>
      <c r="K2586" s="15" t="s">
        <v>139</v>
      </c>
      <c r="L2586" s="15"/>
      <c r="M2586" s="16"/>
      <c r="N2586" s="12"/>
      <c r="O2586" s="12"/>
      <c r="P2586" s="12"/>
      <c r="Q2586" s="23" t="n">
        <f>M2588/H2586</f>
        <v>0.004</v>
      </c>
    </row>
    <row r="2587" ht="22.5" customHeight="1">
      <c r="A2587" s="32"/>
      <c r="B2587" s="20"/>
      <c r="C2587" s="13"/>
      <c r="D2587" s="20"/>
      <c r="E2587" s="29"/>
      <c r="F2587" s="20"/>
      <c r="G2587" s="106"/>
      <c r="H2587" s="20"/>
      <c r="I2587" s="20"/>
      <c r="J2587" s="13" t="s">
        <v>127</v>
      </c>
      <c r="K2587" s="15" t="n">
        <v>608</v>
      </c>
      <c r="L2587" s="15" t="n">
        <v>194</v>
      </c>
      <c r="M2587" s="16" t="n">
        <v>0</v>
      </c>
      <c r="N2587" s="12" t="n">
        <v>0</v>
      </c>
      <c r="O2587" s="12" t="n">
        <v>0</v>
      </c>
      <c r="P2587" s="12" t="n">
        <v>0</v>
      </c>
      <c r="Q2587" s="26"/>
    </row>
    <row r="2588" ht="22.5" customHeight="1">
      <c r="A2588" s="32"/>
      <c r="B2588" s="20"/>
      <c r="C2588" s="13"/>
      <c r="D2588" s="20"/>
      <c r="E2588" s="29"/>
      <c r="F2588" s="20"/>
      <c r="G2588" s="106"/>
      <c r="H2588" s="20"/>
      <c r="I2588" s="20"/>
      <c r="J2588" s="13" t="s">
        <v>128</v>
      </c>
      <c r="K2588" s="15" t="n">
        <v>1003</v>
      </c>
      <c r="L2588" s="15" t="n">
        <v>318</v>
      </c>
      <c r="M2588" s="16" t="n">
        <v>1</v>
      </c>
      <c r="N2588" s="12" t="n">
        <v>0.001</v>
      </c>
      <c r="O2588" s="12" t="n">
        <v>0.18</v>
      </c>
      <c r="P2588" s="12" t="n">
        <v>0.18</v>
      </c>
      <c r="Q2588" s="26"/>
    </row>
    <row r="2589" ht="22.5" customHeight="1">
      <c r="A2589" s="32"/>
      <c r="B2589" s="20"/>
      <c r="C2589" s="13" t="n">
        <v>91538307</v>
      </c>
      <c r="D2589" s="13" t="s">
        <v>74</v>
      </c>
      <c r="E2589" s="14" t="s">
        <v>17</v>
      </c>
      <c r="F2589" s="13" t="s">
        <v>15</v>
      </c>
      <c r="G2589" s="24" t="n">
        <v>0.22</v>
      </c>
      <c r="H2589" s="13" t="n">
        <v>200</v>
      </c>
      <c r="I2589" s="21" t="n">
        <f>G2589*H2589*7</f>
        <v>308</v>
      </c>
      <c r="J2589" s="13" t="s">
        <v>126</v>
      </c>
      <c r="K2589" s="15" t="s">
        <v>139</v>
      </c>
      <c r="L2589" s="15"/>
      <c r="M2589" s="16"/>
      <c r="N2589" s="12"/>
      <c r="O2589" s="12"/>
      <c r="P2589" s="12"/>
      <c r="Q2589" s="23" t="n">
        <f>M2591/H2589</f>
        <v>0</v>
      </c>
    </row>
    <row r="2590" ht="22.5" customHeight="1">
      <c r="A2590" s="32"/>
      <c r="B2590" s="20"/>
      <c r="C2590" s="13"/>
      <c r="D2590" s="20"/>
      <c r="E2590" s="29"/>
      <c r="F2590" s="20"/>
      <c r="G2590" s="106"/>
      <c r="H2590" s="20"/>
      <c r="I2590" s="20"/>
      <c r="J2590" s="13" t="s">
        <v>127</v>
      </c>
      <c r="K2590" s="15" t="n">
        <v>13</v>
      </c>
      <c r="L2590" s="15" t="n">
        <v>2</v>
      </c>
      <c r="M2590" s="16" t="n">
        <v>0</v>
      </c>
      <c r="N2590" s="12" t="n">
        <v>0</v>
      </c>
      <c r="O2590" s="12" t="n">
        <v>0</v>
      </c>
      <c r="P2590" s="12" t="n">
        <v>0</v>
      </c>
      <c r="Q2590" s="26"/>
    </row>
    <row r="2591" ht="22.5" customHeight="1">
      <c r="A2591" s="32"/>
      <c r="B2591" s="20"/>
      <c r="C2591" s="13"/>
      <c r="D2591" s="20"/>
      <c r="E2591" s="29"/>
      <c r="F2591" s="20"/>
      <c r="G2591" s="106"/>
      <c r="H2591" s="20"/>
      <c r="I2591" s="20"/>
      <c r="J2591" s="13" t="s">
        <v>128</v>
      </c>
      <c r="K2591" s="15" t="n">
        <v>31</v>
      </c>
      <c r="L2591" s="15" t="n">
        <v>5</v>
      </c>
      <c r="M2591" s="16" t="n">
        <v>0</v>
      </c>
      <c r="N2591" s="12" t="n">
        <v>0</v>
      </c>
      <c r="O2591" s="12" t="n">
        <v>0</v>
      </c>
      <c r="P2591" s="12" t="n">
        <v>0</v>
      </c>
      <c r="Q2591" s="26"/>
    </row>
    <row r="2592" ht="22.5" customHeight="1">
      <c r="A2592" s="32"/>
      <c r="B2592" s="20"/>
      <c r="C2592" s="13" t="n">
        <v>91538308</v>
      </c>
      <c r="D2592" s="13" t="s">
        <v>74</v>
      </c>
      <c r="E2592" s="14" t="s">
        <v>11</v>
      </c>
      <c r="F2592" s="13" t="s">
        <v>15</v>
      </c>
      <c r="G2592" s="24" t="n">
        <v>0.18</v>
      </c>
      <c r="H2592" s="13" t="n">
        <v>200</v>
      </c>
      <c r="I2592" s="21" t="n">
        <f>G2592*H2592*7</f>
        <v>252</v>
      </c>
      <c r="J2592" s="13" t="s">
        <v>126</v>
      </c>
      <c r="K2592" s="15" t="s">
        <v>139</v>
      </c>
      <c r="L2592" s="15"/>
      <c r="M2592" s="16"/>
      <c r="N2592" s="12"/>
      <c r="O2592" s="12"/>
      <c r="P2592" s="12"/>
      <c r="Q2592" s="23" t="n">
        <f>M2594/H2592</f>
        <v>0</v>
      </c>
    </row>
    <row r="2593" ht="22.5" customHeight="1">
      <c r="A2593" s="32"/>
      <c r="B2593" s="20"/>
      <c r="C2593" s="13"/>
      <c r="D2593" s="20"/>
      <c r="E2593" s="29"/>
      <c r="F2593" s="20"/>
      <c r="G2593" s="106"/>
      <c r="H2593" s="20"/>
      <c r="I2593" s="20"/>
      <c r="J2593" s="13" t="s">
        <v>127</v>
      </c>
      <c r="K2593" s="15" t="n">
        <v>42</v>
      </c>
      <c r="L2593" s="15" t="n">
        <v>4</v>
      </c>
      <c r="M2593" s="16" t="n">
        <v>0</v>
      </c>
      <c r="N2593" s="12" t="n">
        <v>0</v>
      </c>
      <c r="O2593" s="12" t="n">
        <v>0</v>
      </c>
      <c r="P2593" s="12" t="n">
        <v>0</v>
      </c>
      <c r="Q2593" s="26"/>
    </row>
    <row r="2594" ht="22.5" customHeight="1">
      <c r="A2594" s="32"/>
      <c r="B2594" s="20"/>
      <c r="C2594" s="13"/>
      <c r="D2594" s="20"/>
      <c r="E2594" s="29"/>
      <c r="F2594" s="20"/>
      <c r="G2594" s="106"/>
      <c r="H2594" s="20"/>
      <c r="I2594" s="20"/>
      <c r="J2594" s="13" t="s">
        <v>128</v>
      </c>
      <c r="K2594" s="15" t="n">
        <v>77</v>
      </c>
      <c r="L2594" s="15" t="n">
        <v>5</v>
      </c>
      <c r="M2594" s="16" t="n">
        <v>0</v>
      </c>
      <c r="N2594" s="12" t="n">
        <v>0</v>
      </c>
      <c r="O2594" s="12" t="n">
        <v>0</v>
      </c>
      <c r="P2594" s="12" t="n">
        <v>0</v>
      </c>
      <c r="Q2594" s="26"/>
    </row>
    <row r="2595" ht="22.5" customHeight="1">
      <c r="A2595" s="32"/>
      <c r="B2595" s="20"/>
      <c r="C2595" s="13" t="n">
        <v>91538309</v>
      </c>
      <c r="D2595" s="13" t="s">
        <v>74</v>
      </c>
      <c r="E2595" s="14" t="s">
        <v>46</v>
      </c>
      <c r="F2595" s="13" t="s">
        <v>15</v>
      </c>
      <c r="G2595" s="24" t="n">
        <v>0.18</v>
      </c>
      <c r="H2595" s="13" t="n">
        <v>198</v>
      </c>
      <c r="I2595" s="21" t="n">
        <f>G2595*H2595*7</f>
        <v>249.48</v>
      </c>
      <c r="J2595" s="13" t="s">
        <v>126</v>
      </c>
      <c r="K2595" s="15" t="s">
        <v>139</v>
      </c>
      <c r="L2595" s="15"/>
      <c r="M2595" s="16"/>
      <c r="N2595" s="12"/>
      <c r="O2595" s="12"/>
      <c r="P2595" s="12"/>
      <c r="Q2595" s="23" t="n">
        <f>M2597/H2595</f>
        <v>0</v>
      </c>
    </row>
    <row r="2596" ht="22.5" customHeight="1">
      <c r="A2596" s="32"/>
      <c r="B2596" s="20"/>
      <c r="C2596" s="13"/>
      <c r="D2596" s="20"/>
      <c r="E2596" s="29"/>
      <c r="F2596" s="20"/>
      <c r="G2596" s="106"/>
      <c r="H2596" s="20"/>
      <c r="I2596" s="20"/>
      <c r="J2596" s="13" t="s">
        <v>127</v>
      </c>
      <c r="K2596" s="15" t="n">
        <v>121</v>
      </c>
      <c r="L2596" s="15" t="n">
        <v>11</v>
      </c>
      <c r="M2596" s="16" t="n">
        <v>0</v>
      </c>
      <c r="N2596" s="12" t="n">
        <v>0</v>
      </c>
      <c r="O2596" s="12" t="n">
        <v>0</v>
      </c>
      <c r="P2596" s="12" t="n">
        <v>0</v>
      </c>
      <c r="Q2596" s="26"/>
    </row>
    <row r="2597" ht="22.5" customHeight="1">
      <c r="A2597" s="32"/>
      <c r="B2597" s="20"/>
      <c r="C2597" s="13"/>
      <c r="D2597" s="20"/>
      <c r="E2597" s="29"/>
      <c r="F2597" s="20"/>
      <c r="G2597" s="106"/>
      <c r="H2597" s="20"/>
      <c r="I2597" s="20"/>
      <c r="J2597" s="13" t="s">
        <v>128</v>
      </c>
      <c r="K2597" s="15" t="n">
        <v>216</v>
      </c>
      <c r="L2597" s="15" t="n">
        <v>32</v>
      </c>
      <c r="M2597" s="16" t="n">
        <v>0</v>
      </c>
      <c r="N2597" s="12" t="n">
        <v>0</v>
      </c>
      <c r="O2597" s="12" t="n">
        <v>0</v>
      </c>
      <c r="P2597" s="12" t="n">
        <v>0</v>
      </c>
      <c r="Q2597" s="26"/>
    </row>
    <row r="2598" ht="22.5" customHeight="1">
      <c r="A2598" s="32"/>
      <c r="B2598" s="20"/>
      <c r="C2598" s="13" t="n">
        <v>11511535</v>
      </c>
      <c r="D2598" s="13" t="s">
        <v>81</v>
      </c>
      <c r="E2598" s="14" t="s">
        <v>14</v>
      </c>
      <c r="F2598" s="13" t="s">
        <v>26</v>
      </c>
      <c r="G2598" s="24" t="n">
        <v>0.4</v>
      </c>
      <c r="H2598" s="13" t="n">
        <v>600</v>
      </c>
      <c r="I2598" s="21" t="n">
        <f>G2598*H2598*7</f>
        <v>1680</v>
      </c>
      <c r="J2598" s="13" t="s">
        <v>126</v>
      </c>
      <c r="K2598" s="15" t="n">
        <v>1382</v>
      </c>
      <c r="L2598" s="15" t="n">
        <v>547</v>
      </c>
      <c r="M2598" s="16" t="n">
        <v>29</v>
      </c>
      <c r="N2598" s="12" t="n">
        <v>0.03</v>
      </c>
      <c r="O2598" s="12" t="n">
        <v>0.6</v>
      </c>
      <c r="P2598" s="12" t="n">
        <v>17.49</v>
      </c>
      <c r="Q2598" s="23" t="n">
        <f>M2600/H2598</f>
        <v>0.971666666666667</v>
      </c>
    </row>
    <row r="2599" ht="22.5" customHeight="1">
      <c r="A2599" s="32"/>
      <c r="B2599" s="20"/>
      <c r="C2599" s="13"/>
      <c r="D2599" s="20"/>
      <c r="E2599" s="29"/>
      <c r="F2599" s="20"/>
      <c r="G2599" s="106"/>
      <c r="H2599" s="20"/>
      <c r="I2599" s="20"/>
      <c r="J2599" s="13" t="s">
        <v>127</v>
      </c>
      <c r="K2599" s="15" t="n">
        <v>12733</v>
      </c>
      <c r="L2599" s="15" t="n">
        <v>5376</v>
      </c>
      <c r="M2599" s="15" t="n">
        <v>304</v>
      </c>
      <c r="N2599" s="12" t="n">
        <v>0.03</v>
      </c>
      <c r="O2599" s="12" t="n">
        <v>0.58</v>
      </c>
      <c r="P2599" s="12" t="n">
        <v>175.2</v>
      </c>
      <c r="Q2599" s="26"/>
    </row>
    <row r="2600" ht="22.5" customHeight="1">
      <c r="A2600" s="32"/>
      <c r="B2600" s="20"/>
      <c r="C2600" s="13"/>
      <c r="D2600" s="20"/>
      <c r="E2600" s="29"/>
      <c r="F2600" s="20"/>
      <c r="G2600" s="106"/>
      <c r="H2600" s="20"/>
      <c r="I2600" s="47"/>
      <c r="J2600" s="38" t="s">
        <v>128</v>
      </c>
      <c r="K2600" s="15" t="n">
        <f>379773+16676</f>
        <v>396449</v>
      </c>
      <c r="L2600" s="15" t="n">
        <f>1714+7268</f>
        <v>8982</v>
      </c>
      <c r="M2600" s="16" t="n">
        <f>139+444</f>
        <v>583</v>
      </c>
      <c r="N2600" s="12" t="n">
        <v>0.03</v>
      </c>
      <c r="O2600" s="12" t="n">
        <f>P2600/M2600</f>
        <v>0.44253859348199</v>
      </c>
      <c r="P2600" s="12" t="n">
        <f>33.94+224.06</f>
        <v>258</v>
      </c>
      <c r="Q2600" s="26"/>
    </row>
    <row r="2601" ht="22.5" customHeight="1">
      <c r="A2601" s="32"/>
      <c r="B2601" s="20"/>
      <c r="C2601" s="13" t="n">
        <v>11792342</v>
      </c>
      <c r="D2601" s="13" t="s">
        <v>87</v>
      </c>
      <c r="E2601" s="14" t="s">
        <v>42</v>
      </c>
      <c r="F2601" s="13" t="s">
        <v>15</v>
      </c>
      <c r="G2601" s="24" t="n">
        <v>0.2</v>
      </c>
      <c r="H2601" s="52" t="n">
        <v>40</v>
      </c>
      <c r="I2601" s="21" t="n">
        <f>G2601*H2601*7</f>
        <v>56</v>
      </c>
      <c r="J2601" s="13" t="s">
        <v>126</v>
      </c>
      <c r="K2601" s="15" t="n">
        <v>57</v>
      </c>
      <c r="L2601" s="15" t="n">
        <v>1</v>
      </c>
      <c r="M2601" s="16" t="n">
        <v>0</v>
      </c>
      <c r="N2601" s="12" t="n">
        <v>0</v>
      </c>
      <c r="O2601" s="12" t="n">
        <v>0</v>
      </c>
      <c r="P2601" s="12" t="n">
        <v>0</v>
      </c>
      <c r="Q2601" s="23" t="n">
        <f>M2603/H2601</f>
        <v>0</v>
      </c>
    </row>
    <row r="2602" ht="22.5" customHeight="1">
      <c r="A2602" s="32"/>
      <c r="B2602" s="20"/>
      <c r="C2602" s="13"/>
      <c r="D2602" s="20"/>
      <c r="E2602" s="29"/>
      <c r="F2602" s="20"/>
      <c r="G2602" s="106"/>
      <c r="H2602" s="54"/>
      <c r="I2602" s="20"/>
      <c r="J2602" s="13" t="s">
        <v>127</v>
      </c>
      <c r="K2602" s="15" t="n">
        <v>6136</v>
      </c>
      <c r="L2602" s="15" t="n">
        <v>62</v>
      </c>
      <c r="M2602" s="16" t="n">
        <v>0</v>
      </c>
      <c r="N2602" s="12" t="n">
        <v>0</v>
      </c>
      <c r="O2602" s="12" t="n">
        <v>0</v>
      </c>
      <c r="P2602" s="12" t="n">
        <v>0</v>
      </c>
      <c r="Q2602" s="26"/>
    </row>
    <row r="2603" ht="22.5" customHeight="1">
      <c r="A2603" s="32"/>
      <c r="B2603" s="20"/>
      <c r="C2603" s="13"/>
      <c r="D2603" s="20"/>
      <c r="E2603" s="29"/>
      <c r="F2603" s="20"/>
      <c r="G2603" s="107"/>
      <c r="H2603" s="55"/>
      <c r="I2603" s="20"/>
      <c r="J2603" s="13" t="s">
        <v>128</v>
      </c>
      <c r="K2603" s="15" t="n">
        <v>11687</v>
      </c>
      <c r="L2603" s="15" t="n">
        <v>131</v>
      </c>
      <c r="M2603" s="16" t="n">
        <v>0</v>
      </c>
      <c r="N2603" s="12" t="n">
        <v>0</v>
      </c>
      <c r="O2603" s="12" t="n">
        <v>0</v>
      </c>
      <c r="P2603" s="12" t="n">
        <v>0</v>
      </c>
      <c r="Q2603" s="26"/>
    </row>
    <row r="2604" ht="22.5" customHeight="1">
      <c r="A2604" s="32"/>
      <c r="B2604" s="20"/>
      <c r="C2604" s="13" t="n">
        <v>5365722</v>
      </c>
      <c r="D2604" s="13" t="s">
        <v>67</v>
      </c>
      <c r="E2604" s="14" t="s">
        <v>65</v>
      </c>
      <c r="F2604" s="13" t="s">
        <v>12</v>
      </c>
      <c r="G2604" s="24" t="n">
        <v>0.3</v>
      </c>
      <c r="H2604" s="52" t="n">
        <v>50</v>
      </c>
      <c r="I2604" s="21" t="n">
        <f>G2604*H2604*7</f>
        <v>105</v>
      </c>
      <c r="J2604" s="13" t="s">
        <v>126</v>
      </c>
      <c r="K2604" s="15" t="n">
        <v>36</v>
      </c>
      <c r="L2604" s="15" t="n">
        <v>14</v>
      </c>
      <c r="M2604" s="16" t="n">
        <v>0</v>
      </c>
      <c r="N2604" s="12" t="n">
        <v>0.003</v>
      </c>
      <c r="O2604" s="12" t="n">
        <v>0</v>
      </c>
      <c r="P2604" s="12" t="n">
        <v>0.0436</v>
      </c>
      <c r="Q2604" s="23" t="n">
        <f>M2606/H2604</f>
        <v>0.06</v>
      </c>
    </row>
    <row r="2605" ht="22.5" customHeight="1">
      <c r="A2605" s="32"/>
      <c r="B2605" s="20"/>
      <c r="C2605" s="13"/>
      <c r="D2605" s="20"/>
      <c r="E2605" s="29"/>
      <c r="F2605" s="20"/>
      <c r="G2605" s="106"/>
      <c r="H2605" s="54"/>
      <c r="I2605" s="20"/>
      <c r="J2605" s="13" t="s">
        <v>127</v>
      </c>
      <c r="K2605" s="15" t="n">
        <v>661</v>
      </c>
      <c r="L2605" s="15" t="n">
        <v>441</v>
      </c>
      <c r="M2605" s="16" t="n">
        <v>1</v>
      </c>
      <c r="N2605" s="12" t="n">
        <v>0.006</v>
      </c>
      <c r="O2605" s="12" t="n">
        <v>0.816</v>
      </c>
      <c r="P2605" s="12" t="n">
        <v>0.8158</v>
      </c>
      <c r="Q2605" s="26"/>
    </row>
    <row r="2606" ht="22.5" customHeight="1">
      <c r="A2606" s="32"/>
      <c r="B2606" s="20"/>
      <c r="C2606" s="13"/>
      <c r="D2606" s="20"/>
      <c r="E2606" s="29"/>
      <c r="F2606" s="20"/>
      <c r="G2606" s="107"/>
      <c r="H2606" s="55"/>
      <c r="I2606" s="20"/>
      <c r="J2606" s="13" t="s">
        <v>128</v>
      </c>
      <c r="K2606" s="15" t="n">
        <v>8427</v>
      </c>
      <c r="L2606" s="15" t="n">
        <v>2443</v>
      </c>
      <c r="M2606" s="16" t="n">
        <v>3</v>
      </c>
      <c r="N2606" s="12" t="n">
        <v>0.001</v>
      </c>
      <c r="O2606" s="12" t="n">
        <v>0.5</v>
      </c>
      <c r="P2606" s="12" t="n">
        <v>1.4986</v>
      </c>
      <c r="Q2606" s="26"/>
    </row>
    <row r="2607" ht="22.5" customHeight="1">
      <c r="A2607" s="32"/>
      <c r="B2607" s="20"/>
      <c r="C2607" s="13" t="n">
        <v>11924654</v>
      </c>
      <c r="D2607" s="13" t="s">
        <v>67</v>
      </c>
      <c r="E2607" s="14" t="s">
        <v>65</v>
      </c>
      <c r="F2607" s="13" t="s">
        <v>12</v>
      </c>
      <c r="G2607" s="24" t="n">
        <v>0.3</v>
      </c>
      <c r="H2607" s="52" t="n">
        <v>50</v>
      </c>
      <c r="I2607" s="21" t="n">
        <f>G2607*H2607*7</f>
        <v>105</v>
      </c>
      <c r="J2607" s="13" t="s">
        <v>126</v>
      </c>
      <c r="K2607" s="15" t="s">
        <v>139</v>
      </c>
      <c r="L2607" s="15"/>
      <c r="M2607" s="16"/>
      <c r="N2607" s="12"/>
      <c r="O2607" s="12"/>
      <c r="P2607" s="12"/>
      <c r="Q2607" s="23" t="n">
        <f>M2609/H2607</f>
        <v>0</v>
      </c>
    </row>
    <row r="2608" ht="22.5" customHeight="1">
      <c r="A2608" s="32"/>
      <c r="B2608" s="20"/>
      <c r="C2608" s="13"/>
      <c r="D2608" s="20"/>
      <c r="E2608" s="29"/>
      <c r="F2608" s="20"/>
      <c r="G2608" s="106"/>
      <c r="H2608" s="54"/>
      <c r="I2608" s="20"/>
      <c r="J2608" s="13" t="s">
        <v>127</v>
      </c>
      <c r="K2608" s="15" t="n">
        <v>165</v>
      </c>
      <c r="L2608" s="15" t="n">
        <v>33</v>
      </c>
      <c r="M2608" s="16" t="n">
        <v>0</v>
      </c>
      <c r="N2608" s="12" t="n">
        <v>0.002</v>
      </c>
      <c r="O2608" s="12" t="n">
        <v>0</v>
      </c>
      <c r="P2608" s="12" t="n">
        <v>0.0789</v>
      </c>
      <c r="Q2608" s="26"/>
    </row>
    <row r="2609" ht="22.5" customHeight="1">
      <c r="A2609" s="32"/>
      <c r="B2609" s="20"/>
      <c r="C2609" s="13"/>
      <c r="D2609" s="20"/>
      <c r="E2609" s="29"/>
      <c r="F2609" s="20"/>
      <c r="G2609" s="107"/>
      <c r="H2609" s="55"/>
      <c r="I2609" s="20"/>
      <c r="J2609" s="13" t="s">
        <v>128</v>
      </c>
      <c r="K2609" s="15" t="n">
        <v>488</v>
      </c>
      <c r="L2609" s="15" t="n">
        <v>139</v>
      </c>
      <c r="M2609" s="16" t="n">
        <v>0</v>
      </c>
      <c r="N2609" s="12" t="n">
        <v>0.001</v>
      </c>
      <c r="O2609" s="12" t="n">
        <v>0</v>
      </c>
      <c r="P2609" s="12" t="n">
        <v>0.1448</v>
      </c>
      <c r="Q2609" s="26"/>
    </row>
    <row r="2610" ht="22.5" customHeight="1">
      <c r="A2610" s="32"/>
      <c r="B2610" s="20"/>
      <c r="C2610" s="13" t="n">
        <v>12011132</v>
      </c>
      <c r="D2610" s="13" t="s">
        <v>88</v>
      </c>
      <c r="E2610" s="14" t="s">
        <v>14</v>
      </c>
      <c r="F2610" s="13" t="s">
        <v>15</v>
      </c>
      <c r="G2610" s="24" t="n">
        <v>0.2</v>
      </c>
      <c r="H2610" s="52" t="n">
        <v>150</v>
      </c>
      <c r="I2610" s="21" t="n">
        <f>G2610*H2610*7</f>
        <v>210</v>
      </c>
      <c r="J2610" s="13" t="s">
        <v>126</v>
      </c>
      <c r="K2610" s="15" t="n">
        <v>477</v>
      </c>
      <c r="L2610" s="15" t="n">
        <v>41</v>
      </c>
      <c r="M2610" s="16" t="n">
        <v>0</v>
      </c>
      <c r="N2610" s="12" t="n">
        <v>0</v>
      </c>
      <c r="O2610" s="12" t="n">
        <v>0</v>
      </c>
      <c r="P2610" s="12" t="n">
        <v>0</v>
      </c>
      <c r="Q2610" s="23" t="n">
        <f>M2612/H2610</f>
        <v>1</v>
      </c>
    </row>
    <row r="2611" ht="22.5" customHeight="1">
      <c r="A2611" s="32"/>
      <c r="B2611" s="20"/>
      <c r="C2611" s="13"/>
      <c r="D2611" s="20"/>
      <c r="E2611" s="29"/>
      <c r="F2611" s="20"/>
      <c r="G2611" s="106"/>
      <c r="H2611" s="54"/>
      <c r="I2611" s="20"/>
      <c r="J2611" s="13" t="s">
        <v>127</v>
      </c>
      <c r="K2611" s="15" t="n">
        <v>29733</v>
      </c>
      <c r="L2611" s="15" t="n">
        <v>5791</v>
      </c>
      <c r="M2611" s="16" t="n">
        <v>150</v>
      </c>
      <c r="N2611" s="12" t="n">
        <v>0.005</v>
      </c>
      <c r="O2611" s="12" t="n">
        <v>0.2</v>
      </c>
      <c r="P2611" s="12" t="n">
        <v>30</v>
      </c>
      <c r="Q2611" s="26"/>
    </row>
    <row r="2612" ht="22.5" customHeight="1">
      <c r="A2612" s="32"/>
      <c r="B2612" s="20"/>
      <c r="C2612" s="13"/>
      <c r="D2612" s="20"/>
      <c r="E2612" s="29"/>
      <c r="F2612" s="20"/>
      <c r="G2612" s="107"/>
      <c r="H2612" s="55"/>
      <c r="I2612" s="20"/>
      <c r="J2612" s="13" t="s">
        <v>128</v>
      </c>
      <c r="K2612" s="15" t="n">
        <v>39908</v>
      </c>
      <c r="L2612" s="15" t="n">
        <v>8228</v>
      </c>
      <c r="M2612" s="16" t="n">
        <v>150</v>
      </c>
      <c r="N2612" s="12" t="n">
        <v>0.004</v>
      </c>
      <c r="O2612" s="12" t="n">
        <v>0.2</v>
      </c>
      <c r="P2612" s="12" t="n">
        <v>30</v>
      </c>
      <c r="Q2612" s="26"/>
    </row>
    <row r="2613" ht="22.5" customHeight="1">
      <c r="A2613" s="32"/>
      <c r="B2613" s="20"/>
      <c r="C2613" s="13" t="n">
        <v>12072287</v>
      </c>
      <c r="D2613" s="13" t="s">
        <v>81</v>
      </c>
      <c r="E2613" s="14" t="s">
        <v>14</v>
      </c>
      <c r="F2613" s="13" t="s">
        <v>15</v>
      </c>
      <c r="G2613" s="24" t="n">
        <v>0.5</v>
      </c>
      <c r="H2613" s="52" t="n">
        <v>200</v>
      </c>
      <c r="I2613" s="21" t="n">
        <f>G2613*H2613*7</f>
        <v>700</v>
      </c>
      <c r="J2613" s="13" t="s">
        <v>126</v>
      </c>
      <c r="K2613" s="15" t="n">
        <v>136</v>
      </c>
      <c r="L2613" s="15" t="n">
        <v>1</v>
      </c>
      <c r="M2613" s="16" t="n">
        <v>0</v>
      </c>
      <c r="N2613" s="12" t="n">
        <v>0</v>
      </c>
      <c r="O2613" s="12" t="n">
        <v>0</v>
      </c>
      <c r="P2613" s="12" t="n">
        <v>0</v>
      </c>
      <c r="Q2613" s="23" t="n">
        <f>M2615/H2613</f>
        <v>0.01</v>
      </c>
    </row>
    <row r="2614" ht="22.5" customHeight="1">
      <c r="A2614" s="32"/>
      <c r="B2614" s="20"/>
      <c r="C2614" s="13"/>
      <c r="D2614" s="20"/>
      <c r="E2614" s="29"/>
      <c r="F2614" s="20"/>
      <c r="G2614" s="106"/>
      <c r="H2614" s="54"/>
      <c r="I2614" s="20"/>
      <c r="J2614" s="13" t="s">
        <v>127</v>
      </c>
      <c r="K2614" s="15" t="n">
        <v>6002</v>
      </c>
      <c r="L2614" s="15" t="n">
        <v>31</v>
      </c>
      <c r="M2614" s="16" t="n">
        <v>0</v>
      </c>
      <c r="N2614" s="12" t="n">
        <v>0</v>
      </c>
      <c r="O2614" s="12" t="n">
        <v>0</v>
      </c>
      <c r="P2614" s="12" t="n">
        <v>0</v>
      </c>
      <c r="Q2614" s="26"/>
    </row>
    <row r="2615" ht="22.5" customHeight="1">
      <c r="A2615" s="32"/>
      <c r="B2615" s="20"/>
      <c r="C2615" s="13"/>
      <c r="D2615" s="20"/>
      <c r="E2615" s="29"/>
      <c r="F2615" s="20"/>
      <c r="G2615" s="107"/>
      <c r="H2615" s="55"/>
      <c r="I2615" s="20"/>
      <c r="J2615" s="13" t="s">
        <v>128</v>
      </c>
      <c r="K2615" s="15" t="n">
        <v>12707</v>
      </c>
      <c r="L2615" s="15" t="n">
        <v>127</v>
      </c>
      <c r="M2615" s="16" t="n">
        <v>2</v>
      </c>
      <c r="N2615" s="12" t="n">
        <v>0.008</v>
      </c>
      <c r="O2615" s="12" t="n">
        <v>0.489</v>
      </c>
      <c r="P2615" s="12" t="n">
        <v>0.977</v>
      </c>
      <c r="Q2615" s="26"/>
    </row>
    <row r="2616" ht="22.5" customHeight="1">
      <c r="A2616" s="32"/>
      <c r="B2616" s="20"/>
      <c r="C2616" s="13" t="n">
        <v>6529449</v>
      </c>
      <c r="D2616" s="13" t="s">
        <v>81</v>
      </c>
      <c r="E2616" s="14" t="s">
        <v>14</v>
      </c>
      <c r="F2616" s="13" t="s">
        <v>12</v>
      </c>
      <c r="G2616" s="24" t="n">
        <v>0.2</v>
      </c>
      <c r="H2616" s="52" t="n">
        <v>200</v>
      </c>
      <c r="I2616" s="21" t="n">
        <f>G2616*H2616*7</f>
        <v>280</v>
      </c>
      <c r="J2616" s="13" t="s">
        <v>126</v>
      </c>
      <c r="K2616" s="15" t="n">
        <v>4798</v>
      </c>
      <c r="L2616" s="15" t="n">
        <v>866</v>
      </c>
      <c r="M2616" s="16" t="n">
        <v>41</v>
      </c>
      <c r="N2616" s="12" t="n">
        <v>0.023</v>
      </c>
      <c r="O2616" s="12" t="n">
        <v>0.493</v>
      </c>
      <c r="P2616" s="12" t="n">
        <v>20.2151</v>
      </c>
      <c r="Q2616" s="23" t="n">
        <f>M2618/H2616</f>
        <v>0.615</v>
      </c>
    </row>
    <row r="2617" ht="22.5" customHeight="1">
      <c r="A2617" s="32"/>
      <c r="B2617" s="20"/>
      <c r="C2617" s="13"/>
      <c r="D2617" s="20"/>
      <c r="E2617" s="29"/>
      <c r="F2617" s="20"/>
      <c r="G2617" s="106"/>
      <c r="H2617" s="54"/>
      <c r="I2617" s="20"/>
      <c r="J2617" s="13" t="s">
        <v>127</v>
      </c>
      <c r="K2617" s="15" t="n">
        <v>5496</v>
      </c>
      <c r="L2617" s="15" t="n">
        <v>966</v>
      </c>
      <c r="M2617" s="16" t="n">
        <v>58</v>
      </c>
      <c r="N2617" s="12" t="n">
        <v>0.023</v>
      </c>
      <c r="O2617" s="12" t="n">
        <v>0.39</v>
      </c>
      <c r="P2617" s="12" t="n">
        <v>22.6399</v>
      </c>
      <c r="Q2617" s="26"/>
    </row>
    <row r="2618" ht="22.5" customHeight="1">
      <c r="A2618" s="32"/>
      <c r="B2618" s="20"/>
      <c r="C2618" s="13"/>
      <c r="D2618" s="20"/>
      <c r="E2618" s="29"/>
      <c r="F2618" s="20"/>
      <c r="G2618" s="107"/>
      <c r="H2618" s="55"/>
      <c r="I2618" s="20"/>
      <c r="J2618" s="13" t="s">
        <v>128</v>
      </c>
      <c r="K2618" s="15" t="n">
        <v>9605</v>
      </c>
      <c r="L2618" s="15" t="n">
        <v>1663</v>
      </c>
      <c r="M2618" s="16" t="n">
        <v>123</v>
      </c>
      <c r="N2618" s="12" t="n">
        <v>0.024</v>
      </c>
      <c r="O2618" s="12" t="n">
        <v>0.326</v>
      </c>
      <c r="P2618" s="12" t="n">
        <v>40.0703</v>
      </c>
      <c r="Q2618" s="26"/>
    </row>
    <row r="2619" ht="22.5" customHeight="1">
      <c r="A2619" s="32"/>
      <c r="B2619" s="20"/>
      <c r="C2619" s="13" t="n">
        <v>5623760</v>
      </c>
      <c r="D2619" s="13" t="s">
        <v>89</v>
      </c>
      <c r="E2619" s="14" t="s">
        <v>14</v>
      </c>
      <c r="F2619" s="13" t="s">
        <v>15</v>
      </c>
      <c r="G2619" s="24" t="n">
        <v>0.15</v>
      </c>
      <c r="H2619" s="13" t="n">
        <v>50</v>
      </c>
      <c r="I2619" s="21" t="n">
        <f>G2619*H2619*7</f>
        <v>52.5</v>
      </c>
      <c r="J2619" s="13" t="s">
        <v>126</v>
      </c>
      <c r="K2619" s="15" t="n">
        <v>35</v>
      </c>
      <c r="L2619" s="15" t="n">
        <v>2</v>
      </c>
      <c r="M2619" s="16" t="n">
        <v>1</v>
      </c>
      <c r="N2619" s="12" t="n">
        <v>0.075</v>
      </c>
      <c r="O2619" s="12" t="n">
        <v>0.15</v>
      </c>
      <c r="P2619" s="12" t="n">
        <v>0.15</v>
      </c>
      <c r="Q2619" s="23" t="n">
        <f>M2621/H2619</f>
        <v>1</v>
      </c>
    </row>
    <row r="2620" ht="22.5" customHeight="1">
      <c r="A2620" s="32"/>
      <c r="B2620" s="20"/>
      <c r="C2620" s="13"/>
      <c r="D2620" s="20"/>
      <c r="E2620" s="29"/>
      <c r="F2620" s="20"/>
      <c r="G2620" s="106"/>
      <c r="H2620" s="20"/>
      <c r="I2620" s="20"/>
      <c r="J2620" s="13" t="s">
        <v>127</v>
      </c>
      <c r="K2620" s="15" t="n">
        <v>4392</v>
      </c>
      <c r="L2620" s="15" t="n">
        <v>483</v>
      </c>
      <c r="M2620" s="16" t="n">
        <v>26</v>
      </c>
      <c r="N2620" s="12" t="n">
        <v>0.008</v>
      </c>
      <c r="O2620" s="12" t="n">
        <v>0.15</v>
      </c>
      <c r="P2620" s="12" t="n">
        <v>3.9</v>
      </c>
      <c r="Q2620" s="26"/>
    </row>
    <row r="2621" ht="22.5" customHeight="1">
      <c r="A2621" s="32"/>
      <c r="B2621" s="20"/>
      <c r="C2621" s="13"/>
      <c r="D2621" s="20"/>
      <c r="E2621" s="29"/>
      <c r="F2621" s="20"/>
      <c r="G2621" s="106"/>
      <c r="H2621" s="20"/>
      <c r="I2621" s="20"/>
      <c r="J2621" s="13" t="s">
        <v>128</v>
      </c>
      <c r="K2621" s="15" t="n">
        <v>15857</v>
      </c>
      <c r="L2621" s="15" t="n">
        <v>2775</v>
      </c>
      <c r="M2621" s="16" t="n">
        <v>50</v>
      </c>
      <c r="N2621" s="12" t="n">
        <v>0.003</v>
      </c>
      <c r="O2621" s="12" t="n">
        <v>0.15</v>
      </c>
      <c r="P2621" s="12" t="n">
        <v>7.5</v>
      </c>
      <c r="Q2621" s="26"/>
    </row>
    <row r="2622" ht="22.5" customHeight="1">
      <c r="A2622" s="19"/>
      <c r="C2622" s="11"/>
      <c r="D2622" s="11"/>
      <c r="E2622" s="11"/>
      <c r="F2622" s="11"/>
      <c r="G2622" s="18"/>
      <c r="H2622" s="11"/>
      <c r="I2622" s="18"/>
      <c r="J2622" s="11"/>
      <c r="K2622" s="16"/>
      <c r="L2622" s="16"/>
      <c r="M2622" s="16"/>
      <c r="N2622" s="16"/>
      <c r="O2622" s="16"/>
      <c r="P2622" s="71"/>
      <c r="Q2622" s="8"/>
    </row>
    <row r="2623" ht="22.5" customHeight="1">
      <c r="A2623" s="19" t="s">
        <v>123</v>
      </c>
      <c r="B2623" s="9" t="s">
        <v>140</v>
      </c>
      <c r="C2623" s="11"/>
      <c r="D2623" s="11"/>
      <c r="E2623" s="11"/>
      <c r="F2623" s="11"/>
      <c r="G2623" s="18"/>
      <c r="H2623" s="11"/>
      <c r="I2623" s="18"/>
      <c r="J2623" s="11"/>
      <c r="K2623" s="22" t="n">
        <f>K2626+K2629+K2632+K2635+K2638+K2641+K2644+K2647+K2650+K2653+K2656+K2659+K2662+K2665+K2668+K2671+K2674+K2677+K2680+K2683+K2686+K2689+K2692+K2695+K2698+K2701+K2704+K2707+K2710+K2713+K2716+K2719+K2722+K2725+K2728+K2731+K2734+K2737+K2740+K2743+K2746+K2749+K2752+K2755+K2758+K2761+K2764+K2767+K2770+K2773+K2776+K2779+K2782+K2785+K2788+K2791+K2794+K2797+K2800+K2803+K2806+K2809+K2812+K2815+K2818+K2821+K2824+K2827+K2830+K2833+K2836+K2839+K2842+K2845+K2848+K2851+K2854+K2857+K2860+K2863+K2866+K2869+K2872+K2875+K2878+K2881+K2884+K2887+K2890+K2893+K2896+K2899+K2902+K2905+K2908+K2911+K2914+K2917+K2920+K2923+K2926+K2929+K2932+K2935+K2938+K2941+K2944+K2947+K2950+K2953+K2956+K2959+K2962+K2965+K2968+K2971+K2974+K2977+K2980+K2983+K2986+K2989+K2992+K2995+K2998+K3001+K3004+K3007+K3010+K3013+K3016+K3019+K3022+K3025+K3028+K3031+K3034+K3037+K3040+K3043+K3046+K3049+K3052+K3055</f>
        <v>10180651</v>
      </c>
      <c r="L2623" s="22" t="n">
        <f>L2626+L2629+L2632+L2635+L2638+L2641+L2644+L2647+L2650+L2653+L2656+L2659+L2662+L2665+L2668+L2671+L2674+L2677+L2680+L2683+L2686+L2689+L2692+L2695+L2698+L2701+L2704+L2707+L2710+L2713+L2716+L2719+L2722+L2725+L2728+L2731+L2734+L2737+L2740+L2743+L2746+L2749+L2752+L2755+L2758+L2761+L2764+L2767+L2770+L2773+L2776+L2779+L2782+L2785+L2788+L2791+L2794+L2797+L2800+L2803+L2806+L2809+L2812+L2815+L2818+L2821+L2824+L2827+L2830+L2833+L2836+L2839+L2842+L2845+L2848+L2851+L2854+L2857+L2860+L2863+L2866+L2869+L2872+L2875+L2878+L2881+L2884+L2887+L2890+L2893+L2896+L2899+L2902+L2905+L2908+L2911+L2914+L2917+L2920+L2923+L2926+L2929+L2932+L2935+L2938+L2941+L2944+L2947+L2950+L2953+L2956+L2959+L2962+L2965+L2968+L2971+L2974+L2977+L2980+L2983+L2986+L2989+L2992+L2995+L2998+L3001+L3004+L3007+L3010+L3013+L3016+L3019+L3022+L3025+L3028+L3031+L3034+L3037+L3040+L3043+L3046+L3049+L3052+L3055</f>
        <v>1850785</v>
      </c>
      <c r="M2623" s="16"/>
      <c r="N2623" s="16"/>
      <c r="O2623" s="16"/>
      <c r="P2623" s="41" t="n">
        <f>P2626+P2629+P2632+P2635+P2638+P2641+P2644+P2647+P2650+P2653+P2656+P2659+P2662+P2665+P2668+P2671+P2674+P2677+P2680+P2683+P2686+P2689+P2692+P2695+P2698+P2701+P2704+P2707+P2710+P2713+P2716+P2719+P2722+P2725+P2728+P2731+P2734+P2737+P2740+P2743+P2746+P2749+P2752+P2755+P2758+P2761+P2764+P2767+P2770+P2773+P2776+P2779+P2782+P2785+P2788+P2791+P2794+P2797+P2800+P2803+P2806+P2809+P2812+P2815+P2818+P2821+P2824+P2827+P2830+P2833+P2836+P2839+P2842+P2845+P2848+P2851+P2854+P2857+P2860+P2863+P2866+P2869+P2872+P2875+P2878+P2881+P2884+P2887+P2890+P2893+P2896+P2899+P2902+P2905+P2908+P2911+P2914+P2917+P2920+P2923+P2926+P2929+P2932+P2935+P2938+P2941+P2944+P2947+P2950+P2953+P2956+P2959+P2962+P2965+P2968+P2971+P2974+P2977+P2980+P2983+P2986+P2989+P2992+P2995+P2998+P3001+P3004+P3007+P3010+P3013+P3016+P3019+P3022+P3025+P3028+P3031+P3034+P3037+P3040+P3043+P3046+P3049+P3052+P3055</f>
        <v>4888.5434</v>
      </c>
      <c r="Q2623" s="8"/>
    </row>
    <row r="2624" ht="22.5" customHeight="1">
      <c r="A2624" s="27" t="n">
        <v>46285</v>
      </c>
      <c r="B2624" s="51" t="s">
        <v>125</v>
      </c>
      <c r="C2624" s="13" t="n">
        <v>10813123</v>
      </c>
      <c r="D2624" s="13" t="s">
        <v>10</v>
      </c>
      <c r="E2624" s="14" t="s">
        <v>11</v>
      </c>
      <c r="F2624" s="13" t="s">
        <v>12</v>
      </c>
      <c r="G2624" s="24" t="n">
        <v>0.25</v>
      </c>
      <c r="H2624" s="13" t="n">
        <v>1000</v>
      </c>
      <c r="I2624" s="21" t="n">
        <f>G2624*H2624*7</f>
        <v>1750</v>
      </c>
      <c r="J2624" s="13" t="s">
        <v>126</v>
      </c>
      <c r="K2624" s="11" t="n">
        <v>13706</v>
      </c>
      <c r="L2624" s="11" t="n">
        <v>862</v>
      </c>
      <c r="M2624" s="11" t="n">
        <v>0</v>
      </c>
      <c r="N2624" s="12" t="n">
        <v>0</v>
      </c>
      <c r="O2624" s="12" t="n">
        <v>0</v>
      </c>
      <c r="P2624" s="12" t="n">
        <v>0.3054</v>
      </c>
      <c r="Q2624" s="23" t="n">
        <f>M2626/H2624</f>
        <v>0.023</v>
      </c>
    </row>
    <row r="2625" ht="22.5" customHeight="1">
      <c r="A2625" s="32"/>
      <c r="B2625" s="20"/>
      <c r="C2625" s="13"/>
      <c r="D2625" s="20"/>
      <c r="E2625" s="29"/>
      <c r="F2625" s="20"/>
      <c r="G2625" s="29"/>
      <c r="H2625" s="20"/>
      <c r="I2625" s="20"/>
      <c r="J2625" s="13" t="s">
        <v>127</v>
      </c>
      <c r="K2625" s="11" t="n">
        <v>27190</v>
      </c>
      <c r="L2625" s="11" t="n">
        <v>1680</v>
      </c>
      <c r="M2625" s="11" t="n">
        <v>3</v>
      </c>
      <c r="N2625" s="12" t="n">
        <v>0.001</v>
      </c>
      <c r="O2625" s="12" t="n">
        <v>0.741</v>
      </c>
      <c r="P2625" s="12" t="n">
        <v>2.2222</v>
      </c>
      <c r="Q2625" s="26"/>
    </row>
    <row r="2626" ht="22.5" customHeight="1">
      <c r="A2626" s="32"/>
      <c r="B2626" s="20"/>
      <c r="C2626" s="13"/>
      <c r="D2626" s="20"/>
      <c r="E2626" s="29"/>
      <c r="F2626" s="20"/>
      <c r="G2626" s="29"/>
      <c r="H2626" s="20"/>
      <c r="I2626" s="20"/>
      <c r="J2626" s="13" t="s">
        <v>128</v>
      </c>
      <c r="K2626" s="11" t="n">
        <v>75736</v>
      </c>
      <c r="L2626" s="11" t="n">
        <v>5141</v>
      </c>
      <c r="M2626" s="11" t="n">
        <v>23</v>
      </c>
      <c r="N2626" s="12" t="n">
        <v>0</v>
      </c>
      <c r="O2626" s="12" t="n">
        <v>0.4817</v>
      </c>
      <c r="P2626" s="12" t="n">
        <v>11.0791</v>
      </c>
      <c r="Q2626" s="26"/>
    </row>
    <row r="2627" ht="22.5" customHeight="1">
      <c r="A2627" s="32"/>
      <c r="B2627" s="20"/>
      <c r="C2627" s="13" t="n">
        <v>1745925</v>
      </c>
      <c r="D2627" s="13" t="s">
        <v>13</v>
      </c>
      <c r="E2627" s="14" t="s">
        <v>14</v>
      </c>
      <c r="F2627" s="13" t="s">
        <v>15</v>
      </c>
      <c r="G2627" s="24" t="n">
        <v>0.15</v>
      </c>
      <c r="H2627" s="13" t="n">
        <v>500</v>
      </c>
      <c r="I2627" s="21" t="n">
        <f>G2627*H2627*7</f>
        <v>525</v>
      </c>
      <c r="J2627" s="13" t="s">
        <v>126</v>
      </c>
      <c r="K2627" s="17" t="n">
        <v>154</v>
      </c>
      <c r="L2627" s="15" t="n">
        <v>58</v>
      </c>
      <c r="M2627" s="15" t="n">
        <v>0</v>
      </c>
      <c r="N2627" s="12" t="n">
        <v>0</v>
      </c>
      <c r="O2627" s="12" t="n">
        <v>0</v>
      </c>
      <c r="P2627" s="12" t="n">
        <v>0</v>
      </c>
      <c r="Q2627" s="23" t="n">
        <f>M2629/H2627</f>
        <v>0.952</v>
      </c>
    </row>
    <row r="2628" ht="22.5" customHeight="1">
      <c r="A2628" s="32"/>
      <c r="B2628" s="20"/>
      <c r="C2628" s="13"/>
      <c r="D2628" s="20"/>
      <c r="E2628" s="29"/>
      <c r="F2628" s="20"/>
      <c r="G2628" s="29"/>
      <c r="H2628" s="20"/>
      <c r="I2628" s="20"/>
      <c r="J2628" s="13" t="s">
        <v>127</v>
      </c>
      <c r="K2628" s="17" t="n">
        <v>15660</v>
      </c>
      <c r="L2628" s="15" t="n">
        <v>5012</v>
      </c>
      <c r="M2628" s="15" t="n">
        <v>150</v>
      </c>
      <c r="N2628" s="12" t="n">
        <v>0.004</v>
      </c>
      <c r="O2628" s="12" t="n">
        <v>0.15</v>
      </c>
      <c r="P2628" s="12" t="n">
        <v>22.5</v>
      </c>
      <c r="Q2628" s="26"/>
    </row>
    <row r="2629" ht="22.5" customHeight="1">
      <c r="A2629" s="32"/>
      <c r="B2629" s="20"/>
      <c r="C2629" s="13"/>
      <c r="D2629" s="20"/>
      <c r="E2629" s="29"/>
      <c r="F2629" s="20"/>
      <c r="G2629" s="29"/>
      <c r="H2629" s="20"/>
      <c r="I2629" s="20"/>
      <c r="J2629" s="13" t="s">
        <v>128</v>
      </c>
      <c r="K2629" s="15" t="n">
        <v>51902</v>
      </c>
      <c r="L2629" s="15" t="n">
        <v>19853</v>
      </c>
      <c r="M2629" s="15" t="n">
        <v>476</v>
      </c>
      <c r="N2629" s="12" t="n">
        <v>0.004</v>
      </c>
      <c r="O2629" s="12" t="n">
        <v>0.15</v>
      </c>
      <c r="P2629" s="12" t="n">
        <v>71.4</v>
      </c>
      <c r="Q2629" s="26"/>
    </row>
    <row r="2630" ht="22.5" customHeight="1">
      <c r="A2630" s="32"/>
      <c r="B2630" s="20"/>
      <c r="C2630" s="13" t="n">
        <v>6951600</v>
      </c>
      <c r="D2630" s="13" t="s">
        <v>16</v>
      </c>
      <c r="E2630" s="14" t="s">
        <v>17</v>
      </c>
      <c r="F2630" s="13" t="s">
        <v>15</v>
      </c>
      <c r="G2630" s="24" t="n">
        <v>0.17</v>
      </c>
      <c r="H2630" s="13" t="n">
        <v>100</v>
      </c>
      <c r="I2630" s="21" t="n">
        <f>G2630*H2630*7</f>
        <v>119</v>
      </c>
      <c r="J2630" s="13" t="s">
        <v>126</v>
      </c>
      <c r="K2630" s="15" t="n">
        <v>596</v>
      </c>
      <c r="L2630" s="15" t="n">
        <v>239</v>
      </c>
      <c r="M2630" s="15" t="n">
        <v>0</v>
      </c>
      <c r="N2630" s="12" t="n">
        <v>0</v>
      </c>
      <c r="O2630" s="12" t="n">
        <v>0</v>
      </c>
      <c r="P2630" s="12" t="n">
        <v>0</v>
      </c>
      <c r="Q2630" s="23" t="n">
        <f>M2632/H2630</f>
        <v>0.88</v>
      </c>
    </row>
    <row r="2631" ht="22.5" customHeight="1">
      <c r="A2631" s="32"/>
      <c r="B2631" s="20"/>
      <c r="C2631" s="13"/>
      <c r="D2631" s="20"/>
      <c r="E2631" s="29"/>
      <c r="F2631" s="20"/>
      <c r="G2631" s="29"/>
      <c r="H2631" s="20"/>
      <c r="I2631" s="20"/>
      <c r="J2631" s="13" t="s">
        <v>127</v>
      </c>
      <c r="K2631" s="15" t="n">
        <v>9635</v>
      </c>
      <c r="L2631" s="15" t="n">
        <v>4244</v>
      </c>
      <c r="M2631" s="15" t="n">
        <v>44</v>
      </c>
      <c r="N2631" s="12" t="n">
        <v>0.002</v>
      </c>
      <c r="O2631" s="12" t="n">
        <v>0.173</v>
      </c>
      <c r="P2631" s="12" t="n">
        <v>7.616</v>
      </c>
      <c r="Q2631" s="26"/>
    </row>
    <row r="2632" ht="22.5" customHeight="1">
      <c r="A2632" s="32"/>
      <c r="B2632" s="20"/>
      <c r="C2632" s="13"/>
      <c r="D2632" s="20"/>
      <c r="E2632" s="29"/>
      <c r="F2632" s="20"/>
      <c r="G2632" s="29"/>
      <c r="H2632" s="20"/>
      <c r="I2632" s="20"/>
      <c r="J2632" s="13" t="s">
        <v>128</v>
      </c>
      <c r="K2632" s="15" t="n">
        <v>18356</v>
      </c>
      <c r="L2632" s="15" t="n">
        <v>7426</v>
      </c>
      <c r="M2632" s="15" t="n">
        <v>88</v>
      </c>
      <c r="N2632" s="12" t="n">
        <v>0.002</v>
      </c>
      <c r="O2632" s="12" t="n">
        <v>0.175</v>
      </c>
      <c r="P2632" s="12" t="n">
        <v>15.402</v>
      </c>
      <c r="Q2632" s="26"/>
    </row>
    <row r="2633" ht="22.5" customHeight="1">
      <c r="A2633" s="32"/>
      <c r="B2633" s="20"/>
      <c r="C2633" s="13" t="n">
        <v>6951594</v>
      </c>
      <c r="D2633" s="13" t="s">
        <v>16</v>
      </c>
      <c r="E2633" s="14" t="s">
        <v>18</v>
      </c>
      <c r="F2633" s="13" t="s">
        <v>15</v>
      </c>
      <c r="G2633" s="24" t="n">
        <v>0.7</v>
      </c>
      <c r="H2633" s="13" t="n">
        <v>400</v>
      </c>
      <c r="I2633" s="21" t="n">
        <f>G2633*H2633*7</f>
        <v>1960</v>
      </c>
      <c r="J2633" s="13" t="s">
        <v>126</v>
      </c>
      <c r="K2633" s="15" t="n">
        <v>1341</v>
      </c>
      <c r="L2633" s="15" t="n">
        <v>550</v>
      </c>
      <c r="M2633" s="15" t="n">
        <v>0</v>
      </c>
      <c r="N2633" s="12" t="n">
        <v>0</v>
      </c>
      <c r="O2633" s="12" t="n">
        <v>0</v>
      </c>
      <c r="P2633" s="12" t="n">
        <v>0</v>
      </c>
      <c r="Q2633" s="23" t="n">
        <f>M2635/H2633</f>
        <v>0.4525</v>
      </c>
    </row>
    <row r="2634" ht="22.5" customHeight="1">
      <c r="A2634" s="32"/>
      <c r="B2634" s="20"/>
      <c r="C2634" s="13"/>
      <c r="D2634" s="20"/>
      <c r="E2634" s="29"/>
      <c r="F2634" s="20"/>
      <c r="G2634" s="29"/>
      <c r="H2634" s="20"/>
      <c r="I2634" s="20"/>
      <c r="J2634" s="13" t="s">
        <v>127</v>
      </c>
      <c r="K2634" s="15" t="n">
        <v>28585</v>
      </c>
      <c r="L2634" s="15" t="n">
        <v>11934</v>
      </c>
      <c r="M2634" s="15" t="n">
        <v>60</v>
      </c>
      <c r="N2634" s="12" t="n">
        <v>0.004</v>
      </c>
      <c r="O2634" s="12" t="n">
        <v>0.715</v>
      </c>
      <c r="P2634" s="12" t="n">
        <v>42.91</v>
      </c>
      <c r="Q2634" s="26"/>
    </row>
    <row r="2635" ht="22.5" customHeight="1">
      <c r="A2635" s="32"/>
      <c r="B2635" s="20"/>
      <c r="C2635" s="13"/>
      <c r="D2635" s="20"/>
      <c r="E2635" s="29"/>
      <c r="F2635" s="20"/>
      <c r="G2635" s="29"/>
      <c r="H2635" s="20"/>
      <c r="I2635" s="20"/>
      <c r="J2635" s="13" t="s">
        <v>128</v>
      </c>
      <c r="K2635" s="15" t="n">
        <v>100229</v>
      </c>
      <c r="L2635" s="15" t="n">
        <v>40003</v>
      </c>
      <c r="M2635" s="15" t="n">
        <v>181</v>
      </c>
      <c r="N2635" s="12" t="n">
        <v>0.003</v>
      </c>
      <c r="O2635" s="12" t="n">
        <v>0.702</v>
      </c>
      <c r="P2635" s="12" t="n">
        <v>127.12</v>
      </c>
      <c r="Q2635" s="26"/>
    </row>
    <row r="2636" ht="22.5" customHeight="1">
      <c r="A2636" s="32"/>
      <c r="B2636" s="20"/>
      <c r="C2636" s="13" t="n">
        <v>2732727</v>
      </c>
      <c r="D2636" s="13" t="s">
        <v>10</v>
      </c>
      <c r="E2636" s="14" t="s">
        <v>19</v>
      </c>
      <c r="F2636" s="13" t="s">
        <v>15</v>
      </c>
      <c r="G2636" s="24" t="n">
        <v>0.25</v>
      </c>
      <c r="H2636" s="13" t="n">
        <v>1000</v>
      </c>
      <c r="I2636" s="21" t="n">
        <f>G2636*H2636*7</f>
        <v>1750</v>
      </c>
      <c r="J2636" s="13" t="s">
        <v>126</v>
      </c>
      <c r="K2636" s="15" t="n">
        <v>342</v>
      </c>
      <c r="L2636" s="15" t="n">
        <v>108</v>
      </c>
      <c r="M2636" s="15" t="n">
        <v>9</v>
      </c>
      <c r="N2636" s="12" t="n">
        <v>0.021</v>
      </c>
      <c r="O2636" s="12" t="n">
        <v>0.25</v>
      </c>
      <c r="P2636" s="12" t="n">
        <v>2.25</v>
      </c>
      <c r="Q2636" s="23" t="n">
        <f>M2638/H2636</f>
        <v>0.351</v>
      </c>
    </row>
    <row r="2637" ht="22.5" customHeight="1">
      <c r="A2637" s="32"/>
      <c r="B2637" s="20"/>
      <c r="C2637" s="13"/>
      <c r="D2637" s="20"/>
      <c r="E2637" s="29"/>
      <c r="F2637" s="20"/>
      <c r="G2637" s="29"/>
      <c r="H2637" s="20"/>
      <c r="I2637" s="20"/>
      <c r="J2637" s="13" t="s">
        <v>127</v>
      </c>
      <c r="K2637" s="15" t="n">
        <v>8043</v>
      </c>
      <c r="L2637" s="15" t="n">
        <v>2458</v>
      </c>
      <c r="M2637" s="15" t="n">
        <v>75</v>
      </c>
      <c r="N2637" s="12" t="n">
        <v>0.008</v>
      </c>
      <c r="O2637" s="12" t="n">
        <v>0.25</v>
      </c>
      <c r="P2637" s="12" t="n">
        <v>18.725</v>
      </c>
      <c r="Q2637" s="26"/>
    </row>
    <row r="2638" ht="22.5" customHeight="1">
      <c r="A2638" s="32"/>
      <c r="B2638" s="20"/>
      <c r="C2638" s="13"/>
      <c r="D2638" s="20"/>
      <c r="E2638" s="29"/>
      <c r="F2638" s="20"/>
      <c r="G2638" s="29"/>
      <c r="H2638" s="20"/>
      <c r="I2638" s="20"/>
      <c r="J2638" s="13" t="s">
        <v>128</v>
      </c>
      <c r="K2638" s="15" t="n">
        <v>27253</v>
      </c>
      <c r="L2638" s="15" t="n">
        <v>9287</v>
      </c>
      <c r="M2638" s="15" t="n">
        <v>351</v>
      </c>
      <c r="N2638" s="12" t="n">
        <v>0.009</v>
      </c>
      <c r="O2638" s="12" t="n">
        <v>0.25</v>
      </c>
      <c r="P2638" s="12" t="n">
        <v>87.575</v>
      </c>
      <c r="Q2638" s="26"/>
    </row>
    <row r="2639" ht="22.5" customHeight="1">
      <c r="A2639" s="32"/>
      <c r="B2639" s="20"/>
      <c r="C2639" s="13" t="n">
        <v>5619156</v>
      </c>
      <c r="D2639" s="13" t="s">
        <v>10</v>
      </c>
      <c r="E2639" s="14" t="s">
        <v>19</v>
      </c>
      <c r="F2639" s="13" t="s">
        <v>12</v>
      </c>
      <c r="G2639" s="24" t="n">
        <v>0.24</v>
      </c>
      <c r="H2639" s="13" t="n">
        <v>500</v>
      </c>
      <c r="I2639" s="21" t="n">
        <f>G2639*H2639*7</f>
        <v>840</v>
      </c>
      <c r="J2639" s="13" t="s">
        <v>126</v>
      </c>
      <c r="K2639" s="15" t="n">
        <v>349</v>
      </c>
      <c r="L2639" s="15" t="n">
        <v>87</v>
      </c>
      <c r="M2639" s="15" t="n">
        <v>0</v>
      </c>
      <c r="N2639" s="12" t="n">
        <v>0</v>
      </c>
      <c r="O2639" s="12" t="n">
        <v>0</v>
      </c>
      <c r="P2639" s="12" t="n">
        <v>0.0142</v>
      </c>
      <c r="Q2639" s="23" t="n">
        <f>M2641/H2639</f>
        <v>0.01</v>
      </c>
    </row>
    <row r="2640" ht="22.5" customHeight="1">
      <c r="A2640" s="32"/>
      <c r="B2640" s="20"/>
      <c r="C2640" s="13"/>
      <c r="D2640" s="20"/>
      <c r="E2640" s="29"/>
      <c r="F2640" s="20"/>
      <c r="G2640" s="29"/>
      <c r="H2640" s="20"/>
      <c r="I2640" s="20"/>
      <c r="J2640" s="13" t="s">
        <v>127</v>
      </c>
      <c r="K2640" s="15" t="n">
        <v>211127</v>
      </c>
      <c r="L2640" s="15" t="n">
        <v>37807</v>
      </c>
      <c r="M2640" s="15" t="n">
        <v>0</v>
      </c>
      <c r="N2640" s="12" t="n">
        <v>0</v>
      </c>
      <c r="O2640" s="12" t="n">
        <v>0</v>
      </c>
      <c r="P2640" s="12" t="n">
        <v>4.3142</v>
      </c>
      <c r="Q2640" s="26"/>
    </row>
    <row r="2641" ht="22.5" customHeight="1">
      <c r="A2641" s="32"/>
      <c r="B2641" s="20"/>
      <c r="C2641" s="13"/>
      <c r="D2641" s="20"/>
      <c r="E2641" s="29"/>
      <c r="F2641" s="20"/>
      <c r="G2641" s="29"/>
      <c r="H2641" s="20"/>
      <c r="I2641" s="20"/>
      <c r="J2641" s="13" t="s">
        <v>128</v>
      </c>
      <c r="K2641" s="15" t="n">
        <v>225633</v>
      </c>
      <c r="L2641" s="15" t="n">
        <v>40341</v>
      </c>
      <c r="M2641" s="15" t="n">
        <v>5</v>
      </c>
      <c r="N2641" s="12" t="n">
        <v>0</v>
      </c>
      <c r="O2641" s="12" t="n">
        <v>1.041</v>
      </c>
      <c r="P2641" s="12" t="n">
        <v>5.2052</v>
      </c>
      <c r="Q2641" s="26"/>
    </row>
    <row r="2642" ht="22.5" customHeight="1">
      <c r="A2642" s="32"/>
      <c r="B2642" s="20"/>
      <c r="C2642" s="13" t="n">
        <v>6425889</v>
      </c>
      <c r="D2642" s="13" t="s">
        <v>10</v>
      </c>
      <c r="E2642" s="14" t="s">
        <v>20</v>
      </c>
      <c r="F2642" s="13" t="s">
        <v>15</v>
      </c>
      <c r="G2642" s="24" t="n">
        <v>0.25</v>
      </c>
      <c r="H2642" s="13" t="n">
        <v>400</v>
      </c>
      <c r="I2642" s="21" t="n">
        <f>G2642*H2642*7</f>
        <v>700</v>
      </c>
      <c r="J2642" s="13" t="s">
        <v>126</v>
      </c>
      <c r="K2642" s="15" t="n">
        <v>126</v>
      </c>
      <c r="L2642" s="15" t="n">
        <v>30</v>
      </c>
      <c r="M2642" s="15" t="n">
        <v>0</v>
      </c>
      <c r="N2642" s="12" t="n">
        <v>0</v>
      </c>
      <c r="O2642" s="12" t="n">
        <v>0</v>
      </c>
      <c r="P2642" s="12" t="n">
        <v>0</v>
      </c>
      <c r="Q2642" s="23" t="n">
        <v>0.003</v>
      </c>
    </row>
    <row r="2643" ht="22.5" customHeight="1">
      <c r="A2643" s="32"/>
      <c r="B2643" s="20"/>
      <c r="C2643" s="13"/>
      <c r="D2643" s="20"/>
      <c r="E2643" s="29"/>
      <c r="F2643" s="20"/>
      <c r="G2643" s="29"/>
      <c r="H2643" s="20"/>
      <c r="I2643" s="20"/>
      <c r="J2643" s="13" t="s">
        <v>127</v>
      </c>
      <c r="K2643" s="15" t="n">
        <v>3414</v>
      </c>
      <c r="L2643" s="36" t="n">
        <v>1241</v>
      </c>
      <c r="M2643" s="15" t="n">
        <v>21</v>
      </c>
      <c r="N2643" s="12" t="n">
        <v>0.004</v>
      </c>
      <c r="O2643" s="12" t="n">
        <v>0.252</v>
      </c>
      <c r="P2643" s="12" t="n">
        <v>5.3</v>
      </c>
      <c r="Q2643" s="26"/>
    </row>
    <row r="2644" ht="22.5" customHeight="1">
      <c r="A2644" s="32"/>
      <c r="B2644" s="20"/>
      <c r="C2644" s="13"/>
      <c r="D2644" s="20"/>
      <c r="E2644" s="29"/>
      <c r="F2644" s="20"/>
      <c r="G2644" s="29"/>
      <c r="H2644" s="20"/>
      <c r="I2644" s="20"/>
      <c r="J2644" s="13" t="s">
        <v>128</v>
      </c>
      <c r="K2644" s="15" t="n">
        <v>19113</v>
      </c>
      <c r="L2644" s="15" t="n">
        <v>5551</v>
      </c>
      <c r="M2644" s="15" t="n">
        <v>136</v>
      </c>
      <c r="N2644" s="12" t="n">
        <v>0.006</v>
      </c>
      <c r="O2644" s="12" t="n">
        <v>0.252</v>
      </c>
      <c r="P2644" s="12" t="n">
        <v>34.25</v>
      </c>
      <c r="Q2644" s="26"/>
    </row>
    <row r="2645" ht="22.5" customHeight="1">
      <c r="A2645" s="32"/>
      <c r="B2645" s="20"/>
      <c r="C2645" s="13" t="n">
        <v>6439005</v>
      </c>
      <c r="D2645" s="13" t="s">
        <v>10</v>
      </c>
      <c r="E2645" s="14" t="s">
        <v>20</v>
      </c>
      <c r="F2645" s="13" t="s">
        <v>21</v>
      </c>
      <c r="G2645" s="24" t="n">
        <v>0.25</v>
      </c>
      <c r="H2645" s="13" t="n">
        <v>300</v>
      </c>
      <c r="I2645" s="21" t="n">
        <f>G2645*H2645*7</f>
        <v>525</v>
      </c>
      <c r="J2645" s="13" t="s">
        <v>126</v>
      </c>
      <c r="K2645" s="15" t="n">
        <v>0</v>
      </c>
      <c r="L2645" s="15" t="n">
        <v>0</v>
      </c>
      <c r="M2645" s="15" t="n">
        <v>0</v>
      </c>
      <c r="N2645" s="12" t="n">
        <v>0</v>
      </c>
      <c r="O2645" s="12" t="n">
        <v>0</v>
      </c>
      <c r="P2645" s="12" t="n">
        <v>0</v>
      </c>
      <c r="Q2645" s="23" t="n">
        <f>M2647/H2645</f>
        <v>0.49</v>
      </c>
    </row>
    <row r="2646" ht="22.5" customHeight="1">
      <c r="A2646" s="32"/>
      <c r="B2646" s="20"/>
      <c r="C2646" s="13"/>
      <c r="D2646" s="20"/>
      <c r="E2646" s="29"/>
      <c r="F2646" s="20"/>
      <c r="G2646" s="29"/>
      <c r="H2646" s="20"/>
      <c r="I2646" s="20"/>
      <c r="J2646" s="13" t="s">
        <v>127</v>
      </c>
      <c r="K2646" s="15" t="n">
        <v>18148</v>
      </c>
      <c r="L2646" s="15" t="n">
        <v>5886</v>
      </c>
      <c r="M2646" s="15" t="n">
        <v>39</v>
      </c>
      <c r="N2646" s="12" t="n">
        <v>0.0017</v>
      </c>
      <c r="O2646" s="12" t="n">
        <v>0.25</v>
      </c>
      <c r="P2646" s="12" t="n">
        <v>9.75</v>
      </c>
      <c r="Q2646" s="26"/>
    </row>
    <row r="2647" ht="22.5" customHeight="1">
      <c r="A2647" s="32"/>
      <c r="B2647" s="20"/>
      <c r="C2647" s="13"/>
      <c r="D2647" s="20"/>
      <c r="E2647" s="29"/>
      <c r="F2647" s="20"/>
      <c r="G2647" s="29"/>
      <c r="H2647" s="20"/>
      <c r="I2647" s="20"/>
      <c r="J2647" s="13" t="s">
        <v>128</v>
      </c>
      <c r="K2647" s="15" t="n">
        <v>107145</v>
      </c>
      <c r="L2647" s="15" t="n">
        <v>32364</v>
      </c>
      <c r="M2647" s="15" t="n">
        <v>147</v>
      </c>
      <c r="N2647" s="12" t="n">
        <v>0.0017</v>
      </c>
      <c r="O2647" s="12" t="n">
        <v>0.25</v>
      </c>
      <c r="P2647" s="12" t="n">
        <v>36.75</v>
      </c>
      <c r="Q2647" s="26"/>
    </row>
    <row r="2648" ht="22.5" customHeight="1">
      <c r="A2648" s="32"/>
      <c r="B2648" s="20"/>
      <c r="C2648" s="13" t="n">
        <v>7203110</v>
      </c>
      <c r="D2648" s="13" t="s">
        <v>22</v>
      </c>
      <c r="E2648" s="14" t="s">
        <v>23</v>
      </c>
      <c r="F2648" s="13" t="s">
        <v>15</v>
      </c>
      <c r="G2648" s="24" t="n">
        <v>0.2</v>
      </c>
      <c r="H2648" s="13" t="n">
        <v>100</v>
      </c>
      <c r="I2648" s="21" t="n">
        <f>G2648*H2648*7</f>
        <v>140</v>
      </c>
      <c r="J2648" s="13" t="s">
        <v>126</v>
      </c>
      <c r="K2648" s="15" t="n">
        <v>91</v>
      </c>
      <c r="L2648" s="15" t="n">
        <v>46</v>
      </c>
      <c r="M2648" s="15" t="n">
        <v>0</v>
      </c>
      <c r="N2648" s="12" t="n">
        <v>0</v>
      </c>
      <c r="O2648" s="12" t="n">
        <v>0</v>
      </c>
      <c r="P2648" s="12" t="n">
        <v>0</v>
      </c>
      <c r="Q2648" s="23" t="n">
        <f>M2650/H2648</f>
        <v>0</v>
      </c>
    </row>
    <row r="2649" ht="22.5" customHeight="1">
      <c r="A2649" s="32"/>
      <c r="B2649" s="20"/>
      <c r="C2649" s="13"/>
      <c r="D2649" s="20"/>
      <c r="E2649" s="29"/>
      <c r="F2649" s="20"/>
      <c r="G2649" s="29"/>
      <c r="H2649" s="20"/>
      <c r="I2649" s="20"/>
      <c r="J2649" s="13" t="s">
        <v>127</v>
      </c>
      <c r="K2649" s="15" t="n">
        <v>2901</v>
      </c>
      <c r="L2649" s="15" t="n">
        <v>1925</v>
      </c>
      <c r="M2649" s="15" t="n">
        <v>0</v>
      </c>
      <c r="N2649" s="12" t="n">
        <v>0</v>
      </c>
      <c r="O2649" s="12" t="n">
        <v>0</v>
      </c>
      <c r="P2649" s="12" t="n">
        <v>0</v>
      </c>
      <c r="Q2649" s="26"/>
    </row>
    <row r="2650" ht="22.5" customHeight="1">
      <c r="A2650" s="32"/>
      <c r="B2650" s="20"/>
      <c r="C2650" s="13"/>
      <c r="D2650" s="20"/>
      <c r="E2650" s="29"/>
      <c r="F2650" s="20"/>
      <c r="G2650" s="29"/>
      <c r="H2650" s="20"/>
      <c r="I2650" s="20"/>
      <c r="J2650" s="13" t="s">
        <v>128</v>
      </c>
      <c r="K2650" s="15" t="n">
        <v>10291</v>
      </c>
      <c r="L2650" s="15" t="n">
        <v>6515</v>
      </c>
      <c r="M2650" s="15" t="n">
        <v>0</v>
      </c>
      <c r="N2650" s="12" t="n">
        <v>0</v>
      </c>
      <c r="O2650" s="12" t="n">
        <v>0</v>
      </c>
      <c r="P2650" s="12" t="n">
        <v>0</v>
      </c>
      <c r="Q2650" s="26"/>
    </row>
    <row r="2651" ht="22.5" customHeight="1">
      <c r="A2651" s="32"/>
      <c r="B2651" s="20"/>
      <c r="C2651" s="13" t="n">
        <v>7202934</v>
      </c>
      <c r="D2651" s="13" t="s">
        <v>22</v>
      </c>
      <c r="E2651" s="14" t="s">
        <v>24</v>
      </c>
      <c r="F2651" s="13" t="s">
        <v>15</v>
      </c>
      <c r="G2651" s="24" t="n">
        <v>0.35</v>
      </c>
      <c r="H2651" s="13" t="n">
        <v>200</v>
      </c>
      <c r="I2651" s="21" t="n">
        <f>G2651*H2651*7</f>
        <v>490</v>
      </c>
      <c r="J2651" s="13" t="s">
        <v>126</v>
      </c>
      <c r="K2651" s="15" t="n">
        <v>2298</v>
      </c>
      <c r="L2651" s="15" t="n">
        <v>1116</v>
      </c>
      <c r="M2651" s="15" t="n">
        <v>0</v>
      </c>
      <c r="N2651" s="12" t="n">
        <v>0</v>
      </c>
      <c r="O2651" s="12" t="n">
        <v>0</v>
      </c>
      <c r="P2651" s="12" t="n">
        <v>0</v>
      </c>
      <c r="Q2651" s="23" t="n">
        <v>0</v>
      </c>
    </row>
    <row r="2652" ht="22.5" customHeight="1">
      <c r="A2652" s="32"/>
      <c r="B2652" s="20"/>
      <c r="C2652" s="13"/>
      <c r="D2652" s="20"/>
      <c r="E2652" s="29"/>
      <c r="F2652" s="20"/>
      <c r="G2652" s="29"/>
      <c r="H2652" s="20"/>
      <c r="I2652" s="20"/>
      <c r="J2652" s="13" t="s">
        <v>127</v>
      </c>
      <c r="K2652" s="17" t="n">
        <v>142567</v>
      </c>
      <c r="L2652" s="15" t="n">
        <v>82674</v>
      </c>
      <c r="M2652" s="15" t="n">
        <v>45</v>
      </c>
      <c r="N2652" s="12" t="n">
        <v>0</v>
      </c>
      <c r="O2652" s="12" t="n">
        <v>0.35</v>
      </c>
      <c r="P2652" s="12" t="n">
        <v>15.75</v>
      </c>
      <c r="Q2652" s="26"/>
    </row>
    <row r="2653" ht="22.5" customHeight="1">
      <c r="A2653" s="32"/>
      <c r="B2653" s="20"/>
      <c r="C2653" s="13"/>
      <c r="D2653" s="20"/>
      <c r="E2653" s="29"/>
      <c r="F2653" s="20"/>
      <c r="G2653" s="29"/>
      <c r="H2653" s="20"/>
      <c r="I2653" s="20"/>
      <c r="J2653" s="13" t="s">
        <v>128</v>
      </c>
      <c r="K2653" s="15" t="n">
        <v>233687</v>
      </c>
      <c r="L2653" s="15" t="n">
        <v>130629</v>
      </c>
      <c r="M2653" s="15" t="n">
        <v>69</v>
      </c>
      <c r="N2653" s="12" t="n">
        <v>0</v>
      </c>
      <c r="O2653" s="12" t="n">
        <v>0.35</v>
      </c>
      <c r="P2653" s="12" t="n">
        <v>24.15</v>
      </c>
      <c r="Q2653" s="26"/>
    </row>
    <row r="2654" ht="22.5" customHeight="1">
      <c r="A2654" s="32"/>
      <c r="B2654" s="20"/>
      <c r="C2654" s="13" t="n">
        <v>5847496</v>
      </c>
      <c r="D2654" s="13" t="s">
        <v>10</v>
      </c>
      <c r="E2654" s="14" t="s">
        <v>25</v>
      </c>
      <c r="F2654" s="13" t="s">
        <v>12</v>
      </c>
      <c r="G2654" s="24" t="n">
        <v>0.3</v>
      </c>
      <c r="H2654" s="13" t="n">
        <v>200</v>
      </c>
      <c r="I2654" s="21" t="n">
        <f>G2654*H2654*7</f>
        <v>420</v>
      </c>
      <c r="J2654" s="13" t="s">
        <v>126</v>
      </c>
      <c r="K2654" s="15" t="n">
        <v>359</v>
      </c>
      <c r="L2654" s="15" t="n">
        <v>15</v>
      </c>
      <c r="M2654" s="15" t="n">
        <v>0</v>
      </c>
      <c r="N2654" s="12" t="n">
        <v>0</v>
      </c>
      <c r="O2654" s="12" t="n">
        <v>0</v>
      </c>
      <c r="P2654" s="12" t="n">
        <v>0.0029</v>
      </c>
      <c r="Q2654" s="23" t="n">
        <f>M2656/H2654</f>
        <v>0</v>
      </c>
    </row>
    <row r="2655" ht="22.5" customHeight="1">
      <c r="A2655" s="32"/>
      <c r="B2655" s="20"/>
      <c r="C2655" s="13"/>
      <c r="D2655" s="20"/>
      <c r="E2655" s="29"/>
      <c r="F2655" s="20"/>
      <c r="G2655" s="29"/>
      <c r="H2655" s="20"/>
      <c r="I2655" s="20"/>
      <c r="J2655" s="13" t="s">
        <v>127</v>
      </c>
      <c r="K2655" s="15" t="n">
        <v>1830</v>
      </c>
      <c r="L2655" s="15" t="n">
        <v>121</v>
      </c>
      <c r="M2655" s="15" t="n">
        <v>0</v>
      </c>
      <c r="N2655" s="12" t="n">
        <v>0</v>
      </c>
      <c r="O2655" s="12" t="n">
        <v>0</v>
      </c>
      <c r="P2655" s="12" t="n">
        <v>0.054</v>
      </c>
      <c r="Q2655" s="26"/>
    </row>
    <row r="2656" ht="22.5" customHeight="1">
      <c r="A2656" s="32"/>
      <c r="B2656" s="20"/>
      <c r="C2656" s="13"/>
      <c r="D2656" s="20"/>
      <c r="E2656" s="29"/>
      <c r="F2656" s="20"/>
      <c r="G2656" s="29"/>
      <c r="H2656" s="20"/>
      <c r="I2656" s="20"/>
      <c r="J2656" s="13" t="s">
        <v>128</v>
      </c>
      <c r="K2656" s="15" t="n">
        <v>4969</v>
      </c>
      <c r="L2656" s="15" t="n">
        <v>285</v>
      </c>
      <c r="M2656" s="15" t="n">
        <v>0</v>
      </c>
      <c r="N2656" s="12" t="n">
        <v>0</v>
      </c>
      <c r="O2656" s="12" t="n">
        <v>0</v>
      </c>
      <c r="P2656" s="12" t="n">
        <v>0.1043</v>
      </c>
      <c r="Q2656" s="26"/>
    </row>
    <row r="2657" ht="22.5" customHeight="1">
      <c r="A2657" s="32"/>
      <c r="B2657" s="20"/>
      <c r="C2657" s="13" t="n">
        <v>7572369</v>
      </c>
      <c r="D2657" s="13" t="s">
        <v>10</v>
      </c>
      <c r="E2657" s="14" t="s">
        <v>25</v>
      </c>
      <c r="F2657" s="13" t="s">
        <v>15</v>
      </c>
      <c r="G2657" s="24" t="n">
        <v>0.3</v>
      </c>
      <c r="H2657" s="13" t="n">
        <v>400</v>
      </c>
      <c r="I2657" s="21" t="n">
        <f>G2657*H2657*7</f>
        <v>840</v>
      </c>
      <c r="J2657" s="13" t="s">
        <v>126</v>
      </c>
      <c r="K2657" s="15" t="n">
        <v>2</v>
      </c>
      <c r="L2657" s="15" t="n">
        <v>0</v>
      </c>
      <c r="M2657" s="15" t="n">
        <v>0</v>
      </c>
      <c r="N2657" s="12" t="n">
        <v>0</v>
      </c>
      <c r="O2657" s="12" t="n">
        <v>0</v>
      </c>
      <c r="P2657" s="12" t="n">
        <v>0</v>
      </c>
      <c r="Q2657" s="23" t="n">
        <f>M2659/H2657</f>
        <v>0.14</v>
      </c>
    </row>
    <row r="2658" ht="22.5" customHeight="1">
      <c r="A2658" s="32"/>
      <c r="B2658" s="20"/>
      <c r="C2658" s="13"/>
      <c r="D2658" s="20"/>
      <c r="E2658" s="29"/>
      <c r="F2658" s="20"/>
      <c r="G2658" s="29"/>
      <c r="H2658" s="20"/>
      <c r="I2658" s="20"/>
      <c r="J2658" s="13" t="s">
        <v>127</v>
      </c>
      <c r="K2658" s="15" t="n">
        <v>3558</v>
      </c>
      <c r="L2658" s="15" t="n">
        <v>1262</v>
      </c>
      <c r="M2658" s="15" t="n">
        <v>32</v>
      </c>
      <c r="N2658" s="12" t="n">
        <v>0.008</v>
      </c>
      <c r="O2658" s="12" t="n">
        <v>0.315</v>
      </c>
      <c r="P2658" s="12" t="n">
        <v>10.08</v>
      </c>
      <c r="Q2658" s="26"/>
    </row>
    <row r="2659" ht="22.5" customHeight="1">
      <c r="A2659" s="32"/>
      <c r="B2659" s="20"/>
      <c r="C2659" s="13"/>
      <c r="D2659" s="20"/>
      <c r="E2659" s="29"/>
      <c r="F2659" s="20"/>
      <c r="G2659" s="29"/>
      <c r="H2659" s="20"/>
      <c r="I2659" s="20"/>
      <c r="J2659" s="13" t="s">
        <v>128</v>
      </c>
      <c r="K2659" s="15" t="n">
        <v>5086</v>
      </c>
      <c r="L2659" s="15" t="n">
        <v>1754</v>
      </c>
      <c r="M2659" s="15" t="n">
        <v>56</v>
      </c>
      <c r="N2659" s="12" t="n">
        <v>0.01</v>
      </c>
      <c r="O2659" s="12" t="n">
        <v>0.31</v>
      </c>
      <c r="P2659" s="12" t="n">
        <v>17.34</v>
      </c>
      <c r="Q2659" s="26"/>
    </row>
    <row r="2660" ht="22.5" customHeight="1">
      <c r="A2660" s="32"/>
      <c r="B2660" s="20"/>
      <c r="C2660" s="13" t="n">
        <v>8460883</v>
      </c>
      <c r="D2660" s="13" t="s">
        <v>16</v>
      </c>
      <c r="E2660" s="14" t="s">
        <v>11</v>
      </c>
      <c r="F2660" s="13" t="s">
        <v>15</v>
      </c>
      <c r="G2660" s="24" t="n">
        <v>0.14</v>
      </c>
      <c r="H2660" s="13" t="n">
        <v>1400</v>
      </c>
      <c r="I2660" s="21" t="n">
        <f>G2660*H2660*7</f>
        <v>1372</v>
      </c>
      <c r="J2660" s="13" t="s">
        <v>126</v>
      </c>
      <c r="K2660" s="15" t="n">
        <v>6420</v>
      </c>
      <c r="L2660" s="15" t="n">
        <v>1807</v>
      </c>
      <c r="M2660" s="15" t="n">
        <v>57</v>
      </c>
      <c r="N2660" s="12" t="n">
        <v>0.004</v>
      </c>
      <c r="O2660" s="12" t="n">
        <v>0.14</v>
      </c>
      <c r="P2660" s="12" t="n">
        <v>7.952</v>
      </c>
      <c r="Q2660" s="23" t="n">
        <f>M2662/H2660</f>
        <v>0.751428571428571</v>
      </c>
    </row>
    <row r="2661" ht="22.5" customHeight="1">
      <c r="A2661" s="32"/>
      <c r="B2661" s="20"/>
      <c r="C2661" s="13"/>
      <c r="D2661" s="20"/>
      <c r="E2661" s="29"/>
      <c r="F2661" s="20"/>
      <c r="G2661" s="29"/>
      <c r="H2661" s="20"/>
      <c r="I2661" s="20"/>
      <c r="J2661" s="13" t="s">
        <v>127</v>
      </c>
      <c r="K2661" s="15" t="n">
        <v>29652</v>
      </c>
      <c r="L2661" s="15" t="n">
        <v>8672</v>
      </c>
      <c r="M2661" s="15" t="n">
        <v>233</v>
      </c>
      <c r="N2661" s="12" t="n">
        <v>0.004</v>
      </c>
      <c r="O2661" s="12" t="n">
        <v>0.139</v>
      </c>
      <c r="P2661" s="12" t="n">
        <v>32.466</v>
      </c>
      <c r="Q2661" s="26"/>
    </row>
    <row r="2662" ht="22.5" customHeight="1">
      <c r="A2662" s="32"/>
      <c r="B2662" s="20"/>
      <c r="C2662" s="13"/>
      <c r="D2662" s="20"/>
      <c r="E2662" s="29"/>
      <c r="F2662" s="20"/>
      <c r="G2662" s="29"/>
      <c r="H2662" s="20"/>
      <c r="I2662" s="20"/>
      <c r="J2662" s="13" t="s">
        <v>128</v>
      </c>
      <c r="K2662" s="15" t="n">
        <v>96512</v>
      </c>
      <c r="L2662" s="15" t="n">
        <v>31259</v>
      </c>
      <c r="M2662" s="15" t="n">
        <v>1052</v>
      </c>
      <c r="N2662" s="12" t="n">
        <v>0.005</v>
      </c>
      <c r="O2662" s="12" t="n">
        <v>0.139</v>
      </c>
      <c r="P2662" s="12" t="n">
        <v>146.496</v>
      </c>
      <c r="Q2662" s="26"/>
    </row>
    <row r="2663" ht="22.5" customHeight="1">
      <c r="A2663" s="32"/>
      <c r="B2663" s="20"/>
      <c r="C2663" s="13" t="n">
        <v>8531973</v>
      </c>
      <c r="D2663" s="13" t="s">
        <v>16</v>
      </c>
      <c r="E2663" s="14" t="s">
        <v>18</v>
      </c>
      <c r="F2663" s="13" t="s">
        <v>26</v>
      </c>
      <c r="G2663" s="24" t="n">
        <v>0.45</v>
      </c>
      <c r="H2663" s="13" t="n">
        <v>150</v>
      </c>
      <c r="I2663" s="21" t="n">
        <f>G2663*H2663*7</f>
        <v>472.5</v>
      </c>
      <c r="J2663" s="13" t="s">
        <v>126</v>
      </c>
      <c r="K2663" s="15" t="n">
        <v>0</v>
      </c>
      <c r="L2663" s="15" t="n">
        <v>0</v>
      </c>
      <c r="M2663" s="15" t="n">
        <v>0</v>
      </c>
      <c r="N2663" s="12" t="n">
        <v>0</v>
      </c>
      <c r="O2663" s="12" t="n">
        <v>0</v>
      </c>
      <c r="P2663" s="12" t="n">
        <v>0</v>
      </c>
      <c r="Q2663" s="23" t="n">
        <f>M2665/H2663</f>
        <v>0.353333333333333</v>
      </c>
    </row>
    <row r="2664" ht="22.5" customHeight="1">
      <c r="A2664" s="32"/>
      <c r="B2664" s="20"/>
      <c r="C2664" s="13"/>
      <c r="D2664" s="20"/>
      <c r="E2664" s="29"/>
      <c r="F2664" s="20"/>
      <c r="G2664" s="29"/>
      <c r="H2664" s="20"/>
      <c r="I2664" s="20"/>
      <c r="J2664" s="13" t="s">
        <v>127</v>
      </c>
      <c r="K2664" s="15" t="n">
        <v>169092</v>
      </c>
      <c r="L2664" s="15" t="n">
        <v>371</v>
      </c>
      <c r="M2664" s="15" t="n">
        <v>17</v>
      </c>
      <c r="N2664" s="12" t="n">
        <v>0.03</v>
      </c>
      <c r="O2664" s="12" t="n">
        <v>0.61</v>
      </c>
      <c r="P2664" s="12" t="n">
        <v>10.43</v>
      </c>
      <c r="Q2664" s="26"/>
    </row>
    <row r="2665" ht="22.5" customHeight="1">
      <c r="A2665" s="32"/>
      <c r="B2665" s="20"/>
      <c r="C2665" s="13"/>
      <c r="D2665" s="20"/>
      <c r="E2665" s="29"/>
      <c r="F2665" s="20"/>
      <c r="G2665" s="29"/>
      <c r="H2665" s="20"/>
      <c r="I2665" s="20"/>
      <c r="J2665" s="13" t="s">
        <v>128</v>
      </c>
      <c r="K2665" s="15" t="n">
        <v>554156</v>
      </c>
      <c r="L2665" s="15" t="n">
        <v>1223</v>
      </c>
      <c r="M2665" s="15" t="n">
        <v>53</v>
      </c>
      <c r="N2665" s="12" t="n">
        <v>0.03</v>
      </c>
      <c r="O2665" s="12" t="n">
        <v>0.72</v>
      </c>
      <c r="P2665" s="12" t="n">
        <v>37.97</v>
      </c>
      <c r="Q2665" s="26"/>
    </row>
    <row r="2666" ht="22.5" customHeight="1">
      <c r="A2666" s="32"/>
      <c r="B2666" s="20"/>
      <c r="C2666" s="13" t="n">
        <v>8156506</v>
      </c>
      <c r="D2666" s="13" t="s">
        <v>27</v>
      </c>
      <c r="E2666" s="14" t="s">
        <v>14</v>
      </c>
      <c r="F2666" s="13" t="s">
        <v>15</v>
      </c>
      <c r="G2666" s="24" t="n">
        <v>0.13</v>
      </c>
      <c r="H2666" s="13" t="n">
        <v>1000</v>
      </c>
      <c r="I2666" s="21" t="n">
        <f>G2666*H2666*7</f>
        <v>910</v>
      </c>
      <c r="J2666" s="13" t="s">
        <v>126</v>
      </c>
      <c r="K2666" s="15" t="n">
        <v>120</v>
      </c>
      <c r="L2666" s="15" t="n">
        <v>16</v>
      </c>
      <c r="M2666" s="15" t="n">
        <v>0</v>
      </c>
      <c r="N2666" s="12" t="n">
        <v>0</v>
      </c>
      <c r="O2666" s="12" t="n">
        <v>0</v>
      </c>
      <c r="P2666" s="12" t="n">
        <v>0</v>
      </c>
      <c r="Q2666" s="23" t="n">
        <f>M2668/H2666</f>
        <v>1</v>
      </c>
    </row>
    <row r="2667" ht="22.5" customHeight="1">
      <c r="A2667" s="32"/>
      <c r="B2667" s="20"/>
      <c r="C2667" s="13"/>
      <c r="D2667" s="20"/>
      <c r="E2667" s="29"/>
      <c r="F2667" s="20"/>
      <c r="G2667" s="29"/>
      <c r="H2667" s="20"/>
      <c r="I2667" s="20"/>
      <c r="J2667" s="13" t="s">
        <v>127</v>
      </c>
      <c r="K2667" s="15" t="n">
        <v>16270</v>
      </c>
      <c r="L2667" s="15" t="n">
        <v>6300</v>
      </c>
      <c r="M2667" s="15" t="n">
        <v>353</v>
      </c>
      <c r="N2667" s="12" t="n">
        <v>0.007</v>
      </c>
      <c r="O2667" s="12" t="n">
        <v>0.13</v>
      </c>
      <c r="P2667" s="12" t="n">
        <v>45.83</v>
      </c>
      <c r="Q2667" s="26"/>
    </row>
    <row r="2668" ht="22.5" customHeight="1">
      <c r="A2668" s="32"/>
      <c r="B2668" s="20"/>
      <c r="C2668" s="13"/>
      <c r="D2668" s="20"/>
      <c r="E2668" s="29"/>
      <c r="F2668" s="20"/>
      <c r="G2668" s="29"/>
      <c r="H2668" s="20"/>
      <c r="I2668" s="20"/>
      <c r="J2668" s="13" t="s">
        <v>128</v>
      </c>
      <c r="K2668" s="15" t="n">
        <v>61040</v>
      </c>
      <c r="L2668" s="15" t="n">
        <v>23784</v>
      </c>
      <c r="M2668" s="15" t="n">
        <v>1000</v>
      </c>
      <c r="N2668" s="12" t="n">
        <v>0.005</v>
      </c>
      <c r="O2668" s="12" t="n">
        <v>0.13</v>
      </c>
      <c r="P2668" s="12" t="n">
        <v>129.94</v>
      </c>
      <c r="Q2668" s="26"/>
    </row>
    <row r="2669" ht="22.5" customHeight="1">
      <c r="A2669" s="32"/>
      <c r="B2669" s="20"/>
      <c r="C2669" s="13" t="n">
        <v>8819666</v>
      </c>
      <c r="D2669" s="13" t="s">
        <v>27</v>
      </c>
      <c r="E2669" s="14" t="s">
        <v>14</v>
      </c>
      <c r="F2669" s="13" t="s">
        <v>12</v>
      </c>
      <c r="G2669" s="24" t="n">
        <v>0.08</v>
      </c>
      <c r="H2669" s="13" t="n">
        <v>200</v>
      </c>
      <c r="I2669" s="21" t="n">
        <f>G2669*H2669*7</f>
        <v>112</v>
      </c>
      <c r="J2669" s="13" t="s">
        <v>126</v>
      </c>
      <c r="K2669" s="15" t="n">
        <v>1265</v>
      </c>
      <c r="L2669" s="15" t="n">
        <v>184</v>
      </c>
      <c r="M2669" s="15" t="n">
        <v>20</v>
      </c>
      <c r="N2669" s="12" t="n">
        <v>0.015</v>
      </c>
      <c r="O2669" s="12" t="n">
        <v>0.136</v>
      </c>
      <c r="P2669" s="12" t="n">
        <v>2.7142</v>
      </c>
      <c r="Q2669" s="23" t="n">
        <f>M2671/H2669</f>
        <v>0.975</v>
      </c>
    </row>
    <row r="2670" ht="22.5" customHeight="1">
      <c r="A2670" s="32"/>
      <c r="B2670" s="20"/>
      <c r="C2670" s="13"/>
      <c r="D2670" s="20"/>
      <c r="E2670" s="29"/>
      <c r="F2670" s="20"/>
      <c r="G2670" s="29"/>
      <c r="H2670" s="20"/>
      <c r="I2670" s="20"/>
      <c r="J2670" s="13" t="s">
        <v>127</v>
      </c>
      <c r="K2670" s="15" t="n">
        <v>4948</v>
      </c>
      <c r="L2670" s="15" t="n">
        <v>772</v>
      </c>
      <c r="M2670" s="15" t="n">
        <v>86</v>
      </c>
      <c r="N2670" s="12" t="n">
        <v>0.013</v>
      </c>
      <c r="O2670" s="12" t="n">
        <v>0.117</v>
      </c>
      <c r="P2670" s="12" t="n">
        <v>10.0719</v>
      </c>
      <c r="Q2670" s="26"/>
    </row>
    <row r="2671" ht="22.5" customHeight="1">
      <c r="A2671" s="32"/>
      <c r="B2671" s="20"/>
      <c r="C2671" s="13"/>
      <c r="D2671" s="20"/>
      <c r="E2671" s="29"/>
      <c r="F2671" s="20"/>
      <c r="G2671" s="29"/>
      <c r="H2671" s="20"/>
      <c r="I2671" s="20"/>
      <c r="J2671" s="13" t="s">
        <v>128</v>
      </c>
      <c r="K2671" s="15" t="n">
        <v>9615</v>
      </c>
      <c r="L2671" s="15" t="n">
        <v>1570</v>
      </c>
      <c r="M2671" s="15" t="n">
        <v>195</v>
      </c>
      <c r="N2671" s="12" t="n">
        <v>0.013</v>
      </c>
      <c r="O2671" s="12" t="n">
        <v>0.103</v>
      </c>
      <c r="P2671" s="12" t="n">
        <v>19.9969</v>
      </c>
      <c r="Q2671" s="26"/>
    </row>
    <row r="2672" ht="22.5" customHeight="1">
      <c r="A2672" s="32"/>
      <c r="B2672" s="20"/>
      <c r="C2672" s="13" t="n">
        <v>91410799</v>
      </c>
      <c r="D2672" s="13" t="s">
        <v>31</v>
      </c>
      <c r="E2672" s="14" t="s">
        <v>42</v>
      </c>
      <c r="F2672" s="13" t="s">
        <v>15</v>
      </c>
      <c r="G2672" s="24" t="n">
        <v>0.02</v>
      </c>
      <c r="H2672" s="13" t="n">
        <v>500</v>
      </c>
      <c r="I2672" s="21" t="n">
        <f>G2672*H2672*7</f>
        <v>70</v>
      </c>
      <c r="J2672" s="13" t="s">
        <v>126</v>
      </c>
      <c r="K2672" s="15" t="n">
        <v>112</v>
      </c>
      <c r="L2672" s="15" t="n">
        <v>19</v>
      </c>
      <c r="M2672" s="15" t="n">
        <v>0</v>
      </c>
      <c r="N2672" s="12" t="n">
        <v>0</v>
      </c>
      <c r="O2672" s="12" t="n">
        <v>0</v>
      </c>
      <c r="P2672" s="12" t="n">
        <v>0</v>
      </c>
      <c r="Q2672" s="23" t="n">
        <f>M2674/H2672</f>
        <v>0.24</v>
      </c>
    </row>
    <row r="2673" ht="22.5" customHeight="1">
      <c r="A2673" s="32"/>
      <c r="B2673" s="20"/>
      <c r="C2673" s="13"/>
      <c r="D2673" s="20"/>
      <c r="E2673" s="29"/>
      <c r="F2673" s="20"/>
      <c r="G2673" s="29"/>
      <c r="H2673" s="20"/>
      <c r="I2673" s="20"/>
      <c r="J2673" s="13" t="s">
        <v>127</v>
      </c>
      <c r="K2673" s="15" t="n">
        <v>63058</v>
      </c>
      <c r="L2673" s="15" t="n">
        <v>11079</v>
      </c>
      <c r="M2673" s="15" t="n">
        <v>120</v>
      </c>
      <c r="N2673" s="12" t="n">
        <v>0</v>
      </c>
      <c r="O2673" s="12" t="n">
        <v>0.02</v>
      </c>
      <c r="P2673" s="12" t="n">
        <v>2.4</v>
      </c>
      <c r="Q2673" s="26"/>
    </row>
    <row r="2674" ht="22.5" customHeight="1">
      <c r="A2674" s="32"/>
      <c r="B2674" s="20"/>
      <c r="C2674" s="13"/>
      <c r="D2674" s="20"/>
      <c r="E2674" s="29"/>
      <c r="F2674" s="20"/>
      <c r="G2674" s="29"/>
      <c r="H2674" s="20"/>
      <c r="I2674" s="20"/>
      <c r="J2674" s="13" t="s">
        <v>128</v>
      </c>
      <c r="K2674" s="15" t="n">
        <v>65749</v>
      </c>
      <c r="L2674" s="15" t="n">
        <v>11370</v>
      </c>
      <c r="M2674" s="15" t="n">
        <v>120</v>
      </c>
      <c r="N2674" s="12" t="n">
        <v>0</v>
      </c>
      <c r="O2674" s="12" t="n">
        <v>0.02</v>
      </c>
      <c r="P2674" s="12" t="n">
        <v>2.4</v>
      </c>
      <c r="Q2674" s="26"/>
    </row>
    <row r="2675" ht="22.5" customHeight="1">
      <c r="A2675" s="32"/>
      <c r="B2675" s="20"/>
      <c r="C2675" s="13" t="n">
        <v>7872826</v>
      </c>
      <c r="D2675" s="13" t="s">
        <v>28</v>
      </c>
      <c r="E2675" s="14" t="s">
        <v>14</v>
      </c>
      <c r="F2675" s="13" t="s">
        <v>15</v>
      </c>
      <c r="G2675" s="24" t="n">
        <v>0.48</v>
      </c>
      <c r="H2675" s="13" t="n">
        <v>100</v>
      </c>
      <c r="I2675" s="21" t="n">
        <f>G2675*H2675*7</f>
        <v>336</v>
      </c>
      <c r="J2675" s="13" t="s">
        <v>126</v>
      </c>
      <c r="K2675" s="15" t="n">
        <v>11</v>
      </c>
      <c r="L2675" s="15" t="n">
        <v>1</v>
      </c>
      <c r="M2675" s="15" t="n">
        <v>0</v>
      </c>
      <c r="N2675" s="12" t="n">
        <v>0</v>
      </c>
      <c r="O2675" s="12" t="n">
        <v>0</v>
      </c>
      <c r="P2675" s="12" t="n">
        <v>0</v>
      </c>
      <c r="Q2675" s="23" t="n">
        <f>M2677/H2675</f>
        <v>1</v>
      </c>
    </row>
    <row r="2676" ht="22.5" customHeight="1">
      <c r="A2676" s="32"/>
      <c r="B2676" s="20"/>
      <c r="C2676" s="13"/>
      <c r="D2676" s="20"/>
      <c r="E2676" s="29"/>
      <c r="F2676" s="20"/>
      <c r="G2676" s="29"/>
      <c r="H2676" s="20"/>
      <c r="I2676" s="20"/>
      <c r="J2676" s="13" t="s">
        <v>127</v>
      </c>
      <c r="K2676" s="15" t="n">
        <v>16381</v>
      </c>
      <c r="L2676" s="15" t="n">
        <v>3089</v>
      </c>
      <c r="M2676" s="15" t="n">
        <v>62</v>
      </c>
      <c r="N2676" s="12" t="n">
        <v>0.01</v>
      </c>
      <c r="O2676" s="12" t="n">
        <v>0.477</v>
      </c>
      <c r="P2676" s="12" t="n">
        <v>29.568</v>
      </c>
      <c r="Q2676" s="26"/>
    </row>
    <row r="2677" ht="22.5" customHeight="1">
      <c r="A2677" s="32"/>
      <c r="B2677" s="20"/>
      <c r="C2677" s="13"/>
      <c r="D2677" s="20"/>
      <c r="E2677" s="29"/>
      <c r="F2677" s="20"/>
      <c r="G2677" s="29"/>
      <c r="H2677" s="20"/>
      <c r="I2677" s="20"/>
      <c r="J2677" s="13" t="s">
        <v>128</v>
      </c>
      <c r="K2677" s="15" t="n">
        <v>42514</v>
      </c>
      <c r="L2677" s="15" t="n">
        <v>6788</v>
      </c>
      <c r="M2677" s="15" t="n">
        <v>100</v>
      </c>
      <c r="N2677" s="12" t="n">
        <v>0.007</v>
      </c>
      <c r="O2677" s="12" t="n">
        <v>0.477</v>
      </c>
      <c r="P2677" s="12" t="n">
        <v>47.736</v>
      </c>
      <c r="Q2677" s="26"/>
    </row>
    <row r="2678" ht="22.5" customHeight="1">
      <c r="A2678" s="32"/>
      <c r="B2678" s="20"/>
      <c r="C2678" s="13" t="n">
        <v>9311355</v>
      </c>
      <c r="D2678" s="13" t="s">
        <v>29</v>
      </c>
      <c r="E2678" s="14" t="s">
        <v>14</v>
      </c>
      <c r="F2678" s="13" t="s">
        <v>15</v>
      </c>
      <c r="G2678" s="24" t="n">
        <v>0.15</v>
      </c>
      <c r="H2678" s="13" t="n">
        <v>80</v>
      </c>
      <c r="I2678" s="21" t="n">
        <f>G2678*H2678*7</f>
        <v>84</v>
      </c>
      <c r="J2678" s="13" t="s">
        <v>126</v>
      </c>
      <c r="K2678" s="15" t="n">
        <v>11</v>
      </c>
      <c r="L2678" s="15" t="n">
        <v>1</v>
      </c>
      <c r="M2678" s="15" t="n">
        <v>0</v>
      </c>
      <c r="N2678" s="12" t="n">
        <v>0</v>
      </c>
      <c r="O2678" s="12" t="n">
        <v>0</v>
      </c>
      <c r="P2678" s="12" t="n">
        <v>0</v>
      </c>
      <c r="Q2678" s="23" t="n">
        <f>M2680/H2678</f>
        <v>0.15</v>
      </c>
    </row>
    <row r="2679" ht="22.5" customHeight="1">
      <c r="A2679" s="32"/>
      <c r="B2679" s="20"/>
      <c r="C2679" s="13"/>
      <c r="D2679" s="20"/>
      <c r="E2679" s="29"/>
      <c r="F2679" s="20"/>
      <c r="G2679" s="29"/>
      <c r="H2679" s="20"/>
      <c r="I2679" s="20"/>
      <c r="J2679" s="13" t="s">
        <v>127</v>
      </c>
      <c r="K2679" s="15" t="n">
        <v>2523</v>
      </c>
      <c r="L2679" s="15" t="n">
        <v>671</v>
      </c>
      <c r="M2679" s="15" t="n">
        <v>8</v>
      </c>
      <c r="N2679" s="12" t="n">
        <v>0</v>
      </c>
      <c r="O2679" s="12" t="n">
        <v>0.15</v>
      </c>
      <c r="P2679" s="12" t="n">
        <v>1.2</v>
      </c>
      <c r="Q2679" s="26"/>
      <c r="R2679" s="4" t="s">
        <v>161</v>
      </c>
    </row>
    <row r="2680" ht="22.5" customHeight="1">
      <c r="A2680" s="32"/>
      <c r="B2680" s="20"/>
      <c r="C2680" s="13"/>
      <c r="D2680" s="20"/>
      <c r="E2680" s="29"/>
      <c r="F2680" s="20"/>
      <c r="G2680" s="29"/>
      <c r="H2680" s="20"/>
      <c r="I2680" s="20"/>
      <c r="J2680" s="13" t="s">
        <v>128</v>
      </c>
      <c r="K2680" s="15" t="n">
        <v>4897</v>
      </c>
      <c r="L2680" s="15" t="n">
        <v>1046</v>
      </c>
      <c r="M2680" s="15" t="n">
        <v>12</v>
      </c>
      <c r="N2680" s="12" t="n">
        <v>0.002</v>
      </c>
      <c r="O2680" s="12" t="n">
        <v>0.15</v>
      </c>
      <c r="P2680" s="12" t="n">
        <v>1.8</v>
      </c>
      <c r="Q2680" s="26"/>
    </row>
    <row r="2681" ht="22.5" customHeight="1">
      <c r="A2681" s="32"/>
      <c r="B2681" s="20"/>
      <c r="C2681" s="13" t="n">
        <v>12114239</v>
      </c>
      <c r="D2681" s="13" t="s">
        <v>27</v>
      </c>
      <c r="E2681" s="14" t="s">
        <v>14</v>
      </c>
      <c r="F2681" s="13" t="s">
        <v>26</v>
      </c>
      <c r="G2681" s="24" t="n">
        <v>0.2</v>
      </c>
      <c r="H2681" s="13" t="n">
        <v>100</v>
      </c>
      <c r="I2681" s="21" t="n">
        <f>G2681*H2681*7</f>
        <v>140</v>
      </c>
      <c r="J2681" s="13" t="s">
        <v>126</v>
      </c>
      <c r="K2681" s="15" t="n">
        <v>0</v>
      </c>
      <c r="L2681" s="15" t="n">
        <v>0</v>
      </c>
      <c r="M2681" s="15" t="n">
        <v>0</v>
      </c>
      <c r="N2681" s="12" t="n">
        <v>0</v>
      </c>
      <c r="O2681" s="12" t="n">
        <v>0</v>
      </c>
      <c r="P2681" s="12" t="n">
        <v>0</v>
      </c>
      <c r="Q2681" s="23" t="n">
        <f>M2683/H2681</f>
        <v>0.75</v>
      </c>
    </row>
    <row r="2682" ht="22.5" customHeight="1">
      <c r="A2682" s="32"/>
      <c r="B2682" s="20"/>
      <c r="C2682" s="13"/>
      <c r="D2682" s="20"/>
      <c r="E2682" s="29"/>
      <c r="F2682" s="20"/>
      <c r="G2682" s="29"/>
      <c r="H2682" s="20"/>
      <c r="I2682" s="20"/>
      <c r="J2682" s="13" t="s">
        <v>127</v>
      </c>
      <c r="K2682" s="15" t="n">
        <v>25346</v>
      </c>
      <c r="L2682" s="15" t="n">
        <v>173</v>
      </c>
      <c r="M2682" s="15" t="n">
        <v>35</v>
      </c>
      <c r="N2682" s="12" t="n">
        <v>0.03</v>
      </c>
      <c r="O2682" s="12" t="n">
        <v>0.13</v>
      </c>
      <c r="P2682" s="12" t="n">
        <v>4.4</v>
      </c>
      <c r="Q2682" s="26"/>
    </row>
    <row r="2683" ht="22.5" customHeight="1">
      <c r="A2683" s="32"/>
      <c r="B2683" s="20"/>
      <c r="C2683" s="13"/>
      <c r="D2683" s="20"/>
      <c r="E2683" s="29"/>
      <c r="F2683" s="20"/>
      <c r="G2683" s="29"/>
      <c r="H2683" s="20"/>
      <c r="I2683" s="20"/>
      <c r="J2683" s="13" t="s">
        <v>128</v>
      </c>
      <c r="K2683" s="15" t="n">
        <v>73311</v>
      </c>
      <c r="L2683" s="15" t="n">
        <v>381</v>
      </c>
      <c r="M2683" s="15" t="n">
        <v>75</v>
      </c>
      <c r="N2683" s="12" t="n">
        <v>0.02</v>
      </c>
      <c r="O2683" s="12" t="n">
        <v>0.13</v>
      </c>
      <c r="P2683" s="12" t="n">
        <v>9.44</v>
      </c>
      <c r="Q2683" s="26"/>
    </row>
    <row r="2684" ht="22.5" customHeight="1">
      <c r="A2684" s="32"/>
      <c r="B2684" s="20"/>
      <c r="C2684" s="13" t="n">
        <v>10501490</v>
      </c>
      <c r="D2684" s="13" t="s">
        <v>13</v>
      </c>
      <c r="E2684" s="14" t="s">
        <v>14</v>
      </c>
      <c r="F2684" s="13" t="s">
        <v>15</v>
      </c>
      <c r="G2684" s="24" t="n">
        <v>0.15</v>
      </c>
      <c r="H2684" s="13" t="n">
        <v>100</v>
      </c>
      <c r="I2684" s="21" t="n">
        <f>G2684*H2684*7</f>
        <v>105</v>
      </c>
      <c r="J2684" s="13" t="s">
        <v>126</v>
      </c>
      <c r="K2684" s="15" t="n">
        <v>0</v>
      </c>
      <c r="L2684" s="15" t="n">
        <v>0</v>
      </c>
      <c r="M2684" s="15" t="n">
        <v>0</v>
      </c>
      <c r="N2684" s="12" t="n">
        <v>0</v>
      </c>
      <c r="O2684" s="12" t="n">
        <v>0</v>
      </c>
      <c r="P2684" s="12" t="n">
        <v>0</v>
      </c>
      <c r="Q2684" s="23" t="n">
        <f>M2686/H2684</f>
        <v>0.05</v>
      </c>
    </row>
    <row r="2685" ht="22.5" customHeight="1">
      <c r="A2685" s="32"/>
      <c r="B2685" s="20"/>
      <c r="C2685" s="13"/>
      <c r="D2685" s="20"/>
      <c r="E2685" s="29"/>
      <c r="F2685" s="20"/>
      <c r="G2685" s="29"/>
      <c r="H2685" s="20"/>
      <c r="I2685" s="20"/>
      <c r="J2685" s="13" t="s">
        <v>127</v>
      </c>
      <c r="K2685" s="15" t="n">
        <v>23</v>
      </c>
      <c r="L2685" s="15" t="n">
        <v>2</v>
      </c>
      <c r="M2685" s="15" t="n">
        <v>0</v>
      </c>
      <c r="N2685" s="12" t="n">
        <v>0</v>
      </c>
      <c r="O2685" s="12" t="n">
        <v>0</v>
      </c>
      <c r="P2685" s="12" t="n">
        <v>0</v>
      </c>
      <c r="Q2685" s="26"/>
    </row>
    <row r="2686" ht="22.5" customHeight="1">
      <c r="A2686" s="32"/>
      <c r="B2686" s="20"/>
      <c r="C2686" s="13"/>
      <c r="D2686" s="20"/>
      <c r="E2686" s="29"/>
      <c r="F2686" s="20"/>
      <c r="G2686" s="29"/>
      <c r="H2686" s="20"/>
      <c r="I2686" s="20"/>
      <c r="J2686" s="13" t="s">
        <v>128</v>
      </c>
      <c r="K2686" s="15" t="n">
        <v>736</v>
      </c>
      <c r="L2686" s="15" t="n">
        <v>266</v>
      </c>
      <c r="M2686" s="15" t="n">
        <v>5</v>
      </c>
      <c r="N2686" s="12" t="n">
        <v>0.002</v>
      </c>
      <c r="O2686" s="12" t="n">
        <v>0.13</v>
      </c>
      <c r="P2686" s="12" t="n">
        <v>0.65</v>
      </c>
      <c r="Q2686" s="26"/>
    </row>
    <row r="2687" ht="22.5" customHeight="1">
      <c r="A2687" s="32"/>
      <c r="B2687" s="20"/>
      <c r="C2687" s="53" t="n">
        <v>10912510</v>
      </c>
      <c r="D2687" s="13" t="s">
        <v>10</v>
      </c>
      <c r="E2687" s="14" t="s">
        <v>11</v>
      </c>
      <c r="F2687" s="13" t="s">
        <v>30</v>
      </c>
      <c r="G2687" s="24" t="n">
        <v>0.17</v>
      </c>
      <c r="H2687" s="13" t="n">
        <v>1500</v>
      </c>
      <c r="I2687" s="21" t="n">
        <f>G2687*H2687*7</f>
        <v>1785</v>
      </c>
      <c r="J2687" s="13" t="s">
        <v>126</v>
      </c>
      <c r="K2687" s="15" t="n">
        <v>7204</v>
      </c>
      <c r="L2687" s="15" t="n">
        <v>1732</v>
      </c>
      <c r="M2687" s="15" t="n">
        <v>69</v>
      </c>
      <c r="N2687" s="12" t="n">
        <v>0.01</v>
      </c>
      <c r="O2687" s="12" t="n">
        <v>0.23</v>
      </c>
      <c r="P2687" s="12" t="n">
        <v>15.7</v>
      </c>
      <c r="Q2687" s="23" t="n">
        <f>M2689/H2687</f>
        <v>0.262666666666667</v>
      </c>
    </row>
    <row r="2688" ht="22.5" customHeight="1">
      <c r="A2688" s="32"/>
      <c r="B2688" s="20"/>
      <c r="C2688" s="13"/>
      <c r="D2688" s="20"/>
      <c r="E2688" s="29"/>
      <c r="F2688" s="20"/>
      <c r="G2688" s="29"/>
      <c r="H2688" s="20"/>
      <c r="I2688" s="20"/>
      <c r="J2688" s="13" t="s">
        <v>127</v>
      </c>
      <c r="K2688" s="17" t="n">
        <v>14868</v>
      </c>
      <c r="L2688" s="15" t="n">
        <v>3830</v>
      </c>
      <c r="M2688" s="15" t="n">
        <v>145</v>
      </c>
      <c r="N2688" s="12" t="n">
        <v>0.01</v>
      </c>
      <c r="O2688" s="12" t="n">
        <v>0.21</v>
      </c>
      <c r="P2688" s="12" t="n">
        <v>30.49</v>
      </c>
      <c r="Q2688" s="26"/>
    </row>
    <row r="2689" ht="22.5" customHeight="1">
      <c r="A2689" s="32"/>
      <c r="B2689" s="20"/>
      <c r="C2689" s="13"/>
      <c r="D2689" s="20"/>
      <c r="E2689" s="29"/>
      <c r="F2689" s="20"/>
      <c r="G2689" s="29"/>
      <c r="H2689" s="20"/>
      <c r="I2689" s="20"/>
      <c r="J2689" s="13" t="s">
        <v>128</v>
      </c>
      <c r="K2689" s="15" t="n">
        <v>47565</v>
      </c>
      <c r="L2689" s="15" t="n">
        <v>11969</v>
      </c>
      <c r="M2689" s="15" t="n">
        <v>394</v>
      </c>
      <c r="N2689" s="12" t="n">
        <v>0.01</v>
      </c>
      <c r="O2689" s="12" t="n">
        <v>0.3045</v>
      </c>
      <c r="P2689" s="12" t="n">
        <v>119.98</v>
      </c>
      <c r="Q2689" s="26"/>
    </row>
    <row r="2690" ht="22.5" customHeight="1">
      <c r="A2690" s="32"/>
      <c r="B2690" s="20"/>
      <c r="C2690" s="53" t="n">
        <v>11080098</v>
      </c>
      <c r="D2690" s="13" t="s">
        <v>22</v>
      </c>
      <c r="E2690" s="14" t="s">
        <v>24</v>
      </c>
      <c r="F2690" s="13" t="s">
        <v>15</v>
      </c>
      <c r="G2690" s="24" t="n">
        <v>0.6</v>
      </c>
      <c r="H2690" s="13" t="n">
        <v>100</v>
      </c>
      <c r="I2690" s="21" t="n">
        <f>G2690*H2690*7</f>
        <v>420</v>
      </c>
      <c r="J2690" s="13" t="s">
        <v>126</v>
      </c>
      <c r="K2690" s="15" t="n">
        <v>0</v>
      </c>
      <c r="L2690" s="15" t="n">
        <v>0</v>
      </c>
      <c r="M2690" s="15" t="n">
        <v>0</v>
      </c>
      <c r="N2690" s="12" t="n">
        <v>0</v>
      </c>
      <c r="O2690" s="12" t="n">
        <v>0</v>
      </c>
      <c r="P2690" s="12" t="n">
        <v>0</v>
      </c>
      <c r="Q2690" s="23" t="n">
        <f>M2692/H2690</f>
        <v>0.01</v>
      </c>
    </row>
    <row r="2691" ht="22.5" customHeight="1">
      <c r="A2691" s="32"/>
      <c r="B2691" s="20"/>
      <c r="C2691" s="13"/>
      <c r="D2691" s="20"/>
      <c r="E2691" s="29"/>
      <c r="F2691" s="20"/>
      <c r="G2691" s="29"/>
      <c r="H2691" s="20"/>
      <c r="I2691" s="20"/>
      <c r="J2691" s="13" t="s">
        <v>127</v>
      </c>
      <c r="K2691" s="15" t="n">
        <v>12</v>
      </c>
      <c r="L2691" s="15" t="n">
        <v>2</v>
      </c>
      <c r="M2691" s="15" t="n">
        <v>0</v>
      </c>
      <c r="N2691" s="12" t="n">
        <v>0</v>
      </c>
      <c r="O2691" s="12" t="n">
        <v>0</v>
      </c>
      <c r="P2691" s="12" t="n">
        <v>0</v>
      </c>
      <c r="Q2691" s="26"/>
    </row>
    <row r="2692" ht="22.5" customHeight="1">
      <c r="A2692" s="32"/>
      <c r="B2692" s="20"/>
      <c r="C2692" s="13"/>
      <c r="D2692" s="20"/>
      <c r="E2692" s="29"/>
      <c r="F2692" s="20"/>
      <c r="G2692" s="29"/>
      <c r="H2692" s="20"/>
      <c r="I2692" s="20"/>
      <c r="J2692" s="13" t="s">
        <v>128</v>
      </c>
      <c r="K2692" s="15" t="n">
        <v>2363</v>
      </c>
      <c r="L2692" s="15" t="n">
        <v>1072</v>
      </c>
      <c r="M2692" s="15" t="n">
        <v>1</v>
      </c>
      <c r="N2692" s="12" t="n">
        <v>0.001</v>
      </c>
      <c r="O2692" s="12" t="n">
        <v>0.6</v>
      </c>
      <c r="P2692" s="12" t="n">
        <v>0.6</v>
      </c>
      <c r="Q2692" s="26"/>
    </row>
    <row r="2693" ht="22.5" customHeight="1">
      <c r="A2693" s="32"/>
      <c r="B2693" s="20"/>
      <c r="C2693" s="53" t="n">
        <v>91540124</v>
      </c>
      <c r="D2693" s="13" t="s">
        <v>93</v>
      </c>
      <c r="E2693" s="14" t="s">
        <v>54</v>
      </c>
      <c r="F2693" s="13" t="s">
        <v>12</v>
      </c>
      <c r="G2693" s="24" t="n">
        <v>0.5</v>
      </c>
      <c r="H2693" s="13" t="n">
        <v>50</v>
      </c>
      <c r="I2693" s="21" t="n">
        <f>G2693*H2693*7</f>
        <v>175</v>
      </c>
      <c r="J2693" s="13" t="s">
        <v>126</v>
      </c>
      <c r="K2693" s="15" t="n">
        <v>107</v>
      </c>
      <c r="L2693" s="15" t="n">
        <v>37</v>
      </c>
      <c r="M2693" s="15" t="n">
        <v>0</v>
      </c>
      <c r="N2693" s="12" t="n">
        <v>0</v>
      </c>
      <c r="O2693" s="12" t="n">
        <v>0</v>
      </c>
      <c r="P2693" s="12" t="n">
        <v>0.5175</v>
      </c>
      <c r="Q2693" s="23" t="n">
        <f>M2695/H2693</f>
        <v>0</v>
      </c>
    </row>
    <row r="2694" ht="22.5" customHeight="1">
      <c r="A2694" s="32"/>
      <c r="B2694" s="20"/>
      <c r="C2694" s="13"/>
      <c r="D2694" s="20"/>
      <c r="E2694" s="29"/>
      <c r="F2694" s="20"/>
      <c r="G2694" s="29"/>
      <c r="H2694" s="20"/>
      <c r="I2694" s="20"/>
      <c r="J2694" s="13" t="s">
        <v>127</v>
      </c>
      <c r="K2694" s="15" t="n">
        <v>129</v>
      </c>
      <c r="L2694" s="15" t="n">
        <v>48</v>
      </c>
      <c r="M2694" s="15" t="n">
        <v>0</v>
      </c>
      <c r="N2694" s="12" t="n">
        <v>0</v>
      </c>
      <c r="O2694" s="12" t="n">
        <v>0</v>
      </c>
      <c r="P2694" s="12" t="n">
        <v>0.7248</v>
      </c>
      <c r="Q2694" s="26"/>
      <c r="R2694" s="4" t="s">
        <v>162</v>
      </c>
    </row>
    <row r="2695" ht="22.5" customHeight="1">
      <c r="A2695" s="32"/>
      <c r="B2695" s="20"/>
      <c r="C2695" s="13"/>
      <c r="D2695" s="20"/>
      <c r="E2695" s="29"/>
      <c r="F2695" s="20"/>
      <c r="G2695" s="29"/>
      <c r="H2695" s="20"/>
      <c r="I2695" s="20"/>
      <c r="J2695" s="13" t="s">
        <v>128</v>
      </c>
      <c r="K2695" s="15" t="n">
        <v>129</v>
      </c>
      <c r="L2695" s="15" t="n">
        <v>48</v>
      </c>
      <c r="M2695" s="15" t="n">
        <v>0</v>
      </c>
      <c r="N2695" s="12" t="n">
        <v>0</v>
      </c>
      <c r="O2695" s="12" t="n">
        <v>0</v>
      </c>
      <c r="P2695" s="12" t="n">
        <v>0.7248</v>
      </c>
      <c r="Q2695" s="26"/>
    </row>
    <row r="2696" ht="22.5" customHeight="1">
      <c r="A2696" s="32"/>
      <c r="B2696" s="20"/>
      <c r="C2696" s="53" t="n">
        <v>11715627</v>
      </c>
      <c r="D2696" s="13" t="s">
        <v>29</v>
      </c>
      <c r="E2696" s="14" t="s">
        <v>14</v>
      </c>
      <c r="F2696" s="13" t="s">
        <v>15</v>
      </c>
      <c r="G2696" s="24" t="n">
        <v>0.4</v>
      </c>
      <c r="H2696" s="13" t="n">
        <v>100</v>
      </c>
      <c r="I2696" s="21" t="n">
        <f>G2696*H2696*7</f>
        <v>280</v>
      </c>
      <c r="J2696" s="13" t="s">
        <v>126</v>
      </c>
      <c r="K2696" s="15" t="n">
        <v>0</v>
      </c>
      <c r="L2696" s="15" t="n">
        <v>0</v>
      </c>
      <c r="M2696" s="15" t="n">
        <v>0</v>
      </c>
      <c r="N2696" s="12" t="n">
        <v>0</v>
      </c>
      <c r="O2696" s="12" t="n">
        <v>0</v>
      </c>
      <c r="P2696" s="12" t="n">
        <v>0</v>
      </c>
      <c r="Q2696" s="23" t="n">
        <f>M2698/H2696</f>
        <v>0</v>
      </c>
    </row>
    <row r="2697" ht="22.5" customHeight="1">
      <c r="A2697" s="32"/>
      <c r="B2697" s="20"/>
      <c r="C2697" s="13"/>
      <c r="D2697" s="20"/>
      <c r="E2697" s="29"/>
      <c r="F2697" s="20"/>
      <c r="G2697" s="29"/>
      <c r="H2697" s="20"/>
      <c r="I2697" s="20"/>
      <c r="J2697" s="13" t="s">
        <v>127</v>
      </c>
      <c r="K2697" s="15" t="n">
        <v>1</v>
      </c>
      <c r="L2697" s="15" t="n">
        <v>0</v>
      </c>
      <c r="M2697" s="15" t="n">
        <v>0</v>
      </c>
      <c r="N2697" s="12" t="n">
        <v>0</v>
      </c>
      <c r="O2697" s="12" t="n">
        <v>0</v>
      </c>
      <c r="P2697" s="12" t="n">
        <v>0</v>
      </c>
      <c r="Q2697" s="26"/>
    </row>
    <row r="2698" ht="22.5" customHeight="1">
      <c r="A2698" s="32"/>
      <c r="B2698" s="20"/>
      <c r="C2698" s="13"/>
      <c r="D2698" s="20"/>
      <c r="E2698" s="29"/>
      <c r="F2698" s="20"/>
      <c r="G2698" s="29"/>
      <c r="H2698" s="20"/>
      <c r="I2698" s="20"/>
      <c r="J2698" s="13" t="s">
        <v>128</v>
      </c>
      <c r="K2698" s="15" t="n">
        <v>66</v>
      </c>
      <c r="L2698" s="15" t="n">
        <v>1</v>
      </c>
      <c r="M2698" s="15" t="n">
        <v>0</v>
      </c>
      <c r="N2698" s="12" t="n">
        <v>0</v>
      </c>
      <c r="O2698" s="12" t="n">
        <v>0</v>
      </c>
      <c r="P2698" s="12" t="n">
        <v>0</v>
      </c>
      <c r="Q2698" s="26"/>
    </row>
    <row r="2699" ht="22.5" customHeight="1">
      <c r="A2699" s="32"/>
      <c r="B2699" s="20"/>
      <c r="C2699" s="53" t="n">
        <v>11715655</v>
      </c>
      <c r="D2699" s="13" t="s">
        <v>16</v>
      </c>
      <c r="E2699" s="14" t="s">
        <v>11</v>
      </c>
      <c r="F2699" s="13" t="s">
        <v>15</v>
      </c>
      <c r="G2699" s="24" t="n">
        <v>0.15</v>
      </c>
      <c r="H2699" s="13" t="n">
        <v>100</v>
      </c>
      <c r="I2699" s="21" t="n">
        <f>G2699*H2699*7</f>
        <v>105</v>
      </c>
      <c r="J2699" s="13" t="s">
        <v>126</v>
      </c>
      <c r="K2699" s="15" t="n">
        <v>0</v>
      </c>
      <c r="L2699" s="15" t="n">
        <v>0</v>
      </c>
      <c r="M2699" s="15" t="n">
        <v>0</v>
      </c>
      <c r="N2699" s="12" t="n">
        <v>0</v>
      </c>
      <c r="O2699" s="12" t="n">
        <v>0</v>
      </c>
      <c r="P2699" s="12" t="n">
        <v>0</v>
      </c>
      <c r="Q2699" s="23" t="n">
        <f>M2701/H2699</f>
        <v>0</v>
      </c>
    </row>
    <row r="2700" ht="22.5" customHeight="1">
      <c r="A2700" s="32"/>
      <c r="B2700" s="20"/>
      <c r="C2700" s="13"/>
      <c r="D2700" s="20"/>
      <c r="E2700" s="29"/>
      <c r="F2700" s="20"/>
      <c r="G2700" s="29"/>
      <c r="H2700" s="20"/>
      <c r="I2700" s="20"/>
      <c r="J2700" s="13" t="s">
        <v>127</v>
      </c>
      <c r="K2700" s="15" t="n">
        <v>23</v>
      </c>
      <c r="L2700" s="15" t="n">
        <v>2</v>
      </c>
      <c r="M2700" s="15" t="n">
        <v>0</v>
      </c>
      <c r="N2700" s="12" t="n">
        <v>0</v>
      </c>
      <c r="O2700" s="12" t="n">
        <v>0</v>
      </c>
      <c r="P2700" s="12" t="n">
        <v>0</v>
      </c>
      <c r="Q2700" s="26"/>
    </row>
    <row r="2701" ht="22.5" customHeight="1">
      <c r="A2701" s="32"/>
      <c r="B2701" s="20"/>
      <c r="C2701" s="13"/>
      <c r="D2701" s="20"/>
      <c r="E2701" s="29"/>
      <c r="F2701" s="20"/>
      <c r="G2701" s="29"/>
      <c r="H2701" s="20"/>
      <c r="I2701" s="20"/>
      <c r="J2701" s="13" t="s">
        <v>128</v>
      </c>
      <c r="K2701" s="15" t="n">
        <v>362</v>
      </c>
      <c r="L2701" s="15" t="n">
        <v>6</v>
      </c>
      <c r="M2701" s="15" t="n">
        <v>0</v>
      </c>
      <c r="N2701" s="12" t="n">
        <v>0</v>
      </c>
      <c r="O2701" s="12" t="n">
        <v>0</v>
      </c>
      <c r="P2701" s="12" t="n">
        <v>0</v>
      </c>
      <c r="Q2701" s="26"/>
    </row>
    <row r="2702" ht="22.5" customHeight="1">
      <c r="A2702" s="32"/>
      <c r="B2702" s="20"/>
      <c r="C2702" s="53" t="n">
        <v>11715811</v>
      </c>
      <c r="D2702" s="13" t="s">
        <v>16</v>
      </c>
      <c r="E2702" s="14" t="s">
        <v>17</v>
      </c>
      <c r="F2702" s="13" t="s">
        <v>15</v>
      </c>
      <c r="G2702" s="24" t="n">
        <v>0.17</v>
      </c>
      <c r="H2702" s="13" t="n">
        <v>100</v>
      </c>
      <c r="I2702" s="21" t="n">
        <f>G2702*H2702*7</f>
        <v>119</v>
      </c>
      <c r="J2702" s="13" t="s">
        <v>126</v>
      </c>
      <c r="K2702" s="15" t="n">
        <v>0</v>
      </c>
      <c r="L2702" s="15" t="n">
        <v>0</v>
      </c>
      <c r="M2702" s="15" t="n">
        <v>0</v>
      </c>
      <c r="N2702" s="12" t="n">
        <v>0</v>
      </c>
      <c r="O2702" s="12" t="n">
        <v>0</v>
      </c>
      <c r="P2702" s="12" t="n">
        <v>0</v>
      </c>
      <c r="Q2702" s="23" t="n">
        <f>M2704/H2702</f>
        <v>0</v>
      </c>
    </row>
    <row r="2703" ht="22.5" customHeight="1">
      <c r="A2703" s="32"/>
      <c r="B2703" s="20"/>
      <c r="C2703" s="13"/>
      <c r="D2703" s="20"/>
      <c r="E2703" s="29"/>
      <c r="F2703" s="20"/>
      <c r="G2703" s="29"/>
      <c r="H2703" s="20"/>
      <c r="I2703" s="20"/>
      <c r="J2703" s="13" t="s">
        <v>127</v>
      </c>
      <c r="K2703" s="15" t="n">
        <v>8</v>
      </c>
      <c r="L2703" s="15" t="n">
        <v>0</v>
      </c>
      <c r="M2703" s="15" t="n">
        <v>0</v>
      </c>
      <c r="N2703" s="12" t="n">
        <v>0</v>
      </c>
      <c r="O2703" s="12" t="n">
        <v>0</v>
      </c>
      <c r="P2703" s="12" t="n">
        <v>0</v>
      </c>
      <c r="Q2703" s="26"/>
    </row>
    <row r="2704" ht="22.5" customHeight="1">
      <c r="A2704" s="32"/>
      <c r="B2704" s="20"/>
      <c r="C2704" s="13"/>
      <c r="D2704" s="20"/>
      <c r="E2704" s="29"/>
      <c r="F2704" s="20"/>
      <c r="G2704" s="29"/>
      <c r="H2704" s="20"/>
      <c r="I2704" s="20"/>
      <c r="J2704" s="13" t="s">
        <v>128</v>
      </c>
      <c r="K2704" s="15" t="n">
        <v>194</v>
      </c>
      <c r="L2704" s="15" t="n">
        <v>2</v>
      </c>
      <c r="M2704" s="15" t="n">
        <v>0</v>
      </c>
      <c r="N2704" s="12" t="n">
        <v>0</v>
      </c>
      <c r="O2704" s="12" t="n">
        <v>0</v>
      </c>
      <c r="P2704" s="12" t="n">
        <v>0</v>
      </c>
      <c r="Q2704" s="26"/>
    </row>
    <row r="2705" ht="22.5" customHeight="1">
      <c r="A2705" s="32"/>
      <c r="B2705" s="20"/>
      <c r="C2705" s="53" t="n">
        <v>11729927</v>
      </c>
      <c r="D2705" s="13" t="s">
        <v>10</v>
      </c>
      <c r="E2705" s="14" t="s">
        <v>20</v>
      </c>
      <c r="F2705" s="13" t="s">
        <v>15</v>
      </c>
      <c r="G2705" s="24" t="n">
        <v>0.25</v>
      </c>
      <c r="H2705" s="13" t="n">
        <v>100</v>
      </c>
      <c r="I2705" s="21" t="n">
        <f>G2705*H2705*7</f>
        <v>175</v>
      </c>
      <c r="J2705" s="13" t="s">
        <v>126</v>
      </c>
      <c r="K2705" s="15" t="n">
        <v>0</v>
      </c>
      <c r="L2705" s="15" t="n">
        <v>0</v>
      </c>
      <c r="M2705" s="15" t="n">
        <v>0</v>
      </c>
      <c r="N2705" s="12" t="n">
        <v>0</v>
      </c>
      <c r="O2705" s="12" t="n">
        <v>0</v>
      </c>
      <c r="P2705" s="12" t="n">
        <v>0</v>
      </c>
      <c r="Q2705" s="23" t="n">
        <f>M2707/H2705</f>
        <v>0</v>
      </c>
    </row>
    <row r="2706" ht="22.5" customHeight="1">
      <c r="A2706" s="32"/>
      <c r="B2706" s="20"/>
      <c r="C2706" s="13"/>
      <c r="D2706" s="20"/>
      <c r="E2706" s="29"/>
      <c r="F2706" s="20"/>
      <c r="G2706" s="29"/>
      <c r="H2706" s="20"/>
      <c r="I2706" s="20"/>
      <c r="J2706" s="13" t="s">
        <v>127</v>
      </c>
      <c r="K2706" s="15" t="n">
        <v>18</v>
      </c>
      <c r="L2706" s="15" t="n">
        <v>0</v>
      </c>
      <c r="M2706" s="15" t="n">
        <v>0</v>
      </c>
      <c r="N2706" s="12" t="n">
        <v>0</v>
      </c>
      <c r="O2706" s="12" t="n">
        <v>0</v>
      </c>
      <c r="P2706" s="12" t="n">
        <v>0</v>
      </c>
      <c r="Q2706" s="26"/>
    </row>
    <row r="2707" ht="22.5" customHeight="1">
      <c r="A2707" s="32"/>
      <c r="B2707" s="20"/>
      <c r="C2707" s="13"/>
      <c r="D2707" s="20"/>
      <c r="E2707" s="29"/>
      <c r="F2707" s="20"/>
      <c r="G2707" s="29"/>
      <c r="H2707" s="20"/>
      <c r="I2707" s="20"/>
      <c r="J2707" s="13" t="s">
        <v>128</v>
      </c>
      <c r="K2707" s="15" t="n">
        <v>521</v>
      </c>
      <c r="L2707" s="15" t="n">
        <v>12</v>
      </c>
      <c r="M2707" s="15" t="n">
        <v>0</v>
      </c>
      <c r="N2707" s="12" t="n">
        <v>0</v>
      </c>
      <c r="O2707" s="12" t="n">
        <v>0</v>
      </c>
      <c r="P2707" s="12" t="n">
        <v>0</v>
      </c>
      <c r="Q2707" s="26"/>
    </row>
    <row r="2708" ht="22.5" customHeight="1">
      <c r="A2708" s="32"/>
      <c r="B2708" s="20"/>
      <c r="C2708" s="53" t="n">
        <v>11729820</v>
      </c>
      <c r="D2708" s="13" t="s">
        <v>10</v>
      </c>
      <c r="E2708" s="14" t="s">
        <v>25</v>
      </c>
      <c r="F2708" s="13" t="s">
        <v>15</v>
      </c>
      <c r="G2708" s="24" t="n">
        <v>0.3</v>
      </c>
      <c r="H2708" s="13" t="n">
        <v>100</v>
      </c>
      <c r="I2708" s="21" t="n">
        <f>G2708*H2708*7</f>
        <v>210</v>
      </c>
      <c r="J2708" s="13" t="s">
        <v>126</v>
      </c>
      <c r="K2708" s="15" t="n">
        <v>0</v>
      </c>
      <c r="L2708" s="15" t="n">
        <v>0</v>
      </c>
      <c r="M2708" s="15" t="n">
        <v>0</v>
      </c>
      <c r="N2708" s="12" t="n">
        <v>0</v>
      </c>
      <c r="O2708" s="12" t="n">
        <v>0</v>
      </c>
      <c r="P2708" s="12" t="n">
        <v>0</v>
      </c>
      <c r="Q2708" s="23" t="n">
        <f>M2710/H2708</f>
        <v>0</v>
      </c>
    </row>
    <row r="2709" ht="22.5" customHeight="1">
      <c r="A2709" s="32"/>
      <c r="B2709" s="20"/>
      <c r="C2709" s="13"/>
      <c r="D2709" s="20"/>
      <c r="E2709" s="29"/>
      <c r="F2709" s="20"/>
      <c r="G2709" s="29"/>
      <c r="H2709" s="20"/>
      <c r="I2709" s="20"/>
      <c r="J2709" s="13" t="s">
        <v>127</v>
      </c>
      <c r="K2709" s="15" t="n">
        <v>3</v>
      </c>
      <c r="L2709" s="15" t="n">
        <v>0</v>
      </c>
      <c r="M2709" s="15" t="n">
        <v>0</v>
      </c>
      <c r="N2709" s="12" t="n">
        <v>0</v>
      </c>
      <c r="O2709" s="12" t="n">
        <v>0</v>
      </c>
      <c r="P2709" s="12" t="n">
        <v>0</v>
      </c>
      <c r="Q2709" s="26"/>
    </row>
    <row r="2710" ht="22.5" customHeight="1">
      <c r="A2710" s="32"/>
      <c r="B2710" s="20"/>
      <c r="C2710" s="13"/>
      <c r="D2710" s="20"/>
      <c r="E2710" s="29"/>
      <c r="F2710" s="20"/>
      <c r="G2710" s="29"/>
      <c r="H2710" s="20"/>
      <c r="I2710" s="20"/>
      <c r="J2710" s="13" t="s">
        <v>128</v>
      </c>
      <c r="K2710" s="15" t="n">
        <v>23</v>
      </c>
      <c r="L2710" s="15" t="n">
        <v>6</v>
      </c>
      <c r="M2710" s="15" t="n">
        <v>0</v>
      </c>
      <c r="N2710" s="12" t="n">
        <v>0</v>
      </c>
      <c r="O2710" s="12" t="n">
        <v>0</v>
      </c>
      <c r="P2710" s="12" t="n">
        <v>0</v>
      </c>
      <c r="Q2710" s="26"/>
    </row>
    <row r="2711" ht="22.5" customHeight="1">
      <c r="A2711" s="32"/>
      <c r="B2711" s="20"/>
      <c r="C2711" s="53" t="n">
        <v>11729830</v>
      </c>
      <c r="D2711" s="13" t="s">
        <v>10</v>
      </c>
      <c r="E2711" s="14" t="s">
        <v>11</v>
      </c>
      <c r="F2711" s="13" t="s">
        <v>12</v>
      </c>
      <c r="G2711" s="24" t="n">
        <v>0.17</v>
      </c>
      <c r="H2711" s="13" t="n">
        <v>100</v>
      </c>
      <c r="I2711" s="21" t="n">
        <f>G2711*H2711*7</f>
        <v>119</v>
      </c>
      <c r="J2711" s="13" t="s">
        <v>126</v>
      </c>
      <c r="K2711" s="15" t="n">
        <v>0</v>
      </c>
      <c r="L2711" s="15" t="n">
        <v>0</v>
      </c>
      <c r="M2711" s="15" t="n">
        <v>0</v>
      </c>
      <c r="N2711" s="12" t="n">
        <v>0</v>
      </c>
      <c r="O2711" s="12" t="n">
        <v>0</v>
      </c>
      <c r="P2711" s="12" t="n">
        <v>0</v>
      </c>
      <c r="Q2711" s="23" t="n">
        <f>M2713/H2711</f>
        <v>0</v>
      </c>
    </row>
    <row r="2712" ht="22.5" customHeight="1">
      <c r="A2712" s="32"/>
      <c r="B2712" s="20"/>
      <c r="C2712" s="13"/>
      <c r="D2712" s="20"/>
      <c r="E2712" s="29"/>
      <c r="F2712" s="20"/>
      <c r="G2712" s="29"/>
      <c r="H2712" s="20"/>
      <c r="I2712" s="20"/>
      <c r="J2712" s="13" t="s">
        <v>127</v>
      </c>
      <c r="K2712" s="15" t="n">
        <v>1</v>
      </c>
      <c r="L2712" s="15" t="n">
        <v>0</v>
      </c>
      <c r="M2712" s="15" t="n">
        <v>0</v>
      </c>
      <c r="N2712" s="12" t="n">
        <v>0</v>
      </c>
      <c r="O2712" s="12" t="n">
        <v>0</v>
      </c>
      <c r="P2712" s="12" t="n">
        <v>0</v>
      </c>
      <c r="Q2712" s="26"/>
    </row>
    <row r="2713" ht="22.5" customHeight="1">
      <c r="A2713" s="32"/>
      <c r="B2713" s="20"/>
      <c r="C2713" s="13"/>
      <c r="D2713" s="20"/>
      <c r="E2713" s="29"/>
      <c r="F2713" s="20"/>
      <c r="G2713" s="29"/>
      <c r="H2713" s="20"/>
      <c r="I2713" s="20"/>
      <c r="J2713" s="13" t="s">
        <v>128</v>
      </c>
      <c r="K2713" s="15" t="n">
        <v>14</v>
      </c>
      <c r="L2713" s="15" t="n">
        <v>1</v>
      </c>
      <c r="M2713" s="15" t="n">
        <v>0</v>
      </c>
      <c r="N2713" s="12" t="n">
        <v>0</v>
      </c>
      <c r="O2713" s="12" t="n">
        <v>0</v>
      </c>
      <c r="P2713" s="12" t="n">
        <v>0.0011</v>
      </c>
      <c r="Q2713" s="26"/>
    </row>
    <row r="2714" ht="22.5" customHeight="1">
      <c r="A2714" s="32"/>
      <c r="B2714" s="20"/>
      <c r="C2714" s="53" t="n">
        <v>11892329</v>
      </c>
      <c r="D2714" s="13" t="s">
        <v>10</v>
      </c>
      <c r="E2714" s="14" t="s">
        <v>11</v>
      </c>
      <c r="F2714" s="13" t="s">
        <v>15</v>
      </c>
      <c r="G2714" s="24" t="n">
        <v>0.25</v>
      </c>
      <c r="H2714" s="13" t="n">
        <v>800</v>
      </c>
      <c r="I2714" s="21" t="n">
        <f>G2714*H2714*7</f>
        <v>1400</v>
      </c>
      <c r="J2714" s="13" t="s">
        <v>126</v>
      </c>
      <c r="K2714" s="15" t="n">
        <v>8</v>
      </c>
      <c r="L2714" s="15" t="n">
        <v>1</v>
      </c>
      <c r="M2714" s="15" t="n">
        <v>0</v>
      </c>
      <c r="N2714" s="12" t="n">
        <v>0</v>
      </c>
      <c r="O2714" s="12" t="n">
        <v>0</v>
      </c>
      <c r="P2714" s="12" t="n">
        <v>0</v>
      </c>
      <c r="Q2714" s="23" t="n">
        <f>M2716/H2714</f>
        <v>2.31625</v>
      </c>
    </row>
    <row r="2715" ht="22.5" customHeight="1">
      <c r="A2715" s="32"/>
      <c r="B2715" s="20"/>
      <c r="C2715" s="13"/>
      <c r="D2715" s="20"/>
      <c r="E2715" s="29"/>
      <c r="F2715" s="20"/>
      <c r="G2715" s="29"/>
      <c r="H2715" s="20"/>
      <c r="I2715" s="20"/>
      <c r="J2715" s="13" t="s">
        <v>127</v>
      </c>
      <c r="K2715" s="15" t="n">
        <v>2337</v>
      </c>
      <c r="L2715" s="15" t="n">
        <v>900</v>
      </c>
      <c r="M2715" s="15" t="n">
        <v>22</v>
      </c>
      <c r="N2715" s="12" t="n">
        <v>0.005</v>
      </c>
      <c r="O2715" s="12" t="n">
        <v>0.22</v>
      </c>
      <c r="P2715" s="12" t="n">
        <v>4.84</v>
      </c>
      <c r="Q2715" s="26"/>
    </row>
    <row r="2716" ht="22.5" customHeight="1">
      <c r="A2716" s="32"/>
      <c r="B2716" s="20"/>
      <c r="C2716" s="13"/>
      <c r="D2716" s="20"/>
      <c r="E2716" s="29"/>
      <c r="F2716" s="20"/>
      <c r="G2716" s="29"/>
      <c r="H2716" s="20"/>
      <c r="I2716" s="20"/>
      <c r="J2716" s="13" t="s">
        <v>128</v>
      </c>
      <c r="K2716" s="15" t="n">
        <v>161798</v>
      </c>
      <c r="L2716" s="15" t="n">
        <v>55883</v>
      </c>
      <c r="M2716" s="15" t="n">
        <v>1853</v>
      </c>
      <c r="N2716" s="12" t="n">
        <v>0.007</v>
      </c>
      <c r="O2716" s="12" t="n">
        <v>0.22</v>
      </c>
      <c r="P2716" s="12" t="n">
        <v>407.66</v>
      </c>
      <c r="Q2716" s="26"/>
    </row>
    <row r="2717" ht="22.5" customHeight="1">
      <c r="A2717" s="32"/>
      <c r="B2717" s="20"/>
      <c r="C2717" s="53" t="n">
        <v>91560708</v>
      </c>
      <c r="D2717" s="13" t="s">
        <v>31</v>
      </c>
      <c r="E2717" s="14" t="s">
        <v>32</v>
      </c>
      <c r="F2717" s="13" t="s">
        <v>15</v>
      </c>
      <c r="G2717" s="24" t="n">
        <v>0.09</v>
      </c>
      <c r="H2717" s="13" t="n">
        <v>800</v>
      </c>
      <c r="I2717" s="21" t="n">
        <f>G2717*H2717*7</f>
        <v>504</v>
      </c>
      <c r="J2717" s="13" t="s">
        <v>126</v>
      </c>
      <c r="K2717" s="15" t="n">
        <v>0</v>
      </c>
      <c r="L2717" s="15" t="n">
        <v>0</v>
      </c>
      <c r="M2717" s="15" t="n">
        <v>0</v>
      </c>
      <c r="N2717" s="12" t="n">
        <v>0</v>
      </c>
      <c r="O2717" s="12" t="n">
        <v>0</v>
      </c>
      <c r="P2717" s="12" t="n">
        <v>0</v>
      </c>
      <c r="Q2717" s="23" t="n">
        <f>M2719/H2717</f>
        <v>0.3175</v>
      </c>
    </row>
    <row r="2718" ht="22.5" customHeight="1">
      <c r="A2718" s="32"/>
      <c r="B2718" s="20"/>
      <c r="C2718" s="13"/>
      <c r="D2718" s="20"/>
      <c r="E2718" s="29"/>
      <c r="F2718" s="20"/>
      <c r="G2718" s="29"/>
      <c r="H2718" s="20"/>
      <c r="I2718" s="20"/>
      <c r="J2718" s="13" t="s">
        <v>127</v>
      </c>
      <c r="K2718" s="15" t="n">
        <v>13121</v>
      </c>
      <c r="L2718" s="15" t="n">
        <v>6093</v>
      </c>
      <c r="M2718" s="15" t="n">
        <v>147</v>
      </c>
      <c r="N2718" s="12" t="n">
        <v>0.002</v>
      </c>
      <c r="O2718" s="12" t="n">
        <v>0.09</v>
      </c>
      <c r="P2718" s="12" t="n">
        <v>13.25</v>
      </c>
      <c r="Q2718" s="26"/>
    </row>
    <row r="2719" ht="22.5" customHeight="1">
      <c r="A2719" s="32"/>
      <c r="B2719" s="20"/>
      <c r="C2719" s="13"/>
      <c r="D2719" s="20"/>
      <c r="E2719" s="29"/>
      <c r="F2719" s="20"/>
      <c r="G2719" s="29"/>
      <c r="H2719" s="20"/>
      <c r="I2719" s="20"/>
      <c r="J2719" s="13" t="s">
        <v>128</v>
      </c>
      <c r="K2719" s="15" t="n">
        <v>25884</v>
      </c>
      <c r="L2719" s="15" t="n">
        <v>9759</v>
      </c>
      <c r="M2719" s="15" t="n">
        <v>254</v>
      </c>
      <c r="N2719" s="12" t="n">
        <v>0.002</v>
      </c>
      <c r="O2719" s="12" t="n">
        <v>0.091</v>
      </c>
      <c r="P2719" s="12" t="n">
        <v>23.06</v>
      </c>
      <c r="Q2719" s="26"/>
    </row>
    <row r="2720" ht="22.5" customHeight="1">
      <c r="A2720" s="32"/>
      <c r="B2720" s="20"/>
      <c r="C2720" s="53" t="n">
        <v>91560709</v>
      </c>
      <c r="D2720" s="13" t="s">
        <v>31</v>
      </c>
      <c r="E2720" s="14" t="s">
        <v>33</v>
      </c>
      <c r="F2720" s="13" t="s">
        <v>15</v>
      </c>
      <c r="G2720" s="24" t="n">
        <v>0.06</v>
      </c>
      <c r="H2720" s="13" t="n">
        <v>500</v>
      </c>
      <c r="I2720" s="21" t="n">
        <f>G2720*H2720*7</f>
        <v>210</v>
      </c>
      <c r="J2720" s="13" t="s">
        <v>126</v>
      </c>
      <c r="K2720" s="15" t="n">
        <v>0</v>
      </c>
      <c r="L2720" s="15" t="n">
        <v>0</v>
      </c>
      <c r="M2720" s="15" t="n">
        <v>0</v>
      </c>
      <c r="N2720" s="12" t="n">
        <v>0</v>
      </c>
      <c r="O2720" s="12" t="n">
        <v>0</v>
      </c>
      <c r="P2720" s="12" t="n">
        <v>0</v>
      </c>
      <c r="Q2720" s="23" t="n">
        <f>M2722/H2720</f>
        <v>1</v>
      </c>
    </row>
    <row r="2721" ht="22.5" customHeight="1">
      <c r="A2721" s="32"/>
      <c r="B2721" s="20"/>
      <c r="C2721" s="13"/>
      <c r="D2721" s="20"/>
      <c r="E2721" s="29"/>
      <c r="F2721" s="20"/>
      <c r="G2721" s="29"/>
      <c r="H2721" s="20"/>
      <c r="I2721" s="20"/>
      <c r="J2721" s="13" t="s">
        <v>127</v>
      </c>
      <c r="K2721" s="15" t="n">
        <v>46648</v>
      </c>
      <c r="L2721" s="15" t="n">
        <v>29445</v>
      </c>
      <c r="M2721" s="15" t="n">
        <v>500</v>
      </c>
      <c r="N2721" s="12" t="n">
        <v>0.001</v>
      </c>
      <c r="O2721" s="12" t="n">
        <v>0.06</v>
      </c>
      <c r="P2721" s="12" t="n">
        <v>30</v>
      </c>
      <c r="Q2721" s="26"/>
    </row>
    <row r="2722" ht="22.5" customHeight="1">
      <c r="A2722" s="32"/>
      <c r="B2722" s="20"/>
      <c r="C2722" s="13"/>
      <c r="D2722" s="20"/>
      <c r="E2722" s="29"/>
      <c r="F2722" s="20"/>
      <c r="G2722" s="29"/>
      <c r="H2722" s="20"/>
      <c r="I2722" s="20"/>
      <c r="J2722" s="13" t="s">
        <v>128</v>
      </c>
      <c r="K2722" s="15" t="n">
        <v>62189</v>
      </c>
      <c r="L2722" s="15" t="n">
        <v>37996</v>
      </c>
      <c r="M2722" s="15" t="n">
        <v>500</v>
      </c>
      <c r="N2722" s="12" t="n">
        <v>0.001</v>
      </c>
      <c r="O2722" s="12" t="n">
        <v>0.06</v>
      </c>
      <c r="P2722" s="12" t="n">
        <v>30</v>
      </c>
      <c r="Q2722" s="26"/>
    </row>
    <row r="2723" ht="22.5" customHeight="1">
      <c r="A2723" s="32"/>
      <c r="B2723" s="20"/>
      <c r="C2723" s="53" t="n">
        <v>12064281</v>
      </c>
      <c r="D2723" s="13" t="s">
        <v>16</v>
      </c>
      <c r="E2723" s="14" t="s">
        <v>18</v>
      </c>
      <c r="F2723" s="13" t="s">
        <v>15</v>
      </c>
      <c r="G2723" s="24" t="n">
        <v>0.7</v>
      </c>
      <c r="H2723" s="13" t="n">
        <v>100</v>
      </c>
      <c r="I2723" s="21" t="n">
        <f>G2723*H2723*7</f>
        <v>490</v>
      </c>
      <c r="J2723" s="13" t="s">
        <v>126</v>
      </c>
      <c r="K2723" s="15" t="n">
        <v>0</v>
      </c>
      <c r="L2723" s="15" t="n">
        <v>0</v>
      </c>
      <c r="M2723" s="15" t="n">
        <v>0</v>
      </c>
      <c r="N2723" s="12" t="n">
        <v>0</v>
      </c>
      <c r="O2723" s="12" t="n">
        <v>0</v>
      </c>
      <c r="P2723" s="12" t="n">
        <v>0</v>
      </c>
      <c r="Q2723" s="23" t="n">
        <v>0</v>
      </c>
    </row>
    <row r="2724" ht="22.5" customHeight="1">
      <c r="A2724" s="32"/>
      <c r="B2724" s="20"/>
      <c r="C2724" s="13"/>
      <c r="D2724" s="20"/>
      <c r="E2724" s="29"/>
      <c r="F2724" s="20"/>
      <c r="G2724" s="29"/>
      <c r="H2724" s="20"/>
      <c r="I2724" s="20"/>
      <c r="J2724" s="13" t="s">
        <v>127</v>
      </c>
      <c r="K2724" s="15" t="n">
        <v>3</v>
      </c>
      <c r="L2724" s="15" t="n">
        <v>0</v>
      </c>
      <c r="M2724" s="15" t="n">
        <v>0</v>
      </c>
      <c r="N2724" s="12" t="n">
        <v>0</v>
      </c>
      <c r="O2724" s="12" t="n">
        <v>0</v>
      </c>
      <c r="P2724" s="12" t="n">
        <v>0</v>
      </c>
      <c r="Q2724" s="26"/>
    </row>
    <row r="2725" ht="22.5" customHeight="1">
      <c r="A2725" s="32"/>
      <c r="B2725" s="20"/>
      <c r="C2725" s="13"/>
      <c r="D2725" s="20"/>
      <c r="E2725" s="29"/>
      <c r="F2725" s="20"/>
      <c r="G2725" s="29"/>
      <c r="H2725" s="20"/>
      <c r="I2725" s="20"/>
      <c r="J2725" s="13" t="s">
        <v>128</v>
      </c>
      <c r="K2725" s="15" t="n">
        <v>4744</v>
      </c>
      <c r="L2725" s="15" t="n">
        <v>11</v>
      </c>
      <c r="M2725" s="15" t="n">
        <v>0</v>
      </c>
      <c r="N2725" s="12" t="n">
        <v>0</v>
      </c>
      <c r="O2725" s="12" t="n">
        <v>0</v>
      </c>
      <c r="P2725" s="12" t="n">
        <v>0</v>
      </c>
      <c r="Q2725" s="26"/>
    </row>
    <row r="2726" ht="22.5" customHeight="1">
      <c r="A2726" s="32"/>
      <c r="B2726" s="20"/>
      <c r="C2726" s="53" t="n">
        <v>11987622</v>
      </c>
      <c r="D2726" s="13" t="s">
        <v>10</v>
      </c>
      <c r="E2726" s="14" t="s">
        <v>11</v>
      </c>
      <c r="F2726" s="13" t="s">
        <v>30</v>
      </c>
      <c r="G2726" s="24" t="n">
        <v>0.23</v>
      </c>
      <c r="H2726" s="13" t="n">
        <v>200</v>
      </c>
      <c r="I2726" s="21" t="n">
        <f>G2726*H2726*7</f>
        <v>322</v>
      </c>
      <c r="J2726" s="13" t="s">
        <v>126</v>
      </c>
      <c r="K2726" s="15" t="n">
        <v>0</v>
      </c>
      <c r="L2726" s="15" t="n">
        <v>0</v>
      </c>
      <c r="M2726" s="15" t="n">
        <v>0</v>
      </c>
      <c r="N2726" s="12" t="n">
        <v>0</v>
      </c>
      <c r="O2726" s="12" t="n">
        <v>0</v>
      </c>
      <c r="P2726" s="12" t="n">
        <v>0</v>
      </c>
      <c r="Q2726" s="23" t="n">
        <f>M2728/H2726</f>
        <v>0.015</v>
      </c>
    </row>
    <row r="2727" ht="22.5" customHeight="1">
      <c r="A2727" s="32"/>
      <c r="B2727" s="20"/>
      <c r="C2727" s="13"/>
      <c r="D2727" s="20"/>
      <c r="E2727" s="29"/>
      <c r="F2727" s="20"/>
      <c r="G2727" s="29"/>
      <c r="H2727" s="20"/>
      <c r="I2727" s="20"/>
      <c r="J2727" s="13" t="s">
        <v>127</v>
      </c>
      <c r="K2727" s="15" t="n">
        <v>1923</v>
      </c>
      <c r="L2727" s="15" t="n">
        <v>345</v>
      </c>
      <c r="M2727" s="15" t="n">
        <v>0</v>
      </c>
      <c r="N2727" s="12" t="n">
        <v>0</v>
      </c>
      <c r="O2727" s="12" t="n">
        <v>0</v>
      </c>
      <c r="P2727" s="12" t="n">
        <v>0.16</v>
      </c>
      <c r="Q2727" s="26"/>
    </row>
    <row r="2728" ht="22.5" customHeight="1">
      <c r="A2728" s="32"/>
      <c r="B2728" s="20"/>
      <c r="C2728" s="13"/>
      <c r="D2728" s="20"/>
      <c r="E2728" s="29"/>
      <c r="F2728" s="20"/>
      <c r="G2728" s="29"/>
      <c r="H2728" s="20"/>
      <c r="I2728" s="20"/>
      <c r="J2728" s="13" t="s">
        <v>128</v>
      </c>
      <c r="K2728" s="15" t="n">
        <v>4880</v>
      </c>
      <c r="L2728" s="15" t="n">
        <v>1020</v>
      </c>
      <c r="M2728" s="15" t="n">
        <v>3</v>
      </c>
      <c r="N2728" s="12" t="n">
        <v>0</v>
      </c>
      <c r="O2728" s="12" t="n">
        <v>0.17</v>
      </c>
      <c r="P2728" s="12" t="n">
        <v>0.5</v>
      </c>
      <c r="Q2728" s="26"/>
    </row>
    <row r="2729" ht="22.5" customHeight="1">
      <c r="A2729" s="32"/>
      <c r="B2729" s="20"/>
      <c r="C2729" s="53" t="n">
        <v>91565960</v>
      </c>
      <c r="D2729" s="13" t="s">
        <v>93</v>
      </c>
      <c r="E2729" s="14" t="s">
        <v>54</v>
      </c>
      <c r="F2729" s="13" t="s">
        <v>12</v>
      </c>
      <c r="G2729" s="24" t="n">
        <v>0.5</v>
      </c>
      <c r="H2729" s="13" t="n">
        <v>50</v>
      </c>
      <c r="I2729" s="21" t="n">
        <f>G2729*H2729*7</f>
        <v>175</v>
      </c>
      <c r="J2729" s="13" t="s">
        <v>126</v>
      </c>
      <c r="K2729" s="15" t="n">
        <v>2</v>
      </c>
      <c r="L2729" s="15" t="n">
        <v>0</v>
      </c>
      <c r="M2729" s="15" t="n">
        <v>0</v>
      </c>
      <c r="N2729" s="12" t="n">
        <v>0</v>
      </c>
      <c r="O2729" s="12" t="n">
        <v>0</v>
      </c>
      <c r="P2729" s="12" t="n">
        <v>0</v>
      </c>
      <c r="Q2729" s="23" t="n">
        <f>M2731/H2729</f>
        <v>0</v>
      </c>
    </row>
    <row r="2730" ht="22.5" customHeight="1">
      <c r="A2730" s="32"/>
      <c r="B2730" s="20"/>
      <c r="C2730" s="13"/>
      <c r="D2730" s="20"/>
      <c r="E2730" s="29"/>
      <c r="F2730" s="20"/>
      <c r="G2730" s="29"/>
      <c r="H2730" s="20"/>
      <c r="I2730" s="20"/>
      <c r="J2730" s="13" t="s">
        <v>127</v>
      </c>
      <c r="K2730" s="15" t="n">
        <v>3</v>
      </c>
      <c r="L2730" s="15" t="n">
        <v>0</v>
      </c>
      <c r="M2730" s="15" t="n">
        <v>0</v>
      </c>
      <c r="N2730" s="12" t="n">
        <v>0</v>
      </c>
      <c r="O2730" s="12" t="n">
        <v>0</v>
      </c>
      <c r="P2730" s="12" t="n">
        <v>0</v>
      </c>
      <c r="Q2730" s="26"/>
      <c r="R2730" s="4" t="s">
        <v>162</v>
      </c>
    </row>
    <row r="2731" ht="22.5" customHeight="1">
      <c r="A2731" s="32"/>
      <c r="B2731" s="20"/>
      <c r="C2731" s="13"/>
      <c r="D2731" s="20"/>
      <c r="E2731" s="29"/>
      <c r="F2731" s="20"/>
      <c r="G2731" s="29"/>
      <c r="H2731" s="20"/>
      <c r="I2731" s="20"/>
      <c r="J2731" s="13" t="s">
        <v>128</v>
      </c>
      <c r="K2731" s="15" t="n">
        <v>3</v>
      </c>
      <c r="L2731" s="15" t="n">
        <v>0</v>
      </c>
      <c r="M2731" s="15" t="n">
        <v>0</v>
      </c>
      <c r="N2731" s="12" t="n">
        <v>0</v>
      </c>
      <c r="O2731" s="12" t="n">
        <v>0</v>
      </c>
      <c r="P2731" s="12" t="n">
        <v>0</v>
      </c>
      <c r="Q2731" s="26"/>
    </row>
    <row r="2732" ht="22.5" customHeight="1">
      <c r="A2732" s="32"/>
      <c r="B2732" s="20"/>
      <c r="C2732" s="53" t="n">
        <v>91548044</v>
      </c>
      <c r="D2732" s="13" t="s">
        <v>34</v>
      </c>
      <c r="E2732" s="14" t="s">
        <v>14</v>
      </c>
      <c r="F2732" s="13" t="s">
        <v>12</v>
      </c>
      <c r="G2732" s="21" t="n">
        <v>1</v>
      </c>
      <c r="H2732" s="13" t="n">
        <v>50</v>
      </c>
      <c r="I2732" s="21" t="n">
        <f>G2732*H2732*7</f>
        <v>350</v>
      </c>
      <c r="J2732" s="13" t="s">
        <v>126</v>
      </c>
      <c r="K2732" s="15" t="n">
        <v>14</v>
      </c>
      <c r="L2732" s="15" t="n">
        <v>0</v>
      </c>
      <c r="M2732" s="15" t="n">
        <v>0</v>
      </c>
      <c r="N2732" s="12" t="n">
        <v>0</v>
      </c>
      <c r="O2732" s="12" t="n">
        <v>0</v>
      </c>
      <c r="P2732" s="12" t="n">
        <v>0</v>
      </c>
      <c r="Q2732" s="23" t="n">
        <f>M2734/H2732</f>
        <v>0</v>
      </c>
    </row>
    <row r="2733" ht="22.5" customHeight="1">
      <c r="A2733" s="32"/>
      <c r="B2733" s="20"/>
      <c r="C2733" s="13"/>
      <c r="D2733" s="20"/>
      <c r="E2733" s="29"/>
      <c r="F2733" s="20"/>
      <c r="G2733" s="20"/>
      <c r="H2733" s="20"/>
      <c r="I2733" s="20"/>
      <c r="J2733" s="13" t="s">
        <v>127</v>
      </c>
      <c r="K2733" s="15" t="n">
        <v>688</v>
      </c>
      <c r="L2733" s="15" t="n">
        <v>25</v>
      </c>
      <c r="M2733" s="15" t="n">
        <v>0</v>
      </c>
      <c r="N2733" s="12" t="n">
        <v>0</v>
      </c>
      <c r="O2733" s="12" t="n">
        <v>0</v>
      </c>
      <c r="P2733" s="12" t="n">
        <v>0.0709</v>
      </c>
      <c r="Q2733" s="26"/>
      <c r="R2733" s="4" t="s">
        <v>162</v>
      </c>
    </row>
    <row r="2734" ht="22.5" customHeight="1">
      <c r="A2734" s="32"/>
      <c r="B2734" s="20"/>
      <c r="C2734" s="13"/>
      <c r="D2734" s="20"/>
      <c r="E2734" s="29"/>
      <c r="F2734" s="20"/>
      <c r="G2734" s="20"/>
      <c r="H2734" s="20"/>
      <c r="I2734" s="20"/>
      <c r="J2734" s="13" t="s">
        <v>128</v>
      </c>
      <c r="K2734" s="15" t="n">
        <v>688</v>
      </c>
      <c r="L2734" s="15" t="n">
        <v>25</v>
      </c>
      <c r="M2734" s="15" t="n">
        <v>0</v>
      </c>
      <c r="N2734" s="12" t="n">
        <v>0</v>
      </c>
      <c r="O2734" s="12" t="n">
        <v>0</v>
      </c>
      <c r="P2734" s="12" t="n">
        <v>0.0709</v>
      </c>
      <c r="Q2734" s="26"/>
    </row>
    <row r="2735" ht="22.5" customHeight="1">
      <c r="A2735" s="32"/>
      <c r="B2735" s="20"/>
      <c r="C2735" s="53" t="n">
        <v>91567811</v>
      </c>
      <c r="D2735" s="13" t="s">
        <v>34</v>
      </c>
      <c r="E2735" s="14" t="s">
        <v>14</v>
      </c>
      <c r="F2735" s="13" t="s">
        <v>15</v>
      </c>
      <c r="G2735" s="21" t="n">
        <v>0.4</v>
      </c>
      <c r="H2735" s="13" t="n">
        <v>200</v>
      </c>
      <c r="I2735" s="21" t="n">
        <f>G2735*H2735*7</f>
        <v>560</v>
      </c>
      <c r="J2735" s="13" t="s">
        <v>126</v>
      </c>
      <c r="K2735" s="15" t="n">
        <v>98</v>
      </c>
      <c r="L2735" s="15" t="n">
        <v>14</v>
      </c>
      <c r="M2735" s="15" t="n">
        <v>0</v>
      </c>
      <c r="N2735" s="12" t="n">
        <v>0</v>
      </c>
      <c r="O2735" s="12" t="n">
        <v>0</v>
      </c>
      <c r="P2735" s="12" t="n">
        <v>0</v>
      </c>
      <c r="Q2735" s="23" t="n">
        <f>M2737/H2735</f>
        <v>0</v>
      </c>
    </row>
    <row r="2736" ht="22.5" customHeight="1">
      <c r="A2736" s="32"/>
      <c r="B2736" s="20"/>
      <c r="C2736" s="13"/>
      <c r="D2736" s="20"/>
      <c r="E2736" s="29"/>
      <c r="F2736" s="20"/>
      <c r="G2736" s="20"/>
      <c r="H2736" s="20"/>
      <c r="I2736" s="20"/>
      <c r="J2736" s="13" t="s">
        <v>127</v>
      </c>
      <c r="K2736" s="15" t="n">
        <v>1546</v>
      </c>
      <c r="L2736" s="15" t="n">
        <v>255</v>
      </c>
      <c r="M2736" s="15" t="n">
        <v>0</v>
      </c>
      <c r="N2736" s="12" t="n">
        <v>0</v>
      </c>
      <c r="O2736" s="12" t="n">
        <v>0</v>
      </c>
      <c r="P2736" s="12" t="n">
        <v>0</v>
      </c>
      <c r="Q2736" s="26"/>
      <c r="R2736" s="4" t="s">
        <v>162</v>
      </c>
    </row>
    <row r="2737" ht="22.5" customHeight="1">
      <c r="A2737" s="32"/>
      <c r="B2737" s="20"/>
      <c r="C2737" s="13"/>
      <c r="D2737" s="20"/>
      <c r="E2737" s="29"/>
      <c r="F2737" s="20"/>
      <c r="G2737" s="20"/>
      <c r="H2737" s="20"/>
      <c r="I2737" s="20"/>
      <c r="J2737" s="13" t="s">
        <v>128</v>
      </c>
      <c r="K2737" s="15" t="n">
        <v>1552</v>
      </c>
      <c r="L2737" s="15" t="n">
        <v>260</v>
      </c>
      <c r="M2737" s="15" t="n">
        <v>0</v>
      </c>
      <c r="N2737" s="12" t="n">
        <v>0</v>
      </c>
      <c r="O2737" s="12" t="n">
        <v>0</v>
      </c>
      <c r="P2737" s="12" t="n">
        <v>0</v>
      </c>
      <c r="Q2737" s="26"/>
    </row>
    <row r="2738" ht="22.5" customHeight="1">
      <c r="A2738" s="32"/>
      <c r="B2738" s="51" t="s">
        <v>129</v>
      </c>
      <c r="C2738" s="13" t="n">
        <v>6061077</v>
      </c>
      <c r="D2738" s="13" t="s">
        <v>35</v>
      </c>
      <c r="E2738" s="14" t="s">
        <v>14</v>
      </c>
      <c r="F2738" s="13" t="s">
        <v>15</v>
      </c>
      <c r="G2738" s="24" t="n">
        <v>2</v>
      </c>
      <c r="H2738" s="13" t="n">
        <v>20</v>
      </c>
      <c r="I2738" s="21" t="n">
        <f>G2738*H2738*7</f>
        <v>280</v>
      </c>
      <c r="J2738" s="13" t="s">
        <v>126</v>
      </c>
      <c r="K2738" s="17" t="n">
        <v>329</v>
      </c>
      <c r="L2738" s="15" t="n">
        <v>0</v>
      </c>
      <c r="M2738" s="15" t="n">
        <v>0</v>
      </c>
      <c r="N2738" s="12" t="n">
        <v>0</v>
      </c>
      <c r="O2738" s="12" t="n">
        <v>0</v>
      </c>
      <c r="P2738" s="12" t="n">
        <v>0</v>
      </c>
      <c r="Q2738" s="23" t="n">
        <f>M2740/H2738</f>
        <v>0.15</v>
      </c>
    </row>
    <row r="2739" ht="22.5" customHeight="1">
      <c r="A2739" s="32"/>
      <c r="B2739" s="20"/>
      <c r="C2739" s="13"/>
      <c r="D2739" s="20"/>
      <c r="E2739" s="29"/>
      <c r="F2739" s="20"/>
      <c r="G2739" s="29"/>
      <c r="H2739" s="20"/>
      <c r="I2739" s="20"/>
      <c r="J2739" s="13" t="s">
        <v>127</v>
      </c>
      <c r="K2739" s="17" t="n">
        <v>17147</v>
      </c>
      <c r="L2739" s="15" t="n">
        <v>310</v>
      </c>
      <c r="M2739" s="15" t="n">
        <v>3</v>
      </c>
      <c r="N2739" s="12" t="n">
        <v>0.008</v>
      </c>
      <c r="O2739" s="12" t="n">
        <v>0.792</v>
      </c>
      <c r="P2739" s="12" t="n">
        <v>2.376</v>
      </c>
      <c r="Q2739" s="26"/>
    </row>
    <row r="2740" ht="22.5" customHeight="1">
      <c r="A2740" s="32"/>
      <c r="B2740" s="20"/>
      <c r="C2740" s="13"/>
      <c r="D2740" s="20"/>
      <c r="E2740" s="29"/>
      <c r="F2740" s="20"/>
      <c r="G2740" s="29"/>
      <c r="H2740" s="20"/>
      <c r="I2740" s="20"/>
      <c r="J2740" s="13" t="s">
        <v>128</v>
      </c>
      <c r="K2740" s="17" t="n">
        <v>43633</v>
      </c>
      <c r="L2740" s="15" t="n">
        <v>388</v>
      </c>
      <c r="M2740" s="15" t="n">
        <v>3</v>
      </c>
      <c r="N2740" s="12" t="n">
        <v>0.008</v>
      </c>
      <c r="O2740" s="12" t="n">
        <v>0.792</v>
      </c>
      <c r="P2740" s="12" t="n">
        <v>2.376</v>
      </c>
      <c r="Q2740" s="26"/>
    </row>
    <row r="2741" ht="22.5" customHeight="1">
      <c r="A2741" s="32"/>
      <c r="B2741" s="20"/>
      <c r="C2741" s="13" t="n">
        <v>6607117</v>
      </c>
      <c r="D2741" s="13" t="s">
        <v>35</v>
      </c>
      <c r="E2741" s="14" t="s">
        <v>14</v>
      </c>
      <c r="F2741" s="13" t="s">
        <v>15</v>
      </c>
      <c r="G2741" s="24" t="n">
        <v>2</v>
      </c>
      <c r="H2741" s="13" t="n">
        <v>300</v>
      </c>
      <c r="I2741" s="21" t="n">
        <f>G2741*H2741*7</f>
        <v>4200</v>
      </c>
      <c r="J2741" s="13" t="s">
        <v>126</v>
      </c>
      <c r="K2741" s="17" t="n">
        <v>282</v>
      </c>
      <c r="L2741" s="15" t="n">
        <v>30</v>
      </c>
      <c r="M2741" s="15" t="n">
        <v>3</v>
      </c>
      <c r="N2741" s="12" t="n">
        <v>0.014</v>
      </c>
      <c r="O2741" s="12" t="n">
        <v>0.142</v>
      </c>
      <c r="P2741" s="12" t="n">
        <v>0.425</v>
      </c>
      <c r="Q2741" s="23" t="n">
        <f>M2743/H2741</f>
        <v>0.433333333333333</v>
      </c>
    </row>
    <row r="2742" ht="22.5" customHeight="1">
      <c r="A2742" s="32"/>
      <c r="B2742" s="20"/>
      <c r="C2742" s="13"/>
      <c r="D2742" s="20"/>
      <c r="E2742" s="29"/>
      <c r="F2742" s="20"/>
      <c r="G2742" s="29"/>
      <c r="H2742" s="20"/>
      <c r="I2742" s="20"/>
      <c r="J2742" s="13" t="s">
        <v>127</v>
      </c>
      <c r="K2742" s="15" t="n">
        <v>8696</v>
      </c>
      <c r="L2742" s="15" t="n">
        <v>465</v>
      </c>
      <c r="M2742" s="15" t="n">
        <v>21</v>
      </c>
      <c r="N2742" s="12" t="n">
        <v>0.041</v>
      </c>
      <c r="O2742" s="12" t="n">
        <v>0.897</v>
      </c>
      <c r="P2742" s="12" t="n">
        <v>18.832</v>
      </c>
      <c r="Q2742" s="26"/>
    </row>
    <row r="2743" ht="22.5" customHeight="1">
      <c r="A2743" s="32"/>
      <c r="B2743" s="20"/>
      <c r="C2743" s="13"/>
      <c r="D2743" s="20"/>
      <c r="E2743" s="29"/>
      <c r="F2743" s="20"/>
      <c r="G2743" s="29"/>
      <c r="H2743" s="20"/>
      <c r="I2743" s="20"/>
      <c r="J2743" s="13" t="s">
        <v>128</v>
      </c>
      <c r="K2743" s="44" t="n">
        <v>42700</v>
      </c>
      <c r="L2743" s="15" t="n">
        <v>1876</v>
      </c>
      <c r="M2743" s="15" t="n">
        <v>130</v>
      </c>
      <c r="N2743" s="12" t="n">
        <v>0.069</v>
      </c>
      <c r="O2743" s="12" t="n">
        <v>0.995</v>
      </c>
      <c r="P2743" s="12" t="n">
        <v>129.336</v>
      </c>
      <c r="Q2743" s="26"/>
    </row>
    <row r="2744" ht="22.5" customHeight="1">
      <c r="A2744" s="32"/>
      <c r="B2744" s="20"/>
      <c r="C2744" s="13" t="n">
        <v>5497580</v>
      </c>
      <c r="D2744" s="13" t="s">
        <v>31</v>
      </c>
      <c r="E2744" s="14" t="s">
        <v>17</v>
      </c>
      <c r="F2744" s="13" t="s">
        <v>15</v>
      </c>
      <c r="G2744" s="24" t="n">
        <v>0.28</v>
      </c>
      <c r="H2744" s="13" t="n">
        <v>1700</v>
      </c>
      <c r="I2744" s="21" t="n">
        <f>G2744*H2744*7</f>
        <v>3332</v>
      </c>
      <c r="J2744" s="13" t="s">
        <v>126</v>
      </c>
      <c r="K2744" s="17" t="n">
        <v>1806</v>
      </c>
      <c r="L2744" s="15" t="n">
        <v>530</v>
      </c>
      <c r="M2744" s="15" t="n">
        <v>15</v>
      </c>
      <c r="N2744" s="12" t="n">
        <v>0.007</v>
      </c>
      <c r="O2744" s="12" t="n">
        <v>0.25</v>
      </c>
      <c r="P2744" s="12" t="n">
        <v>3.755</v>
      </c>
      <c r="Q2744" s="23" t="n">
        <f>M2746/H2744</f>
        <v>0.953529411764706</v>
      </c>
    </row>
    <row r="2745" ht="22.5" customHeight="1">
      <c r="A2745" s="32"/>
      <c r="B2745" s="20"/>
      <c r="C2745" s="13"/>
      <c r="D2745" s="20"/>
      <c r="E2745" s="29"/>
      <c r="F2745" s="20"/>
      <c r="G2745" s="29"/>
      <c r="H2745" s="20"/>
      <c r="I2745" s="20"/>
      <c r="J2745" s="13" t="s">
        <v>127</v>
      </c>
      <c r="K2745" s="17" t="n">
        <v>135441</v>
      </c>
      <c r="L2745" s="15" t="n">
        <v>41206</v>
      </c>
      <c r="M2745" s="15" t="n">
        <v>959</v>
      </c>
      <c r="N2745" s="12" t="n">
        <v>0.006</v>
      </c>
      <c r="O2745" s="12" t="n">
        <v>0.252</v>
      </c>
      <c r="P2745" s="12" t="n">
        <v>241.746</v>
      </c>
      <c r="Q2745" s="26"/>
    </row>
    <row r="2746" ht="22.5" customHeight="1">
      <c r="A2746" s="32"/>
      <c r="B2746" s="20"/>
      <c r="C2746" s="13"/>
      <c r="D2746" s="20"/>
      <c r="E2746" s="29"/>
      <c r="F2746" s="20"/>
      <c r="G2746" s="29"/>
      <c r="H2746" s="20"/>
      <c r="I2746" s="20"/>
      <c r="J2746" s="13" t="s">
        <v>128</v>
      </c>
      <c r="K2746" s="17" t="n">
        <v>243734</v>
      </c>
      <c r="L2746" s="15" t="n">
        <v>69090</v>
      </c>
      <c r="M2746" s="15" t="n">
        <v>1621</v>
      </c>
      <c r="N2746" s="12" t="n">
        <v>0.006</v>
      </c>
      <c r="O2746" s="12" t="n">
        <v>0.252</v>
      </c>
      <c r="P2746" s="12" t="n">
        <v>409.106</v>
      </c>
      <c r="Q2746" s="26"/>
    </row>
    <row r="2747" ht="22.5" customHeight="1">
      <c r="A2747" s="32"/>
      <c r="B2747" s="20"/>
      <c r="C2747" s="13" t="n">
        <v>91407542</v>
      </c>
      <c r="D2747" s="13" t="s">
        <v>31</v>
      </c>
      <c r="E2747" s="14" t="s">
        <v>36</v>
      </c>
      <c r="F2747" s="13" t="s">
        <v>15</v>
      </c>
      <c r="G2747" s="24" t="n">
        <v>0.02</v>
      </c>
      <c r="H2747" s="13" t="n">
        <v>300</v>
      </c>
      <c r="I2747" s="21" t="n">
        <f>G2747*H2747*7</f>
        <v>42</v>
      </c>
      <c r="J2747" s="13" t="s">
        <v>126</v>
      </c>
      <c r="K2747" s="17" t="n">
        <v>1798</v>
      </c>
      <c r="L2747" s="15" t="n">
        <v>316</v>
      </c>
      <c r="M2747" s="15" t="n">
        <v>6</v>
      </c>
      <c r="N2747" s="12" t="n">
        <v>0</v>
      </c>
      <c r="O2747" s="12" t="n">
        <v>0.025</v>
      </c>
      <c r="P2747" s="12" t="n">
        <v>0.148</v>
      </c>
      <c r="Q2747" s="23" t="n">
        <f>M2749/H2747</f>
        <v>1</v>
      </c>
    </row>
    <row r="2748" ht="22.5" customHeight="1">
      <c r="A2748" s="32"/>
      <c r="B2748" s="20"/>
      <c r="C2748" s="13"/>
      <c r="D2748" s="20"/>
      <c r="E2748" s="29"/>
      <c r="F2748" s="20"/>
      <c r="G2748" s="29"/>
      <c r="H2748" s="20"/>
      <c r="I2748" s="20"/>
      <c r="J2748" s="13" t="s">
        <v>127</v>
      </c>
      <c r="K2748" s="17" t="n">
        <v>49056</v>
      </c>
      <c r="L2748" s="15" t="n">
        <v>16410</v>
      </c>
      <c r="M2748" s="15" t="n">
        <v>300</v>
      </c>
      <c r="N2748" s="12" t="n">
        <v>0</v>
      </c>
      <c r="O2748" s="12" t="n">
        <v>0.02</v>
      </c>
      <c r="P2748" s="12" t="n">
        <v>6.094</v>
      </c>
      <c r="Q2748" s="26"/>
    </row>
    <row r="2749" ht="22.5" customHeight="1">
      <c r="A2749" s="32"/>
      <c r="B2749" s="20"/>
      <c r="C2749" s="13"/>
      <c r="D2749" s="20"/>
      <c r="E2749" s="29"/>
      <c r="F2749" s="20"/>
      <c r="G2749" s="29"/>
      <c r="H2749" s="20"/>
      <c r="I2749" s="20"/>
      <c r="J2749" s="13" t="s">
        <v>128</v>
      </c>
      <c r="K2749" s="17" t="n">
        <v>58971</v>
      </c>
      <c r="L2749" s="15" t="n">
        <v>17510</v>
      </c>
      <c r="M2749" s="15" t="n">
        <v>300</v>
      </c>
      <c r="N2749" s="12" t="n">
        <v>0</v>
      </c>
      <c r="O2749" s="12" t="n">
        <v>0.02</v>
      </c>
      <c r="P2749" s="12" t="n">
        <v>6.094</v>
      </c>
      <c r="Q2749" s="26"/>
    </row>
    <row r="2750" ht="22.5" customHeight="1">
      <c r="A2750" s="32"/>
      <c r="B2750" s="20"/>
      <c r="C2750" s="13" t="n">
        <v>8998645</v>
      </c>
      <c r="D2750" s="13" t="s">
        <v>31</v>
      </c>
      <c r="E2750" s="14" t="s">
        <v>17</v>
      </c>
      <c r="F2750" s="13" t="s">
        <v>15</v>
      </c>
      <c r="G2750" s="24" t="n">
        <v>0.28</v>
      </c>
      <c r="H2750" s="13" t="n">
        <v>200</v>
      </c>
      <c r="I2750" s="21" t="n">
        <f>G2750*H2750*7</f>
        <v>392</v>
      </c>
      <c r="J2750" s="13" t="s">
        <v>126</v>
      </c>
      <c r="K2750" s="17" t="n">
        <v>2857</v>
      </c>
      <c r="L2750" s="15" t="n">
        <v>28</v>
      </c>
      <c r="M2750" s="15" t="n">
        <v>0</v>
      </c>
      <c r="N2750" s="12" t="n">
        <v>0</v>
      </c>
      <c r="O2750" s="12" t="n">
        <v>0</v>
      </c>
      <c r="P2750" s="12" t="n">
        <v>0</v>
      </c>
      <c r="Q2750" s="23" t="n">
        <f>M2752/H2750</f>
        <v>0.025</v>
      </c>
    </row>
    <row r="2751" ht="22.5" customHeight="1">
      <c r="A2751" s="32"/>
      <c r="B2751" s="20"/>
      <c r="C2751" s="13"/>
      <c r="D2751" s="20"/>
      <c r="E2751" s="29"/>
      <c r="F2751" s="20"/>
      <c r="G2751" s="29"/>
      <c r="H2751" s="20"/>
      <c r="I2751" s="20"/>
      <c r="J2751" s="13" t="s">
        <v>127</v>
      </c>
      <c r="K2751" s="17" t="n">
        <v>16749</v>
      </c>
      <c r="L2751" s="15" t="n">
        <v>104</v>
      </c>
      <c r="M2751" s="15" t="n">
        <v>0</v>
      </c>
      <c r="N2751" s="12" t="n">
        <v>0</v>
      </c>
      <c r="O2751" s="12" t="n">
        <v>0</v>
      </c>
      <c r="P2751" s="12" t="n">
        <v>0</v>
      </c>
      <c r="Q2751" s="26"/>
    </row>
    <row r="2752" ht="22.5" customHeight="1">
      <c r="A2752" s="32"/>
      <c r="B2752" s="20"/>
      <c r="C2752" s="13"/>
      <c r="D2752" s="20"/>
      <c r="E2752" s="29"/>
      <c r="F2752" s="20"/>
      <c r="G2752" s="29"/>
      <c r="H2752" s="20"/>
      <c r="I2752" s="20"/>
      <c r="J2752" s="13" t="s">
        <v>128</v>
      </c>
      <c r="K2752" s="17" t="n">
        <v>62424</v>
      </c>
      <c r="L2752" s="15" t="n">
        <v>387</v>
      </c>
      <c r="M2752" s="17" t="n">
        <v>5</v>
      </c>
      <c r="N2752" s="12" t="n">
        <v>0.002</v>
      </c>
      <c r="O2752" s="12" t="n">
        <v>0.135</v>
      </c>
      <c r="P2752" s="12" t="n">
        <v>0.677</v>
      </c>
      <c r="Q2752" s="26"/>
    </row>
    <row r="2753" ht="22.5" customHeight="1">
      <c r="A2753" s="32"/>
      <c r="B2753" s="20"/>
      <c r="C2753" s="13" t="n">
        <v>4383473</v>
      </c>
      <c r="D2753" s="13" t="s">
        <v>35</v>
      </c>
      <c r="E2753" s="14" t="s">
        <v>14</v>
      </c>
      <c r="F2753" s="13" t="s">
        <v>15</v>
      </c>
      <c r="G2753" s="24" t="n">
        <v>0.2</v>
      </c>
      <c r="H2753" s="13" t="n">
        <v>150</v>
      </c>
      <c r="I2753" s="21" t="n">
        <f>G2753*H2753*7</f>
        <v>210</v>
      </c>
      <c r="J2753" s="13" t="s">
        <v>126</v>
      </c>
      <c r="K2753" s="17" t="n">
        <v>39</v>
      </c>
      <c r="L2753" s="15" t="n">
        <v>6</v>
      </c>
      <c r="M2753" s="15" t="n">
        <v>0</v>
      </c>
      <c r="N2753" s="12" t="n">
        <v>0</v>
      </c>
      <c r="O2753" s="12" t="n">
        <v>0</v>
      </c>
      <c r="P2753" s="12" t="n">
        <v>0</v>
      </c>
      <c r="Q2753" s="23" t="n">
        <f>M2755/H2753</f>
        <v>1</v>
      </c>
    </row>
    <row r="2754" ht="22.5" customHeight="1">
      <c r="A2754" s="32"/>
      <c r="B2754" s="20"/>
      <c r="C2754" s="13"/>
      <c r="D2754" s="20"/>
      <c r="E2754" s="29"/>
      <c r="F2754" s="20"/>
      <c r="G2754" s="29"/>
      <c r="H2754" s="20"/>
      <c r="I2754" s="20"/>
      <c r="J2754" s="13" t="s">
        <v>127</v>
      </c>
      <c r="K2754" s="17" t="n">
        <v>43971</v>
      </c>
      <c r="L2754" s="15" t="n">
        <v>2012</v>
      </c>
      <c r="M2754" s="15" t="n">
        <v>66</v>
      </c>
      <c r="N2754" s="12" t="n">
        <v>0.007</v>
      </c>
      <c r="O2754" s="12" t="n">
        <v>0.204</v>
      </c>
      <c r="P2754" s="12" t="n">
        <v>13.464</v>
      </c>
      <c r="Q2754" s="26"/>
    </row>
    <row r="2755" ht="22.5" customHeight="1">
      <c r="A2755" s="32"/>
      <c r="B2755" s="20"/>
      <c r="C2755" s="13"/>
      <c r="D2755" s="20"/>
      <c r="E2755" s="29"/>
      <c r="F2755" s="20"/>
      <c r="G2755" s="29"/>
      <c r="H2755" s="20"/>
      <c r="I2755" s="20"/>
      <c r="J2755" s="13" t="s">
        <v>128</v>
      </c>
      <c r="K2755" s="17" t="n">
        <v>85800</v>
      </c>
      <c r="L2755" s="15" t="n">
        <v>5759</v>
      </c>
      <c r="M2755" s="15" t="n">
        <v>150</v>
      </c>
      <c r="N2755" s="12" t="n">
        <v>0.005</v>
      </c>
      <c r="O2755" s="12" t="n">
        <v>0.204</v>
      </c>
      <c r="P2755" s="12" t="n">
        <v>30.528</v>
      </c>
      <c r="Q2755" s="26"/>
    </row>
    <row r="2756" ht="22.5" customHeight="1">
      <c r="A2756" s="32"/>
      <c r="B2756" s="20"/>
      <c r="C2756" s="13" t="n">
        <v>8094753</v>
      </c>
      <c r="D2756" s="13" t="s">
        <v>35</v>
      </c>
      <c r="E2756" s="14" t="s">
        <v>14</v>
      </c>
      <c r="F2756" s="13" t="s">
        <v>26</v>
      </c>
      <c r="G2756" s="24" t="n">
        <v>0.3</v>
      </c>
      <c r="H2756" s="13" t="n">
        <v>400</v>
      </c>
      <c r="I2756" s="21" t="n">
        <f>G2756*H2756*7</f>
        <v>840</v>
      </c>
      <c r="J2756" s="13" t="s">
        <v>126</v>
      </c>
      <c r="K2756" s="17" t="n">
        <v>79498</v>
      </c>
      <c r="L2756" s="15" t="n">
        <v>290</v>
      </c>
      <c r="M2756" s="15" t="n">
        <v>14</v>
      </c>
      <c r="N2756" s="12" t="n">
        <v>0.01</v>
      </c>
      <c r="O2756" s="12" t="n">
        <v>0.31</v>
      </c>
      <c r="P2756" s="12" t="n">
        <v>4.29</v>
      </c>
      <c r="Q2756" s="23" t="n">
        <f>M2758/H2756</f>
        <v>0.685</v>
      </c>
    </row>
    <row r="2757" ht="22.5" customHeight="1">
      <c r="A2757" s="32"/>
      <c r="B2757" s="20"/>
      <c r="C2757" s="13"/>
      <c r="D2757" s="20"/>
      <c r="E2757" s="29"/>
      <c r="F2757" s="20"/>
      <c r="G2757" s="29"/>
      <c r="H2757" s="20"/>
      <c r="I2757" s="20"/>
      <c r="J2757" s="13" t="s">
        <v>127</v>
      </c>
      <c r="K2757" s="17" t="n">
        <v>631280</v>
      </c>
      <c r="L2757" s="15" t="n">
        <v>2325</v>
      </c>
      <c r="M2757" s="15" t="n">
        <v>98</v>
      </c>
      <c r="N2757" s="12" t="n">
        <v>0.02</v>
      </c>
      <c r="O2757" s="12" t="n">
        <v>0.38</v>
      </c>
      <c r="P2757" s="12" t="n">
        <v>36.82</v>
      </c>
      <c r="Q2757" s="26"/>
    </row>
    <row r="2758" ht="22.5" customHeight="1">
      <c r="A2758" s="32"/>
      <c r="B2758" s="20"/>
      <c r="C2758" s="13"/>
      <c r="D2758" s="20"/>
      <c r="E2758" s="29"/>
      <c r="F2758" s="20"/>
      <c r="G2758" s="29"/>
      <c r="H2758" s="20"/>
      <c r="I2758" s="20"/>
      <c r="J2758" s="13" t="s">
        <v>128</v>
      </c>
      <c r="K2758" s="17" t="n">
        <v>1016233</v>
      </c>
      <c r="L2758" s="15" t="n">
        <v>4405</v>
      </c>
      <c r="M2758" s="15" t="n">
        <v>274</v>
      </c>
      <c r="N2758" s="12" t="n">
        <v>0.02</v>
      </c>
      <c r="O2758" s="12" t="n">
        <v>0.27</v>
      </c>
      <c r="P2758" s="12" t="n">
        <v>74.15</v>
      </c>
      <c r="Q2758" s="26"/>
    </row>
    <row r="2759" ht="22.5" customHeight="1">
      <c r="A2759" s="32"/>
      <c r="B2759" s="20"/>
      <c r="C2759" s="13" t="n">
        <v>9415350</v>
      </c>
      <c r="D2759" s="13" t="s">
        <v>37</v>
      </c>
      <c r="E2759" s="14" t="s">
        <v>14</v>
      </c>
      <c r="F2759" s="13" t="s">
        <v>26</v>
      </c>
      <c r="G2759" s="24" t="n">
        <v>0.15</v>
      </c>
      <c r="H2759" s="13" t="n">
        <v>50</v>
      </c>
      <c r="I2759" s="21" t="n">
        <f>G2759*H2759*7</f>
        <v>52.5</v>
      </c>
      <c r="J2759" s="13" t="s">
        <v>126</v>
      </c>
      <c r="K2759" s="17" t="n">
        <v>2411</v>
      </c>
      <c r="L2759" s="15" t="n">
        <v>34</v>
      </c>
      <c r="M2759" s="15" t="n">
        <v>1</v>
      </c>
      <c r="N2759" s="12" t="n">
        <v>0.01</v>
      </c>
      <c r="O2759" s="12" t="n">
        <v>0.4</v>
      </c>
      <c r="P2759" s="12" t="n">
        <v>0.4</v>
      </c>
      <c r="Q2759" s="23" t="n">
        <f>M2761/H2759</f>
        <v>0.68</v>
      </c>
    </row>
    <row r="2760" ht="22.5" customHeight="1">
      <c r="A2760" s="32"/>
      <c r="B2760" s="20"/>
      <c r="C2760" s="13"/>
      <c r="D2760" s="20"/>
      <c r="E2760" s="29"/>
      <c r="F2760" s="20"/>
      <c r="G2760" s="29"/>
      <c r="H2760" s="20"/>
      <c r="I2760" s="20"/>
      <c r="J2760" s="13" t="s">
        <v>127</v>
      </c>
      <c r="K2760" s="17" t="n">
        <v>3088</v>
      </c>
      <c r="L2760" s="15" t="n">
        <v>120</v>
      </c>
      <c r="M2760" s="15" t="n">
        <v>20</v>
      </c>
      <c r="N2760" s="12" t="n">
        <v>0.02</v>
      </c>
      <c r="O2760" s="12" t="n">
        <v>0.11</v>
      </c>
      <c r="P2760" s="12" t="n">
        <v>2.28</v>
      </c>
      <c r="Q2760" s="26"/>
    </row>
    <row r="2761" ht="22.5" customHeight="1">
      <c r="A2761" s="32"/>
      <c r="B2761" s="20"/>
      <c r="C2761" s="13"/>
      <c r="D2761" s="20"/>
      <c r="E2761" s="29"/>
      <c r="F2761" s="20"/>
      <c r="G2761" s="29"/>
      <c r="H2761" s="20"/>
      <c r="I2761" s="20"/>
      <c r="J2761" s="13" t="s">
        <v>128</v>
      </c>
      <c r="K2761" s="17" t="n">
        <v>6951</v>
      </c>
      <c r="L2761" s="15" t="n">
        <v>275</v>
      </c>
      <c r="M2761" s="15" t="n">
        <v>34</v>
      </c>
      <c r="N2761" s="12" t="n">
        <v>0.02</v>
      </c>
      <c r="O2761" s="12" t="n">
        <v>0.14</v>
      </c>
      <c r="P2761" s="12" t="n">
        <v>4.7</v>
      </c>
      <c r="Q2761" s="26"/>
    </row>
    <row r="2762" ht="22.5" customHeight="1">
      <c r="A2762" s="32"/>
      <c r="B2762" s="20"/>
      <c r="C2762" s="13" t="n">
        <v>2783561</v>
      </c>
      <c r="D2762" s="13" t="s">
        <v>38</v>
      </c>
      <c r="E2762" s="14" t="s">
        <v>14</v>
      </c>
      <c r="F2762" s="13" t="s">
        <v>15</v>
      </c>
      <c r="G2762" s="24" t="n">
        <v>0.1</v>
      </c>
      <c r="H2762" s="13" t="n">
        <v>500</v>
      </c>
      <c r="I2762" s="21" t="n">
        <f>G2762*H2762*7</f>
        <v>350</v>
      </c>
      <c r="J2762" s="13" t="s">
        <v>126</v>
      </c>
      <c r="K2762" s="17" t="n">
        <v>28</v>
      </c>
      <c r="L2762" s="15" t="n">
        <v>3</v>
      </c>
      <c r="M2762" s="15" t="n">
        <v>0</v>
      </c>
      <c r="N2762" s="12" t="n">
        <v>0</v>
      </c>
      <c r="O2762" s="12" t="n">
        <v>0</v>
      </c>
      <c r="P2762" s="12" t="n">
        <v>0</v>
      </c>
      <c r="Q2762" s="23" t="n">
        <f>M2764/H2762</f>
        <v>0.872</v>
      </c>
    </row>
    <row r="2763" ht="22.5" customHeight="1">
      <c r="A2763" s="32"/>
      <c r="B2763" s="20"/>
      <c r="C2763" s="13"/>
      <c r="D2763" s="20"/>
      <c r="E2763" s="29"/>
      <c r="F2763" s="20"/>
      <c r="G2763" s="29"/>
      <c r="H2763" s="20"/>
      <c r="I2763" s="20"/>
      <c r="J2763" s="13" t="s">
        <v>127</v>
      </c>
      <c r="K2763" s="17" t="n">
        <v>22099</v>
      </c>
      <c r="L2763" s="15" t="n">
        <v>6666</v>
      </c>
      <c r="M2763" s="17" t="n">
        <v>207</v>
      </c>
      <c r="N2763" s="12" t="n">
        <v>0.003</v>
      </c>
      <c r="O2763" s="12" t="n">
        <v>0.101</v>
      </c>
      <c r="P2763" s="12" t="n">
        <v>20.96</v>
      </c>
      <c r="Q2763" s="26"/>
    </row>
    <row r="2764" ht="22.5" customHeight="1">
      <c r="A2764" s="32"/>
      <c r="B2764" s="20"/>
      <c r="C2764" s="13"/>
      <c r="D2764" s="20"/>
      <c r="E2764" s="29"/>
      <c r="F2764" s="20"/>
      <c r="G2764" s="29"/>
      <c r="H2764" s="20"/>
      <c r="I2764" s="20"/>
      <c r="J2764" s="13" t="s">
        <v>128</v>
      </c>
      <c r="K2764" s="17" t="n">
        <v>74159</v>
      </c>
      <c r="L2764" s="15" t="n">
        <v>15708</v>
      </c>
      <c r="M2764" s="17" t="n">
        <v>436</v>
      </c>
      <c r="N2764" s="12" t="n">
        <v>0.003</v>
      </c>
      <c r="O2764" s="12" t="n">
        <v>0.103</v>
      </c>
      <c r="P2764" s="12" t="n">
        <v>44.9</v>
      </c>
      <c r="Q2764" s="26"/>
    </row>
    <row r="2765" ht="22.5" customHeight="1">
      <c r="A2765" s="32"/>
      <c r="B2765" s="20"/>
      <c r="C2765" s="13" t="n">
        <v>10599157</v>
      </c>
      <c r="D2765" s="13" t="s">
        <v>39</v>
      </c>
      <c r="E2765" s="14" t="s">
        <v>14</v>
      </c>
      <c r="F2765" s="13" t="s">
        <v>15</v>
      </c>
      <c r="G2765" s="24" t="n">
        <v>0.3</v>
      </c>
      <c r="H2765" s="13" t="n">
        <v>150</v>
      </c>
      <c r="I2765" s="21" t="n">
        <f>G2765*H2765*7</f>
        <v>315</v>
      </c>
      <c r="J2765" s="13" t="s">
        <v>126</v>
      </c>
      <c r="K2765" s="17" t="n">
        <v>7</v>
      </c>
      <c r="L2765" s="15" t="n">
        <v>2</v>
      </c>
      <c r="M2765" s="15" t="n">
        <v>0</v>
      </c>
      <c r="N2765" s="12" t="n">
        <v>0</v>
      </c>
      <c r="O2765" s="12" t="n">
        <v>0</v>
      </c>
      <c r="P2765" s="12" t="n">
        <v>0</v>
      </c>
      <c r="Q2765" s="23" t="n">
        <f>M2767/H2765</f>
        <v>0.673333333333333</v>
      </c>
    </row>
    <row r="2766" ht="22.5" customHeight="1">
      <c r="A2766" s="32"/>
      <c r="B2766" s="20"/>
      <c r="C2766" s="13"/>
      <c r="D2766" s="20"/>
      <c r="E2766" s="29"/>
      <c r="F2766" s="20"/>
      <c r="G2766" s="29"/>
      <c r="H2766" s="20"/>
      <c r="I2766" s="20"/>
      <c r="J2766" s="13" t="s">
        <v>127</v>
      </c>
      <c r="K2766" s="17" t="n">
        <v>7582</v>
      </c>
      <c r="L2766" s="15" t="n">
        <v>1885</v>
      </c>
      <c r="M2766" s="17" t="n">
        <v>17</v>
      </c>
      <c r="N2766" s="12" t="n">
        <v>0.003</v>
      </c>
      <c r="O2766" s="12" t="n">
        <v>0.309</v>
      </c>
      <c r="P2766" s="12" t="n">
        <v>5.25</v>
      </c>
      <c r="Q2766" s="26"/>
    </row>
    <row r="2767" ht="22.5" customHeight="1">
      <c r="A2767" s="32"/>
      <c r="B2767" s="20"/>
      <c r="C2767" s="13"/>
      <c r="D2767" s="20"/>
      <c r="E2767" s="29"/>
      <c r="F2767" s="20"/>
      <c r="G2767" s="29"/>
      <c r="H2767" s="20"/>
      <c r="I2767" s="20"/>
      <c r="J2767" s="13" t="s">
        <v>128</v>
      </c>
      <c r="K2767" s="17" t="n">
        <v>28398</v>
      </c>
      <c r="L2767" s="15" t="n">
        <v>6756</v>
      </c>
      <c r="M2767" s="17" t="n">
        <v>101</v>
      </c>
      <c r="N2767" s="12" t="n">
        <v>0.005</v>
      </c>
      <c r="O2767" s="12" t="n">
        <v>0.313</v>
      </c>
      <c r="P2767" s="12" t="n">
        <v>31.65</v>
      </c>
      <c r="Q2767" s="26"/>
    </row>
    <row r="2768" ht="22.5" customHeight="1">
      <c r="A2768" s="32"/>
      <c r="B2768" s="20"/>
      <c r="C2768" s="13" t="n">
        <v>10599681</v>
      </c>
      <c r="D2768" s="13" t="s">
        <v>40</v>
      </c>
      <c r="E2768" s="14" t="s">
        <v>14</v>
      </c>
      <c r="F2768" s="13" t="s">
        <v>15</v>
      </c>
      <c r="G2768" s="24" t="n">
        <v>0.13</v>
      </c>
      <c r="H2768" s="13" t="n">
        <v>400</v>
      </c>
      <c r="I2768" s="21" t="n">
        <f>G2768*H2768*7</f>
        <v>364</v>
      </c>
      <c r="J2768" s="13" t="s">
        <v>126</v>
      </c>
      <c r="K2768" s="15" t="n">
        <v>171</v>
      </c>
      <c r="L2768" s="15" t="n">
        <v>45</v>
      </c>
      <c r="M2768" s="15" t="n">
        <v>2</v>
      </c>
      <c r="N2768" s="12" t="n">
        <v>0.006</v>
      </c>
      <c r="O2768" s="12" t="n">
        <v>0.13</v>
      </c>
      <c r="P2768" s="12" t="n">
        <v>0.26</v>
      </c>
      <c r="Q2768" s="23" t="n">
        <f>M2770/H2768</f>
        <v>0.8725</v>
      </c>
    </row>
    <row r="2769" ht="22.5" customHeight="1">
      <c r="A2769" s="32"/>
      <c r="B2769" s="20"/>
      <c r="C2769" s="13"/>
      <c r="D2769" s="20"/>
      <c r="E2769" s="29"/>
      <c r="F2769" s="20"/>
      <c r="G2769" s="29"/>
      <c r="H2769" s="20"/>
      <c r="I2769" s="20"/>
      <c r="J2769" s="13" t="s">
        <v>127</v>
      </c>
      <c r="K2769" s="17" t="n">
        <v>4977</v>
      </c>
      <c r="L2769" s="15" t="n">
        <v>1232</v>
      </c>
      <c r="M2769" s="17" t="n">
        <v>48</v>
      </c>
      <c r="N2769" s="12" t="n">
        <v>0.005</v>
      </c>
      <c r="O2769" s="12" t="n">
        <v>0.13</v>
      </c>
      <c r="P2769" s="12" t="n">
        <v>6.24</v>
      </c>
      <c r="Q2769" s="26"/>
    </row>
    <row r="2770" ht="22.5" customHeight="1">
      <c r="A2770" s="32"/>
      <c r="B2770" s="20"/>
      <c r="C2770" s="13"/>
      <c r="D2770" s="20"/>
      <c r="E2770" s="29"/>
      <c r="F2770" s="20"/>
      <c r="G2770" s="29"/>
      <c r="H2770" s="20"/>
      <c r="I2770" s="20"/>
      <c r="J2770" s="13" t="s">
        <v>128</v>
      </c>
      <c r="K2770" s="17" t="n">
        <v>22943</v>
      </c>
      <c r="L2770" s="15" t="n">
        <v>6485</v>
      </c>
      <c r="M2770" s="17" t="n">
        <v>349</v>
      </c>
      <c r="N2770" s="12" t="n">
        <v>0.007</v>
      </c>
      <c r="O2770" s="12" t="n">
        <v>0.13</v>
      </c>
      <c r="P2770" s="12" t="n">
        <v>45.37</v>
      </c>
      <c r="Q2770" s="26"/>
    </row>
    <row r="2771" ht="22.5" customHeight="1">
      <c r="A2771" s="32"/>
      <c r="B2771" s="20"/>
      <c r="C2771" s="13" t="n">
        <v>6060965</v>
      </c>
      <c r="D2771" s="13" t="s">
        <v>35</v>
      </c>
      <c r="E2771" s="14" t="s">
        <v>14</v>
      </c>
      <c r="F2771" s="13" t="s">
        <v>15</v>
      </c>
      <c r="G2771" s="105" t="n">
        <v>0.3</v>
      </c>
      <c r="H2771" s="38" t="n">
        <v>100</v>
      </c>
      <c r="I2771" s="40" t="n">
        <f>G2771*H2771*7</f>
        <v>210</v>
      </c>
      <c r="J2771" s="13" t="s">
        <v>126</v>
      </c>
      <c r="K2771" s="15" t="n">
        <v>135</v>
      </c>
      <c r="L2771" s="15" t="n">
        <v>17</v>
      </c>
      <c r="M2771" s="15" t="n">
        <v>0</v>
      </c>
      <c r="N2771" s="12" t="n">
        <v>0</v>
      </c>
      <c r="O2771" s="12" t="n">
        <v>0</v>
      </c>
      <c r="P2771" s="12" t="n">
        <v>0</v>
      </c>
      <c r="Q2771" s="23" t="n">
        <f>M2773/H2771</f>
        <v>1</v>
      </c>
    </row>
    <row r="2772" ht="22.5" customHeight="1">
      <c r="A2772" s="32"/>
      <c r="B2772" s="20"/>
      <c r="C2772" s="20"/>
      <c r="D2772" s="20"/>
      <c r="E2772" s="29"/>
      <c r="F2772" s="20"/>
      <c r="G2772" s="45"/>
      <c r="H2772" s="34"/>
      <c r="I2772" s="34"/>
      <c r="J2772" s="13" t="s">
        <v>127</v>
      </c>
      <c r="K2772" s="15" t="n">
        <v>13163</v>
      </c>
      <c r="L2772" s="15" t="n">
        <v>805</v>
      </c>
      <c r="M2772" s="16" t="n">
        <v>20</v>
      </c>
      <c r="N2772" s="12" t="n">
        <v>0.007</v>
      </c>
      <c r="O2772" s="12" t="n">
        <v>0.3</v>
      </c>
      <c r="P2772" s="12" t="n">
        <v>6</v>
      </c>
      <c r="Q2772" s="26"/>
    </row>
    <row r="2773" ht="22.5" customHeight="1">
      <c r="A2773" s="32"/>
      <c r="B2773" s="20"/>
      <c r="C2773" s="20"/>
      <c r="D2773" s="20"/>
      <c r="E2773" s="29"/>
      <c r="F2773" s="20"/>
      <c r="G2773" s="46"/>
      <c r="H2773" s="30"/>
      <c r="I2773" s="30"/>
      <c r="J2773" s="13" t="s">
        <v>128</v>
      </c>
      <c r="K2773" s="15" t="n">
        <v>41677</v>
      </c>
      <c r="L2773" s="15" t="n">
        <v>3843</v>
      </c>
      <c r="M2773" s="16" t="n">
        <v>100</v>
      </c>
      <c r="N2773" s="12" t="n">
        <v>0.008</v>
      </c>
      <c r="O2773" s="12" t="n">
        <v>0.3</v>
      </c>
      <c r="P2773" s="12" t="n">
        <v>30</v>
      </c>
      <c r="Q2773" s="26"/>
    </row>
    <row r="2774" ht="22.5" customHeight="1">
      <c r="A2774" s="32"/>
      <c r="B2774" s="20"/>
      <c r="C2774" s="13" t="n">
        <v>10842514</v>
      </c>
      <c r="D2774" s="13" t="s">
        <v>41</v>
      </c>
      <c r="E2774" s="14" t="s">
        <v>14</v>
      </c>
      <c r="F2774" s="13" t="s">
        <v>26</v>
      </c>
      <c r="G2774" s="105" t="n">
        <v>0.15</v>
      </c>
      <c r="H2774" s="38" t="n">
        <v>100</v>
      </c>
      <c r="I2774" s="40" t="n">
        <f>G2774*H2774*7</f>
        <v>105</v>
      </c>
      <c r="J2774" s="13" t="s">
        <v>126</v>
      </c>
      <c r="K2774" s="15" t="n">
        <v>12</v>
      </c>
      <c r="L2774" s="15" t="n">
        <v>0</v>
      </c>
      <c r="M2774" s="15" t="n">
        <v>0</v>
      </c>
      <c r="N2774" s="12" t="n">
        <v>0</v>
      </c>
      <c r="O2774" s="12" t="n">
        <v>0</v>
      </c>
      <c r="P2774" s="12" t="n">
        <v>0</v>
      </c>
      <c r="Q2774" s="23" t="n">
        <f>M2776/H2774</f>
        <v>0.01</v>
      </c>
      <c r="R2774" s="4" t="s">
        <v>130</v>
      </c>
    </row>
    <row r="2775" ht="22.5" customHeight="1">
      <c r="A2775" s="32"/>
      <c r="B2775" s="20"/>
      <c r="C2775" s="20"/>
      <c r="D2775" s="20"/>
      <c r="E2775" s="29"/>
      <c r="F2775" s="20"/>
      <c r="G2775" s="45"/>
      <c r="H2775" s="34"/>
      <c r="I2775" s="34"/>
      <c r="J2775" s="13" t="s">
        <v>127</v>
      </c>
      <c r="K2775" s="15" t="n">
        <v>43</v>
      </c>
      <c r="L2775" s="15" t="n">
        <v>16</v>
      </c>
      <c r="M2775" s="15" t="n">
        <v>0</v>
      </c>
      <c r="N2775" s="12" t="n">
        <v>0</v>
      </c>
      <c r="O2775" s="12" t="n">
        <v>0</v>
      </c>
      <c r="P2775" s="12" t="n">
        <v>0.05</v>
      </c>
      <c r="Q2775" s="26"/>
    </row>
    <row r="2776" ht="22.5" customHeight="1">
      <c r="A2776" s="32"/>
      <c r="B2776" s="20"/>
      <c r="C2776" s="20"/>
      <c r="D2776" s="20"/>
      <c r="E2776" s="29"/>
      <c r="F2776" s="20"/>
      <c r="G2776" s="46"/>
      <c r="H2776" s="30"/>
      <c r="I2776" s="30"/>
      <c r="J2776" s="13" t="s">
        <v>128</v>
      </c>
      <c r="K2776" s="15" t="n">
        <v>224</v>
      </c>
      <c r="L2776" s="15" t="n">
        <v>48</v>
      </c>
      <c r="M2776" s="15" t="n">
        <v>1</v>
      </c>
      <c r="N2776" s="12" t="n">
        <v>0.01</v>
      </c>
      <c r="O2776" s="12" t="n">
        <v>0.26</v>
      </c>
      <c r="P2776" s="12" t="n">
        <v>0.26</v>
      </c>
      <c r="Q2776" s="26"/>
    </row>
    <row r="2777" ht="22.5" customHeight="1">
      <c r="A2777" s="32"/>
      <c r="B2777" s="20"/>
      <c r="C2777" s="13" t="n">
        <v>10815258</v>
      </c>
      <c r="D2777" s="13" t="s">
        <v>41</v>
      </c>
      <c r="E2777" s="14" t="s">
        <v>14</v>
      </c>
      <c r="F2777" s="13" t="s">
        <v>15</v>
      </c>
      <c r="G2777" s="105" t="n">
        <v>0.15</v>
      </c>
      <c r="H2777" s="38" t="n">
        <v>100</v>
      </c>
      <c r="I2777" s="40" t="n">
        <f>G2777*H2777*7</f>
        <v>105</v>
      </c>
      <c r="J2777" s="13" t="s">
        <v>126</v>
      </c>
      <c r="K2777" s="15" t="n">
        <v>69</v>
      </c>
      <c r="L2777" s="15" t="n">
        <v>0</v>
      </c>
      <c r="M2777" s="15" t="n">
        <v>0</v>
      </c>
      <c r="N2777" s="12" t="n">
        <v>0</v>
      </c>
      <c r="O2777" s="12" t="n">
        <v>0</v>
      </c>
      <c r="P2777" s="12" t="n">
        <v>0</v>
      </c>
      <c r="Q2777" s="23" t="n">
        <f>M2779/H2777</f>
        <v>0.03</v>
      </c>
    </row>
    <row r="2778" ht="22.5" customHeight="1">
      <c r="A2778" s="32"/>
      <c r="B2778" s="20"/>
      <c r="C2778" s="20"/>
      <c r="D2778" s="20"/>
      <c r="E2778" s="29"/>
      <c r="F2778" s="20"/>
      <c r="G2778" s="45"/>
      <c r="H2778" s="34"/>
      <c r="I2778" s="34"/>
      <c r="J2778" s="13" t="s">
        <v>127</v>
      </c>
      <c r="K2778" s="15" t="n">
        <v>2476</v>
      </c>
      <c r="L2778" s="15" t="n">
        <v>23</v>
      </c>
      <c r="M2778" s="15" t="n">
        <v>0</v>
      </c>
      <c r="N2778" s="12" t="n">
        <v>0</v>
      </c>
      <c r="O2778" s="12" t="n">
        <v>0</v>
      </c>
      <c r="P2778" s="12" t="n">
        <v>0</v>
      </c>
      <c r="Q2778" s="26"/>
    </row>
    <row r="2779" ht="22.5" customHeight="1">
      <c r="A2779" s="32"/>
      <c r="B2779" s="20"/>
      <c r="C2779" s="20"/>
      <c r="D2779" s="20"/>
      <c r="E2779" s="29"/>
      <c r="F2779" s="20"/>
      <c r="G2779" s="46"/>
      <c r="H2779" s="30"/>
      <c r="I2779" s="30"/>
      <c r="J2779" s="13" t="s">
        <v>128</v>
      </c>
      <c r="K2779" s="15" t="n">
        <v>8391</v>
      </c>
      <c r="L2779" s="15" t="n">
        <v>90</v>
      </c>
      <c r="M2779" s="15" t="n">
        <v>3</v>
      </c>
      <c r="N2779" s="12" t="n">
        <v>0.007</v>
      </c>
      <c r="O2779" s="12" t="n">
        <v>0.21</v>
      </c>
      <c r="P2779" s="12" t="n">
        <v>0.63</v>
      </c>
      <c r="Q2779" s="26"/>
    </row>
    <row r="2780" ht="22.5" customHeight="1">
      <c r="A2780" s="32"/>
      <c r="B2780" s="20"/>
      <c r="C2780" s="13" t="n">
        <v>91535229</v>
      </c>
      <c r="D2780" s="13" t="s">
        <v>31</v>
      </c>
      <c r="E2780" s="14" t="s">
        <v>36</v>
      </c>
      <c r="F2780" s="13" t="s">
        <v>15</v>
      </c>
      <c r="G2780" s="105" t="n">
        <v>0.02</v>
      </c>
      <c r="H2780" s="38" t="n">
        <v>500</v>
      </c>
      <c r="I2780" s="40" t="n">
        <f>G2780*H2780*7</f>
        <v>70</v>
      </c>
      <c r="J2780" s="13" t="s">
        <v>126</v>
      </c>
      <c r="K2780" s="15" t="n">
        <v>38</v>
      </c>
      <c r="L2780" s="15" t="n">
        <v>21</v>
      </c>
      <c r="M2780" s="15" t="n">
        <v>0</v>
      </c>
      <c r="N2780" s="12" t="n">
        <v>0</v>
      </c>
      <c r="O2780" s="12" t="n">
        <v>0</v>
      </c>
      <c r="P2780" s="12" t="n">
        <v>0</v>
      </c>
      <c r="Q2780" s="23" t="n">
        <f>M2782/H2780</f>
        <v>0.04</v>
      </c>
    </row>
    <row r="2781" ht="22.5" customHeight="1">
      <c r="A2781" s="32"/>
      <c r="B2781" s="20"/>
      <c r="C2781" s="20"/>
      <c r="D2781" s="20"/>
      <c r="E2781" s="29"/>
      <c r="F2781" s="20"/>
      <c r="G2781" s="45"/>
      <c r="H2781" s="34"/>
      <c r="I2781" s="34"/>
      <c r="J2781" s="13" t="s">
        <v>127</v>
      </c>
      <c r="K2781" s="15" t="n">
        <v>1867</v>
      </c>
      <c r="L2781" s="15" t="n">
        <v>711</v>
      </c>
      <c r="M2781" s="15" t="n">
        <v>16</v>
      </c>
      <c r="N2781" s="12" t="n">
        <v>0.001</v>
      </c>
      <c r="O2781" s="12" t="n">
        <v>0.04</v>
      </c>
      <c r="P2781" s="12" t="n">
        <v>0.64</v>
      </c>
      <c r="Q2781" s="26"/>
    </row>
    <row r="2782" ht="22.5" customHeight="1">
      <c r="A2782" s="32"/>
      <c r="B2782" s="20"/>
      <c r="C2782" s="20"/>
      <c r="D2782" s="20"/>
      <c r="E2782" s="29"/>
      <c r="F2782" s="20"/>
      <c r="G2782" s="46"/>
      <c r="H2782" s="30"/>
      <c r="I2782" s="30"/>
      <c r="J2782" s="13" t="s">
        <v>128</v>
      </c>
      <c r="K2782" s="15" t="n">
        <v>2671</v>
      </c>
      <c r="L2782" s="15" t="n">
        <v>960</v>
      </c>
      <c r="M2782" s="15" t="n">
        <v>20</v>
      </c>
      <c r="N2782" s="12" t="n">
        <v>0.001</v>
      </c>
      <c r="O2782" s="12" t="n">
        <v>0.04</v>
      </c>
      <c r="P2782" s="12" t="n">
        <v>0.8</v>
      </c>
      <c r="Q2782" s="26"/>
    </row>
    <row r="2783" ht="22.5" customHeight="1">
      <c r="A2783" s="32"/>
      <c r="B2783" s="20"/>
      <c r="C2783" s="13" t="n">
        <v>91535331</v>
      </c>
      <c r="D2783" s="13" t="s">
        <v>31</v>
      </c>
      <c r="E2783" s="14" t="s">
        <v>42</v>
      </c>
      <c r="F2783" s="13" t="s">
        <v>15</v>
      </c>
      <c r="G2783" s="105" t="n">
        <v>0.02</v>
      </c>
      <c r="H2783" s="38" t="n">
        <v>750</v>
      </c>
      <c r="I2783" s="40" t="n">
        <f>G2783*H2783*7</f>
        <v>105</v>
      </c>
      <c r="J2783" s="13" t="s">
        <v>126</v>
      </c>
      <c r="K2783" s="15" t="n">
        <v>71</v>
      </c>
      <c r="L2783" s="15" t="n">
        <v>34</v>
      </c>
      <c r="M2783" s="15" t="n">
        <v>0</v>
      </c>
      <c r="N2783" s="12" t="n">
        <v>0</v>
      </c>
      <c r="O2783" s="12" t="n">
        <v>0</v>
      </c>
      <c r="P2783" s="12" t="n">
        <v>0</v>
      </c>
      <c r="Q2783" s="23" t="n">
        <f>M2785/H2783</f>
        <v>0.00533333333333333</v>
      </c>
    </row>
    <row r="2784" ht="22.5" customHeight="1">
      <c r="A2784" s="32"/>
      <c r="B2784" s="20"/>
      <c r="C2784" s="20"/>
      <c r="D2784" s="20"/>
      <c r="E2784" s="29"/>
      <c r="F2784" s="20"/>
      <c r="G2784" s="45"/>
      <c r="H2784" s="34"/>
      <c r="I2784" s="34"/>
      <c r="J2784" s="13" t="s">
        <v>127</v>
      </c>
      <c r="K2784" s="15" t="n">
        <v>946</v>
      </c>
      <c r="L2784" s="15" t="n">
        <v>406</v>
      </c>
      <c r="M2784" s="15" t="n">
        <v>4</v>
      </c>
      <c r="N2784" s="12" t="n">
        <v>0</v>
      </c>
      <c r="O2784" s="12" t="n">
        <v>0.04</v>
      </c>
      <c r="P2784" s="12" t="n">
        <v>0.16</v>
      </c>
      <c r="Q2784" s="26"/>
    </row>
    <row r="2785" ht="22.5" customHeight="1">
      <c r="A2785" s="32"/>
      <c r="B2785" s="20"/>
      <c r="C2785" s="20"/>
      <c r="D2785" s="20"/>
      <c r="E2785" s="29"/>
      <c r="F2785" s="20"/>
      <c r="G2785" s="46"/>
      <c r="H2785" s="30"/>
      <c r="I2785" s="30"/>
      <c r="J2785" s="13" t="s">
        <v>128</v>
      </c>
      <c r="K2785" s="15" t="n">
        <v>1445</v>
      </c>
      <c r="L2785" s="15" t="n">
        <v>597</v>
      </c>
      <c r="M2785" s="15" t="n">
        <v>4</v>
      </c>
      <c r="N2785" s="12" t="n">
        <v>0</v>
      </c>
      <c r="O2785" s="12" t="n">
        <v>0.04</v>
      </c>
      <c r="P2785" s="12" t="n">
        <v>0.16</v>
      </c>
      <c r="Q2785" s="26"/>
    </row>
    <row r="2786" ht="22.5" customHeight="1">
      <c r="A2786" s="32"/>
      <c r="B2786" s="20"/>
      <c r="C2786" s="13" t="n">
        <v>11324493</v>
      </c>
      <c r="D2786" s="13" t="s">
        <v>31</v>
      </c>
      <c r="E2786" s="14" t="s">
        <v>17</v>
      </c>
      <c r="F2786" s="13" t="s">
        <v>15</v>
      </c>
      <c r="G2786" s="105" t="n">
        <v>0.28</v>
      </c>
      <c r="H2786" s="38" t="n">
        <v>100</v>
      </c>
      <c r="I2786" s="40" t="n">
        <f>G2786*H2786*7</f>
        <v>196</v>
      </c>
      <c r="J2786" s="13" t="s">
        <v>126</v>
      </c>
      <c r="K2786" s="15" t="n">
        <v>18</v>
      </c>
      <c r="L2786" s="15" t="n">
        <v>7</v>
      </c>
      <c r="M2786" s="15" t="n">
        <v>1</v>
      </c>
      <c r="N2786" s="12" t="n">
        <v>0.043</v>
      </c>
      <c r="O2786" s="12" t="n">
        <v>0.3</v>
      </c>
      <c r="P2786" s="12" t="n">
        <v>0.3</v>
      </c>
      <c r="Q2786" s="23" t="n">
        <f>M2788/H2786</f>
        <v>0.02</v>
      </c>
    </row>
    <row r="2787" ht="22.5" customHeight="1">
      <c r="A2787" s="32"/>
      <c r="B2787" s="20"/>
      <c r="C2787" s="20"/>
      <c r="D2787" s="20"/>
      <c r="E2787" s="29"/>
      <c r="F2787" s="20"/>
      <c r="G2787" s="45"/>
      <c r="H2787" s="34"/>
      <c r="I2787" s="34"/>
      <c r="J2787" s="13" t="s">
        <v>127</v>
      </c>
      <c r="K2787" s="15" t="n">
        <v>540</v>
      </c>
      <c r="L2787" s="15" t="n">
        <v>225</v>
      </c>
      <c r="M2787" s="15" t="n">
        <v>1</v>
      </c>
      <c r="N2787" s="12" t="n">
        <v>0.002</v>
      </c>
      <c r="O2787" s="12" t="n">
        <v>0.4</v>
      </c>
      <c r="P2787" s="12" t="n">
        <v>0.4</v>
      </c>
      <c r="Q2787" s="26"/>
    </row>
    <row r="2788" ht="22.5" customHeight="1">
      <c r="A2788" s="32"/>
      <c r="B2788" s="20"/>
      <c r="C2788" s="20"/>
      <c r="D2788" s="20"/>
      <c r="E2788" s="29"/>
      <c r="F2788" s="20"/>
      <c r="G2788" s="46"/>
      <c r="H2788" s="30"/>
      <c r="I2788" s="30"/>
      <c r="J2788" s="13" t="s">
        <v>128</v>
      </c>
      <c r="K2788" s="15" t="n">
        <v>1003</v>
      </c>
      <c r="L2788" s="15" t="n">
        <v>381</v>
      </c>
      <c r="M2788" s="15" t="n">
        <v>2</v>
      </c>
      <c r="N2788" s="12" t="n">
        <v>0.002</v>
      </c>
      <c r="O2788" s="12" t="n">
        <v>0.4</v>
      </c>
      <c r="P2788" s="12" t="n">
        <v>0.8</v>
      </c>
      <c r="Q2788" s="26"/>
    </row>
    <row r="2789" ht="22.5" customHeight="1">
      <c r="A2789" s="32"/>
      <c r="B2789" s="20"/>
      <c r="C2789" s="13" t="n">
        <v>10298628</v>
      </c>
      <c r="D2789" s="13" t="s">
        <v>43</v>
      </c>
      <c r="E2789" s="14" t="s">
        <v>14</v>
      </c>
      <c r="F2789" s="13" t="s">
        <v>26</v>
      </c>
      <c r="G2789" s="105" t="n">
        <v>0.14</v>
      </c>
      <c r="H2789" s="38" t="n">
        <v>80</v>
      </c>
      <c r="I2789" s="40" t="n">
        <f>G2789*H2789*7</f>
        <v>78.4</v>
      </c>
      <c r="J2789" s="13" t="s">
        <v>126</v>
      </c>
      <c r="K2789" s="15" t="n">
        <v>13860</v>
      </c>
      <c r="L2789" s="15" t="n">
        <v>38</v>
      </c>
      <c r="M2789" s="15" t="n">
        <v>4</v>
      </c>
      <c r="N2789" s="12" t="n">
        <v>0.03</v>
      </c>
      <c r="O2789" s="12" t="n">
        <v>0.33</v>
      </c>
      <c r="P2789" s="12" t="n">
        <v>1.31</v>
      </c>
      <c r="Q2789" s="23" t="n">
        <f>M2791/H2789</f>
        <v>0.525</v>
      </c>
    </row>
    <row r="2790" ht="22.5" customHeight="1">
      <c r="A2790" s="32"/>
      <c r="B2790" s="20"/>
      <c r="C2790" s="20"/>
      <c r="D2790" s="20"/>
      <c r="E2790" s="29"/>
      <c r="F2790" s="20"/>
      <c r="G2790" s="45"/>
      <c r="H2790" s="34"/>
      <c r="I2790" s="34"/>
      <c r="J2790" s="13" t="s">
        <v>127</v>
      </c>
      <c r="K2790" s="15" t="n">
        <v>137947</v>
      </c>
      <c r="L2790" s="15" t="n">
        <v>673</v>
      </c>
      <c r="M2790" s="15" t="n">
        <v>42</v>
      </c>
      <c r="N2790" s="12" t="n">
        <v>0.03</v>
      </c>
      <c r="O2790" s="12" t="n">
        <v>0.45</v>
      </c>
      <c r="P2790" s="12" t="n">
        <v>18.69</v>
      </c>
      <c r="Q2790" s="26"/>
      <c r="R2790" s="4" t="s">
        <v>163</v>
      </c>
    </row>
    <row r="2791" ht="22.5" customHeight="1">
      <c r="A2791" s="32"/>
      <c r="B2791" s="20"/>
      <c r="C2791" s="20"/>
      <c r="D2791" s="20"/>
      <c r="E2791" s="29"/>
      <c r="F2791" s="20"/>
      <c r="G2791" s="46"/>
      <c r="H2791" s="30"/>
      <c r="I2791" s="30"/>
      <c r="J2791" s="13" t="s">
        <v>128</v>
      </c>
      <c r="K2791" s="15" t="n">
        <v>240052</v>
      </c>
      <c r="L2791" s="15" t="n">
        <v>1322</v>
      </c>
      <c r="M2791" s="15" t="n">
        <v>42</v>
      </c>
      <c r="N2791" s="12" t="n">
        <v>0.02</v>
      </c>
      <c r="O2791" s="12" t="n">
        <v>0.78</v>
      </c>
      <c r="P2791" s="12" t="n">
        <v>32.92</v>
      </c>
      <c r="Q2791" s="26"/>
    </row>
    <row r="2792" ht="22.5" customHeight="1">
      <c r="A2792" s="32"/>
      <c r="B2792" s="20"/>
      <c r="C2792" s="13" t="n">
        <v>11655595</v>
      </c>
      <c r="D2792" s="13" t="s">
        <v>44</v>
      </c>
      <c r="E2792" s="14" t="s">
        <v>14</v>
      </c>
      <c r="F2792" s="13" t="s">
        <v>26</v>
      </c>
      <c r="G2792" s="105" t="n">
        <v>0.4</v>
      </c>
      <c r="H2792" s="38" t="n">
        <v>100</v>
      </c>
      <c r="I2792" s="40" t="n">
        <f>G2792*H2792*7</f>
        <v>280</v>
      </c>
      <c r="J2792" s="13" t="s">
        <v>126</v>
      </c>
      <c r="K2792" s="15" t="n">
        <v>11</v>
      </c>
      <c r="L2792" s="15" t="n">
        <v>0</v>
      </c>
      <c r="M2792" s="15" t="n">
        <v>0</v>
      </c>
      <c r="N2792" s="12" t="n">
        <v>0</v>
      </c>
      <c r="O2792" s="12" t="n">
        <v>0</v>
      </c>
      <c r="P2792" s="12" t="n">
        <v>0</v>
      </c>
      <c r="Q2792" s="23" t="n">
        <f>M2794/H2792</f>
        <v>0.01</v>
      </c>
      <c r="R2792" s="4" t="s">
        <v>131</v>
      </c>
    </row>
    <row r="2793" ht="22.5" customHeight="1">
      <c r="A2793" s="32"/>
      <c r="B2793" s="20"/>
      <c r="C2793" s="20"/>
      <c r="D2793" s="20"/>
      <c r="E2793" s="29"/>
      <c r="F2793" s="20"/>
      <c r="G2793" s="45"/>
      <c r="H2793" s="34"/>
      <c r="I2793" s="34"/>
      <c r="J2793" s="13" t="s">
        <v>127</v>
      </c>
      <c r="K2793" s="15" t="n">
        <v>1690</v>
      </c>
      <c r="L2793" s="15" t="n">
        <v>17</v>
      </c>
      <c r="M2793" s="15" t="n">
        <v>0</v>
      </c>
      <c r="N2793" s="12" t="n">
        <v>0</v>
      </c>
      <c r="O2793" s="12" t="n">
        <v>0</v>
      </c>
      <c r="P2793" s="12" t="n">
        <v>0.13</v>
      </c>
      <c r="Q2793" s="26"/>
    </row>
    <row r="2794" ht="22.5" customHeight="1">
      <c r="A2794" s="32"/>
      <c r="B2794" s="20"/>
      <c r="C2794" s="20"/>
      <c r="D2794" s="20"/>
      <c r="E2794" s="29"/>
      <c r="F2794" s="20"/>
      <c r="G2794" s="46"/>
      <c r="H2794" s="30"/>
      <c r="I2794" s="30"/>
      <c r="J2794" s="13" t="s">
        <v>128</v>
      </c>
      <c r="K2794" s="15" t="n">
        <v>3911</v>
      </c>
      <c r="L2794" s="15" t="n">
        <v>29</v>
      </c>
      <c r="M2794" s="15" t="n">
        <v>1</v>
      </c>
      <c r="N2794" s="12" t="n">
        <v>0.01</v>
      </c>
      <c r="O2794" s="12" t="n">
        <v>0.28</v>
      </c>
      <c r="P2794" s="12" t="n">
        <v>0.28</v>
      </c>
      <c r="Q2794" s="26"/>
    </row>
    <row r="2795" ht="22.5" customHeight="1">
      <c r="A2795" s="32"/>
      <c r="B2795" s="20"/>
      <c r="C2795" s="13" t="n">
        <v>11655596</v>
      </c>
      <c r="D2795" s="13" t="s">
        <v>44</v>
      </c>
      <c r="E2795" s="14" t="s">
        <v>14</v>
      </c>
      <c r="F2795" s="13" t="s">
        <v>12</v>
      </c>
      <c r="G2795" s="105" t="n">
        <v>0.3</v>
      </c>
      <c r="H2795" s="38" t="n">
        <v>50</v>
      </c>
      <c r="I2795" s="40" t="n">
        <f>G2795*H2795*7</f>
        <v>105</v>
      </c>
      <c r="J2795" s="13" t="s">
        <v>126</v>
      </c>
      <c r="K2795" s="15" t="n">
        <v>5</v>
      </c>
      <c r="L2795" s="15" t="n">
        <v>0</v>
      </c>
      <c r="M2795" s="15" t="n">
        <v>0</v>
      </c>
      <c r="N2795" s="12" t="n">
        <v>0</v>
      </c>
      <c r="O2795" s="12" t="n">
        <v>0</v>
      </c>
      <c r="P2795" s="12" t="n">
        <v>0</v>
      </c>
      <c r="Q2795" s="23" t="n">
        <f>M2797/H2795</f>
        <v>0</v>
      </c>
      <c r="R2795" s="4" t="s">
        <v>132</v>
      </c>
    </row>
    <row r="2796" ht="22.5" customHeight="1">
      <c r="A2796" s="32"/>
      <c r="B2796" s="20"/>
      <c r="C2796" s="20"/>
      <c r="D2796" s="20"/>
      <c r="E2796" s="29"/>
      <c r="F2796" s="20"/>
      <c r="G2796" s="45"/>
      <c r="H2796" s="34"/>
      <c r="I2796" s="34"/>
      <c r="J2796" s="13" t="s">
        <v>127</v>
      </c>
      <c r="K2796" s="15" t="n">
        <v>255</v>
      </c>
      <c r="L2796" s="15" t="n">
        <v>1</v>
      </c>
      <c r="M2796" s="15" t="n">
        <v>0</v>
      </c>
      <c r="N2796" s="12" t="n">
        <v>0</v>
      </c>
      <c r="O2796" s="12" t="n">
        <v>0</v>
      </c>
      <c r="P2796" s="12" t="n">
        <v>0</v>
      </c>
      <c r="Q2796" s="26"/>
    </row>
    <row r="2797" ht="22.5" customHeight="1">
      <c r="A2797" s="32"/>
      <c r="B2797" s="20"/>
      <c r="C2797" s="20"/>
      <c r="D2797" s="20"/>
      <c r="E2797" s="29"/>
      <c r="F2797" s="20"/>
      <c r="G2797" s="46"/>
      <c r="H2797" s="30"/>
      <c r="I2797" s="30"/>
      <c r="J2797" s="13" t="s">
        <v>128</v>
      </c>
      <c r="K2797" s="15" t="n">
        <v>713</v>
      </c>
      <c r="L2797" s="15" t="n">
        <v>10</v>
      </c>
      <c r="M2797" s="15" t="n">
        <v>0</v>
      </c>
      <c r="N2797" s="12" t="n">
        <v>0</v>
      </c>
      <c r="O2797" s="12" t="n">
        <v>0</v>
      </c>
      <c r="P2797" s="12" t="n">
        <v>0.0006</v>
      </c>
      <c r="Q2797" s="26"/>
    </row>
    <row r="2798" ht="22.5" customHeight="1">
      <c r="A2798" s="32"/>
      <c r="B2798" s="20"/>
      <c r="C2798" s="13" t="n">
        <v>11690183</v>
      </c>
      <c r="D2798" s="13" t="s">
        <v>38</v>
      </c>
      <c r="E2798" s="14" t="s">
        <v>14</v>
      </c>
      <c r="F2798" s="13" t="s">
        <v>15</v>
      </c>
      <c r="G2798" s="105" t="n">
        <v>0.1</v>
      </c>
      <c r="H2798" s="38" t="n">
        <v>100</v>
      </c>
      <c r="I2798" s="40" t="n">
        <f>G2798*H2798*7</f>
        <v>70</v>
      </c>
      <c r="J2798" s="13" t="s">
        <v>126</v>
      </c>
      <c r="K2798" s="15" t="n">
        <v>14</v>
      </c>
      <c r="L2798" s="15" t="n">
        <v>0</v>
      </c>
      <c r="M2798" s="15" t="n">
        <v>0</v>
      </c>
      <c r="N2798" s="12" t="n">
        <v>0</v>
      </c>
      <c r="O2798" s="12" t="n">
        <v>0</v>
      </c>
      <c r="P2798" s="12" t="n">
        <v>0</v>
      </c>
      <c r="Q2798" s="23" t="n">
        <f>M2800/H2798</f>
        <v>0.64</v>
      </c>
    </row>
    <row r="2799" ht="22.5" customHeight="1">
      <c r="A2799" s="32"/>
      <c r="B2799" s="20"/>
      <c r="C2799" s="20"/>
      <c r="D2799" s="20"/>
      <c r="E2799" s="29"/>
      <c r="F2799" s="20"/>
      <c r="G2799" s="45"/>
      <c r="H2799" s="34"/>
      <c r="I2799" s="34"/>
      <c r="J2799" s="13" t="s">
        <v>127</v>
      </c>
      <c r="K2799" s="15" t="n">
        <v>5412</v>
      </c>
      <c r="L2799" s="15" t="n">
        <v>1677</v>
      </c>
      <c r="M2799" s="16" t="n">
        <v>24</v>
      </c>
      <c r="N2799" s="12" t="n">
        <v>0.003</v>
      </c>
      <c r="O2799" s="12" t="n">
        <v>0.192</v>
      </c>
      <c r="P2799" s="12" t="n">
        <v>4.6</v>
      </c>
      <c r="Q2799" s="26"/>
    </row>
    <row r="2800" ht="22.5" customHeight="1">
      <c r="A2800" s="32"/>
      <c r="B2800" s="20"/>
      <c r="C2800" s="20"/>
      <c r="D2800" s="20"/>
      <c r="E2800" s="29"/>
      <c r="F2800" s="20"/>
      <c r="G2800" s="46"/>
      <c r="H2800" s="30"/>
      <c r="I2800" s="30"/>
      <c r="J2800" s="13" t="s">
        <v>128</v>
      </c>
      <c r="K2800" s="15" t="n">
        <v>17915</v>
      </c>
      <c r="L2800" s="15" t="n">
        <v>4156</v>
      </c>
      <c r="M2800" s="16" t="n">
        <v>64</v>
      </c>
      <c r="N2800" s="12" t="n">
        <v>0.003</v>
      </c>
      <c r="O2800" s="12" t="n">
        <v>0.191</v>
      </c>
      <c r="P2800" s="12" t="n">
        <v>12.2</v>
      </c>
      <c r="Q2800" s="26"/>
    </row>
    <row r="2801" ht="22.5" customHeight="1">
      <c r="A2801" s="32"/>
      <c r="B2801" s="20"/>
      <c r="C2801" s="13" t="n">
        <v>11763482</v>
      </c>
      <c r="D2801" s="13" t="s">
        <v>44</v>
      </c>
      <c r="E2801" s="14" t="s">
        <v>14</v>
      </c>
      <c r="F2801" s="13" t="s">
        <v>12</v>
      </c>
      <c r="G2801" s="105" t="n">
        <v>0.4</v>
      </c>
      <c r="H2801" s="38" t="n">
        <v>100</v>
      </c>
      <c r="I2801" s="40" t="n">
        <f>G2801*H2801*7</f>
        <v>280</v>
      </c>
      <c r="J2801" s="13" t="s">
        <v>126</v>
      </c>
      <c r="K2801" s="15" t="n">
        <v>42</v>
      </c>
      <c r="L2801" s="15" t="n">
        <v>16</v>
      </c>
      <c r="M2801" s="15" t="n">
        <v>0</v>
      </c>
      <c r="N2801" s="12" t="n">
        <v>0.002</v>
      </c>
      <c r="O2801" s="12" t="n">
        <v>0</v>
      </c>
      <c r="P2801" s="12" t="n">
        <v>0.0241</v>
      </c>
      <c r="Q2801" s="23" t="n">
        <f>M2803/H2801</f>
        <v>0.01</v>
      </c>
      <c r="R2801" s="4" t="s">
        <v>133</v>
      </c>
    </row>
    <row r="2802" ht="22.5" customHeight="1">
      <c r="A2802" s="32"/>
      <c r="B2802" s="20"/>
      <c r="C2802" s="20"/>
      <c r="D2802" s="20"/>
      <c r="E2802" s="29"/>
      <c r="F2802" s="20"/>
      <c r="G2802" s="45"/>
      <c r="H2802" s="34"/>
      <c r="I2802" s="34"/>
      <c r="J2802" s="13" t="s">
        <v>127</v>
      </c>
      <c r="K2802" s="15" t="n">
        <v>249</v>
      </c>
      <c r="L2802" s="15" t="n">
        <v>77</v>
      </c>
      <c r="M2802" s="15" t="n">
        <v>0</v>
      </c>
      <c r="N2802" s="12" t="n">
        <v>0.003</v>
      </c>
      <c r="O2802" s="12" t="n">
        <v>0</v>
      </c>
      <c r="P2802" s="12" t="n">
        <v>0.2184</v>
      </c>
      <c r="Q2802" s="26"/>
    </row>
    <row r="2803" ht="22.5" customHeight="1">
      <c r="A2803" s="32"/>
      <c r="B2803" s="20"/>
      <c r="C2803" s="20"/>
      <c r="D2803" s="20"/>
      <c r="E2803" s="29"/>
      <c r="F2803" s="20"/>
      <c r="G2803" s="46"/>
      <c r="H2803" s="30"/>
      <c r="I2803" s="30"/>
      <c r="J2803" s="13" t="s">
        <v>128</v>
      </c>
      <c r="K2803" s="15" t="n">
        <v>734</v>
      </c>
      <c r="L2803" s="15" t="n">
        <v>191</v>
      </c>
      <c r="M2803" s="15" t="n">
        <v>1</v>
      </c>
      <c r="N2803" s="12" t="n">
        <v>0.002</v>
      </c>
      <c r="O2803" s="12" t="n">
        <v>0.445</v>
      </c>
      <c r="P2803" s="12" t="n">
        <v>0.4448</v>
      </c>
      <c r="Q2803" s="26"/>
    </row>
    <row r="2804" ht="22.5" customHeight="1">
      <c r="A2804" s="32"/>
      <c r="B2804" s="20"/>
      <c r="C2804" s="13" t="n">
        <v>91565942</v>
      </c>
      <c r="D2804" s="13" t="s">
        <v>31</v>
      </c>
      <c r="E2804" s="14" t="s">
        <v>36</v>
      </c>
      <c r="F2804" s="13" t="s">
        <v>15</v>
      </c>
      <c r="G2804" s="105" t="n">
        <v>0.03</v>
      </c>
      <c r="H2804" s="38" t="n">
        <v>600</v>
      </c>
      <c r="I2804" s="40" t="n">
        <f>G2804*H2804*7</f>
        <v>126</v>
      </c>
      <c r="J2804" s="13" t="s">
        <v>126</v>
      </c>
      <c r="K2804" s="15" t="n">
        <v>4030</v>
      </c>
      <c r="L2804" s="15" t="n">
        <v>156</v>
      </c>
      <c r="M2804" s="15" t="n">
        <v>0</v>
      </c>
      <c r="N2804" s="12" t="n">
        <v>0</v>
      </c>
      <c r="O2804" s="12" t="n">
        <v>0</v>
      </c>
      <c r="P2804" s="12" t="n">
        <v>0</v>
      </c>
      <c r="Q2804" s="23" t="n">
        <f>M2806/H2804</f>
        <v>0.313333333333333</v>
      </c>
    </row>
    <row r="2805" ht="22.5" customHeight="1">
      <c r="A2805" s="32"/>
      <c r="B2805" s="20"/>
      <c r="C2805" s="20"/>
      <c r="D2805" s="20"/>
      <c r="E2805" s="29"/>
      <c r="F2805" s="20"/>
      <c r="G2805" s="45"/>
      <c r="H2805" s="34"/>
      <c r="I2805" s="34"/>
      <c r="J2805" s="13" t="s">
        <v>127</v>
      </c>
      <c r="K2805" s="15" t="n">
        <v>33975</v>
      </c>
      <c r="L2805" s="15" t="n">
        <v>5951</v>
      </c>
      <c r="M2805" s="15" t="n">
        <v>134</v>
      </c>
      <c r="N2805" s="12" t="n">
        <v>0.001</v>
      </c>
      <c r="O2805" s="12" t="n">
        <v>0.03</v>
      </c>
      <c r="P2805" s="12" t="n">
        <v>4.02</v>
      </c>
      <c r="Q2805" s="26"/>
    </row>
    <row r="2806" ht="22.5" customHeight="1">
      <c r="A2806" s="32"/>
      <c r="B2806" s="20"/>
      <c r="C2806" s="20"/>
      <c r="D2806" s="20"/>
      <c r="E2806" s="29"/>
      <c r="F2806" s="20"/>
      <c r="G2806" s="46"/>
      <c r="H2806" s="30"/>
      <c r="I2806" s="30"/>
      <c r="J2806" s="13" t="s">
        <v>128</v>
      </c>
      <c r="K2806" s="15" t="n">
        <v>62526</v>
      </c>
      <c r="L2806" s="15" t="n">
        <v>9500</v>
      </c>
      <c r="M2806" s="15" t="n">
        <v>188</v>
      </c>
      <c r="N2806" s="12" t="n">
        <v>0.001</v>
      </c>
      <c r="O2806" s="12" t="n">
        <v>0.03</v>
      </c>
      <c r="P2806" s="12" t="n">
        <v>5.64</v>
      </c>
      <c r="Q2806" s="26"/>
    </row>
    <row r="2807" ht="22.5" customHeight="1">
      <c r="A2807" s="32"/>
      <c r="B2807" s="20"/>
      <c r="C2807" s="13" t="n">
        <v>91565947</v>
      </c>
      <c r="D2807" s="13" t="s">
        <v>31</v>
      </c>
      <c r="E2807" s="14" t="s">
        <v>42</v>
      </c>
      <c r="F2807" s="13" t="s">
        <v>15</v>
      </c>
      <c r="G2807" s="105" t="n">
        <v>0.02</v>
      </c>
      <c r="H2807" s="38" t="n">
        <v>1000</v>
      </c>
      <c r="I2807" s="40" t="n">
        <f>G2807*H2807*7</f>
        <v>140</v>
      </c>
      <c r="J2807" s="13" t="s">
        <v>126</v>
      </c>
      <c r="K2807" s="15" t="n">
        <v>17043</v>
      </c>
      <c r="L2807" s="15" t="n">
        <v>850</v>
      </c>
      <c r="M2807" s="15" t="n">
        <v>9</v>
      </c>
      <c r="N2807" s="12" t="n">
        <v>0</v>
      </c>
      <c r="O2807" s="12" t="n">
        <v>0.02</v>
      </c>
      <c r="P2807" s="12" t="n">
        <v>0.18</v>
      </c>
      <c r="Q2807" s="23" t="n">
        <f>M2809/H2807</f>
        <v>0.88</v>
      </c>
    </row>
    <row r="2808" ht="22.5" customHeight="1">
      <c r="A2808" s="32"/>
      <c r="B2808" s="20"/>
      <c r="C2808" s="20"/>
      <c r="D2808" s="20"/>
      <c r="E2808" s="29"/>
      <c r="F2808" s="20"/>
      <c r="G2808" s="45"/>
      <c r="H2808" s="34"/>
      <c r="I2808" s="34"/>
      <c r="J2808" s="13" t="s">
        <v>127</v>
      </c>
      <c r="K2808" s="15" t="n">
        <v>444925</v>
      </c>
      <c r="L2808" s="15" t="n">
        <v>245216</v>
      </c>
      <c r="M2808" s="15" t="n">
        <v>880</v>
      </c>
      <c r="N2808" s="12" t="n">
        <v>0</v>
      </c>
      <c r="O2808" s="12" t="n">
        <v>0.02</v>
      </c>
      <c r="P2808" s="12" t="n">
        <v>17.6</v>
      </c>
      <c r="Q2808" s="26"/>
    </row>
    <row r="2809" ht="22.5" customHeight="1">
      <c r="A2809" s="32"/>
      <c r="B2809" s="20"/>
      <c r="C2809" s="20"/>
      <c r="D2809" s="20"/>
      <c r="E2809" s="29"/>
      <c r="F2809" s="20"/>
      <c r="G2809" s="46"/>
      <c r="H2809" s="30"/>
      <c r="I2809" s="30"/>
      <c r="J2809" s="13" t="s">
        <v>128</v>
      </c>
      <c r="K2809" s="15" t="n">
        <v>491420</v>
      </c>
      <c r="L2809" s="15" t="n">
        <v>268215</v>
      </c>
      <c r="M2809" s="15" t="n">
        <v>880</v>
      </c>
      <c r="N2809" s="12" t="n">
        <v>0</v>
      </c>
      <c r="O2809" s="12" t="n">
        <v>0.02</v>
      </c>
      <c r="P2809" s="12" t="n">
        <v>17.6</v>
      </c>
      <c r="Q2809" s="26"/>
    </row>
    <row r="2810" ht="22.5" customHeight="1">
      <c r="A2810" s="32"/>
      <c r="B2810" s="76" t="s">
        <v>134</v>
      </c>
      <c r="C2810" s="13" t="n">
        <v>5464039</v>
      </c>
      <c r="D2810" s="13" t="s">
        <v>31</v>
      </c>
      <c r="E2810" s="14" t="s">
        <v>46</v>
      </c>
      <c r="F2810" s="13" t="s">
        <v>15</v>
      </c>
      <c r="G2810" s="24" t="n">
        <v>0.28</v>
      </c>
      <c r="H2810" s="13" t="n">
        <v>1700</v>
      </c>
      <c r="I2810" s="21" t="n">
        <f>G2810*H2810*7</f>
        <v>3332</v>
      </c>
      <c r="J2810" s="13" t="s">
        <v>126</v>
      </c>
      <c r="K2810" s="15" t="n">
        <v>11702</v>
      </c>
      <c r="L2810" s="15" t="n">
        <v>2852</v>
      </c>
      <c r="M2810" s="15" t="n">
        <v>82</v>
      </c>
      <c r="N2810" s="12" t="n">
        <v>0.009</v>
      </c>
      <c r="O2810" s="12" t="n">
        <v>0.3</v>
      </c>
      <c r="P2810" s="12" t="n">
        <v>24.594</v>
      </c>
      <c r="Q2810" s="23" t="n">
        <f>M2812/H2810</f>
        <v>0.985294117647059</v>
      </c>
    </row>
    <row r="2811" ht="22.5" customHeight="1">
      <c r="A2811" s="32"/>
      <c r="B2811" s="34"/>
      <c r="C2811" s="13"/>
      <c r="D2811" s="20"/>
      <c r="E2811" s="29"/>
      <c r="F2811" s="20"/>
      <c r="G2811" s="29"/>
      <c r="H2811" s="20"/>
      <c r="I2811" s="20"/>
      <c r="J2811" s="13" t="s">
        <v>127</v>
      </c>
      <c r="K2811" s="15" t="n">
        <v>155295</v>
      </c>
      <c r="L2811" s="15" t="n">
        <v>38215</v>
      </c>
      <c r="M2811" s="15" t="n">
        <v>804</v>
      </c>
      <c r="N2811" s="12" t="n">
        <v>0.006</v>
      </c>
      <c r="O2811" s="12" t="n">
        <v>0.297</v>
      </c>
      <c r="P2811" s="12" t="n">
        <v>238.388</v>
      </c>
      <c r="Q2811" s="26"/>
    </row>
    <row r="2812" ht="22.5" customHeight="1">
      <c r="A2812" s="32"/>
      <c r="B2812" s="34"/>
      <c r="C2812" s="13"/>
      <c r="D2812" s="20"/>
      <c r="E2812" s="29"/>
      <c r="F2812" s="20"/>
      <c r="G2812" s="29"/>
      <c r="H2812" s="20"/>
      <c r="I2812" s="20"/>
      <c r="J2812" s="13" t="s">
        <v>128</v>
      </c>
      <c r="K2812" s="15" t="n">
        <v>330031</v>
      </c>
      <c r="L2812" s="15" t="n">
        <v>82609</v>
      </c>
      <c r="M2812" s="15" t="n">
        <v>1675</v>
      </c>
      <c r="N2812" s="12" t="n">
        <v>0.006</v>
      </c>
      <c r="O2812" s="12" t="n">
        <v>0.297</v>
      </c>
      <c r="P2812" s="12" t="n">
        <v>497.58</v>
      </c>
      <c r="Q2812" s="26"/>
    </row>
    <row r="2813" ht="22.5" customHeight="1">
      <c r="A2813" s="32"/>
      <c r="B2813" s="34"/>
      <c r="C2813" s="13" t="n">
        <v>8057746</v>
      </c>
      <c r="D2813" s="13" t="s">
        <v>31</v>
      </c>
      <c r="E2813" s="14" t="s">
        <v>46</v>
      </c>
      <c r="F2813" s="13" t="s">
        <v>15</v>
      </c>
      <c r="G2813" s="24" t="n">
        <v>0.32</v>
      </c>
      <c r="H2813" s="13" t="n">
        <v>300</v>
      </c>
      <c r="I2813" s="21" t="n">
        <f>G2813*H2813*7</f>
        <v>672</v>
      </c>
      <c r="J2813" s="13" t="s">
        <v>126</v>
      </c>
      <c r="K2813" s="15" t="n">
        <v>0</v>
      </c>
      <c r="L2813" s="15" t="n">
        <v>0</v>
      </c>
      <c r="M2813" s="15" t="n">
        <v>0</v>
      </c>
      <c r="N2813" s="12" t="n">
        <v>0</v>
      </c>
      <c r="O2813" s="12" t="n">
        <v>0</v>
      </c>
      <c r="P2813" s="12" t="n">
        <v>0</v>
      </c>
      <c r="Q2813" s="23" t="n">
        <f>M2815/H2813</f>
        <v>0.00333333333333333</v>
      </c>
    </row>
    <row r="2814" ht="22.5" customHeight="1">
      <c r="A2814" s="32"/>
      <c r="B2814" s="34"/>
      <c r="C2814" s="13"/>
      <c r="D2814" s="20"/>
      <c r="E2814" s="29"/>
      <c r="F2814" s="20"/>
      <c r="G2814" s="29"/>
      <c r="H2814" s="20"/>
      <c r="I2814" s="20"/>
      <c r="J2814" s="13" t="s">
        <v>127</v>
      </c>
      <c r="K2814" s="15" t="n">
        <v>120</v>
      </c>
      <c r="L2814" s="15" t="n">
        <v>31</v>
      </c>
      <c r="M2814" s="15" t="n">
        <v>1</v>
      </c>
      <c r="N2814" s="12" t="n">
        <v>0.009</v>
      </c>
      <c r="O2814" s="12" t="n">
        <v>0.28</v>
      </c>
      <c r="P2814" s="12" t="n">
        <v>0.28</v>
      </c>
      <c r="Q2814" s="26"/>
    </row>
    <row r="2815" ht="22.5" customHeight="1">
      <c r="A2815" s="32"/>
      <c r="B2815" s="34"/>
      <c r="C2815" s="13"/>
      <c r="D2815" s="20"/>
      <c r="E2815" s="29"/>
      <c r="F2815" s="20"/>
      <c r="G2815" s="29"/>
      <c r="H2815" s="20"/>
      <c r="I2815" s="20"/>
      <c r="J2815" s="13" t="s">
        <v>128</v>
      </c>
      <c r="K2815" s="15" t="n">
        <v>246</v>
      </c>
      <c r="L2815" s="15" t="n">
        <v>51</v>
      </c>
      <c r="M2815" s="15" t="n">
        <v>1</v>
      </c>
      <c r="N2815" s="12" t="n">
        <v>0.005</v>
      </c>
      <c r="O2815" s="12" t="n">
        <v>0.28</v>
      </c>
      <c r="P2815" s="12" t="n">
        <v>0.28</v>
      </c>
      <c r="Q2815" s="26"/>
    </row>
    <row r="2816" ht="22.5" customHeight="1">
      <c r="A2816" s="32"/>
      <c r="B2816" s="34"/>
      <c r="C2816" s="13" t="n">
        <v>91399821</v>
      </c>
      <c r="D2816" s="13" t="s">
        <v>40</v>
      </c>
      <c r="E2816" s="14" t="s">
        <v>14</v>
      </c>
      <c r="F2816" s="13" t="s">
        <v>26</v>
      </c>
      <c r="G2816" s="24" t="n">
        <v>0.1</v>
      </c>
      <c r="H2816" s="13" t="n">
        <v>500</v>
      </c>
      <c r="I2816" s="21" t="n">
        <f>G2816*H2816*7</f>
        <v>350</v>
      </c>
      <c r="J2816" s="13" t="s">
        <v>126</v>
      </c>
      <c r="K2816" s="15" t="n">
        <v>8148</v>
      </c>
      <c r="L2816" s="15" t="n">
        <v>2130</v>
      </c>
      <c r="M2816" s="15" t="n">
        <v>69</v>
      </c>
      <c r="N2816" s="12" t="n">
        <v>0.01</v>
      </c>
      <c r="O2816" s="12" t="n">
        <v>0.2</v>
      </c>
      <c r="P2816" s="12" t="n">
        <v>13.56</v>
      </c>
      <c r="Q2816" s="23" t="n">
        <f>M2818/H2816</f>
        <v>0.954</v>
      </c>
    </row>
    <row r="2817" ht="22.5" customHeight="1">
      <c r="A2817" s="32"/>
      <c r="B2817" s="34"/>
      <c r="C2817" s="13"/>
      <c r="D2817" s="20"/>
      <c r="E2817" s="29"/>
      <c r="F2817" s="20"/>
      <c r="G2817" s="29"/>
      <c r="H2817" s="20"/>
      <c r="I2817" s="20"/>
      <c r="J2817" s="13" t="s">
        <v>127</v>
      </c>
      <c r="K2817" s="15" t="n">
        <v>44235</v>
      </c>
      <c r="L2817" s="15" t="n">
        <v>8723</v>
      </c>
      <c r="M2817" s="15" t="n">
        <v>477</v>
      </c>
      <c r="N2817" s="12" t="n">
        <v>0</v>
      </c>
      <c r="O2817" s="12" t="n">
        <v>0.08</v>
      </c>
      <c r="P2817" s="12" t="n">
        <v>40.24</v>
      </c>
      <c r="Q2817" s="26"/>
    </row>
    <row r="2818" ht="22.5" customHeight="1">
      <c r="A2818" s="32"/>
      <c r="B2818" s="34"/>
      <c r="C2818" s="13"/>
      <c r="D2818" s="20"/>
      <c r="E2818" s="29"/>
      <c r="F2818" s="20"/>
      <c r="G2818" s="29"/>
      <c r="H2818" s="20"/>
      <c r="I2818" s="20"/>
      <c r="J2818" s="13" t="s">
        <v>128</v>
      </c>
      <c r="K2818" s="15" t="n">
        <v>48962</v>
      </c>
      <c r="L2818" s="15" t="n">
        <v>9124</v>
      </c>
      <c r="M2818" s="15" t="n">
        <v>477</v>
      </c>
      <c r="N2818" s="12" t="n">
        <v>0</v>
      </c>
      <c r="O2818" s="12" t="n">
        <v>0.09</v>
      </c>
      <c r="P2818" s="12" t="n">
        <v>41.59</v>
      </c>
      <c r="Q2818" s="26"/>
    </row>
    <row r="2819" ht="22.5" customHeight="1">
      <c r="A2819" s="32"/>
      <c r="B2819" s="34"/>
      <c r="C2819" s="13" t="n">
        <v>8670368</v>
      </c>
      <c r="D2819" s="13" t="s">
        <v>16</v>
      </c>
      <c r="E2819" s="14" t="s">
        <v>11</v>
      </c>
      <c r="F2819" s="13" t="s">
        <v>30</v>
      </c>
      <c r="G2819" s="24" t="n">
        <v>0.12</v>
      </c>
      <c r="H2819" s="13" t="n">
        <v>100</v>
      </c>
      <c r="I2819" s="21" t="n">
        <f>G2819*H2819*7</f>
        <v>84</v>
      </c>
      <c r="J2819" s="13" t="s">
        <v>126</v>
      </c>
      <c r="K2819" s="15" t="n">
        <v>415</v>
      </c>
      <c r="L2819" s="15" t="n">
        <v>45</v>
      </c>
      <c r="M2819" s="15" t="n">
        <v>2</v>
      </c>
      <c r="N2819" s="12" t="n">
        <v>0.01</v>
      </c>
      <c r="O2819" s="12" t="n">
        <v>0.11</v>
      </c>
      <c r="P2819" s="12" t="n">
        <v>0.23</v>
      </c>
      <c r="Q2819" s="23" t="n">
        <f>M2821/H2819</f>
        <v>0.13</v>
      </c>
    </row>
    <row r="2820" ht="22.5" customHeight="1">
      <c r="A2820" s="32"/>
      <c r="B2820" s="34"/>
      <c r="C2820" s="13"/>
      <c r="D2820" s="20"/>
      <c r="E2820" s="29"/>
      <c r="F2820" s="20"/>
      <c r="G2820" s="29"/>
      <c r="H2820" s="20"/>
      <c r="I2820" s="20"/>
      <c r="J2820" s="13" t="s">
        <v>127</v>
      </c>
      <c r="K2820" s="15" t="n">
        <v>849</v>
      </c>
      <c r="L2820" s="15" t="n">
        <v>114</v>
      </c>
      <c r="M2820" s="15" t="n">
        <v>4</v>
      </c>
      <c r="N2820" s="12" t="n">
        <v>0</v>
      </c>
      <c r="O2820" s="12" t="n">
        <v>0.13</v>
      </c>
      <c r="P2820" s="12" t="n">
        <v>0.54</v>
      </c>
      <c r="Q2820" s="26"/>
    </row>
    <row r="2821" ht="22.5" customHeight="1">
      <c r="A2821" s="32"/>
      <c r="B2821" s="34"/>
      <c r="C2821" s="13"/>
      <c r="D2821" s="20"/>
      <c r="E2821" s="29"/>
      <c r="F2821" s="20"/>
      <c r="G2821" s="29"/>
      <c r="H2821" s="20"/>
      <c r="I2821" s="20"/>
      <c r="J2821" s="13" t="s">
        <v>128</v>
      </c>
      <c r="K2821" s="15" t="n">
        <v>5799</v>
      </c>
      <c r="L2821" s="15" t="n">
        <v>686</v>
      </c>
      <c r="M2821" s="15" t="n">
        <v>13</v>
      </c>
      <c r="N2821" s="12" t="n">
        <v>0</v>
      </c>
      <c r="O2821" s="12" t="n">
        <v>0.19</v>
      </c>
      <c r="P2821" s="12" t="n">
        <v>2.47</v>
      </c>
      <c r="Q2821" s="26"/>
    </row>
    <row r="2822" ht="22.5" customHeight="1">
      <c r="A2822" s="32"/>
      <c r="B2822" s="34"/>
      <c r="C2822" s="13" t="n">
        <v>10514860</v>
      </c>
      <c r="D2822" s="13" t="s">
        <v>44</v>
      </c>
      <c r="E2822" s="14" t="s">
        <v>14</v>
      </c>
      <c r="F2822" s="13" t="s">
        <v>15</v>
      </c>
      <c r="G2822" s="24" t="n">
        <v>0.6</v>
      </c>
      <c r="H2822" s="13" t="n">
        <v>150</v>
      </c>
      <c r="I2822" s="21" t="n">
        <f>G2822*H2822*7</f>
        <v>630</v>
      </c>
      <c r="J2822" s="13" t="s">
        <v>126</v>
      </c>
      <c r="K2822" s="15" t="n">
        <v>822</v>
      </c>
      <c r="L2822" s="15" t="n">
        <v>240</v>
      </c>
      <c r="M2822" s="15" t="n">
        <v>0</v>
      </c>
      <c r="N2822" s="12" t="n">
        <v>0</v>
      </c>
      <c r="O2822" s="12" t="n">
        <v>0</v>
      </c>
      <c r="P2822" s="12" t="n">
        <v>0</v>
      </c>
      <c r="Q2822" s="23" t="n">
        <f>M2824/H2822</f>
        <v>0.56</v>
      </c>
    </row>
    <row r="2823" ht="22.5" customHeight="1">
      <c r="A2823" s="32"/>
      <c r="B2823" s="34"/>
      <c r="C2823" s="13"/>
      <c r="D2823" s="20"/>
      <c r="E2823" s="29"/>
      <c r="F2823" s="20"/>
      <c r="G2823" s="29"/>
      <c r="H2823" s="20"/>
      <c r="I2823" s="20"/>
      <c r="J2823" s="13" t="s">
        <v>127</v>
      </c>
      <c r="K2823" s="15" t="n">
        <v>16135</v>
      </c>
      <c r="L2823" s="15" t="n">
        <v>4901</v>
      </c>
      <c r="M2823" s="15" t="n">
        <v>39</v>
      </c>
      <c r="N2823" s="12" t="n">
        <v>0.005</v>
      </c>
      <c r="O2823" s="12" t="n">
        <v>0.605</v>
      </c>
      <c r="P2823" s="12" t="n">
        <v>23.6</v>
      </c>
      <c r="Q2823" s="26"/>
      <c r="R2823" s="4" t="s">
        <v>164</v>
      </c>
    </row>
    <row r="2824" ht="22.5" customHeight="1">
      <c r="A2824" s="32"/>
      <c r="B2824" s="34"/>
      <c r="C2824" s="13"/>
      <c r="D2824" s="20"/>
      <c r="E2824" s="29"/>
      <c r="F2824" s="20"/>
      <c r="G2824" s="29"/>
      <c r="H2824" s="20"/>
      <c r="I2824" s="20"/>
      <c r="J2824" s="13" t="s">
        <v>128</v>
      </c>
      <c r="K2824" s="15" t="n">
        <v>37920</v>
      </c>
      <c r="L2824" s="15" t="n">
        <v>9416</v>
      </c>
      <c r="M2824" s="15" t="n">
        <v>84</v>
      </c>
      <c r="N2824" s="12" t="n">
        <v>0.005</v>
      </c>
      <c r="O2824" s="12" t="n">
        <v>0.602</v>
      </c>
      <c r="P2824" s="12" t="n">
        <v>50.6</v>
      </c>
      <c r="Q2824" s="26"/>
    </row>
    <row r="2825" ht="22.5" customHeight="1">
      <c r="A2825" s="32"/>
      <c r="B2825" s="34"/>
      <c r="C2825" s="13" t="n">
        <v>91532857</v>
      </c>
      <c r="D2825" s="13" t="s">
        <v>47</v>
      </c>
      <c r="E2825" s="14" t="s">
        <v>14</v>
      </c>
      <c r="F2825" s="13" t="s">
        <v>12</v>
      </c>
      <c r="G2825" s="24" t="n">
        <v>0.23</v>
      </c>
      <c r="H2825" s="13" t="n">
        <v>100</v>
      </c>
      <c r="I2825" s="21" t="n">
        <f>G2825*H2825*7</f>
        <v>161</v>
      </c>
      <c r="J2825" s="13" t="s">
        <v>126</v>
      </c>
      <c r="K2825" s="15" t="n">
        <v>230</v>
      </c>
      <c r="L2825" s="15" t="n">
        <v>24</v>
      </c>
      <c r="M2825" s="15" t="n">
        <v>0</v>
      </c>
      <c r="N2825" s="12" t="n">
        <v>0.008</v>
      </c>
      <c r="O2825" s="12" t="n">
        <v>0</v>
      </c>
      <c r="P2825" s="12" t="n">
        <v>0.1958</v>
      </c>
      <c r="Q2825" s="23" t="n">
        <f>M2827/H2825</f>
        <v>0.38</v>
      </c>
    </row>
    <row r="2826" ht="22.5" customHeight="1">
      <c r="A2826" s="32"/>
      <c r="B2826" s="34"/>
      <c r="C2826" s="13"/>
      <c r="D2826" s="20"/>
      <c r="E2826" s="29"/>
      <c r="F2826" s="20"/>
      <c r="G2826" s="29"/>
      <c r="H2826" s="20"/>
      <c r="I2826" s="20"/>
      <c r="J2826" s="13" t="s">
        <v>127</v>
      </c>
      <c r="K2826" s="15" t="n">
        <v>3287</v>
      </c>
      <c r="L2826" s="15" t="n">
        <v>425</v>
      </c>
      <c r="M2826" s="15" t="n">
        <v>13</v>
      </c>
      <c r="N2826" s="12" t="n">
        <v>0.007</v>
      </c>
      <c r="O2826" s="12" t="n">
        <v>0.234</v>
      </c>
      <c r="P2826" s="12" t="n">
        <v>3.0387</v>
      </c>
      <c r="Q2826" s="26"/>
    </row>
    <row r="2827" ht="22.5" customHeight="1">
      <c r="A2827" s="32"/>
      <c r="B2827" s="34"/>
      <c r="C2827" s="13"/>
      <c r="D2827" s="20"/>
      <c r="E2827" s="29"/>
      <c r="F2827" s="20"/>
      <c r="G2827" s="29"/>
      <c r="H2827" s="20"/>
      <c r="I2827" s="20"/>
      <c r="J2827" s="13" t="s">
        <v>128</v>
      </c>
      <c r="K2827" s="15" t="n">
        <v>8954</v>
      </c>
      <c r="L2827" s="15" t="n">
        <v>1068</v>
      </c>
      <c r="M2827" s="15" t="n">
        <v>38</v>
      </c>
      <c r="N2827" s="12" t="n">
        <v>0.007</v>
      </c>
      <c r="O2827" s="12" t="n">
        <v>0.183</v>
      </c>
      <c r="P2827" s="12" t="n">
        <v>6.9684</v>
      </c>
      <c r="Q2827" s="26"/>
    </row>
    <row r="2828" ht="22.5" customHeight="1">
      <c r="A2828" s="32"/>
      <c r="B2828" s="34"/>
      <c r="C2828" s="13" t="n">
        <v>91534913</v>
      </c>
      <c r="D2828" s="13" t="s">
        <v>48</v>
      </c>
      <c r="E2828" s="14" t="s">
        <v>49</v>
      </c>
      <c r="F2828" s="13" t="s">
        <v>15</v>
      </c>
      <c r="G2828" s="24" t="n">
        <v>0.5</v>
      </c>
      <c r="H2828" s="13" t="n">
        <v>100</v>
      </c>
      <c r="I2828" s="21" t="n">
        <f>G2828*H2828*7</f>
        <v>350</v>
      </c>
      <c r="J2828" s="13" t="s">
        <v>126</v>
      </c>
      <c r="K2828" s="15" t="n">
        <v>309</v>
      </c>
      <c r="L2828" s="15" t="n">
        <v>61</v>
      </c>
      <c r="M2828" s="15" t="n">
        <v>0</v>
      </c>
      <c r="N2828" s="12" t="n">
        <v>0</v>
      </c>
      <c r="O2828" s="12" t="n">
        <v>0</v>
      </c>
      <c r="P2828" s="12" t="n">
        <v>0</v>
      </c>
      <c r="Q2828" s="23" t="n">
        <f>M2830/H2828</f>
        <v>0</v>
      </c>
    </row>
    <row r="2829" ht="22.5" customHeight="1">
      <c r="A2829" s="32"/>
      <c r="B2829" s="34"/>
      <c r="C2829" s="13"/>
      <c r="D2829" s="20"/>
      <c r="E2829" s="29"/>
      <c r="F2829" s="20"/>
      <c r="G2829" s="29"/>
      <c r="H2829" s="20"/>
      <c r="I2829" s="20"/>
      <c r="J2829" s="13" t="s">
        <v>127</v>
      </c>
      <c r="K2829" s="15" t="n">
        <v>2100</v>
      </c>
      <c r="L2829" s="15" t="n">
        <v>430</v>
      </c>
      <c r="M2829" s="15" t="n">
        <v>0</v>
      </c>
      <c r="N2829" s="12" t="n">
        <v>0</v>
      </c>
      <c r="O2829" s="12" t="n">
        <v>0</v>
      </c>
      <c r="P2829" s="12" t="n">
        <v>0</v>
      </c>
      <c r="Q2829" s="26"/>
    </row>
    <row r="2830" ht="22.5" customHeight="1">
      <c r="A2830" s="32"/>
      <c r="B2830" s="34"/>
      <c r="C2830" s="13"/>
      <c r="D2830" s="20"/>
      <c r="E2830" s="29"/>
      <c r="F2830" s="20"/>
      <c r="G2830" s="29"/>
      <c r="H2830" s="20"/>
      <c r="I2830" s="20"/>
      <c r="J2830" s="13" t="s">
        <v>128</v>
      </c>
      <c r="K2830" s="15" t="n">
        <v>4120</v>
      </c>
      <c r="L2830" s="15" t="n">
        <v>859</v>
      </c>
      <c r="M2830" s="15" t="n">
        <v>0</v>
      </c>
      <c r="N2830" s="12" t="n">
        <v>0</v>
      </c>
      <c r="O2830" s="12" t="n">
        <v>0</v>
      </c>
      <c r="P2830" s="12" t="n">
        <v>0</v>
      </c>
      <c r="Q2830" s="26"/>
    </row>
    <row r="2831" ht="22.5" customHeight="1">
      <c r="A2831" s="32"/>
      <c r="B2831" s="34"/>
      <c r="C2831" s="13" t="n">
        <v>91533906</v>
      </c>
      <c r="D2831" s="13" t="s">
        <v>50</v>
      </c>
      <c r="E2831" s="14" t="s">
        <v>51</v>
      </c>
      <c r="F2831" s="13" t="s">
        <v>15</v>
      </c>
      <c r="G2831" s="24" t="n">
        <v>0.5</v>
      </c>
      <c r="H2831" s="13" t="n">
        <v>100</v>
      </c>
      <c r="I2831" s="21" t="n">
        <f>G2831*H2831*7</f>
        <v>350</v>
      </c>
      <c r="J2831" s="13" t="s">
        <v>126</v>
      </c>
      <c r="K2831" s="15" t="n">
        <v>67</v>
      </c>
      <c r="L2831" s="15" t="n">
        <v>9</v>
      </c>
      <c r="M2831" s="15" t="n">
        <v>0</v>
      </c>
      <c r="N2831" s="12" t="n">
        <v>0</v>
      </c>
      <c r="O2831" s="12" t="n">
        <v>0</v>
      </c>
      <c r="P2831" s="12" t="n">
        <v>0</v>
      </c>
      <c r="Q2831" s="23" t="n">
        <f>M2833/H2831</f>
        <v>0</v>
      </c>
    </row>
    <row r="2832" ht="22.5" customHeight="1">
      <c r="A2832" s="32"/>
      <c r="B2832" s="34"/>
      <c r="C2832" s="13"/>
      <c r="D2832" s="20"/>
      <c r="E2832" s="29"/>
      <c r="F2832" s="20"/>
      <c r="G2832" s="29"/>
      <c r="H2832" s="20"/>
      <c r="I2832" s="20"/>
      <c r="J2832" s="13" t="s">
        <v>127</v>
      </c>
      <c r="K2832" s="15" t="n">
        <v>503</v>
      </c>
      <c r="L2832" s="15" t="n">
        <v>40</v>
      </c>
      <c r="M2832" s="15" t="n">
        <v>0</v>
      </c>
      <c r="N2832" s="12" t="n">
        <v>0</v>
      </c>
      <c r="O2832" s="12" t="n">
        <v>0</v>
      </c>
      <c r="P2832" s="12" t="n">
        <v>0</v>
      </c>
      <c r="Q2832" s="26"/>
    </row>
    <row r="2833" ht="22.5" customHeight="1">
      <c r="A2833" s="32"/>
      <c r="B2833" s="34"/>
      <c r="C2833" s="13"/>
      <c r="D2833" s="20"/>
      <c r="E2833" s="29"/>
      <c r="F2833" s="20"/>
      <c r="G2833" s="29"/>
      <c r="H2833" s="20"/>
      <c r="I2833" s="20"/>
      <c r="J2833" s="13" t="s">
        <v>128</v>
      </c>
      <c r="K2833" s="15" t="n">
        <v>1086</v>
      </c>
      <c r="L2833" s="15" t="n">
        <v>88</v>
      </c>
      <c r="M2833" s="15" t="n">
        <v>0</v>
      </c>
      <c r="N2833" s="12" t="n">
        <v>0</v>
      </c>
      <c r="O2833" s="12" t="n">
        <v>0</v>
      </c>
      <c r="P2833" s="12" t="n">
        <v>0</v>
      </c>
      <c r="Q2833" s="26"/>
    </row>
    <row r="2834" ht="22.5" customHeight="1">
      <c r="A2834" s="32"/>
      <c r="B2834" s="34"/>
      <c r="C2834" s="13" t="n">
        <v>91545519</v>
      </c>
      <c r="D2834" s="13" t="s">
        <v>52</v>
      </c>
      <c r="E2834" s="14" t="s">
        <v>46</v>
      </c>
      <c r="F2834" s="13" t="s">
        <v>15</v>
      </c>
      <c r="G2834" s="24" t="n">
        <v>0.2</v>
      </c>
      <c r="H2834" s="13" t="n">
        <v>100</v>
      </c>
      <c r="I2834" s="21" t="n">
        <f>G2834*H2834*7</f>
        <v>140</v>
      </c>
      <c r="J2834" s="13" t="s">
        <v>126</v>
      </c>
      <c r="K2834" s="15" t="n">
        <v>400</v>
      </c>
      <c r="L2834" s="15" t="n">
        <v>80</v>
      </c>
      <c r="M2834" s="15" t="n">
        <v>0</v>
      </c>
      <c r="N2834" s="12" t="n">
        <v>0</v>
      </c>
      <c r="O2834" s="12" t="n">
        <v>0</v>
      </c>
      <c r="P2834" s="12" t="n">
        <v>0</v>
      </c>
      <c r="Q2834" s="23" t="n">
        <f>M2836/H2834</f>
        <v>0.5</v>
      </c>
    </row>
    <row r="2835" ht="22.5" customHeight="1">
      <c r="A2835" s="32"/>
      <c r="B2835" s="34"/>
      <c r="C2835" s="13"/>
      <c r="D2835" s="20"/>
      <c r="E2835" s="29"/>
      <c r="F2835" s="20"/>
      <c r="G2835" s="29"/>
      <c r="H2835" s="20"/>
      <c r="I2835" s="20"/>
      <c r="J2835" s="13" t="s">
        <v>127</v>
      </c>
      <c r="K2835" s="15" t="n">
        <v>20897</v>
      </c>
      <c r="L2835" s="15" t="n">
        <v>5408</v>
      </c>
      <c r="M2835" s="15" t="n">
        <v>50</v>
      </c>
      <c r="N2835" s="12" t="n">
        <v>0.002</v>
      </c>
      <c r="O2835" s="12" t="n">
        <v>0.2</v>
      </c>
      <c r="P2835" s="12" t="n">
        <v>9.98</v>
      </c>
      <c r="Q2835" s="26"/>
    </row>
    <row r="2836" ht="22.5" customHeight="1">
      <c r="A2836" s="32"/>
      <c r="B2836" s="34"/>
      <c r="C2836" s="13"/>
      <c r="D2836" s="20"/>
      <c r="E2836" s="29"/>
      <c r="F2836" s="20"/>
      <c r="G2836" s="29"/>
      <c r="H2836" s="20"/>
      <c r="I2836" s="20"/>
      <c r="J2836" s="13" t="s">
        <v>128</v>
      </c>
      <c r="K2836" s="15" t="n">
        <v>29259</v>
      </c>
      <c r="L2836" s="15" t="n">
        <v>6595</v>
      </c>
      <c r="M2836" s="15" t="n">
        <v>50</v>
      </c>
      <c r="N2836" s="12" t="n">
        <v>0.002</v>
      </c>
      <c r="O2836" s="12" t="n">
        <v>0.2</v>
      </c>
      <c r="P2836" s="12" t="n">
        <v>9.98</v>
      </c>
      <c r="Q2836" s="26"/>
    </row>
    <row r="2837" ht="22.5" customHeight="1">
      <c r="A2837" s="32"/>
      <c r="B2837" s="34"/>
      <c r="C2837" s="13" t="n">
        <v>91551388</v>
      </c>
      <c r="D2837" s="13" t="s">
        <v>53</v>
      </c>
      <c r="E2837" s="14" t="s">
        <v>54</v>
      </c>
      <c r="F2837" s="13" t="s">
        <v>12</v>
      </c>
      <c r="G2837" s="24" t="n">
        <v>0.5</v>
      </c>
      <c r="H2837" s="13" t="n">
        <v>50</v>
      </c>
      <c r="I2837" s="21" t="n">
        <f>G2837*H2837*7</f>
        <v>175</v>
      </c>
      <c r="J2837" s="13" t="s">
        <v>126</v>
      </c>
      <c r="K2837" s="15" t="n">
        <v>556</v>
      </c>
      <c r="L2837" s="15" t="n">
        <v>276</v>
      </c>
      <c r="M2837" s="15" t="n">
        <v>10</v>
      </c>
      <c r="N2837" s="12" t="n">
        <v>0.017</v>
      </c>
      <c r="O2837" s="12" t="n">
        <v>0.475</v>
      </c>
      <c r="P2837" s="12" t="n">
        <v>4.7533</v>
      </c>
      <c r="Q2837" s="23" t="n">
        <f>M2839/H2837</f>
        <v>0.84</v>
      </c>
      <c r="S2837" s="4" t="s">
        <v>135</v>
      </c>
    </row>
    <row r="2838" ht="22.5" customHeight="1">
      <c r="A2838" s="32"/>
      <c r="B2838" s="34"/>
      <c r="C2838" s="13"/>
      <c r="D2838" s="20"/>
      <c r="E2838" s="29"/>
      <c r="F2838" s="20"/>
      <c r="G2838" s="29"/>
      <c r="H2838" s="20"/>
      <c r="I2838" s="20"/>
      <c r="J2838" s="13" t="s">
        <v>127</v>
      </c>
      <c r="K2838" s="15" t="n">
        <v>4613</v>
      </c>
      <c r="L2838" s="15" t="n">
        <v>2056</v>
      </c>
      <c r="M2838" s="15" t="n">
        <v>42</v>
      </c>
      <c r="N2838" s="12" t="n">
        <v>0.019</v>
      </c>
      <c r="O2838" s="12" t="n">
        <v>0.92</v>
      </c>
      <c r="P2838" s="12" t="n">
        <v>38.6332</v>
      </c>
      <c r="Q2838" s="26"/>
    </row>
    <row r="2839" ht="22.5" customHeight="1">
      <c r="A2839" s="32"/>
      <c r="B2839" s="34"/>
      <c r="C2839" s="13"/>
      <c r="D2839" s="20"/>
      <c r="E2839" s="29"/>
      <c r="F2839" s="20"/>
      <c r="G2839" s="29"/>
      <c r="H2839" s="20"/>
      <c r="I2839" s="20"/>
      <c r="J2839" s="13" t="s">
        <v>128</v>
      </c>
      <c r="K2839" s="15" t="n">
        <v>6576</v>
      </c>
      <c r="L2839" s="15" t="n">
        <v>2581</v>
      </c>
      <c r="M2839" s="15" t="n">
        <v>42</v>
      </c>
      <c r="N2839" s="12" t="n">
        <v>0.018</v>
      </c>
      <c r="O2839" s="12" t="n">
        <v>1.103</v>
      </c>
      <c r="P2839" s="12" t="n">
        <v>46.3267</v>
      </c>
      <c r="Q2839" s="26"/>
    </row>
    <row r="2840" ht="22.5" customHeight="1">
      <c r="A2840" s="32"/>
      <c r="B2840" s="34"/>
      <c r="C2840" s="13" t="n">
        <v>91565948</v>
      </c>
      <c r="D2840" s="13" t="s">
        <v>47</v>
      </c>
      <c r="E2840" s="14" t="s">
        <v>14</v>
      </c>
      <c r="F2840" s="13" t="s">
        <v>12</v>
      </c>
      <c r="G2840" s="24" t="n">
        <v>0.16</v>
      </c>
      <c r="H2840" s="13" t="n">
        <v>170</v>
      </c>
      <c r="I2840" s="21" t="n">
        <f>G2840*H2840*7</f>
        <v>190.4</v>
      </c>
      <c r="J2840" s="13" t="s">
        <v>126</v>
      </c>
      <c r="K2840" s="15" t="n">
        <v>56</v>
      </c>
      <c r="L2840" s="15" t="n">
        <v>1</v>
      </c>
      <c r="M2840" s="15" t="n">
        <v>0</v>
      </c>
      <c r="N2840" s="12" t="n">
        <v>0</v>
      </c>
      <c r="O2840" s="12" t="n">
        <v>0</v>
      </c>
      <c r="P2840" s="12" t="n">
        <v>0.0004</v>
      </c>
      <c r="Q2840" s="23" t="n">
        <f>M2842/H2840</f>
        <v>0.0294117647058824</v>
      </c>
    </row>
    <row r="2841" ht="22.5" customHeight="1">
      <c r="A2841" s="32"/>
      <c r="B2841" s="34"/>
      <c r="C2841" s="13"/>
      <c r="D2841" s="20"/>
      <c r="E2841" s="29"/>
      <c r="F2841" s="20"/>
      <c r="G2841" s="29"/>
      <c r="H2841" s="20"/>
      <c r="I2841" s="20"/>
      <c r="J2841" s="13" t="s">
        <v>127</v>
      </c>
      <c r="K2841" s="15" t="n">
        <v>795</v>
      </c>
      <c r="L2841" s="15" t="n">
        <v>50</v>
      </c>
      <c r="M2841" s="15" t="n">
        <v>1</v>
      </c>
      <c r="N2841" s="12" t="n">
        <v>0.008</v>
      </c>
      <c r="O2841" s="12" t="n">
        <v>0.378</v>
      </c>
      <c r="P2841" s="12" t="n">
        <v>0.3782</v>
      </c>
      <c r="Q2841" s="26"/>
    </row>
    <row r="2842" ht="22.5" customHeight="1">
      <c r="A2842" s="32"/>
      <c r="B2842" s="34"/>
      <c r="C2842" s="13"/>
      <c r="D2842" s="20"/>
      <c r="E2842" s="29"/>
      <c r="F2842" s="20"/>
      <c r="G2842" s="29"/>
      <c r="H2842" s="20"/>
      <c r="I2842" s="20"/>
      <c r="J2842" s="13" t="s">
        <v>128</v>
      </c>
      <c r="K2842" s="15" t="n">
        <v>3235</v>
      </c>
      <c r="L2842" s="15" t="n">
        <v>303</v>
      </c>
      <c r="M2842" s="15" t="n">
        <v>5</v>
      </c>
      <c r="N2842" s="12" t="n">
        <v>0.008</v>
      </c>
      <c r="O2842" s="12" t="n">
        <v>0.47</v>
      </c>
      <c r="P2842" s="12" t="n">
        <v>2.3515</v>
      </c>
      <c r="Q2842" s="26"/>
    </row>
    <row r="2843" ht="22.5" customHeight="1">
      <c r="A2843" s="32"/>
      <c r="B2843" s="34"/>
      <c r="C2843" s="13" t="n">
        <v>91550293</v>
      </c>
      <c r="D2843" s="13" t="s">
        <v>55</v>
      </c>
      <c r="E2843" s="14" t="s">
        <v>56</v>
      </c>
      <c r="F2843" s="13" t="s">
        <v>15</v>
      </c>
      <c r="G2843" s="24" t="n">
        <v>0.35</v>
      </c>
      <c r="H2843" s="13" t="n">
        <v>155</v>
      </c>
      <c r="I2843" s="21" t="n">
        <f>G2843*H2843*7</f>
        <v>379.75</v>
      </c>
      <c r="J2843" s="13" t="s">
        <v>126</v>
      </c>
      <c r="K2843" s="15" t="n">
        <v>939</v>
      </c>
      <c r="L2843" s="15" t="n">
        <v>144</v>
      </c>
      <c r="M2843" s="15" t="n">
        <v>0</v>
      </c>
      <c r="N2843" s="12" t="n">
        <v>0</v>
      </c>
      <c r="O2843" s="12" t="n">
        <v>0</v>
      </c>
      <c r="P2843" s="12" t="n">
        <v>0</v>
      </c>
      <c r="Q2843" s="23" t="n">
        <f>M2845/H2843</f>
        <v>0.135483870967742</v>
      </c>
    </row>
    <row r="2844" ht="22.5" customHeight="1">
      <c r="A2844" s="32"/>
      <c r="B2844" s="34"/>
      <c r="C2844" s="13"/>
      <c r="D2844" s="20"/>
      <c r="E2844" s="29"/>
      <c r="F2844" s="20"/>
      <c r="G2844" s="29"/>
      <c r="H2844" s="20"/>
      <c r="I2844" s="20"/>
      <c r="J2844" s="13" t="s">
        <v>127</v>
      </c>
      <c r="K2844" s="15" t="n">
        <v>14052</v>
      </c>
      <c r="L2844" s="15" t="n">
        <v>2563</v>
      </c>
      <c r="M2844" s="15" t="n">
        <v>10</v>
      </c>
      <c r="N2844" s="12" t="n">
        <v>0.001</v>
      </c>
      <c r="O2844" s="12" t="n">
        <v>0.35</v>
      </c>
      <c r="P2844" s="12" t="n">
        <v>3.5</v>
      </c>
      <c r="Q2844" s="26"/>
    </row>
    <row r="2845" ht="22.5" customHeight="1">
      <c r="A2845" s="32"/>
      <c r="B2845" s="34"/>
      <c r="C2845" s="13"/>
      <c r="D2845" s="20"/>
      <c r="E2845" s="29"/>
      <c r="F2845" s="20"/>
      <c r="G2845" s="29"/>
      <c r="H2845" s="20"/>
      <c r="I2845" s="20"/>
      <c r="J2845" s="13" t="s">
        <v>128</v>
      </c>
      <c r="K2845" s="15" t="n">
        <v>62641</v>
      </c>
      <c r="L2845" s="15" t="n">
        <v>8844</v>
      </c>
      <c r="M2845" s="15" t="n">
        <v>21</v>
      </c>
      <c r="N2845" s="12" t="n">
        <v>0.001</v>
      </c>
      <c r="O2845" s="12" t="n">
        <v>0.35</v>
      </c>
      <c r="P2845" s="12" t="n">
        <v>7.35</v>
      </c>
      <c r="Q2845" s="26"/>
    </row>
    <row r="2846" ht="22.5" customHeight="1">
      <c r="A2846" s="32"/>
      <c r="B2846" s="34"/>
      <c r="C2846" s="13" t="n">
        <v>9333145</v>
      </c>
      <c r="D2846" s="13" t="s">
        <v>57</v>
      </c>
      <c r="E2846" s="14" t="s">
        <v>14</v>
      </c>
      <c r="F2846" s="13" t="s">
        <v>26</v>
      </c>
      <c r="G2846" s="24" t="n">
        <v>0.35</v>
      </c>
      <c r="H2846" s="13" t="n">
        <v>200</v>
      </c>
      <c r="I2846" s="21" t="n">
        <f>G2846*H2846*7</f>
        <v>490</v>
      </c>
      <c r="J2846" s="13" t="s">
        <v>126</v>
      </c>
      <c r="K2846" s="15" t="n">
        <v>20295</v>
      </c>
      <c r="L2846" s="15" t="n">
        <v>228</v>
      </c>
      <c r="M2846" s="15" t="n">
        <v>6</v>
      </c>
      <c r="N2846" s="12" t="n">
        <v>0.02</v>
      </c>
      <c r="O2846" s="12" t="n">
        <v>0.75</v>
      </c>
      <c r="P2846" s="12" t="n">
        <v>4.52</v>
      </c>
      <c r="Q2846" s="23" t="n">
        <f>M2848/H2846</f>
        <v>0.435</v>
      </c>
    </row>
    <row r="2847" ht="22.5" customHeight="1">
      <c r="A2847" s="32"/>
      <c r="B2847" s="34"/>
      <c r="C2847" s="13"/>
      <c r="D2847" s="20"/>
      <c r="E2847" s="29"/>
      <c r="F2847" s="20"/>
      <c r="G2847" s="29"/>
      <c r="H2847" s="20"/>
      <c r="I2847" s="20"/>
      <c r="J2847" s="13" t="s">
        <v>127</v>
      </c>
      <c r="K2847" s="15" t="n">
        <v>95202</v>
      </c>
      <c r="L2847" s="15" t="n">
        <v>845</v>
      </c>
      <c r="M2847" s="15" t="n">
        <v>61</v>
      </c>
      <c r="N2847" s="12" t="n">
        <v>0.02</v>
      </c>
      <c r="O2847" s="12" t="n">
        <v>0.3</v>
      </c>
      <c r="P2847" s="12" t="n">
        <v>18.23</v>
      </c>
      <c r="Q2847" s="26"/>
    </row>
    <row r="2848" ht="22.5" customHeight="1">
      <c r="A2848" s="32"/>
      <c r="B2848" s="34"/>
      <c r="C2848" s="13"/>
      <c r="D2848" s="20"/>
      <c r="E2848" s="29"/>
      <c r="F2848" s="20"/>
      <c r="G2848" s="29"/>
      <c r="H2848" s="20"/>
      <c r="I2848" s="20"/>
      <c r="J2848" s="13" t="s">
        <v>128</v>
      </c>
      <c r="K2848" s="15" t="n">
        <v>148949</v>
      </c>
      <c r="L2848" s="15" t="n">
        <v>1360</v>
      </c>
      <c r="M2848" s="15" t="n">
        <v>87</v>
      </c>
      <c r="N2848" s="12" t="n">
        <v>0.02</v>
      </c>
      <c r="O2848" s="12" t="n">
        <v>0.35</v>
      </c>
      <c r="P2848" s="12" t="n">
        <v>30.14</v>
      </c>
      <c r="Q2848" s="26"/>
    </row>
    <row r="2849" ht="22.5" customHeight="1">
      <c r="A2849" s="32"/>
      <c r="B2849" s="34"/>
      <c r="C2849" s="13" t="n">
        <v>91557347</v>
      </c>
      <c r="D2849" s="13" t="s">
        <v>58</v>
      </c>
      <c r="E2849" s="14" t="s">
        <v>14</v>
      </c>
      <c r="F2849" s="13" t="s">
        <v>15</v>
      </c>
      <c r="G2849" s="24" t="n">
        <v>0.5</v>
      </c>
      <c r="H2849" s="13" t="n">
        <v>50</v>
      </c>
      <c r="I2849" s="21" t="n">
        <f>G2849*H2849*7</f>
        <v>175</v>
      </c>
      <c r="J2849" s="13" t="s">
        <v>126</v>
      </c>
      <c r="K2849" s="15" t="n">
        <v>1994</v>
      </c>
      <c r="L2849" s="15" t="n">
        <v>616</v>
      </c>
      <c r="M2849" s="15" t="n">
        <v>4</v>
      </c>
      <c r="N2849" s="12" t="n">
        <v>0.005</v>
      </c>
      <c r="O2849" s="12" t="n">
        <v>0.8</v>
      </c>
      <c r="P2849" s="12" t="n">
        <v>3.2</v>
      </c>
      <c r="Q2849" s="23" t="n">
        <f>M2851/H2849</f>
        <v>0.88</v>
      </c>
    </row>
    <row r="2850" ht="22.5" customHeight="1">
      <c r="A2850" s="32"/>
      <c r="B2850" s="34"/>
      <c r="C2850" s="13"/>
      <c r="D2850" s="20"/>
      <c r="E2850" s="29"/>
      <c r="F2850" s="20"/>
      <c r="G2850" s="29"/>
      <c r="H2850" s="20"/>
      <c r="I2850" s="20"/>
      <c r="J2850" s="13" t="s">
        <v>127</v>
      </c>
      <c r="K2850" s="15" t="n">
        <v>31595</v>
      </c>
      <c r="L2850" s="15" t="n">
        <v>8368</v>
      </c>
      <c r="M2850" s="15" t="n">
        <v>14</v>
      </c>
      <c r="N2850" s="12" t="n">
        <v>0.001</v>
      </c>
      <c r="O2850" s="12" t="n">
        <v>0.8</v>
      </c>
      <c r="P2850" s="12" t="n">
        <v>11.2</v>
      </c>
      <c r="Q2850" s="26"/>
    </row>
    <row r="2851" ht="22.5" customHeight="1">
      <c r="A2851" s="32"/>
      <c r="B2851" s="34"/>
      <c r="C2851" s="13"/>
      <c r="D2851" s="20"/>
      <c r="E2851" s="29"/>
      <c r="F2851" s="20"/>
      <c r="G2851" s="29"/>
      <c r="H2851" s="20"/>
      <c r="I2851" s="20"/>
      <c r="J2851" s="13" t="s">
        <v>128</v>
      </c>
      <c r="K2851" s="15" t="n">
        <v>85402</v>
      </c>
      <c r="L2851" s="15" t="n">
        <v>21248</v>
      </c>
      <c r="M2851" s="15" t="n">
        <v>44</v>
      </c>
      <c r="N2851" s="12" t="n">
        <v>0.002</v>
      </c>
      <c r="O2851" s="12" t="n">
        <v>0.8</v>
      </c>
      <c r="P2851" s="12" t="n">
        <v>35.2</v>
      </c>
      <c r="Q2851" s="26"/>
    </row>
    <row r="2852" ht="22.5" customHeight="1">
      <c r="A2852" s="32"/>
      <c r="B2852" s="34"/>
      <c r="C2852" s="13" t="n">
        <v>12115625</v>
      </c>
      <c r="D2852" s="13" t="s">
        <v>59</v>
      </c>
      <c r="E2852" s="14" t="s">
        <v>14</v>
      </c>
      <c r="F2852" s="13" t="s">
        <v>15</v>
      </c>
      <c r="G2852" s="24" t="n">
        <v>0.3</v>
      </c>
      <c r="H2852" s="13" t="n">
        <v>50</v>
      </c>
      <c r="I2852" s="21" t="n">
        <f>G2852*H2852*7</f>
        <v>105</v>
      </c>
      <c r="J2852" s="13" t="s">
        <v>126</v>
      </c>
      <c r="K2852" s="15" t="n">
        <v>26</v>
      </c>
      <c r="L2852" s="15" t="n">
        <v>8</v>
      </c>
      <c r="M2852" s="15" t="n">
        <v>0</v>
      </c>
      <c r="N2852" s="12" t="n">
        <v>0</v>
      </c>
      <c r="O2852" s="12" t="n">
        <v>0</v>
      </c>
      <c r="P2852" s="12" t="n">
        <v>0</v>
      </c>
      <c r="Q2852" s="23" t="n">
        <f>M2854/H2852</f>
        <v>0</v>
      </c>
    </row>
    <row r="2853" ht="22.5" customHeight="1">
      <c r="A2853" s="32"/>
      <c r="B2853" s="34"/>
      <c r="C2853" s="13"/>
      <c r="D2853" s="20"/>
      <c r="E2853" s="29"/>
      <c r="F2853" s="20"/>
      <c r="G2853" s="29"/>
      <c r="H2853" s="20"/>
      <c r="I2853" s="20"/>
      <c r="J2853" s="13" t="s">
        <v>127</v>
      </c>
      <c r="K2853" s="15" t="n">
        <v>424</v>
      </c>
      <c r="L2853" s="15" t="n">
        <v>64</v>
      </c>
      <c r="M2853" s="15" t="n">
        <v>0</v>
      </c>
      <c r="N2853" s="12" t="n">
        <v>0</v>
      </c>
      <c r="O2853" s="12" t="n">
        <v>0</v>
      </c>
      <c r="P2853" s="12" t="n">
        <v>0</v>
      </c>
      <c r="Q2853" s="26"/>
    </row>
    <row r="2854" ht="22.5" customHeight="1">
      <c r="A2854" s="32"/>
      <c r="B2854" s="34"/>
      <c r="C2854" s="13"/>
      <c r="D2854" s="20"/>
      <c r="E2854" s="29"/>
      <c r="F2854" s="20"/>
      <c r="G2854" s="29"/>
      <c r="H2854" s="20"/>
      <c r="I2854" s="20"/>
      <c r="J2854" s="13" t="s">
        <v>128</v>
      </c>
      <c r="K2854" s="15" t="n">
        <v>1154</v>
      </c>
      <c r="L2854" s="15" t="n">
        <v>106</v>
      </c>
      <c r="M2854" s="15" t="n">
        <v>0</v>
      </c>
      <c r="N2854" s="12" t="n">
        <v>0</v>
      </c>
      <c r="O2854" s="12" t="n">
        <v>0</v>
      </c>
      <c r="P2854" s="12" t="n">
        <v>0</v>
      </c>
      <c r="Q2854" s="26"/>
    </row>
    <row r="2855" ht="22.5" customHeight="1">
      <c r="A2855" s="32"/>
      <c r="B2855" s="34"/>
      <c r="C2855" s="13" t="n">
        <v>91564896</v>
      </c>
      <c r="D2855" s="13" t="s">
        <v>60</v>
      </c>
      <c r="E2855" s="14" t="s">
        <v>14</v>
      </c>
      <c r="F2855" s="13" t="s">
        <v>15</v>
      </c>
      <c r="G2855" s="24" t="n">
        <v>0.35</v>
      </c>
      <c r="H2855" s="13" t="n">
        <v>60</v>
      </c>
      <c r="I2855" s="21" t="n">
        <f>G2855*H2855*7</f>
        <v>147</v>
      </c>
      <c r="J2855" s="13" t="s">
        <v>126</v>
      </c>
      <c r="K2855" s="15" t="n">
        <v>230</v>
      </c>
      <c r="L2855" s="15" t="n">
        <v>8</v>
      </c>
      <c r="M2855" s="15" t="n">
        <v>0</v>
      </c>
      <c r="N2855" s="12" t="n">
        <v>0</v>
      </c>
      <c r="O2855" s="12" t="n">
        <v>0</v>
      </c>
      <c r="P2855" s="12" t="n">
        <v>0</v>
      </c>
      <c r="Q2855" s="23" t="n">
        <f>M2857/H2855</f>
        <v>0.966666666666667</v>
      </c>
      <c r="S2855" s="11"/>
    </row>
    <row r="2856" ht="22.5" customHeight="1">
      <c r="A2856" s="32"/>
      <c r="B2856" s="34"/>
      <c r="C2856" s="13"/>
      <c r="D2856" s="20"/>
      <c r="E2856" s="29"/>
      <c r="F2856" s="20"/>
      <c r="G2856" s="29"/>
      <c r="H2856" s="20"/>
      <c r="I2856" s="20"/>
      <c r="J2856" s="13" t="s">
        <v>127</v>
      </c>
      <c r="K2856" s="15" t="n">
        <v>23076</v>
      </c>
      <c r="L2856" s="15" t="n">
        <v>4804</v>
      </c>
      <c r="M2856" s="15" t="n">
        <v>27</v>
      </c>
      <c r="N2856" s="12" t="n">
        <v>0.002</v>
      </c>
      <c r="O2856" s="12" t="n">
        <v>0.35</v>
      </c>
      <c r="P2856" s="12" t="n">
        <v>9.45</v>
      </c>
      <c r="Q2856" s="26"/>
    </row>
    <row r="2857" ht="22.5" customHeight="1">
      <c r="A2857" s="32"/>
      <c r="B2857" s="34"/>
      <c r="C2857" s="13"/>
      <c r="D2857" s="20"/>
      <c r="E2857" s="29"/>
      <c r="F2857" s="20"/>
      <c r="G2857" s="29"/>
      <c r="H2857" s="20"/>
      <c r="I2857" s="20"/>
      <c r="J2857" s="13" t="s">
        <v>128</v>
      </c>
      <c r="K2857" s="15" t="n">
        <v>54617</v>
      </c>
      <c r="L2857" s="15" t="n">
        <v>9070</v>
      </c>
      <c r="M2857" s="15" t="n">
        <v>58</v>
      </c>
      <c r="N2857" s="12" t="n">
        <v>0.002</v>
      </c>
      <c r="O2857" s="12" t="n">
        <v>0.35</v>
      </c>
      <c r="P2857" s="12" t="n">
        <v>20.3</v>
      </c>
      <c r="Q2857" s="26"/>
    </row>
    <row r="2858" ht="22.5" customHeight="1">
      <c r="A2858" s="32"/>
      <c r="B2858" s="34"/>
      <c r="C2858" s="13" t="n">
        <v>91566789</v>
      </c>
      <c r="D2858" s="13" t="s">
        <v>61</v>
      </c>
      <c r="E2858" s="13" t="s">
        <v>42</v>
      </c>
      <c r="F2858" s="13" t="s">
        <v>15</v>
      </c>
      <c r="G2858" s="24" t="n">
        <v>0.15</v>
      </c>
      <c r="H2858" s="13" t="n">
        <v>50</v>
      </c>
      <c r="I2858" s="21" t="n">
        <f>G2858*H2858*7</f>
        <v>52.5</v>
      </c>
      <c r="J2858" s="13" t="s">
        <v>126</v>
      </c>
      <c r="K2858" s="15" t="s">
        <v>139</v>
      </c>
      <c r="L2858" s="15"/>
      <c r="M2858" s="15"/>
      <c r="N2858" s="12"/>
      <c r="O2858" s="12"/>
      <c r="P2858" s="12"/>
      <c r="Q2858" s="23" t="n">
        <f>M2860/H2858</f>
        <v>1</v>
      </c>
    </row>
    <row r="2859" ht="22.5" customHeight="1">
      <c r="A2859" s="32"/>
      <c r="B2859" s="34"/>
      <c r="C2859" s="13"/>
      <c r="D2859" s="20"/>
      <c r="E2859" s="20"/>
      <c r="F2859" s="20"/>
      <c r="G2859" s="29"/>
      <c r="H2859" s="20"/>
      <c r="I2859" s="20"/>
      <c r="J2859" s="13" t="s">
        <v>127</v>
      </c>
      <c r="K2859" s="15" t="n">
        <v>43917</v>
      </c>
      <c r="L2859" s="15" t="n">
        <v>24949</v>
      </c>
      <c r="M2859" s="15" t="n">
        <v>50</v>
      </c>
      <c r="N2859" s="12" t="n">
        <v>0</v>
      </c>
      <c r="O2859" s="12" t="n">
        <v>0.101</v>
      </c>
      <c r="P2859" s="12" t="n">
        <v>5.05</v>
      </c>
      <c r="Q2859" s="26"/>
    </row>
    <row r="2860" ht="22.5" customHeight="1">
      <c r="A2860" s="32"/>
      <c r="B2860" s="34"/>
      <c r="C2860" s="13"/>
      <c r="D2860" s="20"/>
      <c r="E2860" s="20"/>
      <c r="F2860" s="20"/>
      <c r="G2860" s="29"/>
      <c r="H2860" s="20"/>
      <c r="I2860" s="20"/>
      <c r="J2860" s="13" t="s">
        <v>128</v>
      </c>
      <c r="K2860" s="15" t="n">
        <v>115848</v>
      </c>
      <c r="L2860" s="15" t="n">
        <v>54557</v>
      </c>
      <c r="M2860" s="15" t="n">
        <v>50</v>
      </c>
      <c r="N2860" s="12" t="n">
        <v>0</v>
      </c>
      <c r="O2860" s="12" t="n">
        <v>0.101</v>
      </c>
      <c r="P2860" s="12" t="n">
        <v>5.05</v>
      </c>
      <c r="Q2860" s="26"/>
    </row>
    <row r="2861" ht="22.5" customHeight="1">
      <c r="A2861" s="32"/>
      <c r="B2861" s="34"/>
      <c r="C2861" s="13" t="n">
        <v>12306671</v>
      </c>
      <c r="D2861" s="13" t="s">
        <v>62</v>
      </c>
      <c r="E2861" s="14" t="s">
        <v>63</v>
      </c>
      <c r="F2861" s="13" t="s">
        <v>21</v>
      </c>
      <c r="G2861" s="24" t="n">
        <v>0.22</v>
      </c>
      <c r="H2861" s="13" t="n">
        <v>100</v>
      </c>
      <c r="I2861" s="21" t="n">
        <f>G2861*H2861*7</f>
        <v>154</v>
      </c>
      <c r="J2861" s="13" t="s">
        <v>126</v>
      </c>
      <c r="K2861" s="15" t="n">
        <v>0</v>
      </c>
      <c r="L2861" s="15" t="n">
        <v>0</v>
      </c>
      <c r="M2861" s="15" t="n">
        <v>0</v>
      </c>
      <c r="N2861" s="12" t="n">
        <v>0</v>
      </c>
      <c r="O2861" s="12" t="n">
        <v>0</v>
      </c>
      <c r="P2861" s="12" t="n">
        <v>0</v>
      </c>
      <c r="Q2861" s="23" t="n">
        <f>M2863/H2861</f>
        <v>0.19</v>
      </c>
    </row>
    <row r="2862" ht="22.5" customHeight="1">
      <c r="A2862" s="32"/>
      <c r="B2862" s="34"/>
      <c r="C2862" s="13"/>
      <c r="D2862" s="20"/>
      <c r="E2862" s="29"/>
      <c r="F2862" s="20"/>
      <c r="G2862" s="29"/>
      <c r="H2862" s="20"/>
      <c r="I2862" s="20"/>
      <c r="J2862" s="13" t="s">
        <v>127</v>
      </c>
      <c r="K2862" s="15" t="n">
        <v>863</v>
      </c>
      <c r="L2862" s="15" t="n">
        <v>311</v>
      </c>
      <c r="M2862" s="15" t="n">
        <v>0</v>
      </c>
      <c r="N2862" s="12" t="n">
        <v>0</v>
      </c>
      <c r="O2862" s="12" t="n">
        <v>0</v>
      </c>
      <c r="P2862" s="12" t="n">
        <v>0</v>
      </c>
      <c r="Q2862" s="26"/>
    </row>
    <row r="2863" ht="22.5" customHeight="1">
      <c r="A2863" s="32"/>
      <c r="B2863" s="34"/>
      <c r="C2863" s="13"/>
      <c r="D2863" s="20"/>
      <c r="E2863" s="29"/>
      <c r="F2863" s="20"/>
      <c r="G2863" s="29"/>
      <c r="H2863" s="20"/>
      <c r="I2863" s="20"/>
      <c r="J2863" s="13" t="s">
        <v>128</v>
      </c>
      <c r="K2863" s="15" t="n">
        <v>26431</v>
      </c>
      <c r="L2863" s="15" t="n">
        <v>6455</v>
      </c>
      <c r="M2863" s="15" t="n">
        <v>19</v>
      </c>
      <c r="N2863" s="12" t="n">
        <v>0</v>
      </c>
      <c r="O2863" s="12" t="n">
        <v>0.22</v>
      </c>
      <c r="P2863" s="12" t="n">
        <v>4.18</v>
      </c>
      <c r="Q2863" s="26"/>
    </row>
    <row r="2864" ht="22.5" customHeight="1">
      <c r="A2864" s="32"/>
      <c r="B2864" s="34"/>
      <c r="C2864" s="13" t="n">
        <v>12304863</v>
      </c>
      <c r="D2864" s="13" t="s">
        <v>59</v>
      </c>
      <c r="E2864" s="14" t="s">
        <v>14</v>
      </c>
      <c r="F2864" s="13" t="s">
        <v>26</v>
      </c>
      <c r="G2864" s="24" t="n">
        <v>0.5</v>
      </c>
      <c r="H2864" s="13" t="n">
        <v>100</v>
      </c>
      <c r="I2864" s="21" t="n">
        <f>G2864*H2864*7</f>
        <v>350</v>
      </c>
      <c r="J2864" s="13" t="s">
        <v>126</v>
      </c>
      <c r="K2864" s="15" t="n">
        <v>220</v>
      </c>
      <c r="L2864" s="15" t="n">
        <v>4</v>
      </c>
      <c r="M2864" s="15" t="n">
        <v>1</v>
      </c>
      <c r="N2864" s="12" t="n">
        <v>0.02</v>
      </c>
      <c r="O2864" s="12" t="n">
        <v>0.07</v>
      </c>
      <c r="P2864" s="12" t="n">
        <v>0.07</v>
      </c>
      <c r="Q2864" s="23" t="n">
        <f>M2866/H2864</f>
        <v>0.07</v>
      </c>
    </row>
    <row r="2865" ht="22.5" customHeight="1">
      <c r="A2865" s="32"/>
      <c r="B2865" s="34"/>
      <c r="C2865" s="13"/>
      <c r="D2865" s="20"/>
      <c r="E2865" s="29"/>
      <c r="F2865" s="20"/>
      <c r="G2865" s="29"/>
      <c r="H2865" s="20"/>
      <c r="I2865" s="20"/>
      <c r="J2865" s="13" t="s">
        <v>127</v>
      </c>
      <c r="K2865" s="15" t="n">
        <v>3253</v>
      </c>
      <c r="L2865" s="15" t="n">
        <v>30</v>
      </c>
      <c r="M2865" s="15" t="n">
        <v>4</v>
      </c>
      <c r="N2865" s="12" t="n">
        <v>0.02</v>
      </c>
      <c r="O2865" s="12" t="n">
        <v>0.13</v>
      </c>
      <c r="P2865" s="12" t="n">
        <v>0.52</v>
      </c>
      <c r="Q2865" s="26"/>
    </row>
    <row r="2866" ht="22.5" customHeight="1">
      <c r="A2866" s="32"/>
      <c r="B2866" s="34"/>
      <c r="C2866" s="13"/>
      <c r="D2866" s="20"/>
      <c r="E2866" s="29"/>
      <c r="F2866" s="20"/>
      <c r="G2866" s="29"/>
      <c r="H2866" s="20"/>
      <c r="I2866" s="20"/>
      <c r="J2866" s="13" t="s">
        <v>128</v>
      </c>
      <c r="K2866" s="15" t="n">
        <v>4959</v>
      </c>
      <c r="L2866" s="15" t="n">
        <v>48</v>
      </c>
      <c r="M2866" s="15" t="n">
        <v>7</v>
      </c>
      <c r="N2866" s="12" t="n">
        <v>0.02</v>
      </c>
      <c r="O2866" s="12" t="n">
        <v>0.13</v>
      </c>
      <c r="P2866" s="12" t="n">
        <v>0.93</v>
      </c>
      <c r="Q2866" s="26"/>
    </row>
    <row r="2867" ht="22.5" customHeight="1">
      <c r="A2867" s="32"/>
      <c r="B2867" s="34"/>
      <c r="C2867" s="13" t="n">
        <v>5617321</v>
      </c>
      <c r="D2867" s="13" t="s">
        <v>62</v>
      </c>
      <c r="E2867" s="14" t="s">
        <v>63</v>
      </c>
      <c r="F2867" s="13" t="s">
        <v>12</v>
      </c>
      <c r="G2867" s="24" t="n">
        <v>0.2</v>
      </c>
      <c r="H2867" s="13" t="n">
        <v>100</v>
      </c>
      <c r="I2867" s="21" t="n">
        <f>G2867*H2867*7</f>
        <v>140</v>
      </c>
      <c r="J2867" s="13" t="s">
        <v>126</v>
      </c>
      <c r="K2867" s="15" t="n">
        <v>93</v>
      </c>
      <c r="L2867" s="15" t="n">
        <v>23</v>
      </c>
      <c r="M2867" s="15" t="n">
        <v>0</v>
      </c>
      <c r="N2867" s="12" t="n">
        <v>0.001</v>
      </c>
      <c r="O2867" s="12" t="n">
        <v>0</v>
      </c>
      <c r="P2867" s="12" t="n">
        <v>0.0156</v>
      </c>
      <c r="Q2867" s="23" t="n">
        <f>M2869/H2867</f>
        <v>0</v>
      </c>
    </row>
    <row r="2868" ht="22.5" customHeight="1">
      <c r="A2868" s="32"/>
      <c r="B2868" s="34"/>
      <c r="C2868" s="13"/>
      <c r="D2868" s="20"/>
      <c r="E2868" s="29"/>
      <c r="F2868" s="20"/>
      <c r="G2868" s="29"/>
      <c r="H2868" s="20"/>
      <c r="I2868" s="20"/>
      <c r="J2868" s="13" t="s">
        <v>127</v>
      </c>
      <c r="K2868" s="15" t="n">
        <v>391</v>
      </c>
      <c r="L2868" s="15" t="n">
        <v>119</v>
      </c>
      <c r="M2868" s="15" t="n">
        <v>0</v>
      </c>
      <c r="N2868" s="12" t="n">
        <v>0</v>
      </c>
      <c r="O2868" s="12" t="n">
        <v>0</v>
      </c>
      <c r="P2868" s="12" t="n">
        <v>0.041</v>
      </c>
      <c r="Q2868" s="26"/>
    </row>
    <row r="2869" ht="22.5" customHeight="1">
      <c r="A2869" s="32"/>
      <c r="B2869" s="34"/>
      <c r="C2869" s="13"/>
      <c r="D2869" s="20"/>
      <c r="E2869" s="29"/>
      <c r="F2869" s="20"/>
      <c r="G2869" s="29"/>
      <c r="H2869" s="20"/>
      <c r="I2869" s="20"/>
      <c r="J2869" s="13" t="s">
        <v>128</v>
      </c>
      <c r="K2869" s="15" t="n">
        <v>1022</v>
      </c>
      <c r="L2869" s="15" t="n">
        <v>307</v>
      </c>
      <c r="M2869" s="15" t="n">
        <v>0</v>
      </c>
      <c r="N2869" s="12" t="n">
        <v>0</v>
      </c>
      <c r="O2869" s="12" t="n">
        <v>0</v>
      </c>
      <c r="P2869" s="12" t="n">
        <v>0.0767</v>
      </c>
      <c r="Q2869" s="26"/>
    </row>
    <row r="2870" ht="22.5" customHeight="1">
      <c r="A2870" s="32"/>
      <c r="B2870" s="34"/>
      <c r="C2870" s="13" t="n">
        <v>91567363</v>
      </c>
      <c r="D2870" s="13" t="s">
        <v>64</v>
      </c>
      <c r="E2870" s="14" t="s">
        <v>14</v>
      </c>
      <c r="F2870" s="13" t="s">
        <v>15</v>
      </c>
      <c r="G2870" s="24" t="n">
        <v>0.25</v>
      </c>
      <c r="H2870" s="13" t="n">
        <v>200</v>
      </c>
      <c r="I2870" s="21" t="n">
        <f>G2870*H2870*7</f>
        <v>350</v>
      </c>
      <c r="J2870" s="13" t="s">
        <v>126</v>
      </c>
      <c r="K2870" s="15" t="n">
        <v>5143</v>
      </c>
      <c r="L2870" s="15" t="n">
        <v>446</v>
      </c>
      <c r="M2870" s="15" t="n">
        <v>5</v>
      </c>
      <c r="N2870" s="12" t="n">
        <v>0.003</v>
      </c>
      <c r="O2870" s="12" t="n">
        <v>0.25</v>
      </c>
      <c r="P2870" s="12" t="n">
        <v>1.25</v>
      </c>
      <c r="Q2870" s="23" t="n">
        <f>M2872/H2870</f>
        <v>0.42</v>
      </c>
    </row>
    <row r="2871" ht="22.5" customHeight="1">
      <c r="A2871" s="32"/>
      <c r="B2871" s="34"/>
      <c r="C2871" s="13"/>
      <c r="D2871" s="20"/>
      <c r="E2871" s="29"/>
      <c r="F2871" s="20"/>
      <c r="G2871" s="29"/>
      <c r="H2871" s="20"/>
      <c r="I2871" s="20"/>
      <c r="J2871" s="13" t="s">
        <v>127</v>
      </c>
      <c r="K2871" s="15" t="n">
        <v>122014</v>
      </c>
      <c r="L2871" s="15" t="n">
        <v>10166</v>
      </c>
      <c r="M2871" s="15" t="n">
        <v>40</v>
      </c>
      <c r="N2871" s="12" t="n">
        <v>0.001</v>
      </c>
      <c r="O2871" s="12" t="n">
        <v>0.25</v>
      </c>
      <c r="P2871" s="12" t="n">
        <v>10</v>
      </c>
      <c r="Q2871" s="26"/>
    </row>
    <row r="2872" ht="22.5" customHeight="1">
      <c r="A2872" s="32"/>
      <c r="B2872" s="34"/>
      <c r="C2872" s="13"/>
      <c r="D2872" s="20"/>
      <c r="E2872" s="29"/>
      <c r="F2872" s="20"/>
      <c r="G2872" s="29"/>
      <c r="H2872" s="20"/>
      <c r="I2872" s="20"/>
      <c r="J2872" s="13" t="s">
        <v>128</v>
      </c>
      <c r="K2872" s="15" t="n">
        <v>202596</v>
      </c>
      <c r="L2872" s="15" t="n">
        <v>14773</v>
      </c>
      <c r="M2872" s="15" t="n">
        <v>84</v>
      </c>
      <c r="N2872" s="12" t="n">
        <v>0.001</v>
      </c>
      <c r="O2872" s="12" t="n">
        <v>0.25</v>
      </c>
      <c r="P2872" s="12" t="n">
        <v>21</v>
      </c>
      <c r="Q2872" s="26"/>
    </row>
    <row r="2873" ht="22.5" customHeight="1">
      <c r="A2873" s="32"/>
      <c r="B2873" s="34"/>
      <c r="C2873" s="13" t="n">
        <v>91567806</v>
      </c>
      <c r="D2873" s="13" t="s">
        <v>64</v>
      </c>
      <c r="E2873" s="14" t="s">
        <v>65</v>
      </c>
      <c r="F2873" s="13" t="s">
        <v>15</v>
      </c>
      <c r="G2873" s="24" t="n">
        <v>0.15</v>
      </c>
      <c r="H2873" s="13" t="n">
        <v>200</v>
      </c>
      <c r="I2873" s="21" t="n">
        <f>G2873*H2873*7</f>
        <v>210</v>
      </c>
      <c r="J2873" s="13" t="s">
        <v>126</v>
      </c>
      <c r="K2873" s="15" t="n">
        <v>14375</v>
      </c>
      <c r="L2873" s="15" t="n">
        <v>1468</v>
      </c>
      <c r="M2873" s="15" t="n">
        <v>2</v>
      </c>
      <c r="N2873" s="12" t="n">
        <v>0</v>
      </c>
      <c r="O2873" s="12" t="n">
        <v>0.15</v>
      </c>
      <c r="P2873" s="12" t="n">
        <v>0.3</v>
      </c>
      <c r="Q2873" s="23" t="n">
        <f>M2875/H2873</f>
        <v>0.16</v>
      </c>
    </row>
    <row r="2874" ht="22.5" customHeight="1">
      <c r="A2874" s="32"/>
      <c r="B2874" s="34"/>
      <c r="C2874" s="13"/>
      <c r="D2874" s="20"/>
      <c r="E2874" s="29"/>
      <c r="F2874" s="20"/>
      <c r="G2874" s="29"/>
      <c r="H2874" s="20"/>
      <c r="I2874" s="20"/>
      <c r="J2874" s="13" t="s">
        <v>127</v>
      </c>
      <c r="K2874" s="15" t="n">
        <v>71505</v>
      </c>
      <c r="L2874" s="15" t="n">
        <v>7559</v>
      </c>
      <c r="M2874" s="15" t="n">
        <v>19</v>
      </c>
      <c r="N2874" s="12" t="n">
        <v>0</v>
      </c>
      <c r="O2874" s="12" t="n">
        <v>0.15</v>
      </c>
      <c r="P2874" s="12" t="n">
        <v>2.85</v>
      </c>
      <c r="Q2874" s="26"/>
    </row>
    <row r="2875" ht="22.5" customHeight="1">
      <c r="A2875" s="32"/>
      <c r="B2875" s="34"/>
      <c r="C2875" s="13"/>
      <c r="D2875" s="20"/>
      <c r="E2875" s="29"/>
      <c r="F2875" s="20"/>
      <c r="G2875" s="29"/>
      <c r="H2875" s="20"/>
      <c r="I2875" s="20"/>
      <c r="J2875" s="13" t="s">
        <v>128</v>
      </c>
      <c r="K2875" s="15" t="n">
        <v>126777</v>
      </c>
      <c r="L2875" s="15" t="n">
        <v>13159</v>
      </c>
      <c r="M2875" s="15" t="n">
        <v>32</v>
      </c>
      <c r="N2875" s="12" t="n">
        <v>0</v>
      </c>
      <c r="O2875" s="12" t="n">
        <v>0.15</v>
      </c>
      <c r="P2875" s="12" t="n">
        <v>4.8</v>
      </c>
      <c r="Q2875" s="26"/>
    </row>
    <row r="2876" ht="22.5" customHeight="1">
      <c r="A2876" s="32"/>
      <c r="B2876" s="34"/>
      <c r="C2876" s="13" t="n">
        <v>12373981</v>
      </c>
      <c r="D2876" s="13" t="s">
        <v>66</v>
      </c>
      <c r="E2876" s="14" t="s">
        <v>36</v>
      </c>
      <c r="F2876" s="13" t="s">
        <v>15</v>
      </c>
      <c r="G2876" s="24" t="n">
        <v>0.04</v>
      </c>
      <c r="H2876" s="13" t="n">
        <v>250</v>
      </c>
      <c r="I2876" s="21" t="n">
        <f>G2876*H2876*7</f>
        <v>70</v>
      </c>
      <c r="J2876" s="13" t="s">
        <v>126</v>
      </c>
      <c r="K2876" s="15" t="n">
        <v>28</v>
      </c>
      <c r="L2876" s="15" t="n">
        <v>0</v>
      </c>
      <c r="M2876" s="15" t="n">
        <v>0</v>
      </c>
      <c r="N2876" s="12" t="n">
        <v>0</v>
      </c>
      <c r="O2876" s="12" t="n">
        <v>0</v>
      </c>
      <c r="P2876" s="12" t="n">
        <v>0</v>
      </c>
      <c r="Q2876" s="23" t="n">
        <f>M2878/H2876</f>
        <v>0.048</v>
      </c>
    </row>
    <row r="2877" ht="22.5" customHeight="1">
      <c r="A2877" s="32"/>
      <c r="B2877" s="34"/>
      <c r="C2877" s="13"/>
      <c r="D2877" s="20"/>
      <c r="E2877" s="29"/>
      <c r="F2877" s="20"/>
      <c r="G2877" s="29"/>
      <c r="H2877" s="20"/>
      <c r="I2877" s="20"/>
      <c r="J2877" s="13" t="s">
        <v>127</v>
      </c>
      <c r="K2877" s="15" t="n">
        <v>159</v>
      </c>
      <c r="L2877" s="15" t="n">
        <v>2</v>
      </c>
      <c r="M2877" s="15" t="n">
        <v>1</v>
      </c>
      <c r="N2877" s="12" t="n">
        <v>0.02</v>
      </c>
      <c r="O2877" s="12" t="n">
        <v>0.04</v>
      </c>
      <c r="P2877" s="12" t="n">
        <v>0.04</v>
      </c>
      <c r="Q2877" s="26"/>
    </row>
    <row r="2878" ht="22.5" customHeight="1">
      <c r="A2878" s="32"/>
      <c r="B2878" s="34"/>
      <c r="C2878" s="13"/>
      <c r="D2878" s="20"/>
      <c r="E2878" s="29"/>
      <c r="F2878" s="20"/>
      <c r="G2878" s="29"/>
      <c r="H2878" s="20"/>
      <c r="I2878" s="20"/>
      <c r="J2878" s="13" t="s">
        <v>128</v>
      </c>
      <c r="K2878" s="15" t="n">
        <v>1177</v>
      </c>
      <c r="L2878" s="15" t="n">
        <v>59</v>
      </c>
      <c r="M2878" s="15" t="n">
        <v>12</v>
      </c>
      <c r="N2878" s="12" t="n">
        <v>0.008</v>
      </c>
      <c r="O2878" s="12" t="n">
        <v>0.04</v>
      </c>
      <c r="P2878" s="12" t="n">
        <v>0.48</v>
      </c>
      <c r="Q2878" s="26"/>
    </row>
    <row r="2879" ht="22.5" customHeight="1">
      <c r="A2879" s="32"/>
      <c r="B2879" s="51" t="s">
        <v>137</v>
      </c>
      <c r="C2879" s="13" t="n">
        <v>91399439</v>
      </c>
      <c r="D2879" s="13" t="s">
        <v>69</v>
      </c>
      <c r="E2879" s="14" t="s">
        <v>42</v>
      </c>
      <c r="F2879" s="13" t="s">
        <v>15</v>
      </c>
      <c r="G2879" s="24" t="n">
        <v>0.1</v>
      </c>
      <c r="H2879" s="13" t="n">
        <v>200</v>
      </c>
      <c r="I2879" s="21" t="n">
        <f>G2879*H2879*7</f>
        <v>140</v>
      </c>
      <c r="J2879" s="13" t="s">
        <v>126</v>
      </c>
      <c r="K2879" s="17" t="n">
        <v>4219</v>
      </c>
      <c r="L2879" s="15" t="n">
        <v>112</v>
      </c>
      <c r="M2879" s="17" t="n">
        <v>0</v>
      </c>
      <c r="N2879" s="12" t="n">
        <v>0</v>
      </c>
      <c r="O2879" s="12" t="n">
        <v>0</v>
      </c>
      <c r="P2879" s="12" t="n">
        <v>0</v>
      </c>
      <c r="Q2879" s="23" t="n">
        <f>M2881/H2879</f>
        <v>0.01</v>
      </c>
    </row>
    <row r="2880" ht="22.5" customHeight="1">
      <c r="A2880" s="32"/>
      <c r="B2880" s="20"/>
      <c r="C2880" s="13"/>
      <c r="D2880" s="20"/>
      <c r="E2880" s="29"/>
      <c r="F2880" s="20"/>
      <c r="G2880" s="29"/>
      <c r="H2880" s="20"/>
      <c r="I2880" s="20"/>
      <c r="J2880" s="13" t="s">
        <v>127</v>
      </c>
      <c r="K2880" s="17" t="n">
        <v>62636</v>
      </c>
      <c r="L2880" s="15" t="n">
        <v>2164</v>
      </c>
      <c r="M2880" s="17" t="n">
        <v>1</v>
      </c>
      <c r="N2880" s="12" t="n">
        <v>0</v>
      </c>
      <c r="O2880" s="12" t="n">
        <v>0.1</v>
      </c>
      <c r="P2880" s="12" t="n">
        <v>0.1</v>
      </c>
      <c r="Q2880" s="26"/>
    </row>
    <row r="2881" ht="22.5" customHeight="1">
      <c r="A2881" s="32"/>
      <c r="B2881" s="20"/>
      <c r="C2881" s="13"/>
      <c r="D2881" s="20"/>
      <c r="E2881" s="29"/>
      <c r="F2881" s="20"/>
      <c r="G2881" s="29"/>
      <c r="H2881" s="20"/>
      <c r="I2881" s="20"/>
      <c r="J2881" s="13" t="s">
        <v>128</v>
      </c>
      <c r="K2881" s="17" t="n">
        <v>159094</v>
      </c>
      <c r="L2881" s="15" t="n">
        <v>3479</v>
      </c>
      <c r="M2881" s="11" t="n">
        <v>2</v>
      </c>
      <c r="N2881" s="12" t="n">
        <v>0</v>
      </c>
      <c r="O2881" s="12" t="n">
        <v>0.1</v>
      </c>
      <c r="P2881" s="12" t="n">
        <v>0.2</v>
      </c>
      <c r="Q2881" s="26"/>
    </row>
    <row r="2882" ht="22.5" customHeight="1">
      <c r="A2882" s="32"/>
      <c r="B2882" s="20"/>
      <c r="C2882" s="13" t="n">
        <v>91399437</v>
      </c>
      <c r="D2882" s="13" t="s">
        <v>70</v>
      </c>
      <c r="E2882" s="14" t="s">
        <v>71</v>
      </c>
      <c r="F2882" s="13" t="s">
        <v>15</v>
      </c>
      <c r="G2882" s="24" t="n">
        <v>0.15</v>
      </c>
      <c r="H2882" s="13" t="n">
        <v>50</v>
      </c>
      <c r="I2882" s="21" t="n">
        <f>G2882*H2882*7</f>
        <v>52.5</v>
      </c>
      <c r="J2882" s="13" t="s">
        <v>126</v>
      </c>
      <c r="K2882" s="17" t="n">
        <v>1328</v>
      </c>
      <c r="L2882" s="15" t="n">
        <v>522</v>
      </c>
      <c r="M2882" s="15" t="n">
        <v>5</v>
      </c>
      <c r="N2882" s="12" t="n">
        <v>0.001</v>
      </c>
      <c r="O2882" s="12" t="n">
        <v>0.15</v>
      </c>
      <c r="P2882" s="12" t="n">
        <v>0.75</v>
      </c>
      <c r="Q2882" s="23" t="n">
        <f>M2884/H2882</f>
        <v>1</v>
      </c>
    </row>
    <row r="2883" ht="22.5" customHeight="1">
      <c r="A2883" s="32"/>
      <c r="B2883" s="20"/>
      <c r="C2883" s="13"/>
      <c r="D2883" s="20"/>
      <c r="E2883" s="29"/>
      <c r="F2883" s="20"/>
      <c r="G2883" s="29"/>
      <c r="H2883" s="20"/>
      <c r="I2883" s="20"/>
      <c r="J2883" s="13" t="s">
        <v>127</v>
      </c>
      <c r="K2883" s="17" t="n">
        <v>9525</v>
      </c>
      <c r="L2883" s="15" t="n">
        <v>4649</v>
      </c>
      <c r="M2883" s="15" t="n">
        <v>50</v>
      </c>
      <c r="N2883" s="12" t="n">
        <v>0.002</v>
      </c>
      <c r="O2883" s="12" t="n">
        <v>0.15</v>
      </c>
      <c r="P2883" s="12" t="n">
        <v>7.5</v>
      </c>
      <c r="Q2883" s="26"/>
    </row>
    <row r="2884" ht="22.5" customHeight="1">
      <c r="A2884" s="32"/>
      <c r="B2884" s="20"/>
      <c r="C2884" s="13"/>
      <c r="D2884" s="20"/>
      <c r="E2884" s="29"/>
      <c r="F2884" s="20"/>
      <c r="G2884" s="29"/>
      <c r="H2884" s="20"/>
      <c r="I2884" s="20"/>
      <c r="J2884" s="13" t="s">
        <v>128</v>
      </c>
      <c r="K2884" s="17" t="n">
        <v>26411</v>
      </c>
      <c r="L2884" s="15" t="n">
        <v>12103</v>
      </c>
      <c r="M2884" s="15" t="n">
        <v>50</v>
      </c>
      <c r="N2884" s="12" t="n">
        <v>0.001</v>
      </c>
      <c r="O2884" s="12" t="n">
        <v>0.15</v>
      </c>
      <c r="P2884" s="12" t="n">
        <v>7.5</v>
      </c>
      <c r="Q2884" s="26"/>
    </row>
    <row r="2885" ht="22.5" customHeight="1">
      <c r="A2885" s="32"/>
      <c r="B2885" s="20"/>
      <c r="C2885" s="13" t="n">
        <v>5556054</v>
      </c>
      <c r="D2885" s="13" t="s">
        <v>72</v>
      </c>
      <c r="E2885" s="14" t="s">
        <v>36</v>
      </c>
      <c r="F2885" s="13" t="s">
        <v>15</v>
      </c>
      <c r="G2885" s="24" t="n">
        <v>0.8</v>
      </c>
      <c r="H2885" s="13" t="n">
        <v>100</v>
      </c>
      <c r="I2885" s="21" t="n">
        <f>G2885*H2885*7</f>
        <v>560</v>
      </c>
      <c r="J2885" s="13" t="s">
        <v>126</v>
      </c>
      <c r="K2885" s="17" t="n">
        <v>556</v>
      </c>
      <c r="L2885" s="15" t="n">
        <v>36</v>
      </c>
      <c r="M2885" s="17" t="n">
        <v>0</v>
      </c>
      <c r="N2885" s="12" t="n">
        <v>0</v>
      </c>
      <c r="O2885" s="12" t="n">
        <v>0</v>
      </c>
      <c r="P2885" s="12" t="n">
        <v>0</v>
      </c>
      <c r="Q2885" s="23" t="n">
        <f>M2887/H2885</f>
        <v>0.05</v>
      </c>
    </row>
    <row r="2886" ht="22.5" customHeight="1">
      <c r="A2886" s="32"/>
      <c r="B2886" s="20"/>
      <c r="C2886" s="13"/>
      <c r="D2886" s="20"/>
      <c r="E2886" s="29"/>
      <c r="F2886" s="20"/>
      <c r="G2886" s="29"/>
      <c r="H2886" s="20"/>
      <c r="I2886" s="20"/>
      <c r="J2886" s="13" t="s">
        <v>127</v>
      </c>
      <c r="K2886" s="17" t="n">
        <v>3142</v>
      </c>
      <c r="L2886" s="15" t="n">
        <v>177</v>
      </c>
      <c r="M2886" s="17" t="n">
        <v>2</v>
      </c>
      <c r="N2886" s="12" t="n">
        <v>0.008</v>
      </c>
      <c r="O2886" s="12" t="n">
        <v>0.75</v>
      </c>
      <c r="P2886" s="12" t="n">
        <v>1.5</v>
      </c>
      <c r="Q2886" s="26"/>
    </row>
    <row r="2887" ht="22.5" customHeight="1">
      <c r="A2887" s="32"/>
      <c r="B2887" s="20"/>
      <c r="C2887" s="13"/>
      <c r="D2887" s="20"/>
      <c r="E2887" s="29"/>
      <c r="F2887" s="20"/>
      <c r="G2887" s="29"/>
      <c r="H2887" s="20"/>
      <c r="I2887" s="20"/>
      <c r="J2887" s="13" t="s">
        <v>128</v>
      </c>
      <c r="K2887" s="17" t="n">
        <v>7726</v>
      </c>
      <c r="L2887" s="15" t="n">
        <v>425</v>
      </c>
      <c r="M2887" s="17" t="n">
        <v>5</v>
      </c>
      <c r="N2887" s="12" t="n">
        <v>0.023</v>
      </c>
      <c r="O2887" s="12" t="n">
        <v>1.919</v>
      </c>
      <c r="P2887" s="12" t="n">
        <v>9.594</v>
      </c>
      <c r="Q2887" s="26"/>
    </row>
    <row r="2888" ht="22.5" customHeight="1">
      <c r="A2888" s="32"/>
      <c r="B2888" s="20"/>
      <c r="C2888" s="13" t="n">
        <v>8628042</v>
      </c>
      <c r="D2888" s="13" t="s">
        <v>28</v>
      </c>
      <c r="E2888" s="14" t="s">
        <v>14</v>
      </c>
      <c r="F2888" s="13" t="s">
        <v>26</v>
      </c>
      <c r="G2888" s="24" t="n">
        <v>0.48</v>
      </c>
      <c r="H2888" s="13" t="n">
        <v>400</v>
      </c>
      <c r="I2888" s="21" t="n">
        <f>G2888*H2888*7</f>
        <v>1344</v>
      </c>
      <c r="J2888" s="13" t="s">
        <v>126</v>
      </c>
      <c r="K2888" s="17" t="n">
        <v>5070</v>
      </c>
      <c r="L2888" s="15" t="n">
        <v>2884</v>
      </c>
      <c r="M2888" s="17" t="n">
        <v>68</v>
      </c>
      <c r="N2888" s="12" t="n">
        <v>0.01</v>
      </c>
      <c r="O2888" s="12" t="n">
        <v>0.39</v>
      </c>
      <c r="P2888" s="12" t="n">
        <v>26.66</v>
      </c>
      <c r="Q2888" s="23" t="n">
        <f>M2890/H2888</f>
        <v>0.9425</v>
      </c>
    </row>
    <row r="2889" ht="22.5" customHeight="1">
      <c r="A2889" s="32"/>
      <c r="B2889" s="20"/>
      <c r="C2889" s="13"/>
      <c r="D2889" s="20"/>
      <c r="E2889" s="29"/>
      <c r="F2889" s="20"/>
      <c r="G2889" s="29"/>
      <c r="H2889" s="20"/>
      <c r="I2889" s="20"/>
      <c r="J2889" s="13" t="s">
        <v>127</v>
      </c>
      <c r="K2889" s="17" t="n">
        <v>16928</v>
      </c>
      <c r="L2889" s="15" t="n">
        <v>9504</v>
      </c>
      <c r="M2889" s="17" t="n">
        <v>222</v>
      </c>
      <c r="N2889" s="12" t="n">
        <v>0.01</v>
      </c>
      <c r="O2889" s="12" t="n">
        <v>0.42</v>
      </c>
      <c r="P2889" s="12" t="n">
        <v>93.48</v>
      </c>
      <c r="Q2889" s="26"/>
      <c r="R2889" s="4" t="s">
        <v>165</v>
      </c>
    </row>
    <row r="2890" ht="22.5" customHeight="1">
      <c r="A2890" s="32"/>
      <c r="B2890" s="20"/>
      <c r="C2890" s="13"/>
      <c r="D2890" s="20"/>
      <c r="E2890" s="29"/>
      <c r="F2890" s="20"/>
      <c r="G2890" s="29"/>
      <c r="H2890" s="20"/>
      <c r="I2890" s="20"/>
      <c r="J2890" s="13" t="s">
        <v>128</v>
      </c>
      <c r="K2890" s="17" t="n">
        <v>121330</v>
      </c>
      <c r="L2890" s="15" t="n">
        <v>22347</v>
      </c>
      <c r="M2890" s="11" t="n">
        <v>377</v>
      </c>
      <c r="N2890" s="12" t="n">
        <v>0.01</v>
      </c>
      <c r="O2890" s="12" t="n">
        <v>0.47</v>
      </c>
      <c r="P2890" s="12" t="n">
        <v>176.42</v>
      </c>
      <c r="Q2890" s="26"/>
    </row>
    <row r="2891" ht="22.5" customHeight="1">
      <c r="A2891" s="32"/>
      <c r="B2891" s="20"/>
      <c r="C2891" s="13" t="n">
        <v>9297014</v>
      </c>
      <c r="D2891" s="13" t="s">
        <v>13</v>
      </c>
      <c r="E2891" s="14" t="s">
        <v>14</v>
      </c>
      <c r="F2891" s="13" t="s">
        <v>26</v>
      </c>
      <c r="G2891" s="24" t="n">
        <v>0.19</v>
      </c>
      <c r="H2891" s="13" t="n">
        <v>300</v>
      </c>
      <c r="I2891" s="21" t="n">
        <f>G2891*H2891*7</f>
        <v>399</v>
      </c>
      <c r="J2891" s="13" t="s">
        <v>126</v>
      </c>
      <c r="K2891" s="17" t="n">
        <v>2526</v>
      </c>
      <c r="L2891" s="15" t="n">
        <v>487</v>
      </c>
      <c r="M2891" s="17" t="n">
        <v>40</v>
      </c>
      <c r="N2891" s="12" t="n">
        <v>0.02</v>
      </c>
      <c r="O2891" s="12" t="n">
        <v>0.2</v>
      </c>
      <c r="P2891" s="12" t="n">
        <v>8.15</v>
      </c>
      <c r="Q2891" s="23" t="n">
        <f>M2893/H2891</f>
        <v>0.98</v>
      </c>
    </row>
    <row r="2892" ht="22.5" customHeight="1">
      <c r="A2892" s="32"/>
      <c r="B2892" s="20"/>
      <c r="C2892" s="13"/>
      <c r="D2892" s="20"/>
      <c r="E2892" s="29"/>
      <c r="F2892" s="20"/>
      <c r="G2892" s="29"/>
      <c r="H2892" s="20"/>
      <c r="I2892" s="20"/>
      <c r="J2892" s="13" t="s">
        <v>127</v>
      </c>
      <c r="K2892" s="17" t="n">
        <v>10506</v>
      </c>
      <c r="L2892" s="15" t="n">
        <v>10506</v>
      </c>
      <c r="M2892" s="11" t="n">
        <v>163</v>
      </c>
      <c r="N2892" s="12" t="n">
        <v>0.02</v>
      </c>
      <c r="O2892" s="12" t="n">
        <v>0.16</v>
      </c>
      <c r="P2892" s="12" t="n">
        <v>25.46</v>
      </c>
      <c r="Q2892" s="26"/>
    </row>
    <row r="2893" ht="22.5" customHeight="1">
      <c r="A2893" s="32"/>
      <c r="B2893" s="20"/>
      <c r="C2893" s="13"/>
      <c r="D2893" s="20"/>
      <c r="E2893" s="29"/>
      <c r="F2893" s="20"/>
      <c r="G2893" s="29"/>
      <c r="H2893" s="20"/>
      <c r="I2893" s="20"/>
      <c r="J2893" s="13" t="s">
        <v>128</v>
      </c>
      <c r="K2893" s="17" t="n">
        <v>29044</v>
      </c>
      <c r="L2893" s="15" t="n">
        <v>3803</v>
      </c>
      <c r="M2893" s="11" t="n">
        <v>294</v>
      </c>
      <c r="N2893" s="12" t="n">
        <v>0.01</v>
      </c>
      <c r="O2893" s="12" t="n">
        <v>0.17</v>
      </c>
      <c r="P2893" s="12" t="n">
        <v>49.98</v>
      </c>
      <c r="Q2893" s="26"/>
    </row>
    <row r="2894" ht="22.5" customHeight="1">
      <c r="A2894" s="32"/>
      <c r="B2894" s="20"/>
      <c r="C2894" s="13" t="n">
        <v>7815836</v>
      </c>
      <c r="D2894" s="13" t="s">
        <v>73</v>
      </c>
      <c r="E2894" s="14" t="s">
        <v>36</v>
      </c>
      <c r="F2894" s="13" t="s">
        <v>15</v>
      </c>
      <c r="G2894" s="24" t="n">
        <v>0.08</v>
      </c>
      <c r="H2894" s="13" t="n">
        <v>12000</v>
      </c>
      <c r="I2894" s="21" t="n">
        <f>G2894*H2894*7</f>
        <v>6720</v>
      </c>
      <c r="J2894" s="13" t="s">
        <v>126</v>
      </c>
      <c r="K2894" s="17" t="n">
        <v>58823</v>
      </c>
      <c r="L2894" s="15" t="n">
        <v>16624</v>
      </c>
      <c r="M2894" s="17" t="n">
        <v>294</v>
      </c>
      <c r="N2894" s="12" t="n">
        <v>0.002</v>
      </c>
      <c r="O2894" s="12" t="n">
        <v>0.101</v>
      </c>
      <c r="P2894" s="12" t="n">
        <v>29.66</v>
      </c>
      <c r="Q2894" s="23" t="n">
        <f>M2896/H2894</f>
        <v>0.297</v>
      </c>
    </row>
    <row r="2895" ht="22.5" customHeight="1">
      <c r="A2895" s="32"/>
      <c r="B2895" s="20"/>
      <c r="C2895" s="13"/>
      <c r="D2895" s="20"/>
      <c r="E2895" s="29"/>
      <c r="F2895" s="20"/>
      <c r="G2895" s="29"/>
      <c r="H2895" s="20"/>
      <c r="I2895" s="20"/>
      <c r="J2895" s="13" t="s">
        <v>127</v>
      </c>
      <c r="K2895" s="17" t="n">
        <v>285715</v>
      </c>
      <c r="L2895" s="15" t="n">
        <v>81499</v>
      </c>
      <c r="M2895" s="17" t="n">
        <v>1352</v>
      </c>
      <c r="N2895" s="12" t="n">
        <v>0.002</v>
      </c>
      <c r="O2895" s="12" t="n">
        <v>0.1</v>
      </c>
      <c r="P2895" s="12" t="n">
        <v>134.93</v>
      </c>
      <c r="Q2895" s="26"/>
    </row>
    <row r="2896" ht="22.5" customHeight="1">
      <c r="A2896" s="32"/>
      <c r="B2896" s="20"/>
      <c r="C2896" s="13"/>
      <c r="D2896" s="20"/>
      <c r="E2896" s="29"/>
      <c r="F2896" s="20"/>
      <c r="G2896" s="29"/>
      <c r="H2896" s="20"/>
      <c r="I2896" s="20"/>
      <c r="J2896" s="13" t="s">
        <v>128</v>
      </c>
      <c r="K2896" s="17" t="n">
        <v>737414</v>
      </c>
      <c r="L2896" s="15" t="n">
        <v>200321</v>
      </c>
      <c r="M2896" s="17" t="n">
        <v>3564</v>
      </c>
      <c r="N2896" s="12" t="n">
        <v>0.002</v>
      </c>
      <c r="O2896" s="12" t="n">
        <v>0.099</v>
      </c>
      <c r="P2896" s="12" t="n">
        <v>351.22</v>
      </c>
      <c r="Q2896" s="26"/>
    </row>
    <row r="2897" ht="22.5" customHeight="1">
      <c r="A2897" s="32"/>
      <c r="B2897" s="20"/>
      <c r="C2897" s="13" t="n">
        <v>8312006</v>
      </c>
      <c r="D2897" s="13" t="s">
        <v>92</v>
      </c>
      <c r="E2897" s="14" t="s">
        <v>14</v>
      </c>
      <c r="F2897" s="13" t="s">
        <v>15</v>
      </c>
      <c r="G2897" s="24" t="n">
        <v>0.12</v>
      </c>
      <c r="H2897" s="14" t="n">
        <v>50</v>
      </c>
      <c r="I2897" s="21" t="n">
        <f>G2897*H2897*7</f>
        <v>42</v>
      </c>
      <c r="J2897" s="13" t="s">
        <v>126</v>
      </c>
      <c r="K2897" s="17" t="n">
        <v>80</v>
      </c>
      <c r="L2897" s="17" t="n">
        <v>16</v>
      </c>
      <c r="M2897" s="17" t="n">
        <v>0</v>
      </c>
      <c r="N2897" s="12" t="n">
        <v>0</v>
      </c>
      <c r="O2897" s="12" t="n">
        <v>0</v>
      </c>
      <c r="P2897" s="12" t="n">
        <v>0</v>
      </c>
      <c r="Q2897" s="23" t="n">
        <f>M2899/H2897</f>
        <v>0.66</v>
      </c>
    </row>
    <row r="2898" ht="22.5" customHeight="1">
      <c r="A2898" s="32"/>
      <c r="B2898" s="20"/>
      <c r="C2898" s="13"/>
      <c r="D2898" s="20"/>
      <c r="E2898" s="29"/>
      <c r="F2898" s="20"/>
      <c r="G2898" s="29"/>
      <c r="H2898" s="29"/>
      <c r="I2898" s="20"/>
      <c r="J2898" s="13" t="s">
        <v>127</v>
      </c>
      <c r="K2898" s="17" t="n">
        <v>3818</v>
      </c>
      <c r="L2898" s="15" t="n">
        <v>896</v>
      </c>
      <c r="M2898" s="17" t="n">
        <v>16</v>
      </c>
      <c r="N2898" s="12" t="n">
        <v>0.002</v>
      </c>
      <c r="O2898" s="12" t="n">
        <v>0.12</v>
      </c>
      <c r="P2898" s="12" t="n">
        <v>1.92</v>
      </c>
      <c r="Q2898" s="26"/>
    </row>
    <row r="2899" ht="22.5" customHeight="1">
      <c r="A2899" s="32"/>
      <c r="B2899" s="20"/>
      <c r="C2899" s="13"/>
      <c r="D2899" s="20"/>
      <c r="E2899" s="29"/>
      <c r="F2899" s="20"/>
      <c r="G2899" s="29"/>
      <c r="H2899" s="29"/>
      <c r="I2899" s="20"/>
      <c r="J2899" s="13" t="s">
        <v>128</v>
      </c>
      <c r="K2899" s="17" t="n">
        <v>12411</v>
      </c>
      <c r="L2899" s="15" t="n">
        <v>2912</v>
      </c>
      <c r="M2899" s="17" t="n">
        <v>33</v>
      </c>
      <c r="N2899" s="12" t="n">
        <v>0.001</v>
      </c>
      <c r="O2899" s="12" t="n">
        <v>0.12</v>
      </c>
      <c r="P2899" s="12" t="n">
        <v>3.96</v>
      </c>
      <c r="Q2899" s="26"/>
    </row>
    <row r="2900" ht="22.5" customHeight="1">
      <c r="A2900" s="32"/>
      <c r="B2900" s="20"/>
      <c r="C2900" s="13" t="n">
        <v>91467820</v>
      </c>
      <c r="D2900" s="13" t="s">
        <v>74</v>
      </c>
      <c r="E2900" s="14" t="s">
        <v>36</v>
      </c>
      <c r="F2900" s="13" t="s">
        <v>15</v>
      </c>
      <c r="G2900" s="24" t="n">
        <v>0.1</v>
      </c>
      <c r="H2900" s="14" t="n">
        <v>300</v>
      </c>
      <c r="I2900" s="21" t="n">
        <f>G2900*H2900*7</f>
        <v>210</v>
      </c>
      <c r="J2900" s="13" t="s">
        <v>126</v>
      </c>
      <c r="K2900" s="17" t="n">
        <v>1121</v>
      </c>
      <c r="L2900" s="15" t="n">
        <v>395</v>
      </c>
      <c r="M2900" s="17" t="n">
        <v>7</v>
      </c>
      <c r="N2900" s="12" t="n">
        <v>0.002</v>
      </c>
      <c r="O2900" s="12" t="n">
        <v>0.1</v>
      </c>
      <c r="P2900" s="12" t="n">
        <v>0.7</v>
      </c>
      <c r="Q2900" s="23" t="n">
        <f>M2902/H2900</f>
        <v>0.85</v>
      </c>
    </row>
    <row r="2901" ht="22.5" customHeight="1">
      <c r="A2901" s="32"/>
      <c r="B2901" s="20"/>
      <c r="C2901" s="13"/>
      <c r="D2901" s="20"/>
      <c r="E2901" s="29"/>
      <c r="F2901" s="20"/>
      <c r="G2901" s="29"/>
      <c r="H2901" s="29"/>
      <c r="I2901" s="20"/>
      <c r="J2901" s="13" t="s">
        <v>127</v>
      </c>
      <c r="K2901" s="17" t="n">
        <v>87790</v>
      </c>
      <c r="L2901" s="15" t="n">
        <v>37426</v>
      </c>
      <c r="M2901" s="17" t="n">
        <v>255</v>
      </c>
      <c r="N2901" s="12" t="n">
        <v>0.001</v>
      </c>
      <c r="O2901" s="12" t="n">
        <v>0.1</v>
      </c>
      <c r="P2901" s="12" t="n">
        <v>25.5</v>
      </c>
      <c r="Q2901" s="26"/>
    </row>
    <row r="2902" ht="22.5" customHeight="1">
      <c r="A2902" s="32"/>
      <c r="B2902" s="20"/>
      <c r="C2902" s="13"/>
      <c r="D2902" s="20"/>
      <c r="E2902" s="29"/>
      <c r="F2902" s="20"/>
      <c r="G2902" s="29"/>
      <c r="H2902" s="29"/>
      <c r="I2902" s="20"/>
      <c r="J2902" s="13" t="s">
        <v>128</v>
      </c>
      <c r="K2902" s="17" t="n">
        <v>116902</v>
      </c>
      <c r="L2902" s="15" t="n">
        <v>46515</v>
      </c>
      <c r="M2902" s="17" t="n">
        <v>255</v>
      </c>
      <c r="N2902" s="12" t="n">
        <v>0.001</v>
      </c>
      <c r="O2902" s="12" t="n">
        <v>0.1</v>
      </c>
      <c r="P2902" s="12" t="n">
        <v>25.5</v>
      </c>
      <c r="Q2902" s="26"/>
    </row>
    <row r="2903" ht="22.5" customHeight="1">
      <c r="A2903" s="32"/>
      <c r="B2903" s="20"/>
      <c r="C2903" s="13" t="n">
        <v>91467821</v>
      </c>
      <c r="D2903" s="13" t="s">
        <v>74</v>
      </c>
      <c r="E2903" s="14" t="s">
        <v>17</v>
      </c>
      <c r="F2903" s="13" t="s">
        <v>15</v>
      </c>
      <c r="G2903" s="24" t="n">
        <v>0.17</v>
      </c>
      <c r="H2903" s="14" t="n">
        <v>100</v>
      </c>
      <c r="I2903" s="21" t="n">
        <f>G2903*H2903*7</f>
        <v>119</v>
      </c>
      <c r="J2903" s="13" t="s">
        <v>126</v>
      </c>
      <c r="K2903" s="17" t="n">
        <v>2084</v>
      </c>
      <c r="L2903" s="17" t="n">
        <v>343</v>
      </c>
      <c r="M2903" s="17" t="n">
        <v>0</v>
      </c>
      <c r="N2903" s="12" t="n">
        <v>0</v>
      </c>
      <c r="O2903" s="12" t="n">
        <v>0</v>
      </c>
      <c r="P2903" s="12" t="n">
        <v>0</v>
      </c>
      <c r="Q2903" s="23" t="n">
        <f>M2905/H2903</f>
        <v>1</v>
      </c>
    </row>
    <row r="2904" ht="22.5" customHeight="1">
      <c r="A2904" s="32"/>
      <c r="B2904" s="20"/>
      <c r="C2904" s="13"/>
      <c r="D2904" s="20"/>
      <c r="E2904" s="29"/>
      <c r="F2904" s="20"/>
      <c r="G2904" s="29"/>
      <c r="H2904" s="29"/>
      <c r="I2904" s="20"/>
      <c r="J2904" s="13" t="s">
        <v>127</v>
      </c>
      <c r="K2904" s="17" t="n">
        <v>30858</v>
      </c>
      <c r="L2904" s="15" t="n">
        <v>7636</v>
      </c>
      <c r="M2904" s="17" t="n">
        <v>63</v>
      </c>
      <c r="N2904" s="12" t="n">
        <v>0.001</v>
      </c>
      <c r="O2904" s="12" t="n">
        <v>0.17</v>
      </c>
      <c r="P2904" s="12" t="n">
        <v>10.71</v>
      </c>
      <c r="Q2904" s="26"/>
    </row>
    <row r="2905" ht="22.5" customHeight="1">
      <c r="A2905" s="32"/>
      <c r="B2905" s="20"/>
      <c r="C2905" s="13"/>
      <c r="D2905" s="20"/>
      <c r="E2905" s="29"/>
      <c r="F2905" s="20"/>
      <c r="G2905" s="29"/>
      <c r="H2905" s="29"/>
      <c r="I2905" s="20"/>
      <c r="J2905" s="13" t="s">
        <v>128</v>
      </c>
      <c r="K2905" s="17" t="n">
        <v>60970</v>
      </c>
      <c r="L2905" s="15" t="n">
        <v>14180</v>
      </c>
      <c r="M2905" s="17" t="n">
        <v>100</v>
      </c>
      <c r="N2905" s="12" t="n">
        <v>0.001</v>
      </c>
      <c r="O2905" s="12" t="n">
        <v>0.17</v>
      </c>
      <c r="P2905" s="12" t="n">
        <v>17</v>
      </c>
      <c r="Q2905" s="26"/>
    </row>
    <row r="2906" ht="22.5" customHeight="1">
      <c r="A2906" s="32"/>
      <c r="B2906" s="20"/>
      <c r="C2906" s="13" t="n">
        <v>10295313</v>
      </c>
      <c r="D2906" s="13" t="s">
        <v>92</v>
      </c>
      <c r="E2906" s="14" t="s">
        <v>14</v>
      </c>
      <c r="F2906" s="13" t="s">
        <v>15</v>
      </c>
      <c r="G2906" s="24" t="n">
        <v>3</v>
      </c>
      <c r="H2906" s="14" t="n">
        <v>100</v>
      </c>
      <c r="I2906" s="21" t="n">
        <f>G2906*H2906*7</f>
        <v>2100</v>
      </c>
      <c r="J2906" s="13" t="s">
        <v>126</v>
      </c>
      <c r="K2906" s="17" t="n">
        <v>4</v>
      </c>
      <c r="L2906" s="17" t="n">
        <v>0</v>
      </c>
      <c r="M2906" s="17" t="n">
        <v>0</v>
      </c>
      <c r="N2906" s="12" t="n">
        <v>0</v>
      </c>
      <c r="O2906" s="12" t="n">
        <v>0</v>
      </c>
      <c r="P2906" s="12" t="n">
        <v>0</v>
      </c>
      <c r="Q2906" s="23" t="n">
        <f>M2908/H2906</f>
        <v>0</v>
      </c>
    </row>
    <row r="2907" ht="22.5" customHeight="1">
      <c r="A2907" s="32"/>
      <c r="B2907" s="20"/>
      <c r="C2907" s="13"/>
      <c r="D2907" s="20"/>
      <c r="E2907" s="29"/>
      <c r="F2907" s="20"/>
      <c r="G2907" s="29"/>
      <c r="H2907" s="29"/>
      <c r="I2907" s="20"/>
      <c r="J2907" s="13" t="s">
        <v>127</v>
      </c>
      <c r="K2907" s="17" t="n">
        <v>178</v>
      </c>
      <c r="L2907" s="17" t="n">
        <v>4</v>
      </c>
      <c r="M2907" s="17" t="n">
        <v>0</v>
      </c>
      <c r="N2907" s="12" t="n">
        <v>0</v>
      </c>
      <c r="O2907" s="12" t="n">
        <v>0</v>
      </c>
      <c r="P2907" s="12" t="n">
        <v>0</v>
      </c>
      <c r="Q2907" s="26"/>
    </row>
    <row r="2908" ht="22.5" customHeight="1">
      <c r="A2908" s="32"/>
      <c r="B2908" s="20"/>
      <c r="C2908" s="13"/>
      <c r="D2908" s="20"/>
      <c r="E2908" s="29"/>
      <c r="F2908" s="20"/>
      <c r="G2908" s="29"/>
      <c r="H2908" s="29"/>
      <c r="I2908" s="20"/>
      <c r="J2908" s="13" t="s">
        <v>128</v>
      </c>
      <c r="K2908" s="17" t="n">
        <v>465</v>
      </c>
      <c r="L2908" s="15" t="n">
        <v>12</v>
      </c>
      <c r="M2908" s="17" t="n">
        <v>0</v>
      </c>
      <c r="N2908" s="12" t="n">
        <v>0</v>
      </c>
      <c r="O2908" s="12" t="n">
        <v>0</v>
      </c>
      <c r="P2908" s="12" t="n">
        <v>0</v>
      </c>
      <c r="Q2908" s="26"/>
    </row>
    <row r="2909" ht="22.5" customHeight="1">
      <c r="A2909" s="32"/>
      <c r="B2909" s="20"/>
      <c r="C2909" s="13" t="n">
        <v>91496145</v>
      </c>
      <c r="D2909" s="13" t="s">
        <v>74</v>
      </c>
      <c r="E2909" s="14" t="s">
        <v>71</v>
      </c>
      <c r="F2909" s="13" t="s">
        <v>15</v>
      </c>
      <c r="G2909" s="24" t="n">
        <v>0.14</v>
      </c>
      <c r="H2909" s="14" t="n">
        <v>50</v>
      </c>
      <c r="I2909" s="21" t="n">
        <f>G2909*H2909*7</f>
        <v>49</v>
      </c>
      <c r="J2909" s="13" t="s">
        <v>126</v>
      </c>
      <c r="K2909" s="17" t="n">
        <v>460</v>
      </c>
      <c r="L2909" s="17" t="n">
        <v>115</v>
      </c>
      <c r="M2909" s="17" t="n">
        <v>1</v>
      </c>
      <c r="N2909" s="12" t="n">
        <v>0.001</v>
      </c>
      <c r="O2909" s="12" t="n">
        <v>0.15</v>
      </c>
      <c r="P2909" s="12" t="n">
        <v>0.15</v>
      </c>
      <c r="Q2909" s="23" t="n">
        <f>M2911/H2909</f>
        <v>0.6</v>
      </c>
    </row>
    <row r="2910" ht="22.5" customHeight="1">
      <c r="A2910" s="32"/>
      <c r="B2910" s="20"/>
      <c r="C2910" s="13"/>
      <c r="D2910" s="20"/>
      <c r="E2910" s="29"/>
      <c r="F2910" s="20"/>
      <c r="G2910" s="29"/>
      <c r="H2910" s="29"/>
      <c r="I2910" s="20"/>
      <c r="J2910" s="13" t="s">
        <v>127</v>
      </c>
      <c r="K2910" s="17" t="n">
        <v>24385</v>
      </c>
      <c r="L2910" s="15" t="n">
        <v>7711</v>
      </c>
      <c r="M2910" s="17" t="n">
        <v>30</v>
      </c>
      <c r="N2910" s="12" t="n">
        <v>0.001</v>
      </c>
      <c r="O2910" s="12" t="n">
        <v>0.15</v>
      </c>
      <c r="P2910" s="12" t="n">
        <v>4.5</v>
      </c>
      <c r="Q2910" s="26"/>
    </row>
    <row r="2911" ht="22.5" customHeight="1">
      <c r="A2911" s="32"/>
      <c r="B2911" s="20"/>
      <c r="C2911" s="13"/>
      <c r="D2911" s="20"/>
      <c r="E2911" s="29"/>
      <c r="F2911" s="20"/>
      <c r="G2911" s="29"/>
      <c r="H2911" s="29"/>
      <c r="I2911" s="20"/>
      <c r="J2911" s="13" t="s">
        <v>128</v>
      </c>
      <c r="K2911" s="17" t="n">
        <v>35840</v>
      </c>
      <c r="L2911" s="15" t="n">
        <v>9834</v>
      </c>
      <c r="M2911" s="17" t="n">
        <v>30</v>
      </c>
      <c r="N2911" s="12" t="n">
        <v>0</v>
      </c>
      <c r="O2911" s="12" t="n">
        <v>0.15</v>
      </c>
      <c r="P2911" s="12" t="n">
        <v>4.5</v>
      </c>
      <c r="Q2911" s="26"/>
    </row>
    <row r="2912" ht="22.5" customHeight="1">
      <c r="A2912" s="32"/>
      <c r="B2912" s="20"/>
      <c r="C2912" s="13" t="n">
        <v>91496146</v>
      </c>
      <c r="D2912" s="13" t="s">
        <v>74</v>
      </c>
      <c r="E2912" s="14" t="s">
        <v>46</v>
      </c>
      <c r="F2912" s="13" t="s">
        <v>15</v>
      </c>
      <c r="G2912" s="24" t="n">
        <v>0.14</v>
      </c>
      <c r="H2912" s="14" t="n">
        <v>200</v>
      </c>
      <c r="I2912" s="21" t="n">
        <f>G2912*H2912*7</f>
        <v>196</v>
      </c>
      <c r="J2912" s="13" t="s">
        <v>126</v>
      </c>
      <c r="K2912" s="17" t="n">
        <v>1280</v>
      </c>
      <c r="L2912" s="17" t="n">
        <v>266</v>
      </c>
      <c r="M2912" s="17" t="n">
        <v>5</v>
      </c>
      <c r="N2912" s="12" t="n">
        <v>0.003</v>
      </c>
      <c r="O2912" s="12" t="n">
        <v>0.14</v>
      </c>
      <c r="P2912" s="12" t="n">
        <v>0.7</v>
      </c>
      <c r="Q2912" s="23" t="n">
        <f>M2914/H2912</f>
        <v>0.245</v>
      </c>
    </row>
    <row r="2913" ht="22.5" customHeight="1">
      <c r="A2913" s="32"/>
      <c r="B2913" s="20"/>
      <c r="C2913" s="13"/>
      <c r="D2913" s="20"/>
      <c r="E2913" s="29"/>
      <c r="F2913" s="20"/>
      <c r="G2913" s="29"/>
      <c r="H2913" s="29"/>
      <c r="I2913" s="20"/>
      <c r="J2913" s="13" t="s">
        <v>127</v>
      </c>
      <c r="K2913" s="17" t="n">
        <v>23080</v>
      </c>
      <c r="L2913" s="15" t="n">
        <v>6693</v>
      </c>
      <c r="M2913" s="17" t="n">
        <v>49</v>
      </c>
      <c r="N2913" s="12" t="n">
        <v>0.001</v>
      </c>
      <c r="O2913" s="12" t="n">
        <v>0.14</v>
      </c>
      <c r="P2913" s="12" t="n">
        <v>6.86</v>
      </c>
      <c r="Q2913" s="26"/>
    </row>
    <row r="2914" ht="22.5" customHeight="1">
      <c r="A2914" s="32"/>
      <c r="B2914" s="20"/>
      <c r="C2914" s="13"/>
      <c r="D2914" s="20"/>
      <c r="E2914" s="29"/>
      <c r="F2914" s="20"/>
      <c r="G2914" s="29"/>
      <c r="H2914" s="29"/>
      <c r="I2914" s="20"/>
      <c r="J2914" s="13" t="s">
        <v>128</v>
      </c>
      <c r="K2914" s="17" t="n">
        <v>36976</v>
      </c>
      <c r="L2914" s="15" t="n">
        <v>8635</v>
      </c>
      <c r="M2914" s="17" t="n">
        <v>49</v>
      </c>
      <c r="N2914" s="12" t="n">
        <v>0.001</v>
      </c>
      <c r="O2914" s="12" t="n">
        <v>0.14</v>
      </c>
      <c r="P2914" s="12" t="n">
        <v>6.86</v>
      </c>
      <c r="Q2914" s="26"/>
    </row>
    <row r="2915" ht="22.5" customHeight="1">
      <c r="A2915" s="32"/>
      <c r="B2915" s="20"/>
      <c r="C2915" s="13" t="n">
        <v>91496147</v>
      </c>
      <c r="D2915" s="13" t="s">
        <v>74</v>
      </c>
      <c r="E2915" s="14" t="s">
        <v>11</v>
      </c>
      <c r="F2915" s="13" t="s">
        <v>15</v>
      </c>
      <c r="G2915" s="24" t="n">
        <v>0.14</v>
      </c>
      <c r="H2915" s="14" t="n">
        <v>150</v>
      </c>
      <c r="I2915" s="21" t="n">
        <f>G2915*H2915*7</f>
        <v>147</v>
      </c>
      <c r="J2915" s="13" t="s">
        <v>126</v>
      </c>
      <c r="K2915" s="17" t="n">
        <v>2425</v>
      </c>
      <c r="L2915" s="15" t="n">
        <v>413</v>
      </c>
      <c r="M2915" s="17" t="n">
        <v>5</v>
      </c>
      <c r="N2915" s="12" t="n">
        <v>0.002</v>
      </c>
      <c r="O2915" s="12" t="n">
        <v>0.13</v>
      </c>
      <c r="P2915" s="12" t="n">
        <v>0.65</v>
      </c>
      <c r="Q2915" s="23" t="n">
        <f>M2917/H2915</f>
        <v>0.886666666666667</v>
      </c>
    </row>
    <row r="2916" ht="22.5" customHeight="1">
      <c r="A2916" s="32"/>
      <c r="B2916" s="20"/>
      <c r="C2916" s="13"/>
      <c r="D2916" s="20"/>
      <c r="E2916" s="29"/>
      <c r="F2916" s="20"/>
      <c r="G2916" s="29"/>
      <c r="H2916" s="29"/>
      <c r="I2916" s="20"/>
      <c r="J2916" s="13" t="s">
        <v>127</v>
      </c>
      <c r="K2916" s="17" t="n">
        <v>28543</v>
      </c>
      <c r="L2916" s="15" t="n">
        <v>6340</v>
      </c>
      <c r="M2916" s="17" t="n">
        <v>133</v>
      </c>
      <c r="N2916" s="12" t="n">
        <v>0.003</v>
      </c>
      <c r="O2916" s="12" t="n">
        <v>0.13</v>
      </c>
      <c r="P2916" s="12" t="n">
        <v>17.29</v>
      </c>
      <c r="Q2916" s="26"/>
    </row>
    <row r="2917" ht="22.5" customHeight="1">
      <c r="A2917" s="32"/>
      <c r="B2917" s="20"/>
      <c r="C2917" s="13"/>
      <c r="D2917" s="20"/>
      <c r="E2917" s="29"/>
      <c r="F2917" s="20"/>
      <c r="G2917" s="29"/>
      <c r="H2917" s="29"/>
      <c r="I2917" s="20"/>
      <c r="J2917" s="13" t="s">
        <v>128</v>
      </c>
      <c r="K2917" s="17" t="n">
        <v>55325</v>
      </c>
      <c r="L2917" s="15" t="n">
        <v>9225</v>
      </c>
      <c r="M2917" s="17" t="n">
        <v>133</v>
      </c>
      <c r="N2917" s="12" t="n">
        <v>0.002</v>
      </c>
      <c r="O2917" s="12" t="n">
        <v>0.13</v>
      </c>
      <c r="P2917" s="12" t="n">
        <v>17.29</v>
      </c>
      <c r="Q2917" s="26"/>
    </row>
    <row r="2918" ht="22.5" customHeight="1">
      <c r="A2918" s="32"/>
      <c r="B2918" s="20"/>
      <c r="C2918" s="13" t="n">
        <v>91496148</v>
      </c>
      <c r="D2918" s="13" t="s">
        <v>74</v>
      </c>
      <c r="E2918" s="14" t="s">
        <v>14</v>
      </c>
      <c r="F2918" s="13" t="s">
        <v>15</v>
      </c>
      <c r="G2918" s="24" t="n">
        <v>0.15</v>
      </c>
      <c r="H2918" s="14" t="n">
        <v>160</v>
      </c>
      <c r="I2918" s="21" t="n">
        <f>G2918*H2918*7</f>
        <v>168</v>
      </c>
      <c r="J2918" s="13" t="s">
        <v>126</v>
      </c>
      <c r="K2918" s="17" t="n">
        <v>33</v>
      </c>
      <c r="L2918" s="17" t="n">
        <v>10</v>
      </c>
      <c r="M2918" s="17" t="n">
        <v>0</v>
      </c>
      <c r="N2918" s="12" t="n">
        <v>0</v>
      </c>
      <c r="O2918" s="12" t="n">
        <v>0</v>
      </c>
      <c r="P2918" s="12" t="n">
        <v>0</v>
      </c>
      <c r="Q2918" s="23" t="n">
        <f>M2920/H2918</f>
        <v>1</v>
      </c>
    </row>
    <row r="2919" ht="22.5" customHeight="1">
      <c r="A2919" s="32"/>
      <c r="B2919" s="20"/>
      <c r="C2919" s="13"/>
      <c r="D2919" s="20"/>
      <c r="E2919" s="29"/>
      <c r="F2919" s="20"/>
      <c r="G2919" s="29"/>
      <c r="H2919" s="29"/>
      <c r="I2919" s="20"/>
      <c r="J2919" s="13" t="s">
        <v>127</v>
      </c>
      <c r="K2919" s="17" t="n">
        <v>10944</v>
      </c>
      <c r="L2919" s="15" t="n">
        <v>4814</v>
      </c>
      <c r="M2919" s="17" t="n">
        <v>76</v>
      </c>
      <c r="N2919" s="12" t="n">
        <v>0.002</v>
      </c>
      <c r="O2919" s="12" t="n">
        <v>0.15</v>
      </c>
      <c r="P2919" s="12" t="n">
        <v>11.4</v>
      </c>
      <c r="Q2919" s="26"/>
    </row>
    <row r="2920" ht="22.5" customHeight="1">
      <c r="A2920" s="32"/>
      <c r="B2920" s="20"/>
      <c r="C2920" s="13"/>
      <c r="D2920" s="20"/>
      <c r="E2920" s="29"/>
      <c r="F2920" s="20"/>
      <c r="G2920" s="29"/>
      <c r="H2920" s="29"/>
      <c r="I2920" s="20"/>
      <c r="J2920" s="13" t="s">
        <v>128</v>
      </c>
      <c r="K2920" s="17" t="n">
        <v>19264</v>
      </c>
      <c r="L2920" s="15" t="n">
        <v>7498</v>
      </c>
      <c r="M2920" s="17" t="n">
        <v>160</v>
      </c>
      <c r="N2920" s="12" t="n">
        <v>0.003</v>
      </c>
      <c r="O2920" s="12" t="n">
        <v>0.15</v>
      </c>
      <c r="P2920" s="12" t="n">
        <v>24</v>
      </c>
      <c r="Q2920" s="26"/>
    </row>
    <row r="2921" ht="22.5" customHeight="1">
      <c r="A2921" s="32"/>
      <c r="B2921" s="20"/>
      <c r="C2921" s="13" t="n">
        <v>10765365</v>
      </c>
      <c r="D2921" s="13" t="s">
        <v>75</v>
      </c>
      <c r="E2921" s="14" t="s">
        <v>71</v>
      </c>
      <c r="F2921" s="13" t="s">
        <v>15</v>
      </c>
      <c r="G2921" s="24" t="n">
        <v>0.19</v>
      </c>
      <c r="H2921" s="14" t="n">
        <v>100</v>
      </c>
      <c r="I2921" s="21" t="n">
        <f>G2921*H2921*7</f>
        <v>133</v>
      </c>
      <c r="J2921" s="13" t="s">
        <v>126</v>
      </c>
      <c r="K2921" s="17" t="n">
        <v>14022</v>
      </c>
      <c r="L2921" s="17" t="n">
        <v>118</v>
      </c>
      <c r="M2921" s="17" t="n">
        <v>0</v>
      </c>
      <c r="N2921" s="12" t="n">
        <v>0</v>
      </c>
      <c r="O2921" s="12" t="n">
        <v>0</v>
      </c>
      <c r="P2921" s="12" t="n">
        <v>0</v>
      </c>
      <c r="Q2921" s="23" t="n">
        <f>M2923/H2921</f>
        <v>0.54</v>
      </c>
    </row>
    <row r="2922" ht="22.5" customHeight="1">
      <c r="A2922" s="32"/>
      <c r="B2922" s="20"/>
      <c r="C2922" s="13"/>
      <c r="D2922" s="20"/>
      <c r="E2922" s="29"/>
      <c r="F2922" s="20"/>
      <c r="G2922" s="29"/>
      <c r="H2922" s="29"/>
      <c r="I2922" s="20"/>
      <c r="J2922" s="13" t="s">
        <v>127</v>
      </c>
      <c r="K2922" s="17" t="n">
        <v>59188</v>
      </c>
      <c r="L2922" s="15" t="n">
        <v>623</v>
      </c>
      <c r="M2922" s="17" t="n">
        <v>22</v>
      </c>
      <c r="N2922" s="12" t="n">
        <v>0.006</v>
      </c>
      <c r="O2922" s="12" t="n">
        <v>0.182</v>
      </c>
      <c r="P2922" s="12" t="n">
        <v>4</v>
      </c>
      <c r="Q2922" s="26"/>
    </row>
    <row r="2923" ht="22.5" customHeight="1">
      <c r="A2923" s="32"/>
      <c r="B2923" s="20"/>
      <c r="C2923" s="13"/>
      <c r="D2923" s="20"/>
      <c r="E2923" s="29"/>
      <c r="F2923" s="20"/>
      <c r="G2923" s="29"/>
      <c r="H2923" s="29"/>
      <c r="I2923" s="20"/>
      <c r="J2923" s="13" t="s">
        <v>128</v>
      </c>
      <c r="K2923" s="17" t="n">
        <v>165962</v>
      </c>
      <c r="L2923" s="15" t="n">
        <v>1497</v>
      </c>
      <c r="M2923" s="17" t="n">
        <v>54</v>
      </c>
      <c r="N2923" s="12" t="n">
        <v>0.007</v>
      </c>
      <c r="O2923" s="12" t="n">
        <v>0.183</v>
      </c>
      <c r="P2923" s="12" t="n">
        <v>9.86</v>
      </c>
      <c r="Q2923" s="26"/>
    </row>
    <row r="2924" ht="22.5" customHeight="1">
      <c r="A2924" s="32"/>
      <c r="B2924" s="20"/>
      <c r="C2924" s="13" t="n">
        <v>11079953</v>
      </c>
      <c r="D2924" s="13" t="s">
        <v>72</v>
      </c>
      <c r="E2924" s="14" t="s">
        <v>36</v>
      </c>
      <c r="F2924" s="13" t="s">
        <v>15</v>
      </c>
      <c r="G2924" s="24" t="n">
        <v>0.8</v>
      </c>
      <c r="H2924" s="14" t="n">
        <v>100</v>
      </c>
      <c r="I2924" s="21" t="n">
        <f>G2924*H2924*7</f>
        <v>560</v>
      </c>
      <c r="J2924" s="13" t="s">
        <v>126</v>
      </c>
      <c r="K2924" s="15" t="n">
        <v>804</v>
      </c>
      <c r="L2924" s="15" t="n">
        <v>131</v>
      </c>
      <c r="M2924" s="17" t="n">
        <v>0</v>
      </c>
      <c r="N2924" s="12" t="n">
        <v>0</v>
      </c>
      <c r="O2924" s="12" t="n">
        <v>0</v>
      </c>
      <c r="P2924" s="12" t="n">
        <v>0</v>
      </c>
      <c r="Q2924" s="23" t="n">
        <f>M2926/H2924</f>
        <v>0</v>
      </c>
    </row>
    <row r="2925" ht="22.5" customHeight="1">
      <c r="A2925" s="32"/>
      <c r="B2925" s="20"/>
      <c r="C2925" s="13"/>
      <c r="D2925" s="20"/>
      <c r="E2925" s="29"/>
      <c r="F2925" s="20"/>
      <c r="G2925" s="29"/>
      <c r="H2925" s="29"/>
      <c r="I2925" s="20"/>
      <c r="J2925" s="13" t="s">
        <v>127</v>
      </c>
      <c r="K2925" s="17" t="n">
        <v>5172</v>
      </c>
      <c r="L2925" s="17" t="n">
        <v>918</v>
      </c>
      <c r="M2925" s="17" t="n">
        <v>0</v>
      </c>
      <c r="N2925" s="12" t="n">
        <v>0</v>
      </c>
      <c r="O2925" s="12" t="n">
        <v>0</v>
      </c>
      <c r="P2925" s="12" t="n">
        <v>0</v>
      </c>
      <c r="Q2925" s="26"/>
    </row>
    <row r="2926" ht="22.5" customHeight="1">
      <c r="A2926" s="32"/>
      <c r="B2926" s="20"/>
      <c r="C2926" s="13"/>
      <c r="D2926" s="20"/>
      <c r="E2926" s="29"/>
      <c r="F2926" s="20"/>
      <c r="G2926" s="29"/>
      <c r="H2926" s="29"/>
      <c r="I2926" s="20"/>
      <c r="J2926" s="13" t="s">
        <v>128</v>
      </c>
      <c r="K2926" s="17" t="n">
        <v>10221</v>
      </c>
      <c r="L2926" s="17" t="n">
        <v>1392</v>
      </c>
      <c r="M2926" s="17" t="n">
        <v>0</v>
      </c>
      <c r="N2926" s="12" t="n">
        <v>0</v>
      </c>
      <c r="O2926" s="12" t="n">
        <v>0</v>
      </c>
      <c r="P2926" s="12" t="n">
        <v>0</v>
      </c>
      <c r="Q2926" s="26"/>
    </row>
    <row r="2927" ht="22.5" customHeight="1">
      <c r="A2927" s="32"/>
      <c r="B2927" s="20"/>
      <c r="C2927" s="13" t="n">
        <v>11690181</v>
      </c>
      <c r="D2927" s="13" t="s">
        <v>76</v>
      </c>
      <c r="E2927" s="14" t="s">
        <v>14</v>
      </c>
      <c r="F2927" s="13" t="s">
        <v>15</v>
      </c>
      <c r="G2927" s="24" t="n">
        <v>0.45</v>
      </c>
      <c r="H2927" s="14" t="n">
        <v>400</v>
      </c>
      <c r="I2927" s="21" t="n">
        <f>G2927*H2927*7</f>
        <v>1260</v>
      </c>
      <c r="J2927" s="13" t="s">
        <v>126</v>
      </c>
      <c r="K2927" s="17" t="n">
        <v>3540</v>
      </c>
      <c r="L2927" s="17" t="n">
        <v>85</v>
      </c>
      <c r="M2927" s="17" t="n">
        <v>10</v>
      </c>
      <c r="N2927" s="12" t="n">
        <v>0.049</v>
      </c>
      <c r="O2927" s="12" t="n">
        <v>0.42</v>
      </c>
      <c r="P2927" s="12" t="n">
        <v>4.2</v>
      </c>
      <c r="Q2927" s="23" t="n">
        <f>M2929/H2927</f>
        <v>1</v>
      </c>
    </row>
    <row r="2928" ht="22.5" customHeight="1">
      <c r="A2928" s="32"/>
      <c r="B2928" s="20"/>
      <c r="C2928" s="13"/>
      <c r="D2928" s="20"/>
      <c r="E2928" s="29"/>
      <c r="F2928" s="20"/>
      <c r="G2928" s="29"/>
      <c r="H2928" s="29"/>
      <c r="I2928" s="20"/>
      <c r="J2928" s="13" t="s">
        <v>127</v>
      </c>
      <c r="K2928" s="17" t="n">
        <v>155457</v>
      </c>
      <c r="L2928" s="15" t="n">
        <v>5496</v>
      </c>
      <c r="M2928" s="17" t="n">
        <v>150</v>
      </c>
      <c r="N2928" s="12" t="n">
        <v>0.011</v>
      </c>
      <c r="O2928" s="12" t="n">
        <v>0.42</v>
      </c>
      <c r="P2928" s="12" t="n">
        <v>63</v>
      </c>
      <c r="Q2928" s="26"/>
    </row>
    <row r="2929" ht="22.5" customHeight="1">
      <c r="A2929" s="32"/>
      <c r="B2929" s="20"/>
      <c r="C2929" s="13"/>
      <c r="D2929" s="20"/>
      <c r="E2929" s="29"/>
      <c r="F2929" s="20"/>
      <c r="G2929" s="29"/>
      <c r="H2929" s="29"/>
      <c r="I2929" s="20"/>
      <c r="J2929" s="13" t="s">
        <v>128</v>
      </c>
      <c r="K2929" s="17" t="n">
        <v>408351</v>
      </c>
      <c r="L2929" s="15" t="n">
        <v>17227</v>
      </c>
      <c r="M2929" s="17" t="n">
        <v>400</v>
      </c>
      <c r="N2929" s="12" t="n">
        <v>0.01</v>
      </c>
      <c r="O2929" s="12" t="n">
        <v>0.42</v>
      </c>
      <c r="P2929" s="12" t="n">
        <v>168</v>
      </c>
      <c r="Q2929" s="26"/>
    </row>
    <row r="2930" ht="22.5" customHeight="1">
      <c r="A2930" s="32"/>
      <c r="B2930" s="20"/>
      <c r="C2930" s="13" t="n">
        <v>11836152</v>
      </c>
      <c r="D2930" s="13" t="s">
        <v>73</v>
      </c>
      <c r="E2930" s="14" t="s">
        <v>36</v>
      </c>
      <c r="F2930" s="13" t="s">
        <v>15</v>
      </c>
      <c r="G2930" s="24" t="n">
        <v>0.09</v>
      </c>
      <c r="H2930" s="14" t="n">
        <v>100</v>
      </c>
      <c r="I2930" s="21" t="n">
        <f>G2930*H2930*7</f>
        <v>63</v>
      </c>
      <c r="J2930" s="13" t="s">
        <v>126</v>
      </c>
      <c r="K2930" s="17" t="n">
        <v>199</v>
      </c>
      <c r="L2930" s="15" t="n">
        <v>36</v>
      </c>
      <c r="M2930" s="17" t="n">
        <v>1</v>
      </c>
      <c r="N2930" s="12" t="n">
        <v>0.003</v>
      </c>
      <c r="O2930" s="12" t="n">
        <v>0.09</v>
      </c>
      <c r="P2930" s="12" t="n">
        <v>0.09</v>
      </c>
      <c r="Q2930" s="23" t="n">
        <f>M2932/H2930</f>
        <v>0.03</v>
      </c>
    </row>
    <row r="2931" ht="22.5" customHeight="1">
      <c r="A2931" s="32"/>
      <c r="B2931" s="20"/>
      <c r="C2931" s="13"/>
      <c r="D2931" s="20"/>
      <c r="E2931" s="29"/>
      <c r="F2931" s="20"/>
      <c r="G2931" s="29"/>
      <c r="H2931" s="29"/>
      <c r="I2931" s="20"/>
      <c r="J2931" s="13" t="s">
        <v>127</v>
      </c>
      <c r="K2931" s="17" t="n">
        <v>975</v>
      </c>
      <c r="L2931" s="15" t="n">
        <v>170</v>
      </c>
      <c r="M2931" s="17" t="n">
        <v>1</v>
      </c>
      <c r="N2931" s="12" t="n">
        <v>0.001</v>
      </c>
      <c r="O2931" s="12" t="n">
        <v>0.09</v>
      </c>
      <c r="P2931" s="12" t="n">
        <v>0.09</v>
      </c>
      <c r="Q2931" s="26"/>
    </row>
    <row r="2932" ht="22.5" customHeight="1">
      <c r="A2932" s="32"/>
      <c r="B2932" s="20"/>
      <c r="C2932" s="13"/>
      <c r="D2932" s="20"/>
      <c r="E2932" s="29"/>
      <c r="F2932" s="20"/>
      <c r="G2932" s="29"/>
      <c r="H2932" s="29"/>
      <c r="I2932" s="20"/>
      <c r="J2932" s="13" t="s">
        <v>128</v>
      </c>
      <c r="K2932" s="17" t="n">
        <v>1787</v>
      </c>
      <c r="L2932" s="15" t="n">
        <v>343</v>
      </c>
      <c r="M2932" s="17" t="n">
        <v>3</v>
      </c>
      <c r="N2932" s="12" t="n">
        <v>0.001</v>
      </c>
      <c r="O2932" s="12" t="n">
        <v>0.09</v>
      </c>
      <c r="P2932" s="12" t="n">
        <v>0.27</v>
      </c>
      <c r="Q2932" s="26"/>
    </row>
    <row r="2933" ht="22.5" customHeight="1">
      <c r="A2933" s="32"/>
      <c r="B2933" s="20"/>
      <c r="C2933" s="13" t="n">
        <v>11862336</v>
      </c>
      <c r="D2933" s="13" t="s">
        <v>69</v>
      </c>
      <c r="E2933" s="14" t="s">
        <v>42</v>
      </c>
      <c r="F2933" s="13" t="s">
        <v>15</v>
      </c>
      <c r="G2933" s="24" t="n">
        <v>0.1</v>
      </c>
      <c r="H2933" s="14" t="n">
        <v>100</v>
      </c>
      <c r="I2933" s="21" t="n">
        <f>G2933*H2933*7</f>
        <v>70</v>
      </c>
      <c r="J2933" s="13" t="s">
        <v>126</v>
      </c>
      <c r="K2933" s="17" t="n">
        <v>25</v>
      </c>
      <c r="L2933" s="15" t="n">
        <v>8</v>
      </c>
      <c r="M2933" s="17" t="n">
        <v>0</v>
      </c>
      <c r="N2933" s="12" t="n">
        <v>0</v>
      </c>
      <c r="O2933" s="12" t="n">
        <v>0</v>
      </c>
      <c r="P2933" s="12" t="n">
        <v>0</v>
      </c>
      <c r="Q2933" s="23" t="n">
        <f>M2935/H2933</f>
        <v>0</v>
      </c>
    </row>
    <row r="2934" ht="22.5" customHeight="1">
      <c r="A2934" s="32"/>
      <c r="B2934" s="20"/>
      <c r="C2934" s="13"/>
      <c r="D2934" s="20"/>
      <c r="E2934" s="29"/>
      <c r="F2934" s="20"/>
      <c r="G2934" s="29"/>
      <c r="H2934" s="29"/>
      <c r="I2934" s="20"/>
      <c r="J2934" s="13" t="s">
        <v>127</v>
      </c>
      <c r="K2934" s="17" t="n">
        <v>491</v>
      </c>
      <c r="L2934" s="15" t="n">
        <v>115</v>
      </c>
      <c r="M2934" s="17" t="n">
        <v>0</v>
      </c>
      <c r="N2934" s="12" t="n">
        <v>0</v>
      </c>
      <c r="O2934" s="12" t="n">
        <v>0</v>
      </c>
      <c r="P2934" s="12" t="n">
        <v>0</v>
      </c>
      <c r="Q2934" s="26"/>
    </row>
    <row r="2935" ht="22.5" customHeight="1">
      <c r="A2935" s="32"/>
      <c r="B2935" s="20"/>
      <c r="C2935" s="13"/>
      <c r="D2935" s="20"/>
      <c r="E2935" s="29"/>
      <c r="F2935" s="20"/>
      <c r="G2935" s="29"/>
      <c r="H2935" s="29"/>
      <c r="I2935" s="20"/>
      <c r="J2935" s="13" t="s">
        <v>128</v>
      </c>
      <c r="K2935" s="17" t="n">
        <v>1006</v>
      </c>
      <c r="L2935" s="15" t="n">
        <v>163</v>
      </c>
      <c r="M2935" s="17" t="n">
        <v>0</v>
      </c>
      <c r="N2935" s="12" t="n">
        <v>0</v>
      </c>
      <c r="O2935" s="12" t="n">
        <v>0</v>
      </c>
      <c r="P2935" s="12" t="n">
        <v>0</v>
      </c>
      <c r="Q2935" s="26"/>
    </row>
    <row r="2936" ht="22.5" customHeight="1">
      <c r="A2936" s="32"/>
      <c r="B2936" s="20"/>
      <c r="C2936" s="13" t="n">
        <v>11924259</v>
      </c>
      <c r="D2936" s="13" t="s">
        <v>77</v>
      </c>
      <c r="E2936" s="14" t="s">
        <v>36</v>
      </c>
      <c r="F2936" s="13" t="s">
        <v>15</v>
      </c>
      <c r="G2936" s="24" t="n">
        <v>0.12</v>
      </c>
      <c r="H2936" s="14" t="n">
        <v>200</v>
      </c>
      <c r="I2936" s="21" t="n">
        <f>G2936*H2936*7</f>
        <v>168</v>
      </c>
      <c r="J2936" s="13" t="s">
        <v>126</v>
      </c>
      <c r="K2936" s="17" t="n">
        <v>9360</v>
      </c>
      <c r="L2936" s="15" t="n">
        <v>1275</v>
      </c>
      <c r="M2936" s="17" t="n">
        <v>9</v>
      </c>
      <c r="N2936" s="12" t="n">
        <v>0.001</v>
      </c>
      <c r="O2936" s="12" t="n">
        <v>0.12</v>
      </c>
      <c r="P2936" s="12" t="n">
        <v>1.08</v>
      </c>
      <c r="Q2936" s="23" t="n">
        <f>M2938/H2936</f>
        <v>0.285</v>
      </c>
    </row>
    <row r="2937" ht="22.5" customHeight="1">
      <c r="A2937" s="32"/>
      <c r="B2937" s="20"/>
      <c r="C2937" s="13"/>
      <c r="D2937" s="20"/>
      <c r="E2937" s="29"/>
      <c r="F2937" s="20"/>
      <c r="G2937" s="29"/>
      <c r="H2937" s="29"/>
      <c r="I2937" s="20"/>
      <c r="J2937" s="13" t="s">
        <v>127</v>
      </c>
      <c r="K2937" s="17" t="n">
        <v>45079</v>
      </c>
      <c r="L2937" s="15" t="n">
        <v>5411</v>
      </c>
      <c r="M2937" s="17" t="n">
        <v>31</v>
      </c>
      <c r="N2937" s="12" t="n">
        <v>0.001</v>
      </c>
      <c r="O2937" s="12" t="n">
        <v>0.12</v>
      </c>
      <c r="P2937" s="12" t="n">
        <v>3.72</v>
      </c>
      <c r="Q2937" s="26"/>
    </row>
    <row r="2938" ht="22.5" customHeight="1">
      <c r="A2938" s="32"/>
      <c r="B2938" s="20"/>
      <c r="C2938" s="13"/>
      <c r="D2938" s="20"/>
      <c r="E2938" s="29"/>
      <c r="F2938" s="20"/>
      <c r="G2938" s="29"/>
      <c r="H2938" s="29"/>
      <c r="I2938" s="20"/>
      <c r="J2938" s="13" t="s">
        <v>128</v>
      </c>
      <c r="K2938" s="17" t="n">
        <v>97298</v>
      </c>
      <c r="L2938" s="15" t="n">
        <v>10714</v>
      </c>
      <c r="M2938" s="17" t="n">
        <v>57</v>
      </c>
      <c r="N2938" s="12" t="n">
        <v>0.001</v>
      </c>
      <c r="O2938" s="12" t="n">
        <v>0.12</v>
      </c>
      <c r="P2938" s="12" t="n">
        <v>6.84</v>
      </c>
      <c r="Q2938" s="26"/>
    </row>
    <row r="2939" ht="22.5" customHeight="1">
      <c r="A2939" s="32"/>
      <c r="B2939" s="20"/>
      <c r="C2939" s="13" t="n">
        <v>12038500</v>
      </c>
      <c r="D2939" s="13" t="s">
        <v>76</v>
      </c>
      <c r="E2939" s="14" t="s">
        <v>14</v>
      </c>
      <c r="F2939" s="13" t="s">
        <v>15</v>
      </c>
      <c r="G2939" s="24" t="n">
        <v>0.4</v>
      </c>
      <c r="H2939" s="14" t="n">
        <v>100</v>
      </c>
      <c r="I2939" s="21" t="n">
        <f>G2939*H2939*7</f>
        <v>280</v>
      </c>
      <c r="J2939" s="13" t="s">
        <v>126</v>
      </c>
      <c r="K2939" s="17" t="n">
        <v>103</v>
      </c>
      <c r="L2939" s="15" t="n">
        <v>8</v>
      </c>
      <c r="M2939" s="17" t="n">
        <v>0</v>
      </c>
      <c r="N2939" s="12" t="n">
        <v>0</v>
      </c>
      <c r="O2939" s="12" t="n">
        <v>0</v>
      </c>
      <c r="P2939" s="12" t="n">
        <v>0</v>
      </c>
      <c r="Q2939" s="23" t="n">
        <f>M2941/H2939</f>
        <v>0.07</v>
      </c>
    </row>
    <row r="2940" ht="22.5" customHeight="1">
      <c r="A2940" s="32"/>
      <c r="B2940" s="20"/>
      <c r="C2940" s="13"/>
      <c r="D2940" s="20"/>
      <c r="E2940" s="29"/>
      <c r="F2940" s="20"/>
      <c r="G2940" s="29"/>
      <c r="H2940" s="29"/>
      <c r="I2940" s="20"/>
      <c r="J2940" s="13" t="s">
        <v>127</v>
      </c>
      <c r="K2940" s="17" t="n">
        <v>2011</v>
      </c>
      <c r="L2940" s="15" t="n">
        <v>208</v>
      </c>
      <c r="M2940" s="17" t="n">
        <v>2</v>
      </c>
      <c r="N2940" s="12" t="n">
        <v>0.004</v>
      </c>
      <c r="O2940" s="12" t="n">
        <v>0.4</v>
      </c>
      <c r="P2940" s="12" t="n">
        <v>0.8</v>
      </c>
      <c r="Q2940" s="26"/>
    </row>
    <row r="2941" ht="22.5" customHeight="1">
      <c r="A2941" s="32"/>
      <c r="B2941" s="20"/>
      <c r="C2941" s="13"/>
      <c r="D2941" s="20"/>
      <c r="E2941" s="29"/>
      <c r="F2941" s="20"/>
      <c r="G2941" s="29"/>
      <c r="H2941" s="29"/>
      <c r="I2941" s="20"/>
      <c r="J2941" s="13" t="s">
        <v>128</v>
      </c>
      <c r="K2941" s="17" t="n">
        <v>6154</v>
      </c>
      <c r="L2941" s="15" t="n">
        <v>518</v>
      </c>
      <c r="M2941" s="17" t="n">
        <v>7</v>
      </c>
      <c r="N2941" s="12" t="n">
        <v>0.005</v>
      </c>
      <c r="O2941" s="12" t="n">
        <v>0.4</v>
      </c>
      <c r="P2941" s="12" t="n">
        <v>2.8</v>
      </c>
      <c r="Q2941" s="26"/>
    </row>
    <row r="2942" ht="22.5" customHeight="1">
      <c r="A2942" s="32"/>
      <c r="B2942" s="20"/>
      <c r="C2942" s="13" t="n">
        <v>91565943</v>
      </c>
      <c r="D2942" s="13" t="s">
        <v>74</v>
      </c>
      <c r="E2942" s="14" t="s">
        <v>46</v>
      </c>
      <c r="F2942" s="13" t="s">
        <v>15</v>
      </c>
      <c r="G2942" s="24" t="n">
        <v>0.14</v>
      </c>
      <c r="H2942" s="14" t="n">
        <v>200</v>
      </c>
      <c r="I2942" s="21" t="n">
        <f>G2942*H2942*7</f>
        <v>196</v>
      </c>
      <c r="J2942" s="13" t="s">
        <v>126</v>
      </c>
      <c r="K2942" s="17" t="n">
        <v>78</v>
      </c>
      <c r="L2942" s="17" t="n">
        <v>6</v>
      </c>
      <c r="M2942" s="17" t="n">
        <v>0</v>
      </c>
      <c r="N2942" s="12" t="n">
        <v>0</v>
      </c>
      <c r="O2942" s="12" t="n">
        <v>0</v>
      </c>
      <c r="P2942" s="12" t="n">
        <v>0</v>
      </c>
      <c r="Q2942" s="23" t="n">
        <f>M2944/H2942</f>
        <v>0.005</v>
      </c>
    </row>
    <row r="2943" ht="22.5" customHeight="1">
      <c r="A2943" s="32"/>
      <c r="B2943" s="20"/>
      <c r="C2943" s="13"/>
      <c r="D2943" s="20"/>
      <c r="E2943" s="29"/>
      <c r="F2943" s="20"/>
      <c r="G2943" s="29"/>
      <c r="H2943" s="29"/>
      <c r="I2943" s="20"/>
      <c r="J2943" s="13" t="s">
        <v>127</v>
      </c>
      <c r="K2943" s="17" t="n">
        <v>1910</v>
      </c>
      <c r="L2943" s="15" t="n">
        <v>252</v>
      </c>
      <c r="M2943" s="17" t="n">
        <v>1</v>
      </c>
      <c r="N2943" s="12" t="n">
        <v>0.001</v>
      </c>
      <c r="O2943" s="12" t="n">
        <v>0.14</v>
      </c>
      <c r="P2943" s="12" t="n">
        <v>0.14</v>
      </c>
      <c r="Q2943" s="26"/>
    </row>
    <row r="2944" ht="22.5" customHeight="1">
      <c r="A2944" s="32"/>
      <c r="B2944" s="20"/>
      <c r="C2944" s="13"/>
      <c r="D2944" s="20"/>
      <c r="E2944" s="29"/>
      <c r="F2944" s="20"/>
      <c r="G2944" s="29"/>
      <c r="H2944" s="29"/>
      <c r="I2944" s="20"/>
      <c r="J2944" s="13" t="s">
        <v>128</v>
      </c>
      <c r="K2944" s="17" t="n">
        <v>3068</v>
      </c>
      <c r="L2944" s="15" t="n">
        <v>385</v>
      </c>
      <c r="M2944" s="17" t="n">
        <v>1</v>
      </c>
      <c r="N2944" s="12" t="n">
        <v>0</v>
      </c>
      <c r="O2944" s="12" t="n">
        <v>0.14</v>
      </c>
      <c r="P2944" s="12" t="n">
        <v>0.14</v>
      </c>
      <c r="Q2944" s="26"/>
    </row>
    <row r="2945" ht="22.5" customHeight="1">
      <c r="A2945" s="32"/>
      <c r="B2945" s="20"/>
      <c r="C2945" s="13" t="n">
        <v>91565944</v>
      </c>
      <c r="D2945" s="13" t="s">
        <v>74</v>
      </c>
      <c r="E2945" s="14" t="s">
        <v>14</v>
      </c>
      <c r="F2945" s="13" t="s">
        <v>15</v>
      </c>
      <c r="G2945" s="24" t="n">
        <v>0.15</v>
      </c>
      <c r="H2945" s="14" t="n">
        <v>160</v>
      </c>
      <c r="I2945" s="21" t="n">
        <f>G2945*H2945*7</f>
        <v>168</v>
      </c>
      <c r="J2945" s="13" t="s">
        <v>126</v>
      </c>
      <c r="K2945" s="17" t="n">
        <v>218</v>
      </c>
      <c r="L2945" s="17" t="n">
        <v>42</v>
      </c>
      <c r="M2945" s="17" t="n">
        <v>3</v>
      </c>
      <c r="N2945" s="12" t="n">
        <v>0.011</v>
      </c>
      <c r="O2945" s="12" t="n">
        <v>0.15</v>
      </c>
      <c r="P2945" s="12" t="n">
        <v>0.45</v>
      </c>
      <c r="Q2945" s="23" t="n">
        <f>M2947/H2945</f>
        <v>1</v>
      </c>
    </row>
    <row r="2946" ht="22.5" customHeight="1">
      <c r="A2946" s="32"/>
      <c r="B2946" s="20"/>
      <c r="C2946" s="13"/>
      <c r="D2946" s="20"/>
      <c r="E2946" s="29"/>
      <c r="F2946" s="20"/>
      <c r="G2946" s="29"/>
      <c r="H2946" s="29"/>
      <c r="I2946" s="20"/>
      <c r="J2946" s="13" t="s">
        <v>127</v>
      </c>
      <c r="K2946" s="17" t="n">
        <v>21406</v>
      </c>
      <c r="L2946" s="15" t="n">
        <v>6426</v>
      </c>
      <c r="M2946" s="17" t="n">
        <v>97</v>
      </c>
      <c r="N2946" s="12" t="n">
        <v>0.002</v>
      </c>
      <c r="O2946" s="12" t="n">
        <v>0.15</v>
      </c>
      <c r="P2946" s="12" t="n">
        <v>14.55</v>
      </c>
      <c r="Q2946" s="26"/>
    </row>
    <row r="2947" ht="22.5" customHeight="1">
      <c r="A2947" s="32"/>
      <c r="B2947" s="20"/>
      <c r="C2947" s="13"/>
      <c r="D2947" s="20"/>
      <c r="E2947" s="29"/>
      <c r="F2947" s="20"/>
      <c r="G2947" s="29"/>
      <c r="H2947" s="29"/>
      <c r="I2947" s="20"/>
      <c r="J2947" s="13" t="s">
        <v>128</v>
      </c>
      <c r="K2947" s="17" t="n">
        <v>52516</v>
      </c>
      <c r="L2947" s="15" t="n">
        <v>13366</v>
      </c>
      <c r="M2947" s="17" t="n">
        <v>160</v>
      </c>
      <c r="N2947" s="12" t="n">
        <v>0.002</v>
      </c>
      <c r="O2947" s="12" t="n">
        <v>0.15</v>
      </c>
      <c r="P2947" s="12" t="n">
        <v>24</v>
      </c>
      <c r="Q2947" s="26"/>
    </row>
    <row r="2948" ht="22.5" customHeight="1">
      <c r="A2948" s="32"/>
      <c r="B2948" s="20"/>
      <c r="C2948" s="13" t="n">
        <v>91565945</v>
      </c>
      <c r="D2948" s="13" t="s">
        <v>74</v>
      </c>
      <c r="E2948" s="14" t="s">
        <v>36</v>
      </c>
      <c r="F2948" s="13" t="s">
        <v>15</v>
      </c>
      <c r="G2948" s="24" t="n">
        <v>0.12</v>
      </c>
      <c r="H2948" s="14" t="n">
        <v>200</v>
      </c>
      <c r="I2948" s="21" t="n">
        <f>G2948*H2948*7</f>
        <v>168</v>
      </c>
      <c r="J2948" s="13" t="s">
        <v>126</v>
      </c>
      <c r="K2948" s="17" t="n">
        <v>842</v>
      </c>
      <c r="L2948" s="15" t="n">
        <v>83</v>
      </c>
      <c r="M2948" s="17" t="n">
        <v>0</v>
      </c>
      <c r="N2948" s="12" t="n">
        <v>0</v>
      </c>
      <c r="O2948" s="12" t="n">
        <v>0</v>
      </c>
      <c r="P2948" s="12" t="n">
        <v>0</v>
      </c>
      <c r="Q2948" s="23" t="n">
        <f>M2950/H2948</f>
        <v>0.06</v>
      </c>
    </row>
    <row r="2949" ht="22.5" customHeight="1">
      <c r="A2949" s="32"/>
      <c r="B2949" s="20"/>
      <c r="C2949" s="13"/>
      <c r="D2949" s="20"/>
      <c r="E2949" s="29"/>
      <c r="F2949" s="20"/>
      <c r="G2949" s="29"/>
      <c r="H2949" s="29"/>
      <c r="I2949" s="20"/>
      <c r="J2949" s="13" t="s">
        <v>127</v>
      </c>
      <c r="K2949" s="17" t="n">
        <v>21194</v>
      </c>
      <c r="L2949" s="15" t="n">
        <v>2539</v>
      </c>
      <c r="M2949" s="17" t="n">
        <v>12</v>
      </c>
      <c r="N2949" s="12" t="n">
        <v>0.001</v>
      </c>
      <c r="O2949" s="12" t="n">
        <v>0.12</v>
      </c>
      <c r="P2949" s="12" t="n">
        <v>1.44</v>
      </c>
      <c r="Q2949" s="26"/>
    </row>
    <row r="2950" ht="22.5" customHeight="1">
      <c r="A2950" s="32"/>
      <c r="B2950" s="20"/>
      <c r="C2950" s="13"/>
      <c r="D2950" s="20"/>
      <c r="E2950" s="29"/>
      <c r="F2950" s="20"/>
      <c r="G2950" s="29"/>
      <c r="H2950" s="29"/>
      <c r="I2950" s="20"/>
      <c r="J2950" s="13" t="s">
        <v>128</v>
      </c>
      <c r="K2950" s="17" t="n">
        <v>35970</v>
      </c>
      <c r="L2950" s="15" t="n">
        <v>4212</v>
      </c>
      <c r="M2950" s="17" t="n">
        <v>12</v>
      </c>
      <c r="N2950" s="12" t="n">
        <v>0.001</v>
      </c>
      <c r="O2950" s="12" t="n">
        <v>0.12</v>
      </c>
      <c r="P2950" s="12" t="n">
        <v>1.44</v>
      </c>
      <c r="Q2950" s="26"/>
    </row>
    <row r="2951" ht="22.5" customHeight="1">
      <c r="A2951" s="32"/>
      <c r="B2951" s="20"/>
      <c r="C2951" s="13" t="n">
        <v>91551845</v>
      </c>
      <c r="D2951" s="13" t="s">
        <v>74</v>
      </c>
      <c r="E2951" s="14" t="s">
        <v>11</v>
      </c>
      <c r="F2951" s="13" t="s">
        <v>15</v>
      </c>
      <c r="G2951" s="24" t="n">
        <v>0.14</v>
      </c>
      <c r="H2951" s="14" t="n">
        <v>150</v>
      </c>
      <c r="I2951" s="21" t="n">
        <f>G2951*H2951*7</f>
        <v>147</v>
      </c>
      <c r="J2951" s="13" t="s">
        <v>126</v>
      </c>
      <c r="K2951" s="17" t="n">
        <v>1122</v>
      </c>
      <c r="L2951" s="15" t="n">
        <v>94</v>
      </c>
      <c r="M2951" s="17" t="n">
        <v>0</v>
      </c>
      <c r="N2951" s="12" t="n">
        <v>0</v>
      </c>
      <c r="O2951" s="12" t="n">
        <v>0</v>
      </c>
      <c r="P2951" s="12" t="n">
        <v>0</v>
      </c>
      <c r="Q2951" s="23" t="n">
        <f>M2953/H2951</f>
        <v>0.113333333333333</v>
      </c>
    </row>
    <row r="2952" ht="22.5" customHeight="1">
      <c r="A2952" s="32"/>
      <c r="B2952" s="20"/>
      <c r="C2952" s="13"/>
      <c r="D2952" s="20"/>
      <c r="E2952" s="29"/>
      <c r="F2952" s="20"/>
      <c r="G2952" s="29"/>
      <c r="H2952" s="29"/>
      <c r="I2952" s="20"/>
      <c r="J2952" s="13" t="s">
        <v>127</v>
      </c>
      <c r="K2952" s="17" t="n">
        <v>8812</v>
      </c>
      <c r="L2952" s="15" t="n">
        <v>933</v>
      </c>
      <c r="M2952" s="17" t="n">
        <v>11</v>
      </c>
      <c r="N2952" s="12" t="n">
        <v>0.002</v>
      </c>
      <c r="O2952" s="12" t="n">
        <v>0.14</v>
      </c>
      <c r="P2952" s="12" t="n">
        <v>1.54</v>
      </c>
      <c r="Q2952" s="26"/>
    </row>
    <row r="2953" ht="22.5" customHeight="1">
      <c r="A2953" s="32"/>
      <c r="B2953" s="20"/>
      <c r="C2953" s="13"/>
      <c r="D2953" s="20"/>
      <c r="E2953" s="29"/>
      <c r="F2953" s="20"/>
      <c r="G2953" s="29"/>
      <c r="H2953" s="29"/>
      <c r="I2953" s="20"/>
      <c r="J2953" s="13" t="s">
        <v>128</v>
      </c>
      <c r="K2953" s="17" t="n">
        <v>25678</v>
      </c>
      <c r="L2953" s="15" t="n">
        <v>3043</v>
      </c>
      <c r="M2953" s="17" t="n">
        <v>17</v>
      </c>
      <c r="N2953" s="12" t="n">
        <v>0.001</v>
      </c>
      <c r="O2953" s="12" t="n">
        <v>0.14</v>
      </c>
      <c r="P2953" s="12" t="n">
        <v>2.38</v>
      </c>
      <c r="Q2953" s="26"/>
    </row>
    <row r="2954" ht="22.5" customHeight="1">
      <c r="A2954" s="32"/>
      <c r="B2954" s="20"/>
      <c r="C2954" s="13" t="n">
        <v>91565946</v>
      </c>
      <c r="D2954" s="13" t="s">
        <v>74</v>
      </c>
      <c r="E2954" s="14" t="s">
        <v>17</v>
      </c>
      <c r="F2954" s="13" t="s">
        <v>15</v>
      </c>
      <c r="G2954" s="24" t="n">
        <v>0.17</v>
      </c>
      <c r="H2954" s="14" t="n">
        <v>300</v>
      </c>
      <c r="I2954" s="21" t="n">
        <f>G2954*H2954*7</f>
        <v>357</v>
      </c>
      <c r="J2954" s="13" t="s">
        <v>126</v>
      </c>
      <c r="K2954" s="17" t="n">
        <v>1732</v>
      </c>
      <c r="L2954" s="15" t="n">
        <v>415</v>
      </c>
      <c r="M2954" s="17" t="n">
        <v>0</v>
      </c>
      <c r="N2954" s="12" t="n">
        <v>0</v>
      </c>
      <c r="O2954" s="12" t="n">
        <v>0</v>
      </c>
      <c r="P2954" s="12" t="n">
        <v>0</v>
      </c>
      <c r="Q2954" s="23" t="n">
        <f>M2956/H2954</f>
        <v>0.12</v>
      </c>
    </row>
    <row r="2955" ht="22.5" customHeight="1">
      <c r="A2955" s="32"/>
      <c r="B2955" s="20"/>
      <c r="C2955" s="13"/>
      <c r="D2955" s="20"/>
      <c r="E2955" s="29"/>
      <c r="F2955" s="20"/>
      <c r="G2955" s="29"/>
      <c r="H2955" s="29"/>
      <c r="I2955" s="20"/>
      <c r="J2955" s="13" t="s">
        <v>127</v>
      </c>
      <c r="K2955" s="17" t="n">
        <v>24324</v>
      </c>
      <c r="L2955" s="15" t="n">
        <v>3342</v>
      </c>
      <c r="M2955" s="17" t="n">
        <v>14</v>
      </c>
      <c r="N2955" s="12" t="n">
        <v>0.001</v>
      </c>
      <c r="O2955" s="12" t="n">
        <v>0.17</v>
      </c>
      <c r="P2955" s="12" t="n">
        <v>2.38</v>
      </c>
      <c r="Q2955" s="26"/>
    </row>
    <row r="2956" ht="22.5" customHeight="1">
      <c r="A2956" s="32"/>
      <c r="B2956" s="20"/>
      <c r="C2956" s="13"/>
      <c r="D2956" s="20"/>
      <c r="E2956" s="29"/>
      <c r="F2956" s="20"/>
      <c r="G2956" s="29"/>
      <c r="H2956" s="29"/>
      <c r="I2956" s="20"/>
      <c r="J2956" s="13" t="s">
        <v>128</v>
      </c>
      <c r="K2956" s="17" t="n">
        <v>53896</v>
      </c>
      <c r="L2956" s="15" t="n">
        <v>6387</v>
      </c>
      <c r="M2956" s="17" t="n">
        <v>36</v>
      </c>
      <c r="N2956" s="12" t="n">
        <v>0.001</v>
      </c>
      <c r="O2956" s="12" t="n">
        <v>0.17</v>
      </c>
      <c r="P2956" s="12" t="n">
        <v>6.12</v>
      </c>
      <c r="Q2956" s="26"/>
    </row>
    <row r="2957" ht="22.5" customHeight="1">
      <c r="A2957" s="32"/>
      <c r="B2957" s="20"/>
      <c r="C2957" s="13" t="n">
        <v>91565949</v>
      </c>
      <c r="D2957" s="13" t="s">
        <v>74</v>
      </c>
      <c r="E2957" s="14" t="s">
        <v>71</v>
      </c>
      <c r="F2957" s="13" t="s">
        <v>15</v>
      </c>
      <c r="G2957" s="24" t="n">
        <v>0.15</v>
      </c>
      <c r="H2957" s="14" t="n">
        <v>50</v>
      </c>
      <c r="I2957" s="21" t="n">
        <f>G2957*H2957*7</f>
        <v>52.5</v>
      </c>
      <c r="J2957" s="13" t="s">
        <v>126</v>
      </c>
      <c r="K2957" s="17" t="n">
        <v>3672</v>
      </c>
      <c r="L2957" s="15" t="n">
        <v>997</v>
      </c>
      <c r="M2957" s="17" t="n">
        <v>5</v>
      </c>
      <c r="N2957" s="12" t="n">
        <v>0.001</v>
      </c>
      <c r="O2957" s="12" t="n">
        <v>0.15</v>
      </c>
      <c r="P2957" s="12" t="n">
        <v>0.75</v>
      </c>
      <c r="Q2957" s="23" t="n">
        <f>M2959/H2957</f>
        <v>1</v>
      </c>
    </row>
    <row r="2958" ht="22.5" customHeight="1">
      <c r="A2958" s="32"/>
      <c r="B2958" s="20"/>
      <c r="C2958" s="13"/>
      <c r="D2958" s="20"/>
      <c r="E2958" s="29"/>
      <c r="F2958" s="20"/>
      <c r="G2958" s="29"/>
      <c r="H2958" s="29"/>
      <c r="I2958" s="20"/>
      <c r="J2958" s="13" t="s">
        <v>127</v>
      </c>
      <c r="K2958" s="17" t="n">
        <v>55731</v>
      </c>
      <c r="L2958" s="15" t="n">
        <v>14972</v>
      </c>
      <c r="M2958" s="17" t="n">
        <v>44</v>
      </c>
      <c r="N2958" s="12" t="n">
        <v>0</v>
      </c>
      <c r="O2958" s="12" t="n">
        <v>0.15</v>
      </c>
      <c r="P2958" s="12" t="n">
        <v>6.6</v>
      </c>
      <c r="Q2958" s="26"/>
    </row>
    <row r="2959" ht="22.5" customHeight="1">
      <c r="A2959" s="32"/>
      <c r="B2959" s="20"/>
      <c r="C2959" s="13"/>
      <c r="D2959" s="20"/>
      <c r="E2959" s="29"/>
      <c r="F2959" s="20"/>
      <c r="G2959" s="29"/>
      <c r="H2959" s="29"/>
      <c r="I2959" s="20"/>
      <c r="J2959" s="13" t="s">
        <v>128</v>
      </c>
      <c r="K2959" s="17" t="n">
        <v>91449</v>
      </c>
      <c r="L2959" s="15" t="n">
        <v>21250</v>
      </c>
      <c r="M2959" s="17" t="n">
        <v>50</v>
      </c>
      <c r="N2959" s="12" t="n">
        <v>0</v>
      </c>
      <c r="O2959" s="12" t="n">
        <v>0.15</v>
      </c>
      <c r="P2959" s="12" t="n">
        <v>7.5</v>
      </c>
      <c r="Q2959" s="26"/>
    </row>
    <row r="2960" ht="22.5" customHeight="1">
      <c r="A2960" s="32"/>
      <c r="B2960" s="20"/>
      <c r="C2960" s="13" t="n">
        <v>12336897</v>
      </c>
      <c r="D2960" s="13" t="s">
        <v>78</v>
      </c>
      <c r="E2960" s="14" t="s">
        <v>11</v>
      </c>
      <c r="F2960" s="13" t="s">
        <v>15</v>
      </c>
      <c r="G2960" s="24" t="n">
        <v>0.3</v>
      </c>
      <c r="H2960" s="14" t="n">
        <v>200</v>
      </c>
      <c r="I2960" s="21" t="n">
        <f>G2960*H2960*7</f>
        <v>420</v>
      </c>
      <c r="J2960" s="13" t="s">
        <v>126</v>
      </c>
      <c r="K2960" s="17" t="n">
        <v>27664</v>
      </c>
      <c r="L2960" s="15" t="n">
        <v>7526</v>
      </c>
      <c r="M2960" s="17" t="n">
        <v>7</v>
      </c>
      <c r="N2960" s="12" t="n">
        <v>0</v>
      </c>
      <c r="O2960" s="12" t="n">
        <v>0.3</v>
      </c>
      <c r="P2960" s="12" t="n">
        <v>2.1</v>
      </c>
      <c r="Q2960" s="23" t="n">
        <f>M2962/H2960</f>
        <v>0.54</v>
      </c>
    </row>
    <row r="2961" ht="22.5" customHeight="1">
      <c r="A2961" s="32"/>
      <c r="B2961" s="20"/>
      <c r="C2961" s="13"/>
      <c r="D2961" s="20"/>
      <c r="E2961" s="29"/>
      <c r="F2961" s="20"/>
      <c r="G2961" s="29"/>
      <c r="H2961" s="29"/>
      <c r="I2961" s="20"/>
      <c r="J2961" s="13" t="s">
        <v>127</v>
      </c>
      <c r="K2961" s="17" t="n">
        <v>60857</v>
      </c>
      <c r="L2961" s="15" t="n">
        <v>15392</v>
      </c>
      <c r="M2961" s="17" t="n">
        <v>15</v>
      </c>
      <c r="N2961" s="12" t="n">
        <v>0</v>
      </c>
      <c r="O2961" s="12" t="n">
        <v>0.3</v>
      </c>
      <c r="P2961" s="12" t="n">
        <v>4.5</v>
      </c>
      <c r="Q2961" s="26"/>
    </row>
    <row r="2962" ht="22.5" customHeight="1">
      <c r="A2962" s="32"/>
      <c r="B2962" s="20"/>
      <c r="C2962" s="13"/>
      <c r="D2962" s="20"/>
      <c r="E2962" s="29"/>
      <c r="F2962" s="20"/>
      <c r="G2962" s="29"/>
      <c r="H2962" s="29"/>
      <c r="I2962" s="20"/>
      <c r="J2962" s="13" t="s">
        <v>128</v>
      </c>
      <c r="K2962" s="17" t="n">
        <v>266461</v>
      </c>
      <c r="L2962" s="15" t="n">
        <v>68574</v>
      </c>
      <c r="M2962" s="17" t="n">
        <v>108</v>
      </c>
      <c r="N2962" s="12" t="n">
        <v>0</v>
      </c>
      <c r="O2962" s="12" t="n">
        <v>0.3</v>
      </c>
      <c r="P2962" s="12" t="n">
        <v>32.4</v>
      </c>
      <c r="Q2962" s="26"/>
    </row>
    <row r="2963" ht="22.5" customHeight="1">
      <c r="A2963" s="32"/>
      <c r="B2963" s="20"/>
      <c r="C2963" s="13" t="n">
        <v>12336896</v>
      </c>
      <c r="D2963" s="13" t="s">
        <v>78</v>
      </c>
      <c r="E2963" s="14" t="s">
        <v>11</v>
      </c>
      <c r="F2963" s="13" t="s">
        <v>12</v>
      </c>
      <c r="G2963" s="24" t="n">
        <v>0.25</v>
      </c>
      <c r="H2963" s="14" t="n">
        <v>200</v>
      </c>
      <c r="I2963" s="21" t="n">
        <f>G2963*H2963*7</f>
        <v>350</v>
      </c>
      <c r="J2963" s="13" t="s">
        <v>126</v>
      </c>
      <c r="K2963" s="17" t="n">
        <v>221</v>
      </c>
      <c r="L2963" s="15" t="n">
        <v>72</v>
      </c>
      <c r="M2963" s="17" t="n">
        <v>0</v>
      </c>
      <c r="N2963" s="12" t="n">
        <v>0.001</v>
      </c>
      <c r="O2963" s="12" t="n">
        <v>0</v>
      </c>
      <c r="P2963" s="12" t="n">
        <v>0.0406</v>
      </c>
      <c r="Q2963" s="23" t="n">
        <f>M2965/H2963</f>
        <v>0</v>
      </c>
    </row>
    <row r="2964" ht="22.5" customHeight="1">
      <c r="A2964" s="32"/>
      <c r="B2964" s="20"/>
      <c r="C2964" s="13"/>
      <c r="D2964" s="20"/>
      <c r="E2964" s="29"/>
      <c r="F2964" s="20"/>
      <c r="G2964" s="29"/>
      <c r="H2964" s="29"/>
      <c r="I2964" s="20"/>
      <c r="J2964" s="13" t="s">
        <v>127</v>
      </c>
      <c r="K2964" s="17" t="n">
        <v>582</v>
      </c>
      <c r="L2964" s="15" t="n">
        <v>118</v>
      </c>
      <c r="M2964" s="17" t="n">
        <v>0</v>
      </c>
      <c r="N2964" s="12" t="n">
        <v>0.001</v>
      </c>
      <c r="O2964" s="12" t="n">
        <v>0</v>
      </c>
      <c r="P2964" s="12" t="n">
        <v>0.0599</v>
      </c>
      <c r="Q2964" s="26"/>
    </row>
    <row r="2965" ht="22.5" customHeight="1">
      <c r="A2965" s="32"/>
      <c r="B2965" s="20"/>
      <c r="C2965" s="13"/>
      <c r="D2965" s="20"/>
      <c r="E2965" s="29"/>
      <c r="F2965" s="20"/>
      <c r="G2965" s="29"/>
      <c r="H2965" s="29"/>
      <c r="I2965" s="20"/>
      <c r="J2965" s="13" t="s">
        <v>128</v>
      </c>
      <c r="K2965" s="17" t="n">
        <v>1972</v>
      </c>
      <c r="L2965" s="15" t="n">
        <v>474</v>
      </c>
      <c r="M2965" s="17" t="n">
        <v>0</v>
      </c>
      <c r="N2965" s="12" t="n">
        <v>0</v>
      </c>
      <c r="O2965" s="12" t="n">
        <v>0</v>
      </c>
      <c r="P2965" s="12" t="n">
        <v>0.1041</v>
      </c>
      <c r="Q2965" s="26"/>
    </row>
    <row r="2966" ht="22.5" customHeight="1">
      <c r="A2966" s="32"/>
      <c r="B2966" s="51" t="s">
        <v>138</v>
      </c>
      <c r="C2966" s="13" t="n">
        <v>6395488</v>
      </c>
      <c r="D2966" s="13" t="s">
        <v>39</v>
      </c>
      <c r="E2966" s="14" t="s">
        <v>14</v>
      </c>
      <c r="F2966" s="13" t="s">
        <v>15</v>
      </c>
      <c r="G2966" s="24" t="n">
        <v>0.3</v>
      </c>
      <c r="H2966" s="13" t="n">
        <v>200</v>
      </c>
      <c r="I2966" s="21" t="n">
        <f>G2966*H2966*7</f>
        <v>420</v>
      </c>
      <c r="J2966" s="13" t="s">
        <v>126</v>
      </c>
      <c r="K2966" s="15" t="n">
        <v>52</v>
      </c>
      <c r="L2966" s="15" t="n">
        <v>16</v>
      </c>
      <c r="M2966" s="16" t="n">
        <v>2</v>
      </c>
      <c r="N2966" s="12" t="n">
        <v>0.038</v>
      </c>
      <c r="O2966" s="12" t="n">
        <v>0.3</v>
      </c>
      <c r="P2966" s="12" t="n">
        <v>0.6</v>
      </c>
      <c r="Q2966" s="23" t="n">
        <f>M2968/H2966</f>
        <v>1</v>
      </c>
    </row>
    <row r="2967" ht="22.5" customHeight="1">
      <c r="A2967" s="32"/>
      <c r="B2967" s="20"/>
      <c r="C2967" s="13"/>
      <c r="D2967" s="20"/>
      <c r="E2967" s="29"/>
      <c r="F2967" s="20"/>
      <c r="G2967" s="29"/>
      <c r="H2967" s="20"/>
      <c r="I2967" s="20"/>
      <c r="J2967" s="13" t="s">
        <v>127</v>
      </c>
      <c r="K2967" s="15" t="n">
        <v>28742</v>
      </c>
      <c r="L2967" s="15" t="n">
        <v>11428</v>
      </c>
      <c r="M2967" s="11" t="n">
        <v>200</v>
      </c>
      <c r="N2967" s="12" t="n">
        <v>0.005</v>
      </c>
      <c r="O2967" s="12" t="n">
        <v>0.3</v>
      </c>
      <c r="P2967" s="12" t="n">
        <v>60</v>
      </c>
      <c r="Q2967" s="26"/>
    </row>
    <row r="2968" ht="22.5" customHeight="1">
      <c r="A2968" s="32"/>
      <c r="B2968" s="20"/>
      <c r="C2968" s="13"/>
      <c r="D2968" s="20"/>
      <c r="E2968" s="29"/>
      <c r="F2968" s="20"/>
      <c r="G2968" s="29"/>
      <c r="H2968" s="20"/>
      <c r="I2968" s="20"/>
      <c r="J2968" s="13" t="s">
        <v>128</v>
      </c>
      <c r="K2968" s="15" t="n">
        <v>42597</v>
      </c>
      <c r="L2968" s="15" t="n">
        <v>15448</v>
      </c>
      <c r="M2968" s="11" t="n">
        <v>200</v>
      </c>
      <c r="N2968" s="12" t="n">
        <v>0.004</v>
      </c>
      <c r="O2968" s="12" t="n">
        <v>0.3</v>
      </c>
      <c r="P2968" s="12" t="n">
        <v>60</v>
      </c>
      <c r="Q2968" s="26"/>
    </row>
    <row r="2969" ht="22.5" customHeight="1">
      <c r="A2969" s="32"/>
      <c r="B2969" s="20"/>
      <c r="C2969" s="13" t="n">
        <v>8291713</v>
      </c>
      <c r="D2969" s="13" t="s">
        <v>40</v>
      </c>
      <c r="E2969" s="14" t="s">
        <v>14</v>
      </c>
      <c r="F2969" s="13" t="s">
        <v>15</v>
      </c>
      <c r="G2969" s="24" t="n">
        <v>0.14</v>
      </c>
      <c r="H2969" s="13" t="n">
        <v>2000</v>
      </c>
      <c r="I2969" s="21" t="n">
        <f>G2969*H2969*7</f>
        <v>1960</v>
      </c>
      <c r="J2969" s="13" t="s">
        <v>126</v>
      </c>
      <c r="K2969" s="15" t="n">
        <v>84</v>
      </c>
      <c r="L2969" s="15" t="n">
        <v>16</v>
      </c>
      <c r="M2969" s="16" t="n">
        <v>4</v>
      </c>
      <c r="N2969" s="12" t="n">
        <v>0.034</v>
      </c>
      <c r="O2969" s="12" t="n">
        <v>0.135</v>
      </c>
      <c r="P2969" s="12" t="n">
        <v>0.54</v>
      </c>
      <c r="Q2969" s="23" t="n">
        <f>M2971/H2969</f>
        <v>0.75</v>
      </c>
    </row>
    <row r="2970" ht="22.5" customHeight="1">
      <c r="A2970" s="32"/>
      <c r="B2970" s="20"/>
      <c r="C2970" s="13"/>
      <c r="D2970" s="20"/>
      <c r="E2970" s="29"/>
      <c r="F2970" s="20"/>
      <c r="G2970" s="29"/>
      <c r="H2970" s="20"/>
      <c r="I2970" s="20"/>
      <c r="J2970" s="13" t="s">
        <v>127</v>
      </c>
      <c r="K2970" s="15" t="n">
        <v>39934</v>
      </c>
      <c r="L2970" s="15" t="n">
        <v>14788</v>
      </c>
      <c r="M2970" s="15" t="n">
        <v>528</v>
      </c>
      <c r="N2970" s="12" t="n">
        <v>0.005</v>
      </c>
      <c r="O2970" s="12" t="n">
        <v>0.135</v>
      </c>
      <c r="P2970" s="12" t="n">
        <v>71.28</v>
      </c>
      <c r="Q2970" s="26"/>
    </row>
    <row r="2971" ht="22.5" customHeight="1">
      <c r="A2971" s="32"/>
      <c r="B2971" s="20"/>
      <c r="C2971" s="13"/>
      <c r="D2971" s="20"/>
      <c r="E2971" s="29"/>
      <c r="F2971" s="20"/>
      <c r="G2971" s="29"/>
      <c r="H2971" s="20"/>
      <c r="I2971" s="20"/>
      <c r="J2971" s="13" t="s">
        <v>128</v>
      </c>
      <c r="K2971" s="15" t="n">
        <v>101947</v>
      </c>
      <c r="L2971" s="15" t="n">
        <v>38493</v>
      </c>
      <c r="M2971" s="15" t="n">
        <v>1500</v>
      </c>
      <c r="N2971" s="12" t="n">
        <v>0.005</v>
      </c>
      <c r="O2971" s="12" t="n">
        <v>0.135</v>
      </c>
      <c r="P2971" s="12" t="n">
        <v>202.5</v>
      </c>
      <c r="Q2971" s="26"/>
    </row>
    <row r="2972" ht="22.5" customHeight="1">
      <c r="A2972" s="32"/>
      <c r="B2972" s="20"/>
      <c r="C2972" s="13" t="n">
        <v>8566541</v>
      </c>
      <c r="D2972" s="13" t="s">
        <v>79</v>
      </c>
      <c r="E2972" s="14" t="s">
        <v>14</v>
      </c>
      <c r="F2972" s="13" t="s">
        <v>26</v>
      </c>
      <c r="G2972" s="24" t="n">
        <v>0.13</v>
      </c>
      <c r="H2972" s="13" t="n">
        <v>500</v>
      </c>
      <c r="I2972" s="21" t="n">
        <f>G2972*H2972*7</f>
        <v>455</v>
      </c>
      <c r="J2972" s="13" t="s">
        <v>126</v>
      </c>
      <c r="K2972" s="15" t="n">
        <v>17812</v>
      </c>
      <c r="L2972" s="15" t="n">
        <v>254</v>
      </c>
      <c r="M2972" s="16" t="n">
        <v>6</v>
      </c>
      <c r="N2972" s="12" t="n">
        <v>0.02</v>
      </c>
      <c r="O2972" s="12" t="n">
        <v>0.83</v>
      </c>
      <c r="P2972" s="12" t="n">
        <v>5</v>
      </c>
      <c r="Q2972" s="23" t="n">
        <f>M2974/H2972</f>
        <v>0.792</v>
      </c>
    </row>
    <row r="2973" ht="22.5" customHeight="1">
      <c r="A2973" s="32"/>
      <c r="B2973" s="20"/>
      <c r="C2973" s="13"/>
      <c r="D2973" s="20"/>
      <c r="E2973" s="29"/>
      <c r="F2973" s="20"/>
      <c r="G2973" s="29"/>
      <c r="H2973" s="20"/>
      <c r="I2973" s="20"/>
      <c r="J2973" s="13" t="s">
        <v>127</v>
      </c>
      <c r="K2973" s="15" t="n">
        <v>194597</v>
      </c>
      <c r="L2973" s="15" t="n">
        <v>2228</v>
      </c>
      <c r="M2973" s="16" t="n">
        <v>173</v>
      </c>
      <c r="N2973" s="12" t="n">
        <v>0.02</v>
      </c>
      <c r="O2973" s="12" t="n">
        <v>0.29</v>
      </c>
      <c r="P2973" s="12" t="n">
        <v>50.94</v>
      </c>
      <c r="Q2973" s="26"/>
    </row>
    <row r="2974" ht="22.5" customHeight="1">
      <c r="A2974" s="32"/>
      <c r="B2974" s="20"/>
      <c r="C2974" s="13"/>
      <c r="D2974" s="20"/>
      <c r="E2974" s="29"/>
      <c r="F2974" s="20"/>
      <c r="G2974" s="29"/>
      <c r="H2974" s="20"/>
      <c r="I2974" s="20"/>
      <c r="J2974" s="13" t="s">
        <v>128</v>
      </c>
      <c r="K2974" s="15" t="n">
        <v>245775</v>
      </c>
      <c r="L2974" s="15" t="n">
        <v>2754</v>
      </c>
      <c r="M2974" s="15" t="n">
        <v>396</v>
      </c>
      <c r="N2974" s="12" t="n">
        <v>0.02</v>
      </c>
      <c r="O2974" s="12" t="n">
        <v>0.17</v>
      </c>
      <c r="P2974" s="12" t="n">
        <v>66.14</v>
      </c>
      <c r="Q2974" s="26"/>
    </row>
    <row r="2975" ht="22.5" customHeight="1">
      <c r="A2975" s="32"/>
      <c r="B2975" s="20"/>
      <c r="C2975" s="13" t="n">
        <v>8566084</v>
      </c>
      <c r="D2975" s="13" t="s">
        <v>80</v>
      </c>
      <c r="E2975" s="14" t="s">
        <v>42</v>
      </c>
      <c r="F2975" s="13" t="s">
        <v>15</v>
      </c>
      <c r="G2975" s="24" t="n">
        <v>0.12</v>
      </c>
      <c r="H2975" s="13" t="n">
        <v>100</v>
      </c>
      <c r="I2975" s="21" t="n">
        <f>G2975*H2975*7</f>
        <v>84</v>
      </c>
      <c r="J2975" s="13" t="s">
        <v>126</v>
      </c>
      <c r="K2975" s="15" t="n">
        <v>686</v>
      </c>
      <c r="L2975" s="15" t="n">
        <v>145</v>
      </c>
      <c r="M2975" s="16" t="n">
        <v>0</v>
      </c>
      <c r="N2975" s="12" t="n">
        <v>0</v>
      </c>
      <c r="O2975" s="12" t="n">
        <v>0</v>
      </c>
      <c r="P2975" s="12" t="n">
        <v>0</v>
      </c>
      <c r="Q2975" s="23" t="n">
        <f>M2977/H2975</f>
        <v>0.88</v>
      </c>
    </row>
    <row r="2976" ht="22.5" customHeight="1">
      <c r="A2976" s="32"/>
      <c r="B2976" s="20"/>
      <c r="C2976" s="13"/>
      <c r="D2976" s="20"/>
      <c r="E2976" s="29"/>
      <c r="F2976" s="20"/>
      <c r="G2976" s="29"/>
      <c r="H2976" s="20"/>
      <c r="I2976" s="20"/>
      <c r="J2976" s="13" t="s">
        <v>127</v>
      </c>
      <c r="K2976" s="15" t="n">
        <v>42930</v>
      </c>
      <c r="L2976" s="15" t="n">
        <v>9366</v>
      </c>
      <c r="M2976" s="16" t="n">
        <v>75</v>
      </c>
      <c r="N2976" s="12" t="n">
        <v>0.001</v>
      </c>
      <c r="O2976" s="12" t="n">
        <v>0.12</v>
      </c>
      <c r="P2976" s="12" t="n">
        <v>9</v>
      </c>
      <c r="Q2976" s="26"/>
    </row>
    <row r="2977" ht="22.5" customHeight="1">
      <c r="A2977" s="32"/>
      <c r="B2977" s="20"/>
      <c r="C2977" s="13"/>
      <c r="D2977" s="20"/>
      <c r="E2977" s="29"/>
      <c r="F2977" s="20"/>
      <c r="G2977" s="29"/>
      <c r="H2977" s="20"/>
      <c r="I2977" s="20"/>
      <c r="J2977" s="13" t="s">
        <v>128</v>
      </c>
      <c r="K2977" s="15" t="n">
        <v>66580</v>
      </c>
      <c r="L2977" s="15" t="n">
        <v>15458</v>
      </c>
      <c r="M2977" s="16" t="n">
        <v>88</v>
      </c>
      <c r="N2977" s="12" t="n">
        <v>0.001</v>
      </c>
      <c r="O2977" s="12" t="n">
        <v>0.12</v>
      </c>
      <c r="P2977" s="12" t="n">
        <v>10.56</v>
      </c>
      <c r="Q2977" s="26"/>
    </row>
    <row r="2978" ht="22.5" customHeight="1">
      <c r="A2978" s="32"/>
      <c r="B2978" s="20"/>
      <c r="C2978" s="13" t="n">
        <v>2937658</v>
      </c>
      <c r="D2978" s="13" t="s">
        <v>81</v>
      </c>
      <c r="E2978" s="14" t="s">
        <v>14</v>
      </c>
      <c r="F2978" s="13" t="s">
        <v>15</v>
      </c>
      <c r="G2978" s="24" t="n">
        <v>0.15</v>
      </c>
      <c r="H2978" s="13" t="n">
        <v>100</v>
      </c>
      <c r="I2978" s="21" t="n">
        <f>G2978*H2978*7</f>
        <v>105</v>
      </c>
      <c r="J2978" s="13" t="s">
        <v>126</v>
      </c>
      <c r="K2978" s="15" t="s">
        <v>139</v>
      </c>
      <c r="L2978" s="15"/>
      <c r="M2978" s="16"/>
      <c r="N2978" s="12"/>
      <c r="O2978" s="12"/>
      <c r="P2978" s="12"/>
      <c r="Q2978" s="23" t="n">
        <f>M2980/H2978</f>
        <v>1</v>
      </c>
    </row>
    <row r="2979" ht="22.5" customHeight="1">
      <c r="A2979" s="32"/>
      <c r="B2979" s="20"/>
      <c r="C2979" s="13"/>
      <c r="D2979" s="20"/>
      <c r="E2979" s="29"/>
      <c r="F2979" s="20"/>
      <c r="G2979" s="29"/>
      <c r="H2979" s="20"/>
      <c r="I2979" s="20"/>
      <c r="J2979" s="13" t="s">
        <v>127</v>
      </c>
      <c r="K2979" s="15" t="n">
        <v>3940</v>
      </c>
      <c r="L2979" s="15" t="n">
        <v>1772</v>
      </c>
      <c r="M2979" s="16" t="n">
        <v>100</v>
      </c>
      <c r="N2979" s="12" t="n">
        <v>0.007</v>
      </c>
      <c r="O2979" s="12" t="n">
        <v>0.123</v>
      </c>
      <c r="P2979" s="12" t="n">
        <v>12.3</v>
      </c>
      <c r="Q2979" s="26"/>
    </row>
    <row r="2980" ht="22.5" customHeight="1">
      <c r="A2980" s="32"/>
      <c r="B2980" s="20"/>
      <c r="C2980" s="13"/>
      <c r="D2980" s="20"/>
      <c r="E2980" s="29"/>
      <c r="F2980" s="20"/>
      <c r="G2980" s="29"/>
      <c r="H2980" s="20"/>
      <c r="I2980" s="20"/>
      <c r="J2980" s="13" t="s">
        <v>128</v>
      </c>
      <c r="K2980" s="15" t="n">
        <v>3949</v>
      </c>
      <c r="L2980" s="15" t="n">
        <v>1774</v>
      </c>
      <c r="M2980" s="16" t="n">
        <v>100</v>
      </c>
      <c r="N2980" s="12" t="n">
        <v>0.007</v>
      </c>
      <c r="O2980" s="12" t="n">
        <v>0.123</v>
      </c>
      <c r="P2980" s="12" t="n">
        <v>12.3</v>
      </c>
      <c r="Q2980" s="26"/>
    </row>
    <row r="2981" ht="22.5" customHeight="1">
      <c r="A2981" s="32"/>
      <c r="B2981" s="20"/>
      <c r="C2981" s="13" t="n">
        <v>6706444</v>
      </c>
      <c r="D2981" s="13" t="s">
        <v>82</v>
      </c>
      <c r="E2981" s="14" t="s">
        <v>83</v>
      </c>
      <c r="F2981" s="13" t="s">
        <v>12</v>
      </c>
      <c r="G2981" s="24" t="n">
        <v>0.5</v>
      </c>
      <c r="H2981" s="13" t="n">
        <v>100</v>
      </c>
      <c r="I2981" s="21" t="n">
        <f>G2981*H2981*7</f>
        <v>350</v>
      </c>
      <c r="J2981" s="13" t="s">
        <v>126</v>
      </c>
      <c r="K2981" s="15" t="n">
        <v>1130</v>
      </c>
      <c r="L2981" s="15" t="n">
        <v>30</v>
      </c>
      <c r="M2981" s="16" t="n">
        <v>0</v>
      </c>
      <c r="N2981" s="12" t="n">
        <v>0.002</v>
      </c>
      <c r="O2981" s="12" t="n">
        <v>0</v>
      </c>
      <c r="P2981" s="12" t="n">
        <v>0.0671</v>
      </c>
      <c r="Q2981" s="23" t="n">
        <f>M2983/H2981</f>
        <v>0.06</v>
      </c>
    </row>
    <row r="2982" ht="22.5" customHeight="1">
      <c r="A2982" s="32"/>
      <c r="B2982" s="20"/>
      <c r="C2982" s="13"/>
      <c r="D2982" s="20"/>
      <c r="E2982" s="29"/>
      <c r="F2982" s="20"/>
      <c r="G2982" s="29"/>
      <c r="H2982" s="20"/>
      <c r="I2982" s="20"/>
      <c r="J2982" s="13" t="s">
        <v>127</v>
      </c>
      <c r="K2982" s="15" t="n">
        <v>24873</v>
      </c>
      <c r="L2982" s="15" t="n">
        <v>2118</v>
      </c>
      <c r="M2982" s="16" t="n">
        <v>5</v>
      </c>
      <c r="N2982" s="12" t="n">
        <v>0.002</v>
      </c>
      <c r="O2982" s="12" t="n">
        <v>0.689</v>
      </c>
      <c r="P2982" s="12" t="n">
        <v>3.444</v>
      </c>
      <c r="Q2982" s="26"/>
    </row>
    <row r="2983" ht="22.5" customHeight="1">
      <c r="A2983" s="32"/>
      <c r="B2983" s="20"/>
      <c r="C2983" s="13"/>
      <c r="D2983" s="20"/>
      <c r="E2983" s="29"/>
      <c r="F2983" s="20"/>
      <c r="G2983" s="29"/>
      <c r="H2983" s="20"/>
      <c r="I2983" s="20"/>
      <c r="J2983" s="13" t="s">
        <v>128</v>
      </c>
      <c r="K2983" s="15" t="n">
        <v>52134</v>
      </c>
      <c r="L2983" s="15" t="n">
        <v>3678</v>
      </c>
      <c r="M2983" s="16" t="n">
        <v>6</v>
      </c>
      <c r="N2983" s="12" t="n">
        <v>0.001</v>
      </c>
      <c r="O2983" s="12" t="n">
        <v>0.803</v>
      </c>
      <c r="P2983" s="12" t="n">
        <v>4.8204</v>
      </c>
      <c r="Q2983" s="26"/>
    </row>
    <row r="2984" ht="22.5" customHeight="1">
      <c r="A2984" s="32"/>
      <c r="B2984" s="20"/>
      <c r="C2984" s="13" t="n">
        <v>5963354</v>
      </c>
      <c r="D2984" s="13" t="s">
        <v>82</v>
      </c>
      <c r="E2984" s="14" t="s">
        <v>83</v>
      </c>
      <c r="F2984" s="13" t="s">
        <v>15</v>
      </c>
      <c r="G2984" s="24" t="n">
        <v>0.55</v>
      </c>
      <c r="H2984" s="13" t="n">
        <v>500</v>
      </c>
      <c r="I2984" s="21" t="n">
        <f>G2984*H2984*7</f>
        <v>1925</v>
      </c>
      <c r="J2984" s="13" t="s">
        <v>126</v>
      </c>
      <c r="K2984" s="15" t="n">
        <v>2074</v>
      </c>
      <c r="L2984" s="15" t="n">
        <v>368</v>
      </c>
      <c r="M2984" s="16" t="n">
        <v>5</v>
      </c>
      <c r="N2984" s="12" t="n">
        <v>0.008</v>
      </c>
      <c r="O2984" s="12" t="n">
        <v>0.615</v>
      </c>
      <c r="P2984" s="12" t="n">
        <v>3.074</v>
      </c>
      <c r="Q2984" s="23" t="n">
        <f>M2986/H2984</f>
        <v>0.682</v>
      </c>
    </row>
    <row r="2985" ht="22.5" customHeight="1">
      <c r="A2985" s="32"/>
      <c r="B2985" s="20"/>
      <c r="C2985" s="13"/>
      <c r="D2985" s="20"/>
      <c r="E2985" s="29"/>
      <c r="F2985" s="20"/>
      <c r="G2985" s="29"/>
      <c r="H2985" s="20"/>
      <c r="I2985" s="20"/>
      <c r="J2985" s="13" t="s">
        <v>127</v>
      </c>
      <c r="K2985" s="15" t="n">
        <v>78390</v>
      </c>
      <c r="L2985" s="15" t="n">
        <v>24421</v>
      </c>
      <c r="M2985" s="16" t="n">
        <v>127</v>
      </c>
      <c r="N2985" s="12" t="n">
        <v>0.003</v>
      </c>
      <c r="O2985" s="12" t="n">
        <v>0.587</v>
      </c>
      <c r="P2985" s="12" t="n">
        <v>74.524</v>
      </c>
      <c r="Q2985" s="26"/>
    </row>
    <row r="2986" ht="22.5" customHeight="1">
      <c r="A2986" s="32"/>
      <c r="B2986" s="20"/>
      <c r="C2986" s="13"/>
      <c r="D2986" s="20"/>
      <c r="E2986" s="29"/>
      <c r="F2986" s="20"/>
      <c r="G2986" s="29"/>
      <c r="H2986" s="20"/>
      <c r="I2986" s="20"/>
      <c r="J2986" s="13" t="s">
        <v>128</v>
      </c>
      <c r="K2986" s="15" t="n">
        <v>244983</v>
      </c>
      <c r="L2986" s="15" t="n">
        <v>71377</v>
      </c>
      <c r="M2986" s="16" t="n">
        <v>341</v>
      </c>
      <c r="N2986" s="12" t="n">
        <v>0.003</v>
      </c>
      <c r="O2986" s="12" t="n">
        <v>0.592</v>
      </c>
      <c r="P2986" s="12" t="n">
        <v>201.788</v>
      </c>
      <c r="Q2986" s="26"/>
    </row>
    <row r="2987" ht="22.5" customHeight="1">
      <c r="A2987" s="32"/>
      <c r="B2987" s="20"/>
      <c r="C2987" s="13" t="n">
        <v>9686529</v>
      </c>
      <c r="D2987" s="13" t="s">
        <v>82</v>
      </c>
      <c r="E2987" s="14" t="s">
        <v>84</v>
      </c>
      <c r="F2987" s="13" t="s">
        <v>15</v>
      </c>
      <c r="G2987" s="24" t="n">
        <v>0.4</v>
      </c>
      <c r="H2987" s="13" t="n">
        <v>200</v>
      </c>
      <c r="I2987" s="21" t="n">
        <f>G2987*H2987*7</f>
        <v>560</v>
      </c>
      <c r="J2987" s="13" t="s">
        <v>126</v>
      </c>
      <c r="K2987" s="15" t="n">
        <v>397</v>
      </c>
      <c r="L2987" s="15" t="n">
        <v>152</v>
      </c>
      <c r="M2987" s="16" t="n">
        <v>0</v>
      </c>
      <c r="N2987" s="12" t="n">
        <v>0</v>
      </c>
      <c r="O2987" s="12" t="n">
        <v>0</v>
      </c>
      <c r="P2987" s="12" t="n">
        <v>0</v>
      </c>
      <c r="Q2987" s="23" t="n">
        <f>M2989/H2987</f>
        <v>0.195</v>
      </c>
    </row>
    <row r="2988" ht="22.5" customHeight="1">
      <c r="A2988" s="32"/>
      <c r="B2988" s="20"/>
      <c r="C2988" s="13"/>
      <c r="D2988" s="20"/>
      <c r="E2988" s="29"/>
      <c r="F2988" s="20"/>
      <c r="G2988" s="29"/>
      <c r="H2988" s="20"/>
      <c r="I2988" s="20"/>
      <c r="J2988" s="13" t="s">
        <v>127</v>
      </c>
      <c r="K2988" s="15" t="n">
        <v>19286</v>
      </c>
      <c r="L2988" s="15" t="n">
        <v>7906</v>
      </c>
      <c r="M2988" s="16" t="n">
        <v>24</v>
      </c>
      <c r="N2988" s="12" t="n">
        <v>0.002</v>
      </c>
      <c r="O2988" s="12" t="n">
        <v>0.5</v>
      </c>
      <c r="P2988" s="12" t="n">
        <v>12</v>
      </c>
      <c r="Q2988" s="26"/>
    </row>
    <row r="2989" ht="22.5" customHeight="1">
      <c r="A2989" s="32"/>
      <c r="B2989" s="20"/>
      <c r="C2989" s="13"/>
      <c r="D2989" s="20"/>
      <c r="E2989" s="29"/>
      <c r="F2989" s="20"/>
      <c r="G2989" s="29"/>
      <c r="H2989" s="20"/>
      <c r="I2989" s="20"/>
      <c r="J2989" s="13" t="s">
        <v>128</v>
      </c>
      <c r="K2989" s="15" t="n">
        <v>42147</v>
      </c>
      <c r="L2989" s="15" t="n">
        <v>16674</v>
      </c>
      <c r="M2989" s="16" t="n">
        <v>39</v>
      </c>
      <c r="N2989" s="12" t="n">
        <v>0.001</v>
      </c>
      <c r="O2989" s="12" t="n">
        <v>0.5</v>
      </c>
      <c r="P2989" s="12" t="n">
        <v>19.5</v>
      </c>
      <c r="Q2989" s="26"/>
    </row>
    <row r="2990" ht="22.5" customHeight="1">
      <c r="A2990" s="32"/>
      <c r="B2990" s="20"/>
      <c r="C2990" s="13" t="n">
        <v>5963400</v>
      </c>
      <c r="D2990" s="13" t="s">
        <v>82</v>
      </c>
      <c r="E2990" s="14" t="s">
        <v>85</v>
      </c>
      <c r="F2990" s="13" t="s">
        <v>15</v>
      </c>
      <c r="G2990" s="24" t="n">
        <v>0.2</v>
      </c>
      <c r="H2990" s="13" t="n">
        <v>50</v>
      </c>
      <c r="I2990" s="21" t="n">
        <f>G2990*H2990*7</f>
        <v>70</v>
      </c>
      <c r="J2990" s="13" t="s">
        <v>126</v>
      </c>
      <c r="K2990" s="15" t="n">
        <v>95</v>
      </c>
      <c r="L2990" s="15" t="n">
        <v>40</v>
      </c>
      <c r="M2990" s="16" t="n">
        <v>0</v>
      </c>
      <c r="N2990" s="12" t="n">
        <v>0</v>
      </c>
      <c r="O2990" s="12" t="n">
        <v>0</v>
      </c>
      <c r="P2990" s="12" t="n">
        <v>0</v>
      </c>
      <c r="Q2990" s="23" t="n">
        <f>M2992/H2990</f>
        <v>1</v>
      </c>
    </row>
    <row r="2991" ht="22.5" customHeight="1">
      <c r="A2991" s="32"/>
      <c r="B2991" s="20"/>
      <c r="C2991" s="13"/>
      <c r="D2991" s="20"/>
      <c r="E2991" s="29"/>
      <c r="F2991" s="20"/>
      <c r="G2991" s="106"/>
      <c r="H2991" s="20"/>
      <c r="I2991" s="20"/>
      <c r="J2991" s="13" t="s">
        <v>127</v>
      </c>
      <c r="K2991" s="15" t="n">
        <v>10327</v>
      </c>
      <c r="L2991" s="15" t="n">
        <v>2825</v>
      </c>
      <c r="M2991" s="16" t="n">
        <v>37</v>
      </c>
      <c r="N2991" s="12" t="n">
        <v>0.003</v>
      </c>
      <c r="O2991" s="12" t="n">
        <v>0.2</v>
      </c>
      <c r="P2991" s="12" t="n">
        <v>7.4</v>
      </c>
      <c r="Q2991" s="26"/>
    </row>
    <row r="2992" ht="22.5" customHeight="1">
      <c r="A2992" s="32"/>
      <c r="B2992" s="20"/>
      <c r="C2992" s="13"/>
      <c r="D2992" s="20"/>
      <c r="E2992" s="29"/>
      <c r="F2992" s="20"/>
      <c r="G2992" s="106"/>
      <c r="H2992" s="20"/>
      <c r="I2992" s="20"/>
      <c r="J2992" s="13" t="s">
        <v>128</v>
      </c>
      <c r="K2992" s="15" t="n">
        <v>17462</v>
      </c>
      <c r="L2992" s="15" t="n">
        <v>4959</v>
      </c>
      <c r="M2992" s="16" t="n">
        <v>50</v>
      </c>
      <c r="N2992" s="12" t="n">
        <v>0.002</v>
      </c>
      <c r="O2992" s="12" t="n">
        <v>0.2</v>
      </c>
      <c r="P2992" s="12" t="n">
        <v>10</v>
      </c>
      <c r="Q2992" s="26"/>
    </row>
    <row r="2993" ht="22.5" customHeight="1">
      <c r="A2993" s="32"/>
      <c r="B2993" s="20"/>
      <c r="C2993" s="13" t="n">
        <v>10080665</v>
      </c>
      <c r="D2993" s="13" t="s">
        <v>82</v>
      </c>
      <c r="E2993" s="14" t="s">
        <v>86</v>
      </c>
      <c r="F2993" s="13" t="s">
        <v>15</v>
      </c>
      <c r="G2993" s="24" t="n">
        <v>0.38</v>
      </c>
      <c r="H2993" s="13" t="n">
        <v>40</v>
      </c>
      <c r="I2993" s="21" t="n">
        <f>G2993*H2993*7</f>
        <v>106.4</v>
      </c>
      <c r="J2993" s="13" t="s">
        <v>126</v>
      </c>
      <c r="K2993" s="15" t="n">
        <v>19</v>
      </c>
      <c r="L2993" s="15" t="n">
        <v>2</v>
      </c>
      <c r="M2993" s="16" t="n">
        <v>0</v>
      </c>
      <c r="N2993" s="12" t="n">
        <v>0</v>
      </c>
      <c r="O2993" s="12" t="n">
        <v>0</v>
      </c>
      <c r="P2993" s="12" t="n">
        <v>0</v>
      </c>
      <c r="Q2993" s="23" t="n">
        <f>M2995/H2993</f>
        <v>0.2</v>
      </c>
    </row>
    <row r="2994" ht="22.5" customHeight="1">
      <c r="A2994" s="32"/>
      <c r="B2994" s="20"/>
      <c r="C2994" s="13"/>
      <c r="D2994" s="20"/>
      <c r="E2994" s="29"/>
      <c r="F2994" s="20"/>
      <c r="G2994" s="106"/>
      <c r="H2994" s="20"/>
      <c r="I2994" s="20"/>
      <c r="J2994" s="13" t="s">
        <v>127</v>
      </c>
      <c r="K2994" s="15" t="n">
        <v>4930</v>
      </c>
      <c r="L2994" s="15" t="n">
        <v>1246</v>
      </c>
      <c r="M2994" s="16" t="n">
        <v>8</v>
      </c>
      <c r="N2994" s="12" t="n">
        <v>0.002</v>
      </c>
      <c r="O2994" s="12" t="n">
        <v>0.38</v>
      </c>
      <c r="P2994" s="12" t="n">
        <v>3.04</v>
      </c>
      <c r="Q2994" s="26"/>
    </row>
    <row r="2995" ht="22.5" customHeight="1">
      <c r="A2995" s="32"/>
      <c r="B2995" s="20"/>
      <c r="C2995" s="13"/>
      <c r="D2995" s="20"/>
      <c r="E2995" s="29"/>
      <c r="F2995" s="20"/>
      <c r="G2995" s="106"/>
      <c r="H2995" s="20"/>
      <c r="I2995" s="20"/>
      <c r="J2995" s="13" t="s">
        <v>128</v>
      </c>
      <c r="K2995" s="15" t="n">
        <v>7226</v>
      </c>
      <c r="L2995" s="15" t="n">
        <v>1729</v>
      </c>
      <c r="M2995" s="16" t="n">
        <v>8</v>
      </c>
      <c r="N2995" s="12" t="n">
        <v>0.002</v>
      </c>
      <c r="O2995" s="12" t="n">
        <v>0.38</v>
      </c>
      <c r="P2995" s="12" t="n">
        <v>3.04</v>
      </c>
      <c r="Q2995" s="26"/>
    </row>
    <row r="2996" ht="22.5" customHeight="1">
      <c r="A2996" s="32"/>
      <c r="B2996" s="20"/>
      <c r="C2996" s="13" t="n">
        <v>91520433</v>
      </c>
      <c r="D2996" s="13" t="s">
        <v>74</v>
      </c>
      <c r="E2996" s="14" t="s">
        <v>14</v>
      </c>
      <c r="F2996" s="13" t="s">
        <v>15</v>
      </c>
      <c r="G2996" s="24" t="n">
        <v>0.16</v>
      </c>
      <c r="H2996" s="13" t="n">
        <v>200</v>
      </c>
      <c r="I2996" s="21" t="n">
        <f>G2996*H2996*7</f>
        <v>224</v>
      </c>
      <c r="J2996" s="13" t="s">
        <v>126</v>
      </c>
      <c r="K2996" s="15" t="n">
        <v>105</v>
      </c>
      <c r="L2996" s="15" t="n">
        <v>1</v>
      </c>
      <c r="M2996" s="16" t="n">
        <v>0</v>
      </c>
      <c r="N2996" s="12" t="n">
        <v>0</v>
      </c>
      <c r="O2996" s="12" t="n">
        <v>0</v>
      </c>
      <c r="P2996" s="12" t="n">
        <v>0</v>
      </c>
      <c r="Q2996" s="23" t="n">
        <f>M2998/H2996</f>
        <v>0.01</v>
      </c>
    </row>
    <row r="2997" ht="22.5" customHeight="1">
      <c r="A2997" s="32"/>
      <c r="B2997" s="20"/>
      <c r="C2997" s="13"/>
      <c r="D2997" s="20"/>
      <c r="E2997" s="29"/>
      <c r="F2997" s="20"/>
      <c r="G2997" s="106"/>
      <c r="H2997" s="20"/>
      <c r="I2997" s="20"/>
      <c r="J2997" s="13" t="s">
        <v>127</v>
      </c>
      <c r="K2997" s="15" t="n">
        <v>6121</v>
      </c>
      <c r="L2997" s="15" t="n">
        <v>274</v>
      </c>
      <c r="M2997" s="16" t="n">
        <v>2</v>
      </c>
      <c r="N2997" s="12" t="n">
        <v>0.001</v>
      </c>
      <c r="O2997" s="12" t="n">
        <v>0.16</v>
      </c>
      <c r="P2997" s="12" t="n">
        <v>0.32</v>
      </c>
      <c r="Q2997" s="26"/>
    </row>
    <row r="2998" ht="22.5" customHeight="1">
      <c r="A2998" s="32"/>
      <c r="B2998" s="20"/>
      <c r="C2998" s="13"/>
      <c r="D2998" s="20"/>
      <c r="E2998" s="29"/>
      <c r="F2998" s="20"/>
      <c r="G2998" s="106"/>
      <c r="H2998" s="20"/>
      <c r="I2998" s="20"/>
      <c r="J2998" s="13" t="s">
        <v>128</v>
      </c>
      <c r="K2998" s="15" t="n">
        <v>15764</v>
      </c>
      <c r="L2998" s="15" t="n">
        <v>909</v>
      </c>
      <c r="M2998" s="16" t="n">
        <v>2</v>
      </c>
      <c r="N2998" s="12" t="n">
        <v>0</v>
      </c>
      <c r="O2998" s="12" t="n">
        <v>0.16</v>
      </c>
      <c r="P2998" s="12" t="n">
        <v>0.32</v>
      </c>
      <c r="Q2998" s="26"/>
    </row>
    <row r="2999" ht="22.5" customHeight="1">
      <c r="A2999" s="32"/>
      <c r="B2999" s="20"/>
      <c r="C2999" s="13" t="n">
        <v>11078827</v>
      </c>
      <c r="D2999" s="13" t="s">
        <v>82</v>
      </c>
      <c r="E2999" s="14" t="s">
        <v>85</v>
      </c>
      <c r="F2999" s="13" t="s">
        <v>15</v>
      </c>
      <c r="G2999" s="24" t="n">
        <v>0.2</v>
      </c>
      <c r="H2999" s="13" t="n">
        <v>50</v>
      </c>
      <c r="I2999" s="21" t="n">
        <f>G2999*H2999*7</f>
        <v>70</v>
      </c>
      <c r="J2999" s="13" t="s">
        <v>126</v>
      </c>
      <c r="K2999" s="15" t="s">
        <v>139</v>
      </c>
      <c r="L2999" s="15"/>
      <c r="M2999" s="16"/>
      <c r="N2999" s="12"/>
      <c r="O2999" s="12"/>
      <c r="P2999" s="12"/>
      <c r="Q2999" s="23" t="n">
        <f>M3001/H2999</f>
        <v>0.06</v>
      </c>
    </row>
    <row r="3000" ht="22.5" customHeight="1">
      <c r="A3000" s="32"/>
      <c r="B3000" s="20"/>
      <c r="C3000" s="13"/>
      <c r="D3000" s="20"/>
      <c r="E3000" s="29"/>
      <c r="F3000" s="20"/>
      <c r="G3000" s="106"/>
      <c r="H3000" s="20"/>
      <c r="I3000" s="20"/>
      <c r="J3000" s="13" t="s">
        <v>127</v>
      </c>
      <c r="K3000" s="15" t="n">
        <v>277</v>
      </c>
      <c r="L3000" s="15" t="n">
        <v>115</v>
      </c>
      <c r="M3000" s="16" t="n">
        <v>2</v>
      </c>
      <c r="N3000" s="12" t="n">
        <v>0.005</v>
      </c>
      <c r="O3000" s="12" t="n">
        <v>0.3</v>
      </c>
      <c r="P3000" s="12" t="n">
        <v>0.6</v>
      </c>
      <c r="Q3000" s="26"/>
    </row>
    <row r="3001" ht="22.5" customHeight="1">
      <c r="A3001" s="32"/>
      <c r="B3001" s="20"/>
      <c r="C3001" s="13"/>
      <c r="D3001" s="20"/>
      <c r="E3001" s="29"/>
      <c r="F3001" s="20"/>
      <c r="G3001" s="106"/>
      <c r="H3001" s="20"/>
      <c r="I3001" s="20"/>
      <c r="J3001" s="13" t="s">
        <v>128</v>
      </c>
      <c r="K3001" s="15" t="n">
        <v>574</v>
      </c>
      <c r="L3001" s="15" t="n">
        <v>209</v>
      </c>
      <c r="M3001" s="16" t="n">
        <v>3</v>
      </c>
      <c r="N3001" s="12" t="n">
        <v>0.004</v>
      </c>
      <c r="O3001" s="12" t="n">
        <v>0.3</v>
      </c>
      <c r="P3001" s="12" t="n">
        <v>0.9</v>
      </c>
      <c r="Q3001" s="26"/>
    </row>
    <row r="3002" ht="22.5" customHeight="1">
      <c r="A3002" s="32"/>
      <c r="B3002" s="20"/>
      <c r="C3002" s="13" t="n">
        <v>11078981</v>
      </c>
      <c r="D3002" s="13" t="s">
        <v>82</v>
      </c>
      <c r="E3002" s="14" t="s">
        <v>83</v>
      </c>
      <c r="F3002" s="13" t="s">
        <v>15</v>
      </c>
      <c r="G3002" s="24" t="n">
        <v>0.2</v>
      </c>
      <c r="H3002" s="13" t="n">
        <v>50</v>
      </c>
      <c r="I3002" s="21" t="n">
        <f>G3002*H3002*7</f>
        <v>70</v>
      </c>
      <c r="J3002" s="13" t="s">
        <v>126</v>
      </c>
      <c r="K3002" s="15" t="s">
        <v>139</v>
      </c>
      <c r="L3002" s="15"/>
      <c r="M3002" s="16"/>
      <c r="N3002" s="12"/>
      <c r="O3002" s="12"/>
      <c r="P3002" s="12"/>
      <c r="Q3002" s="23" t="n">
        <f>M3004/H3002</f>
        <v>0</v>
      </c>
    </row>
    <row r="3003" ht="22.5" customHeight="1">
      <c r="A3003" s="32"/>
      <c r="B3003" s="20"/>
      <c r="C3003" s="13"/>
      <c r="D3003" s="20"/>
      <c r="E3003" s="29"/>
      <c r="F3003" s="20"/>
      <c r="G3003" s="106"/>
      <c r="H3003" s="20"/>
      <c r="I3003" s="20"/>
      <c r="J3003" s="13" t="s">
        <v>127</v>
      </c>
      <c r="K3003" s="15" t="n">
        <v>107</v>
      </c>
      <c r="L3003" s="15" t="n">
        <v>10</v>
      </c>
      <c r="M3003" s="16" t="n">
        <v>0</v>
      </c>
      <c r="N3003" s="12" t="n">
        <v>0</v>
      </c>
      <c r="O3003" s="12" t="n">
        <v>0</v>
      </c>
      <c r="P3003" s="12" t="n">
        <v>0</v>
      </c>
      <c r="Q3003" s="26"/>
    </row>
    <row r="3004" ht="22.5" customHeight="1">
      <c r="A3004" s="32"/>
      <c r="B3004" s="20"/>
      <c r="C3004" s="13"/>
      <c r="D3004" s="20"/>
      <c r="E3004" s="29"/>
      <c r="F3004" s="20"/>
      <c r="G3004" s="106"/>
      <c r="H3004" s="20"/>
      <c r="I3004" s="20"/>
      <c r="J3004" s="13" t="s">
        <v>128</v>
      </c>
      <c r="K3004" s="15" t="n">
        <v>159</v>
      </c>
      <c r="L3004" s="15" t="n">
        <v>14</v>
      </c>
      <c r="M3004" s="16" t="n">
        <v>0</v>
      </c>
      <c r="N3004" s="12" t="n">
        <v>0</v>
      </c>
      <c r="O3004" s="12" t="n">
        <v>0</v>
      </c>
      <c r="P3004" s="12" t="n">
        <v>0</v>
      </c>
      <c r="Q3004" s="26"/>
    </row>
    <row r="3005" ht="22.5" customHeight="1">
      <c r="A3005" s="32"/>
      <c r="B3005" s="20"/>
      <c r="C3005" s="13" t="n">
        <v>11080833</v>
      </c>
      <c r="D3005" s="13" t="s">
        <v>82</v>
      </c>
      <c r="E3005" s="14" t="s">
        <v>84</v>
      </c>
      <c r="F3005" s="13" t="s">
        <v>15</v>
      </c>
      <c r="G3005" s="24" t="n">
        <v>0.2</v>
      </c>
      <c r="H3005" s="13" t="n">
        <v>50</v>
      </c>
      <c r="I3005" s="21" t="n">
        <f>G3005*H3005*7</f>
        <v>70</v>
      </c>
      <c r="J3005" s="13" t="s">
        <v>126</v>
      </c>
      <c r="K3005" s="15" t="s">
        <v>139</v>
      </c>
      <c r="L3005" s="15"/>
      <c r="M3005" s="16"/>
      <c r="N3005" s="12"/>
      <c r="O3005" s="12"/>
      <c r="P3005" s="12"/>
      <c r="Q3005" s="23" t="n">
        <f>M3007/H3005</f>
        <v>0</v>
      </c>
    </row>
    <row r="3006" ht="22.5" customHeight="1">
      <c r="A3006" s="32"/>
      <c r="B3006" s="20"/>
      <c r="C3006" s="13"/>
      <c r="D3006" s="20"/>
      <c r="E3006" s="29"/>
      <c r="F3006" s="20"/>
      <c r="G3006" s="106"/>
      <c r="H3006" s="20"/>
      <c r="I3006" s="20"/>
      <c r="J3006" s="13" t="s">
        <v>127</v>
      </c>
      <c r="K3006" s="15" t="n">
        <v>11</v>
      </c>
      <c r="L3006" s="15" t="n">
        <v>0</v>
      </c>
      <c r="M3006" s="16" t="n">
        <v>0</v>
      </c>
      <c r="N3006" s="12" t="n">
        <v>0</v>
      </c>
      <c r="O3006" s="12" t="n">
        <v>0</v>
      </c>
      <c r="P3006" s="12" t="n">
        <v>0</v>
      </c>
      <c r="Q3006" s="26"/>
    </row>
    <row r="3007" ht="22.5" customHeight="1">
      <c r="A3007" s="32"/>
      <c r="B3007" s="20"/>
      <c r="C3007" s="13"/>
      <c r="D3007" s="20"/>
      <c r="E3007" s="29"/>
      <c r="F3007" s="20"/>
      <c r="G3007" s="106"/>
      <c r="H3007" s="20"/>
      <c r="I3007" s="20"/>
      <c r="J3007" s="13" t="s">
        <v>128</v>
      </c>
      <c r="K3007" s="15" t="n">
        <v>17</v>
      </c>
      <c r="L3007" s="15" t="n">
        <v>1</v>
      </c>
      <c r="M3007" s="16" t="n">
        <v>0</v>
      </c>
      <c r="N3007" s="12" t="n">
        <v>0</v>
      </c>
      <c r="O3007" s="12" t="n">
        <v>0</v>
      </c>
      <c r="P3007" s="12" t="n">
        <v>0</v>
      </c>
      <c r="Q3007" s="26"/>
    </row>
    <row r="3008" ht="22.5" customHeight="1">
      <c r="A3008" s="32"/>
      <c r="B3008" s="20"/>
      <c r="C3008" s="13" t="n">
        <v>11081056</v>
      </c>
      <c r="D3008" s="13" t="s">
        <v>82</v>
      </c>
      <c r="E3008" s="14" t="s">
        <v>86</v>
      </c>
      <c r="F3008" s="13" t="s">
        <v>15</v>
      </c>
      <c r="G3008" s="24" t="n">
        <v>0.2</v>
      </c>
      <c r="H3008" s="13" t="n">
        <v>50</v>
      </c>
      <c r="I3008" s="21" t="n">
        <f>G3008*H3008*7</f>
        <v>70</v>
      </c>
      <c r="J3008" s="13" t="s">
        <v>126</v>
      </c>
      <c r="K3008" s="15" t="s">
        <v>139</v>
      </c>
      <c r="L3008" s="15"/>
      <c r="M3008" s="16"/>
      <c r="N3008" s="12"/>
      <c r="O3008" s="12"/>
      <c r="P3008" s="12"/>
      <c r="Q3008" s="23" t="n">
        <f>M3010/H3008</f>
        <v>0</v>
      </c>
    </row>
    <row r="3009" ht="22.5" customHeight="1">
      <c r="A3009" s="32"/>
      <c r="B3009" s="20"/>
      <c r="C3009" s="13"/>
      <c r="D3009" s="20"/>
      <c r="E3009" s="29"/>
      <c r="F3009" s="20"/>
      <c r="G3009" s="106"/>
      <c r="H3009" s="20"/>
      <c r="I3009" s="20"/>
      <c r="J3009" s="13" t="s">
        <v>127</v>
      </c>
      <c r="K3009" s="15" t="n">
        <v>40</v>
      </c>
      <c r="L3009" s="15" t="n">
        <v>5</v>
      </c>
      <c r="M3009" s="16" t="n">
        <v>0</v>
      </c>
      <c r="N3009" s="12" t="n">
        <v>0</v>
      </c>
      <c r="O3009" s="12" t="n">
        <v>0</v>
      </c>
      <c r="P3009" s="12" t="n">
        <v>0</v>
      </c>
      <c r="Q3009" s="26"/>
    </row>
    <row r="3010" ht="22.5" customHeight="1">
      <c r="A3010" s="32"/>
      <c r="B3010" s="20"/>
      <c r="C3010" s="13"/>
      <c r="D3010" s="20"/>
      <c r="E3010" s="29"/>
      <c r="F3010" s="20"/>
      <c r="G3010" s="106"/>
      <c r="H3010" s="20"/>
      <c r="I3010" s="20"/>
      <c r="J3010" s="13" t="s">
        <v>128</v>
      </c>
      <c r="K3010" s="15" t="n">
        <v>111</v>
      </c>
      <c r="L3010" s="15" t="n">
        <v>16</v>
      </c>
      <c r="M3010" s="16" t="n">
        <v>0</v>
      </c>
      <c r="N3010" s="12" t="n">
        <v>0</v>
      </c>
      <c r="O3010" s="12" t="n">
        <v>0</v>
      </c>
      <c r="P3010" s="12" t="n">
        <v>0</v>
      </c>
      <c r="Q3010" s="26"/>
    </row>
    <row r="3011" ht="22.5" customHeight="1">
      <c r="A3011" s="32"/>
      <c r="B3011" s="20"/>
      <c r="C3011" s="13" t="n">
        <v>11078963</v>
      </c>
      <c r="D3011" s="13" t="s">
        <v>81</v>
      </c>
      <c r="E3011" s="14" t="s">
        <v>14</v>
      </c>
      <c r="F3011" s="13" t="s">
        <v>15</v>
      </c>
      <c r="G3011" s="24" t="n">
        <v>0.4</v>
      </c>
      <c r="H3011" s="13" t="n">
        <v>100</v>
      </c>
      <c r="I3011" s="21" t="n">
        <f>G3011*H3011*7</f>
        <v>280</v>
      </c>
      <c r="J3011" s="13" t="s">
        <v>126</v>
      </c>
      <c r="K3011" s="15" t="s">
        <v>139</v>
      </c>
      <c r="L3011" s="15"/>
      <c r="M3011" s="16"/>
      <c r="N3011" s="12"/>
      <c r="O3011" s="12"/>
      <c r="P3011" s="12"/>
      <c r="Q3011" s="23" t="n">
        <f>M3013/H3011</f>
        <v>0.14</v>
      </c>
    </row>
    <row r="3012" ht="22.5" customHeight="1">
      <c r="A3012" s="32"/>
      <c r="B3012" s="20"/>
      <c r="C3012" s="13"/>
      <c r="D3012" s="20"/>
      <c r="E3012" s="29"/>
      <c r="F3012" s="20"/>
      <c r="G3012" s="106"/>
      <c r="H3012" s="20"/>
      <c r="I3012" s="20"/>
      <c r="J3012" s="13" t="s">
        <v>127</v>
      </c>
      <c r="K3012" s="15" t="n">
        <v>2125</v>
      </c>
      <c r="L3012" s="15" t="n">
        <v>103</v>
      </c>
      <c r="M3012" s="16" t="n">
        <v>6</v>
      </c>
      <c r="N3012" s="12" t="n">
        <v>0.023</v>
      </c>
      <c r="O3012" s="12" t="n">
        <v>0.4</v>
      </c>
      <c r="P3012" s="12" t="n">
        <v>2.4</v>
      </c>
      <c r="Q3012" s="26"/>
    </row>
    <row r="3013" ht="22.5" customHeight="1">
      <c r="A3013" s="32"/>
      <c r="B3013" s="20"/>
      <c r="C3013" s="13"/>
      <c r="D3013" s="20"/>
      <c r="E3013" s="29"/>
      <c r="F3013" s="20"/>
      <c r="G3013" s="106"/>
      <c r="H3013" s="20"/>
      <c r="I3013" s="20"/>
      <c r="J3013" s="13" t="s">
        <v>128</v>
      </c>
      <c r="K3013" s="15" t="n">
        <v>4390</v>
      </c>
      <c r="L3013" s="15" t="n">
        <v>293</v>
      </c>
      <c r="M3013" s="16" t="n">
        <v>14</v>
      </c>
      <c r="N3013" s="12" t="n">
        <v>0.019</v>
      </c>
      <c r="O3013" s="12" t="n">
        <v>0.4</v>
      </c>
      <c r="P3013" s="12" t="n">
        <v>5.6</v>
      </c>
      <c r="Q3013" s="26"/>
    </row>
    <row r="3014" ht="22.5" customHeight="1">
      <c r="A3014" s="32"/>
      <c r="B3014" s="20"/>
      <c r="C3014" s="13" t="n">
        <v>91538300</v>
      </c>
      <c r="D3014" s="13" t="s">
        <v>74</v>
      </c>
      <c r="E3014" s="14" t="s">
        <v>36</v>
      </c>
      <c r="F3014" s="13" t="s">
        <v>15</v>
      </c>
      <c r="G3014" s="24" t="n">
        <v>0.14</v>
      </c>
      <c r="H3014" s="13" t="n">
        <v>300</v>
      </c>
      <c r="I3014" s="21" t="n">
        <f>G3014*H3014*7</f>
        <v>294</v>
      </c>
      <c r="J3014" s="13" t="s">
        <v>126</v>
      </c>
      <c r="K3014" s="15" t="s">
        <v>139</v>
      </c>
      <c r="L3014" s="15"/>
      <c r="M3014" s="16"/>
      <c r="N3014" s="12"/>
      <c r="O3014" s="12"/>
      <c r="P3014" s="12"/>
      <c r="Q3014" s="23" t="n">
        <f>M3016/H3014</f>
        <v>0.0133333333333333</v>
      </c>
    </row>
    <row r="3015" ht="22.5" customHeight="1">
      <c r="A3015" s="32"/>
      <c r="B3015" s="20"/>
      <c r="C3015" s="13"/>
      <c r="D3015" s="20"/>
      <c r="E3015" s="29"/>
      <c r="F3015" s="20"/>
      <c r="G3015" s="106"/>
      <c r="H3015" s="20"/>
      <c r="I3015" s="20"/>
      <c r="J3015" s="13" t="s">
        <v>127</v>
      </c>
      <c r="K3015" s="15" t="n">
        <v>1536</v>
      </c>
      <c r="L3015" s="15" t="n">
        <v>326</v>
      </c>
      <c r="M3015" s="16" t="n">
        <v>4</v>
      </c>
      <c r="N3015" s="12" t="n">
        <v>0.002</v>
      </c>
      <c r="O3015" s="12" t="n">
        <v>0.14</v>
      </c>
      <c r="P3015" s="12" t="n">
        <v>0.56</v>
      </c>
      <c r="Q3015" s="26"/>
    </row>
    <row r="3016" ht="22.5" customHeight="1">
      <c r="A3016" s="32"/>
      <c r="B3016" s="20"/>
      <c r="C3016" s="13"/>
      <c r="D3016" s="20"/>
      <c r="E3016" s="29"/>
      <c r="F3016" s="20"/>
      <c r="G3016" s="106"/>
      <c r="H3016" s="20"/>
      <c r="I3016" s="20"/>
      <c r="J3016" s="13" t="s">
        <v>128</v>
      </c>
      <c r="K3016" s="15" t="n">
        <v>3042</v>
      </c>
      <c r="L3016" s="15" t="n">
        <v>539</v>
      </c>
      <c r="M3016" s="16" t="n">
        <v>4</v>
      </c>
      <c r="N3016" s="12" t="n">
        <v>0.001</v>
      </c>
      <c r="O3016" s="12" t="n">
        <v>0.14</v>
      </c>
      <c r="P3016" s="12" t="n">
        <v>0.56</v>
      </c>
      <c r="Q3016" s="26"/>
    </row>
    <row r="3017" ht="22.5" customHeight="1">
      <c r="A3017" s="32"/>
      <c r="B3017" s="20"/>
      <c r="C3017" s="13" t="n">
        <v>91538301</v>
      </c>
      <c r="D3017" s="13" t="s">
        <v>74</v>
      </c>
      <c r="E3017" s="14" t="s">
        <v>14</v>
      </c>
      <c r="F3017" s="13" t="s">
        <v>15</v>
      </c>
      <c r="G3017" s="24" t="n">
        <v>0.22</v>
      </c>
      <c r="H3017" s="13" t="n">
        <v>200</v>
      </c>
      <c r="I3017" s="21" t="n">
        <f>G3017*H3017*7</f>
        <v>308</v>
      </c>
      <c r="J3017" s="13" t="s">
        <v>126</v>
      </c>
      <c r="K3017" s="15" t="s">
        <v>139</v>
      </c>
      <c r="L3017" s="15"/>
      <c r="M3017" s="16"/>
      <c r="N3017" s="12"/>
      <c r="O3017" s="12"/>
      <c r="P3017" s="12"/>
      <c r="Q3017" s="23" t="n">
        <f>M3019/H3017</f>
        <v>0.005</v>
      </c>
    </row>
    <row r="3018" ht="22.5" customHeight="1">
      <c r="A3018" s="32"/>
      <c r="B3018" s="20"/>
      <c r="C3018" s="13"/>
      <c r="D3018" s="20"/>
      <c r="E3018" s="29"/>
      <c r="F3018" s="20"/>
      <c r="G3018" s="106"/>
      <c r="H3018" s="20"/>
      <c r="I3018" s="20"/>
      <c r="J3018" s="13" t="s">
        <v>127</v>
      </c>
      <c r="K3018" s="15" t="n">
        <v>88</v>
      </c>
      <c r="L3018" s="15" t="n">
        <v>25</v>
      </c>
      <c r="M3018" s="16" t="n">
        <v>1</v>
      </c>
      <c r="N3018" s="12" t="n">
        <v>0.009</v>
      </c>
      <c r="O3018" s="12" t="n">
        <v>0.22</v>
      </c>
      <c r="P3018" s="12" t="n">
        <v>0.22</v>
      </c>
      <c r="Q3018" s="26"/>
    </row>
    <row r="3019" ht="22.5" customHeight="1">
      <c r="A3019" s="32"/>
      <c r="B3019" s="20"/>
      <c r="C3019" s="13"/>
      <c r="D3019" s="20"/>
      <c r="E3019" s="29"/>
      <c r="F3019" s="20"/>
      <c r="G3019" s="106"/>
      <c r="H3019" s="20"/>
      <c r="I3019" s="20"/>
      <c r="J3019" s="13" t="s">
        <v>128</v>
      </c>
      <c r="K3019" s="15" t="n">
        <v>184</v>
      </c>
      <c r="L3019" s="15" t="n">
        <v>61</v>
      </c>
      <c r="M3019" s="16" t="n">
        <v>1</v>
      </c>
      <c r="N3019" s="12" t="n">
        <v>0.004</v>
      </c>
      <c r="O3019" s="12" t="n">
        <v>0.22</v>
      </c>
      <c r="P3019" s="12" t="n">
        <v>0.22</v>
      </c>
      <c r="Q3019" s="26"/>
    </row>
    <row r="3020" ht="22.5" customHeight="1">
      <c r="A3020" s="32"/>
      <c r="B3020" s="20"/>
      <c r="C3020" s="13" t="n">
        <v>91538306</v>
      </c>
      <c r="D3020" s="13" t="s">
        <v>74</v>
      </c>
      <c r="E3020" s="14" t="s">
        <v>71</v>
      </c>
      <c r="F3020" s="13" t="s">
        <v>15</v>
      </c>
      <c r="G3020" s="24" t="n">
        <v>0.18</v>
      </c>
      <c r="H3020" s="13" t="n">
        <v>250</v>
      </c>
      <c r="I3020" s="21" t="n">
        <f>G3020*H3020*7</f>
        <v>315</v>
      </c>
      <c r="J3020" s="13" t="s">
        <v>126</v>
      </c>
      <c r="K3020" s="15" t="s">
        <v>139</v>
      </c>
      <c r="L3020" s="15"/>
      <c r="M3020" s="16"/>
      <c r="N3020" s="12"/>
      <c r="O3020" s="12"/>
      <c r="P3020" s="12"/>
      <c r="Q3020" s="23" t="n">
        <f>M3022/H3020</f>
        <v>0.008</v>
      </c>
    </row>
    <row r="3021" ht="22.5" customHeight="1">
      <c r="A3021" s="32"/>
      <c r="B3021" s="20"/>
      <c r="C3021" s="13"/>
      <c r="D3021" s="20"/>
      <c r="E3021" s="29"/>
      <c r="F3021" s="20"/>
      <c r="G3021" s="106"/>
      <c r="H3021" s="20"/>
      <c r="I3021" s="20"/>
      <c r="J3021" s="13" t="s">
        <v>127</v>
      </c>
      <c r="K3021" s="15" t="n">
        <v>557</v>
      </c>
      <c r="L3021" s="15" t="n">
        <v>194</v>
      </c>
      <c r="M3021" s="16" t="n">
        <v>2</v>
      </c>
      <c r="N3021" s="12" t="n">
        <v>0.002</v>
      </c>
      <c r="O3021" s="12" t="n">
        <v>0.18</v>
      </c>
      <c r="P3021" s="12" t="n">
        <v>0.36</v>
      </c>
      <c r="Q3021" s="26"/>
    </row>
    <row r="3022" ht="22.5" customHeight="1">
      <c r="A3022" s="32"/>
      <c r="B3022" s="20"/>
      <c r="C3022" s="13"/>
      <c r="D3022" s="20"/>
      <c r="E3022" s="29"/>
      <c r="F3022" s="20"/>
      <c r="G3022" s="106"/>
      <c r="H3022" s="20"/>
      <c r="I3022" s="20"/>
      <c r="J3022" s="13" t="s">
        <v>128</v>
      </c>
      <c r="K3022" s="15" t="n">
        <v>952</v>
      </c>
      <c r="L3022" s="15" t="n">
        <v>314</v>
      </c>
      <c r="M3022" s="16" t="n">
        <v>2</v>
      </c>
      <c r="N3022" s="12" t="n">
        <v>0.001</v>
      </c>
      <c r="O3022" s="12" t="n">
        <v>0.18</v>
      </c>
      <c r="P3022" s="12" t="n">
        <v>0.36</v>
      </c>
      <c r="Q3022" s="26"/>
    </row>
    <row r="3023" ht="22.5" customHeight="1">
      <c r="A3023" s="32"/>
      <c r="B3023" s="20"/>
      <c r="C3023" s="13" t="n">
        <v>91538307</v>
      </c>
      <c r="D3023" s="13" t="s">
        <v>74</v>
      </c>
      <c r="E3023" s="14" t="s">
        <v>17</v>
      </c>
      <c r="F3023" s="13" t="s">
        <v>15</v>
      </c>
      <c r="G3023" s="24" t="n">
        <v>0.22</v>
      </c>
      <c r="H3023" s="13" t="n">
        <v>200</v>
      </c>
      <c r="I3023" s="21" t="n">
        <f>G3023*H3023*7</f>
        <v>308</v>
      </c>
      <c r="J3023" s="13" t="s">
        <v>126</v>
      </c>
      <c r="K3023" s="15" t="s">
        <v>139</v>
      </c>
      <c r="L3023" s="15"/>
      <c r="M3023" s="16"/>
      <c r="N3023" s="12"/>
      <c r="O3023" s="12"/>
      <c r="P3023" s="12"/>
      <c r="Q3023" s="23" t="n">
        <f>M3025/H3023</f>
        <v>0</v>
      </c>
    </row>
    <row r="3024" ht="22.5" customHeight="1">
      <c r="A3024" s="32"/>
      <c r="B3024" s="20"/>
      <c r="C3024" s="13"/>
      <c r="D3024" s="20"/>
      <c r="E3024" s="29"/>
      <c r="F3024" s="20"/>
      <c r="G3024" s="106"/>
      <c r="H3024" s="20"/>
      <c r="I3024" s="20"/>
      <c r="J3024" s="13" t="s">
        <v>127</v>
      </c>
      <c r="K3024" s="15" t="n">
        <v>17</v>
      </c>
      <c r="L3024" s="15" t="n">
        <v>4</v>
      </c>
      <c r="M3024" s="16" t="n">
        <v>0</v>
      </c>
      <c r="N3024" s="12" t="n">
        <v>0</v>
      </c>
      <c r="O3024" s="12" t="n">
        <v>0</v>
      </c>
      <c r="P3024" s="12" t="n">
        <v>0</v>
      </c>
      <c r="Q3024" s="26"/>
    </row>
    <row r="3025" ht="22.5" customHeight="1">
      <c r="A3025" s="32"/>
      <c r="B3025" s="20"/>
      <c r="C3025" s="13"/>
      <c r="D3025" s="20"/>
      <c r="E3025" s="29"/>
      <c r="F3025" s="20"/>
      <c r="G3025" s="106"/>
      <c r="H3025" s="20"/>
      <c r="I3025" s="20"/>
      <c r="J3025" s="13" t="s">
        <v>128</v>
      </c>
      <c r="K3025" s="15" t="n">
        <v>22</v>
      </c>
      <c r="L3025" s="15" t="n">
        <v>4</v>
      </c>
      <c r="M3025" s="16" t="n">
        <v>0</v>
      </c>
      <c r="N3025" s="12" t="n">
        <v>0</v>
      </c>
      <c r="O3025" s="12" t="n">
        <v>0</v>
      </c>
      <c r="P3025" s="12" t="n">
        <v>0</v>
      </c>
      <c r="Q3025" s="26"/>
    </row>
    <row r="3026" ht="22.5" customHeight="1">
      <c r="A3026" s="32"/>
      <c r="B3026" s="20"/>
      <c r="C3026" s="13" t="n">
        <v>91538308</v>
      </c>
      <c r="D3026" s="13" t="s">
        <v>74</v>
      </c>
      <c r="E3026" s="14" t="s">
        <v>11</v>
      </c>
      <c r="F3026" s="13" t="s">
        <v>15</v>
      </c>
      <c r="G3026" s="24" t="n">
        <v>0.18</v>
      </c>
      <c r="H3026" s="13" t="n">
        <v>200</v>
      </c>
      <c r="I3026" s="21" t="n">
        <f>G3026*H3026*7</f>
        <v>252</v>
      </c>
      <c r="J3026" s="13" t="s">
        <v>126</v>
      </c>
      <c r="K3026" s="15" t="s">
        <v>139</v>
      </c>
      <c r="L3026" s="15"/>
      <c r="M3026" s="16"/>
      <c r="N3026" s="12"/>
      <c r="O3026" s="12"/>
      <c r="P3026" s="12"/>
      <c r="Q3026" s="23" t="n">
        <f>M3028/H3026</f>
        <v>0</v>
      </c>
    </row>
    <row r="3027" ht="22.5" customHeight="1">
      <c r="A3027" s="32"/>
      <c r="B3027" s="20"/>
      <c r="C3027" s="13"/>
      <c r="D3027" s="20"/>
      <c r="E3027" s="29"/>
      <c r="F3027" s="20"/>
      <c r="G3027" s="106"/>
      <c r="H3027" s="20"/>
      <c r="I3027" s="20"/>
      <c r="J3027" s="13" t="s">
        <v>127</v>
      </c>
      <c r="K3027" s="15" t="n">
        <v>25</v>
      </c>
      <c r="L3027" s="15" t="n">
        <v>2</v>
      </c>
      <c r="M3027" s="16" t="n">
        <v>0</v>
      </c>
      <c r="N3027" s="12" t="n">
        <v>0</v>
      </c>
      <c r="O3027" s="12" t="n">
        <v>0</v>
      </c>
      <c r="P3027" s="12" t="n">
        <v>0</v>
      </c>
      <c r="Q3027" s="26"/>
    </row>
    <row r="3028" ht="22.5" customHeight="1">
      <c r="A3028" s="32"/>
      <c r="B3028" s="20"/>
      <c r="C3028" s="13"/>
      <c r="D3028" s="20"/>
      <c r="E3028" s="29"/>
      <c r="F3028" s="20"/>
      <c r="G3028" s="106"/>
      <c r="H3028" s="20"/>
      <c r="I3028" s="20"/>
      <c r="J3028" s="13" t="s">
        <v>128</v>
      </c>
      <c r="K3028" s="15" t="n">
        <v>70</v>
      </c>
      <c r="L3028" s="15" t="n">
        <v>3</v>
      </c>
      <c r="M3028" s="16" t="n">
        <v>0</v>
      </c>
      <c r="N3028" s="12" t="n">
        <v>0</v>
      </c>
      <c r="O3028" s="12" t="n">
        <v>0</v>
      </c>
      <c r="P3028" s="12" t="n">
        <v>0</v>
      </c>
      <c r="Q3028" s="26"/>
    </row>
    <row r="3029" ht="22.5" customHeight="1">
      <c r="A3029" s="32"/>
      <c r="B3029" s="20"/>
      <c r="C3029" s="13" t="n">
        <v>91538309</v>
      </c>
      <c r="D3029" s="13" t="s">
        <v>74</v>
      </c>
      <c r="E3029" s="14" t="s">
        <v>46</v>
      </c>
      <c r="F3029" s="13" t="s">
        <v>15</v>
      </c>
      <c r="G3029" s="24" t="n">
        <v>0.18</v>
      </c>
      <c r="H3029" s="13" t="n">
        <v>198</v>
      </c>
      <c r="I3029" s="21" t="n">
        <f>G3029*H3029*7</f>
        <v>249.48</v>
      </c>
      <c r="J3029" s="13" t="s">
        <v>126</v>
      </c>
      <c r="K3029" s="15" t="s">
        <v>139</v>
      </c>
      <c r="L3029" s="15"/>
      <c r="M3029" s="16"/>
      <c r="N3029" s="12"/>
      <c r="O3029" s="12"/>
      <c r="P3029" s="12"/>
      <c r="Q3029" s="23" t="n">
        <f>M3031/H3029</f>
        <v>0</v>
      </c>
    </row>
    <row r="3030" ht="22.5" customHeight="1">
      <c r="A3030" s="32"/>
      <c r="B3030" s="20"/>
      <c r="C3030" s="13"/>
      <c r="D3030" s="20"/>
      <c r="E3030" s="29"/>
      <c r="F3030" s="20"/>
      <c r="G3030" s="106"/>
      <c r="H3030" s="20"/>
      <c r="I3030" s="20"/>
      <c r="J3030" s="13" t="s">
        <v>127</v>
      </c>
      <c r="K3030" s="15" t="n">
        <v>92</v>
      </c>
      <c r="L3030" s="15" t="n">
        <v>11</v>
      </c>
      <c r="M3030" s="16" t="n">
        <v>0</v>
      </c>
      <c r="N3030" s="12" t="n">
        <v>0</v>
      </c>
      <c r="O3030" s="12" t="n">
        <v>0</v>
      </c>
      <c r="P3030" s="12" t="n">
        <v>0</v>
      </c>
      <c r="Q3030" s="26"/>
    </row>
    <row r="3031" ht="22.5" customHeight="1">
      <c r="A3031" s="32"/>
      <c r="B3031" s="20"/>
      <c r="C3031" s="13"/>
      <c r="D3031" s="20"/>
      <c r="E3031" s="29"/>
      <c r="F3031" s="20"/>
      <c r="G3031" s="106"/>
      <c r="H3031" s="20"/>
      <c r="I3031" s="20"/>
      <c r="J3031" s="13" t="s">
        <v>128</v>
      </c>
      <c r="K3031" s="15" t="n">
        <v>154</v>
      </c>
      <c r="L3031" s="15" t="n">
        <v>20</v>
      </c>
      <c r="M3031" s="16" t="n">
        <v>0</v>
      </c>
      <c r="N3031" s="12" t="n">
        <v>0</v>
      </c>
      <c r="O3031" s="12" t="n">
        <v>0</v>
      </c>
      <c r="P3031" s="12" t="n">
        <v>0</v>
      </c>
      <c r="Q3031" s="26"/>
    </row>
    <row r="3032" ht="22.5" customHeight="1">
      <c r="A3032" s="32"/>
      <c r="B3032" s="20"/>
      <c r="C3032" s="13" t="n">
        <v>11511535</v>
      </c>
      <c r="D3032" s="13" t="s">
        <v>81</v>
      </c>
      <c r="E3032" s="14" t="s">
        <v>14</v>
      </c>
      <c r="F3032" s="13" t="s">
        <v>26</v>
      </c>
      <c r="G3032" s="24" t="n">
        <v>0.4</v>
      </c>
      <c r="H3032" s="13" t="n">
        <v>600</v>
      </c>
      <c r="I3032" s="21" t="n">
        <f>G3032*H3032*7</f>
        <v>1680</v>
      </c>
      <c r="J3032" s="13" t="s">
        <v>126</v>
      </c>
      <c r="K3032" s="15" t="n">
        <v>14058</v>
      </c>
      <c r="L3032" s="15" t="n">
        <v>6275</v>
      </c>
      <c r="M3032" s="16" t="n">
        <v>337</v>
      </c>
      <c r="N3032" s="12" t="n">
        <v>0.01</v>
      </c>
      <c r="O3032" s="12" t="n">
        <v>0.27</v>
      </c>
      <c r="P3032" s="12" t="n">
        <v>92.52</v>
      </c>
      <c r="Q3032" s="23" t="n">
        <f>M3034/H3032</f>
        <v>0.958333333333333</v>
      </c>
    </row>
    <row r="3033" ht="22.5" customHeight="1">
      <c r="A3033" s="32"/>
      <c r="B3033" s="20"/>
      <c r="C3033" s="13"/>
      <c r="D3033" s="20"/>
      <c r="E3033" s="29"/>
      <c r="F3033" s="20"/>
      <c r="G3033" s="106"/>
      <c r="H3033" s="20"/>
      <c r="I3033" s="20"/>
      <c r="J3033" s="13" t="s">
        <v>127</v>
      </c>
      <c r="K3033" s="15" t="n">
        <v>14137</v>
      </c>
      <c r="L3033" s="15" t="n">
        <v>6315</v>
      </c>
      <c r="M3033" s="15" t="n">
        <v>370</v>
      </c>
      <c r="N3033" s="12" t="n">
        <v>0.01</v>
      </c>
      <c r="O3033" s="12" t="n">
        <v>0.25</v>
      </c>
      <c r="P3033" s="12" t="n">
        <v>93.23</v>
      </c>
      <c r="Q3033" s="26"/>
    </row>
    <row r="3034" ht="22.5" customHeight="1">
      <c r="A3034" s="32"/>
      <c r="B3034" s="20"/>
      <c r="C3034" s="13"/>
      <c r="D3034" s="20"/>
      <c r="E3034" s="29"/>
      <c r="F3034" s="20"/>
      <c r="G3034" s="106"/>
      <c r="H3034" s="20"/>
      <c r="I3034" s="47"/>
      <c r="J3034" s="38" t="s">
        <v>128</v>
      </c>
      <c r="K3034" s="15" t="n">
        <f>593264+14946</f>
        <v>608210</v>
      </c>
      <c r="L3034" s="15" t="n">
        <f>3000+6738</f>
        <v>9738</v>
      </c>
      <c r="M3034" s="16" t="n">
        <f>165+410</f>
        <v>575</v>
      </c>
      <c r="N3034" s="12" t="n">
        <v>0.01</v>
      </c>
      <c r="O3034" s="12" t="n">
        <f>P3034/M3034</f>
        <v>0.303252173913044</v>
      </c>
      <c r="P3034" s="12" t="n">
        <f>74.01+100.36</f>
        <v>174.37</v>
      </c>
      <c r="Q3034" s="26"/>
    </row>
    <row r="3035" ht="22.5" customHeight="1">
      <c r="A3035" s="32"/>
      <c r="B3035" s="20"/>
      <c r="C3035" s="13" t="n">
        <v>11792342</v>
      </c>
      <c r="D3035" s="13" t="s">
        <v>87</v>
      </c>
      <c r="E3035" s="14" t="s">
        <v>42</v>
      </c>
      <c r="F3035" s="13" t="s">
        <v>15</v>
      </c>
      <c r="G3035" s="24" t="n">
        <v>0.2</v>
      </c>
      <c r="H3035" s="52" t="n">
        <v>40</v>
      </c>
      <c r="I3035" s="21" t="n">
        <f>G3035*H3035*7</f>
        <v>56</v>
      </c>
      <c r="J3035" s="13" t="s">
        <v>126</v>
      </c>
      <c r="K3035" s="15" t="n">
        <v>43</v>
      </c>
      <c r="L3035" s="15" t="n">
        <v>3</v>
      </c>
      <c r="M3035" s="16" t="n">
        <v>0</v>
      </c>
      <c r="N3035" s="12" t="n">
        <v>0</v>
      </c>
      <c r="O3035" s="12" t="n">
        <v>0</v>
      </c>
      <c r="P3035" s="12" t="n">
        <v>0</v>
      </c>
      <c r="Q3035" s="23" t="n">
        <f>M3037/H3035</f>
        <v>0</v>
      </c>
    </row>
    <row r="3036" ht="22.5" customHeight="1">
      <c r="A3036" s="32"/>
      <c r="B3036" s="20"/>
      <c r="C3036" s="13"/>
      <c r="D3036" s="20"/>
      <c r="E3036" s="29"/>
      <c r="F3036" s="20"/>
      <c r="G3036" s="106"/>
      <c r="H3036" s="54"/>
      <c r="I3036" s="20"/>
      <c r="J3036" s="13" t="s">
        <v>127</v>
      </c>
      <c r="K3036" s="15" t="n">
        <v>7061</v>
      </c>
      <c r="L3036" s="15" t="n">
        <v>211</v>
      </c>
      <c r="M3036" s="16" t="n">
        <v>0</v>
      </c>
      <c r="N3036" s="12" t="n">
        <v>0</v>
      </c>
      <c r="O3036" s="12" t="n">
        <v>0</v>
      </c>
      <c r="P3036" s="12" t="n">
        <v>0</v>
      </c>
      <c r="Q3036" s="26"/>
    </row>
    <row r="3037" ht="22.5" customHeight="1">
      <c r="A3037" s="32"/>
      <c r="B3037" s="20"/>
      <c r="C3037" s="13"/>
      <c r="D3037" s="20"/>
      <c r="E3037" s="29"/>
      <c r="F3037" s="20"/>
      <c r="G3037" s="107"/>
      <c r="H3037" s="55"/>
      <c r="I3037" s="20"/>
      <c r="J3037" s="13" t="s">
        <v>128</v>
      </c>
      <c r="K3037" s="15" t="n">
        <v>12219</v>
      </c>
      <c r="L3037" s="15" t="n">
        <v>368</v>
      </c>
      <c r="M3037" s="16" t="n">
        <v>0</v>
      </c>
      <c r="N3037" s="12" t="n">
        <v>0</v>
      </c>
      <c r="O3037" s="12" t="n">
        <v>0</v>
      </c>
      <c r="P3037" s="12" t="n">
        <v>0</v>
      </c>
      <c r="Q3037" s="26"/>
    </row>
    <row r="3038" ht="22.5" customHeight="1">
      <c r="A3038" s="32"/>
      <c r="B3038" s="20"/>
      <c r="C3038" s="13" t="n">
        <v>5365722</v>
      </c>
      <c r="D3038" s="13" t="s">
        <v>67</v>
      </c>
      <c r="E3038" s="14" t="s">
        <v>65</v>
      </c>
      <c r="F3038" s="13" t="s">
        <v>12</v>
      </c>
      <c r="G3038" s="24" t="n">
        <v>0.3</v>
      </c>
      <c r="H3038" s="52" t="n">
        <v>50</v>
      </c>
      <c r="I3038" s="21" t="n">
        <f>G3038*H3038*7</f>
        <v>105</v>
      </c>
      <c r="J3038" s="13" t="s">
        <v>126</v>
      </c>
      <c r="K3038" s="15" t="s">
        <v>139</v>
      </c>
      <c r="L3038" s="15"/>
      <c r="M3038" s="16"/>
      <c r="N3038" s="12"/>
      <c r="O3038" s="12"/>
      <c r="P3038" s="12"/>
      <c r="Q3038" s="23" t="n">
        <f>M3040/H3038</f>
        <v>0.02</v>
      </c>
    </row>
    <row r="3039" ht="22.5" customHeight="1">
      <c r="A3039" s="32"/>
      <c r="B3039" s="20"/>
      <c r="C3039" s="13"/>
      <c r="D3039" s="20"/>
      <c r="E3039" s="29"/>
      <c r="F3039" s="20"/>
      <c r="G3039" s="106"/>
      <c r="H3039" s="54"/>
      <c r="I3039" s="20"/>
      <c r="J3039" s="13" t="s">
        <v>127</v>
      </c>
      <c r="K3039" s="15" t="n">
        <v>778</v>
      </c>
      <c r="L3039" s="15" t="n">
        <v>188</v>
      </c>
      <c r="M3039" s="16" t="n">
        <v>0</v>
      </c>
      <c r="N3039" s="12" t="n">
        <v>0.005</v>
      </c>
      <c r="O3039" s="12" t="n">
        <v>0</v>
      </c>
      <c r="P3039" s="12" t="n">
        <v>0.8801</v>
      </c>
      <c r="Q3039" s="26"/>
    </row>
    <row r="3040" ht="22.5" customHeight="1">
      <c r="A3040" s="32"/>
      <c r="B3040" s="20"/>
      <c r="C3040" s="13"/>
      <c r="D3040" s="20"/>
      <c r="E3040" s="29"/>
      <c r="F3040" s="20"/>
      <c r="G3040" s="107"/>
      <c r="H3040" s="55"/>
      <c r="I3040" s="20"/>
      <c r="J3040" s="13" t="s">
        <v>128</v>
      </c>
      <c r="K3040" s="15" t="n">
        <v>7330</v>
      </c>
      <c r="L3040" s="15" t="n">
        <v>1906</v>
      </c>
      <c r="M3040" s="16" t="n">
        <v>1</v>
      </c>
      <c r="N3040" s="12" t="n">
        <v>0.001</v>
      </c>
      <c r="O3040" s="12" t="n">
        <v>1.495</v>
      </c>
      <c r="P3040" s="12" t="n">
        <v>1.4954</v>
      </c>
      <c r="Q3040" s="26"/>
    </row>
    <row r="3041" ht="22.5" customHeight="1">
      <c r="A3041" s="32"/>
      <c r="B3041" s="20"/>
      <c r="C3041" s="13" t="n">
        <v>11924654</v>
      </c>
      <c r="D3041" s="13" t="s">
        <v>67</v>
      </c>
      <c r="E3041" s="14" t="s">
        <v>65</v>
      </c>
      <c r="F3041" s="13" t="s">
        <v>12</v>
      </c>
      <c r="G3041" s="24" t="n">
        <v>0.3</v>
      </c>
      <c r="H3041" s="52" t="n">
        <v>50</v>
      </c>
      <c r="I3041" s="21" t="n">
        <f>G3041*H3041*7</f>
        <v>105</v>
      </c>
      <c r="J3041" s="13" t="s">
        <v>126</v>
      </c>
      <c r="K3041" s="15" t="s">
        <v>139</v>
      </c>
      <c r="L3041" s="15"/>
      <c r="M3041" s="16"/>
      <c r="N3041" s="12"/>
      <c r="O3041" s="12"/>
      <c r="P3041" s="12"/>
      <c r="Q3041" s="23" t="n">
        <f>M3043/H3041</f>
        <v>0</v>
      </c>
    </row>
    <row r="3042" ht="22.5" customHeight="1">
      <c r="A3042" s="32"/>
      <c r="B3042" s="20"/>
      <c r="C3042" s="13"/>
      <c r="D3042" s="20"/>
      <c r="E3042" s="29"/>
      <c r="F3042" s="20"/>
      <c r="G3042" s="106"/>
      <c r="H3042" s="54"/>
      <c r="I3042" s="20"/>
      <c r="J3042" s="13" t="s">
        <v>127</v>
      </c>
      <c r="K3042" s="15" t="n">
        <v>161</v>
      </c>
      <c r="L3042" s="15" t="n">
        <v>53</v>
      </c>
      <c r="M3042" s="16" t="n">
        <v>0</v>
      </c>
      <c r="N3042" s="12" t="n">
        <v>0</v>
      </c>
      <c r="O3042" s="12" t="n">
        <v>0</v>
      </c>
      <c r="P3042" s="12" t="n">
        <v>0.0161</v>
      </c>
      <c r="Q3042" s="26"/>
    </row>
    <row r="3043" ht="22.5" customHeight="1">
      <c r="A3043" s="32"/>
      <c r="B3043" s="20"/>
      <c r="C3043" s="13"/>
      <c r="D3043" s="20"/>
      <c r="E3043" s="29"/>
      <c r="F3043" s="20"/>
      <c r="G3043" s="107"/>
      <c r="H3043" s="55"/>
      <c r="I3043" s="20"/>
      <c r="J3043" s="13" t="s">
        <v>128</v>
      </c>
      <c r="K3043" s="15" t="n">
        <v>411</v>
      </c>
      <c r="L3043" s="15" t="n">
        <v>122</v>
      </c>
      <c r="M3043" s="16" t="n">
        <v>0</v>
      </c>
      <c r="N3043" s="12" t="n">
        <v>0.001</v>
      </c>
      <c r="O3043" s="12" t="n">
        <v>0</v>
      </c>
      <c r="P3043" s="12" t="n">
        <v>0.0736</v>
      </c>
      <c r="Q3043" s="26"/>
    </row>
    <row r="3044" ht="22.5" customHeight="1">
      <c r="A3044" s="32"/>
      <c r="B3044" s="20"/>
      <c r="C3044" s="13" t="n">
        <v>12011132</v>
      </c>
      <c r="D3044" s="13" t="s">
        <v>88</v>
      </c>
      <c r="E3044" s="14" t="s">
        <v>14</v>
      </c>
      <c r="F3044" s="13" t="s">
        <v>15</v>
      </c>
      <c r="G3044" s="24" t="n">
        <v>0.2</v>
      </c>
      <c r="H3044" s="52" t="n">
        <v>150</v>
      </c>
      <c r="I3044" s="21" t="n">
        <f>G3044*H3044*7</f>
        <v>210</v>
      </c>
      <c r="J3044" s="13" t="s">
        <v>126</v>
      </c>
      <c r="K3044" s="15" t="n">
        <v>742</v>
      </c>
      <c r="L3044" s="15" t="n">
        <v>23</v>
      </c>
      <c r="M3044" s="16" t="n">
        <v>0</v>
      </c>
      <c r="N3044" s="12" t="n">
        <v>0</v>
      </c>
      <c r="O3044" s="12" t="n">
        <v>0</v>
      </c>
      <c r="P3044" s="12" t="n">
        <v>0</v>
      </c>
      <c r="Q3044" s="23" t="n">
        <f>M3046/H3044</f>
        <v>1</v>
      </c>
    </row>
    <row r="3045" ht="22.5" customHeight="1">
      <c r="A3045" s="32"/>
      <c r="B3045" s="20"/>
      <c r="C3045" s="13"/>
      <c r="D3045" s="20"/>
      <c r="E3045" s="29"/>
      <c r="F3045" s="20"/>
      <c r="G3045" s="106"/>
      <c r="H3045" s="54"/>
      <c r="I3045" s="20"/>
      <c r="J3045" s="13" t="s">
        <v>127</v>
      </c>
      <c r="K3045" s="15" t="n">
        <v>34737</v>
      </c>
      <c r="L3045" s="15" t="n">
        <v>6906</v>
      </c>
      <c r="M3045" s="16" t="n">
        <v>150</v>
      </c>
      <c r="N3045" s="12" t="n">
        <v>0.004</v>
      </c>
      <c r="O3045" s="12" t="n">
        <v>0.2</v>
      </c>
      <c r="P3045" s="12" t="n">
        <v>30</v>
      </c>
      <c r="Q3045" s="26"/>
    </row>
    <row r="3046" ht="22.5" customHeight="1">
      <c r="A3046" s="32"/>
      <c r="B3046" s="20"/>
      <c r="C3046" s="13"/>
      <c r="D3046" s="20"/>
      <c r="E3046" s="29"/>
      <c r="F3046" s="20"/>
      <c r="G3046" s="107"/>
      <c r="H3046" s="55"/>
      <c r="I3046" s="20"/>
      <c r="J3046" s="13" t="s">
        <v>128</v>
      </c>
      <c r="K3046" s="15" t="n">
        <v>50596</v>
      </c>
      <c r="L3046" s="15" t="n">
        <v>10368</v>
      </c>
      <c r="M3046" s="16" t="n">
        <v>150</v>
      </c>
      <c r="N3046" s="12" t="n">
        <v>0.003</v>
      </c>
      <c r="O3046" s="12" t="n">
        <v>0.2</v>
      </c>
      <c r="P3046" s="12" t="n">
        <v>30</v>
      </c>
      <c r="Q3046" s="26"/>
    </row>
    <row r="3047" ht="22.5" customHeight="1">
      <c r="A3047" s="32"/>
      <c r="B3047" s="20"/>
      <c r="C3047" s="13" t="n">
        <v>12072287</v>
      </c>
      <c r="D3047" s="13" t="s">
        <v>81</v>
      </c>
      <c r="E3047" s="14" t="s">
        <v>14</v>
      </c>
      <c r="F3047" s="13" t="s">
        <v>15</v>
      </c>
      <c r="G3047" s="24" t="n">
        <v>0.5</v>
      </c>
      <c r="H3047" s="52" t="n">
        <v>200</v>
      </c>
      <c r="I3047" s="21" t="n">
        <f>G3047*H3047*7</f>
        <v>700</v>
      </c>
      <c r="J3047" s="13" t="s">
        <v>126</v>
      </c>
      <c r="K3047" s="15" t="n">
        <v>95</v>
      </c>
      <c r="L3047" s="15" t="n">
        <v>1</v>
      </c>
      <c r="M3047" s="16" t="n">
        <v>0</v>
      </c>
      <c r="N3047" s="12" t="n">
        <v>0</v>
      </c>
      <c r="O3047" s="12" t="n">
        <v>0</v>
      </c>
      <c r="P3047" s="12" t="n">
        <v>0</v>
      </c>
      <c r="Q3047" s="23" t="n">
        <f>M3049/H3047</f>
        <v>0.035</v>
      </c>
    </row>
    <row r="3048" ht="22.5" customHeight="1">
      <c r="A3048" s="32"/>
      <c r="B3048" s="20"/>
      <c r="C3048" s="13"/>
      <c r="D3048" s="20"/>
      <c r="E3048" s="29"/>
      <c r="F3048" s="20"/>
      <c r="G3048" s="106"/>
      <c r="H3048" s="54"/>
      <c r="I3048" s="20"/>
      <c r="J3048" s="13" t="s">
        <v>127</v>
      </c>
      <c r="K3048" s="15" t="n">
        <v>9499</v>
      </c>
      <c r="L3048" s="15" t="n">
        <v>79</v>
      </c>
      <c r="M3048" s="16" t="n">
        <v>5</v>
      </c>
      <c r="N3048" s="12" t="n">
        <v>0.029</v>
      </c>
      <c r="O3048" s="12" t="n">
        <v>0.461</v>
      </c>
      <c r="P3048" s="12" t="n">
        <v>2.306</v>
      </c>
      <c r="Q3048" s="26"/>
    </row>
    <row r="3049" ht="22.5" customHeight="1">
      <c r="A3049" s="32"/>
      <c r="B3049" s="20"/>
      <c r="C3049" s="13"/>
      <c r="D3049" s="20"/>
      <c r="E3049" s="29"/>
      <c r="F3049" s="20"/>
      <c r="G3049" s="107"/>
      <c r="H3049" s="55"/>
      <c r="I3049" s="20"/>
      <c r="J3049" s="13" t="s">
        <v>128</v>
      </c>
      <c r="K3049" s="15" t="n">
        <v>16701</v>
      </c>
      <c r="L3049" s="15" t="n">
        <v>207</v>
      </c>
      <c r="M3049" s="16" t="n">
        <v>7</v>
      </c>
      <c r="N3049" s="12" t="n">
        <v>0.013</v>
      </c>
      <c r="O3049" s="12" t="n">
        <v>0.399</v>
      </c>
      <c r="P3049" s="12" t="n">
        <v>2.792</v>
      </c>
      <c r="Q3049" s="26"/>
    </row>
    <row r="3050" ht="22.5" customHeight="1">
      <c r="A3050" s="32"/>
      <c r="B3050" s="20"/>
      <c r="C3050" s="13" t="n">
        <v>6529449</v>
      </c>
      <c r="D3050" s="13" t="s">
        <v>81</v>
      </c>
      <c r="E3050" s="14" t="s">
        <v>14</v>
      </c>
      <c r="F3050" s="13" t="s">
        <v>12</v>
      </c>
      <c r="G3050" s="24" t="n">
        <v>0.2</v>
      </c>
      <c r="H3050" s="52" t="n">
        <v>200</v>
      </c>
      <c r="I3050" s="21" t="n">
        <f>G3050*H3050*7</f>
        <v>280</v>
      </c>
      <c r="J3050" s="13" t="s">
        <v>126</v>
      </c>
      <c r="K3050" s="15" t="n">
        <v>3056</v>
      </c>
      <c r="L3050" s="15" t="n">
        <v>642</v>
      </c>
      <c r="M3050" s="16" t="n">
        <v>45</v>
      </c>
      <c r="N3050" s="12" t="n">
        <v>0.033</v>
      </c>
      <c r="O3050" s="12" t="n">
        <v>0.473</v>
      </c>
      <c r="P3050" s="12" t="n">
        <v>21.3072</v>
      </c>
      <c r="Q3050" s="23" t="n">
        <f>M3052/H3050</f>
        <v>0.555</v>
      </c>
    </row>
    <row r="3051" ht="22.5" customHeight="1">
      <c r="A3051" s="32"/>
      <c r="B3051" s="20"/>
      <c r="C3051" s="13"/>
      <c r="D3051" s="20"/>
      <c r="E3051" s="29"/>
      <c r="F3051" s="20"/>
      <c r="G3051" s="106"/>
      <c r="H3051" s="54"/>
      <c r="I3051" s="20"/>
      <c r="J3051" s="13" t="s">
        <v>127</v>
      </c>
      <c r="K3051" s="15" t="n">
        <v>4009</v>
      </c>
      <c r="L3051" s="15" t="n">
        <v>699</v>
      </c>
      <c r="M3051" s="16" t="n">
        <v>54</v>
      </c>
      <c r="N3051" s="12" t="n">
        <v>0.032</v>
      </c>
      <c r="O3051" s="12" t="n">
        <v>0.42</v>
      </c>
      <c r="P3051" s="12" t="n">
        <v>22.6742</v>
      </c>
      <c r="Q3051" s="26"/>
    </row>
    <row r="3052" ht="22.5" customHeight="1">
      <c r="A3052" s="32"/>
      <c r="B3052" s="20"/>
      <c r="C3052" s="13"/>
      <c r="D3052" s="20"/>
      <c r="E3052" s="29"/>
      <c r="F3052" s="20"/>
      <c r="G3052" s="107"/>
      <c r="H3052" s="55"/>
      <c r="I3052" s="20"/>
      <c r="J3052" s="13" t="s">
        <v>128</v>
      </c>
      <c r="K3052" s="15" t="n">
        <v>8315</v>
      </c>
      <c r="L3052" s="15" t="n">
        <v>1378</v>
      </c>
      <c r="M3052" s="16" t="n">
        <v>111</v>
      </c>
      <c r="N3052" s="12" t="n">
        <v>0.362</v>
      </c>
      <c r="O3052" s="12" t="n">
        <v>0.029</v>
      </c>
      <c r="P3052" s="12" t="n">
        <v>40.1489</v>
      </c>
      <c r="Q3052" s="26"/>
    </row>
    <row r="3053" ht="22.5" customHeight="1">
      <c r="A3053" s="32"/>
      <c r="B3053" s="20"/>
      <c r="C3053" s="13" t="n">
        <v>5623760</v>
      </c>
      <c r="D3053" s="13" t="s">
        <v>89</v>
      </c>
      <c r="E3053" s="14" t="s">
        <v>14</v>
      </c>
      <c r="F3053" s="13" t="s">
        <v>15</v>
      </c>
      <c r="G3053" s="24" t="n">
        <v>0.15</v>
      </c>
      <c r="H3053" s="13" t="n">
        <v>50</v>
      </c>
      <c r="I3053" s="21" t="n">
        <f>G3053*H3053*7</f>
        <v>52.5</v>
      </c>
      <c r="J3053" s="13" t="s">
        <v>126</v>
      </c>
      <c r="K3053" s="15" t="n">
        <v>326</v>
      </c>
      <c r="L3053" s="15" t="n">
        <v>98</v>
      </c>
      <c r="M3053" s="16" t="n">
        <v>3</v>
      </c>
      <c r="N3053" s="12" t="n">
        <v>0.005</v>
      </c>
      <c r="O3053" s="12" t="n">
        <v>0.15</v>
      </c>
      <c r="P3053" s="12" t="n">
        <v>0.45</v>
      </c>
      <c r="Q3053" s="23" t="n">
        <f>M3055/H3053</f>
        <v>1</v>
      </c>
    </row>
    <row r="3054" ht="22.5" customHeight="1">
      <c r="A3054" s="32"/>
      <c r="B3054" s="20"/>
      <c r="C3054" s="13"/>
      <c r="D3054" s="20"/>
      <c r="E3054" s="29"/>
      <c r="F3054" s="20"/>
      <c r="G3054" s="106"/>
      <c r="H3054" s="20"/>
      <c r="I3054" s="20"/>
      <c r="J3054" s="13" t="s">
        <v>127</v>
      </c>
      <c r="K3054" s="15" t="n">
        <v>3366</v>
      </c>
      <c r="L3054" s="15" t="n">
        <v>854</v>
      </c>
      <c r="M3054" s="16" t="n">
        <v>41</v>
      </c>
      <c r="N3054" s="12" t="n">
        <v>0.007</v>
      </c>
      <c r="O3054" s="12" t="n">
        <v>0.15</v>
      </c>
      <c r="P3054" s="12" t="n">
        <v>6.15</v>
      </c>
      <c r="Q3054" s="26"/>
    </row>
    <row r="3055" ht="22.5" customHeight="1">
      <c r="A3055" s="32"/>
      <c r="B3055" s="20"/>
      <c r="C3055" s="13"/>
      <c r="D3055" s="20"/>
      <c r="E3055" s="29"/>
      <c r="F3055" s="20"/>
      <c r="G3055" s="106"/>
      <c r="H3055" s="20"/>
      <c r="I3055" s="20"/>
      <c r="J3055" s="13" t="s">
        <v>128</v>
      </c>
      <c r="K3055" s="15" t="n">
        <v>18375</v>
      </c>
      <c r="L3055" s="15" t="n">
        <v>4883</v>
      </c>
      <c r="M3055" s="16" t="n">
        <v>50</v>
      </c>
      <c r="N3055" s="12" t="n">
        <v>0.002</v>
      </c>
      <c r="O3055" s="12" t="n">
        <v>0.15</v>
      </c>
      <c r="P3055" s="12" t="n">
        <v>7.5</v>
      </c>
      <c r="Q3055" s="26"/>
    </row>
    <row r="3056" ht="22.5" customHeight="1">
      <c r="A3056" s="19"/>
      <c r="C3056" s="11"/>
      <c r="D3056" s="11"/>
      <c r="E3056" s="11"/>
      <c r="F3056" s="11"/>
      <c r="G3056" s="18"/>
      <c r="H3056" s="11"/>
      <c r="I3056" s="18"/>
      <c r="J3056" s="11"/>
      <c r="K3056" s="16"/>
      <c r="L3056" s="16"/>
      <c r="M3056" s="16"/>
      <c r="N3056" s="16"/>
      <c r="O3056" s="16"/>
      <c r="P3056" s="71"/>
      <c r="Q3056" s="8"/>
    </row>
    <row r="3057" ht="22.5" customHeight="1">
      <c r="A3057" s="19" t="s">
        <v>123</v>
      </c>
      <c r="B3057" s="9" t="s">
        <v>142</v>
      </c>
      <c r="C3057" s="11"/>
      <c r="D3057" s="11"/>
      <c r="E3057" s="11"/>
      <c r="F3057" s="11"/>
      <c r="G3057" s="18"/>
      <c r="H3057" s="11"/>
      <c r="I3057" s="18"/>
      <c r="J3057" s="11"/>
      <c r="K3057" s="22" t="n">
        <f>SUM(K3058:K3201)</f>
        <v>11509216</v>
      </c>
      <c r="L3057" s="22" t="n">
        <f>SUM(L3058:L3201)</f>
        <v>2089595</v>
      </c>
      <c r="M3057" s="16"/>
      <c r="N3057" s="16"/>
      <c r="O3057" s="16"/>
      <c r="P3057" s="41" t="n">
        <f>SUM(P3058:P3201)</f>
        <v>4702.3659</v>
      </c>
      <c r="Q3057" s="8"/>
    </row>
    <row r="3058" ht="22.5" customHeight="1">
      <c r="A3058" s="27" t="n">
        <v>46284</v>
      </c>
      <c r="B3058" s="51" t="s">
        <v>125</v>
      </c>
      <c r="C3058" s="13" t="n">
        <v>10813123</v>
      </c>
      <c r="D3058" s="13" t="s">
        <v>10</v>
      </c>
      <c r="E3058" s="14" t="s">
        <v>11</v>
      </c>
      <c r="F3058" s="13" t="s">
        <v>12</v>
      </c>
      <c r="G3058" s="24" t="n">
        <v>0.25</v>
      </c>
      <c r="H3058" s="13" t="n">
        <v>1000</v>
      </c>
      <c r="I3058" s="21" t="n">
        <f>G3058*H3058*7</f>
        <v>1750</v>
      </c>
      <c r="J3058" s="13" t="s">
        <v>128</v>
      </c>
      <c r="K3058" s="11" t="n">
        <v>47438</v>
      </c>
      <c r="L3058" s="103" t="n">
        <v>3545</v>
      </c>
      <c r="M3058" s="11" t="n">
        <v>31</v>
      </c>
      <c r="N3058" s="12" t="n">
        <v>0</v>
      </c>
      <c r="O3058" s="12" t="n">
        <v>0.4033</v>
      </c>
      <c r="P3058" s="12" t="n">
        <v>12.5026</v>
      </c>
      <c r="Q3058" s="23" t="n">
        <f>M3058/H3058</f>
        <v>0.031</v>
      </c>
    </row>
    <row r="3059" ht="22.5" customHeight="1">
      <c r="A3059" s="32"/>
      <c r="B3059" s="20"/>
      <c r="C3059" s="13" t="n">
        <v>1745925</v>
      </c>
      <c r="D3059" s="13" t="s">
        <v>13</v>
      </c>
      <c r="E3059" s="14" t="s">
        <v>14</v>
      </c>
      <c r="F3059" s="13" t="s">
        <v>15</v>
      </c>
      <c r="G3059" s="24" t="n">
        <v>0.15</v>
      </c>
      <c r="H3059" s="13" t="n">
        <v>500</v>
      </c>
      <c r="I3059" s="21" t="n">
        <f>G3059*H3059*7</f>
        <v>525</v>
      </c>
      <c r="J3059" s="13" t="s">
        <v>128</v>
      </c>
      <c r="K3059" s="17" t="n">
        <v>38654</v>
      </c>
      <c r="L3059" s="15" t="n">
        <v>17504</v>
      </c>
      <c r="M3059" s="15" t="n">
        <v>430</v>
      </c>
      <c r="N3059" s="12" t="n">
        <v>0.004</v>
      </c>
      <c r="O3059" s="12" t="n">
        <v>0.15</v>
      </c>
      <c r="P3059" s="12" t="n">
        <v>64.5</v>
      </c>
      <c r="Q3059" s="23" t="n">
        <f>M3059/H3059</f>
        <v>0.86</v>
      </c>
    </row>
    <row r="3060" ht="22.5" customHeight="1">
      <c r="A3060" s="32"/>
      <c r="B3060" s="20"/>
      <c r="C3060" s="13" t="n">
        <v>6951600</v>
      </c>
      <c r="D3060" s="13" t="s">
        <v>16</v>
      </c>
      <c r="E3060" s="14" t="s">
        <v>17</v>
      </c>
      <c r="F3060" s="13" t="s">
        <v>15</v>
      </c>
      <c r="G3060" s="24" t="n">
        <v>0.17</v>
      </c>
      <c r="H3060" s="13" t="n">
        <v>100</v>
      </c>
      <c r="I3060" s="21" t="n">
        <f>G3060*H3060*7</f>
        <v>119</v>
      </c>
      <c r="J3060" s="13" t="s">
        <v>128</v>
      </c>
      <c r="K3060" s="15" t="n">
        <v>17739</v>
      </c>
      <c r="L3060" s="15" t="n">
        <v>7004</v>
      </c>
      <c r="M3060" s="15" t="n">
        <v>82</v>
      </c>
      <c r="N3060" s="12" t="n">
        <v>0.002</v>
      </c>
      <c r="O3060" s="12" t="n">
        <v>0.178</v>
      </c>
      <c r="P3060" s="12" t="n">
        <v>14.62</v>
      </c>
      <c r="Q3060" s="23" t="n">
        <f>M3060/H3060</f>
        <v>0.82</v>
      </c>
    </row>
    <row r="3061" ht="22.5" customHeight="1">
      <c r="A3061" s="32"/>
      <c r="B3061" s="20"/>
      <c r="C3061" s="13" t="n">
        <v>6951594</v>
      </c>
      <c r="D3061" s="13" t="s">
        <v>16</v>
      </c>
      <c r="E3061" s="14" t="s">
        <v>18</v>
      </c>
      <c r="F3061" s="13" t="s">
        <v>15</v>
      </c>
      <c r="G3061" s="24" t="n">
        <v>0.7</v>
      </c>
      <c r="H3061" s="13" t="n">
        <v>400</v>
      </c>
      <c r="I3061" s="21" t="n">
        <f>G3061*H3061*7</f>
        <v>1960</v>
      </c>
      <c r="J3061" s="13" t="s">
        <v>128</v>
      </c>
      <c r="K3061" s="15" t="n">
        <v>85826</v>
      </c>
      <c r="L3061" s="15" t="n">
        <v>36864</v>
      </c>
      <c r="M3061" s="15" t="n">
        <v>171</v>
      </c>
      <c r="N3061" s="12" t="n">
        <v>0.003</v>
      </c>
      <c r="O3061" s="12" t="n">
        <v>0.702</v>
      </c>
      <c r="P3061" s="12" t="n">
        <v>120.12</v>
      </c>
      <c r="Q3061" s="23" t="n">
        <f>M3061/H3061</f>
        <v>0.4275</v>
      </c>
    </row>
    <row r="3062" ht="22.5" customHeight="1">
      <c r="A3062" s="32"/>
      <c r="B3062" s="20"/>
      <c r="C3062" s="13" t="n">
        <v>2732727</v>
      </c>
      <c r="D3062" s="13" t="s">
        <v>10</v>
      </c>
      <c r="E3062" s="14" t="s">
        <v>19</v>
      </c>
      <c r="F3062" s="13" t="s">
        <v>15</v>
      </c>
      <c r="G3062" s="24" t="n">
        <v>0.25</v>
      </c>
      <c r="H3062" s="13" t="n">
        <v>1000</v>
      </c>
      <c r="I3062" s="21" t="n">
        <f>G3062*H3062*7</f>
        <v>1750</v>
      </c>
      <c r="J3062" s="13" t="s">
        <v>128</v>
      </c>
      <c r="K3062" s="15" t="n">
        <v>34103</v>
      </c>
      <c r="L3062" s="15" t="n">
        <v>11538</v>
      </c>
      <c r="M3062" s="15" t="n">
        <v>351</v>
      </c>
      <c r="N3062" s="12" t="n">
        <v>0.008</v>
      </c>
      <c r="O3062" s="12" t="n">
        <v>0.25</v>
      </c>
      <c r="P3062" s="12" t="n">
        <v>87.675</v>
      </c>
      <c r="Q3062" s="23" t="n">
        <f>M3062/H3062</f>
        <v>0.351</v>
      </c>
    </row>
    <row r="3063" ht="22.5" customHeight="1">
      <c r="A3063" s="32"/>
      <c r="B3063" s="20"/>
      <c r="C3063" s="13" t="n">
        <v>5619156</v>
      </c>
      <c r="D3063" s="13" t="s">
        <v>10</v>
      </c>
      <c r="E3063" s="14" t="s">
        <v>19</v>
      </c>
      <c r="F3063" s="13" t="s">
        <v>12</v>
      </c>
      <c r="G3063" s="24" t="n">
        <v>0.24</v>
      </c>
      <c r="H3063" s="13" t="n">
        <v>500</v>
      </c>
      <c r="I3063" s="21" t="n">
        <f>G3063*H3063*7</f>
        <v>840</v>
      </c>
      <c r="J3063" s="13" t="s">
        <v>128</v>
      </c>
      <c r="K3063" s="15" t="n">
        <v>263784</v>
      </c>
      <c r="L3063" s="15" t="n">
        <v>44422</v>
      </c>
      <c r="M3063" s="15" t="n">
        <v>4</v>
      </c>
      <c r="N3063" s="12" t="n">
        <v>0</v>
      </c>
      <c r="O3063" s="12" t="n">
        <v>1.64575</v>
      </c>
      <c r="P3063" s="12" t="n">
        <v>6.583</v>
      </c>
      <c r="Q3063" s="23" t="n">
        <f>M3063/H3063</f>
        <v>0.008</v>
      </c>
    </row>
    <row r="3064" ht="22.5" customHeight="1">
      <c r="A3064" s="32"/>
      <c r="B3064" s="20"/>
      <c r="C3064" s="13" t="n">
        <v>6425889</v>
      </c>
      <c r="D3064" s="13" t="s">
        <v>10</v>
      </c>
      <c r="E3064" s="14" t="s">
        <v>20</v>
      </c>
      <c r="F3064" s="13" t="s">
        <v>15</v>
      </c>
      <c r="G3064" s="24" t="n">
        <v>0.25</v>
      </c>
      <c r="H3064" s="13" t="n">
        <v>400</v>
      </c>
      <c r="I3064" s="21" t="n">
        <f>G3064*H3064*7</f>
        <v>700</v>
      </c>
      <c r="J3064" s="13" t="s">
        <v>128</v>
      </c>
      <c r="K3064" s="15" t="n">
        <v>21138</v>
      </c>
      <c r="L3064" s="15" t="n">
        <v>8304</v>
      </c>
      <c r="M3064" s="15" t="n">
        <v>181</v>
      </c>
      <c r="N3064" s="12" t="n">
        <v>0.006</v>
      </c>
      <c r="O3064" s="12" t="n">
        <v>0.253</v>
      </c>
      <c r="P3064" s="12" t="n">
        <v>45.725</v>
      </c>
      <c r="Q3064" s="23" t="n">
        <f>M3064/H3064</f>
        <v>0.4525</v>
      </c>
    </row>
    <row r="3065" ht="22.5" customHeight="1">
      <c r="A3065" s="32"/>
      <c r="B3065" s="20"/>
      <c r="C3065" s="13" t="n">
        <v>6439005</v>
      </c>
      <c r="D3065" s="13" t="s">
        <v>10</v>
      </c>
      <c r="E3065" s="14" t="s">
        <v>20</v>
      </c>
      <c r="F3065" s="13" t="s">
        <v>21</v>
      </c>
      <c r="G3065" s="24" t="n">
        <v>0.25</v>
      </c>
      <c r="H3065" s="13" t="n">
        <v>300</v>
      </c>
      <c r="I3065" s="21" t="n">
        <f>G3065*H3065*7</f>
        <v>525</v>
      </c>
      <c r="J3065" s="13" t="s">
        <v>128</v>
      </c>
      <c r="K3065" s="15" t="n">
        <v>95120</v>
      </c>
      <c r="L3065" s="15" t="n">
        <v>28677</v>
      </c>
      <c r="M3065" s="15" t="n">
        <v>97</v>
      </c>
      <c r="N3065" s="12" t="n">
        <v>0.0008</v>
      </c>
      <c r="O3065" s="12" t="n">
        <v>0.25</v>
      </c>
      <c r="P3065" s="12" t="n">
        <v>24.25</v>
      </c>
      <c r="Q3065" s="23" t="n">
        <f>M3065/H3065</f>
        <v>0.323333333333333</v>
      </c>
    </row>
    <row r="3066" ht="22.5" customHeight="1">
      <c r="A3066" s="32"/>
      <c r="B3066" s="20"/>
      <c r="C3066" s="13" t="n">
        <v>7203110</v>
      </c>
      <c r="D3066" s="13" t="s">
        <v>22</v>
      </c>
      <c r="E3066" s="14" t="s">
        <v>23</v>
      </c>
      <c r="F3066" s="13" t="s">
        <v>15</v>
      </c>
      <c r="G3066" s="24" t="n">
        <v>0.2</v>
      </c>
      <c r="H3066" s="13" t="n">
        <v>100</v>
      </c>
      <c r="I3066" s="21" t="n">
        <f>G3066*H3066*7</f>
        <v>140</v>
      </c>
      <c r="J3066" s="13" t="s">
        <v>128</v>
      </c>
      <c r="K3066" s="15" t="n">
        <v>14839</v>
      </c>
      <c r="L3066" s="15" t="n">
        <v>9349</v>
      </c>
      <c r="M3066" s="15" t="n">
        <v>3</v>
      </c>
      <c r="N3066" s="12" t="n">
        <v>0</v>
      </c>
      <c r="O3066" s="12" t="n">
        <v>0.2</v>
      </c>
      <c r="P3066" s="12" t="n">
        <v>0.6</v>
      </c>
      <c r="Q3066" s="23" t="n">
        <f>M3066/H3066</f>
        <v>0.03</v>
      </c>
    </row>
    <row r="3067" ht="22.5" customHeight="1">
      <c r="A3067" s="32"/>
      <c r="B3067" s="20"/>
      <c r="C3067" s="13" t="n">
        <v>7202934</v>
      </c>
      <c r="D3067" s="13" t="s">
        <v>22</v>
      </c>
      <c r="E3067" s="14" t="s">
        <v>24</v>
      </c>
      <c r="F3067" s="13" t="s">
        <v>15</v>
      </c>
      <c r="G3067" s="24" t="n">
        <v>0.35</v>
      </c>
      <c r="H3067" s="13" t="n">
        <v>200</v>
      </c>
      <c r="I3067" s="21" t="n">
        <f>G3067*H3067*7</f>
        <v>490</v>
      </c>
      <c r="J3067" s="13" t="s">
        <v>128</v>
      </c>
      <c r="K3067" s="15" t="n">
        <v>355843</v>
      </c>
      <c r="L3067" s="15" t="n">
        <v>206338</v>
      </c>
      <c r="M3067" s="15" t="n">
        <v>100</v>
      </c>
      <c r="N3067" s="12" t="n">
        <v>0</v>
      </c>
      <c r="O3067" s="12" t="n">
        <v>0.35</v>
      </c>
      <c r="P3067" s="12" t="n">
        <v>35</v>
      </c>
      <c r="Q3067" s="23" t="n">
        <f>M3067/H3067</f>
        <v>0.5</v>
      </c>
    </row>
    <row r="3068" ht="22.5" customHeight="1">
      <c r="A3068" s="32"/>
      <c r="B3068" s="20"/>
      <c r="C3068" s="13" t="n">
        <v>5847496</v>
      </c>
      <c r="D3068" s="13" t="s">
        <v>10</v>
      </c>
      <c r="E3068" s="14" t="s">
        <v>25</v>
      </c>
      <c r="F3068" s="13" t="s">
        <v>12</v>
      </c>
      <c r="G3068" s="24" t="n">
        <v>0.3</v>
      </c>
      <c r="H3068" s="13" t="n">
        <v>200</v>
      </c>
      <c r="I3068" s="21" t="n">
        <f>G3068*H3068*7</f>
        <v>420</v>
      </c>
      <c r="J3068" s="13" t="s">
        <v>128</v>
      </c>
      <c r="K3068" s="15" t="n">
        <v>4971</v>
      </c>
      <c r="L3068" s="15" t="n">
        <v>310</v>
      </c>
      <c r="M3068" s="15" t="n">
        <v>0</v>
      </c>
      <c r="N3068" s="12" t="n">
        <v>0</v>
      </c>
      <c r="O3068" s="12" t="n">
        <v>0</v>
      </c>
      <c r="P3068" s="12" t="n">
        <v>0.1413</v>
      </c>
      <c r="Q3068" s="23" t="n">
        <f>M3068/H3068</f>
        <v>0</v>
      </c>
    </row>
    <row r="3069" ht="22.5" customHeight="1">
      <c r="A3069" s="32"/>
      <c r="B3069" s="20"/>
      <c r="C3069" s="13" t="n">
        <v>7572369</v>
      </c>
      <c r="D3069" s="13" t="s">
        <v>10</v>
      </c>
      <c r="E3069" s="14" t="s">
        <v>25</v>
      </c>
      <c r="F3069" s="13" t="s">
        <v>15</v>
      </c>
      <c r="G3069" s="24" t="n">
        <v>0.3</v>
      </c>
      <c r="H3069" s="13" t="n">
        <v>400</v>
      </c>
      <c r="I3069" s="21" t="n">
        <f>G3069*H3069*7</f>
        <v>840</v>
      </c>
      <c r="J3069" s="13" t="s">
        <v>128</v>
      </c>
      <c r="K3069" s="15" t="n">
        <v>5135</v>
      </c>
      <c r="L3069" s="15" t="n">
        <v>1696</v>
      </c>
      <c r="M3069" s="15" t="n">
        <v>32</v>
      </c>
      <c r="N3069" s="12" t="n">
        <v>0.006</v>
      </c>
      <c r="O3069" s="12" t="n">
        <v>0.302</v>
      </c>
      <c r="P3069" s="12" t="n">
        <v>9.66</v>
      </c>
      <c r="Q3069" s="23" t="n">
        <f>M3069/H3069</f>
        <v>0.08</v>
      </c>
    </row>
    <row r="3070" ht="22.5" customHeight="1">
      <c r="A3070" s="32"/>
      <c r="B3070" s="20"/>
      <c r="C3070" s="13" t="n">
        <v>8460883</v>
      </c>
      <c r="D3070" s="13" t="s">
        <v>16</v>
      </c>
      <c r="E3070" s="14" t="s">
        <v>11</v>
      </c>
      <c r="F3070" s="13" t="s">
        <v>15</v>
      </c>
      <c r="G3070" s="24" t="n">
        <v>0.14</v>
      </c>
      <c r="H3070" s="13" t="n">
        <v>1400</v>
      </c>
      <c r="I3070" s="21" t="n">
        <f>G3070*H3070*7</f>
        <v>1372</v>
      </c>
      <c r="J3070" s="13" t="s">
        <v>128</v>
      </c>
      <c r="K3070" s="15" t="n">
        <v>78454</v>
      </c>
      <c r="L3070" s="15" t="n">
        <v>25360</v>
      </c>
      <c r="M3070" s="15" t="n">
        <v>898</v>
      </c>
      <c r="N3070" s="12" t="n">
        <v>0.006</v>
      </c>
      <c r="O3070" s="12" t="n">
        <v>0.139</v>
      </c>
      <c r="P3070" s="12" t="n">
        <v>125.118</v>
      </c>
      <c r="Q3070" s="23" t="n">
        <f>M3070/H3070</f>
        <v>0.641428571428572</v>
      </c>
    </row>
    <row r="3071" ht="22.5" customHeight="1">
      <c r="A3071" s="32"/>
      <c r="B3071" s="20"/>
      <c r="C3071" s="13" t="n">
        <v>8531973</v>
      </c>
      <c r="D3071" s="13" t="s">
        <v>16</v>
      </c>
      <c r="E3071" s="14" t="s">
        <v>18</v>
      </c>
      <c r="F3071" s="13" t="s">
        <v>26</v>
      </c>
      <c r="G3071" s="24" t="n">
        <v>0.45</v>
      </c>
      <c r="H3071" s="13" t="n">
        <v>150</v>
      </c>
      <c r="I3071" s="21" t="n">
        <f>G3071*H3071*7</f>
        <v>472.5</v>
      </c>
      <c r="J3071" s="13" t="s">
        <v>128</v>
      </c>
      <c r="K3071" s="15" t="n">
        <v>480736</v>
      </c>
      <c r="L3071" s="15" t="n">
        <v>1361</v>
      </c>
      <c r="M3071" s="15" t="n">
        <v>60</v>
      </c>
      <c r="N3071" s="12" t="n">
        <v>0.02</v>
      </c>
      <c r="O3071" s="12" t="n">
        <v>0.54</v>
      </c>
      <c r="P3071" s="12" t="n">
        <v>32.4</v>
      </c>
      <c r="Q3071" s="23" t="n">
        <f>M3071/H3071</f>
        <v>0.4</v>
      </c>
    </row>
    <row r="3072" ht="22.5" customHeight="1">
      <c r="A3072" s="32"/>
      <c r="B3072" s="20"/>
      <c r="C3072" s="13" t="n">
        <v>8156506</v>
      </c>
      <c r="D3072" s="13" t="s">
        <v>27</v>
      </c>
      <c r="E3072" s="14" t="s">
        <v>14</v>
      </c>
      <c r="F3072" s="13" t="s">
        <v>15</v>
      </c>
      <c r="G3072" s="24" t="n">
        <v>0.13</v>
      </c>
      <c r="H3072" s="13" t="n">
        <v>1000</v>
      </c>
      <c r="I3072" s="21" t="n">
        <f>G3072*H3072*7</f>
        <v>910</v>
      </c>
      <c r="J3072" s="13" t="s">
        <v>128</v>
      </c>
      <c r="K3072" s="15" t="n">
        <v>36497</v>
      </c>
      <c r="L3072" s="15" t="n">
        <v>12184</v>
      </c>
      <c r="M3072" s="15" t="n">
        <v>832</v>
      </c>
      <c r="N3072" s="12" t="n">
        <v>0.009</v>
      </c>
      <c r="O3072" s="12" t="n">
        <v>0.13</v>
      </c>
      <c r="P3072" s="12" t="n">
        <v>108.01</v>
      </c>
      <c r="Q3072" s="23" t="n">
        <f>M3072/H3072</f>
        <v>0.832</v>
      </c>
    </row>
    <row r="3073" ht="22.5" customHeight="1">
      <c r="A3073" s="32"/>
      <c r="B3073" s="20"/>
      <c r="C3073" s="13" t="n">
        <v>8819666</v>
      </c>
      <c r="D3073" s="13" t="s">
        <v>27</v>
      </c>
      <c r="E3073" s="14" t="s">
        <v>14</v>
      </c>
      <c r="F3073" s="13" t="s">
        <v>12</v>
      </c>
      <c r="G3073" s="24" t="n">
        <v>0.08</v>
      </c>
      <c r="H3073" s="13" t="n">
        <v>200</v>
      </c>
      <c r="I3073" s="21" t="n">
        <f>G3073*H3073*7</f>
        <v>112</v>
      </c>
      <c r="J3073" s="13" t="s">
        <v>128</v>
      </c>
      <c r="K3073" s="15" t="n">
        <v>9722</v>
      </c>
      <c r="L3073" s="15" t="n">
        <v>1635</v>
      </c>
      <c r="M3073" s="15" t="n">
        <v>187</v>
      </c>
      <c r="N3073" s="12" t="n">
        <v>0.012</v>
      </c>
      <c r="O3073" s="12" t="n">
        <v>0.107</v>
      </c>
      <c r="P3073" s="12" t="n">
        <v>19.9376</v>
      </c>
      <c r="Q3073" s="23" t="n">
        <f>M3073/H3073</f>
        <v>0.935</v>
      </c>
    </row>
    <row r="3074" ht="22.5" customHeight="1">
      <c r="A3074" s="32"/>
      <c r="B3074" s="20"/>
      <c r="C3074" s="13" t="n">
        <v>91410799</v>
      </c>
      <c r="D3074" s="13" t="s">
        <v>31</v>
      </c>
      <c r="E3074" s="14" t="s">
        <v>42</v>
      </c>
      <c r="F3074" s="13" t="s">
        <v>15</v>
      </c>
      <c r="G3074" s="24" t="n">
        <v>0.02</v>
      </c>
      <c r="H3074" s="13" t="n">
        <v>500</v>
      </c>
      <c r="I3074" s="21" t="n">
        <f>G3074*H3074*7</f>
        <v>70</v>
      </c>
      <c r="J3074" s="13" t="s">
        <v>128</v>
      </c>
      <c r="K3074" s="15" t="n">
        <v>149138</v>
      </c>
      <c r="L3074" s="15" t="n">
        <v>27815</v>
      </c>
      <c r="M3074" s="15" t="n">
        <v>211</v>
      </c>
      <c r="N3074" s="12" t="n">
        <v>0</v>
      </c>
      <c r="O3074" s="12" t="n">
        <v>0.02</v>
      </c>
      <c r="P3074" s="12" t="n">
        <v>4.22</v>
      </c>
      <c r="Q3074" s="23" t="n">
        <f>M3074/H3074</f>
        <v>0.422</v>
      </c>
    </row>
    <row r="3075" ht="22.5" customHeight="1">
      <c r="A3075" s="32"/>
      <c r="B3075" s="20"/>
      <c r="C3075" s="13" t="n">
        <v>7872826</v>
      </c>
      <c r="D3075" s="13" t="s">
        <v>28</v>
      </c>
      <c r="E3075" s="14" t="s">
        <v>14</v>
      </c>
      <c r="F3075" s="13" t="s">
        <v>15</v>
      </c>
      <c r="G3075" s="24" t="n">
        <v>0.48</v>
      </c>
      <c r="H3075" s="13" t="n">
        <v>100</v>
      </c>
      <c r="I3075" s="21" t="n">
        <f>G3075*H3075*7</f>
        <v>336</v>
      </c>
      <c r="J3075" s="13" t="s">
        <v>128</v>
      </c>
      <c r="K3075" s="15" t="n">
        <v>30082</v>
      </c>
      <c r="L3075" s="15" t="n">
        <v>3981</v>
      </c>
      <c r="M3075" s="15" t="n">
        <v>75</v>
      </c>
      <c r="N3075" s="12" t="n">
        <v>0.009</v>
      </c>
      <c r="O3075" s="12" t="n">
        <v>0.477</v>
      </c>
      <c r="P3075" s="12" t="n">
        <v>35.784</v>
      </c>
      <c r="Q3075" s="23" t="n">
        <f>M3075/H3075</f>
        <v>0.75</v>
      </c>
    </row>
    <row r="3076" ht="22.5" customHeight="1">
      <c r="A3076" s="32"/>
      <c r="B3076" s="20"/>
      <c r="C3076" s="13" t="n">
        <v>9311355</v>
      </c>
      <c r="D3076" s="13" t="s">
        <v>29</v>
      </c>
      <c r="E3076" s="14" t="s">
        <v>14</v>
      </c>
      <c r="F3076" s="13" t="s">
        <v>15</v>
      </c>
      <c r="G3076" s="24" t="n">
        <v>0.15</v>
      </c>
      <c r="H3076" s="13" t="n">
        <v>20</v>
      </c>
      <c r="I3076" s="21" t="n">
        <f>G3076*H3076*7</f>
        <v>21</v>
      </c>
      <c r="J3076" s="13" t="s">
        <v>128</v>
      </c>
      <c r="K3076" s="15" t="n">
        <v>6023</v>
      </c>
      <c r="L3076" s="15" t="n">
        <v>1638</v>
      </c>
      <c r="M3076" s="15" t="n">
        <v>8</v>
      </c>
      <c r="N3076" s="12" t="n">
        <v>0.001</v>
      </c>
      <c r="O3076" s="12" t="n">
        <v>0.15</v>
      </c>
      <c r="P3076" s="12" t="n">
        <v>1.2</v>
      </c>
      <c r="Q3076" s="23" t="n">
        <f>M3076/H3076</f>
        <v>0.4</v>
      </c>
    </row>
    <row r="3077" ht="22.5" customHeight="1">
      <c r="A3077" s="32"/>
      <c r="B3077" s="20"/>
      <c r="C3077" s="13" t="n">
        <v>12114239</v>
      </c>
      <c r="D3077" s="13" t="s">
        <v>27</v>
      </c>
      <c r="E3077" s="14" t="s">
        <v>14</v>
      </c>
      <c r="F3077" s="13" t="s">
        <v>26</v>
      </c>
      <c r="G3077" s="24" t="n">
        <v>0.2</v>
      </c>
      <c r="H3077" s="13" t="n">
        <v>100</v>
      </c>
      <c r="I3077" s="21" t="n">
        <f>G3077*H3077*7</f>
        <v>140</v>
      </c>
      <c r="J3077" s="13" t="s">
        <v>128</v>
      </c>
      <c r="K3077" s="15" t="n">
        <v>46002</v>
      </c>
      <c r="L3077" s="15" t="n">
        <v>244</v>
      </c>
      <c r="M3077" s="15" t="n">
        <v>45</v>
      </c>
      <c r="N3077" s="12" t="n">
        <v>0.02</v>
      </c>
      <c r="O3077" s="12" t="n">
        <v>0.11</v>
      </c>
      <c r="P3077" s="12" t="n">
        <v>5.09</v>
      </c>
      <c r="Q3077" s="23" t="n">
        <f>M3077/H3077</f>
        <v>0.45</v>
      </c>
    </row>
    <row r="3078" ht="22.5" customHeight="1">
      <c r="A3078" s="32"/>
      <c r="B3078" s="20"/>
      <c r="C3078" s="13" t="n">
        <v>10501490</v>
      </c>
      <c r="D3078" s="13" t="s">
        <v>13</v>
      </c>
      <c r="E3078" s="14" t="s">
        <v>14</v>
      </c>
      <c r="F3078" s="13" t="s">
        <v>15</v>
      </c>
      <c r="G3078" s="24" t="n">
        <v>0.15</v>
      </c>
      <c r="H3078" s="13" t="n">
        <v>100</v>
      </c>
      <c r="I3078" s="21" t="n">
        <f>G3078*H3078*7</f>
        <v>105</v>
      </c>
      <c r="J3078" s="13" t="s">
        <v>128</v>
      </c>
      <c r="K3078" s="15" t="n">
        <v>660</v>
      </c>
      <c r="L3078" s="15" t="n">
        <v>267</v>
      </c>
      <c r="M3078" s="15" t="n">
        <v>3</v>
      </c>
      <c r="N3078" s="12" t="n">
        <v>0.001</v>
      </c>
      <c r="O3078" s="12" t="n">
        <v>0.13</v>
      </c>
      <c r="P3078" s="12" t="n">
        <v>0.39</v>
      </c>
      <c r="Q3078" s="23" t="n">
        <f>M3078/H3078</f>
        <v>0.03</v>
      </c>
    </row>
    <row r="3079" ht="22.5" customHeight="1">
      <c r="A3079" s="32"/>
      <c r="B3079" s="20"/>
      <c r="C3079" s="53" t="n">
        <v>10912510</v>
      </c>
      <c r="D3079" s="13" t="s">
        <v>10</v>
      </c>
      <c r="E3079" s="14" t="s">
        <v>11</v>
      </c>
      <c r="F3079" s="13" t="s">
        <v>30</v>
      </c>
      <c r="G3079" s="24" t="n">
        <v>0.17</v>
      </c>
      <c r="H3079" s="13" t="n">
        <v>1500</v>
      </c>
      <c r="I3079" s="21" t="n">
        <f>G3079*H3079*7</f>
        <v>1785</v>
      </c>
      <c r="J3079" s="13" t="s">
        <v>128</v>
      </c>
      <c r="K3079" s="15" t="n">
        <v>44127</v>
      </c>
      <c r="L3079" s="15" t="n">
        <v>10396</v>
      </c>
      <c r="M3079" s="15" t="n">
        <v>316</v>
      </c>
      <c r="N3079" s="12" t="n">
        <v>0.01</v>
      </c>
      <c r="O3079" s="12" t="n">
        <v>0.3054</v>
      </c>
      <c r="P3079" s="12" t="n">
        <v>101.1</v>
      </c>
      <c r="Q3079" s="23" t="n">
        <f>M3079/H3079</f>
        <v>0.210666666666667</v>
      </c>
    </row>
    <row r="3080" ht="22.5" customHeight="1">
      <c r="A3080" s="32"/>
      <c r="B3080" s="20"/>
      <c r="C3080" s="53" t="n">
        <v>11080098</v>
      </c>
      <c r="D3080" s="13" t="s">
        <v>22</v>
      </c>
      <c r="E3080" s="14" t="s">
        <v>24</v>
      </c>
      <c r="F3080" s="13" t="s">
        <v>15</v>
      </c>
      <c r="G3080" s="24" t="n">
        <v>0.6</v>
      </c>
      <c r="H3080" s="13" t="n">
        <v>100</v>
      </c>
      <c r="I3080" s="21" t="n">
        <f>G3080*H3080*7</f>
        <v>420</v>
      </c>
      <c r="J3080" s="13" t="s">
        <v>128</v>
      </c>
      <c r="K3080" s="15" t="n">
        <v>2924</v>
      </c>
      <c r="L3080" s="15" t="n">
        <v>1340</v>
      </c>
      <c r="M3080" s="15" t="n">
        <v>1</v>
      </c>
      <c r="N3080" s="12" t="n">
        <v>0</v>
      </c>
      <c r="O3080" s="12" t="n">
        <v>0.6</v>
      </c>
      <c r="P3080" s="12" t="n">
        <v>0.6</v>
      </c>
      <c r="Q3080" s="23" t="n">
        <f>M3080/H3080</f>
        <v>0.01</v>
      </c>
    </row>
    <row r="3081" ht="22.5" customHeight="1">
      <c r="A3081" s="32"/>
      <c r="B3081" s="20"/>
      <c r="C3081" s="53" t="n">
        <v>91540124</v>
      </c>
      <c r="D3081" s="13" t="s">
        <v>93</v>
      </c>
      <c r="E3081" s="14" t="s">
        <v>54</v>
      </c>
      <c r="F3081" s="13" t="s">
        <v>12</v>
      </c>
      <c r="G3081" s="24" t="n">
        <v>0.5</v>
      </c>
      <c r="H3081" s="13" t="n">
        <v>50</v>
      </c>
      <c r="I3081" s="21" t="n">
        <f>G3081*H3081*7</f>
        <v>175</v>
      </c>
      <c r="J3081" s="13" t="s">
        <v>128</v>
      </c>
      <c r="K3081" s="15" t="n">
        <v>967</v>
      </c>
      <c r="L3081" s="15" t="n">
        <v>359</v>
      </c>
      <c r="M3081" s="15" t="n">
        <v>0</v>
      </c>
      <c r="N3081" s="12" t="n">
        <v>0</v>
      </c>
      <c r="O3081" s="12" t="n">
        <v>0</v>
      </c>
      <c r="P3081" s="12" t="n">
        <v>5.5514</v>
      </c>
      <c r="Q3081" s="23" t="n">
        <f>M3081/H3081</f>
        <v>0</v>
      </c>
    </row>
    <row r="3082" ht="22.5" customHeight="1">
      <c r="A3082" s="32"/>
      <c r="B3082" s="20"/>
      <c r="C3082" s="53" t="n">
        <v>11715627</v>
      </c>
      <c r="D3082" s="13" t="s">
        <v>29</v>
      </c>
      <c r="E3082" s="14" t="s">
        <v>14</v>
      </c>
      <c r="F3082" s="13" t="s">
        <v>15</v>
      </c>
      <c r="G3082" s="24" t="n">
        <v>0.4</v>
      </c>
      <c r="H3082" s="13" t="n">
        <v>100</v>
      </c>
      <c r="I3082" s="21" t="n">
        <f>G3082*H3082*7</f>
        <v>280</v>
      </c>
      <c r="J3082" s="13" t="s">
        <v>128</v>
      </c>
      <c r="K3082" s="15" t="n">
        <v>80</v>
      </c>
      <c r="L3082" s="15" t="n">
        <v>8</v>
      </c>
      <c r="M3082" s="15" t="n">
        <v>0</v>
      </c>
      <c r="N3082" s="12" t="n">
        <v>0</v>
      </c>
      <c r="O3082" s="12" t="n">
        <v>0</v>
      </c>
      <c r="P3082" s="12" t="n">
        <v>0</v>
      </c>
      <c r="Q3082" s="23" t="n">
        <f>M3082/H3082</f>
        <v>0</v>
      </c>
    </row>
    <row r="3083" ht="22.5" customHeight="1">
      <c r="A3083" s="32"/>
      <c r="B3083" s="20"/>
      <c r="C3083" s="53" t="n">
        <v>11715655</v>
      </c>
      <c r="D3083" s="13" t="s">
        <v>16</v>
      </c>
      <c r="E3083" s="14" t="s">
        <v>11</v>
      </c>
      <c r="F3083" s="13" t="s">
        <v>15</v>
      </c>
      <c r="G3083" s="24" t="n">
        <v>0.15</v>
      </c>
      <c r="H3083" s="13" t="n">
        <v>100</v>
      </c>
      <c r="I3083" s="21" t="n">
        <f>G3083*H3083*7</f>
        <v>105</v>
      </c>
      <c r="J3083" s="13" t="s">
        <v>128</v>
      </c>
      <c r="K3083" s="15" t="n">
        <v>291</v>
      </c>
      <c r="L3083" s="15" t="n">
        <v>5</v>
      </c>
      <c r="M3083" s="15" t="n">
        <v>0</v>
      </c>
      <c r="N3083" s="12" t="n">
        <v>0</v>
      </c>
      <c r="O3083" s="12" t="n">
        <v>0</v>
      </c>
      <c r="P3083" s="12" t="n">
        <v>0</v>
      </c>
      <c r="Q3083" s="23" t="n">
        <f>M3083/H3083</f>
        <v>0</v>
      </c>
    </row>
    <row r="3084" ht="22.5" customHeight="1">
      <c r="A3084" s="32"/>
      <c r="B3084" s="20"/>
      <c r="C3084" s="53" t="n">
        <v>11715811</v>
      </c>
      <c r="D3084" s="13" t="s">
        <v>16</v>
      </c>
      <c r="E3084" s="14" t="s">
        <v>17</v>
      </c>
      <c r="F3084" s="13" t="s">
        <v>15</v>
      </c>
      <c r="G3084" s="24" t="n">
        <v>0.17</v>
      </c>
      <c r="H3084" s="13" t="n">
        <v>100</v>
      </c>
      <c r="I3084" s="21" t="n">
        <f>G3084*H3084*7</f>
        <v>119</v>
      </c>
      <c r="J3084" s="13" t="s">
        <v>128</v>
      </c>
      <c r="K3084" s="15" t="n">
        <v>200</v>
      </c>
      <c r="L3084" s="15" t="n">
        <v>0</v>
      </c>
      <c r="M3084" s="15" t="n">
        <v>0</v>
      </c>
      <c r="N3084" s="12" t="n">
        <v>0</v>
      </c>
      <c r="O3084" s="12" t="n">
        <v>0</v>
      </c>
      <c r="P3084" s="12" t="n">
        <v>0</v>
      </c>
      <c r="Q3084" s="23" t="n">
        <f>M3084/H3084</f>
        <v>0</v>
      </c>
    </row>
    <row r="3085" ht="22.5" customHeight="1">
      <c r="A3085" s="32"/>
      <c r="B3085" s="20"/>
      <c r="C3085" s="53" t="n">
        <v>11729927</v>
      </c>
      <c r="D3085" s="13" t="s">
        <v>10</v>
      </c>
      <c r="E3085" s="14" t="s">
        <v>20</v>
      </c>
      <c r="F3085" s="13" t="s">
        <v>15</v>
      </c>
      <c r="G3085" s="24" t="n">
        <v>0.25</v>
      </c>
      <c r="H3085" s="13" t="n">
        <v>100</v>
      </c>
      <c r="I3085" s="21" t="n">
        <f>G3085*H3085*7</f>
        <v>175</v>
      </c>
      <c r="J3085" s="13" t="s">
        <v>128</v>
      </c>
      <c r="K3085" s="15" t="n">
        <v>619</v>
      </c>
      <c r="L3085" s="15" t="n">
        <v>27</v>
      </c>
      <c r="M3085" s="15" t="n">
        <v>0</v>
      </c>
      <c r="N3085" s="12" t="n">
        <v>0</v>
      </c>
      <c r="O3085" s="12" t="n">
        <v>0</v>
      </c>
      <c r="P3085" s="12" t="n">
        <v>0</v>
      </c>
      <c r="Q3085" s="23" t="n">
        <f>M3085/H3085</f>
        <v>0</v>
      </c>
    </row>
    <row r="3086" ht="22.5" customHeight="1">
      <c r="A3086" s="32"/>
      <c r="B3086" s="20"/>
      <c r="C3086" s="53" t="n">
        <v>11729820</v>
      </c>
      <c r="D3086" s="13" t="s">
        <v>10</v>
      </c>
      <c r="E3086" s="14" t="s">
        <v>25</v>
      </c>
      <c r="F3086" s="13" t="s">
        <v>15</v>
      </c>
      <c r="G3086" s="24" t="n">
        <v>0.3</v>
      </c>
      <c r="H3086" s="13" t="n">
        <v>100</v>
      </c>
      <c r="I3086" s="21" t="n">
        <f>G3086*H3086*7</f>
        <v>210</v>
      </c>
      <c r="J3086" s="13" t="s">
        <v>128</v>
      </c>
      <c r="K3086" s="15" t="n">
        <v>17</v>
      </c>
      <c r="L3086" s="15" t="n">
        <v>2</v>
      </c>
      <c r="M3086" s="15" t="n">
        <v>0</v>
      </c>
      <c r="N3086" s="12" t="n">
        <v>0</v>
      </c>
      <c r="O3086" s="12" t="n">
        <v>0</v>
      </c>
      <c r="P3086" s="12" t="n">
        <v>0</v>
      </c>
      <c r="Q3086" s="23" t="n">
        <f>M3086/H3086</f>
        <v>0</v>
      </c>
    </row>
    <row r="3087" ht="22.5" customHeight="1">
      <c r="A3087" s="32"/>
      <c r="B3087" s="20"/>
      <c r="C3087" s="53" t="n">
        <v>11729830</v>
      </c>
      <c r="D3087" s="13" t="s">
        <v>10</v>
      </c>
      <c r="E3087" s="14" t="s">
        <v>11</v>
      </c>
      <c r="F3087" s="13" t="s">
        <v>12</v>
      </c>
      <c r="G3087" s="24" t="n">
        <v>0.17</v>
      </c>
      <c r="H3087" s="13" t="n">
        <v>100</v>
      </c>
      <c r="I3087" s="21" t="n">
        <f>G3087*H3087*7</f>
        <v>119</v>
      </c>
      <c r="J3087" s="13" t="s">
        <v>128</v>
      </c>
      <c r="K3087" s="15" t="n">
        <v>12</v>
      </c>
      <c r="L3087" s="15" t="n">
        <v>4</v>
      </c>
      <c r="M3087" s="15" t="n">
        <v>0</v>
      </c>
      <c r="N3087" s="12" t="n">
        <v>0</v>
      </c>
      <c r="O3087" s="12" t="n">
        <v>0</v>
      </c>
      <c r="P3087" s="12" t="n">
        <v>0.0002</v>
      </c>
      <c r="Q3087" s="23" t="n">
        <f>M3087/H3087</f>
        <v>0</v>
      </c>
    </row>
    <row r="3088" ht="22.5" customHeight="1">
      <c r="A3088" s="32"/>
      <c r="B3088" s="20"/>
      <c r="C3088" s="53" t="n">
        <v>11892329</v>
      </c>
      <c r="D3088" s="13" t="s">
        <v>10</v>
      </c>
      <c r="E3088" s="14" t="s">
        <v>11</v>
      </c>
      <c r="F3088" s="13" t="s">
        <v>15</v>
      </c>
      <c r="G3088" s="24" t="n">
        <v>0.25</v>
      </c>
      <c r="H3088" s="13" t="n">
        <v>800</v>
      </c>
      <c r="I3088" s="21" t="n">
        <f>G3088*H3088*7</f>
        <v>1400</v>
      </c>
      <c r="J3088" s="13" t="s">
        <v>128</v>
      </c>
      <c r="K3088" s="15" t="n">
        <v>76550</v>
      </c>
      <c r="L3088" s="15" t="n">
        <v>30568</v>
      </c>
      <c r="M3088" s="15" t="n">
        <v>1502</v>
      </c>
      <c r="N3088" s="12" t="n">
        <v>0.011</v>
      </c>
      <c r="O3088" s="12" t="n">
        <v>0.22</v>
      </c>
      <c r="P3088" s="12" t="n">
        <v>330.44</v>
      </c>
      <c r="Q3088" s="23" t="n">
        <f>M3088/H3088</f>
        <v>1.8775</v>
      </c>
    </row>
    <row r="3089" ht="22.5" customHeight="1">
      <c r="A3089" s="32"/>
      <c r="B3089" s="20"/>
      <c r="C3089" s="53" t="n">
        <v>91560708</v>
      </c>
      <c r="D3089" s="13" t="s">
        <v>31</v>
      </c>
      <c r="E3089" s="14" t="s">
        <v>32</v>
      </c>
      <c r="F3089" s="13" t="s">
        <v>15</v>
      </c>
      <c r="G3089" s="24" t="n">
        <v>0.09</v>
      </c>
      <c r="H3089" s="13" t="n">
        <v>800</v>
      </c>
      <c r="I3089" s="21" t="n">
        <f>G3089*H3089*7</f>
        <v>504</v>
      </c>
      <c r="J3089" s="13" t="s">
        <v>128</v>
      </c>
      <c r="K3089" s="15" t="n">
        <v>37046</v>
      </c>
      <c r="L3089" s="15" t="n">
        <v>15611</v>
      </c>
      <c r="M3089" s="15" t="n">
        <v>271</v>
      </c>
      <c r="N3089" s="12" t="n">
        <v>0.002</v>
      </c>
      <c r="O3089" s="12" t="n">
        <v>0.09</v>
      </c>
      <c r="P3089" s="12" t="n">
        <v>24.39</v>
      </c>
      <c r="Q3089" s="23" t="n">
        <f>M3089/H3089</f>
        <v>0.33875</v>
      </c>
    </row>
    <row r="3090" ht="22.5" customHeight="1">
      <c r="A3090" s="32"/>
      <c r="B3090" s="20"/>
      <c r="C3090" s="53" t="n">
        <v>91560709</v>
      </c>
      <c r="D3090" s="13" t="s">
        <v>31</v>
      </c>
      <c r="E3090" s="14" t="s">
        <v>33</v>
      </c>
      <c r="F3090" s="13" t="s">
        <v>15</v>
      </c>
      <c r="G3090" s="24" t="n">
        <v>0.06</v>
      </c>
      <c r="H3090" s="13" t="n">
        <v>500</v>
      </c>
      <c r="I3090" s="21" t="n">
        <f>G3090*H3090*7</f>
        <v>210</v>
      </c>
      <c r="J3090" s="13" t="s">
        <v>128</v>
      </c>
      <c r="K3090" s="15" t="n">
        <v>58731</v>
      </c>
      <c r="L3090" s="15" t="n">
        <v>33117</v>
      </c>
      <c r="M3090" s="15" t="n">
        <v>500</v>
      </c>
      <c r="N3090" s="12" t="n">
        <v>0.001</v>
      </c>
      <c r="O3090" s="12" t="n">
        <v>0.06</v>
      </c>
      <c r="P3090" s="12" t="n">
        <v>30</v>
      </c>
      <c r="Q3090" s="23" t="n">
        <f>M3090/H3090</f>
        <v>1</v>
      </c>
    </row>
    <row r="3091" ht="22.5" customHeight="1">
      <c r="A3091" s="32"/>
      <c r="B3091" s="20"/>
      <c r="C3091" s="53" t="n">
        <v>12064281</v>
      </c>
      <c r="D3091" s="13" t="s">
        <v>16</v>
      </c>
      <c r="E3091" s="14" t="s">
        <v>18</v>
      </c>
      <c r="F3091" s="13" t="s">
        <v>15</v>
      </c>
      <c r="G3091" s="24" t="n">
        <v>0.7</v>
      </c>
      <c r="H3091" s="13" t="n">
        <v>100</v>
      </c>
      <c r="I3091" s="21" t="n">
        <f>G3091*H3091*7</f>
        <v>490</v>
      </c>
      <c r="J3091" s="13" t="s">
        <v>128</v>
      </c>
      <c r="K3091" s="15" t="n">
        <v>4235</v>
      </c>
      <c r="L3091" s="15" t="n">
        <v>3</v>
      </c>
      <c r="M3091" s="15" t="n">
        <v>0</v>
      </c>
      <c r="N3091" s="12" t="n">
        <v>0</v>
      </c>
      <c r="O3091" s="12" t="n">
        <v>0</v>
      </c>
      <c r="P3091" s="12" t="n">
        <v>0</v>
      </c>
      <c r="Q3091" s="23" t="n">
        <f>M3091/H3091</f>
        <v>0</v>
      </c>
    </row>
    <row r="3092" ht="22.5" customHeight="1">
      <c r="A3092" s="32"/>
      <c r="B3092" s="20"/>
      <c r="C3092" s="53" t="n">
        <v>11987622</v>
      </c>
      <c r="D3092" s="13" t="s">
        <v>10</v>
      </c>
      <c r="E3092" s="14" t="s">
        <v>11</v>
      </c>
      <c r="F3092" s="13" t="s">
        <v>30</v>
      </c>
      <c r="G3092" s="24" t="n">
        <v>0.23</v>
      </c>
      <c r="H3092" s="13" t="n">
        <v>200</v>
      </c>
      <c r="I3092" s="21" t="n">
        <f>G3092*H3092*7</f>
        <v>322</v>
      </c>
      <c r="J3092" s="13" t="s">
        <v>128</v>
      </c>
      <c r="K3092" s="15" t="n">
        <v>4806</v>
      </c>
      <c r="L3092" s="15" t="n">
        <v>1007</v>
      </c>
      <c r="M3092" s="15" t="n">
        <v>0</v>
      </c>
      <c r="N3092" s="12" t="n">
        <v>0</v>
      </c>
      <c r="O3092" s="12" t="n">
        <v>0</v>
      </c>
      <c r="P3092" s="12" t="n">
        <v>0.36</v>
      </c>
      <c r="Q3092" s="23" t="n">
        <f>M3092/H3092</f>
        <v>0</v>
      </c>
    </row>
    <row r="3093" ht="22.5" customHeight="1">
      <c r="A3093" s="32"/>
      <c r="B3093" s="20"/>
      <c r="C3093" s="53" t="n">
        <v>91565960</v>
      </c>
      <c r="D3093" s="13" t="s">
        <v>93</v>
      </c>
      <c r="E3093" s="14" t="s">
        <v>54</v>
      </c>
      <c r="F3093" s="13" t="s">
        <v>12</v>
      </c>
      <c r="G3093" s="24" t="n">
        <v>0.5</v>
      </c>
      <c r="H3093" s="13" t="n">
        <v>50</v>
      </c>
      <c r="I3093" s="21" t="n">
        <f>G3093*H3093*7</f>
        <v>175</v>
      </c>
      <c r="J3093" s="13" t="s">
        <v>128</v>
      </c>
      <c r="K3093" s="15" t="n">
        <v>127</v>
      </c>
      <c r="L3093" s="15" t="n">
        <v>20</v>
      </c>
      <c r="M3093" s="15" t="n">
        <v>0</v>
      </c>
      <c r="N3093" s="12" t="n">
        <v>0</v>
      </c>
      <c r="O3093" s="12" t="n">
        <v>0</v>
      </c>
      <c r="P3093" s="12" t="n">
        <v>0.1142</v>
      </c>
      <c r="Q3093" s="23" t="n">
        <f>M3093/H3093</f>
        <v>0</v>
      </c>
    </row>
    <row r="3094" ht="22.5" customHeight="1">
      <c r="A3094" s="32"/>
      <c r="B3094" s="20"/>
      <c r="C3094" s="53" t="n">
        <v>91548044</v>
      </c>
      <c r="D3094" s="13" t="s">
        <v>34</v>
      </c>
      <c r="E3094" s="14" t="s">
        <v>14</v>
      </c>
      <c r="F3094" s="13" t="s">
        <v>12</v>
      </c>
      <c r="G3094" s="21" t="n">
        <v>1</v>
      </c>
      <c r="H3094" s="13" t="n">
        <v>50</v>
      </c>
      <c r="I3094" s="21" t="n">
        <f>G3094*H3094*7</f>
        <v>350</v>
      </c>
      <c r="J3094" s="13" t="s">
        <v>128</v>
      </c>
      <c r="K3094" s="15" t="n">
        <v>49767</v>
      </c>
      <c r="L3094" s="15" t="n">
        <v>2360</v>
      </c>
      <c r="M3094" s="15" t="n">
        <v>0</v>
      </c>
      <c r="N3094" s="12" t="n">
        <v>0</v>
      </c>
      <c r="O3094" s="12" t="n">
        <v>0</v>
      </c>
      <c r="P3094" s="12" t="n">
        <v>5.8396</v>
      </c>
      <c r="Q3094" s="23" t="n">
        <f>M3094/H3094</f>
        <v>0</v>
      </c>
    </row>
    <row r="3095" ht="22.5" customHeight="1">
      <c r="A3095" s="32"/>
      <c r="B3095" s="20"/>
      <c r="C3095" s="53" t="n">
        <v>91567811</v>
      </c>
      <c r="D3095" s="13" t="s">
        <v>34</v>
      </c>
      <c r="E3095" s="14" t="s">
        <v>14</v>
      </c>
      <c r="F3095" s="13" t="s">
        <v>15</v>
      </c>
      <c r="G3095" s="21" t="n">
        <v>0.4</v>
      </c>
      <c r="H3095" s="13" t="n">
        <v>200</v>
      </c>
      <c r="I3095" s="21" t="n">
        <f>G3095*H3095*7</f>
        <v>560</v>
      </c>
      <c r="J3095" s="13" t="s">
        <v>128</v>
      </c>
      <c r="K3095" s="15" t="n">
        <v>83736</v>
      </c>
      <c r="L3095" s="15" t="n">
        <v>27878</v>
      </c>
      <c r="M3095" s="15" t="n">
        <v>0</v>
      </c>
      <c r="N3095" s="12" t="n">
        <v>0</v>
      </c>
      <c r="O3095" s="12" t="n">
        <v>0</v>
      </c>
      <c r="P3095" s="12" t="n">
        <v>0</v>
      </c>
      <c r="Q3095" s="23" t="n">
        <f>M3095/H3095</f>
        <v>0</v>
      </c>
    </row>
    <row r="3096" ht="22.5" customHeight="1">
      <c r="A3096" s="32"/>
      <c r="B3096" s="51" t="s">
        <v>129</v>
      </c>
      <c r="C3096" s="13" t="n">
        <v>6061077</v>
      </c>
      <c r="D3096" s="13" t="s">
        <v>35</v>
      </c>
      <c r="E3096" s="14" t="s">
        <v>14</v>
      </c>
      <c r="F3096" s="13" t="s">
        <v>15</v>
      </c>
      <c r="G3096" s="24" t="n">
        <v>2</v>
      </c>
      <c r="H3096" s="13" t="n">
        <v>20</v>
      </c>
      <c r="I3096" s="21" t="n">
        <f>G3096*H3096*7</f>
        <v>280</v>
      </c>
      <c r="J3096" s="13" t="s">
        <v>128</v>
      </c>
      <c r="K3096" s="17" t="n">
        <v>43604</v>
      </c>
      <c r="L3096" s="15" t="n">
        <v>512</v>
      </c>
      <c r="M3096" s="15" t="n">
        <v>3</v>
      </c>
      <c r="N3096" s="12" t="n">
        <v>0.003</v>
      </c>
      <c r="O3096" s="12" t="n">
        <v>0.588</v>
      </c>
      <c r="P3096" s="12" t="n">
        <v>1.765</v>
      </c>
      <c r="Q3096" s="23" t="n">
        <f>M3096/H3096</f>
        <v>0.15</v>
      </c>
    </row>
    <row r="3097" ht="22.5" customHeight="1">
      <c r="A3097" s="32"/>
      <c r="B3097" s="20"/>
      <c r="C3097" s="13" t="n">
        <v>6607117</v>
      </c>
      <c r="D3097" s="13" t="s">
        <v>35</v>
      </c>
      <c r="E3097" s="14" t="s">
        <v>14</v>
      </c>
      <c r="F3097" s="13" t="s">
        <v>15</v>
      </c>
      <c r="G3097" s="24" t="n">
        <v>2</v>
      </c>
      <c r="H3097" s="13" t="n">
        <v>300</v>
      </c>
      <c r="I3097" s="21" t="n">
        <f>G3097*H3097*7</f>
        <v>4200</v>
      </c>
      <c r="J3097" s="13" t="s">
        <v>128</v>
      </c>
      <c r="K3097" s="17" t="n">
        <v>31395</v>
      </c>
      <c r="L3097" s="15" t="n">
        <v>1830</v>
      </c>
      <c r="M3097" s="15" t="n">
        <v>126</v>
      </c>
      <c r="N3097" s="12" t="n">
        <v>0.069</v>
      </c>
      <c r="O3097" s="12" t="n">
        <v>1</v>
      </c>
      <c r="P3097" s="12" t="n">
        <v>125.946</v>
      </c>
      <c r="Q3097" s="23" t="n">
        <f>M3097/H3097</f>
        <v>0.42</v>
      </c>
    </row>
    <row r="3098" ht="22.5" customHeight="1">
      <c r="A3098" s="32"/>
      <c r="B3098" s="20"/>
      <c r="C3098" s="13" t="n">
        <v>5497580</v>
      </c>
      <c r="D3098" s="13" t="s">
        <v>31</v>
      </c>
      <c r="E3098" s="14" t="s">
        <v>17</v>
      </c>
      <c r="F3098" s="13" t="s">
        <v>15</v>
      </c>
      <c r="G3098" s="24" t="n">
        <v>0.28</v>
      </c>
      <c r="H3098" s="13" t="n">
        <v>1700</v>
      </c>
      <c r="I3098" s="21" t="n">
        <f>G3098*H3098*7</f>
        <v>3332</v>
      </c>
      <c r="J3098" s="13" t="s">
        <v>128</v>
      </c>
      <c r="K3098" s="17" t="n">
        <v>452502</v>
      </c>
      <c r="L3098" s="15" t="n">
        <v>145040</v>
      </c>
      <c r="M3098" s="15" t="n">
        <v>1632</v>
      </c>
      <c r="N3098" s="12" t="n">
        <v>0.003</v>
      </c>
      <c r="O3098" s="12" t="n">
        <v>0.252</v>
      </c>
      <c r="P3098" s="12" t="n">
        <v>410.782</v>
      </c>
      <c r="Q3098" s="23" t="n">
        <f>M3098/H3098</f>
        <v>0.96</v>
      </c>
    </row>
    <row r="3099" ht="22.5" customHeight="1">
      <c r="A3099" s="32"/>
      <c r="B3099" s="20"/>
      <c r="C3099" s="13" t="n">
        <v>91407542</v>
      </c>
      <c r="D3099" s="13" t="s">
        <v>31</v>
      </c>
      <c r="E3099" s="14" t="s">
        <v>36</v>
      </c>
      <c r="F3099" s="13" t="s">
        <v>15</v>
      </c>
      <c r="G3099" s="24" t="n">
        <v>0.02</v>
      </c>
      <c r="H3099" s="13" t="n">
        <v>300</v>
      </c>
      <c r="I3099" s="21" t="n">
        <f>G3099*H3099*7</f>
        <v>42</v>
      </c>
      <c r="J3099" s="13" t="s">
        <v>128</v>
      </c>
      <c r="K3099" s="17" t="n">
        <v>172468</v>
      </c>
      <c r="L3099" s="15" t="n">
        <v>47260</v>
      </c>
      <c r="M3099" s="15" t="n">
        <v>299</v>
      </c>
      <c r="N3099" s="12" t="n">
        <v>0</v>
      </c>
      <c r="O3099" s="12" t="n">
        <v>0.02</v>
      </c>
      <c r="P3099" s="12" t="n">
        <v>6.102</v>
      </c>
      <c r="Q3099" s="23" t="n">
        <f>M3099/H3099</f>
        <v>0.996666666666667</v>
      </c>
    </row>
    <row r="3100" ht="22.5" customHeight="1">
      <c r="A3100" s="32"/>
      <c r="B3100" s="20"/>
      <c r="C3100" s="13" t="n">
        <v>8998645</v>
      </c>
      <c r="D3100" s="13" t="s">
        <v>31</v>
      </c>
      <c r="E3100" s="14" t="s">
        <v>17</v>
      </c>
      <c r="F3100" s="13" t="s">
        <v>15</v>
      </c>
      <c r="G3100" s="24" t="n">
        <v>0.28</v>
      </c>
      <c r="H3100" s="13" t="n">
        <v>200</v>
      </c>
      <c r="I3100" s="21" t="n">
        <f>G3100*H3100*7</f>
        <v>392</v>
      </c>
      <c r="J3100" s="13" t="s">
        <v>128</v>
      </c>
      <c r="K3100" s="17" t="n">
        <v>84939</v>
      </c>
      <c r="L3100" s="15" t="n">
        <v>412</v>
      </c>
      <c r="M3100" s="15" t="n">
        <v>5</v>
      </c>
      <c r="N3100" s="12" t="n">
        <v>0.002</v>
      </c>
      <c r="O3100" s="12" t="n">
        <v>0.185</v>
      </c>
      <c r="P3100" s="12" t="n">
        <v>0.925</v>
      </c>
      <c r="Q3100" s="23" t="n">
        <f>M3100/H3100</f>
        <v>0.025</v>
      </c>
    </row>
    <row r="3101" ht="22.5" customHeight="1">
      <c r="A3101" s="32"/>
      <c r="B3101" s="20"/>
      <c r="C3101" s="13" t="n">
        <v>4383473</v>
      </c>
      <c r="D3101" s="13" t="s">
        <v>35</v>
      </c>
      <c r="E3101" s="14" t="s">
        <v>14</v>
      </c>
      <c r="F3101" s="13" t="s">
        <v>15</v>
      </c>
      <c r="G3101" s="24" t="n">
        <v>0.2</v>
      </c>
      <c r="H3101" s="13" t="n">
        <v>150</v>
      </c>
      <c r="I3101" s="21" t="n">
        <f>G3101*H3101*7</f>
        <v>210</v>
      </c>
      <c r="J3101" s="13" t="s">
        <v>128</v>
      </c>
      <c r="K3101" s="17" t="n">
        <v>80627</v>
      </c>
      <c r="L3101" s="15" t="n">
        <v>7621</v>
      </c>
      <c r="M3101" s="15" t="n">
        <v>150</v>
      </c>
      <c r="N3101" s="12" t="n">
        <v>0.004</v>
      </c>
      <c r="O3101" s="12" t="n">
        <v>0.199</v>
      </c>
      <c r="P3101" s="12" t="n">
        <v>29.88</v>
      </c>
      <c r="Q3101" s="23" t="n">
        <f>M3101/H3101</f>
        <v>1</v>
      </c>
    </row>
    <row r="3102" ht="22.5" customHeight="1">
      <c r="A3102" s="32"/>
      <c r="B3102" s="20"/>
      <c r="C3102" s="13" t="n">
        <v>8094753</v>
      </c>
      <c r="D3102" s="13" t="s">
        <v>35</v>
      </c>
      <c r="E3102" s="14" t="s">
        <v>14</v>
      </c>
      <c r="F3102" s="13" t="s">
        <v>26</v>
      </c>
      <c r="G3102" s="24" t="n">
        <v>0.3</v>
      </c>
      <c r="H3102" s="13" t="n">
        <v>400</v>
      </c>
      <c r="I3102" s="21" t="n">
        <f>G3102*H3102*7</f>
        <v>840</v>
      </c>
      <c r="J3102" s="13" t="s">
        <v>128</v>
      </c>
      <c r="K3102" s="17" t="n">
        <v>1103427</v>
      </c>
      <c r="L3102" s="15" t="n">
        <v>3930</v>
      </c>
      <c r="M3102" s="15" t="n">
        <v>251</v>
      </c>
      <c r="N3102" s="12" t="n">
        <v>0.01</v>
      </c>
      <c r="O3102" s="12" t="n">
        <v>0.23</v>
      </c>
      <c r="P3102" s="12" t="n">
        <v>56.99</v>
      </c>
      <c r="Q3102" s="23" t="n">
        <f>M3102/H3102</f>
        <v>0.6275</v>
      </c>
    </row>
    <row r="3103" ht="22.5" customHeight="1">
      <c r="A3103" s="32"/>
      <c r="B3103" s="20"/>
      <c r="C3103" s="13" t="n">
        <v>9415350</v>
      </c>
      <c r="D3103" s="13" t="s">
        <v>37</v>
      </c>
      <c r="E3103" s="14" t="s">
        <v>14</v>
      </c>
      <c r="F3103" s="13" t="s">
        <v>26</v>
      </c>
      <c r="G3103" s="24" t="n">
        <v>0.15</v>
      </c>
      <c r="H3103" s="13" t="n">
        <v>50</v>
      </c>
      <c r="I3103" s="21" t="n">
        <f>G3103*H3103*7</f>
        <v>52.5</v>
      </c>
      <c r="J3103" s="13" t="s">
        <v>128</v>
      </c>
      <c r="K3103" s="17" t="n">
        <v>12056</v>
      </c>
      <c r="L3103" s="15" t="n">
        <v>346</v>
      </c>
      <c r="M3103" s="15" t="n">
        <v>23</v>
      </c>
      <c r="N3103" s="12" t="n">
        <v>0.02</v>
      </c>
      <c r="O3103" s="12" t="n">
        <v>0.27</v>
      </c>
      <c r="P3103" s="12" t="n">
        <v>6.21</v>
      </c>
      <c r="Q3103" s="23" t="n">
        <f>M3103/H3103</f>
        <v>0.46</v>
      </c>
    </row>
    <row r="3104" ht="22.5" customHeight="1">
      <c r="A3104" s="32"/>
      <c r="B3104" s="20"/>
      <c r="C3104" s="13" t="n">
        <v>2783561</v>
      </c>
      <c r="D3104" s="13" t="s">
        <v>38</v>
      </c>
      <c r="E3104" s="14" t="s">
        <v>14</v>
      </c>
      <c r="F3104" s="13" t="s">
        <v>15</v>
      </c>
      <c r="G3104" s="24" t="n">
        <v>0.1</v>
      </c>
      <c r="H3104" s="13" t="n">
        <v>500</v>
      </c>
      <c r="I3104" s="21" t="n">
        <f>G3104*H3104*7</f>
        <v>350</v>
      </c>
      <c r="J3104" s="13" t="s">
        <v>128</v>
      </c>
      <c r="K3104" s="17" t="n">
        <v>46843</v>
      </c>
      <c r="L3104" s="15" t="n">
        <v>8185</v>
      </c>
      <c r="M3104" s="15" t="n">
        <v>430</v>
      </c>
      <c r="N3104" s="12" t="n">
        <v>0.005</v>
      </c>
      <c r="O3104" s="12" t="n">
        <v>0.104</v>
      </c>
      <c r="P3104" s="12" t="n">
        <v>44.725</v>
      </c>
      <c r="Q3104" s="23" t="n">
        <f>M3104/H3104</f>
        <v>0.86</v>
      </c>
    </row>
    <row r="3105" ht="22.5" customHeight="1">
      <c r="A3105" s="32"/>
      <c r="B3105" s="20"/>
      <c r="C3105" s="13" t="n">
        <v>10599157</v>
      </c>
      <c r="D3105" s="13" t="s">
        <v>39</v>
      </c>
      <c r="E3105" s="14" t="s">
        <v>14</v>
      </c>
      <c r="F3105" s="13" t="s">
        <v>15</v>
      </c>
      <c r="G3105" s="24" t="n">
        <v>0.3</v>
      </c>
      <c r="H3105" s="13" t="n">
        <v>150</v>
      </c>
      <c r="I3105" s="21" t="n">
        <f>G3105*H3105*7</f>
        <v>315</v>
      </c>
      <c r="J3105" s="13" t="s">
        <v>128</v>
      </c>
      <c r="K3105" s="17" t="n">
        <v>16018</v>
      </c>
      <c r="L3105" s="15" t="n">
        <v>4545</v>
      </c>
      <c r="M3105" s="15" t="n">
        <v>103</v>
      </c>
      <c r="N3105" s="12" t="n">
        <v>0.007</v>
      </c>
      <c r="O3105" s="12" t="n">
        <v>0.31</v>
      </c>
      <c r="P3105" s="12" t="n">
        <v>31.9</v>
      </c>
      <c r="Q3105" s="23" t="n">
        <f>M3105/H3105</f>
        <v>0.686666666666667</v>
      </c>
    </row>
    <row r="3106" ht="22.5" customHeight="1">
      <c r="A3106" s="32"/>
      <c r="B3106" s="20"/>
      <c r="C3106" s="13" t="n">
        <v>10599681</v>
      </c>
      <c r="D3106" s="13" t="s">
        <v>40</v>
      </c>
      <c r="E3106" s="14" t="s">
        <v>14</v>
      </c>
      <c r="F3106" s="13" t="s">
        <v>15</v>
      </c>
      <c r="G3106" s="24" t="n">
        <v>0.13</v>
      </c>
      <c r="H3106" s="13" t="n">
        <v>400</v>
      </c>
      <c r="I3106" s="21" t="n">
        <f>G3106*H3106*7</f>
        <v>364</v>
      </c>
      <c r="J3106" s="13" t="s">
        <v>128</v>
      </c>
      <c r="K3106" s="15" t="n">
        <v>21193</v>
      </c>
      <c r="L3106" s="15" t="n">
        <v>6739</v>
      </c>
      <c r="M3106" s="15" t="n">
        <v>294</v>
      </c>
      <c r="N3106" s="12" t="n">
        <v>0.006</v>
      </c>
      <c r="O3106" s="12" t="n">
        <v>0.13</v>
      </c>
      <c r="P3106" s="12" t="n">
        <v>38.22</v>
      </c>
      <c r="Q3106" s="23" t="n">
        <f>M3106/H3106</f>
        <v>0.735</v>
      </c>
    </row>
    <row r="3107" ht="22.5" customHeight="1">
      <c r="A3107" s="32"/>
      <c r="B3107" s="20"/>
      <c r="C3107" s="13" t="n">
        <v>6060965</v>
      </c>
      <c r="D3107" s="13" t="s">
        <v>35</v>
      </c>
      <c r="E3107" s="14" t="s">
        <v>14</v>
      </c>
      <c r="F3107" s="13" t="s">
        <v>15</v>
      </c>
      <c r="G3107" s="105" t="n">
        <v>0.3</v>
      </c>
      <c r="H3107" s="38" t="n">
        <v>100</v>
      </c>
      <c r="I3107" s="40" t="n">
        <f>G3107*H3107*7</f>
        <v>210</v>
      </c>
      <c r="J3107" s="13" t="s">
        <v>128</v>
      </c>
      <c r="K3107" s="15" t="n">
        <v>30108</v>
      </c>
      <c r="L3107" s="15" t="n">
        <v>3273</v>
      </c>
      <c r="M3107" s="15" t="n">
        <v>98</v>
      </c>
      <c r="N3107" s="12" t="n">
        <v>0.009</v>
      </c>
      <c r="O3107" s="12" t="n">
        <v>0.3</v>
      </c>
      <c r="P3107" s="12" t="n">
        <v>29.4</v>
      </c>
      <c r="Q3107" s="23" t="n">
        <f>M3107/H3107</f>
        <v>0.98</v>
      </c>
    </row>
    <row r="3108" ht="22.5" customHeight="1">
      <c r="A3108" s="32"/>
      <c r="B3108" s="20"/>
      <c r="C3108" s="13" t="n">
        <v>10842514</v>
      </c>
      <c r="D3108" s="13" t="s">
        <v>41</v>
      </c>
      <c r="E3108" s="14" t="s">
        <v>14</v>
      </c>
      <c r="F3108" s="13" t="s">
        <v>26</v>
      </c>
      <c r="G3108" s="105" t="n">
        <v>0.15</v>
      </c>
      <c r="H3108" s="38" t="n">
        <v>100</v>
      </c>
      <c r="I3108" s="40" t="n">
        <f>G3108*H3108*7</f>
        <v>105</v>
      </c>
      <c r="J3108" s="13" t="s">
        <v>128</v>
      </c>
      <c r="K3108" s="15" t="n">
        <v>108</v>
      </c>
      <c r="L3108" s="15" t="n">
        <v>38</v>
      </c>
      <c r="M3108" s="15" t="n">
        <v>0</v>
      </c>
      <c r="N3108" s="12" t="n">
        <v>0</v>
      </c>
      <c r="O3108" s="12" t="n">
        <v>0</v>
      </c>
      <c r="P3108" s="12" t="n">
        <v>0.07</v>
      </c>
      <c r="Q3108" s="23" t="n">
        <f>M3108/H3108</f>
        <v>0</v>
      </c>
    </row>
    <row r="3109" ht="22.5" customHeight="1">
      <c r="A3109" s="32"/>
      <c r="B3109" s="20"/>
      <c r="C3109" s="13" t="n">
        <v>10815258</v>
      </c>
      <c r="D3109" s="13" t="s">
        <v>41</v>
      </c>
      <c r="E3109" s="14" t="s">
        <v>14</v>
      </c>
      <c r="F3109" s="13" t="s">
        <v>15</v>
      </c>
      <c r="G3109" s="105" t="n">
        <v>0.15</v>
      </c>
      <c r="H3109" s="38" t="n">
        <v>100</v>
      </c>
      <c r="I3109" s="40" t="n">
        <f>G3109*H3109*7</f>
        <v>105</v>
      </c>
      <c r="J3109" s="13" t="s">
        <v>128</v>
      </c>
      <c r="K3109" s="15" t="n">
        <v>9848</v>
      </c>
      <c r="L3109" s="15" t="n">
        <v>114</v>
      </c>
      <c r="M3109" s="15" t="n">
        <v>3</v>
      </c>
      <c r="N3109" s="12" t="n">
        <v>0.005</v>
      </c>
      <c r="O3109" s="12" t="n">
        <v>0.19</v>
      </c>
      <c r="P3109" s="12" t="n">
        <v>0.57</v>
      </c>
      <c r="Q3109" s="23" t="n">
        <f>M3109/H3109</f>
        <v>0.03</v>
      </c>
    </row>
    <row r="3110" ht="22.5" customHeight="1">
      <c r="A3110" s="32"/>
      <c r="B3110" s="20"/>
      <c r="C3110" s="13" t="n">
        <v>91535229</v>
      </c>
      <c r="D3110" s="13" t="s">
        <v>31</v>
      </c>
      <c r="E3110" s="14" t="s">
        <v>36</v>
      </c>
      <c r="F3110" s="13" t="s">
        <v>15</v>
      </c>
      <c r="G3110" s="105" t="n">
        <v>0.02</v>
      </c>
      <c r="H3110" s="38" t="n">
        <v>500</v>
      </c>
      <c r="I3110" s="40" t="n">
        <f>G3110*H3110*7</f>
        <v>70</v>
      </c>
      <c r="J3110" s="13" t="s">
        <v>128</v>
      </c>
      <c r="K3110" s="15" t="n">
        <v>3541</v>
      </c>
      <c r="L3110" s="15" t="n">
        <v>1122</v>
      </c>
      <c r="M3110" s="15" t="n">
        <v>13</v>
      </c>
      <c r="N3110" s="12" t="n">
        <v>0</v>
      </c>
      <c r="O3110" s="12" t="n">
        <v>0.04</v>
      </c>
      <c r="P3110" s="12" t="n">
        <v>0.52</v>
      </c>
      <c r="Q3110" s="23" t="n">
        <f>M3110/H3110</f>
        <v>0.026</v>
      </c>
    </row>
    <row r="3111" ht="22.5" customHeight="1">
      <c r="A3111" s="32"/>
      <c r="B3111" s="20"/>
      <c r="C3111" s="13" t="n">
        <v>91535331</v>
      </c>
      <c r="D3111" s="13" t="s">
        <v>31</v>
      </c>
      <c r="E3111" s="14" t="s">
        <v>42</v>
      </c>
      <c r="F3111" s="13" t="s">
        <v>15</v>
      </c>
      <c r="G3111" s="105" t="n">
        <v>0.02</v>
      </c>
      <c r="H3111" s="38" t="n">
        <v>750</v>
      </c>
      <c r="I3111" s="40" t="n">
        <f>G3111*H3111*7</f>
        <v>105</v>
      </c>
      <c r="J3111" s="13" t="s">
        <v>128</v>
      </c>
      <c r="K3111" s="15" t="n">
        <v>2154</v>
      </c>
      <c r="L3111" s="15" t="n">
        <v>770</v>
      </c>
      <c r="M3111" s="15" t="n">
        <v>7</v>
      </c>
      <c r="N3111" s="12" t="n">
        <v>0</v>
      </c>
      <c r="O3111" s="12" t="n">
        <v>0.04</v>
      </c>
      <c r="P3111" s="12" t="n">
        <v>0.28</v>
      </c>
      <c r="Q3111" s="23" t="n">
        <f>M3111/H3111</f>
        <v>0.00933333333333333</v>
      </c>
    </row>
    <row r="3112" ht="22.5" customHeight="1">
      <c r="A3112" s="32"/>
      <c r="B3112" s="20"/>
      <c r="C3112" s="13" t="n">
        <v>11324493</v>
      </c>
      <c r="D3112" s="13" t="s">
        <v>31</v>
      </c>
      <c r="E3112" s="14" t="s">
        <v>17</v>
      </c>
      <c r="F3112" s="13" t="s">
        <v>15</v>
      </c>
      <c r="G3112" s="105" t="n">
        <v>0.28</v>
      </c>
      <c r="H3112" s="38" t="n">
        <v>100</v>
      </c>
      <c r="I3112" s="40" t="n">
        <f>G3112*H3112*7</f>
        <v>196</v>
      </c>
      <c r="J3112" s="13" t="s">
        <v>128</v>
      </c>
      <c r="K3112" s="15" t="n">
        <v>1498</v>
      </c>
      <c r="L3112" s="15" t="n">
        <v>579</v>
      </c>
      <c r="M3112" s="15" t="n">
        <v>8</v>
      </c>
      <c r="N3112" s="12" t="n">
        <v>0.006</v>
      </c>
      <c r="O3112" s="12" t="n">
        <v>0.45</v>
      </c>
      <c r="P3112" s="12" t="n">
        <v>3.6</v>
      </c>
      <c r="Q3112" s="23" t="n">
        <f>M3112/H3112</f>
        <v>0.08</v>
      </c>
    </row>
    <row r="3113" ht="22.5" customHeight="1">
      <c r="A3113" s="32"/>
      <c r="B3113" s="20"/>
      <c r="C3113" s="13" t="n">
        <v>10298628</v>
      </c>
      <c r="D3113" s="13" t="s">
        <v>43</v>
      </c>
      <c r="E3113" s="14" t="s">
        <v>14</v>
      </c>
      <c r="F3113" s="13" t="s">
        <v>26</v>
      </c>
      <c r="G3113" s="105" t="n">
        <v>0.15</v>
      </c>
      <c r="H3113" s="38" t="n">
        <v>100</v>
      </c>
      <c r="I3113" s="40" t="n">
        <f>G3113*H3113*7</f>
        <v>105</v>
      </c>
      <c r="J3113" s="13" t="s">
        <v>128</v>
      </c>
      <c r="K3113" s="15" t="n">
        <v>359121</v>
      </c>
      <c r="L3113" s="15" t="n">
        <v>2164</v>
      </c>
      <c r="M3113" s="15" t="n">
        <v>78</v>
      </c>
      <c r="N3113" s="12" t="n">
        <v>0.02</v>
      </c>
      <c r="O3113" s="12" t="n">
        <v>0.68</v>
      </c>
      <c r="P3113" s="12" t="n">
        <v>53.15</v>
      </c>
      <c r="Q3113" s="23" t="n">
        <f>M3113/H3113</f>
        <v>0.78</v>
      </c>
    </row>
    <row r="3114" ht="22.5" customHeight="1">
      <c r="A3114" s="32"/>
      <c r="B3114" s="20"/>
      <c r="C3114" s="13" t="n">
        <v>11655595</v>
      </c>
      <c r="D3114" s="13" t="s">
        <v>44</v>
      </c>
      <c r="E3114" s="14" t="s">
        <v>14</v>
      </c>
      <c r="F3114" s="13" t="s">
        <v>26</v>
      </c>
      <c r="G3114" s="105" t="n">
        <v>0.4</v>
      </c>
      <c r="H3114" s="38" t="n">
        <v>100</v>
      </c>
      <c r="I3114" s="40" t="n">
        <f>G3114*H3114*7</f>
        <v>280</v>
      </c>
      <c r="J3114" s="13" t="s">
        <v>128</v>
      </c>
      <c r="K3114" s="15" t="n">
        <v>5084</v>
      </c>
      <c r="L3114" s="15" t="n">
        <v>61</v>
      </c>
      <c r="M3114" s="15" t="n">
        <v>0</v>
      </c>
      <c r="N3114" s="12" t="n">
        <v>0</v>
      </c>
      <c r="O3114" s="12" t="n">
        <v>0</v>
      </c>
      <c r="P3114" s="12" t="n">
        <v>0.45</v>
      </c>
      <c r="Q3114" s="23" t="n">
        <f>M3114/H3114</f>
        <v>0</v>
      </c>
      <c r="R3114" s="4" t="s">
        <v>131</v>
      </c>
    </row>
    <row r="3115" ht="22.5" customHeight="1">
      <c r="A3115" s="32"/>
      <c r="B3115" s="20"/>
      <c r="C3115" s="13" t="n">
        <v>11655596</v>
      </c>
      <c r="D3115" s="13" t="s">
        <v>44</v>
      </c>
      <c r="E3115" s="14" t="s">
        <v>14</v>
      </c>
      <c r="F3115" s="13" t="s">
        <v>12</v>
      </c>
      <c r="G3115" s="105" t="n">
        <v>0.3</v>
      </c>
      <c r="H3115" s="38" t="n">
        <v>50</v>
      </c>
      <c r="I3115" s="40" t="n">
        <f>G3115*H3115*7</f>
        <v>105</v>
      </c>
      <c r="J3115" s="13" t="s">
        <v>128</v>
      </c>
      <c r="K3115" s="15" t="n">
        <v>844</v>
      </c>
      <c r="L3115" s="15" t="n">
        <v>4</v>
      </c>
      <c r="M3115" s="15" t="n">
        <v>0</v>
      </c>
      <c r="N3115" s="12" t="n">
        <v>0</v>
      </c>
      <c r="O3115" s="12" t="n">
        <v>0</v>
      </c>
      <c r="P3115" s="12" t="n">
        <v>0.0049</v>
      </c>
      <c r="Q3115" s="23" t="n">
        <f>M3115/H3115</f>
        <v>0</v>
      </c>
      <c r="R3115" s="4" t="s">
        <v>132</v>
      </c>
    </row>
    <row r="3116" ht="22.5" customHeight="1">
      <c r="A3116" s="32"/>
      <c r="B3116" s="20"/>
      <c r="C3116" s="13" t="n">
        <v>11690183</v>
      </c>
      <c r="D3116" s="13" t="s">
        <v>38</v>
      </c>
      <c r="E3116" s="14" t="s">
        <v>14</v>
      </c>
      <c r="F3116" s="13" t="s">
        <v>15</v>
      </c>
      <c r="G3116" s="105" t="n">
        <v>0.1</v>
      </c>
      <c r="H3116" s="38" t="n">
        <v>100</v>
      </c>
      <c r="I3116" s="40" t="n">
        <f>G3116*H3116*7</f>
        <v>70</v>
      </c>
      <c r="J3116" s="13" t="s">
        <v>128</v>
      </c>
      <c r="K3116" s="15" t="n">
        <v>10686</v>
      </c>
      <c r="L3116" s="15" t="n">
        <v>2171</v>
      </c>
      <c r="M3116" s="15" t="n">
        <v>54</v>
      </c>
      <c r="N3116" s="12" t="n">
        <v>0.005</v>
      </c>
      <c r="O3116" s="12" t="n">
        <v>0.194</v>
      </c>
      <c r="P3116" s="12" t="n">
        <v>10.5</v>
      </c>
      <c r="Q3116" s="23" t="n">
        <f>M3116/H3116</f>
        <v>0.54</v>
      </c>
    </row>
    <row r="3117" ht="22.5" customHeight="1">
      <c r="A3117" s="32"/>
      <c r="B3117" s="20"/>
      <c r="C3117" s="13" t="n">
        <v>11763482</v>
      </c>
      <c r="D3117" s="13" t="s">
        <v>44</v>
      </c>
      <c r="E3117" s="14" t="s">
        <v>14</v>
      </c>
      <c r="F3117" s="13" t="s">
        <v>12</v>
      </c>
      <c r="G3117" s="105" t="n">
        <v>0.4</v>
      </c>
      <c r="H3117" s="38" t="n">
        <v>100</v>
      </c>
      <c r="I3117" s="40" t="n">
        <f>G3117*H3117*7</f>
        <v>280</v>
      </c>
      <c r="J3117" s="13" t="s">
        <v>128</v>
      </c>
      <c r="K3117" s="15" t="n">
        <v>639</v>
      </c>
      <c r="L3117" s="15" t="n">
        <v>183</v>
      </c>
      <c r="M3117" s="15" t="n">
        <v>1</v>
      </c>
      <c r="N3117" s="12" t="n">
        <v>0.003</v>
      </c>
      <c r="O3117" s="12" t="n">
        <v>0.52</v>
      </c>
      <c r="P3117" s="12" t="n">
        <v>0.5203</v>
      </c>
      <c r="Q3117" s="23" t="n">
        <f>M3117/H3117</f>
        <v>0.01</v>
      </c>
      <c r="R3117" s="4" t="s">
        <v>133</v>
      </c>
    </row>
    <row r="3118" ht="22.5" customHeight="1">
      <c r="A3118" s="32"/>
      <c r="B3118" s="20"/>
      <c r="C3118" s="13" t="n">
        <v>91565942</v>
      </c>
      <c r="D3118" s="13" t="s">
        <v>31</v>
      </c>
      <c r="E3118" s="14" t="s">
        <v>36</v>
      </c>
      <c r="F3118" s="13" t="s">
        <v>15</v>
      </c>
      <c r="G3118" s="105" t="n">
        <v>0.03</v>
      </c>
      <c r="H3118" s="38" t="n">
        <v>600</v>
      </c>
      <c r="I3118" s="40" t="n">
        <f>G3118*H3118*7</f>
        <v>126</v>
      </c>
      <c r="J3118" s="13" t="s">
        <v>128</v>
      </c>
      <c r="K3118" s="15" t="n">
        <v>38104</v>
      </c>
      <c r="L3118" s="15" t="n">
        <v>1876</v>
      </c>
      <c r="M3118" s="15" t="n">
        <v>33</v>
      </c>
      <c r="N3118" s="12" t="n">
        <v>0.001</v>
      </c>
      <c r="O3118" s="12" t="n">
        <v>0.03</v>
      </c>
      <c r="P3118" s="12" t="n">
        <v>0.99</v>
      </c>
      <c r="Q3118" s="23" t="n">
        <f>M3118/H3118</f>
        <v>0.055</v>
      </c>
    </row>
    <row r="3119" ht="22.5" customHeight="1">
      <c r="A3119" s="32"/>
      <c r="B3119" s="20"/>
      <c r="C3119" s="13" t="n">
        <v>91565947</v>
      </c>
      <c r="D3119" s="13" t="s">
        <v>31</v>
      </c>
      <c r="E3119" s="14" t="s">
        <v>42</v>
      </c>
      <c r="F3119" s="13" t="s">
        <v>15</v>
      </c>
      <c r="G3119" s="105" t="n">
        <v>0.02</v>
      </c>
      <c r="H3119" s="38" t="n">
        <v>1000</v>
      </c>
      <c r="I3119" s="40" t="n">
        <f>G3119*H3119*7</f>
        <v>140</v>
      </c>
      <c r="J3119" s="13" t="s">
        <v>128</v>
      </c>
      <c r="K3119" s="15" t="n">
        <v>696845</v>
      </c>
      <c r="L3119" s="15" t="n">
        <v>314048</v>
      </c>
      <c r="M3119" s="15" t="n">
        <v>789</v>
      </c>
      <c r="N3119" s="12" t="n">
        <v>0</v>
      </c>
      <c r="O3119" s="12" t="n">
        <v>0.02</v>
      </c>
      <c r="P3119" s="12" t="n">
        <v>15.78</v>
      </c>
      <c r="Q3119" s="23" t="n">
        <f>M3119/H3119</f>
        <v>0.789</v>
      </c>
    </row>
    <row r="3120" ht="22.5" customHeight="1">
      <c r="A3120" s="32"/>
      <c r="B3120" s="51" t="s">
        <v>134</v>
      </c>
      <c r="C3120" s="13" t="n">
        <v>5464039</v>
      </c>
      <c r="D3120" s="13" t="s">
        <v>31</v>
      </c>
      <c r="E3120" s="14" t="s">
        <v>46</v>
      </c>
      <c r="F3120" s="13" t="s">
        <v>15</v>
      </c>
      <c r="G3120" s="24" t="n">
        <v>0.28</v>
      </c>
      <c r="H3120" s="13" t="n">
        <v>1700</v>
      </c>
      <c r="I3120" s="21" t="n">
        <f>G3120*H3120*7</f>
        <v>3332</v>
      </c>
      <c r="J3120" s="13" t="s">
        <v>128</v>
      </c>
      <c r="K3120" s="15" t="n">
        <v>420549</v>
      </c>
      <c r="L3120" s="15" t="n">
        <v>101113</v>
      </c>
      <c r="M3120" s="15" t="n">
        <v>1663</v>
      </c>
      <c r="N3120" s="12" t="n">
        <v>0.005</v>
      </c>
      <c r="O3120" s="12" t="n">
        <v>0.296</v>
      </c>
      <c r="P3120" s="12" t="n">
        <v>491.982</v>
      </c>
      <c r="Q3120" s="23" t="n">
        <f>M3120/H3120</f>
        <v>0.978235294117647</v>
      </c>
    </row>
    <row r="3121" ht="22.5" customHeight="1">
      <c r="A3121" s="32"/>
      <c r="B3121" s="20"/>
      <c r="C3121" s="13" t="n">
        <v>8057746</v>
      </c>
      <c r="D3121" s="13" t="s">
        <v>31</v>
      </c>
      <c r="E3121" s="14" t="s">
        <v>46</v>
      </c>
      <c r="F3121" s="13" t="s">
        <v>15</v>
      </c>
      <c r="G3121" s="24" t="n">
        <v>0.32</v>
      </c>
      <c r="H3121" s="13" t="n">
        <v>300</v>
      </c>
      <c r="I3121" s="21" t="n">
        <f>G3121*H3121*7</f>
        <v>672</v>
      </c>
      <c r="J3121" s="13" t="s">
        <v>128</v>
      </c>
      <c r="K3121" s="15" t="n">
        <v>0</v>
      </c>
      <c r="L3121" s="15" t="n">
        <v>0</v>
      </c>
      <c r="M3121" s="15" t="n">
        <v>0</v>
      </c>
      <c r="N3121" s="12" t="n">
        <v>0</v>
      </c>
      <c r="O3121" s="12" t="n">
        <v>0</v>
      </c>
      <c r="P3121" s="12" t="n">
        <v>0</v>
      </c>
      <c r="Q3121" s="23" t="n">
        <f>M3121/H3121</f>
        <v>0</v>
      </c>
    </row>
    <row r="3122" ht="22.5" customHeight="1">
      <c r="A3122" s="32"/>
      <c r="B3122" s="20"/>
      <c r="C3122" s="13" t="n">
        <v>91399821</v>
      </c>
      <c r="D3122" s="13" t="s">
        <v>40</v>
      </c>
      <c r="E3122" s="14" t="s">
        <v>14</v>
      </c>
      <c r="F3122" s="13" t="s">
        <v>26</v>
      </c>
      <c r="G3122" s="24" t="n">
        <v>0.1</v>
      </c>
      <c r="H3122" s="13" t="n">
        <v>500</v>
      </c>
      <c r="I3122" s="21" t="n">
        <f>G3122*H3122*7</f>
        <v>350</v>
      </c>
      <c r="J3122" s="13" t="s">
        <v>128</v>
      </c>
      <c r="K3122" s="15" t="n">
        <v>65307</v>
      </c>
      <c r="L3122" s="15" t="n">
        <v>11450</v>
      </c>
      <c r="M3122" s="15" t="n">
        <v>477</v>
      </c>
      <c r="N3122" s="12" t="n">
        <v>0.01</v>
      </c>
      <c r="O3122" s="12" t="n">
        <v>0.13</v>
      </c>
      <c r="P3122" s="12" t="n">
        <v>63.95</v>
      </c>
      <c r="Q3122" s="23" t="n">
        <f>M3122/H3122</f>
        <v>0.954</v>
      </c>
    </row>
    <row r="3123" ht="22.5" customHeight="1">
      <c r="A3123" s="32"/>
      <c r="B3123" s="20"/>
      <c r="C3123" s="13" t="n">
        <v>8670368</v>
      </c>
      <c r="D3123" s="13" t="s">
        <v>16</v>
      </c>
      <c r="E3123" s="14" t="s">
        <v>11</v>
      </c>
      <c r="F3123" s="13" t="s">
        <v>30</v>
      </c>
      <c r="G3123" s="24" t="n">
        <v>0.12</v>
      </c>
      <c r="H3123" s="13" t="n">
        <v>100</v>
      </c>
      <c r="I3123" s="21" t="n">
        <f>G3123*H3123*7</f>
        <v>84</v>
      </c>
      <c r="J3123" s="13" t="s">
        <v>128</v>
      </c>
      <c r="K3123" s="15" t="n">
        <v>4990</v>
      </c>
      <c r="L3123" s="15" t="n">
        <v>563</v>
      </c>
      <c r="M3123" s="15" t="n">
        <v>9</v>
      </c>
      <c r="N3123" s="12" t="n">
        <v>0</v>
      </c>
      <c r="O3123" s="12" t="n">
        <v>0.23</v>
      </c>
      <c r="P3123" s="12" t="n">
        <v>2.06</v>
      </c>
      <c r="Q3123" s="23" t="n">
        <f>M3123/H3123</f>
        <v>0.09</v>
      </c>
    </row>
    <row r="3124" ht="22.5" customHeight="1">
      <c r="A3124" s="32"/>
      <c r="B3124" s="20"/>
      <c r="C3124" s="13" t="n">
        <v>10514860</v>
      </c>
      <c r="D3124" s="13" t="s">
        <v>44</v>
      </c>
      <c r="E3124" s="14" t="s">
        <v>14</v>
      </c>
      <c r="F3124" s="13" t="s">
        <v>15</v>
      </c>
      <c r="G3124" s="24" t="n">
        <v>0.6</v>
      </c>
      <c r="H3124" s="13" t="n">
        <v>100</v>
      </c>
      <c r="I3124" s="21" t="n">
        <f>G3124*H3124*7</f>
        <v>420</v>
      </c>
      <c r="J3124" s="13" t="s">
        <v>128</v>
      </c>
      <c r="K3124" s="15" t="n">
        <v>46833</v>
      </c>
      <c r="L3124" s="15" t="n">
        <v>13469</v>
      </c>
      <c r="M3124" s="15" t="n">
        <v>100</v>
      </c>
      <c r="N3124" s="12" t="n">
        <v>0.004</v>
      </c>
      <c r="O3124" s="12" t="n">
        <v>0.6</v>
      </c>
      <c r="P3124" s="12" t="n">
        <v>60</v>
      </c>
      <c r="Q3124" s="23" t="n">
        <f>M3124/H3124</f>
        <v>1</v>
      </c>
    </row>
    <row r="3125" ht="22.5" customHeight="1">
      <c r="A3125" s="32"/>
      <c r="B3125" s="20"/>
      <c r="C3125" s="13" t="n">
        <v>91532857</v>
      </c>
      <c r="D3125" s="13" t="s">
        <v>47</v>
      </c>
      <c r="E3125" s="14" t="s">
        <v>14</v>
      </c>
      <c r="F3125" s="13" t="s">
        <v>12</v>
      </c>
      <c r="G3125" s="24" t="n">
        <v>0.23</v>
      </c>
      <c r="H3125" s="13" t="n">
        <v>100</v>
      </c>
      <c r="I3125" s="21" t="n">
        <f>G3125*H3125*7</f>
        <v>161</v>
      </c>
      <c r="J3125" s="13" t="s">
        <v>128</v>
      </c>
      <c r="K3125" s="15" t="n">
        <v>10895</v>
      </c>
      <c r="L3125" s="15" t="n">
        <v>1507</v>
      </c>
      <c r="M3125" s="15" t="n">
        <v>60</v>
      </c>
      <c r="N3125" s="12" t="n">
        <v>0.007</v>
      </c>
      <c r="O3125" s="12" t="n">
        <v>0.186</v>
      </c>
      <c r="P3125" s="12" t="n">
        <v>11.1794</v>
      </c>
      <c r="Q3125" s="23" t="n">
        <f>M3125/H3125</f>
        <v>0.6</v>
      </c>
    </row>
    <row r="3126" ht="22.5" customHeight="1">
      <c r="A3126" s="32"/>
      <c r="B3126" s="20"/>
      <c r="C3126" s="13" t="n">
        <v>91534913</v>
      </c>
      <c r="D3126" s="13" t="s">
        <v>48</v>
      </c>
      <c r="E3126" s="14" t="s">
        <v>49</v>
      </c>
      <c r="F3126" s="13" t="s">
        <v>15</v>
      </c>
      <c r="G3126" s="24" t="n">
        <v>0.5</v>
      </c>
      <c r="H3126" s="13" t="n">
        <v>100</v>
      </c>
      <c r="I3126" s="21" t="n">
        <f>G3126*H3126*7</f>
        <v>350</v>
      </c>
      <c r="J3126" s="13" t="s">
        <v>128</v>
      </c>
      <c r="K3126" s="15" t="n">
        <v>4899</v>
      </c>
      <c r="L3126" s="15" t="n">
        <v>967</v>
      </c>
      <c r="M3126" s="15" t="n">
        <v>1</v>
      </c>
      <c r="N3126" s="12" t="n">
        <v>0.002</v>
      </c>
      <c r="O3126" s="12" t="n">
        <v>2</v>
      </c>
      <c r="P3126" s="12" t="n">
        <v>2</v>
      </c>
      <c r="Q3126" s="23" t="n">
        <f>M3126/H3126</f>
        <v>0.01</v>
      </c>
    </row>
    <row r="3127" ht="22.5" customHeight="1">
      <c r="A3127" s="32"/>
      <c r="B3127" s="20"/>
      <c r="C3127" s="13" t="n">
        <v>91533906</v>
      </c>
      <c r="D3127" s="13" t="s">
        <v>50</v>
      </c>
      <c r="E3127" s="14" t="s">
        <v>51</v>
      </c>
      <c r="F3127" s="13" t="s">
        <v>15</v>
      </c>
      <c r="G3127" s="24" t="n">
        <v>0.5</v>
      </c>
      <c r="H3127" s="13" t="n">
        <v>100</v>
      </c>
      <c r="I3127" s="21" t="n">
        <f>G3127*H3127*7</f>
        <v>350</v>
      </c>
      <c r="J3127" s="13" t="s">
        <v>128</v>
      </c>
      <c r="K3127" s="15" t="n">
        <v>1279</v>
      </c>
      <c r="L3127" s="15" t="n">
        <v>114</v>
      </c>
      <c r="M3127" s="15" t="n">
        <v>0</v>
      </c>
      <c r="N3127" s="12" t="n">
        <v>0</v>
      </c>
      <c r="O3127" s="12" t="n">
        <v>0</v>
      </c>
      <c r="P3127" s="12" t="n">
        <v>0</v>
      </c>
      <c r="Q3127" s="23" t="n">
        <f>M3127/H3127</f>
        <v>0</v>
      </c>
    </row>
    <row r="3128" ht="22.5" customHeight="1">
      <c r="A3128" s="32"/>
      <c r="B3128" s="20"/>
      <c r="C3128" s="13" t="n">
        <v>91545519</v>
      </c>
      <c r="D3128" s="13" t="s">
        <v>52</v>
      </c>
      <c r="E3128" s="14" t="s">
        <v>46</v>
      </c>
      <c r="F3128" s="13" t="s">
        <v>15</v>
      </c>
      <c r="G3128" s="24" t="n">
        <v>0.2</v>
      </c>
      <c r="H3128" s="13" t="n">
        <v>100</v>
      </c>
      <c r="I3128" s="21" t="n">
        <f>G3128*H3128*7</f>
        <v>140</v>
      </c>
      <c r="J3128" s="13" t="s">
        <v>128</v>
      </c>
      <c r="K3128" s="15" t="n">
        <v>29216</v>
      </c>
      <c r="L3128" s="15" t="n">
        <v>7434</v>
      </c>
      <c r="M3128" s="15" t="n">
        <v>50</v>
      </c>
      <c r="N3128" s="12" t="n">
        <v>0.001</v>
      </c>
      <c r="O3128" s="12" t="n">
        <v>0.199</v>
      </c>
      <c r="P3128" s="12" t="n">
        <v>9.97</v>
      </c>
      <c r="Q3128" s="23" t="n">
        <f>M3128/H3128</f>
        <v>0.5</v>
      </c>
    </row>
    <row r="3129" ht="22.5" customHeight="1">
      <c r="A3129" s="32"/>
      <c r="B3129" s="20"/>
      <c r="C3129" s="13" t="n">
        <v>91551388</v>
      </c>
      <c r="D3129" s="13" t="s">
        <v>53</v>
      </c>
      <c r="E3129" s="14" t="s">
        <v>54</v>
      </c>
      <c r="F3129" s="13" t="s">
        <v>12</v>
      </c>
      <c r="G3129" s="24" t="n">
        <v>0.5</v>
      </c>
      <c r="H3129" s="13" t="n">
        <v>50</v>
      </c>
      <c r="I3129" s="21" t="n">
        <f>G3129*H3129*7</f>
        <v>175</v>
      </c>
      <c r="J3129" s="13" t="s">
        <v>128</v>
      </c>
      <c r="K3129" s="15" t="n">
        <v>469</v>
      </c>
      <c r="L3129" s="15" t="n">
        <v>241</v>
      </c>
      <c r="M3129" s="15" t="n">
        <v>9</v>
      </c>
      <c r="N3129" s="12" t="n">
        <v>0.017</v>
      </c>
      <c r="O3129" s="12" t="n">
        <v>0.461</v>
      </c>
      <c r="P3129" s="12" t="n">
        <v>4.1466</v>
      </c>
      <c r="Q3129" s="23" t="n">
        <f>M3129/H3129</f>
        <v>0.18</v>
      </c>
      <c r="S3129" s="4" t="s">
        <v>135</v>
      </c>
    </row>
    <row r="3130" ht="22.5" customHeight="1">
      <c r="A3130" s="32"/>
      <c r="B3130" s="20"/>
      <c r="C3130" s="13" t="n">
        <v>91565948</v>
      </c>
      <c r="D3130" s="13" t="s">
        <v>47</v>
      </c>
      <c r="E3130" s="14" t="s">
        <v>14</v>
      </c>
      <c r="F3130" s="13" t="s">
        <v>12</v>
      </c>
      <c r="G3130" s="24" t="n">
        <v>0.16</v>
      </c>
      <c r="H3130" s="13" t="n">
        <v>170</v>
      </c>
      <c r="I3130" s="21" t="n">
        <f>G3130*H3130*7</f>
        <v>190.4</v>
      </c>
      <c r="J3130" s="13" t="s">
        <v>128</v>
      </c>
      <c r="K3130" s="15" t="n">
        <v>3301</v>
      </c>
      <c r="L3130" s="15" t="n">
        <v>404</v>
      </c>
      <c r="M3130" s="15" t="n">
        <v>7</v>
      </c>
      <c r="N3130" s="12" t="n">
        <v>0.005</v>
      </c>
      <c r="O3130" s="12" t="n">
        <v>0.301</v>
      </c>
      <c r="P3130" s="12" t="n">
        <v>2.1074</v>
      </c>
      <c r="Q3130" s="23" t="n">
        <f>M3130/H3130</f>
        <v>0.0411764705882353</v>
      </c>
    </row>
    <row r="3131" ht="22.5" customHeight="1">
      <c r="A3131" s="32"/>
      <c r="B3131" s="20"/>
      <c r="C3131" s="13" t="n">
        <v>91550293</v>
      </c>
      <c r="D3131" s="13" t="s">
        <v>55</v>
      </c>
      <c r="E3131" s="14" t="s">
        <v>56</v>
      </c>
      <c r="F3131" s="13" t="s">
        <v>15</v>
      </c>
      <c r="G3131" s="24" t="n">
        <v>0.35</v>
      </c>
      <c r="H3131" s="13" t="n">
        <v>155</v>
      </c>
      <c r="I3131" s="21" t="n">
        <f>G3131*H3131*7</f>
        <v>379.75</v>
      </c>
      <c r="J3131" s="13" t="s">
        <v>128</v>
      </c>
      <c r="K3131" s="15" t="n">
        <v>64359</v>
      </c>
      <c r="L3131" s="15" t="n">
        <v>10172</v>
      </c>
      <c r="M3131" s="15" t="n">
        <v>17</v>
      </c>
      <c r="N3131" s="12" t="n">
        <v>0.001</v>
      </c>
      <c r="O3131" s="12" t="n">
        <v>0.35</v>
      </c>
      <c r="P3131" s="12" t="n">
        <v>5.95</v>
      </c>
      <c r="Q3131" s="23" t="n">
        <f>M3131/H3131</f>
        <v>0.109677419354839</v>
      </c>
    </row>
    <row r="3132" ht="22.5" customHeight="1">
      <c r="A3132" s="32"/>
      <c r="B3132" s="20"/>
      <c r="C3132" s="13" t="n">
        <v>9333145</v>
      </c>
      <c r="D3132" s="13" t="s">
        <v>57</v>
      </c>
      <c r="E3132" s="14" t="s">
        <v>14</v>
      </c>
      <c r="F3132" s="13" t="s">
        <v>26</v>
      </c>
      <c r="G3132" s="24" t="n">
        <v>0.35</v>
      </c>
      <c r="H3132" s="13" t="n">
        <v>200</v>
      </c>
      <c r="I3132" s="21" t="n">
        <f>G3132*H3132*7</f>
        <v>490</v>
      </c>
      <c r="J3132" s="13" t="s">
        <v>128</v>
      </c>
      <c r="K3132" s="15" t="n">
        <v>86478</v>
      </c>
      <c r="L3132" s="15" t="n">
        <v>962</v>
      </c>
      <c r="M3132" s="15" t="n">
        <v>85</v>
      </c>
      <c r="N3132" s="12" t="n">
        <v>0.02</v>
      </c>
      <c r="O3132" s="12" t="n">
        <v>0.19</v>
      </c>
      <c r="P3132" s="12" t="n">
        <v>16.56</v>
      </c>
      <c r="Q3132" s="23" t="n">
        <f>M3132/H3132</f>
        <v>0.425</v>
      </c>
    </row>
    <row r="3133" ht="22.5" customHeight="1">
      <c r="A3133" s="32"/>
      <c r="B3133" s="20"/>
      <c r="C3133" s="13" t="n">
        <v>91557347</v>
      </c>
      <c r="D3133" s="13" t="s">
        <v>58</v>
      </c>
      <c r="E3133" s="14" t="s">
        <v>14</v>
      </c>
      <c r="F3133" s="13" t="s">
        <v>15</v>
      </c>
      <c r="G3133" s="24" t="n">
        <v>0.5</v>
      </c>
      <c r="H3133" s="13" t="n">
        <v>50</v>
      </c>
      <c r="I3133" s="21" t="n">
        <f>G3133*H3133*7</f>
        <v>175</v>
      </c>
      <c r="J3133" s="13" t="s">
        <v>128</v>
      </c>
      <c r="K3133" s="15" t="n">
        <v>73510</v>
      </c>
      <c r="L3133" s="15" t="n">
        <v>13225</v>
      </c>
      <c r="M3133" s="15" t="n">
        <v>50</v>
      </c>
      <c r="N3133" s="12" t="n">
        <v>0.003</v>
      </c>
      <c r="O3133" s="12" t="n">
        <v>0.8</v>
      </c>
      <c r="P3133" s="12" t="n">
        <v>40</v>
      </c>
      <c r="Q3133" s="23" t="n">
        <f>M3133/H3133</f>
        <v>1</v>
      </c>
    </row>
    <row r="3134" ht="22.5" customHeight="1">
      <c r="A3134" s="32"/>
      <c r="B3134" s="20"/>
      <c r="C3134" s="13" t="n">
        <v>12115625</v>
      </c>
      <c r="D3134" s="13" t="s">
        <v>59</v>
      </c>
      <c r="E3134" s="14" t="s">
        <v>14</v>
      </c>
      <c r="F3134" s="13" t="s">
        <v>15</v>
      </c>
      <c r="G3134" s="24" t="n">
        <v>0.3</v>
      </c>
      <c r="H3134" s="13" t="n">
        <v>50</v>
      </c>
      <c r="I3134" s="21" t="n">
        <f>G3134*H3134*7</f>
        <v>105</v>
      </c>
      <c r="J3134" s="13" t="s">
        <v>128</v>
      </c>
      <c r="K3134" s="15" t="n">
        <v>1299</v>
      </c>
      <c r="L3134" s="15" t="n">
        <v>159</v>
      </c>
      <c r="M3134" s="15" t="n">
        <v>0</v>
      </c>
      <c r="N3134" s="12" t="n">
        <v>0</v>
      </c>
      <c r="O3134" s="12" t="n">
        <v>0</v>
      </c>
      <c r="P3134" s="12" t="n">
        <v>0</v>
      </c>
      <c r="Q3134" s="23" t="n">
        <f>M3134/H3134</f>
        <v>0</v>
      </c>
    </row>
    <row r="3135" ht="22.5" customHeight="1">
      <c r="A3135" s="32"/>
      <c r="B3135" s="20"/>
      <c r="C3135" s="13" t="n">
        <v>91564896</v>
      </c>
      <c r="D3135" s="13" t="s">
        <v>60</v>
      </c>
      <c r="E3135" s="14" t="s">
        <v>14</v>
      </c>
      <c r="F3135" s="13" t="s">
        <v>15</v>
      </c>
      <c r="G3135" s="24" t="n">
        <v>0.35</v>
      </c>
      <c r="H3135" s="13" t="n">
        <v>60</v>
      </c>
      <c r="I3135" s="21" t="n">
        <f>G3135*H3135*7</f>
        <v>147</v>
      </c>
      <c r="J3135" s="13" t="s">
        <v>128</v>
      </c>
      <c r="K3135" s="15" t="n">
        <v>79518</v>
      </c>
      <c r="L3135" s="15" t="n">
        <v>15390</v>
      </c>
      <c r="M3135" s="15" t="n">
        <v>59</v>
      </c>
      <c r="N3135" s="12" t="n">
        <v>0.001</v>
      </c>
      <c r="O3135" s="12" t="n">
        <v>0.35</v>
      </c>
      <c r="P3135" s="12" t="n">
        <v>20.65</v>
      </c>
      <c r="Q3135" s="23" t="n">
        <f>M3135/H3135</f>
        <v>0.983333333333333</v>
      </c>
      <c r="S3135" s="11"/>
    </row>
    <row r="3136" ht="22.5" customHeight="1">
      <c r="A3136" s="32"/>
      <c r="B3136" s="20"/>
      <c r="C3136" s="13" t="n">
        <v>91566789</v>
      </c>
      <c r="D3136" s="13" t="s">
        <v>61</v>
      </c>
      <c r="E3136" s="14" t="s">
        <v>42</v>
      </c>
      <c r="F3136" s="13" t="s">
        <v>15</v>
      </c>
      <c r="G3136" s="24" t="n">
        <v>0.15</v>
      </c>
      <c r="H3136" s="13" t="n">
        <v>50</v>
      </c>
      <c r="I3136" s="21" t="n">
        <f>G3136*H3136*7</f>
        <v>52.5</v>
      </c>
      <c r="J3136" s="13" t="s">
        <v>128</v>
      </c>
      <c r="K3136" s="15" t="n">
        <v>167181</v>
      </c>
      <c r="L3136" s="15" t="n">
        <v>62865</v>
      </c>
      <c r="M3136" s="104" t="n">
        <v>50</v>
      </c>
      <c r="N3136" s="12" t="n">
        <v>0</v>
      </c>
      <c r="O3136" s="12" t="n">
        <v>0.102</v>
      </c>
      <c r="P3136" s="12" t="n">
        <v>5.1</v>
      </c>
      <c r="Q3136" s="23" t="n">
        <f>M3136/H3136</f>
        <v>1</v>
      </c>
      <c r="S3136" s="11"/>
    </row>
    <row r="3137" ht="22.5" customHeight="1">
      <c r="A3137" s="32"/>
      <c r="B3137" s="20"/>
      <c r="C3137" s="13" t="n">
        <v>12306671</v>
      </c>
      <c r="D3137" s="13" t="s">
        <v>62</v>
      </c>
      <c r="E3137" s="14" t="s">
        <v>63</v>
      </c>
      <c r="F3137" s="13" t="s">
        <v>21</v>
      </c>
      <c r="G3137" s="24" t="n">
        <v>0.22</v>
      </c>
      <c r="H3137" s="13" t="n">
        <v>100</v>
      </c>
      <c r="I3137" s="21" t="n">
        <f>G3137*H3137*7</f>
        <v>154</v>
      </c>
      <c r="J3137" s="13" t="s">
        <v>128</v>
      </c>
      <c r="K3137" s="15" t="n">
        <v>3156</v>
      </c>
      <c r="L3137" s="15" t="n">
        <v>1284</v>
      </c>
      <c r="M3137" s="15" t="n">
        <v>5</v>
      </c>
      <c r="N3137" s="12" t="n">
        <v>0</v>
      </c>
      <c r="O3137" s="12" t="n">
        <v>0.212</v>
      </c>
      <c r="P3137" s="12" t="n">
        <v>1.06</v>
      </c>
      <c r="Q3137" s="23" t="n">
        <f>M3137/H3137</f>
        <v>0.05</v>
      </c>
    </row>
    <row r="3138" ht="22.5" customHeight="1">
      <c r="A3138" s="32"/>
      <c r="B3138" s="20"/>
      <c r="C3138" s="13" t="n">
        <v>5617321</v>
      </c>
      <c r="D3138" s="13" t="s">
        <v>62</v>
      </c>
      <c r="E3138" s="14" t="s">
        <v>63</v>
      </c>
      <c r="F3138" s="13" t="s">
        <v>12</v>
      </c>
      <c r="G3138" s="24" t="n">
        <v>0.2</v>
      </c>
      <c r="H3138" s="13" t="n">
        <v>100</v>
      </c>
      <c r="I3138" s="21" t="n">
        <f>G3138*H3138*7</f>
        <v>140</v>
      </c>
      <c r="J3138" s="13" t="s">
        <v>128</v>
      </c>
      <c r="K3138" s="15" t="n">
        <v>96</v>
      </c>
      <c r="L3138" s="15" t="n">
        <v>23</v>
      </c>
      <c r="M3138" s="15" t="n">
        <v>0</v>
      </c>
      <c r="N3138" s="12" t="n">
        <v>0</v>
      </c>
      <c r="O3138" s="12" t="n">
        <v>0</v>
      </c>
      <c r="P3138" s="12" t="n">
        <v>0.1789</v>
      </c>
      <c r="Q3138" s="23" t="n">
        <f>M3138/H3138</f>
        <v>0</v>
      </c>
    </row>
    <row r="3139" ht="22.5" customHeight="1">
      <c r="A3139" s="32"/>
      <c r="B3139" s="20"/>
      <c r="C3139" s="13" t="n">
        <v>12304863</v>
      </c>
      <c r="D3139" s="13" t="s">
        <v>59</v>
      </c>
      <c r="E3139" s="14" t="s">
        <v>14</v>
      </c>
      <c r="F3139" s="13" t="s">
        <v>26</v>
      </c>
      <c r="G3139" s="24" t="n">
        <v>0.5</v>
      </c>
      <c r="H3139" s="13" t="n">
        <v>100</v>
      </c>
      <c r="I3139" s="21" t="n">
        <f>G3139*H3139*7</f>
        <v>350</v>
      </c>
      <c r="J3139" s="13" t="s">
        <v>128</v>
      </c>
      <c r="K3139" s="15" t="n">
        <v>1925</v>
      </c>
      <c r="L3139" s="15" t="n">
        <v>16</v>
      </c>
      <c r="M3139" s="15" t="n">
        <v>2</v>
      </c>
      <c r="N3139" s="12" t="n">
        <v>0.01</v>
      </c>
      <c r="O3139" s="12" t="n">
        <v>0.09</v>
      </c>
      <c r="P3139" s="12" t="n">
        <v>0.17</v>
      </c>
      <c r="Q3139" s="23" t="n">
        <f>M3139/H3139</f>
        <v>0.02</v>
      </c>
    </row>
    <row r="3140" ht="22.5" customHeight="1">
      <c r="A3140" s="32"/>
      <c r="B3140" s="20"/>
      <c r="C3140" s="13" t="n">
        <v>91567363</v>
      </c>
      <c r="D3140" s="13" t="s">
        <v>64</v>
      </c>
      <c r="E3140" s="14" t="s">
        <v>14</v>
      </c>
      <c r="F3140" s="13" t="s">
        <v>15</v>
      </c>
      <c r="G3140" s="24" t="n">
        <v>0.25</v>
      </c>
      <c r="H3140" s="13" t="n">
        <v>200</v>
      </c>
      <c r="I3140" s="21" t="n">
        <f>G3140*H3140*7</f>
        <v>350</v>
      </c>
      <c r="J3140" s="13" t="s">
        <v>128</v>
      </c>
      <c r="K3140" s="15" t="n">
        <v>296922</v>
      </c>
      <c r="L3140" s="15" t="n">
        <v>22677</v>
      </c>
      <c r="M3140" s="15" t="n">
        <v>181</v>
      </c>
      <c r="N3140" s="12" t="n">
        <v>0.002</v>
      </c>
      <c r="O3140" s="12" t="n">
        <v>0.25</v>
      </c>
      <c r="P3140" s="12" t="n">
        <v>45.25</v>
      </c>
      <c r="Q3140" s="23" t="n">
        <f>M3140/H3140</f>
        <v>0.905</v>
      </c>
    </row>
    <row r="3141" ht="22.5" customHeight="1">
      <c r="A3141" s="32"/>
      <c r="B3141" s="20"/>
      <c r="C3141" s="13" t="n">
        <v>91567806</v>
      </c>
      <c r="D3141" s="13" t="s">
        <v>64</v>
      </c>
      <c r="E3141" s="14" t="s">
        <v>65</v>
      </c>
      <c r="F3141" s="13" t="s">
        <v>15</v>
      </c>
      <c r="G3141" s="24" t="n">
        <v>0.15</v>
      </c>
      <c r="H3141" s="13" t="n">
        <v>200</v>
      </c>
      <c r="I3141" s="21" t="n">
        <f>G3141*H3141*7</f>
        <v>210</v>
      </c>
      <c r="J3141" s="13" t="s">
        <v>128</v>
      </c>
      <c r="K3141" s="15" t="n">
        <v>135215</v>
      </c>
      <c r="L3141" s="15" t="n">
        <v>12426</v>
      </c>
      <c r="M3141" s="15" t="n">
        <v>21</v>
      </c>
      <c r="N3141" s="12" t="n">
        <v>0</v>
      </c>
      <c r="O3141" s="12" t="n">
        <v>0.15</v>
      </c>
      <c r="P3141" s="12" t="n">
        <v>3.15</v>
      </c>
      <c r="Q3141" s="23" t="n">
        <f>M3141/H3141</f>
        <v>0.105</v>
      </c>
    </row>
    <row r="3142" ht="22.5" customHeight="1">
      <c r="A3142" s="32"/>
      <c r="B3142" s="20"/>
      <c r="C3142" s="13" t="n">
        <v>12373981</v>
      </c>
      <c r="D3142" s="13" t="s">
        <v>66</v>
      </c>
      <c r="E3142" s="14" t="s">
        <v>36</v>
      </c>
      <c r="F3142" s="13" t="s">
        <v>15</v>
      </c>
      <c r="G3142" s="24" t="n">
        <v>0.04</v>
      </c>
      <c r="H3142" s="13" t="n">
        <v>250</v>
      </c>
      <c r="I3142" s="21" t="n">
        <f>G3142*H3142*7</f>
        <v>70</v>
      </c>
      <c r="J3142" s="13" t="s">
        <v>128</v>
      </c>
      <c r="K3142" s="15" t="n">
        <v>479</v>
      </c>
      <c r="L3142" s="15" t="n">
        <v>3</v>
      </c>
      <c r="M3142" s="15" t="n">
        <v>0</v>
      </c>
      <c r="N3142" s="12" t="n">
        <v>0</v>
      </c>
      <c r="O3142" s="12" t="n">
        <v>0</v>
      </c>
      <c r="P3142" s="12" t="n">
        <v>0</v>
      </c>
      <c r="Q3142" s="23" t="n">
        <f>M3142/H3142</f>
        <v>0</v>
      </c>
    </row>
    <row r="3143" ht="22.5" customHeight="1">
      <c r="A3143" s="32"/>
      <c r="B3143" s="51" t="s">
        <v>137</v>
      </c>
      <c r="C3143" s="13" t="n">
        <v>91399439</v>
      </c>
      <c r="D3143" s="13" t="s">
        <v>69</v>
      </c>
      <c r="E3143" s="14" t="s">
        <v>42</v>
      </c>
      <c r="F3143" s="13" t="s">
        <v>15</v>
      </c>
      <c r="G3143" s="24" t="n">
        <v>0.1</v>
      </c>
      <c r="H3143" s="13" t="n">
        <v>200</v>
      </c>
      <c r="I3143" s="21" t="n">
        <f>G3143*H3143*7</f>
        <v>140</v>
      </c>
      <c r="J3143" s="13" t="s">
        <v>128</v>
      </c>
      <c r="K3143" s="17" t="n">
        <v>285370</v>
      </c>
      <c r="L3143" s="15" t="n">
        <v>5836</v>
      </c>
      <c r="M3143" s="17" t="n">
        <v>5</v>
      </c>
      <c r="N3143" s="12" t="n">
        <v>0</v>
      </c>
      <c r="O3143" s="12" t="n">
        <v>0.1</v>
      </c>
      <c r="P3143" s="12" t="n">
        <v>0.5</v>
      </c>
      <c r="Q3143" s="23" t="n">
        <f>M3143/H3143</f>
        <v>0.025</v>
      </c>
    </row>
    <row r="3144" ht="22.5" customHeight="1">
      <c r="A3144" s="32"/>
      <c r="B3144" s="20"/>
      <c r="C3144" s="13" t="n">
        <v>91399437</v>
      </c>
      <c r="D3144" s="13" t="s">
        <v>70</v>
      </c>
      <c r="E3144" s="14" t="s">
        <v>71</v>
      </c>
      <c r="F3144" s="13" t="s">
        <v>15</v>
      </c>
      <c r="G3144" s="24" t="n">
        <v>0.15</v>
      </c>
      <c r="H3144" s="13" t="n">
        <v>50</v>
      </c>
      <c r="I3144" s="21" t="n">
        <f>G3144*H3144*7</f>
        <v>52.5</v>
      </c>
      <c r="J3144" s="13" t="s">
        <v>128</v>
      </c>
      <c r="K3144" s="17" t="n">
        <v>20269</v>
      </c>
      <c r="L3144" s="15" t="n">
        <v>7463</v>
      </c>
      <c r="M3144" s="15" t="n">
        <v>50</v>
      </c>
      <c r="N3144" s="12" t="n">
        <v>0.001</v>
      </c>
      <c r="O3144" s="12" t="n">
        <v>0.15</v>
      </c>
      <c r="P3144" s="12" t="n">
        <v>7.5</v>
      </c>
      <c r="Q3144" s="23" t="n">
        <f>M3144/H3144</f>
        <v>1</v>
      </c>
    </row>
    <row r="3145" ht="22.5" customHeight="1">
      <c r="A3145" s="32"/>
      <c r="B3145" s="20"/>
      <c r="C3145" s="13" t="n">
        <v>5556054</v>
      </c>
      <c r="D3145" s="13" t="s">
        <v>72</v>
      </c>
      <c r="E3145" s="14" t="s">
        <v>36</v>
      </c>
      <c r="F3145" s="13" t="s">
        <v>15</v>
      </c>
      <c r="G3145" s="24" t="n">
        <v>0.8</v>
      </c>
      <c r="H3145" s="13" t="n">
        <v>100</v>
      </c>
      <c r="I3145" s="21" t="n">
        <f>G3145*H3145*7</f>
        <v>560</v>
      </c>
      <c r="J3145" s="13" t="s">
        <v>128</v>
      </c>
      <c r="K3145" s="17" t="n">
        <v>13656</v>
      </c>
      <c r="L3145" s="15" t="n">
        <v>428</v>
      </c>
      <c r="M3145" s="17" t="n">
        <v>6</v>
      </c>
      <c r="N3145" s="12" t="n">
        <v>0.027</v>
      </c>
      <c r="O3145" s="12" t="n">
        <v>1.954</v>
      </c>
      <c r="P3145" s="12" t="n">
        <v>11.723</v>
      </c>
      <c r="Q3145" s="23" t="n">
        <f>M3145/H3145</f>
        <v>0.06</v>
      </c>
    </row>
    <row r="3146" ht="22.5" customHeight="1">
      <c r="A3146" s="32"/>
      <c r="B3146" s="20"/>
      <c r="C3146" s="13" t="n">
        <v>8628042</v>
      </c>
      <c r="D3146" s="13" t="s">
        <v>28</v>
      </c>
      <c r="E3146" s="14" t="s">
        <v>14</v>
      </c>
      <c r="F3146" s="13" t="s">
        <v>26</v>
      </c>
      <c r="G3146" s="24" t="n">
        <v>0.48</v>
      </c>
      <c r="H3146" s="13" t="n">
        <v>500</v>
      </c>
      <c r="I3146" s="21" t="n">
        <f>G3146*H3146*7</f>
        <v>1680</v>
      </c>
      <c r="J3146" s="13" t="s">
        <v>128</v>
      </c>
      <c r="K3146" s="17" t="n">
        <v>89317</v>
      </c>
      <c r="L3146" s="15" t="n">
        <v>23377</v>
      </c>
      <c r="M3146" s="17" t="n">
        <v>463</v>
      </c>
      <c r="N3146" s="12" t="n">
        <v>0.001</v>
      </c>
      <c r="O3146" s="12" t="n">
        <v>0.39</v>
      </c>
      <c r="P3146" s="12" t="n">
        <v>180.05</v>
      </c>
      <c r="Q3146" s="23" t="n">
        <f>M3146/H3146</f>
        <v>0.926</v>
      </c>
    </row>
    <row r="3147" ht="22.5" customHeight="1">
      <c r="A3147" s="32"/>
      <c r="B3147" s="20"/>
      <c r="C3147" s="13" t="n">
        <v>9297014</v>
      </c>
      <c r="D3147" s="13" t="s">
        <v>13</v>
      </c>
      <c r="E3147" s="14" t="s">
        <v>14</v>
      </c>
      <c r="F3147" s="13" t="s">
        <v>26</v>
      </c>
      <c r="G3147" s="24" t="n">
        <v>0.19</v>
      </c>
      <c r="H3147" s="13" t="n">
        <v>300</v>
      </c>
      <c r="I3147" s="21" t="n">
        <f>G3147*H3147*7</f>
        <v>399</v>
      </c>
      <c r="J3147" s="13" t="s">
        <v>128</v>
      </c>
      <c r="K3147" s="17" t="n">
        <v>28813</v>
      </c>
      <c r="L3147" s="15" t="n">
        <v>3612</v>
      </c>
      <c r="M3147" s="17" t="n">
        <v>294</v>
      </c>
      <c r="N3147" s="12" t="n">
        <v>0.001</v>
      </c>
      <c r="O3147" s="12" t="n">
        <v>0.17</v>
      </c>
      <c r="P3147" s="12" t="n">
        <v>49.96</v>
      </c>
      <c r="Q3147" s="23" t="n">
        <f>M3147/H3147</f>
        <v>0.98</v>
      </c>
    </row>
    <row r="3148" ht="22.5" customHeight="1">
      <c r="A3148" s="32"/>
      <c r="B3148" s="20"/>
      <c r="C3148" s="13" t="n">
        <v>7815836</v>
      </c>
      <c r="D3148" s="13" t="s">
        <v>73</v>
      </c>
      <c r="E3148" s="14" t="s">
        <v>36</v>
      </c>
      <c r="F3148" s="13" t="s">
        <v>15</v>
      </c>
      <c r="G3148" s="24" t="n">
        <v>0.08</v>
      </c>
      <c r="H3148" s="13" t="n">
        <v>12000</v>
      </c>
      <c r="I3148" s="21" t="n">
        <f>G3148*H3148*7</f>
        <v>6720</v>
      </c>
      <c r="J3148" s="13" t="s">
        <v>128</v>
      </c>
      <c r="K3148" s="17" t="n">
        <v>601869</v>
      </c>
      <c r="L3148" s="15" t="n">
        <v>159557</v>
      </c>
      <c r="M3148" s="17" t="n">
        <v>2944</v>
      </c>
      <c r="N3148" s="12" t="n">
        <v>0.002</v>
      </c>
      <c r="O3148" s="12" t="n">
        <v>0.104</v>
      </c>
      <c r="P3148" s="12" t="n">
        <v>304.855</v>
      </c>
      <c r="Q3148" s="23" t="n">
        <f>M3148/H3148</f>
        <v>0.245333333333333</v>
      </c>
    </row>
    <row r="3149" ht="22.5" customHeight="1">
      <c r="A3149" s="32"/>
      <c r="B3149" s="20"/>
      <c r="C3149" s="13" t="n">
        <v>8312006</v>
      </c>
      <c r="D3149" s="13" t="s">
        <v>92</v>
      </c>
      <c r="E3149" s="14" t="s">
        <v>14</v>
      </c>
      <c r="F3149" s="13" t="s">
        <v>15</v>
      </c>
      <c r="G3149" s="24" t="n">
        <v>0.12</v>
      </c>
      <c r="H3149" s="14" t="n">
        <v>50</v>
      </c>
      <c r="I3149" s="21" t="n">
        <f>G3149*H3149*7</f>
        <v>42</v>
      </c>
      <c r="J3149" s="13" t="s">
        <v>128</v>
      </c>
      <c r="K3149" s="17" t="n">
        <v>9491</v>
      </c>
      <c r="L3149" s="17" t="n">
        <v>1274</v>
      </c>
      <c r="M3149" s="17" t="n">
        <v>50</v>
      </c>
      <c r="N3149" s="12" t="n">
        <v>0.005</v>
      </c>
      <c r="O3149" s="12" t="n">
        <v>0.12</v>
      </c>
      <c r="P3149" s="12" t="n">
        <v>6</v>
      </c>
      <c r="Q3149" s="23" t="n">
        <f>M3149/H3149</f>
        <v>1</v>
      </c>
    </row>
    <row r="3150" ht="22.5" customHeight="1">
      <c r="A3150" s="32"/>
      <c r="B3150" s="20"/>
      <c r="C3150" s="13" t="n">
        <v>91467820</v>
      </c>
      <c r="D3150" s="13" t="s">
        <v>74</v>
      </c>
      <c r="E3150" s="14" t="s">
        <v>36</v>
      </c>
      <c r="F3150" s="13" t="s">
        <v>15</v>
      </c>
      <c r="G3150" s="24" t="n">
        <v>0.1</v>
      </c>
      <c r="H3150" s="14" t="n">
        <v>300</v>
      </c>
      <c r="I3150" s="21" t="n">
        <f>G3150*H3150*7</f>
        <v>210</v>
      </c>
      <c r="J3150" s="13" t="s">
        <v>128</v>
      </c>
      <c r="K3150" s="17" t="n">
        <v>146256</v>
      </c>
      <c r="L3150" s="15" t="n">
        <v>64130</v>
      </c>
      <c r="M3150" s="17" t="n">
        <v>251</v>
      </c>
      <c r="N3150" s="12" t="n">
        <v>0</v>
      </c>
      <c r="O3150" s="12" t="n">
        <v>0.1</v>
      </c>
      <c r="P3150" s="12" t="n">
        <v>25.1</v>
      </c>
      <c r="Q3150" s="23" t="n">
        <f>M3150/H3150</f>
        <v>0.836666666666667</v>
      </c>
    </row>
    <row r="3151" ht="22.5" customHeight="1">
      <c r="A3151" s="32"/>
      <c r="B3151" s="20"/>
      <c r="C3151" s="13" t="n">
        <v>91467821</v>
      </c>
      <c r="D3151" s="13" t="s">
        <v>74</v>
      </c>
      <c r="E3151" s="14" t="s">
        <v>17</v>
      </c>
      <c r="F3151" s="13" t="s">
        <v>15</v>
      </c>
      <c r="G3151" s="24" t="n">
        <v>0.17</v>
      </c>
      <c r="H3151" s="14" t="n">
        <v>100</v>
      </c>
      <c r="I3151" s="21" t="n">
        <f>G3151*H3151*7</f>
        <v>119</v>
      </c>
      <c r="J3151" s="13" t="s">
        <v>128</v>
      </c>
      <c r="K3151" s="17" t="n">
        <v>71828</v>
      </c>
      <c r="L3151" s="17" t="n">
        <v>12578</v>
      </c>
      <c r="M3151" s="17" t="n">
        <v>100</v>
      </c>
      <c r="N3151" s="12" t="n">
        <v>0.001</v>
      </c>
      <c r="O3151" s="12" t="n">
        <v>0.17</v>
      </c>
      <c r="P3151" s="12" t="n">
        <v>17</v>
      </c>
      <c r="Q3151" s="23" t="n">
        <f>M3151/H3151</f>
        <v>1</v>
      </c>
    </row>
    <row r="3152" ht="22.5" customHeight="1">
      <c r="A3152" s="32"/>
      <c r="B3152" s="20"/>
      <c r="C3152" s="13" t="n">
        <v>10295313</v>
      </c>
      <c r="D3152" s="13" t="s">
        <v>92</v>
      </c>
      <c r="E3152" s="14" t="s">
        <v>14</v>
      </c>
      <c r="F3152" s="13" t="s">
        <v>15</v>
      </c>
      <c r="G3152" s="24" t="n">
        <v>3</v>
      </c>
      <c r="H3152" s="14" t="n">
        <v>100</v>
      </c>
      <c r="I3152" s="21" t="n">
        <f>G3152*H3152*7</f>
        <v>2100</v>
      </c>
      <c r="J3152" s="13" t="s">
        <v>128</v>
      </c>
      <c r="K3152" s="17" t="n">
        <v>458</v>
      </c>
      <c r="L3152" s="17" t="n">
        <v>14</v>
      </c>
      <c r="M3152" s="17" t="n">
        <v>0</v>
      </c>
      <c r="N3152" s="12" t="n">
        <v>0</v>
      </c>
      <c r="O3152" s="12" t="n">
        <v>0</v>
      </c>
      <c r="P3152" s="12" t="n">
        <v>0</v>
      </c>
      <c r="Q3152" s="23" t="n">
        <f>M3152/H3152</f>
        <v>0</v>
      </c>
    </row>
    <row r="3153" ht="22.5" customHeight="1">
      <c r="A3153" s="32"/>
      <c r="B3153" s="20"/>
      <c r="C3153" s="13" t="n">
        <v>91496145</v>
      </c>
      <c r="D3153" s="13" t="s">
        <v>74</v>
      </c>
      <c r="E3153" s="14" t="s">
        <v>71</v>
      </c>
      <c r="F3153" s="13" t="s">
        <v>15</v>
      </c>
      <c r="G3153" s="24" t="n">
        <v>0.14</v>
      </c>
      <c r="H3153" s="14" t="n">
        <v>50</v>
      </c>
      <c r="I3153" s="21" t="n">
        <f>G3153*H3153*7</f>
        <v>49</v>
      </c>
      <c r="J3153" s="13" t="s">
        <v>128</v>
      </c>
      <c r="K3153" s="17" t="n">
        <v>60314</v>
      </c>
      <c r="L3153" s="17" t="n">
        <v>14683</v>
      </c>
      <c r="M3153" s="17" t="n">
        <v>30</v>
      </c>
      <c r="N3153" s="12" t="n">
        <v>0</v>
      </c>
      <c r="O3153" s="12" t="n">
        <v>0.15</v>
      </c>
      <c r="P3153" s="12" t="n">
        <v>4.5</v>
      </c>
      <c r="Q3153" s="23" t="n">
        <f>M3153/H3153</f>
        <v>0.6</v>
      </c>
    </row>
    <row r="3154" ht="22.5" customHeight="1">
      <c r="A3154" s="32"/>
      <c r="B3154" s="20"/>
      <c r="C3154" s="13" t="n">
        <v>91496146</v>
      </c>
      <c r="D3154" s="13" t="s">
        <v>74</v>
      </c>
      <c r="E3154" s="14" t="s">
        <v>46</v>
      </c>
      <c r="F3154" s="13" t="s">
        <v>15</v>
      </c>
      <c r="G3154" s="24" t="n">
        <v>0.14</v>
      </c>
      <c r="H3154" s="14" t="n">
        <v>200</v>
      </c>
      <c r="I3154" s="21" t="n">
        <f>G3154*H3154*7</f>
        <v>196</v>
      </c>
      <c r="J3154" s="13" t="s">
        <v>128</v>
      </c>
      <c r="K3154" s="17" t="n">
        <v>44006</v>
      </c>
      <c r="L3154" s="17" t="n">
        <v>9346</v>
      </c>
      <c r="M3154" s="17" t="n">
        <v>50</v>
      </c>
      <c r="N3154" s="12" t="n">
        <v>0.001</v>
      </c>
      <c r="O3154" s="12" t="n">
        <v>0.14</v>
      </c>
      <c r="P3154" s="12" t="n">
        <v>7</v>
      </c>
      <c r="Q3154" s="23" t="n">
        <f>M3154/H3154</f>
        <v>0.25</v>
      </c>
    </row>
    <row r="3155" ht="22.5" customHeight="1">
      <c r="A3155" s="32"/>
      <c r="B3155" s="20"/>
      <c r="C3155" s="13" t="n">
        <v>91496147</v>
      </c>
      <c r="D3155" s="13" t="s">
        <v>74</v>
      </c>
      <c r="E3155" s="14" t="s">
        <v>11</v>
      </c>
      <c r="F3155" s="13" t="s">
        <v>15</v>
      </c>
      <c r="G3155" s="24" t="n">
        <v>0.14</v>
      </c>
      <c r="H3155" s="14" t="n">
        <v>150</v>
      </c>
      <c r="I3155" s="21" t="n">
        <f>G3155*H3155*7</f>
        <v>147</v>
      </c>
      <c r="J3155" s="13" t="s">
        <v>128</v>
      </c>
      <c r="K3155" s="17" t="n">
        <v>48997</v>
      </c>
      <c r="L3155" s="15" t="n">
        <v>10784</v>
      </c>
      <c r="M3155" s="17" t="n">
        <v>132</v>
      </c>
      <c r="N3155" s="12" t="n">
        <v>0.002</v>
      </c>
      <c r="O3155" s="12" t="n">
        <v>0.13</v>
      </c>
      <c r="P3155" s="12" t="n">
        <v>17.16</v>
      </c>
      <c r="Q3155" s="23" t="n">
        <f>M3155/H3155</f>
        <v>0.88</v>
      </c>
    </row>
    <row r="3156" ht="22.5" customHeight="1">
      <c r="A3156" s="32"/>
      <c r="B3156" s="20"/>
      <c r="C3156" s="13" t="n">
        <v>91496148</v>
      </c>
      <c r="D3156" s="13" t="s">
        <v>74</v>
      </c>
      <c r="E3156" s="14" t="s">
        <v>14</v>
      </c>
      <c r="F3156" s="13" t="s">
        <v>15</v>
      </c>
      <c r="G3156" s="24" t="n">
        <v>0.15</v>
      </c>
      <c r="H3156" s="14" t="n">
        <v>160</v>
      </c>
      <c r="I3156" s="21" t="n">
        <f>G3156*H3156*7</f>
        <v>168</v>
      </c>
      <c r="J3156" s="13" t="s">
        <v>128</v>
      </c>
      <c r="K3156" s="17" t="n">
        <v>14431</v>
      </c>
      <c r="L3156" s="17" t="n">
        <v>5436</v>
      </c>
      <c r="M3156" s="17" t="n">
        <v>147</v>
      </c>
      <c r="N3156" s="12" t="n">
        <v>0.004</v>
      </c>
      <c r="O3156" s="12" t="n">
        <v>0.15</v>
      </c>
      <c r="P3156" s="12" t="n">
        <v>22.05</v>
      </c>
      <c r="Q3156" s="23" t="n">
        <f>M3156/H3156</f>
        <v>0.91875</v>
      </c>
    </row>
    <row r="3157" ht="22.5" customHeight="1">
      <c r="A3157" s="32"/>
      <c r="B3157" s="20"/>
      <c r="C3157" s="13" t="n">
        <v>10765365</v>
      </c>
      <c r="D3157" s="13" t="s">
        <v>75</v>
      </c>
      <c r="E3157" s="14" t="s">
        <v>71</v>
      </c>
      <c r="F3157" s="13" t="s">
        <v>15</v>
      </c>
      <c r="G3157" s="24" t="n">
        <v>0.19</v>
      </c>
      <c r="H3157" s="14" t="n">
        <v>100</v>
      </c>
      <c r="I3157" s="21" t="n">
        <f>G3157*H3157*7</f>
        <v>133</v>
      </c>
      <c r="J3157" s="13" t="s">
        <v>128</v>
      </c>
      <c r="K3157" s="17" t="n">
        <v>174411</v>
      </c>
      <c r="L3157" s="17" t="n">
        <v>1620</v>
      </c>
      <c r="M3157" s="17" t="n">
        <v>88</v>
      </c>
      <c r="N3157" s="12" t="n">
        <v>0.01</v>
      </c>
      <c r="O3157" s="12" t="n">
        <v>0.182</v>
      </c>
      <c r="P3157" s="12" t="n">
        <v>16</v>
      </c>
      <c r="Q3157" s="23" t="n">
        <f>M3157/H3157</f>
        <v>0.88</v>
      </c>
    </row>
    <row r="3158" ht="22.5" customHeight="1">
      <c r="A3158" s="32"/>
      <c r="B3158" s="20"/>
      <c r="C3158" s="13" t="n">
        <v>11079953</v>
      </c>
      <c r="D3158" s="13" t="s">
        <v>72</v>
      </c>
      <c r="E3158" s="14" t="s">
        <v>36</v>
      </c>
      <c r="F3158" s="13" t="s">
        <v>15</v>
      </c>
      <c r="G3158" s="24" t="n">
        <v>0.8</v>
      </c>
      <c r="H3158" s="14" t="n">
        <v>100</v>
      </c>
      <c r="I3158" s="21" t="n">
        <f>G3158*H3158*7</f>
        <v>560</v>
      </c>
      <c r="J3158" s="13" t="s">
        <v>128</v>
      </c>
      <c r="K3158" s="15" t="n">
        <v>16861</v>
      </c>
      <c r="L3158" s="15" t="n">
        <v>1955</v>
      </c>
      <c r="M3158" s="17" t="n">
        <v>0</v>
      </c>
      <c r="N3158" s="12" t="n">
        <v>0</v>
      </c>
      <c r="O3158" s="12" t="n">
        <v>0</v>
      </c>
      <c r="P3158" s="12" t="n">
        <v>0</v>
      </c>
      <c r="Q3158" s="23" t="n">
        <f>M3158/H3158</f>
        <v>0</v>
      </c>
    </row>
    <row r="3159" ht="22.5" customHeight="1">
      <c r="A3159" s="32"/>
      <c r="B3159" s="20"/>
      <c r="C3159" s="13" t="n">
        <v>11690181</v>
      </c>
      <c r="D3159" s="13" t="s">
        <v>76</v>
      </c>
      <c r="E3159" s="14" t="s">
        <v>14</v>
      </c>
      <c r="F3159" s="13" t="s">
        <v>15</v>
      </c>
      <c r="G3159" s="24" t="n">
        <v>0.45</v>
      </c>
      <c r="H3159" s="14" t="n">
        <v>400</v>
      </c>
      <c r="I3159" s="21" t="n">
        <f>G3159*H3159*7</f>
        <v>1260</v>
      </c>
      <c r="J3159" s="13" t="s">
        <v>128</v>
      </c>
      <c r="K3159" s="17" t="n">
        <v>247959</v>
      </c>
      <c r="L3159" s="17" t="n">
        <v>15148</v>
      </c>
      <c r="M3159" s="17" t="n">
        <v>400</v>
      </c>
      <c r="N3159" s="12" t="n">
        <v>0.011</v>
      </c>
      <c r="O3159" s="12" t="n">
        <v>0.42</v>
      </c>
      <c r="P3159" s="12" t="n">
        <v>168</v>
      </c>
      <c r="Q3159" s="23" t="n">
        <f>M3159/H3159</f>
        <v>1</v>
      </c>
    </row>
    <row r="3160" ht="22.5" customHeight="1">
      <c r="A3160" s="32"/>
      <c r="B3160" s="20"/>
      <c r="C3160" s="13" t="n">
        <v>11836152</v>
      </c>
      <c r="D3160" s="13" t="s">
        <v>73</v>
      </c>
      <c r="E3160" s="14" t="s">
        <v>36</v>
      </c>
      <c r="F3160" s="13" t="s">
        <v>15</v>
      </c>
      <c r="G3160" s="24" t="n">
        <v>0.09</v>
      </c>
      <c r="H3160" s="14" t="n">
        <v>100</v>
      </c>
      <c r="I3160" s="21" t="n">
        <f>G3160*H3160*7</f>
        <v>63</v>
      </c>
      <c r="J3160" s="13" t="s">
        <v>128</v>
      </c>
      <c r="K3160" s="17" t="n">
        <v>2126</v>
      </c>
      <c r="L3160" s="15" t="n">
        <v>386</v>
      </c>
      <c r="M3160" s="17" t="n">
        <v>3</v>
      </c>
      <c r="N3160" s="12" t="n">
        <v>0.001</v>
      </c>
      <c r="O3160" s="12" t="n">
        <v>0.09</v>
      </c>
      <c r="P3160" s="12" t="n">
        <v>0.27</v>
      </c>
      <c r="Q3160" s="23" t="n">
        <f>M3160/H3160</f>
        <v>0.03</v>
      </c>
    </row>
    <row r="3161" ht="22.5" customHeight="1">
      <c r="A3161" s="32"/>
      <c r="B3161" s="20"/>
      <c r="C3161" s="13" t="n">
        <v>11862336</v>
      </c>
      <c r="D3161" s="13" t="s">
        <v>69</v>
      </c>
      <c r="E3161" s="14" t="s">
        <v>42</v>
      </c>
      <c r="F3161" s="13" t="s">
        <v>15</v>
      </c>
      <c r="G3161" s="24" t="n">
        <v>0.1</v>
      </c>
      <c r="H3161" s="14" t="n">
        <v>100</v>
      </c>
      <c r="I3161" s="21" t="n">
        <f>G3161*H3161*7</f>
        <v>70</v>
      </c>
      <c r="J3161" s="13" t="s">
        <v>128</v>
      </c>
      <c r="K3161" s="17" t="n">
        <v>1600</v>
      </c>
      <c r="L3161" s="15" t="n">
        <v>301</v>
      </c>
      <c r="M3161" s="17" t="n">
        <v>0</v>
      </c>
      <c r="N3161" s="12" t="n">
        <v>0</v>
      </c>
      <c r="O3161" s="12" t="n">
        <v>0</v>
      </c>
      <c r="P3161" s="12" t="n">
        <v>0</v>
      </c>
      <c r="Q3161" s="23" t="n">
        <f>M3161/H3161</f>
        <v>0</v>
      </c>
    </row>
    <row r="3162" ht="22.5" customHeight="1">
      <c r="A3162" s="32"/>
      <c r="B3162" s="20"/>
      <c r="C3162" s="13" t="n">
        <v>11924259</v>
      </c>
      <c r="D3162" s="13" t="s">
        <v>77</v>
      </c>
      <c r="E3162" s="14" t="s">
        <v>36</v>
      </c>
      <c r="F3162" s="13" t="s">
        <v>15</v>
      </c>
      <c r="G3162" s="24" t="n">
        <v>0.12</v>
      </c>
      <c r="H3162" s="14" t="n">
        <v>200</v>
      </c>
      <c r="I3162" s="21" t="n">
        <f>G3162*H3162*7</f>
        <v>168</v>
      </c>
      <c r="J3162" s="13" t="s">
        <v>128</v>
      </c>
      <c r="K3162" s="17" t="n">
        <v>109662</v>
      </c>
      <c r="L3162" s="15" t="n">
        <v>16930</v>
      </c>
      <c r="M3162" s="17" t="n">
        <v>72</v>
      </c>
      <c r="N3162" s="12" t="n">
        <v>0.001</v>
      </c>
      <c r="O3162" s="12" t="n">
        <v>0.12</v>
      </c>
      <c r="P3162" s="12" t="n">
        <v>8.64</v>
      </c>
      <c r="Q3162" s="23" t="n">
        <f>M3162/H3162</f>
        <v>0.36</v>
      </c>
    </row>
    <row r="3163" ht="22.5" customHeight="1">
      <c r="A3163" s="32"/>
      <c r="B3163" s="20"/>
      <c r="C3163" s="13" t="n">
        <v>12038500</v>
      </c>
      <c r="D3163" s="13" t="s">
        <v>76</v>
      </c>
      <c r="E3163" s="14" t="s">
        <v>14</v>
      </c>
      <c r="F3163" s="13" t="s">
        <v>15</v>
      </c>
      <c r="G3163" s="24" t="n">
        <v>0.4</v>
      </c>
      <c r="H3163" s="14" t="n">
        <v>100</v>
      </c>
      <c r="I3163" s="21" t="n">
        <f>G3163*H3163*7</f>
        <v>280</v>
      </c>
      <c r="J3163" s="13" t="s">
        <v>128</v>
      </c>
      <c r="K3163" s="17" t="n">
        <v>3994</v>
      </c>
      <c r="L3163" s="15" t="n">
        <v>405</v>
      </c>
      <c r="M3163" s="17" t="n">
        <v>9</v>
      </c>
      <c r="N3163" s="12" t="n">
        <v>0.009</v>
      </c>
      <c r="O3163" s="12" t="n">
        <v>0.4</v>
      </c>
      <c r="P3163" s="12" t="n">
        <v>3.6</v>
      </c>
      <c r="Q3163" s="23" t="n">
        <f>M3163/H3163</f>
        <v>0.09</v>
      </c>
    </row>
    <row r="3164" ht="22.5" customHeight="1">
      <c r="A3164" s="32"/>
      <c r="B3164" s="20"/>
      <c r="C3164" s="13" t="n">
        <v>91565943</v>
      </c>
      <c r="D3164" s="13" t="s">
        <v>74</v>
      </c>
      <c r="E3164" s="14" t="s">
        <v>46</v>
      </c>
      <c r="F3164" s="13" t="s">
        <v>15</v>
      </c>
      <c r="G3164" s="24" t="n">
        <v>0.14</v>
      </c>
      <c r="H3164" s="14" t="n">
        <v>200</v>
      </c>
      <c r="I3164" s="21" t="n">
        <f>G3164*H3164*7</f>
        <v>196</v>
      </c>
      <c r="J3164" s="13" t="s">
        <v>128</v>
      </c>
      <c r="K3164" s="17" t="n">
        <v>4605</v>
      </c>
      <c r="L3164" s="17" t="n">
        <v>595</v>
      </c>
      <c r="M3164" s="17" t="n">
        <v>0</v>
      </c>
      <c r="N3164" s="12" t="n">
        <v>0</v>
      </c>
      <c r="O3164" s="12" t="n">
        <v>0</v>
      </c>
      <c r="P3164" s="12" t="n">
        <v>0</v>
      </c>
      <c r="Q3164" s="23" t="n">
        <f>M3164/H3164</f>
        <v>0</v>
      </c>
    </row>
    <row r="3165" ht="22.5" customHeight="1">
      <c r="A3165" s="32"/>
      <c r="B3165" s="20"/>
      <c r="C3165" s="13" t="n">
        <v>91565944</v>
      </c>
      <c r="D3165" s="13" t="s">
        <v>74</v>
      </c>
      <c r="E3165" s="14" t="s">
        <v>14</v>
      </c>
      <c r="F3165" s="13" t="s">
        <v>15</v>
      </c>
      <c r="G3165" s="24" t="n">
        <v>0.15</v>
      </c>
      <c r="H3165" s="14" t="n">
        <v>160</v>
      </c>
      <c r="I3165" s="21" t="n">
        <f>G3165*H3165*7</f>
        <v>168</v>
      </c>
      <c r="J3165" s="13" t="s">
        <v>128</v>
      </c>
      <c r="K3165" s="17" t="n">
        <v>57661</v>
      </c>
      <c r="L3165" s="17" t="n">
        <v>14007</v>
      </c>
      <c r="M3165" s="17" t="n">
        <v>125</v>
      </c>
      <c r="N3165" s="12" t="n">
        <v>0.001</v>
      </c>
      <c r="O3165" s="12" t="n">
        <v>0.15</v>
      </c>
      <c r="P3165" s="12" t="n">
        <v>18.75</v>
      </c>
      <c r="Q3165" s="23" t="n">
        <f>M3165/H3165</f>
        <v>0.78125</v>
      </c>
    </row>
    <row r="3166" ht="22.5" customHeight="1">
      <c r="A3166" s="32"/>
      <c r="B3166" s="20"/>
      <c r="C3166" s="13" t="n">
        <v>91565945</v>
      </c>
      <c r="D3166" s="13" t="s">
        <v>74</v>
      </c>
      <c r="E3166" s="14" t="s">
        <v>36</v>
      </c>
      <c r="F3166" s="13" t="s">
        <v>15</v>
      </c>
      <c r="G3166" s="24" t="n">
        <v>0.12</v>
      </c>
      <c r="H3166" s="14" t="n">
        <v>200</v>
      </c>
      <c r="I3166" s="21" t="n">
        <f>G3166*H3166*7</f>
        <v>168</v>
      </c>
      <c r="J3166" s="13" t="s">
        <v>128</v>
      </c>
      <c r="K3166" s="17" t="n">
        <v>46655</v>
      </c>
      <c r="L3166" s="15" t="n">
        <v>4577</v>
      </c>
      <c r="M3166" s="17" t="n">
        <v>16</v>
      </c>
      <c r="N3166" s="12" t="n">
        <v>0</v>
      </c>
      <c r="O3166" s="12" t="n">
        <v>0.12</v>
      </c>
      <c r="P3166" s="12" t="n">
        <v>1.92</v>
      </c>
      <c r="Q3166" s="23" t="n">
        <f>M3166/H3166</f>
        <v>0.08</v>
      </c>
    </row>
    <row r="3167" ht="22.5" customHeight="1">
      <c r="A3167" s="32"/>
      <c r="B3167" s="20"/>
      <c r="C3167" s="13" t="n">
        <v>91551845</v>
      </c>
      <c r="D3167" s="13" t="s">
        <v>74</v>
      </c>
      <c r="E3167" s="14" t="s">
        <v>11</v>
      </c>
      <c r="F3167" s="13" t="s">
        <v>15</v>
      </c>
      <c r="G3167" s="24" t="n">
        <v>0.14</v>
      </c>
      <c r="H3167" s="14" t="n">
        <v>150</v>
      </c>
      <c r="I3167" s="21" t="n">
        <f>G3167*H3167*7</f>
        <v>147</v>
      </c>
      <c r="J3167" s="13" t="s">
        <v>128</v>
      </c>
      <c r="K3167" s="17" t="n">
        <v>22675</v>
      </c>
      <c r="L3167" s="15" t="n">
        <v>2276</v>
      </c>
      <c r="M3167" s="17" t="n">
        <v>18</v>
      </c>
      <c r="N3167" s="12" t="n">
        <v>0.001</v>
      </c>
      <c r="O3167" s="12" t="n">
        <v>0.14</v>
      </c>
      <c r="P3167" s="12" t="n">
        <v>2.52</v>
      </c>
      <c r="Q3167" s="23" t="n">
        <f>M3167/H3167</f>
        <v>0.12</v>
      </c>
    </row>
    <row r="3168" ht="22.5" customHeight="1">
      <c r="A3168" s="32"/>
      <c r="B3168" s="20"/>
      <c r="C3168" s="13" t="n">
        <v>91565946</v>
      </c>
      <c r="D3168" s="13" t="s">
        <v>74</v>
      </c>
      <c r="E3168" s="14" t="s">
        <v>17</v>
      </c>
      <c r="F3168" s="13" t="s">
        <v>15</v>
      </c>
      <c r="G3168" s="24" t="n">
        <v>0.17</v>
      </c>
      <c r="H3168" s="14" t="n">
        <v>300</v>
      </c>
      <c r="I3168" s="21" t="n">
        <f>G3168*H3168*7</f>
        <v>357</v>
      </c>
      <c r="J3168" s="13" t="s">
        <v>128</v>
      </c>
      <c r="K3168" s="17" t="n">
        <v>51651</v>
      </c>
      <c r="L3168" s="15" t="n">
        <v>6343</v>
      </c>
      <c r="M3168" s="17" t="n">
        <v>33</v>
      </c>
      <c r="N3168" s="12" t="n">
        <v>0.001</v>
      </c>
      <c r="O3168" s="12" t="n">
        <v>0.17</v>
      </c>
      <c r="P3168" s="12" t="n">
        <v>5.61</v>
      </c>
      <c r="Q3168" s="23" t="n">
        <f>M3168/H3168</f>
        <v>0.11</v>
      </c>
    </row>
    <row r="3169" ht="22.5" customHeight="1">
      <c r="A3169" s="32"/>
      <c r="B3169" s="20"/>
      <c r="C3169" s="13" t="n">
        <v>91565949</v>
      </c>
      <c r="D3169" s="13" t="s">
        <v>74</v>
      </c>
      <c r="E3169" s="14" t="s">
        <v>71</v>
      </c>
      <c r="F3169" s="13" t="s">
        <v>15</v>
      </c>
      <c r="G3169" s="24" t="n">
        <v>0.15</v>
      </c>
      <c r="H3169" s="14" t="n">
        <v>50</v>
      </c>
      <c r="I3169" s="21" t="n">
        <f>G3169*H3169*7</f>
        <v>52.5</v>
      </c>
      <c r="J3169" s="13" t="s">
        <v>128</v>
      </c>
      <c r="K3169" s="17" t="n">
        <v>129354</v>
      </c>
      <c r="L3169" s="15" t="n">
        <v>30192</v>
      </c>
      <c r="M3169" s="17" t="n">
        <v>50</v>
      </c>
      <c r="N3169" s="12" t="n">
        <v>0</v>
      </c>
      <c r="O3169" s="12" t="n">
        <v>0.15</v>
      </c>
      <c r="P3169" s="12" t="n">
        <v>7.5</v>
      </c>
      <c r="Q3169" s="23" t="n">
        <f>M3169/H3169</f>
        <v>1</v>
      </c>
    </row>
    <row r="3170" ht="22.5" customHeight="1">
      <c r="A3170" s="32"/>
      <c r="B3170" s="20"/>
      <c r="C3170" s="13" t="n">
        <v>12336897</v>
      </c>
      <c r="D3170" s="13" t="s">
        <v>78</v>
      </c>
      <c r="E3170" s="14" t="s">
        <v>11</v>
      </c>
      <c r="F3170" s="13" t="s">
        <v>15</v>
      </c>
      <c r="G3170" s="24" t="n">
        <v>0.3</v>
      </c>
      <c r="H3170" s="14" t="n">
        <v>200</v>
      </c>
      <c r="I3170" s="21" t="n">
        <f>G3170*H3170*7</f>
        <v>420</v>
      </c>
      <c r="J3170" s="13" t="s">
        <v>128</v>
      </c>
      <c r="K3170" s="17" t="n">
        <v>185416</v>
      </c>
      <c r="L3170" s="15" t="n">
        <v>50528</v>
      </c>
      <c r="M3170" s="17" t="n">
        <v>84</v>
      </c>
      <c r="N3170" s="12" t="n">
        <v>0.001</v>
      </c>
      <c r="O3170" s="12" t="n">
        <v>0.3</v>
      </c>
      <c r="P3170" s="12" t="n">
        <v>25.2</v>
      </c>
      <c r="Q3170" s="23" t="n">
        <f>M3170/H3170</f>
        <v>0.42</v>
      </c>
    </row>
    <row r="3171" ht="22.5" customHeight="1">
      <c r="A3171" s="32"/>
      <c r="B3171" s="20"/>
      <c r="C3171" s="13" t="n">
        <v>12336896</v>
      </c>
      <c r="D3171" s="13" t="s">
        <v>78</v>
      </c>
      <c r="E3171" s="14" t="s">
        <v>11</v>
      </c>
      <c r="F3171" s="13" t="s">
        <v>12</v>
      </c>
      <c r="G3171" s="24" t="n">
        <v>0.25</v>
      </c>
      <c r="H3171" s="14" t="n">
        <v>200</v>
      </c>
      <c r="I3171" s="21" t="n">
        <f>G3171*H3171*7</f>
        <v>350</v>
      </c>
      <c r="J3171" s="13" t="s">
        <v>128</v>
      </c>
      <c r="K3171" s="17" t="n">
        <v>2953</v>
      </c>
      <c r="L3171" s="15" t="n">
        <v>734</v>
      </c>
      <c r="M3171" s="17" t="n">
        <v>0</v>
      </c>
      <c r="N3171" s="12" t="n">
        <v>0</v>
      </c>
      <c r="O3171" s="12" t="n">
        <v>0</v>
      </c>
      <c r="P3171" s="12" t="n">
        <v>0.2756</v>
      </c>
      <c r="Q3171" s="23" t="n">
        <f>M3171/H3171</f>
        <v>0</v>
      </c>
    </row>
    <row r="3172" ht="22.5" customHeight="1">
      <c r="A3172" s="32"/>
      <c r="B3172" s="51" t="s">
        <v>138</v>
      </c>
      <c r="C3172" s="13" t="n">
        <v>6395488</v>
      </c>
      <c r="D3172" s="13" t="s">
        <v>39</v>
      </c>
      <c r="E3172" s="14" t="s">
        <v>14</v>
      </c>
      <c r="F3172" s="13" t="s">
        <v>15</v>
      </c>
      <c r="G3172" s="24" t="n">
        <v>0.3</v>
      </c>
      <c r="H3172" s="13" t="n">
        <v>200</v>
      </c>
      <c r="I3172" s="21" t="n">
        <f>G3172*H3172*7</f>
        <v>420</v>
      </c>
      <c r="J3172" s="13" t="s">
        <v>128</v>
      </c>
      <c r="K3172" s="15" t="n">
        <v>38448</v>
      </c>
      <c r="L3172" s="15" t="n">
        <v>15212</v>
      </c>
      <c r="M3172" s="16" t="n">
        <v>200</v>
      </c>
      <c r="N3172" s="12" t="n">
        <v>0.004</v>
      </c>
      <c r="O3172" s="12" t="n">
        <v>0.3</v>
      </c>
      <c r="P3172" s="12" t="n">
        <v>60</v>
      </c>
      <c r="Q3172" s="23" t="n">
        <f>M3172/H3172</f>
        <v>1</v>
      </c>
    </row>
    <row r="3173" ht="22.5" customHeight="1">
      <c r="A3173" s="32"/>
      <c r="B3173" s="20"/>
      <c r="C3173" s="13" t="n">
        <v>8291713</v>
      </c>
      <c r="D3173" s="13" t="s">
        <v>40</v>
      </c>
      <c r="E3173" s="14" t="s">
        <v>14</v>
      </c>
      <c r="F3173" s="13" t="s">
        <v>15</v>
      </c>
      <c r="G3173" s="24" t="n">
        <v>0.14</v>
      </c>
      <c r="H3173" s="13" t="n">
        <v>2000</v>
      </c>
      <c r="I3173" s="21" t="n">
        <f>G3173*H3173*7</f>
        <v>1960</v>
      </c>
      <c r="J3173" s="13" t="s">
        <v>128</v>
      </c>
      <c r="K3173" s="15" t="n">
        <v>114666</v>
      </c>
      <c r="L3173" s="15" t="n">
        <v>44721</v>
      </c>
      <c r="M3173" s="16" t="n">
        <v>1500</v>
      </c>
      <c r="N3173" s="12" t="n">
        <v>0.005</v>
      </c>
      <c r="O3173" s="12" t="n">
        <v>0.135</v>
      </c>
      <c r="P3173" s="12" t="n">
        <v>202.5</v>
      </c>
      <c r="Q3173" s="23" t="n">
        <f>M3173/H3173</f>
        <v>0.75</v>
      </c>
    </row>
    <row r="3174" ht="22.5" customHeight="1">
      <c r="A3174" s="32"/>
      <c r="B3174" s="20"/>
      <c r="C3174" s="13" t="n">
        <v>8566541</v>
      </c>
      <c r="D3174" s="13" t="s">
        <v>79</v>
      </c>
      <c r="E3174" s="14" t="s">
        <v>14</v>
      </c>
      <c r="F3174" s="13" t="s">
        <v>26</v>
      </c>
      <c r="G3174" s="24" t="n">
        <v>0.13</v>
      </c>
      <c r="H3174" s="13" t="n">
        <v>500</v>
      </c>
      <c r="I3174" s="21" t="n">
        <f>G3174*H3174*7</f>
        <v>455</v>
      </c>
      <c r="J3174" s="13" t="s">
        <v>128</v>
      </c>
      <c r="K3174" s="15" t="n">
        <v>241568</v>
      </c>
      <c r="L3174" s="15" t="n">
        <v>2876</v>
      </c>
      <c r="M3174" s="16" t="n">
        <v>385</v>
      </c>
      <c r="N3174" s="12" t="n">
        <v>0.02</v>
      </c>
      <c r="O3174" s="12" t="n">
        <v>0.17</v>
      </c>
      <c r="P3174" s="12" t="n">
        <v>66.89</v>
      </c>
      <c r="Q3174" s="23" t="n">
        <f>M3174/H3174</f>
        <v>0.77</v>
      </c>
    </row>
    <row r="3175" ht="22.5" customHeight="1">
      <c r="A3175" s="32"/>
      <c r="B3175" s="20"/>
      <c r="C3175" s="13" t="n">
        <v>8566084</v>
      </c>
      <c r="D3175" s="13" t="s">
        <v>80</v>
      </c>
      <c r="E3175" s="14" t="s">
        <v>42</v>
      </c>
      <c r="F3175" s="13" t="s">
        <v>15</v>
      </c>
      <c r="G3175" s="24" t="n">
        <v>0.12</v>
      </c>
      <c r="H3175" s="13" t="n">
        <v>100</v>
      </c>
      <c r="I3175" s="21" t="n">
        <f>G3175*H3175*7</f>
        <v>84</v>
      </c>
      <c r="J3175" s="13" t="s">
        <v>128</v>
      </c>
      <c r="K3175" s="15" t="n">
        <v>113018</v>
      </c>
      <c r="L3175" s="15" t="n">
        <v>16152</v>
      </c>
      <c r="M3175" s="16" t="n">
        <v>77</v>
      </c>
      <c r="N3175" s="12" t="n">
        <v>0.001</v>
      </c>
      <c r="O3175" s="12" t="n">
        <v>0.12</v>
      </c>
      <c r="P3175" s="12" t="n">
        <v>9.24</v>
      </c>
      <c r="Q3175" s="23" t="n">
        <f>M3175/H3175</f>
        <v>0.77</v>
      </c>
    </row>
    <row r="3176" ht="22.5" customHeight="1">
      <c r="A3176" s="32"/>
      <c r="B3176" s="20"/>
      <c r="C3176" s="13" t="n">
        <v>2937658</v>
      </c>
      <c r="D3176" s="13" t="s">
        <v>81</v>
      </c>
      <c r="E3176" s="14" t="s">
        <v>14</v>
      </c>
      <c r="F3176" s="13" t="s">
        <v>15</v>
      </c>
      <c r="G3176" s="24" t="n">
        <v>0.15</v>
      </c>
      <c r="H3176" s="13" t="n">
        <v>100</v>
      </c>
      <c r="I3176" s="21" t="n">
        <f>G3176*H3176*7</f>
        <v>105</v>
      </c>
      <c r="J3176" s="13" t="s">
        <v>128</v>
      </c>
      <c r="K3176" s="15" t="n">
        <v>3976</v>
      </c>
      <c r="L3176" s="15" t="n">
        <v>1964</v>
      </c>
      <c r="M3176" s="16" t="n">
        <v>100</v>
      </c>
      <c r="N3176" s="12" t="n">
        <v>0.006</v>
      </c>
      <c r="O3176" s="12" t="n">
        <v>0.123</v>
      </c>
      <c r="P3176" s="12" t="n">
        <v>12.3</v>
      </c>
      <c r="Q3176" s="23" t="n">
        <f>M3176/H3176</f>
        <v>1</v>
      </c>
    </row>
    <row r="3177" ht="22.5" customHeight="1">
      <c r="A3177" s="32"/>
      <c r="B3177" s="20"/>
      <c r="C3177" s="13" t="n">
        <v>6706444</v>
      </c>
      <c r="D3177" s="13" t="s">
        <v>82</v>
      </c>
      <c r="E3177" s="14" t="s">
        <v>83</v>
      </c>
      <c r="F3177" s="13" t="s">
        <v>12</v>
      </c>
      <c r="G3177" s="24" t="n">
        <v>0.5</v>
      </c>
      <c r="H3177" s="13" t="n">
        <v>100</v>
      </c>
      <c r="I3177" s="21" t="n">
        <f>G3177*H3177*7</f>
        <v>350</v>
      </c>
      <c r="J3177" s="13" t="s">
        <v>128</v>
      </c>
      <c r="K3177" s="15" t="n">
        <v>68722</v>
      </c>
      <c r="L3177" s="15" t="n">
        <v>7391</v>
      </c>
      <c r="M3177" s="16" t="n">
        <v>10</v>
      </c>
      <c r="N3177" s="12" t="n">
        <v>0.001</v>
      </c>
      <c r="O3177" s="12" t="n">
        <v>0.851</v>
      </c>
      <c r="P3177" s="12" t="n">
        <v>8.5093</v>
      </c>
      <c r="Q3177" s="23" t="n">
        <f>M3177/H3177</f>
        <v>0.1</v>
      </c>
    </row>
    <row r="3178" ht="22.5" customHeight="1">
      <c r="A3178" s="32"/>
      <c r="B3178" s="20"/>
      <c r="C3178" s="13" t="n">
        <v>5963354</v>
      </c>
      <c r="D3178" s="13" t="s">
        <v>82</v>
      </c>
      <c r="E3178" s="14" t="s">
        <v>83</v>
      </c>
      <c r="F3178" s="13" t="s">
        <v>15</v>
      </c>
      <c r="G3178" s="24" t="n">
        <v>0.55</v>
      </c>
      <c r="H3178" s="13" t="n">
        <v>500</v>
      </c>
      <c r="I3178" s="21" t="n">
        <f>G3178*H3178*7</f>
        <v>1925</v>
      </c>
      <c r="J3178" s="13" t="s">
        <v>128</v>
      </c>
      <c r="K3178" s="15" t="n">
        <v>251199</v>
      </c>
      <c r="L3178" s="15" t="n">
        <v>72833</v>
      </c>
      <c r="M3178" s="16" t="n">
        <v>370</v>
      </c>
      <c r="N3178" s="12" t="n">
        <v>0.003</v>
      </c>
      <c r="O3178" s="12" t="n">
        <v>0.587</v>
      </c>
      <c r="P3178" s="12" t="n">
        <v>217.342</v>
      </c>
      <c r="Q3178" s="23" t="n">
        <f>M3178/H3178</f>
        <v>0.74</v>
      </c>
    </row>
    <row r="3179" ht="22.5" customHeight="1">
      <c r="A3179" s="32"/>
      <c r="B3179" s="20"/>
      <c r="C3179" s="13" t="n">
        <v>9686529</v>
      </c>
      <c r="D3179" s="13" t="s">
        <v>82</v>
      </c>
      <c r="E3179" s="14" t="s">
        <v>84</v>
      </c>
      <c r="F3179" s="13" t="s">
        <v>15</v>
      </c>
      <c r="G3179" s="24" t="n">
        <v>0.4</v>
      </c>
      <c r="H3179" s="13" t="n">
        <v>200</v>
      </c>
      <c r="I3179" s="21" t="n">
        <f>G3179*H3179*7</f>
        <v>560</v>
      </c>
      <c r="J3179" s="13" t="s">
        <v>128</v>
      </c>
      <c r="K3179" s="15" t="n">
        <v>42725</v>
      </c>
      <c r="L3179" s="15" t="n">
        <v>17279</v>
      </c>
      <c r="M3179" s="16" t="n">
        <v>43</v>
      </c>
      <c r="N3179" s="12" t="n">
        <v>0.001</v>
      </c>
      <c r="O3179" s="12" t="n">
        <v>0.5</v>
      </c>
      <c r="P3179" s="12" t="n">
        <v>21.5</v>
      </c>
      <c r="Q3179" s="23" t="n">
        <f>M3179/H3179</f>
        <v>0.215</v>
      </c>
    </row>
    <row r="3180" ht="22.5" customHeight="1">
      <c r="A3180" s="32"/>
      <c r="B3180" s="20"/>
      <c r="C3180" s="13" t="n">
        <v>5963400</v>
      </c>
      <c r="D3180" s="13" t="s">
        <v>82</v>
      </c>
      <c r="E3180" s="14" t="s">
        <v>85</v>
      </c>
      <c r="F3180" s="13" t="s">
        <v>15</v>
      </c>
      <c r="G3180" s="24" t="n">
        <v>0.2</v>
      </c>
      <c r="H3180" s="13" t="n">
        <v>50</v>
      </c>
      <c r="I3180" s="21" t="n">
        <f>G3180*H3180*7</f>
        <v>70</v>
      </c>
      <c r="J3180" s="13" t="s">
        <v>128</v>
      </c>
      <c r="K3180" s="15" t="n">
        <v>19036</v>
      </c>
      <c r="L3180" s="15" t="n">
        <v>5557</v>
      </c>
      <c r="M3180" s="16" t="n">
        <v>49</v>
      </c>
      <c r="N3180" s="12" t="n">
        <v>0.002</v>
      </c>
      <c r="O3180" s="12" t="n">
        <v>0.2</v>
      </c>
      <c r="P3180" s="12" t="n">
        <v>9.8</v>
      </c>
      <c r="Q3180" s="23" t="n">
        <f>M3180/H3180</f>
        <v>0.98</v>
      </c>
    </row>
    <row r="3181" ht="22.5" customHeight="1">
      <c r="A3181" s="32"/>
      <c r="B3181" s="20"/>
      <c r="C3181" s="13" t="n">
        <v>10080665</v>
      </c>
      <c r="D3181" s="13" t="s">
        <v>82</v>
      </c>
      <c r="E3181" s="14" t="s">
        <v>86</v>
      </c>
      <c r="F3181" s="13" t="s">
        <v>15</v>
      </c>
      <c r="G3181" s="24" t="n">
        <v>0.38</v>
      </c>
      <c r="H3181" s="13" t="n">
        <v>40</v>
      </c>
      <c r="I3181" s="21" t="n">
        <f>G3181*H3181*7</f>
        <v>106.4</v>
      </c>
      <c r="J3181" s="13" t="s">
        <v>128</v>
      </c>
      <c r="K3181" s="15" t="n">
        <v>9187</v>
      </c>
      <c r="L3181" s="15" t="n">
        <v>2171</v>
      </c>
      <c r="M3181" s="16" t="n">
        <v>8</v>
      </c>
      <c r="N3181" s="12" t="n">
        <v>0.001</v>
      </c>
      <c r="O3181" s="12" t="n">
        <v>0.38</v>
      </c>
      <c r="P3181" s="12" t="n">
        <v>3.04</v>
      </c>
      <c r="Q3181" s="23" t="n">
        <f>M3181/H3181</f>
        <v>0.2</v>
      </c>
    </row>
    <row r="3182" ht="22.5" customHeight="1">
      <c r="A3182" s="32"/>
      <c r="B3182" s="20"/>
      <c r="C3182" s="13" t="n">
        <v>91520433</v>
      </c>
      <c r="D3182" s="13" t="s">
        <v>74</v>
      </c>
      <c r="E3182" s="14" t="s">
        <v>14</v>
      </c>
      <c r="F3182" s="13" t="s">
        <v>15</v>
      </c>
      <c r="G3182" s="24" t="n">
        <v>0.16</v>
      </c>
      <c r="H3182" s="13" t="n">
        <v>200</v>
      </c>
      <c r="I3182" s="21" t="n">
        <f>G3182*H3182*7</f>
        <v>224</v>
      </c>
      <c r="J3182" s="13" t="s">
        <v>128</v>
      </c>
      <c r="K3182" s="15" t="n">
        <v>10930</v>
      </c>
      <c r="L3182" s="15" t="n">
        <v>683</v>
      </c>
      <c r="M3182" s="16" t="n">
        <v>2</v>
      </c>
      <c r="N3182" s="12" t="n">
        <v>0</v>
      </c>
      <c r="O3182" s="12" t="n">
        <v>0.16</v>
      </c>
      <c r="P3182" s="12" t="n">
        <v>0.32</v>
      </c>
      <c r="Q3182" s="23" t="n">
        <f>M3182/H3182</f>
        <v>0.01</v>
      </c>
    </row>
    <row r="3183" ht="22.5" customHeight="1">
      <c r="A3183" s="32"/>
      <c r="B3183" s="20"/>
      <c r="C3183" s="13" t="n">
        <v>11078827</v>
      </c>
      <c r="D3183" s="13" t="s">
        <v>82</v>
      </c>
      <c r="E3183" s="14" t="s">
        <v>85</v>
      </c>
      <c r="F3183" s="13" t="s">
        <v>15</v>
      </c>
      <c r="G3183" s="24" t="n">
        <v>0.2</v>
      </c>
      <c r="H3183" s="13" t="n">
        <v>50</v>
      </c>
      <c r="I3183" s="21" t="n">
        <f>G3183*H3183*7</f>
        <v>70</v>
      </c>
      <c r="J3183" s="13" t="s">
        <v>128</v>
      </c>
      <c r="K3183" s="15" t="n">
        <v>504</v>
      </c>
      <c r="L3183" s="15" t="n">
        <v>180</v>
      </c>
      <c r="M3183" s="16" t="n">
        <v>0</v>
      </c>
      <c r="N3183" s="12" t="n">
        <v>0</v>
      </c>
      <c r="O3183" s="12" t="n">
        <v>0</v>
      </c>
      <c r="P3183" s="12" t="n">
        <v>0</v>
      </c>
      <c r="Q3183" s="23" t="n">
        <f>M3183/H3183</f>
        <v>0</v>
      </c>
    </row>
    <row r="3184" ht="22.5" customHeight="1">
      <c r="A3184" s="32"/>
      <c r="B3184" s="20"/>
      <c r="C3184" s="13" t="n">
        <v>11078981</v>
      </c>
      <c r="D3184" s="13" t="s">
        <v>82</v>
      </c>
      <c r="E3184" s="14" t="s">
        <v>83</v>
      </c>
      <c r="F3184" s="13" t="s">
        <v>15</v>
      </c>
      <c r="G3184" s="24" t="n">
        <v>0.2</v>
      </c>
      <c r="H3184" s="13" t="n">
        <v>50</v>
      </c>
      <c r="I3184" s="21" t="n">
        <f>G3184*H3184*7</f>
        <v>70</v>
      </c>
      <c r="J3184" s="13" t="s">
        <v>128</v>
      </c>
      <c r="K3184" s="15" t="n">
        <v>179</v>
      </c>
      <c r="L3184" s="15" t="n">
        <v>10</v>
      </c>
      <c r="M3184" s="16" t="n">
        <v>0</v>
      </c>
      <c r="N3184" s="12" t="n">
        <v>0</v>
      </c>
      <c r="O3184" s="12" t="n">
        <v>0</v>
      </c>
      <c r="P3184" s="12" t="n">
        <v>0</v>
      </c>
      <c r="Q3184" s="23" t="n">
        <f>M3184/H3184</f>
        <v>0</v>
      </c>
    </row>
    <row r="3185" ht="22.5" customHeight="1">
      <c r="A3185" s="32"/>
      <c r="B3185" s="20"/>
      <c r="C3185" s="13" t="n">
        <v>11080833</v>
      </c>
      <c r="D3185" s="13" t="s">
        <v>82</v>
      </c>
      <c r="E3185" s="14" t="s">
        <v>84</v>
      </c>
      <c r="F3185" s="13" t="s">
        <v>15</v>
      </c>
      <c r="G3185" s="24" t="n">
        <v>0.2</v>
      </c>
      <c r="H3185" s="13" t="n">
        <v>50</v>
      </c>
      <c r="I3185" s="21" t="n">
        <f>G3185*H3185*7</f>
        <v>70</v>
      </c>
      <c r="J3185" s="13" t="s">
        <v>128</v>
      </c>
      <c r="K3185" s="15" t="n">
        <v>19</v>
      </c>
      <c r="L3185" s="15" t="n">
        <v>3</v>
      </c>
      <c r="M3185" s="16" t="n">
        <v>0</v>
      </c>
      <c r="N3185" s="12" t="n">
        <v>0</v>
      </c>
      <c r="O3185" s="12" t="n">
        <v>0</v>
      </c>
      <c r="P3185" s="12" t="n">
        <v>0</v>
      </c>
      <c r="Q3185" s="23" t="n">
        <f>M3185/H3185</f>
        <v>0</v>
      </c>
    </row>
    <row r="3186" ht="22.5" customHeight="1">
      <c r="A3186" s="32"/>
      <c r="B3186" s="20"/>
      <c r="C3186" s="13" t="n">
        <v>11081056</v>
      </c>
      <c r="D3186" s="13" t="s">
        <v>82</v>
      </c>
      <c r="E3186" s="14" t="s">
        <v>86</v>
      </c>
      <c r="F3186" s="13" t="s">
        <v>15</v>
      </c>
      <c r="G3186" s="24" t="n">
        <v>0.2</v>
      </c>
      <c r="H3186" s="13" t="n">
        <v>50</v>
      </c>
      <c r="I3186" s="21" t="n">
        <f>G3186*H3186*7</f>
        <v>70</v>
      </c>
      <c r="J3186" s="13" t="s">
        <v>128</v>
      </c>
      <c r="K3186" s="15" t="n">
        <v>133</v>
      </c>
      <c r="L3186" s="15" t="n">
        <v>14</v>
      </c>
      <c r="M3186" s="16" t="n">
        <v>0</v>
      </c>
      <c r="N3186" s="12" t="n">
        <v>0</v>
      </c>
      <c r="O3186" s="12" t="n">
        <v>0</v>
      </c>
      <c r="P3186" s="12" t="n">
        <v>0</v>
      </c>
      <c r="Q3186" s="23" t="n">
        <f>M3186/H3186</f>
        <v>0</v>
      </c>
    </row>
    <row r="3187" ht="22.5" customHeight="1">
      <c r="A3187" s="32"/>
      <c r="B3187" s="20"/>
      <c r="C3187" s="13" t="n">
        <v>11078963</v>
      </c>
      <c r="D3187" s="13" t="s">
        <v>81</v>
      </c>
      <c r="E3187" s="14" t="s">
        <v>14</v>
      </c>
      <c r="F3187" s="13" t="s">
        <v>15</v>
      </c>
      <c r="G3187" s="24" t="n">
        <v>0.4</v>
      </c>
      <c r="H3187" s="13" t="n">
        <v>100</v>
      </c>
      <c r="I3187" s="21" t="n">
        <f>G3187*H3187*7</f>
        <v>280</v>
      </c>
      <c r="J3187" s="13" t="s">
        <v>128</v>
      </c>
      <c r="K3187" s="15" t="n">
        <v>3722</v>
      </c>
      <c r="L3187" s="15" t="n">
        <v>243</v>
      </c>
      <c r="M3187" s="16" t="n">
        <v>13</v>
      </c>
      <c r="N3187" s="12" t="n">
        <v>0.021</v>
      </c>
      <c r="O3187" s="12" t="n">
        <v>0.4</v>
      </c>
      <c r="P3187" s="12" t="n">
        <v>5.2</v>
      </c>
      <c r="Q3187" s="23" t="n">
        <f>M3187/H3187</f>
        <v>0.13</v>
      </c>
    </row>
    <row r="3188" ht="22.5" customHeight="1">
      <c r="A3188" s="32"/>
      <c r="B3188" s="20"/>
      <c r="C3188" s="13" t="n">
        <v>91538300</v>
      </c>
      <c r="D3188" s="13" t="s">
        <v>74</v>
      </c>
      <c r="E3188" s="14" t="s">
        <v>36</v>
      </c>
      <c r="F3188" s="13" t="s">
        <v>15</v>
      </c>
      <c r="G3188" s="24" t="n">
        <v>0.14</v>
      </c>
      <c r="H3188" s="13" t="n">
        <v>300</v>
      </c>
      <c r="I3188" s="21" t="n">
        <f>G3188*H3188*7</f>
        <v>294</v>
      </c>
      <c r="J3188" s="13" t="s">
        <v>128</v>
      </c>
      <c r="K3188" s="15" t="n">
        <v>3383</v>
      </c>
      <c r="L3188" s="15" t="n">
        <v>620</v>
      </c>
      <c r="M3188" s="16" t="n">
        <v>4</v>
      </c>
      <c r="N3188" s="12" t="n">
        <v>0.001</v>
      </c>
      <c r="O3188" s="12" t="n">
        <v>0.14</v>
      </c>
      <c r="P3188" s="12" t="n">
        <v>0.56</v>
      </c>
      <c r="Q3188" s="23" t="n">
        <f>M3188/H3188</f>
        <v>0.0133333333333333</v>
      </c>
    </row>
    <row r="3189" ht="22.5" customHeight="1">
      <c r="A3189" s="32"/>
      <c r="B3189" s="20"/>
      <c r="C3189" s="13" t="n">
        <v>91538301</v>
      </c>
      <c r="D3189" s="13" t="s">
        <v>74</v>
      </c>
      <c r="E3189" s="14" t="s">
        <v>14</v>
      </c>
      <c r="F3189" s="13" t="s">
        <v>15</v>
      </c>
      <c r="G3189" s="24" t="n">
        <v>0.22</v>
      </c>
      <c r="H3189" s="13" t="n">
        <v>200</v>
      </c>
      <c r="I3189" s="21" t="n">
        <f>G3189*H3189*7</f>
        <v>308</v>
      </c>
      <c r="J3189" s="13" t="s">
        <v>128</v>
      </c>
      <c r="K3189" s="15" t="n">
        <v>243</v>
      </c>
      <c r="L3189" s="15" t="n">
        <v>84</v>
      </c>
      <c r="M3189" s="16" t="n">
        <v>0</v>
      </c>
      <c r="N3189" s="12" t="n">
        <v>0</v>
      </c>
      <c r="O3189" s="12" t="n">
        <v>0</v>
      </c>
      <c r="P3189" s="12" t="n">
        <v>0</v>
      </c>
      <c r="Q3189" s="23" t="n">
        <f>M3189/H3189</f>
        <v>0</v>
      </c>
    </row>
    <row r="3190" ht="22.5" customHeight="1">
      <c r="A3190" s="32"/>
      <c r="B3190" s="20"/>
      <c r="C3190" s="13" t="n">
        <v>91538306</v>
      </c>
      <c r="D3190" s="13" t="s">
        <v>74</v>
      </c>
      <c r="E3190" s="14" t="s">
        <v>71</v>
      </c>
      <c r="F3190" s="13" t="s">
        <v>15</v>
      </c>
      <c r="G3190" s="24" t="n">
        <v>0.18</v>
      </c>
      <c r="H3190" s="13" t="n">
        <v>250</v>
      </c>
      <c r="I3190" s="21" t="n">
        <f>G3190*H3190*7</f>
        <v>315</v>
      </c>
      <c r="J3190" s="13" t="s">
        <v>128</v>
      </c>
      <c r="K3190" s="15" t="n">
        <v>1280</v>
      </c>
      <c r="L3190" s="15" t="n">
        <v>375</v>
      </c>
      <c r="M3190" s="16" t="n">
        <v>2</v>
      </c>
      <c r="N3190" s="12" t="n">
        <v>0.001</v>
      </c>
      <c r="O3190" s="12" t="n">
        <v>0.18</v>
      </c>
      <c r="P3190" s="12" t="n">
        <v>0.36</v>
      </c>
      <c r="Q3190" s="23" t="n">
        <f>M3190/H3190</f>
        <v>0.008</v>
      </c>
    </row>
    <row r="3191" ht="22.5" customHeight="1">
      <c r="A3191" s="32"/>
      <c r="B3191" s="20"/>
      <c r="C3191" s="13" t="n">
        <v>91538307</v>
      </c>
      <c r="D3191" s="13" t="s">
        <v>74</v>
      </c>
      <c r="E3191" s="14" t="s">
        <v>17</v>
      </c>
      <c r="F3191" s="13" t="s">
        <v>15</v>
      </c>
      <c r="G3191" s="24" t="n">
        <v>0.22</v>
      </c>
      <c r="H3191" s="13" t="n">
        <v>200</v>
      </c>
      <c r="I3191" s="21" t="n">
        <f>G3191*H3191*7</f>
        <v>308</v>
      </c>
      <c r="J3191" s="13" t="s">
        <v>128</v>
      </c>
      <c r="K3191" s="15" t="n">
        <v>30</v>
      </c>
      <c r="L3191" s="15" t="n">
        <v>4</v>
      </c>
      <c r="M3191" s="16" t="n">
        <v>0</v>
      </c>
      <c r="N3191" s="12" t="n">
        <v>0</v>
      </c>
      <c r="O3191" s="12" t="n">
        <v>0</v>
      </c>
      <c r="P3191" s="12" t="n">
        <v>0</v>
      </c>
      <c r="Q3191" s="23" t="n">
        <f>M3191/H3191</f>
        <v>0</v>
      </c>
    </row>
    <row r="3192" ht="22.5" customHeight="1">
      <c r="A3192" s="32"/>
      <c r="B3192" s="20"/>
      <c r="C3192" s="13" t="n">
        <v>91538308</v>
      </c>
      <c r="D3192" s="13" t="s">
        <v>74</v>
      </c>
      <c r="E3192" s="14" t="s">
        <v>11</v>
      </c>
      <c r="F3192" s="13" t="s">
        <v>15</v>
      </c>
      <c r="G3192" s="24" t="n">
        <v>0.18</v>
      </c>
      <c r="H3192" s="13" t="n">
        <v>200</v>
      </c>
      <c r="I3192" s="21" t="n">
        <f>G3192*H3192*7</f>
        <v>252</v>
      </c>
      <c r="J3192" s="13" t="s">
        <v>128</v>
      </c>
      <c r="K3192" s="15" t="n">
        <v>88</v>
      </c>
      <c r="L3192" s="15" t="n">
        <v>7</v>
      </c>
      <c r="M3192" s="16" t="n">
        <v>0</v>
      </c>
      <c r="N3192" s="12" t="n">
        <v>0</v>
      </c>
      <c r="O3192" s="12" t="n">
        <v>0</v>
      </c>
      <c r="P3192" s="12" t="n">
        <v>0</v>
      </c>
      <c r="Q3192" s="23" t="n">
        <f>M3192/H3192</f>
        <v>0</v>
      </c>
    </row>
    <row r="3193" ht="22.5" customHeight="1">
      <c r="A3193" s="32"/>
      <c r="B3193" s="20"/>
      <c r="C3193" s="13" t="n">
        <v>91538309</v>
      </c>
      <c r="D3193" s="13" t="s">
        <v>74</v>
      </c>
      <c r="E3193" s="14" t="s">
        <v>46</v>
      </c>
      <c r="F3193" s="13" t="s">
        <v>15</v>
      </c>
      <c r="G3193" s="24" t="n">
        <v>0.18</v>
      </c>
      <c r="H3193" s="13" t="n">
        <v>198</v>
      </c>
      <c r="I3193" s="21" t="n">
        <f>G3193*H3193*7</f>
        <v>249.48</v>
      </c>
      <c r="J3193" s="13" t="s">
        <v>128</v>
      </c>
      <c r="K3193" s="15" t="n">
        <v>214</v>
      </c>
      <c r="L3193" s="15" t="n">
        <v>36</v>
      </c>
      <c r="M3193" s="16" t="n">
        <v>0</v>
      </c>
      <c r="N3193" s="12" t="n">
        <v>0</v>
      </c>
      <c r="O3193" s="12" t="n">
        <v>0</v>
      </c>
      <c r="P3193" s="12" t="n">
        <v>0</v>
      </c>
      <c r="Q3193" s="23" t="n">
        <f>M3193/H3193</f>
        <v>0</v>
      </c>
    </row>
    <row r="3194" ht="22.5" customHeight="1">
      <c r="A3194" s="32"/>
      <c r="B3194" s="20"/>
      <c r="C3194" s="13" t="n">
        <v>11511535</v>
      </c>
      <c r="D3194" s="13" t="s">
        <v>81</v>
      </c>
      <c r="E3194" s="14" t="s">
        <v>14</v>
      </c>
      <c r="F3194" s="13" t="s">
        <v>26</v>
      </c>
      <c r="G3194" s="24" t="n">
        <v>0.4</v>
      </c>
      <c r="H3194" s="13" t="n">
        <v>600</v>
      </c>
      <c r="I3194" s="21" t="n">
        <f>G3194*H3194*7</f>
        <v>1680</v>
      </c>
      <c r="J3194" s="13" t="s">
        <v>128</v>
      </c>
      <c r="K3194" s="15" t="n">
        <f>1061313+18140</f>
        <v>1079453</v>
      </c>
      <c r="L3194" s="15" t="n">
        <f>4931+8162</f>
        <v>13093</v>
      </c>
      <c r="M3194" s="16" t="n">
        <f>21+566</f>
        <v>587</v>
      </c>
      <c r="N3194" s="12" t="n">
        <v>0.01</v>
      </c>
      <c r="O3194" s="12" t="n">
        <f>P3194/M3194</f>
        <v>0.314497444633731</v>
      </c>
      <c r="P3194" s="12" t="n">
        <f>99.09+85.52</f>
        <v>184.61</v>
      </c>
      <c r="Q3194" s="23" t="n">
        <f>M3194/H3194</f>
        <v>0.978333333333333</v>
      </c>
    </row>
    <row r="3195" ht="22.5" customHeight="1">
      <c r="A3195" s="32"/>
      <c r="B3195" s="20"/>
      <c r="C3195" s="13" t="n">
        <v>11792342</v>
      </c>
      <c r="D3195" s="13" t="s">
        <v>87</v>
      </c>
      <c r="E3195" s="14" t="s">
        <v>42</v>
      </c>
      <c r="F3195" s="13" t="s">
        <v>15</v>
      </c>
      <c r="G3195" s="24" t="n">
        <v>0.2</v>
      </c>
      <c r="H3195" s="52" t="n">
        <v>40</v>
      </c>
      <c r="I3195" s="21" t="n">
        <f>G3195*H3195*7</f>
        <v>56</v>
      </c>
      <c r="J3195" s="13" t="s">
        <v>128</v>
      </c>
      <c r="K3195" s="15" t="n">
        <v>16149</v>
      </c>
      <c r="L3195" s="15" t="n">
        <v>439</v>
      </c>
      <c r="M3195" s="16" t="n">
        <v>0</v>
      </c>
      <c r="N3195" s="12" t="n">
        <v>0</v>
      </c>
      <c r="O3195" s="12" t="n">
        <v>0</v>
      </c>
      <c r="P3195" s="12" t="n">
        <v>0</v>
      </c>
      <c r="Q3195" s="23" t="n">
        <f>M3195/H3195</f>
        <v>0</v>
      </c>
    </row>
    <row r="3196" ht="22.5" customHeight="1">
      <c r="A3196" s="32"/>
      <c r="B3196" s="20"/>
      <c r="C3196" s="13" t="n">
        <v>5365722</v>
      </c>
      <c r="D3196" s="13" t="s">
        <v>67</v>
      </c>
      <c r="E3196" s="14" t="s">
        <v>65</v>
      </c>
      <c r="F3196" s="13" t="s">
        <v>12</v>
      </c>
      <c r="G3196" s="24" t="n">
        <v>0.3</v>
      </c>
      <c r="H3196" s="52" t="n">
        <v>50</v>
      </c>
      <c r="I3196" s="21" t="n">
        <f>G3196*H3196*7</f>
        <v>105</v>
      </c>
      <c r="J3196" s="13" t="s">
        <v>128</v>
      </c>
      <c r="K3196" s="15" t="n">
        <v>7606</v>
      </c>
      <c r="L3196" s="15" t="n">
        <v>2058</v>
      </c>
      <c r="M3196" s="16" t="n">
        <v>3</v>
      </c>
      <c r="N3196" s="12" t="n">
        <v>0.001</v>
      </c>
      <c r="O3196" s="12" t="n">
        <v>0.502</v>
      </c>
      <c r="P3196" s="12" t="n">
        <v>1.507</v>
      </c>
      <c r="Q3196" s="23" t="n">
        <f>M3196/H3196</f>
        <v>0.06</v>
      </c>
    </row>
    <row r="3197" ht="22.5" customHeight="1">
      <c r="A3197" s="32"/>
      <c r="B3197" s="20"/>
      <c r="C3197" s="13" t="n">
        <v>11924654</v>
      </c>
      <c r="D3197" s="13" t="s">
        <v>67</v>
      </c>
      <c r="E3197" s="14" t="s">
        <v>65</v>
      </c>
      <c r="F3197" s="13" t="s">
        <v>12</v>
      </c>
      <c r="G3197" s="24" t="n">
        <v>0.3</v>
      </c>
      <c r="H3197" s="52" t="n">
        <v>50</v>
      </c>
      <c r="I3197" s="21" t="n">
        <f>G3197*H3197*7</f>
        <v>105</v>
      </c>
      <c r="J3197" s="13" t="s">
        <v>128</v>
      </c>
      <c r="K3197" s="15" t="n">
        <v>364</v>
      </c>
      <c r="L3197" s="15" t="n">
        <v>118</v>
      </c>
      <c r="M3197" s="16" t="n">
        <v>0</v>
      </c>
      <c r="N3197" s="12" t="n">
        <v>0.001</v>
      </c>
      <c r="O3197" s="12" t="n">
        <v>0</v>
      </c>
      <c r="P3197" s="12" t="n">
        <v>0.0599</v>
      </c>
      <c r="Q3197" s="23" t="n">
        <f>M3197/H3197</f>
        <v>0</v>
      </c>
    </row>
    <row r="3198" ht="22.5" customHeight="1">
      <c r="A3198" s="32"/>
      <c r="B3198" s="20"/>
      <c r="C3198" s="13" t="n">
        <v>12011132</v>
      </c>
      <c r="D3198" s="13" t="s">
        <v>88</v>
      </c>
      <c r="E3198" s="14" t="s">
        <v>14</v>
      </c>
      <c r="F3198" s="13" t="s">
        <v>15</v>
      </c>
      <c r="G3198" s="24" t="n">
        <v>0.2</v>
      </c>
      <c r="H3198" s="52" t="n">
        <v>150</v>
      </c>
      <c r="I3198" s="21" t="n">
        <f>G3198*H3198*7</f>
        <v>210</v>
      </c>
      <c r="J3198" s="13" t="s">
        <v>128</v>
      </c>
      <c r="K3198" s="15" t="n">
        <v>29120</v>
      </c>
      <c r="L3198" s="15" t="n">
        <v>7966</v>
      </c>
      <c r="M3198" s="16" t="n">
        <v>150</v>
      </c>
      <c r="N3198" s="12" t="n">
        <v>0.004</v>
      </c>
      <c r="O3198" s="12" t="n">
        <v>0.2</v>
      </c>
      <c r="P3198" s="12" t="n">
        <v>30</v>
      </c>
      <c r="Q3198" s="23" t="n">
        <f>M3198/H3198</f>
        <v>1</v>
      </c>
    </row>
    <row r="3199" ht="22.5" customHeight="1">
      <c r="A3199" s="32"/>
      <c r="B3199" s="20"/>
      <c r="C3199" s="13" t="n">
        <v>12072287</v>
      </c>
      <c r="D3199" s="13" t="s">
        <v>81</v>
      </c>
      <c r="E3199" s="14" t="s">
        <v>14</v>
      </c>
      <c r="F3199" s="13" t="s">
        <v>15</v>
      </c>
      <c r="G3199" s="24" t="n">
        <v>0.5</v>
      </c>
      <c r="H3199" s="52" t="n">
        <v>200</v>
      </c>
      <c r="I3199" s="21" t="n">
        <f>G3199*H3199*7</f>
        <v>700</v>
      </c>
      <c r="J3199" s="13" t="s">
        <v>128</v>
      </c>
      <c r="K3199" s="15" t="n">
        <v>11020</v>
      </c>
      <c r="L3199" s="15" t="n">
        <v>187</v>
      </c>
      <c r="M3199" s="16" t="n">
        <v>6</v>
      </c>
      <c r="N3199" s="12" t="n">
        <v>0.011</v>
      </c>
      <c r="O3199" s="12" t="n">
        <v>0.33</v>
      </c>
      <c r="P3199" s="12" t="n">
        <v>1.983</v>
      </c>
      <c r="Q3199" s="23" t="n">
        <f>M3199/H3199</f>
        <v>0.03</v>
      </c>
    </row>
    <row r="3200" ht="22.5" customHeight="1">
      <c r="A3200" s="32"/>
      <c r="B3200" s="20"/>
      <c r="C3200" s="13" t="n">
        <v>6529449</v>
      </c>
      <c r="D3200" s="13" t="s">
        <v>81</v>
      </c>
      <c r="E3200" s="14" t="s">
        <v>14</v>
      </c>
      <c r="F3200" s="13" t="s">
        <v>12</v>
      </c>
      <c r="G3200" s="24" t="n">
        <v>0.2</v>
      </c>
      <c r="H3200" s="52" t="n">
        <v>200</v>
      </c>
      <c r="I3200" s="21" t="n">
        <f>G3200*H3200*7</f>
        <v>280</v>
      </c>
      <c r="J3200" s="13" t="s">
        <v>128</v>
      </c>
      <c r="K3200" s="15" t="n">
        <v>13011</v>
      </c>
      <c r="L3200" s="15" t="n">
        <v>1716</v>
      </c>
      <c r="M3200" s="16" t="n">
        <v>146</v>
      </c>
      <c r="N3200" s="12" t="n">
        <v>0.024</v>
      </c>
      <c r="O3200" s="12" t="n">
        <v>0.279</v>
      </c>
      <c r="P3200" s="12" t="n">
        <v>40.7947</v>
      </c>
      <c r="Q3200" s="23" t="n">
        <f>M3200/H3200</f>
        <v>0.73</v>
      </c>
    </row>
    <row r="3201" ht="22.5" customHeight="1">
      <c r="A3201" s="32"/>
      <c r="B3201" s="20"/>
      <c r="C3201" s="13" t="n">
        <v>5623760</v>
      </c>
      <c r="D3201" s="13" t="s">
        <v>89</v>
      </c>
      <c r="E3201" s="14" t="s">
        <v>14</v>
      </c>
      <c r="F3201" s="13" t="s">
        <v>15</v>
      </c>
      <c r="G3201" s="24" t="n">
        <v>0.15</v>
      </c>
      <c r="H3201" s="13" t="n">
        <v>50</v>
      </c>
      <c r="I3201" s="21" t="n">
        <f>G3201*H3201*7</f>
        <v>52.5</v>
      </c>
      <c r="J3201" s="13" t="s">
        <v>128</v>
      </c>
      <c r="K3201" s="15" t="n">
        <v>28898</v>
      </c>
      <c r="L3201" s="15" t="n">
        <v>9060</v>
      </c>
      <c r="M3201" s="16" t="n">
        <v>50</v>
      </c>
      <c r="N3201" s="12" t="n">
        <v>0.001</v>
      </c>
      <c r="O3201" s="12" t="n">
        <v>0.15</v>
      </c>
      <c r="P3201" s="12" t="n">
        <v>7.5</v>
      </c>
      <c r="Q3201" s="23" t="n">
        <f>M3201/H3201</f>
        <v>1</v>
      </c>
    </row>
    <row r="3202" ht="22.5" customHeight="1">
      <c r="A3202" s="19"/>
      <c r="C3202" s="11"/>
      <c r="D3202" s="11"/>
      <c r="E3202" s="11"/>
      <c r="F3202" s="11"/>
      <c r="G3202" s="18"/>
      <c r="H3202" s="11"/>
      <c r="I3202" s="18"/>
      <c r="J3202" s="11"/>
      <c r="K3202" s="16"/>
      <c r="L3202" s="16"/>
      <c r="M3202" s="16"/>
      <c r="N3202" s="16"/>
      <c r="O3202" s="16"/>
      <c r="P3202" s="71"/>
      <c r="Q3202" s="8"/>
    </row>
    <row r="3203" ht="22.5" customHeight="1">
      <c r="A3203" s="19" t="s">
        <v>123</v>
      </c>
      <c r="B3203" s="9" t="s">
        <v>143</v>
      </c>
      <c r="C3203" s="11"/>
      <c r="D3203" s="11"/>
      <c r="E3203" s="11"/>
      <c r="F3203" s="11"/>
      <c r="G3203" s="18"/>
      <c r="H3203" s="11"/>
      <c r="I3203" s="18"/>
      <c r="J3203" s="11"/>
      <c r="K3203" s="22" t="n">
        <f>K3206+K3209+K3212+K3215+K3218+K3221+K3224+K3227+K3230+K3233+K3236+K3239+K3242+K3245+K3248+K3251+K3254+K3257+K3260+K3263+K3266+K3269+K3272+K3275+K3278+K3281+K3284+K3287+K3290+K3293+K3296+K3299+K3302+K3305+K3308+K3311+K3314+K3317+K3320+K3323+K3326+K3329+K3332+K3335+K3338+K3341+K3344+K3347+K3350+K3353+K3356+K3359+K3362+K3365+K3368+K3371+K3374+K3377+K3380+K3383+K3386+K3389+K3392+K3395+K3398+K3401+K3404+K3407+K3410+K3413+K3416+K3422+K3425+K3428+K3431+K3434+K3437+K3440+K3452+K3455+K3458+K3461+K3464+K3467+K3470+K3473+K3476+K3479+K3482+K3485+K3488+K3491+K3494+K3497+K3500+K3503+K3506+K3509+K3512+K3515+K3518+K3521+K3524+K3527+K3530+K3533+K3536+K3539+K3542+K3545+K3548+K3551+K3554+K3557+K3560+K3563+K3566+K3569+K3572+K3575+K3578+K3581+K3584+K3587+K3590+K3593+K3596+K3599+K3602+K3605+K3608+K3611+K3614+K3617+K3620+K3623+K3626+K3629+K3632+K3635+K3638+K3641+K3446+K3449+K3419+K3443</f>
        <v>10615101</v>
      </c>
      <c r="L3203" s="22" t="n">
        <f>L3206+L3209+L3212+L3215+L3218+L3221+L3224+L3227+L3230+L3233+L3236+L3239+L3242+L3245+L3248+L3251+L3254+L3257+L3260+L3263+L3266+L3269+L3272+L3275+L3278+L3281+L3284+L3287+L3290+L3293+L3296+L3299+L3302+L3305+L3308+L3311+L3314+L3317+L3320+L3323+L3326+L3329+L3332+L3335+L3338+L3341+L3344+L3347+L3350+L3353+L3356+L3359+L3362+L3365+L3368+L3371+L3374+L3377+L3380+L3383+L3386+L3389+L3392+L3395+L3398+L3401+L3404+L3407+L3410+L3413+L3416+L3422+L3425+L3428+L3431+L3434+L3437+L3440+L3452+L3455+L3458+L3461+L3464+L3467+L3470+L3473+L3476+L3479+L3482+L3485+L3488+L3491+L3494+L3497+L3500+L3503+L3506+L3509+L3512+L3515+L3518+L3521+L3524+L3527+L3530+L3533+L3536+L3539+L3542+L3545+L3548+L3551+L3554+L3557+L3560+L3563+L3566+L3569+L3572+L3575+L3578+L3581+L3584+L3587+L3590+L3593+L3596+L3599+L3602+L3605+L3608+L3611+L3614+L3617+L3620+L3623+L3626+L3629+L3632+L3635+L3638+L3641+L3446+L3449+L3419+L3443</f>
        <v>1499413</v>
      </c>
      <c r="M3203" s="16"/>
      <c r="N3203" s="16"/>
      <c r="O3203" s="16"/>
      <c r="P3203" s="41" t="n">
        <f>P3206+P3209+P3212+P3215+P3218+P3221+P3224+P3227+P3230+P3233+P3236+P3239+P3242+P3245+P3248+P3251+P3254+P3257+P3260+P3263+P3266+P3269+P3272+P3275+P3278+P3281+P3284+P3287+P3290+P3293+P3296+P3299+P3302+P3305+P3308+P3311+P3314+P3317+P3320+P3323+P3326+P3329+P3332+P3335+P3338+P3341+P3344+P3347+P3350+P3353+P3356+P3359+P3362+P3365+P3368+P3371+P3374+P3377+P3380+P3383+P3386+P3389+P3392+P3395+P3398+P3401+P3404+P3407+P3410+P3413+P3416+P3422+P3425+P3428+P3431+P3434+P3437+P3440+P3452+P3455+P3458+P3461+P3464+P3467+P3470+P3473+P3476+P3479+P3482+P3485+P3488+P3491+P3494+P3497+P3500+P3503+P3506+P3509+P3512+P3515+P3518+P3521+P3524+P3527+P3530+P3533+P3536+P3539+P3542+P3545+P3548+P3551+P3554+P3557+P3560+P3563+P3566+P3569+P3572+P3575+P3578+P3581+P3584+P3587+P3590+P3593+P3596+P3599+P3602+P3605+P3608+P3611+P3614+P3617+P3620+P3623+P3626+P3629+P3632+P3635+P3638+P3641+P3446+P3449+P3419+P3443</f>
        <v>4511.8277</v>
      </c>
      <c r="Q3203" s="8"/>
    </row>
    <row r="3204" ht="22.5" customHeight="1">
      <c r="A3204" s="27" t="n">
        <v>46283</v>
      </c>
      <c r="B3204" s="51" t="s">
        <v>125</v>
      </c>
      <c r="C3204" s="13" t="n">
        <v>10813123</v>
      </c>
      <c r="D3204" s="13" t="s">
        <v>10</v>
      </c>
      <c r="E3204" s="14" t="s">
        <v>11</v>
      </c>
      <c r="F3204" s="13" t="s">
        <v>12</v>
      </c>
      <c r="G3204" s="24" t="n">
        <v>0.25</v>
      </c>
      <c r="H3204" s="13" t="n">
        <v>1000</v>
      </c>
      <c r="I3204" s="21" t="n">
        <f>G3204*H3204*7</f>
        <v>1750</v>
      </c>
      <c r="J3204" s="13" t="s">
        <v>126</v>
      </c>
      <c r="K3204" s="11" t="n">
        <v>14480</v>
      </c>
      <c r="L3204" s="11" t="n">
        <v>1517</v>
      </c>
      <c r="M3204" s="11" t="n">
        <v>0</v>
      </c>
      <c r="N3204" s="12" t="n">
        <v>0.002</v>
      </c>
      <c r="O3204" s="12" t="n">
        <v>0</v>
      </c>
      <c r="P3204" s="12" t="n">
        <v>2.842</v>
      </c>
      <c r="Q3204" s="23" t="n">
        <f>M3206/H3204</f>
        <v>0.056</v>
      </c>
    </row>
    <row r="3205" ht="22.5" customHeight="1">
      <c r="A3205" s="20"/>
      <c r="B3205" s="20"/>
      <c r="C3205" s="13"/>
      <c r="D3205" s="20"/>
      <c r="E3205" s="29"/>
      <c r="F3205" s="20"/>
      <c r="G3205" s="29"/>
      <c r="H3205" s="20"/>
      <c r="I3205" s="20"/>
      <c r="J3205" s="13" t="s">
        <v>127</v>
      </c>
      <c r="K3205" s="11" t="n">
        <v>31194</v>
      </c>
      <c r="L3205" s="11" t="n">
        <v>2925</v>
      </c>
      <c r="M3205" s="11" t="n">
        <v>17</v>
      </c>
      <c r="N3205" s="12" t="n">
        <v>0.002</v>
      </c>
      <c r="O3205" s="12" t="n">
        <v>0.39</v>
      </c>
      <c r="P3205" s="12" t="n">
        <v>6.6256</v>
      </c>
      <c r="Q3205" s="26"/>
    </row>
    <row r="3206" ht="22.5" customHeight="1">
      <c r="A3206" s="20"/>
      <c r="B3206" s="20"/>
      <c r="C3206" s="13"/>
      <c r="D3206" s="20"/>
      <c r="E3206" s="29"/>
      <c r="F3206" s="20"/>
      <c r="G3206" s="29"/>
      <c r="H3206" s="20"/>
      <c r="I3206" s="20"/>
      <c r="J3206" s="13" t="s">
        <v>128</v>
      </c>
      <c r="K3206" s="11" t="n">
        <v>56730</v>
      </c>
      <c r="L3206" s="11" t="n">
        <v>4960</v>
      </c>
      <c r="M3206" s="11" t="n">
        <v>56</v>
      </c>
      <c r="N3206" s="12" t="n">
        <v>0.001</v>
      </c>
      <c r="O3206" s="12" t="n">
        <v>0.3329</v>
      </c>
      <c r="P3206" s="12" t="n">
        <v>18.6447</v>
      </c>
      <c r="Q3206" s="26"/>
    </row>
    <row r="3207" ht="22.5" customHeight="1">
      <c r="A3207" s="20"/>
      <c r="B3207" s="20"/>
      <c r="C3207" s="13" t="n">
        <v>1745925</v>
      </c>
      <c r="D3207" s="13" t="s">
        <v>13</v>
      </c>
      <c r="E3207" s="14" t="s">
        <v>14</v>
      </c>
      <c r="F3207" s="13" t="s">
        <v>15</v>
      </c>
      <c r="G3207" s="24" t="n">
        <v>0.15</v>
      </c>
      <c r="H3207" s="13" t="n">
        <v>500</v>
      </c>
      <c r="I3207" s="21" t="n">
        <f>G3207*H3207*7</f>
        <v>525</v>
      </c>
      <c r="J3207" s="13" t="s">
        <v>126</v>
      </c>
      <c r="K3207" s="17" t="n">
        <v>295</v>
      </c>
      <c r="L3207" s="15" t="n">
        <v>134</v>
      </c>
      <c r="M3207" s="15" t="n">
        <v>0</v>
      </c>
      <c r="N3207" s="12" t="n">
        <v>0</v>
      </c>
      <c r="O3207" s="12" t="n">
        <v>0</v>
      </c>
      <c r="P3207" s="12" t="n">
        <v>0</v>
      </c>
      <c r="Q3207" s="23" t="n">
        <f>M3209/H3207</f>
        <v>1</v>
      </c>
    </row>
    <row r="3208" ht="22.5" customHeight="1">
      <c r="A3208" s="20"/>
      <c r="B3208" s="20"/>
      <c r="C3208" s="13"/>
      <c r="D3208" s="20"/>
      <c r="E3208" s="29"/>
      <c r="F3208" s="20"/>
      <c r="G3208" s="29"/>
      <c r="H3208" s="20"/>
      <c r="I3208" s="20"/>
      <c r="J3208" s="13" t="s">
        <v>127</v>
      </c>
      <c r="K3208" s="17" t="n">
        <v>13470</v>
      </c>
      <c r="L3208" s="15" t="n">
        <v>5525</v>
      </c>
      <c r="M3208" s="15" t="n">
        <v>127</v>
      </c>
      <c r="N3208" s="12" t="n">
        <v>0.003</v>
      </c>
      <c r="O3208" s="12" t="n">
        <v>0.151</v>
      </c>
      <c r="P3208" s="12" t="n">
        <v>19.12</v>
      </c>
      <c r="Q3208" s="26"/>
    </row>
    <row r="3209" ht="22.5" customHeight="1">
      <c r="A3209" s="20"/>
      <c r="B3209" s="20"/>
      <c r="C3209" s="13"/>
      <c r="D3209" s="20"/>
      <c r="E3209" s="29"/>
      <c r="F3209" s="20"/>
      <c r="G3209" s="29"/>
      <c r="H3209" s="20"/>
      <c r="I3209" s="20"/>
      <c r="J3209" s="13" t="s">
        <v>128</v>
      </c>
      <c r="K3209" s="15" t="n">
        <v>52097</v>
      </c>
      <c r="L3209" s="15" t="n">
        <v>22427</v>
      </c>
      <c r="M3209" s="15" t="n">
        <v>500</v>
      </c>
      <c r="N3209" s="12" t="n">
        <v>0.003</v>
      </c>
      <c r="O3209" s="12" t="n">
        <v>0.15</v>
      </c>
      <c r="P3209" s="12" t="n">
        <v>75.07</v>
      </c>
      <c r="Q3209" s="26"/>
    </row>
    <row r="3210" ht="22.5" customHeight="1">
      <c r="A3210" s="20"/>
      <c r="B3210" s="20"/>
      <c r="C3210" s="13" t="n">
        <v>6951600</v>
      </c>
      <c r="D3210" s="13" t="s">
        <v>16</v>
      </c>
      <c r="E3210" s="14" t="s">
        <v>17</v>
      </c>
      <c r="F3210" s="13" t="s">
        <v>15</v>
      </c>
      <c r="G3210" s="24" t="n">
        <v>0.17</v>
      </c>
      <c r="H3210" s="13" t="n">
        <v>100</v>
      </c>
      <c r="I3210" s="21" t="n">
        <f>G3210*H3210*7</f>
        <v>119</v>
      </c>
      <c r="J3210" s="13" t="s">
        <v>126</v>
      </c>
      <c r="K3210" s="15" t="n">
        <v>277</v>
      </c>
      <c r="L3210" s="15" t="n">
        <v>103</v>
      </c>
      <c r="M3210" s="15" t="n">
        <v>0</v>
      </c>
      <c r="N3210" s="12" t="n">
        <v>0</v>
      </c>
      <c r="O3210" s="12" t="n">
        <v>0</v>
      </c>
      <c r="P3210" s="12" t="n">
        <v>0</v>
      </c>
      <c r="Q3210" s="23" t="n">
        <f>M3212/H3210</f>
        <v>0.74</v>
      </c>
    </row>
    <row r="3211" ht="22.5" customHeight="1">
      <c r="A3211" s="20"/>
      <c r="B3211" s="20"/>
      <c r="C3211" s="13"/>
      <c r="D3211" s="20"/>
      <c r="E3211" s="29"/>
      <c r="F3211" s="20"/>
      <c r="G3211" s="29"/>
      <c r="H3211" s="20"/>
      <c r="I3211" s="20"/>
      <c r="J3211" s="13" t="s">
        <v>127</v>
      </c>
      <c r="K3211" s="15" t="n">
        <v>5685</v>
      </c>
      <c r="L3211" s="15" t="n">
        <v>2176</v>
      </c>
      <c r="M3211" s="15" t="n">
        <v>29</v>
      </c>
      <c r="N3211" s="12" t="n">
        <v>0.002</v>
      </c>
      <c r="O3211" s="12" t="n">
        <v>0.178</v>
      </c>
      <c r="P3211" s="12" t="n">
        <v>5.168</v>
      </c>
      <c r="Q3211" s="26"/>
    </row>
    <row r="3212" ht="22.5" customHeight="1">
      <c r="A3212" s="20"/>
      <c r="B3212" s="20"/>
      <c r="C3212" s="13"/>
      <c r="D3212" s="20"/>
      <c r="E3212" s="29"/>
      <c r="F3212" s="20"/>
      <c r="G3212" s="29"/>
      <c r="H3212" s="20"/>
      <c r="I3212" s="20"/>
      <c r="J3212" s="13" t="s">
        <v>128</v>
      </c>
      <c r="K3212" s="15" t="n">
        <v>12401</v>
      </c>
      <c r="L3212" s="15" t="n">
        <v>4698</v>
      </c>
      <c r="M3212" s="15" t="n">
        <v>74</v>
      </c>
      <c r="N3212" s="12" t="n">
        <v>0.003</v>
      </c>
      <c r="O3212" s="12" t="n">
        <v>0.177</v>
      </c>
      <c r="P3212" s="12" t="n">
        <v>13.124</v>
      </c>
      <c r="Q3212" s="26"/>
    </row>
    <row r="3213" ht="22.5" customHeight="1">
      <c r="A3213" s="20"/>
      <c r="B3213" s="20"/>
      <c r="C3213" s="13" t="n">
        <v>6951594</v>
      </c>
      <c r="D3213" s="13" t="s">
        <v>16</v>
      </c>
      <c r="E3213" s="14" t="s">
        <v>18</v>
      </c>
      <c r="F3213" s="13" t="s">
        <v>15</v>
      </c>
      <c r="G3213" s="24" t="n">
        <v>0.7</v>
      </c>
      <c r="H3213" s="13" t="n">
        <v>400</v>
      </c>
      <c r="I3213" s="21" t="n">
        <f>G3213*H3213*7</f>
        <v>1960</v>
      </c>
      <c r="J3213" s="13" t="s">
        <v>126</v>
      </c>
      <c r="K3213" s="15" t="n">
        <v>587</v>
      </c>
      <c r="L3213" s="15" t="n">
        <v>187</v>
      </c>
      <c r="M3213" s="15" t="n">
        <v>0</v>
      </c>
      <c r="N3213" s="12" t="n">
        <v>0</v>
      </c>
      <c r="O3213" s="12" t="n">
        <v>0</v>
      </c>
      <c r="P3213" s="12" t="n">
        <v>0</v>
      </c>
      <c r="Q3213" s="23" t="n">
        <f>M3215/H3213</f>
        <v>0.3675</v>
      </c>
    </row>
    <row r="3214" ht="22.5" customHeight="1">
      <c r="A3214" s="20"/>
      <c r="B3214" s="20"/>
      <c r="C3214" s="13"/>
      <c r="D3214" s="20"/>
      <c r="E3214" s="29"/>
      <c r="F3214" s="20"/>
      <c r="G3214" s="29"/>
      <c r="H3214" s="20"/>
      <c r="I3214" s="20"/>
      <c r="J3214" s="13" t="s">
        <v>127</v>
      </c>
      <c r="K3214" s="15" t="n">
        <v>16260</v>
      </c>
      <c r="L3214" s="15" t="n">
        <v>6161</v>
      </c>
      <c r="M3214" s="15" t="n">
        <v>55</v>
      </c>
      <c r="N3214" s="12" t="n">
        <v>0.006</v>
      </c>
      <c r="O3214" s="12" t="n">
        <v>0.703</v>
      </c>
      <c r="P3214" s="12" t="n">
        <v>38.64</v>
      </c>
      <c r="Q3214" s="26"/>
    </row>
    <row r="3215" ht="22.5" customHeight="1">
      <c r="A3215" s="20"/>
      <c r="B3215" s="20"/>
      <c r="C3215" s="13"/>
      <c r="D3215" s="20"/>
      <c r="E3215" s="29"/>
      <c r="F3215" s="20"/>
      <c r="G3215" s="29"/>
      <c r="H3215" s="20"/>
      <c r="I3215" s="20"/>
      <c r="J3215" s="13" t="s">
        <v>128</v>
      </c>
      <c r="K3215" s="15" t="n">
        <v>56575</v>
      </c>
      <c r="L3215" s="15" t="n">
        <v>20565</v>
      </c>
      <c r="M3215" s="15" t="n">
        <v>147</v>
      </c>
      <c r="N3215" s="12" t="n">
        <v>0.005</v>
      </c>
      <c r="O3215" s="12" t="n">
        <v>0.698</v>
      </c>
      <c r="P3215" s="12" t="n">
        <v>102.62</v>
      </c>
      <c r="Q3215" s="26"/>
    </row>
    <row r="3216" ht="22.5" customHeight="1">
      <c r="A3216" s="20"/>
      <c r="B3216" s="20"/>
      <c r="C3216" s="13" t="n">
        <v>2732727</v>
      </c>
      <c r="D3216" s="13" t="s">
        <v>10</v>
      </c>
      <c r="E3216" s="14" t="s">
        <v>19</v>
      </c>
      <c r="F3216" s="13" t="s">
        <v>15</v>
      </c>
      <c r="G3216" s="24" t="n">
        <v>0.25</v>
      </c>
      <c r="H3216" s="13" t="n">
        <v>1000</v>
      </c>
      <c r="I3216" s="21" t="n">
        <f>G3216*H3216*7</f>
        <v>1750</v>
      </c>
      <c r="J3216" s="13" t="s">
        <v>126</v>
      </c>
      <c r="K3216" s="15" t="n">
        <v>460</v>
      </c>
      <c r="L3216" s="15" t="n">
        <v>152</v>
      </c>
      <c r="M3216" s="15" t="n">
        <v>17</v>
      </c>
      <c r="N3216" s="12" t="n">
        <v>0.028</v>
      </c>
      <c r="O3216" s="12" t="n">
        <v>0.25</v>
      </c>
      <c r="P3216" s="12" t="n">
        <v>4.25</v>
      </c>
      <c r="Q3216" s="23" t="n">
        <f>M3218/H3216</f>
        <v>0.389</v>
      </c>
    </row>
    <row r="3217" ht="22.5" customHeight="1">
      <c r="A3217" s="20"/>
      <c r="B3217" s="20"/>
      <c r="C3217" s="13"/>
      <c r="D3217" s="20"/>
      <c r="E3217" s="29"/>
      <c r="F3217" s="20"/>
      <c r="G3217" s="29"/>
      <c r="H3217" s="20"/>
      <c r="I3217" s="20"/>
      <c r="J3217" s="13" t="s">
        <v>127</v>
      </c>
      <c r="K3217" s="15" t="n">
        <v>9174</v>
      </c>
      <c r="L3217" s="15" t="n">
        <v>2878</v>
      </c>
      <c r="M3217" s="15" t="n">
        <v>103</v>
      </c>
      <c r="N3217" s="12" t="n">
        <v>0.009</v>
      </c>
      <c r="O3217" s="12" t="n">
        <v>0.25</v>
      </c>
      <c r="P3217" s="12" t="n">
        <v>25.725</v>
      </c>
      <c r="Q3217" s="26"/>
    </row>
    <row r="3218" ht="22.5" customHeight="1">
      <c r="A3218" s="20"/>
      <c r="B3218" s="20"/>
      <c r="C3218" s="13"/>
      <c r="D3218" s="20"/>
      <c r="E3218" s="29"/>
      <c r="F3218" s="20"/>
      <c r="G3218" s="29"/>
      <c r="H3218" s="20"/>
      <c r="I3218" s="20"/>
      <c r="J3218" s="13" t="s">
        <v>128</v>
      </c>
      <c r="K3218" s="15" t="n">
        <v>33033</v>
      </c>
      <c r="L3218" s="15" t="n">
        <v>11359</v>
      </c>
      <c r="M3218" s="15" t="n">
        <v>389</v>
      </c>
      <c r="N3218" s="12" t="n">
        <v>0.009</v>
      </c>
      <c r="O3218" s="12" t="n">
        <v>0.25</v>
      </c>
      <c r="P3218" s="12" t="n">
        <v>97.125</v>
      </c>
      <c r="Q3218" s="26"/>
    </row>
    <row r="3219" ht="22.5" customHeight="1">
      <c r="A3219" s="20"/>
      <c r="B3219" s="20"/>
      <c r="C3219" s="13" t="n">
        <v>5619156</v>
      </c>
      <c r="D3219" s="13" t="s">
        <v>10</v>
      </c>
      <c r="E3219" s="14" t="s">
        <v>19</v>
      </c>
      <c r="F3219" s="13" t="s">
        <v>12</v>
      </c>
      <c r="G3219" s="24" t="n">
        <v>0.24</v>
      </c>
      <c r="H3219" s="13" t="n">
        <v>500</v>
      </c>
      <c r="I3219" s="21" t="n">
        <f>G3219*H3219*7</f>
        <v>840</v>
      </c>
      <c r="J3219" s="13" t="s">
        <v>126</v>
      </c>
      <c r="K3219" s="15" t="n">
        <v>1291</v>
      </c>
      <c r="L3219" s="15" t="n">
        <v>326</v>
      </c>
      <c r="M3219" s="15" t="n">
        <v>0</v>
      </c>
      <c r="N3219" s="12" t="n">
        <v>0</v>
      </c>
      <c r="O3219" s="12" t="n">
        <v>0</v>
      </c>
      <c r="P3219" s="12" t="n">
        <v>0.0497</v>
      </c>
      <c r="Q3219" s="23" t="n">
        <f>M3221/H3219</f>
        <v>0.008</v>
      </c>
    </row>
    <row r="3220" ht="22.5" customHeight="1">
      <c r="A3220" s="20"/>
      <c r="B3220" s="20"/>
      <c r="C3220" s="13"/>
      <c r="D3220" s="20"/>
      <c r="E3220" s="29"/>
      <c r="F3220" s="20"/>
      <c r="G3220" s="29"/>
      <c r="H3220" s="20"/>
      <c r="I3220" s="20"/>
      <c r="J3220" s="13" t="s">
        <v>127</v>
      </c>
      <c r="K3220" s="15" t="n">
        <v>12204</v>
      </c>
      <c r="L3220" s="15" t="n">
        <v>2576</v>
      </c>
      <c r="M3220" s="15" t="n">
        <v>0</v>
      </c>
      <c r="N3220" s="12" t="n">
        <v>0</v>
      </c>
      <c r="O3220" s="12" t="n">
        <v>0</v>
      </c>
      <c r="P3220" s="12" t="n">
        <v>0.4503</v>
      </c>
      <c r="Q3220" s="26"/>
    </row>
    <row r="3221" ht="22.5" customHeight="1">
      <c r="A3221" s="20"/>
      <c r="B3221" s="20"/>
      <c r="C3221" s="13"/>
      <c r="D3221" s="20"/>
      <c r="E3221" s="29"/>
      <c r="F3221" s="20"/>
      <c r="G3221" s="29"/>
      <c r="H3221" s="20"/>
      <c r="I3221" s="20"/>
      <c r="J3221" s="13" t="s">
        <v>128</v>
      </c>
      <c r="K3221" s="15" t="n">
        <v>64941</v>
      </c>
      <c r="L3221" s="15" t="n">
        <v>13824</v>
      </c>
      <c r="M3221" s="15" t="n">
        <v>4</v>
      </c>
      <c r="N3221" s="12" t="n">
        <v>0</v>
      </c>
      <c r="O3221" s="12" t="n">
        <v>0.432</v>
      </c>
      <c r="P3221" s="12" t="n">
        <v>1.729</v>
      </c>
      <c r="Q3221" s="26"/>
    </row>
    <row r="3222" ht="22.5" customHeight="1">
      <c r="A3222" s="20"/>
      <c r="B3222" s="20"/>
      <c r="C3222" s="13" t="n">
        <v>6425889</v>
      </c>
      <c r="D3222" s="13" t="s">
        <v>10</v>
      </c>
      <c r="E3222" s="14" t="s">
        <v>20</v>
      </c>
      <c r="F3222" s="13" t="s">
        <v>15</v>
      </c>
      <c r="G3222" s="24" t="n">
        <v>0.25</v>
      </c>
      <c r="H3222" s="13" t="n">
        <v>400</v>
      </c>
      <c r="I3222" s="21" t="n">
        <f>G3222*H3222*7</f>
        <v>700</v>
      </c>
      <c r="J3222" s="13" t="s">
        <v>126</v>
      </c>
      <c r="K3222" s="15" t="n">
        <v>104</v>
      </c>
      <c r="L3222" s="15" t="n">
        <v>29</v>
      </c>
      <c r="M3222" s="15" t="n">
        <v>0</v>
      </c>
      <c r="N3222" s="12" t="n">
        <v>0</v>
      </c>
      <c r="O3222" s="12" t="n">
        <v>0</v>
      </c>
      <c r="P3222" s="12" t="n">
        <v>0</v>
      </c>
      <c r="Q3222" s="23" t="n">
        <v>0.003</v>
      </c>
    </row>
    <row r="3223" ht="22.5" customHeight="1">
      <c r="A3223" s="20"/>
      <c r="B3223" s="20"/>
      <c r="C3223" s="13"/>
      <c r="D3223" s="20"/>
      <c r="E3223" s="29"/>
      <c r="F3223" s="20"/>
      <c r="G3223" s="29"/>
      <c r="H3223" s="20"/>
      <c r="I3223" s="20"/>
      <c r="J3223" s="13" t="s">
        <v>127</v>
      </c>
      <c r="K3223" s="15" t="n">
        <v>6970</v>
      </c>
      <c r="L3223" s="36" t="n">
        <v>3037</v>
      </c>
      <c r="M3223" s="15" t="n">
        <v>32</v>
      </c>
      <c r="N3223" s="12" t="n">
        <v>0.003</v>
      </c>
      <c r="O3223" s="12" t="n">
        <v>0.253</v>
      </c>
      <c r="P3223" s="12" t="n">
        <v>8.1</v>
      </c>
      <c r="Q3223" s="26"/>
    </row>
    <row r="3224" ht="22.5" customHeight="1">
      <c r="A3224" s="20"/>
      <c r="B3224" s="20"/>
      <c r="C3224" s="13"/>
      <c r="D3224" s="20"/>
      <c r="E3224" s="29"/>
      <c r="F3224" s="20"/>
      <c r="G3224" s="29"/>
      <c r="H3224" s="20"/>
      <c r="I3224" s="20"/>
      <c r="J3224" s="13" t="s">
        <v>128</v>
      </c>
      <c r="K3224" s="15" t="n">
        <v>23351</v>
      </c>
      <c r="L3224" s="15" t="n">
        <v>9070</v>
      </c>
      <c r="M3224" s="15" t="n">
        <v>139</v>
      </c>
      <c r="N3224" s="12" t="n">
        <v>0.004</v>
      </c>
      <c r="O3224" s="12" t="n">
        <v>0.253</v>
      </c>
      <c r="P3224" s="12" t="n">
        <v>35.125</v>
      </c>
      <c r="Q3224" s="26"/>
    </row>
    <row r="3225" ht="22.5" customHeight="1">
      <c r="A3225" s="20"/>
      <c r="B3225" s="20"/>
      <c r="C3225" s="13" t="n">
        <v>6439005</v>
      </c>
      <c r="D3225" s="13" t="s">
        <v>10</v>
      </c>
      <c r="E3225" s="14" t="s">
        <v>20</v>
      </c>
      <c r="F3225" s="13" t="s">
        <v>21</v>
      </c>
      <c r="G3225" s="24" t="n">
        <v>0.25</v>
      </c>
      <c r="H3225" s="13" t="n">
        <v>300</v>
      </c>
      <c r="I3225" s="21" t="n">
        <f>G3225*H3225*7</f>
        <v>525</v>
      </c>
      <c r="J3225" s="13" t="s">
        <v>126</v>
      </c>
      <c r="K3225" s="15" t="n">
        <v>0</v>
      </c>
      <c r="L3225" s="15" t="n">
        <v>0</v>
      </c>
      <c r="M3225" s="15" t="n">
        <v>0</v>
      </c>
      <c r="N3225" s="12" t="n">
        <v>0</v>
      </c>
      <c r="O3225" s="12" t="n">
        <v>0</v>
      </c>
      <c r="P3225" s="12" t="n">
        <v>0</v>
      </c>
      <c r="Q3225" s="23" t="n">
        <f>M3227/H3225</f>
        <v>0.33</v>
      </c>
    </row>
    <row r="3226" ht="22.5" customHeight="1">
      <c r="A3226" s="20"/>
      <c r="B3226" s="20"/>
      <c r="C3226" s="13"/>
      <c r="D3226" s="20"/>
      <c r="E3226" s="29"/>
      <c r="F3226" s="20"/>
      <c r="G3226" s="29"/>
      <c r="H3226" s="20"/>
      <c r="I3226" s="20"/>
      <c r="J3226" s="13" t="s">
        <v>127</v>
      </c>
      <c r="K3226" s="15" t="n">
        <v>10987</v>
      </c>
      <c r="L3226" s="15" t="n">
        <v>3382</v>
      </c>
      <c r="M3226" s="15" t="n">
        <v>18</v>
      </c>
      <c r="N3226" s="12" t="n">
        <v>0.0013</v>
      </c>
      <c r="O3226" s="12" t="n">
        <v>0.25</v>
      </c>
      <c r="P3226" s="12" t="n">
        <v>4.5</v>
      </c>
      <c r="Q3226" s="26"/>
    </row>
    <row r="3227" ht="22.5" customHeight="1">
      <c r="A3227" s="20"/>
      <c r="B3227" s="20"/>
      <c r="C3227" s="13"/>
      <c r="D3227" s="20"/>
      <c r="E3227" s="29"/>
      <c r="F3227" s="20"/>
      <c r="G3227" s="29"/>
      <c r="H3227" s="20"/>
      <c r="I3227" s="20"/>
      <c r="J3227" s="13" t="s">
        <v>128</v>
      </c>
      <c r="K3227" s="15" t="n">
        <v>67394</v>
      </c>
      <c r="L3227" s="15" t="n">
        <v>19712</v>
      </c>
      <c r="M3227" s="15" t="n">
        <v>99</v>
      </c>
      <c r="N3227" s="12" t="n">
        <v>0.0013</v>
      </c>
      <c r="O3227" s="12" t="n">
        <v>0.25</v>
      </c>
      <c r="P3227" s="12" t="n">
        <v>24.75</v>
      </c>
      <c r="Q3227" s="26"/>
    </row>
    <row r="3228" ht="22.5" customHeight="1">
      <c r="A3228" s="20"/>
      <c r="B3228" s="20"/>
      <c r="C3228" s="13" t="n">
        <v>7203110</v>
      </c>
      <c r="D3228" s="13" t="s">
        <v>22</v>
      </c>
      <c r="E3228" s="14" t="s">
        <v>23</v>
      </c>
      <c r="F3228" s="13" t="s">
        <v>15</v>
      </c>
      <c r="G3228" s="24" t="n">
        <v>0.2</v>
      </c>
      <c r="H3228" s="13" t="n">
        <v>100</v>
      </c>
      <c r="I3228" s="21" t="n">
        <f>G3228*H3228*7</f>
        <v>140</v>
      </c>
      <c r="J3228" s="13" t="s">
        <v>126</v>
      </c>
      <c r="K3228" s="15" t="n">
        <v>124</v>
      </c>
      <c r="L3228" s="15" t="n">
        <v>89</v>
      </c>
      <c r="M3228" s="15" t="n">
        <v>0</v>
      </c>
      <c r="N3228" s="12" t="n">
        <v>0</v>
      </c>
      <c r="O3228" s="12" t="n">
        <v>0</v>
      </c>
      <c r="P3228" s="12" t="n">
        <v>0</v>
      </c>
      <c r="Q3228" s="23" t="n">
        <f>M3230/H3228</f>
        <v>0.04</v>
      </c>
    </row>
    <row r="3229" ht="22.5" customHeight="1">
      <c r="A3229" s="20"/>
      <c r="B3229" s="20"/>
      <c r="C3229" s="13"/>
      <c r="D3229" s="20"/>
      <c r="E3229" s="29"/>
      <c r="F3229" s="20"/>
      <c r="G3229" s="29"/>
      <c r="H3229" s="20"/>
      <c r="I3229" s="20"/>
      <c r="J3229" s="13" t="s">
        <v>127</v>
      </c>
      <c r="K3229" s="15" t="n">
        <v>4465</v>
      </c>
      <c r="L3229" s="15" t="n">
        <v>2779</v>
      </c>
      <c r="M3229" s="15" t="n">
        <v>1</v>
      </c>
      <c r="N3229" s="12" t="n">
        <v>0</v>
      </c>
      <c r="O3229" s="12" t="n">
        <v>0.2</v>
      </c>
      <c r="P3229" s="12" t="n">
        <v>0.2</v>
      </c>
      <c r="Q3229" s="26"/>
    </row>
    <row r="3230" ht="22.5" customHeight="1">
      <c r="A3230" s="20"/>
      <c r="B3230" s="20"/>
      <c r="C3230" s="13"/>
      <c r="D3230" s="20"/>
      <c r="E3230" s="29"/>
      <c r="F3230" s="20"/>
      <c r="G3230" s="29"/>
      <c r="H3230" s="20"/>
      <c r="I3230" s="20"/>
      <c r="J3230" s="13" t="s">
        <v>128</v>
      </c>
      <c r="K3230" s="15" t="n">
        <v>16238</v>
      </c>
      <c r="L3230" s="15" t="n">
        <v>10541</v>
      </c>
      <c r="M3230" s="15" t="n">
        <v>4</v>
      </c>
      <c r="N3230" s="12" t="n">
        <v>0</v>
      </c>
      <c r="O3230" s="12" t="n">
        <v>0.2</v>
      </c>
      <c r="P3230" s="12" t="n">
        <v>0.8</v>
      </c>
      <c r="Q3230" s="26"/>
    </row>
    <row r="3231" ht="22.5" customHeight="1">
      <c r="A3231" s="20"/>
      <c r="B3231" s="20"/>
      <c r="C3231" s="13" t="n">
        <v>7202934</v>
      </c>
      <c r="D3231" s="13" t="s">
        <v>22</v>
      </c>
      <c r="E3231" s="14" t="s">
        <v>24</v>
      </c>
      <c r="F3231" s="13" t="s">
        <v>15</v>
      </c>
      <c r="G3231" s="24" t="n">
        <v>0.35</v>
      </c>
      <c r="H3231" s="13" t="n">
        <v>200</v>
      </c>
      <c r="I3231" s="21" t="n">
        <f>G3231*H3231*7</f>
        <v>490</v>
      </c>
      <c r="J3231" s="13" t="s">
        <v>126</v>
      </c>
      <c r="K3231" s="15" t="n">
        <v>2610</v>
      </c>
      <c r="L3231" s="15" t="n">
        <v>1303</v>
      </c>
      <c r="M3231" s="15" t="n">
        <v>2</v>
      </c>
      <c r="N3231" s="12" t="n">
        <v>0</v>
      </c>
      <c r="O3231" s="12" t="n">
        <v>0.35</v>
      </c>
      <c r="P3231" s="12" t="n">
        <v>0.7</v>
      </c>
      <c r="Q3231" s="23" t="n">
        <v>0</v>
      </c>
    </row>
    <row r="3232" ht="22.5" customHeight="1">
      <c r="A3232" s="20"/>
      <c r="B3232" s="20"/>
      <c r="C3232" s="13"/>
      <c r="D3232" s="20"/>
      <c r="E3232" s="29"/>
      <c r="F3232" s="20"/>
      <c r="G3232" s="29"/>
      <c r="H3232" s="20"/>
      <c r="I3232" s="20"/>
      <c r="J3232" s="13" t="s">
        <v>127</v>
      </c>
      <c r="K3232" s="17" t="n">
        <v>170381</v>
      </c>
      <c r="L3232" s="15" t="n">
        <v>101299</v>
      </c>
      <c r="M3232" s="15" t="n">
        <v>60</v>
      </c>
      <c r="N3232" s="12" t="n">
        <v>0</v>
      </c>
      <c r="O3232" s="12" t="n">
        <v>0.35</v>
      </c>
      <c r="P3232" s="12" t="n">
        <v>21</v>
      </c>
      <c r="Q3232" s="26"/>
    </row>
    <row r="3233" ht="22.5" customHeight="1">
      <c r="A3233" s="20"/>
      <c r="B3233" s="20"/>
      <c r="C3233" s="13"/>
      <c r="D3233" s="20"/>
      <c r="E3233" s="29"/>
      <c r="F3233" s="20"/>
      <c r="G3233" s="29"/>
      <c r="H3233" s="20"/>
      <c r="I3233" s="20"/>
      <c r="J3233" s="13" t="s">
        <v>128</v>
      </c>
      <c r="K3233" s="15" t="n">
        <v>310766</v>
      </c>
      <c r="L3233" s="15" t="n">
        <v>177897</v>
      </c>
      <c r="M3233" s="15" t="n">
        <v>97</v>
      </c>
      <c r="N3233" s="12" t="n">
        <v>0</v>
      </c>
      <c r="O3233" s="12" t="n">
        <v>0.35</v>
      </c>
      <c r="P3233" s="12" t="n">
        <v>33.95</v>
      </c>
      <c r="Q3233" s="26"/>
    </row>
    <row r="3234" ht="22.5" customHeight="1">
      <c r="A3234" s="20"/>
      <c r="B3234" s="20"/>
      <c r="C3234" s="13" t="n">
        <v>5847496</v>
      </c>
      <c r="D3234" s="13" t="s">
        <v>10</v>
      </c>
      <c r="E3234" s="14" t="s">
        <v>25</v>
      </c>
      <c r="F3234" s="13" t="s">
        <v>12</v>
      </c>
      <c r="G3234" s="24" t="n">
        <v>0.3</v>
      </c>
      <c r="H3234" s="13" t="n">
        <v>200</v>
      </c>
      <c r="I3234" s="21" t="n">
        <f>G3234*H3234*7</f>
        <v>420</v>
      </c>
      <c r="J3234" s="13" t="s">
        <v>126</v>
      </c>
      <c r="K3234" s="15" t="n">
        <v>724</v>
      </c>
      <c r="L3234" s="15" t="n">
        <v>22</v>
      </c>
      <c r="M3234" s="15" t="n">
        <v>0</v>
      </c>
      <c r="N3234" s="12" t="n">
        <v>0</v>
      </c>
      <c r="O3234" s="12" t="n">
        <v>0</v>
      </c>
      <c r="P3234" s="12" t="n">
        <v>0.008</v>
      </c>
      <c r="Q3234" s="23" t="n">
        <f>M3236/H3234</f>
        <v>0</v>
      </c>
    </row>
    <row r="3235" ht="22.5" customHeight="1">
      <c r="A3235" s="20"/>
      <c r="B3235" s="20"/>
      <c r="C3235" s="13"/>
      <c r="D3235" s="20"/>
      <c r="E3235" s="29"/>
      <c r="F3235" s="20"/>
      <c r="G3235" s="29"/>
      <c r="H3235" s="20"/>
      <c r="I3235" s="20"/>
      <c r="J3235" s="13" t="s">
        <v>127</v>
      </c>
      <c r="K3235" s="15" t="n">
        <v>7471</v>
      </c>
      <c r="L3235" s="15" t="n">
        <v>156</v>
      </c>
      <c r="M3235" s="15" t="n">
        <v>0</v>
      </c>
      <c r="N3235" s="12" t="n">
        <v>0</v>
      </c>
      <c r="O3235" s="12" t="n">
        <v>0</v>
      </c>
      <c r="P3235" s="12" t="n">
        <v>0.1363</v>
      </c>
      <c r="Q3235" s="26"/>
    </row>
    <row r="3236" ht="22.5" customHeight="1">
      <c r="A3236" s="20"/>
      <c r="B3236" s="20"/>
      <c r="C3236" s="13"/>
      <c r="D3236" s="20"/>
      <c r="E3236" s="29"/>
      <c r="F3236" s="20"/>
      <c r="G3236" s="29"/>
      <c r="H3236" s="20"/>
      <c r="I3236" s="20"/>
      <c r="J3236" s="13" t="s">
        <v>128</v>
      </c>
      <c r="K3236" s="15" t="n">
        <v>14755</v>
      </c>
      <c r="L3236" s="15" t="n">
        <v>321</v>
      </c>
      <c r="M3236" s="15" t="n">
        <v>0</v>
      </c>
      <c r="N3236" s="12" t="n">
        <v>0</v>
      </c>
      <c r="O3236" s="12" t="n">
        <v>0</v>
      </c>
      <c r="P3236" s="12" t="n">
        <v>0.2182</v>
      </c>
      <c r="Q3236" s="26"/>
    </row>
    <row r="3237" ht="22.5" customHeight="1">
      <c r="A3237" s="20"/>
      <c r="B3237" s="20"/>
      <c r="C3237" s="13" t="n">
        <v>7572369</v>
      </c>
      <c r="D3237" s="13" t="s">
        <v>10</v>
      </c>
      <c r="E3237" s="14" t="s">
        <v>25</v>
      </c>
      <c r="F3237" s="13" t="s">
        <v>15</v>
      </c>
      <c r="G3237" s="24" t="n">
        <v>0.3</v>
      </c>
      <c r="H3237" s="13" t="n">
        <v>400</v>
      </c>
      <c r="I3237" s="21" t="n">
        <f>G3237*H3237*7</f>
        <v>840</v>
      </c>
      <c r="J3237" s="13" t="s">
        <v>126</v>
      </c>
      <c r="K3237" s="15" t="n">
        <v>11</v>
      </c>
      <c r="L3237" s="15" t="n">
        <v>2</v>
      </c>
      <c r="M3237" s="15" t="n">
        <v>0</v>
      </c>
      <c r="N3237" s="12" t="n">
        <v>0</v>
      </c>
      <c r="O3237" s="12" t="n">
        <v>0</v>
      </c>
      <c r="P3237" s="12" t="n">
        <v>0</v>
      </c>
      <c r="Q3237" s="23" t="n">
        <f>M3239/H3237</f>
        <v>0.1425</v>
      </c>
    </row>
    <row r="3238" ht="22.5" customHeight="1">
      <c r="A3238" s="20"/>
      <c r="B3238" s="20"/>
      <c r="C3238" s="13"/>
      <c r="D3238" s="20"/>
      <c r="E3238" s="29"/>
      <c r="F3238" s="20"/>
      <c r="G3238" s="29"/>
      <c r="H3238" s="20"/>
      <c r="I3238" s="20"/>
      <c r="J3238" s="13" t="s">
        <v>127</v>
      </c>
      <c r="K3238" s="15" t="n">
        <v>3236</v>
      </c>
      <c r="L3238" s="15" t="n">
        <v>1187</v>
      </c>
      <c r="M3238" s="15" t="n">
        <v>41</v>
      </c>
      <c r="N3238" s="12" t="n">
        <v>0.011</v>
      </c>
      <c r="O3238" s="12" t="n">
        <v>0.309</v>
      </c>
      <c r="P3238" s="12" t="n">
        <v>12.66</v>
      </c>
      <c r="Q3238" s="26"/>
    </row>
    <row r="3239" ht="22.5" customHeight="1">
      <c r="A3239" s="20"/>
      <c r="B3239" s="20"/>
      <c r="C3239" s="13"/>
      <c r="D3239" s="20"/>
      <c r="E3239" s="29"/>
      <c r="F3239" s="20"/>
      <c r="G3239" s="29"/>
      <c r="H3239" s="20"/>
      <c r="I3239" s="20"/>
      <c r="J3239" s="13" t="s">
        <v>128</v>
      </c>
      <c r="K3239" s="15" t="n">
        <v>4528</v>
      </c>
      <c r="L3239" s="15" t="n">
        <v>1464</v>
      </c>
      <c r="M3239" s="15" t="n">
        <v>57</v>
      </c>
      <c r="N3239" s="12" t="n">
        <v>0.012</v>
      </c>
      <c r="O3239" s="12" t="n">
        <v>0.308</v>
      </c>
      <c r="P3239" s="12" t="n">
        <v>17.58</v>
      </c>
      <c r="Q3239" s="26"/>
    </row>
    <row r="3240" ht="22.5" customHeight="1">
      <c r="A3240" s="20"/>
      <c r="B3240" s="20"/>
      <c r="C3240" s="13" t="n">
        <v>8460883</v>
      </c>
      <c r="D3240" s="13" t="s">
        <v>16</v>
      </c>
      <c r="E3240" s="14" t="s">
        <v>11</v>
      </c>
      <c r="F3240" s="13" t="s">
        <v>15</v>
      </c>
      <c r="G3240" s="24" t="n">
        <v>0.14</v>
      </c>
      <c r="H3240" s="13" t="n">
        <v>1400</v>
      </c>
      <c r="I3240" s="21" t="n">
        <f>G3240*H3240*7</f>
        <v>1372</v>
      </c>
      <c r="J3240" s="13" t="s">
        <v>126</v>
      </c>
      <c r="K3240" s="15" t="n">
        <v>4366</v>
      </c>
      <c r="L3240" s="15" t="n">
        <v>992</v>
      </c>
      <c r="M3240" s="15" t="n">
        <v>59</v>
      </c>
      <c r="N3240" s="12" t="n">
        <v>0.008</v>
      </c>
      <c r="O3240" s="12" t="n">
        <v>0.139</v>
      </c>
      <c r="P3240" s="12" t="n">
        <v>8.176</v>
      </c>
      <c r="Q3240" s="23" t="n">
        <f>M3242/H3240</f>
        <v>0.522857142857143</v>
      </c>
    </row>
    <row r="3241" ht="22.5" customHeight="1">
      <c r="A3241" s="20"/>
      <c r="B3241" s="20"/>
      <c r="C3241" s="13"/>
      <c r="D3241" s="20"/>
      <c r="E3241" s="29"/>
      <c r="F3241" s="20"/>
      <c r="G3241" s="29"/>
      <c r="H3241" s="20"/>
      <c r="I3241" s="20"/>
      <c r="J3241" s="13" t="s">
        <v>127</v>
      </c>
      <c r="K3241" s="15" t="n">
        <v>16859</v>
      </c>
      <c r="L3241" s="15" t="n">
        <v>4111</v>
      </c>
      <c r="M3241" s="15" t="n">
        <v>196</v>
      </c>
      <c r="N3241" s="12" t="n">
        <v>0.007</v>
      </c>
      <c r="O3241" s="12" t="n">
        <v>0.139</v>
      </c>
      <c r="P3241" s="12" t="n">
        <v>27.188</v>
      </c>
      <c r="Q3241" s="26"/>
    </row>
    <row r="3242" ht="22.5" customHeight="1">
      <c r="A3242" s="20"/>
      <c r="B3242" s="20"/>
      <c r="C3242" s="13"/>
      <c r="D3242" s="20"/>
      <c r="E3242" s="29"/>
      <c r="F3242" s="20"/>
      <c r="G3242" s="29"/>
      <c r="H3242" s="20"/>
      <c r="I3242" s="20"/>
      <c r="J3242" s="13" t="s">
        <v>128</v>
      </c>
      <c r="K3242" s="15" t="n">
        <v>57081</v>
      </c>
      <c r="L3242" s="15" t="n">
        <v>15878</v>
      </c>
      <c r="M3242" s="15" t="n">
        <v>732</v>
      </c>
      <c r="N3242" s="12" t="n">
        <v>0.006</v>
      </c>
      <c r="O3242" s="12" t="n">
        <v>0.139</v>
      </c>
      <c r="P3242" s="12" t="n">
        <v>101.962</v>
      </c>
      <c r="Q3242" s="26"/>
    </row>
    <row r="3243" ht="22.5" customHeight="1">
      <c r="A3243" s="20"/>
      <c r="B3243" s="20"/>
      <c r="C3243" s="13" t="n">
        <v>8531973</v>
      </c>
      <c r="D3243" s="13" t="s">
        <v>16</v>
      </c>
      <c r="E3243" s="14" t="s">
        <v>18</v>
      </c>
      <c r="F3243" s="13" t="s">
        <v>26</v>
      </c>
      <c r="G3243" s="24" t="n">
        <v>0.45</v>
      </c>
      <c r="H3243" s="13" t="n">
        <v>150</v>
      </c>
      <c r="I3243" s="21" t="n">
        <f>G3243*H3243*7</f>
        <v>472.5</v>
      </c>
      <c r="J3243" s="13" t="s">
        <v>126</v>
      </c>
      <c r="K3243" s="15" t="n">
        <v>0</v>
      </c>
      <c r="L3243" s="15" t="n">
        <v>0</v>
      </c>
      <c r="M3243" s="15" t="n">
        <v>0</v>
      </c>
      <c r="N3243" s="12" t="n">
        <v>0</v>
      </c>
      <c r="O3243" s="12" t="n">
        <v>0</v>
      </c>
      <c r="P3243" s="12" t="n">
        <v>0</v>
      </c>
      <c r="Q3243" s="23" t="n">
        <f>M3245/H3243</f>
        <v>0.246666666666667</v>
      </c>
    </row>
    <row r="3244" ht="22.5" customHeight="1">
      <c r="A3244" s="20"/>
      <c r="B3244" s="20"/>
      <c r="C3244" s="13"/>
      <c r="D3244" s="20"/>
      <c r="E3244" s="29"/>
      <c r="F3244" s="20"/>
      <c r="G3244" s="29"/>
      <c r="H3244" s="20"/>
      <c r="I3244" s="20"/>
      <c r="J3244" s="13" t="s">
        <v>127</v>
      </c>
      <c r="K3244" s="15" t="n">
        <v>139461</v>
      </c>
      <c r="L3244" s="15" t="n">
        <v>298</v>
      </c>
      <c r="M3244" s="15" t="n">
        <v>11</v>
      </c>
      <c r="N3244" s="12" t="n">
        <v>0.02</v>
      </c>
      <c r="O3244" s="12" t="n">
        <v>0.67</v>
      </c>
      <c r="P3244" s="12" t="n">
        <v>7.32</v>
      </c>
      <c r="Q3244" s="26"/>
    </row>
    <row r="3245" ht="22.5" customHeight="1">
      <c r="A3245" s="20"/>
      <c r="B3245" s="20"/>
      <c r="C3245" s="13"/>
      <c r="D3245" s="20"/>
      <c r="E3245" s="29"/>
      <c r="F3245" s="20"/>
      <c r="G3245" s="29"/>
      <c r="H3245" s="20"/>
      <c r="I3245" s="20"/>
      <c r="J3245" s="13" t="s">
        <v>128</v>
      </c>
      <c r="K3245" s="15" t="n">
        <v>453685</v>
      </c>
      <c r="L3245" s="15" t="n">
        <v>1151</v>
      </c>
      <c r="M3245" s="15" t="n">
        <v>37</v>
      </c>
      <c r="N3245" s="12" t="n">
        <v>0.02</v>
      </c>
      <c r="O3245" s="12" t="n">
        <v>0.72</v>
      </c>
      <c r="P3245" s="12" t="n">
        <v>26.71</v>
      </c>
      <c r="Q3245" s="26"/>
    </row>
    <row r="3246" ht="22.5" customHeight="1">
      <c r="A3246" s="20"/>
      <c r="B3246" s="20"/>
      <c r="C3246" s="13" t="n">
        <v>8156506</v>
      </c>
      <c r="D3246" s="13" t="s">
        <v>27</v>
      </c>
      <c r="E3246" s="14" t="s">
        <v>14</v>
      </c>
      <c r="F3246" s="13" t="s">
        <v>15</v>
      </c>
      <c r="G3246" s="24" t="n">
        <v>0.13</v>
      </c>
      <c r="H3246" s="13" t="n">
        <v>1000</v>
      </c>
      <c r="I3246" s="21" t="n">
        <f>G3246*H3246*7</f>
        <v>910</v>
      </c>
      <c r="J3246" s="13" t="s">
        <v>126</v>
      </c>
      <c r="K3246" s="15" t="n">
        <v>818</v>
      </c>
      <c r="L3246" s="15" t="n">
        <v>255</v>
      </c>
      <c r="M3246" s="15" t="n">
        <v>0</v>
      </c>
      <c r="N3246" s="12" t="n">
        <v>0</v>
      </c>
      <c r="O3246" s="12" t="n">
        <v>0</v>
      </c>
      <c r="P3246" s="12" t="n">
        <v>0</v>
      </c>
      <c r="Q3246" s="23" t="n">
        <f>M3248/H3246</f>
        <v>0.968</v>
      </c>
    </row>
    <row r="3247" ht="22.5" customHeight="1">
      <c r="A3247" s="20"/>
      <c r="B3247" s="20"/>
      <c r="C3247" s="13"/>
      <c r="D3247" s="20"/>
      <c r="E3247" s="29"/>
      <c r="F3247" s="20"/>
      <c r="G3247" s="29"/>
      <c r="H3247" s="20"/>
      <c r="I3247" s="20"/>
      <c r="J3247" s="13" t="s">
        <v>127</v>
      </c>
      <c r="K3247" s="15" t="n">
        <v>30391</v>
      </c>
      <c r="L3247" s="15" t="n">
        <v>10043</v>
      </c>
      <c r="M3247" s="15" t="n">
        <v>446</v>
      </c>
      <c r="N3247" s="12" t="n">
        <v>0.006</v>
      </c>
      <c r="O3247" s="12" t="n">
        <v>0.13</v>
      </c>
      <c r="P3247" s="12" t="n">
        <v>57.83</v>
      </c>
      <c r="Q3247" s="26"/>
    </row>
    <row r="3248" ht="22.5" customHeight="1">
      <c r="A3248" s="20"/>
      <c r="B3248" s="20"/>
      <c r="C3248" s="13"/>
      <c r="D3248" s="20"/>
      <c r="E3248" s="29"/>
      <c r="F3248" s="20"/>
      <c r="G3248" s="29"/>
      <c r="H3248" s="20"/>
      <c r="I3248" s="20"/>
      <c r="J3248" s="13" t="s">
        <v>128</v>
      </c>
      <c r="K3248" s="15" t="n">
        <v>67903</v>
      </c>
      <c r="L3248" s="15" t="n">
        <v>22537</v>
      </c>
      <c r="M3248" s="15" t="n">
        <v>968</v>
      </c>
      <c r="N3248" s="12" t="n">
        <v>0.006</v>
      </c>
      <c r="O3248" s="12" t="n">
        <v>0.129</v>
      </c>
      <c r="P3248" s="12" t="n">
        <v>125.15</v>
      </c>
      <c r="Q3248" s="26"/>
    </row>
    <row r="3249" ht="22.5" customHeight="1">
      <c r="A3249" s="20"/>
      <c r="B3249" s="20"/>
      <c r="C3249" s="13" t="n">
        <v>8819666</v>
      </c>
      <c r="D3249" s="13" t="s">
        <v>27</v>
      </c>
      <c r="E3249" s="14" t="s">
        <v>14</v>
      </c>
      <c r="F3249" s="13" t="s">
        <v>12</v>
      </c>
      <c r="G3249" s="24" t="n">
        <v>0.08</v>
      </c>
      <c r="H3249" s="13" t="n">
        <v>200</v>
      </c>
      <c r="I3249" s="21" t="n">
        <f>G3249*H3249*7</f>
        <v>112</v>
      </c>
      <c r="J3249" s="13" t="s">
        <v>126</v>
      </c>
      <c r="K3249" s="15" t="n">
        <v>1005</v>
      </c>
      <c r="L3249" s="15" t="n">
        <v>127</v>
      </c>
      <c r="M3249" s="15" t="n">
        <v>7</v>
      </c>
      <c r="N3249" s="12" t="n">
        <v>0.009</v>
      </c>
      <c r="O3249" s="12" t="n">
        <v>0.168</v>
      </c>
      <c r="P3249" s="12" t="n">
        <v>1.1787</v>
      </c>
      <c r="Q3249" s="23" t="n">
        <f>M3251/H3249</f>
        <v>1</v>
      </c>
    </row>
    <row r="3250" ht="22.5" customHeight="1">
      <c r="A3250" s="20"/>
      <c r="B3250" s="20"/>
      <c r="C3250" s="13"/>
      <c r="D3250" s="20"/>
      <c r="E3250" s="29"/>
      <c r="F3250" s="20"/>
      <c r="G3250" s="29"/>
      <c r="H3250" s="20"/>
      <c r="I3250" s="20"/>
      <c r="J3250" s="13" t="s">
        <v>127</v>
      </c>
      <c r="K3250" s="15" t="n">
        <v>5420</v>
      </c>
      <c r="L3250" s="15" t="n">
        <v>858</v>
      </c>
      <c r="M3250" s="15" t="n">
        <v>81</v>
      </c>
      <c r="N3250" s="12" t="n">
        <v>0.011</v>
      </c>
      <c r="O3250" s="12" t="n">
        <v>0.116</v>
      </c>
      <c r="P3250" s="12" t="n">
        <v>9.358</v>
      </c>
      <c r="Q3250" s="26"/>
    </row>
    <row r="3251" ht="22.5" customHeight="1">
      <c r="A3251" s="20"/>
      <c r="B3251" s="20"/>
      <c r="C3251" s="13"/>
      <c r="D3251" s="20"/>
      <c r="E3251" s="29"/>
      <c r="F3251" s="20"/>
      <c r="G3251" s="29"/>
      <c r="H3251" s="20"/>
      <c r="I3251" s="20"/>
      <c r="J3251" s="13" t="s">
        <v>128</v>
      </c>
      <c r="K3251" s="15" t="n">
        <v>10602</v>
      </c>
      <c r="L3251" s="15" t="n">
        <v>1786</v>
      </c>
      <c r="M3251" s="15" t="n">
        <v>200</v>
      </c>
      <c r="N3251" s="12" t="n">
        <v>0.011</v>
      </c>
      <c r="O3251" s="12" t="n">
        <v>0.102</v>
      </c>
      <c r="P3251" s="12" t="n">
        <v>20.3803</v>
      </c>
      <c r="Q3251" s="26"/>
    </row>
    <row r="3252" ht="22.5" customHeight="1">
      <c r="A3252" s="20"/>
      <c r="B3252" s="20"/>
      <c r="C3252" s="13" t="n">
        <v>91410799</v>
      </c>
      <c r="D3252" s="13" t="s">
        <v>31</v>
      </c>
      <c r="E3252" s="14" t="s">
        <v>42</v>
      </c>
      <c r="F3252" s="13" t="s">
        <v>15</v>
      </c>
      <c r="G3252" s="24" t="n">
        <v>0.02</v>
      </c>
      <c r="H3252" s="13" t="n">
        <v>500</v>
      </c>
      <c r="I3252" s="21" t="n">
        <f>G3252*H3252*7</f>
        <v>70</v>
      </c>
      <c r="J3252" s="13" t="s">
        <v>126</v>
      </c>
      <c r="K3252" s="15" t="n">
        <v>360</v>
      </c>
      <c r="L3252" s="15" t="n">
        <v>67</v>
      </c>
      <c r="M3252" s="15" t="n">
        <v>0</v>
      </c>
      <c r="N3252" s="12" t="n">
        <v>0</v>
      </c>
      <c r="O3252" s="12" t="n">
        <v>0</v>
      </c>
      <c r="P3252" s="12" t="n">
        <v>0</v>
      </c>
      <c r="Q3252" s="23" t="n">
        <f>M3254/H3252</f>
        <v>1</v>
      </c>
    </row>
    <row r="3253" ht="22.5" customHeight="1">
      <c r="A3253" s="20"/>
      <c r="B3253" s="20"/>
      <c r="C3253" s="13"/>
      <c r="D3253" s="20"/>
      <c r="E3253" s="29"/>
      <c r="F3253" s="20"/>
      <c r="G3253" s="29"/>
      <c r="H3253" s="20"/>
      <c r="I3253" s="20"/>
      <c r="J3253" s="13" t="s">
        <v>127</v>
      </c>
      <c r="K3253" s="15" t="n">
        <v>174573</v>
      </c>
      <c r="L3253" s="15" t="n">
        <v>39683</v>
      </c>
      <c r="M3253" s="15" t="n">
        <v>500</v>
      </c>
      <c r="N3253" s="12" t="n">
        <v>0</v>
      </c>
      <c r="O3253" s="12" t="n">
        <v>0.02</v>
      </c>
      <c r="P3253" s="12" t="n">
        <v>10</v>
      </c>
      <c r="Q3253" s="26"/>
    </row>
    <row r="3254" ht="22.5" customHeight="1">
      <c r="A3254" s="20"/>
      <c r="B3254" s="20"/>
      <c r="C3254" s="13"/>
      <c r="D3254" s="20"/>
      <c r="E3254" s="29"/>
      <c r="F3254" s="20"/>
      <c r="G3254" s="29"/>
      <c r="H3254" s="20"/>
      <c r="I3254" s="20"/>
      <c r="J3254" s="13" t="s">
        <v>128</v>
      </c>
      <c r="K3254" s="15" t="n">
        <v>193017</v>
      </c>
      <c r="L3254" s="15" t="n">
        <v>42590</v>
      </c>
      <c r="M3254" s="15" t="n">
        <v>500</v>
      </c>
      <c r="N3254" s="12" t="n">
        <v>0</v>
      </c>
      <c r="O3254" s="12" t="n">
        <v>0.02</v>
      </c>
      <c r="P3254" s="12" t="n">
        <v>10</v>
      </c>
      <c r="Q3254" s="26"/>
    </row>
    <row r="3255" ht="22.5" customHeight="1">
      <c r="A3255" s="20"/>
      <c r="B3255" s="20"/>
      <c r="C3255" s="13" t="n">
        <v>7872826</v>
      </c>
      <c r="D3255" s="13" t="s">
        <v>28</v>
      </c>
      <c r="E3255" s="14" t="s">
        <v>14</v>
      </c>
      <c r="F3255" s="13" t="s">
        <v>15</v>
      </c>
      <c r="G3255" s="24" t="n">
        <v>0.48</v>
      </c>
      <c r="H3255" s="13" t="n">
        <v>100</v>
      </c>
      <c r="I3255" s="21" t="n">
        <f>G3255*H3255*7</f>
        <v>336</v>
      </c>
      <c r="J3255" s="13" t="s">
        <v>126</v>
      </c>
      <c r="K3255" s="15" t="n">
        <v>193</v>
      </c>
      <c r="L3255" s="15" t="n">
        <v>12</v>
      </c>
      <c r="M3255" s="15" t="n">
        <v>1</v>
      </c>
      <c r="N3255" s="12" t="n">
        <v>0.004</v>
      </c>
      <c r="O3255" s="12" t="n">
        <v>0.48</v>
      </c>
      <c r="P3255" s="12" t="n">
        <v>0.48</v>
      </c>
      <c r="Q3255" s="23" t="n">
        <f>M3257/H3255</f>
        <v>0.26</v>
      </c>
    </row>
    <row r="3256" ht="22.5" customHeight="1">
      <c r="A3256" s="20"/>
      <c r="B3256" s="20"/>
      <c r="C3256" s="13"/>
      <c r="D3256" s="20"/>
      <c r="E3256" s="29"/>
      <c r="F3256" s="20"/>
      <c r="G3256" s="29"/>
      <c r="H3256" s="20"/>
      <c r="I3256" s="20"/>
      <c r="J3256" s="13" t="s">
        <v>127</v>
      </c>
      <c r="K3256" s="15" t="n">
        <v>7494</v>
      </c>
      <c r="L3256" s="15" t="n">
        <v>859</v>
      </c>
      <c r="M3256" s="15" t="n">
        <v>9</v>
      </c>
      <c r="N3256" s="12" t="n">
        <v>0.005</v>
      </c>
      <c r="O3256" s="12" t="n">
        <v>0.469</v>
      </c>
      <c r="P3256" s="12" t="n">
        <v>4.224</v>
      </c>
      <c r="Q3256" s="26"/>
    </row>
    <row r="3257" ht="22.5" customHeight="1">
      <c r="A3257" s="20"/>
      <c r="B3257" s="20"/>
      <c r="C3257" s="13"/>
      <c r="D3257" s="20"/>
      <c r="E3257" s="29"/>
      <c r="F3257" s="20"/>
      <c r="G3257" s="29"/>
      <c r="H3257" s="20"/>
      <c r="I3257" s="20"/>
      <c r="J3257" s="13" t="s">
        <v>128</v>
      </c>
      <c r="K3257" s="15" t="n">
        <v>20412</v>
      </c>
      <c r="L3257" s="15" t="n">
        <v>2141</v>
      </c>
      <c r="M3257" s="15" t="n">
        <v>26</v>
      </c>
      <c r="N3257" s="12" t="n">
        <v>0.006</v>
      </c>
      <c r="O3257" s="12" t="n">
        <v>0.475</v>
      </c>
      <c r="P3257" s="12" t="n">
        <v>12.36</v>
      </c>
      <c r="Q3257" s="26"/>
    </row>
    <row r="3258" ht="22.5" customHeight="1">
      <c r="A3258" s="20"/>
      <c r="B3258" s="20"/>
      <c r="C3258" s="13" t="n">
        <v>9311355</v>
      </c>
      <c r="D3258" s="13" t="s">
        <v>29</v>
      </c>
      <c r="E3258" s="14" t="s">
        <v>14</v>
      </c>
      <c r="F3258" s="13" t="s">
        <v>15</v>
      </c>
      <c r="G3258" s="24" t="n">
        <v>0.15</v>
      </c>
      <c r="H3258" s="13" t="n">
        <v>20</v>
      </c>
      <c r="I3258" s="21" t="n">
        <f>G3258*H3258*7</f>
        <v>21</v>
      </c>
      <c r="J3258" s="13" t="s">
        <v>126</v>
      </c>
      <c r="K3258" s="15" t="n">
        <v>28</v>
      </c>
      <c r="L3258" s="15" t="n">
        <v>4</v>
      </c>
      <c r="M3258" s="15" t="n">
        <v>0</v>
      </c>
      <c r="N3258" s="12" t="n">
        <v>0</v>
      </c>
      <c r="O3258" s="12" t="n">
        <v>0</v>
      </c>
      <c r="P3258" s="12" t="n">
        <v>0</v>
      </c>
      <c r="Q3258" s="23" t="n">
        <f>M3260/H3258</f>
        <v>1</v>
      </c>
    </row>
    <row r="3259" ht="22.5" customHeight="1">
      <c r="A3259" s="20"/>
      <c r="B3259" s="20"/>
      <c r="C3259" s="13"/>
      <c r="D3259" s="20"/>
      <c r="E3259" s="29"/>
      <c r="F3259" s="20"/>
      <c r="G3259" s="29"/>
      <c r="H3259" s="20"/>
      <c r="I3259" s="20"/>
      <c r="J3259" s="13" t="s">
        <v>127</v>
      </c>
      <c r="K3259" s="15" t="n">
        <v>4682</v>
      </c>
      <c r="L3259" s="15" t="n">
        <v>1630</v>
      </c>
      <c r="M3259" s="15" t="n">
        <v>20</v>
      </c>
      <c r="N3259" s="12" t="n">
        <v>0.002</v>
      </c>
      <c r="O3259" s="12" t="n">
        <v>0.15</v>
      </c>
      <c r="P3259" s="12" t="n">
        <v>3</v>
      </c>
      <c r="Q3259" s="26"/>
    </row>
    <row r="3260" ht="22.5" customHeight="1">
      <c r="A3260" s="20"/>
      <c r="B3260" s="20"/>
      <c r="C3260" s="13"/>
      <c r="D3260" s="20"/>
      <c r="E3260" s="29"/>
      <c r="F3260" s="20"/>
      <c r="G3260" s="29"/>
      <c r="H3260" s="20"/>
      <c r="I3260" s="20"/>
      <c r="J3260" s="13" t="s">
        <v>128</v>
      </c>
      <c r="K3260" s="15" t="n">
        <v>6118</v>
      </c>
      <c r="L3260" s="15" t="n">
        <v>1773</v>
      </c>
      <c r="M3260" s="15" t="n">
        <v>20</v>
      </c>
      <c r="N3260" s="12" t="n">
        <v>0.002</v>
      </c>
      <c r="O3260" s="12" t="n">
        <v>0.15</v>
      </c>
      <c r="P3260" s="12" t="n">
        <v>3</v>
      </c>
      <c r="Q3260" s="26"/>
    </row>
    <row r="3261" ht="22.5" customHeight="1">
      <c r="A3261" s="20"/>
      <c r="B3261" s="20"/>
      <c r="C3261" s="13" t="n">
        <v>12114239</v>
      </c>
      <c r="D3261" s="13" t="s">
        <v>27</v>
      </c>
      <c r="E3261" s="14" t="s">
        <v>14</v>
      </c>
      <c r="F3261" s="13" t="s">
        <v>26</v>
      </c>
      <c r="G3261" s="24" t="n">
        <v>0.2</v>
      </c>
      <c r="H3261" s="13" t="n">
        <v>100</v>
      </c>
      <c r="I3261" s="21" t="n">
        <f>G3261*H3261*7</f>
        <v>140</v>
      </c>
      <c r="J3261" s="13" t="s">
        <v>126</v>
      </c>
      <c r="K3261" s="15" t="n">
        <v>0</v>
      </c>
      <c r="L3261" s="15" t="n">
        <v>0</v>
      </c>
      <c r="M3261" s="15" t="n">
        <v>0</v>
      </c>
      <c r="N3261" s="12" t="n">
        <v>0</v>
      </c>
      <c r="O3261" s="12" t="n">
        <v>0</v>
      </c>
      <c r="P3261" s="12" t="n">
        <v>0</v>
      </c>
      <c r="Q3261" s="23" t="n">
        <f>M3263/H3261</f>
        <v>0.59</v>
      </c>
    </row>
    <row r="3262" ht="22.5" customHeight="1">
      <c r="A3262" s="20"/>
      <c r="B3262" s="20"/>
      <c r="C3262" s="13"/>
      <c r="D3262" s="20"/>
      <c r="E3262" s="29"/>
      <c r="F3262" s="20"/>
      <c r="G3262" s="29"/>
      <c r="H3262" s="20"/>
      <c r="I3262" s="20"/>
      <c r="J3262" s="13" t="s">
        <v>127</v>
      </c>
      <c r="K3262" s="15" t="n">
        <v>5261</v>
      </c>
      <c r="L3262" s="15" t="n">
        <v>67</v>
      </c>
      <c r="M3262" s="15" t="n">
        <v>17</v>
      </c>
      <c r="N3262" s="12" t="n">
        <v>0</v>
      </c>
      <c r="O3262" s="12" t="n">
        <v>0.1</v>
      </c>
      <c r="P3262" s="12" t="n">
        <v>1.64</v>
      </c>
      <c r="Q3262" s="26"/>
    </row>
    <row r="3263" ht="22.5" customHeight="1">
      <c r="A3263" s="20"/>
      <c r="B3263" s="20"/>
      <c r="C3263" s="13"/>
      <c r="D3263" s="20"/>
      <c r="E3263" s="29"/>
      <c r="F3263" s="20"/>
      <c r="G3263" s="29"/>
      <c r="H3263" s="20"/>
      <c r="I3263" s="20"/>
      <c r="J3263" s="13" t="s">
        <v>128</v>
      </c>
      <c r="K3263" s="15" t="n">
        <v>32761</v>
      </c>
      <c r="L3263" s="15" t="n">
        <v>258</v>
      </c>
      <c r="M3263" s="15" t="n">
        <v>59</v>
      </c>
      <c r="N3263" s="12" t="n">
        <v>0.02</v>
      </c>
      <c r="O3263" s="12" t="n">
        <v>0.11</v>
      </c>
      <c r="P3263" s="12" t="n">
        <v>6.27</v>
      </c>
      <c r="Q3263" s="26"/>
    </row>
    <row r="3264" ht="22.5" customHeight="1">
      <c r="A3264" s="20"/>
      <c r="B3264" s="20"/>
      <c r="C3264" s="13" t="n">
        <v>10501490</v>
      </c>
      <c r="D3264" s="13" t="s">
        <v>13</v>
      </c>
      <c r="E3264" s="14" t="s">
        <v>14</v>
      </c>
      <c r="F3264" s="13" t="s">
        <v>15</v>
      </c>
      <c r="G3264" s="24" t="n">
        <v>0.15</v>
      </c>
      <c r="H3264" s="13" t="n">
        <v>100</v>
      </c>
      <c r="I3264" s="21" t="n">
        <f>G3264*H3264*7</f>
        <v>105</v>
      </c>
      <c r="J3264" s="13" t="s">
        <v>126</v>
      </c>
      <c r="K3264" s="15" t="n">
        <v>0</v>
      </c>
      <c r="L3264" s="15" t="n">
        <v>0</v>
      </c>
      <c r="M3264" s="15" t="n">
        <v>0</v>
      </c>
      <c r="N3264" s="12" t="n">
        <v>0</v>
      </c>
      <c r="O3264" s="12" t="n">
        <v>0</v>
      </c>
      <c r="P3264" s="12" t="n">
        <v>0</v>
      </c>
      <c r="Q3264" s="23" t="n">
        <f>M3266/H3264</f>
        <v>0.04</v>
      </c>
    </row>
    <row r="3265" ht="22.5" customHeight="1">
      <c r="A3265" s="20"/>
      <c r="B3265" s="20"/>
      <c r="C3265" s="13"/>
      <c r="D3265" s="20"/>
      <c r="E3265" s="29"/>
      <c r="F3265" s="20"/>
      <c r="G3265" s="29"/>
      <c r="H3265" s="20"/>
      <c r="I3265" s="20"/>
      <c r="J3265" s="13" t="s">
        <v>127</v>
      </c>
      <c r="K3265" s="15" t="n">
        <v>21</v>
      </c>
      <c r="L3265" s="15" t="n">
        <v>3</v>
      </c>
      <c r="M3265" s="15" t="n">
        <v>0</v>
      </c>
      <c r="N3265" s="12" t="n">
        <v>0</v>
      </c>
      <c r="O3265" s="12" t="n">
        <v>0</v>
      </c>
      <c r="P3265" s="12" t="n">
        <v>0</v>
      </c>
      <c r="Q3265" s="26"/>
    </row>
    <row r="3266" ht="22.5" customHeight="1">
      <c r="A3266" s="20"/>
      <c r="B3266" s="20"/>
      <c r="C3266" s="13"/>
      <c r="D3266" s="20"/>
      <c r="E3266" s="29"/>
      <c r="F3266" s="20"/>
      <c r="G3266" s="29"/>
      <c r="H3266" s="20"/>
      <c r="I3266" s="20"/>
      <c r="J3266" s="13" t="s">
        <v>128</v>
      </c>
      <c r="K3266" s="15" t="n">
        <v>487</v>
      </c>
      <c r="L3266" s="15" t="n">
        <v>192</v>
      </c>
      <c r="M3266" s="15" t="n">
        <v>4</v>
      </c>
      <c r="N3266" s="12" t="n">
        <v>0.003</v>
      </c>
      <c r="O3266" s="12" t="n">
        <v>0.13</v>
      </c>
      <c r="P3266" s="12" t="n">
        <v>0.52</v>
      </c>
      <c r="Q3266" s="26"/>
    </row>
    <row r="3267" ht="22.5" customHeight="1">
      <c r="A3267" s="20"/>
      <c r="B3267" s="20"/>
      <c r="C3267" s="53" t="n">
        <v>10912510</v>
      </c>
      <c r="D3267" s="13" t="s">
        <v>10</v>
      </c>
      <c r="E3267" s="14" t="s">
        <v>11</v>
      </c>
      <c r="F3267" s="13" t="s">
        <v>30</v>
      </c>
      <c r="G3267" s="24" t="n">
        <v>0.17</v>
      </c>
      <c r="H3267" s="13" t="n">
        <v>1500</v>
      </c>
      <c r="I3267" s="21" t="n">
        <f>G3267*H3267*7</f>
        <v>1785</v>
      </c>
      <c r="J3267" s="13" t="s">
        <v>126</v>
      </c>
      <c r="K3267" s="15" t="n">
        <v>7536</v>
      </c>
      <c r="L3267" s="15" t="n">
        <v>1528</v>
      </c>
      <c r="M3267" s="15" t="n">
        <v>67</v>
      </c>
      <c r="N3267" s="12" t="n">
        <v>0.01</v>
      </c>
      <c r="O3267" s="12" t="n">
        <v>0.19</v>
      </c>
      <c r="P3267" s="12" t="n">
        <v>12.46</v>
      </c>
      <c r="Q3267" s="23" t="n">
        <f>M3269/H3267</f>
        <v>0.23</v>
      </c>
    </row>
    <row r="3268" ht="22.5" customHeight="1">
      <c r="A3268" s="20"/>
      <c r="B3268" s="20"/>
      <c r="C3268" s="13"/>
      <c r="D3268" s="20"/>
      <c r="E3268" s="29"/>
      <c r="F3268" s="20"/>
      <c r="G3268" s="29"/>
      <c r="H3268" s="20"/>
      <c r="I3268" s="20"/>
      <c r="J3268" s="13" t="s">
        <v>127</v>
      </c>
      <c r="K3268" s="17" t="n">
        <v>15005</v>
      </c>
      <c r="L3268" s="15" t="n">
        <v>3160</v>
      </c>
      <c r="M3268" s="15" t="n">
        <v>118</v>
      </c>
      <c r="N3268" s="12" t="n">
        <v>0.01</v>
      </c>
      <c r="O3268" s="12" t="n">
        <v>0.21</v>
      </c>
      <c r="P3268" s="12" t="n">
        <v>24.25</v>
      </c>
      <c r="Q3268" s="26"/>
    </row>
    <row r="3269" ht="22.5" customHeight="1">
      <c r="A3269" s="20"/>
      <c r="B3269" s="20"/>
      <c r="C3269" s="13"/>
      <c r="D3269" s="20"/>
      <c r="E3269" s="29"/>
      <c r="F3269" s="20"/>
      <c r="G3269" s="29"/>
      <c r="H3269" s="20"/>
      <c r="I3269" s="20"/>
      <c r="J3269" s="13" t="s">
        <v>128</v>
      </c>
      <c r="K3269" s="15" t="n">
        <v>57341</v>
      </c>
      <c r="L3269" s="15" t="n">
        <v>13174</v>
      </c>
      <c r="M3269" s="15" t="n">
        <v>345</v>
      </c>
      <c r="N3269" s="12" t="n">
        <v>0.01</v>
      </c>
      <c r="O3269" s="12" t="n">
        <v>0.3</v>
      </c>
      <c r="P3269" s="12" t="n">
        <v>103.19</v>
      </c>
      <c r="Q3269" s="26"/>
    </row>
    <row r="3270" ht="22.5" customHeight="1">
      <c r="A3270" s="20"/>
      <c r="B3270" s="20"/>
      <c r="C3270" s="53" t="n">
        <v>11080098</v>
      </c>
      <c r="D3270" s="13" t="s">
        <v>22</v>
      </c>
      <c r="E3270" s="14" t="s">
        <v>24</v>
      </c>
      <c r="F3270" s="13" t="s">
        <v>15</v>
      </c>
      <c r="G3270" s="24" t="n">
        <v>0.6</v>
      </c>
      <c r="H3270" s="13" t="n">
        <v>100</v>
      </c>
      <c r="I3270" s="21" t="n">
        <f>G3270*H3270*7</f>
        <v>420</v>
      </c>
      <c r="J3270" s="13" t="s">
        <v>126</v>
      </c>
      <c r="K3270" s="15" t="n">
        <v>0</v>
      </c>
      <c r="L3270" s="15" t="n">
        <v>0</v>
      </c>
      <c r="M3270" s="15" t="n">
        <v>0</v>
      </c>
      <c r="N3270" s="12" t="n">
        <v>0</v>
      </c>
      <c r="O3270" s="12" t="n">
        <v>0</v>
      </c>
      <c r="P3270" s="12" t="n">
        <v>0</v>
      </c>
      <c r="Q3270" s="23" t="n">
        <f>M3272/H3270</f>
        <v>0.02</v>
      </c>
    </row>
    <row r="3271" ht="22.5" customHeight="1">
      <c r="A3271" s="20"/>
      <c r="B3271" s="20"/>
      <c r="C3271" s="13"/>
      <c r="D3271" s="20"/>
      <c r="E3271" s="29"/>
      <c r="F3271" s="20"/>
      <c r="G3271" s="29"/>
      <c r="H3271" s="20"/>
      <c r="I3271" s="20"/>
      <c r="J3271" s="13" t="s">
        <v>127</v>
      </c>
      <c r="K3271" s="15" t="n">
        <v>287</v>
      </c>
      <c r="L3271" s="15" t="n">
        <v>5</v>
      </c>
      <c r="M3271" s="15" t="n">
        <v>0</v>
      </c>
      <c r="N3271" s="12" t="n">
        <v>0</v>
      </c>
      <c r="O3271" s="12" t="n">
        <v>0</v>
      </c>
      <c r="P3271" s="12" t="n">
        <v>0</v>
      </c>
      <c r="Q3271" s="26"/>
    </row>
    <row r="3272" ht="22.5" customHeight="1">
      <c r="A3272" s="20"/>
      <c r="B3272" s="20"/>
      <c r="C3272" s="13"/>
      <c r="D3272" s="20"/>
      <c r="E3272" s="29"/>
      <c r="F3272" s="20"/>
      <c r="G3272" s="29"/>
      <c r="H3272" s="20"/>
      <c r="I3272" s="20"/>
      <c r="J3272" s="13" t="s">
        <v>128</v>
      </c>
      <c r="K3272" s="15" t="n">
        <v>2360</v>
      </c>
      <c r="L3272" s="15" t="n">
        <v>1111</v>
      </c>
      <c r="M3272" s="15" t="n">
        <v>2</v>
      </c>
      <c r="N3272" s="12" t="n">
        <v>0.001</v>
      </c>
      <c r="O3272" s="12" t="n">
        <v>0.3</v>
      </c>
      <c r="P3272" s="12" t="n">
        <v>0.6</v>
      </c>
      <c r="Q3272" s="26"/>
    </row>
    <row r="3273" ht="22.5" customHeight="1">
      <c r="A3273" s="20"/>
      <c r="B3273" s="20"/>
      <c r="C3273" s="53" t="n">
        <v>91540124</v>
      </c>
      <c r="D3273" s="13" t="s">
        <v>93</v>
      </c>
      <c r="E3273" s="14" t="s">
        <v>54</v>
      </c>
      <c r="F3273" s="13" t="s">
        <v>12</v>
      </c>
      <c r="G3273" s="24" t="n">
        <v>0.5</v>
      </c>
      <c r="H3273" s="13" t="n">
        <v>50</v>
      </c>
      <c r="I3273" s="21" t="n">
        <f>G3273*H3273*7</f>
        <v>175</v>
      </c>
      <c r="J3273" s="13" t="s">
        <v>126</v>
      </c>
      <c r="K3273" s="15" t="n">
        <v>0</v>
      </c>
      <c r="L3273" s="15" t="n">
        <v>0</v>
      </c>
      <c r="M3273" s="15" t="n">
        <v>0</v>
      </c>
      <c r="N3273" s="12" t="n">
        <v>0</v>
      </c>
      <c r="O3273" s="12" t="n">
        <v>0</v>
      </c>
      <c r="P3273" s="12" t="n">
        <v>0</v>
      </c>
      <c r="Q3273" s="23" t="n">
        <f>M3275/H3273</f>
        <v>0</v>
      </c>
    </row>
    <row r="3274" ht="22.5" customHeight="1">
      <c r="A3274" s="20"/>
      <c r="B3274" s="20"/>
      <c r="C3274" s="13"/>
      <c r="D3274" s="20"/>
      <c r="E3274" s="29"/>
      <c r="F3274" s="20"/>
      <c r="G3274" s="29"/>
      <c r="H3274" s="20"/>
      <c r="I3274" s="20"/>
      <c r="J3274" s="13" t="s">
        <v>127</v>
      </c>
      <c r="K3274" s="15" t="n">
        <v>696</v>
      </c>
      <c r="L3274" s="15" t="n">
        <v>308</v>
      </c>
      <c r="M3274" s="15" t="n">
        <v>0</v>
      </c>
      <c r="N3274" s="12" t="n">
        <v>0</v>
      </c>
      <c r="O3274" s="12" t="n">
        <v>0</v>
      </c>
      <c r="P3274" s="12" t="n">
        <v>5.4373</v>
      </c>
      <c r="Q3274" s="26"/>
    </row>
    <row r="3275" ht="22.5" customHeight="1">
      <c r="A3275" s="20"/>
      <c r="B3275" s="20"/>
      <c r="C3275" s="13"/>
      <c r="D3275" s="20"/>
      <c r="E3275" s="29"/>
      <c r="F3275" s="20"/>
      <c r="G3275" s="29"/>
      <c r="H3275" s="20"/>
      <c r="I3275" s="20"/>
      <c r="J3275" s="13" t="s">
        <v>128</v>
      </c>
      <c r="K3275" s="15" t="n">
        <v>714</v>
      </c>
      <c r="L3275" s="15" t="n">
        <v>314</v>
      </c>
      <c r="M3275" s="15" t="n">
        <v>0</v>
      </c>
      <c r="N3275" s="12" t="n">
        <v>0</v>
      </c>
      <c r="O3275" s="12" t="n">
        <v>0</v>
      </c>
      <c r="P3275" s="12" t="n">
        <v>5.5024</v>
      </c>
      <c r="Q3275" s="26"/>
    </row>
    <row r="3276" ht="22.5" customHeight="1">
      <c r="A3276" s="20"/>
      <c r="B3276" s="20"/>
      <c r="C3276" s="53" t="n">
        <v>11715627</v>
      </c>
      <c r="D3276" s="13" t="s">
        <v>29</v>
      </c>
      <c r="E3276" s="14" t="s">
        <v>14</v>
      </c>
      <c r="F3276" s="13" t="s">
        <v>15</v>
      </c>
      <c r="G3276" s="24" t="n">
        <v>0.4</v>
      </c>
      <c r="H3276" s="13" t="n">
        <v>100</v>
      </c>
      <c r="I3276" s="21" t="n">
        <f>G3276*H3276*7</f>
        <v>280</v>
      </c>
      <c r="J3276" s="13" t="s">
        <v>126</v>
      </c>
      <c r="K3276" s="15" t="n">
        <v>0</v>
      </c>
      <c r="L3276" s="15" t="n">
        <v>0</v>
      </c>
      <c r="M3276" s="15" t="n">
        <v>0</v>
      </c>
      <c r="N3276" s="12" t="n">
        <v>0</v>
      </c>
      <c r="O3276" s="12" t="n">
        <v>0</v>
      </c>
      <c r="P3276" s="12" t="n">
        <v>0</v>
      </c>
      <c r="Q3276" s="23" t="n">
        <f>M3278/H3276</f>
        <v>0</v>
      </c>
    </row>
    <row r="3277" ht="22.5" customHeight="1">
      <c r="A3277" s="20"/>
      <c r="B3277" s="20"/>
      <c r="C3277" s="13"/>
      <c r="D3277" s="20"/>
      <c r="E3277" s="29"/>
      <c r="F3277" s="20"/>
      <c r="G3277" s="29"/>
      <c r="H3277" s="20"/>
      <c r="I3277" s="20"/>
      <c r="J3277" s="13" t="s">
        <v>127</v>
      </c>
      <c r="K3277" s="15" t="n">
        <v>2</v>
      </c>
      <c r="L3277" s="15" t="n">
        <v>0</v>
      </c>
      <c r="M3277" s="15" t="n">
        <v>0</v>
      </c>
      <c r="N3277" s="12" t="n">
        <v>0</v>
      </c>
      <c r="O3277" s="12" t="n">
        <v>0</v>
      </c>
      <c r="P3277" s="12" t="n">
        <v>0</v>
      </c>
      <c r="Q3277" s="26"/>
    </row>
    <row r="3278" ht="22.5" customHeight="1">
      <c r="A3278" s="20"/>
      <c r="B3278" s="20"/>
      <c r="C3278" s="13"/>
      <c r="D3278" s="20"/>
      <c r="E3278" s="29"/>
      <c r="F3278" s="20"/>
      <c r="G3278" s="29"/>
      <c r="H3278" s="20"/>
      <c r="I3278" s="20"/>
      <c r="J3278" s="13" t="s">
        <v>128</v>
      </c>
      <c r="K3278" s="15" t="n">
        <v>54</v>
      </c>
      <c r="L3278" s="15" t="n">
        <v>0</v>
      </c>
      <c r="M3278" s="15" t="n">
        <v>0</v>
      </c>
      <c r="N3278" s="12" t="n">
        <v>0</v>
      </c>
      <c r="O3278" s="12" t="n">
        <v>0</v>
      </c>
      <c r="P3278" s="12" t="n">
        <v>0</v>
      </c>
      <c r="Q3278" s="26"/>
    </row>
    <row r="3279" ht="22.5" customHeight="1">
      <c r="A3279" s="20"/>
      <c r="B3279" s="20"/>
      <c r="C3279" s="53" t="n">
        <v>11715655</v>
      </c>
      <c r="D3279" s="13" t="s">
        <v>16</v>
      </c>
      <c r="E3279" s="14" t="s">
        <v>11</v>
      </c>
      <c r="F3279" s="13" t="s">
        <v>15</v>
      </c>
      <c r="G3279" s="24" t="n">
        <v>0.15</v>
      </c>
      <c r="H3279" s="13" t="n">
        <v>100</v>
      </c>
      <c r="I3279" s="21" t="n">
        <f>G3279*H3279*7</f>
        <v>105</v>
      </c>
      <c r="J3279" s="13" t="s">
        <v>126</v>
      </c>
      <c r="K3279" s="15" t="n">
        <v>0</v>
      </c>
      <c r="L3279" s="15" t="n">
        <v>0</v>
      </c>
      <c r="M3279" s="15" t="n">
        <v>0</v>
      </c>
      <c r="N3279" s="12" t="n">
        <v>0</v>
      </c>
      <c r="O3279" s="12" t="n">
        <v>0</v>
      </c>
      <c r="P3279" s="12" t="n">
        <v>0</v>
      </c>
      <c r="Q3279" s="23" t="n">
        <f>M3281/H3279</f>
        <v>0.01</v>
      </c>
    </row>
    <row r="3280" ht="22.5" customHeight="1">
      <c r="A3280" s="20"/>
      <c r="B3280" s="20"/>
      <c r="C3280" s="13"/>
      <c r="D3280" s="20"/>
      <c r="E3280" s="29"/>
      <c r="F3280" s="20"/>
      <c r="G3280" s="29"/>
      <c r="H3280" s="20"/>
      <c r="I3280" s="20"/>
      <c r="J3280" s="13" t="s">
        <v>127</v>
      </c>
      <c r="K3280" s="15" t="n">
        <v>3</v>
      </c>
      <c r="L3280" s="15" t="n">
        <v>0</v>
      </c>
      <c r="M3280" s="15" t="n">
        <v>0</v>
      </c>
      <c r="N3280" s="12" t="n">
        <v>0</v>
      </c>
      <c r="O3280" s="12" t="n">
        <v>0</v>
      </c>
      <c r="P3280" s="12" t="n">
        <v>0</v>
      </c>
      <c r="Q3280" s="26"/>
    </row>
    <row r="3281" ht="22.5" customHeight="1">
      <c r="A3281" s="20"/>
      <c r="B3281" s="20"/>
      <c r="C3281" s="13"/>
      <c r="D3281" s="20"/>
      <c r="E3281" s="29"/>
      <c r="F3281" s="20"/>
      <c r="G3281" s="29"/>
      <c r="H3281" s="20"/>
      <c r="I3281" s="20"/>
      <c r="J3281" s="13" t="s">
        <v>128</v>
      </c>
      <c r="K3281" s="15" t="n">
        <v>268</v>
      </c>
      <c r="L3281" s="15" t="n">
        <v>6</v>
      </c>
      <c r="M3281" s="15" t="n">
        <v>1</v>
      </c>
      <c r="N3281" s="12" t="n">
        <v>0.025</v>
      </c>
      <c r="O3281" s="12" t="n">
        <v>0.15</v>
      </c>
      <c r="P3281" s="12" t="n">
        <v>0.15</v>
      </c>
      <c r="Q3281" s="26"/>
    </row>
    <row r="3282" ht="22.5" customHeight="1">
      <c r="A3282" s="20"/>
      <c r="B3282" s="20"/>
      <c r="C3282" s="53" t="n">
        <v>11715811</v>
      </c>
      <c r="D3282" s="13" t="s">
        <v>16</v>
      </c>
      <c r="E3282" s="14" t="s">
        <v>17</v>
      </c>
      <c r="F3282" s="13" t="s">
        <v>15</v>
      </c>
      <c r="G3282" s="24" t="n">
        <v>0.17</v>
      </c>
      <c r="H3282" s="13" t="n">
        <v>100</v>
      </c>
      <c r="I3282" s="21" t="n">
        <f>G3282*H3282*7</f>
        <v>119</v>
      </c>
      <c r="J3282" s="13" t="s">
        <v>126</v>
      </c>
      <c r="K3282" s="15" t="n">
        <v>0</v>
      </c>
      <c r="L3282" s="15" t="n">
        <v>0</v>
      </c>
      <c r="M3282" s="15" t="n">
        <v>0</v>
      </c>
      <c r="N3282" s="12" t="n">
        <v>0</v>
      </c>
      <c r="O3282" s="12" t="n">
        <v>0</v>
      </c>
      <c r="P3282" s="12" t="n">
        <v>0</v>
      </c>
      <c r="Q3282" s="23" t="n">
        <f>M3284/H3282</f>
        <v>0</v>
      </c>
    </row>
    <row r="3283" ht="22.5" customHeight="1">
      <c r="A3283" s="20"/>
      <c r="B3283" s="20"/>
      <c r="C3283" s="13"/>
      <c r="D3283" s="20"/>
      <c r="E3283" s="29"/>
      <c r="F3283" s="20"/>
      <c r="G3283" s="29"/>
      <c r="H3283" s="20"/>
      <c r="I3283" s="20"/>
      <c r="J3283" s="13" t="s">
        <v>127</v>
      </c>
      <c r="K3283" s="15" t="n">
        <v>4</v>
      </c>
      <c r="L3283" s="15" t="n">
        <v>0</v>
      </c>
      <c r="M3283" s="15" t="n">
        <v>0</v>
      </c>
      <c r="N3283" s="12" t="n">
        <v>0</v>
      </c>
      <c r="O3283" s="12" t="n">
        <v>0</v>
      </c>
      <c r="P3283" s="12" t="n">
        <v>0</v>
      </c>
      <c r="Q3283" s="26"/>
    </row>
    <row r="3284" ht="22.5" customHeight="1">
      <c r="A3284" s="20"/>
      <c r="B3284" s="20"/>
      <c r="C3284" s="13"/>
      <c r="D3284" s="20"/>
      <c r="E3284" s="29"/>
      <c r="F3284" s="20"/>
      <c r="G3284" s="29"/>
      <c r="H3284" s="20"/>
      <c r="I3284" s="20"/>
      <c r="J3284" s="13" t="s">
        <v>128</v>
      </c>
      <c r="K3284" s="15" t="n">
        <v>196</v>
      </c>
      <c r="L3284" s="15" t="n">
        <v>4</v>
      </c>
      <c r="M3284" s="15" t="n">
        <v>0</v>
      </c>
      <c r="N3284" s="12" t="n">
        <v>0</v>
      </c>
      <c r="O3284" s="12" t="n">
        <v>0</v>
      </c>
      <c r="P3284" s="12" t="n">
        <v>0</v>
      </c>
      <c r="Q3284" s="26"/>
    </row>
    <row r="3285" ht="22.5" customHeight="1">
      <c r="A3285" s="20"/>
      <c r="B3285" s="20"/>
      <c r="C3285" s="53" t="n">
        <v>11729927</v>
      </c>
      <c r="D3285" s="13" t="s">
        <v>10</v>
      </c>
      <c r="E3285" s="14" t="s">
        <v>20</v>
      </c>
      <c r="F3285" s="13" t="s">
        <v>15</v>
      </c>
      <c r="G3285" s="24" t="n">
        <v>0.25</v>
      </c>
      <c r="H3285" s="13" t="n">
        <v>100</v>
      </c>
      <c r="I3285" s="21" t="n">
        <f>G3285*H3285*7</f>
        <v>175</v>
      </c>
      <c r="J3285" s="13" t="s">
        <v>126</v>
      </c>
      <c r="K3285" s="15" t="n">
        <v>0</v>
      </c>
      <c r="L3285" s="15" t="n">
        <v>0</v>
      </c>
      <c r="M3285" s="15" t="n">
        <v>0</v>
      </c>
      <c r="N3285" s="12" t="n">
        <v>0</v>
      </c>
      <c r="O3285" s="12" t="n">
        <v>0</v>
      </c>
      <c r="P3285" s="12" t="n">
        <v>0</v>
      </c>
      <c r="Q3285" s="23" t="n">
        <f>M3287/H3285</f>
        <v>0</v>
      </c>
    </row>
    <row r="3286" ht="22.5" customHeight="1">
      <c r="A3286" s="20"/>
      <c r="B3286" s="20"/>
      <c r="C3286" s="13"/>
      <c r="D3286" s="20"/>
      <c r="E3286" s="29"/>
      <c r="F3286" s="20"/>
      <c r="G3286" s="29"/>
      <c r="H3286" s="20"/>
      <c r="I3286" s="20"/>
      <c r="J3286" s="13" t="s">
        <v>127</v>
      </c>
      <c r="K3286" s="15" t="n">
        <v>5</v>
      </c>
      <c r="L3286" s="15" t="n">
        <v>0</v>
      </c>
      <c r="M3286" s="15" t="n">
        <v>0</v>
      </c>
      <c r="N3286" s="12" t="n">
        <v>0</v>
      </c>
      <c r="O3286" s="12" t="n">
        <v>0</v>
      </c>
      <c r="P3286" s="12" t="n">
        <v>0</v>
      </c>
      <c r="Q3286" s="26"/>
    </row>
    <row r="3287" ht="22.5" customHeight="1">
      <c r="A3287" s="20"/>
      <c r="B3287" s="20"/>
      <c r="C3287" s="13"/>
      <c r="D3287" s="20"/>
      <c r="E3287" s="29"/>
      <c r="F3287" s="20"/>
      <c r="G3287" s="29"/>
      <c r="H3287" s="20"/>
      <c r="I3287" s="20"/>
      <c r="J3287" s="13" t="s">
        <v>128</v>
      </c>
      <c r="K3287" s="15" t="n">
        <v>633</v>
      </c>
      <c r="L3287" s="15" t="n">
        <v>16</v>
      </c>
      <c r="M3287" s="15" t="n">
        <v>0</v>
      </c>
      <c r="N3287" s="12" t="n">
        <v>0</v>
      </c>
      <c r="O3287" s="12" t="n">
        <v>0</v>
      </c>
      <c r="P3287" s="12" t="n">
        <v>0</v>
      </c>
      <c r="Q3287" s="26"/>
    </row>
    <row r="3288" ht="22.5" customHeight="1">
      <c r="A3288" s="20"/>
      <c r="B3288" s="20"/>
      <c r="C3288" s="53" t="n">
        <v>11729820</v>
      </c>
      <c r="D3288" s="13" t="s">
        <v>10</v>
      </c>
      <c r="E3288" s="14" t="s">
        <v>25</v>
      </c>
      <c r="F3288" s="13" t="s">
        <v>15</v>
      </c>
      <c r="G3288" s="24" t="n">
        <v>0.3</v>
      </c>
      <c r="H3288" s="13" t="n">
        <v>100</v>
      </c>
      <c r="I3288" s="21" t="n">
        <f>G3288*H3288*7</f>
        <v>210</v>
      </c>
      <c r="J3288" s="13" t="s">
        <v>126</v>
      </c>
      <c r="K3288" s="15" t="n">
        <v>0</v>
      </c>
      <c r="L3288" s="15" t="n">
        <v>0</v>
      </c>
      <c r="M3288" s="15" t="n">
        <v>0</v>
      </c>
      <c r="N3288" s="12" t="n">
        <v>0</v>
      </c>
      <c r="O3288" s="12" t="n">
        <v>0</v>
      </c>
      <c r="P3288" s="12" t="n">
        <v>0</v>
      </c>
      <c r="Q3288" s="23" t="n">
        <f>M3290/H3288</f>
        <v>0</v>
      </c>
    </row>
    <row r="3289" ht="22.5" customHeight="1">
      <c r="A3289" s="20"/>
      <c r="B3289" s="20"/>
      <c r="C3289" s="13"/>
      <c r="D3289" s="20"/>
      <c r="E3289" s="29"/>
      <c r="F3289" s="20"/>
      <c r="G3289" s="29"/>
      <c r="H3289" s="20"/>
      <c r="I3289" s="20"/>
      <c r="J3289" s="13" t="s">
        <v>127</v>
      </c>
      <c r="K3289" s="15" t="n">
        <v>8</v>
      </c>
      <c r="L3289" s="15" t="n">
        <v>0</v>
      </c>
      <c r="M3289" s="15" t="n">
        <v>0</v>
      </c>
      <c r="N3289" s="12" t="n">
        <v>0</v>
      </c>
      <c r="O3289" s="12" t="n">
        <v>0</v>
      </c>
      <c r="P3289" s="12" t="n">
        <v>0</v>
      </c>
      <c r="Q3289" s="26"/>
    </row>
    <row r="3290" ht="22.5" customHeight="1">
      <c r="A3290" s="20"/>
      <c r="B3290" s="20"/>
      <c r="C3290" s="13"/>
      <c r="D3290" s="20"/>
      <c r="E3290" s="29"/>
      <c r="F3290" s="20"/>
      <c r="G3290" s="29"/>
      <c r="H3290" s="20"/>
      <c r="I3290" s="20"/>
      <c r="J3290" s="13" t="s">
        <v>128</v>
      </c>
      <c r="K3290" s="15" t="n">
        <v>35</v>
      </c>
      <c r="L3290" s="15" t="n">
        <v>3</v>
      </c>
      <c r="M3290" s="15" t="n">
        <v>0</v>
      </c>
      <c r="N3290" s="12" t="n">
        <v>0</v>
      </c>
      <c r="O3290" s="12" t="n">
        <v>0</v>
      </c>
      <c r="P3290" s="12" t="n">
        <v>0</v>
      </c>
      <c r="Q3290" s="26"/>
    </row>
    <row r="3291" ht="22.5" customHeight="1">
      <c r="A3291" s="20"/>
      <c r="B3291" s="20"/>
      <c r="C3291" s="53" t="n">
        <v>11729830</v>
      </c>
      <c r="D3291" s="13" t="s">
        <v>10</v>
      </c>
      <c r="E3291" s="14" t="s">
        <v>11</v>
      </c>
      <c r="F3291" s="13" t="s">
        <v>12</v>
      </c>
      <c r="G3291" s="24" t="n">
        <v>0.17</v>
      </c>
      <c r="H3291" s="13" t="n">
        <v>100</v>
      </c>
      <c r="I3291" s="21" t="n">
        <f>G3291*H3291*7</f>
        <v>119</v>
      </c>
      <c r="J3291" s="13" t="s">
        <v>126</v>
      </c>
      <c r="K3291" s="15" t="n">
        <v>0</v>
      </c>
      <c r="L3291" s="15" t="n">
        <v>0</v>
      </c>
      <c r="M3291" s="15" t="n">
        <v>0</v>
      </c>
      <c r="N3291" s="12" t="n">
        <v>0</v>
      </c>
      <c r="O3291" s="12" t="n">
        <v>0</v>
      </c>
      <c r="P3291" s="12" t="n">
        <v>0</v>
      </c>
      <c r="Q3291" s="23" t="n">
        <f>M3293/H3291</f>
        <v>0</v>
      </c>
    </row>
    <row r="3292" ht="22.5" customHeight="1">
      <c r="A3292" s="20"/>
      <c r="B3292" s="20"/>
      <c r="C3292" s="13"/>
      <c r="D3292" s="20"/>
      <c r="E3292" s="29"/>
      <c r="F3292" s="20"/>
      <c r="G3292" s="29"/>
      <c r="H3292" s="20"/>
      <c r="I3292" s="20"/>
      <c r="J3292" s="13" t="s">
        <v>127</v>
      </c>
      <c r="K3292" s="15" t="n">
        <v>2</v>
      </c>
      <c r="L3292" s="15" t="n">
        <v>0</v>
      </c>
      <c r="M3292" s="15" t="n">
        <v>0</v>
      </c>
      <c r="N3292" s="12" t="n">
        <v>0</v>
      </c>
      <c r="O3292" s="12" t="n">
        <v>0</v>
      </c>
      <c r="P3292" s="12" t="n">
        <v>0</v>
      </c>
      <c r="Q3292" s="26"/>
    </row>
    <row r="3293" ht="22.5" customHeight="1">
      <c r="A3293" s="20"/>
      <c r="B3293" s="20"/>
      <c r="C3293" s="13"/>
      <c r="D3293" s="20"/>
      <c r="E3293" s="29"/>
      <c r="F3293" s="20"/>
      <c r="G3293" s="29"/>
      <c r="H3293" s="20"/>
      <c r="I3293" s="20"/>
      <c r="J3293" s="13" t="s">
        <v>128</v>
      </c>
      <c r="K3293" s="15" t="n">
        <v>15</v>
      </c>
      <c r="L3293" s="15" t="n">
        <v>4</v>
      </c>
      <c r="M3293" s="15" t="n">
        <v>0</v>
      </c>
      <c r="N3293" s="12" t="n">
        <v>0</v>
      </c>
      <c r="O3293" s="12" t="n">
        <v>0</v>
      </c>
      <c r="P3293" s="12" t="n">
        <v>0.0022</v>
      </c>
      <c r="Q3293" s="26"/>
    </row>
    <row r="3294" ht="22.5" customHeight="1">
      <c r="A3294" s="20"/>
      <c r="B3294" s="20"/>
      <c r="C3294" s="53" t="n">
        <v>11892329</v>
      </c>
      <c r="D3294" s="13" t="s">
        <v>10</v>
      </c>
      <c r="E3294" s="14" t="s">
        <v>11</v>
      </c>
      <c r="F3294" s="13" t="s">
        <v>15</v>
      </c>
      <c r="G3294" s="24" t="n">
        <v>0.25</v>
      </c>
      <c r="H3294" s="13" t="n">
        <v>800</v>
      </c>
      <c r="I3294" s="21" t="n">
        <f>G3294*H3294*7</f>
        <v>1400</v>
      </c>
      <c r="J3294" s="13" t="s">
        <v>126</v>
      </c>
      <c r="K3294" s="15" t="n">
        <v>630</v>
      </c>
      <c r="L3294" s="15" t="n">
        <v>68</v>
      </c>
      <c r="M3294" s="15" t="n">
        <v>0</v>
      </c>
      <c r="N3294" s="12" t="n">
        <v>0</v>
      </c>
      <c r="O3294" s="12" t="n">
        <v>0</v>
      </c>
      <c r="P3294" s="12" t="n">
        <v>0</v>
      </c>
      <c r="Q3294" s="23" t="n">
        <f>M3296/H3294</f>
        <v>1.21625</v>
      </c>
    </row>
    <row r="3295" ht="22.5" customHeight="1">
      <c r="A3295" s="20"/>
      <c r="B3295" s="20"/>
      <c r="C3295" s="13"/>
      <c r="D3295" s="20"/>
      <c r="E3295" s="29"/>
      <c r="F3295" s="20"/>
      <c r="G3295" s="29"/>
      <c r="H3295" s="20"/>
      <c r="I3295" s="20"/>
      <c r="J3295" s="13" t="s">
        <v>127</v>
      </c>
      <c r="K3295" s="15" t="n">
        <v>19594</v>
      </c>
      <c r="L3295" s="15" t="n">
        <v>6099</v>
      </c>
      <c r="M3295" s="15" t="n">
        <v>325</v>
      </c>
      <c r="N3295" s="12" t="n">
        <v>0.012</v>
      </c>
      <c r="O3295" s="12" t="n">
        <v>0.22</v>
      </c>
      <c r="P3295" s="12" t="n">
        <v>71.5</v>
      </c>
      <c r="Q3295" s="26"/>
    </row>
    <row r="3296" ht="22.5" customHeight="1">
      <c r="A3296" s="20"/>
      <c r="B3296" s="20"/>
      <c r="C3296" s="13"/>
      <c r="D3296" s="20"/>
      <c r="E3296" s="29"/>
      <c r="F3296" s="20"/>
      <c r="G3296" s="29"/>
      <c r="H3296" s="20"/>
      <c r="I3296" s="20"/>
      <c r="J3296" s="13" t="s">
        <v>128</v>
      </c>
      <c r="K3296" s="15" t="n">
        <v>50766</v>
      </c>
      <c r="L3296" s="15" t="n">
        <v>15019</v>
      </c>
      <c r="M3296" s="15" t="n">
        <v>973</v>
      </c>
      <c r="N3296" s="12" t="n">
        <v>0.014</v>
      </c>
      <c r="O3296" s="12" t="n">
        <v>0.22</v>
      </c>
      <c r="P3296" s="12" t="n">
        <v>214.06</v>
      </c>
      <c r="Q3296" s="26"/>
    </row>
    <row r="3297" ht="22.5" customHeight="1">
      <c r="A3297" s="20"/>
      <c r="B3297" s="20"/>
      <c r="C3297" s="53" t="n">
        <v>91560708</v>
      </c>
      <c r="D3297" s="13" t="s">
        <v>31</v>
      </c>
      <c r="E3297" s="14" t="s">
        <v>32</v>
      </c>
      <c r="F3297" s="13" t="s">
        <v>15</v>
      </c>
      <c r="G3297" s="24" t="n">
        <v>0.09</v>
      </c>
      <c r="H3297" s="13" t="n">
        <v>800</v>
      </c>
      <c r="I3297" s="21" t="n">
        <f>G3297*H3297*7</f>
        <v>504</v>
      </c>
      <c r="J3297" s="13" t="s">
        <v>126</v>
      </c>
      <c r="K3297" s="15" t="n">
        <v>0</v>
      </c>
      <c r="L3297" s="15" t="n">
        <v>0</v>
      </c>
      <c r="M3297" s="15" t="n">
        <v>0</v>
      </c>
      <c r="N3297" s="12" t="n">
        <v>0</v>
      </c>
      <c r="O3297" s="12" t="n">
        <v>0</v>
      </c>
      <c r="P3297" s="12" t="n">
        <v>0</v>
      </c>
      <c r="Q3297" s="23" t="n">
        <f>M3299/H3297</f>
        <v>0.35125</v>
      </c>
    </row>
    <row r="3298" ht="22.5" customHeight="1">
      <c r="A3298" s="20"/>
      <c r="B3298" s="20"/>
      <c r="C3298" s="13"/>
      <c r="D3298" s="20"/>
      <c r="E3298" s="29"/>
      <c r="F3298" s="20"/>
      <c r="G3298" s="29"/>
      <c r="H3298" s="20"/>
      <c r="I3298" s="20"/>
      <c r="J3298" s="13" t="s">
        <v>127</v>
      </c>
      <c r="K3298" s="15" t="n">
        <v>12531</v>
      </c>
      <c r="L3298" s="15" t="n">
        <v>5729</v>
      </c>
      <c r="M3298" s="15" t="n">
        <v>143</v>
      </c>
      <c r="N3298" s="12" t="n">
        <v>0.002</v>
      </c>
      <c r="O3298" s="12" t="n">
        <v>0.09</v>
      </c>
      <c r="P3298" s="12" t="n">
        <v>12.87</v>
      </c>
      <c r="Q3298" s="26"/>
    </row>
    <row r="3299" ht="22.5" customHeight="1">
      <c r="A3299" s="20"/>
      <c r="B3299" s="20"/>
      <c r="C3299" s="13"/>
      <c r="D3299" s="20"/>
      <c r="E3299" s="29"/>
      <c r="F3299" s="20"/>
      <c r="G3299" s="29"/>
      <c r="H3299" s="20"/>
      <c r="I3299" s="20"/>
      <c r="J3299" s="13" t="s">
        <v>128</v>
      </c>
      <c r="K3299" s="15" t="n">
        <v>31306</v>
      </c>
      <c r="L3299" s="15" t="n">
        <v>11715</v>
      </c>
      <c r="M3299" s="15" t="n">
        <v>281</v>
      </c>
      <c r="N3299" s="12" t="n">
        <v>0.002</v>
      </c>
      <c r="O3299" s="12" t="n">
        <v>0.09</v>
      </c>
      <c r="P3299" s="12" t="n">
        <v>25.29</v>
      </c>
      <c r="Q3299" s="26"/>
    </row>
    <row r="3300" ht="22.5" customHeight="1">
      <c r="A3300" s="20"/>
      <c r="B3300" s="20"/>
      <c r="C3300" s="53" t="n">
        <v>91560709</v>
      </c>
      <c r="D3300" s="13" t="s">
        <v>31</v>
      </c>
      <c r="E3300" s="14" t="s">
        <v>33</v>
      </c>
      <c r="F3300" s="13" t="s">
        <v>15</v>
      </c>
      <c r="G3300" s="24" t="n">
        <v>0.06</v>
      </c>
      <c r="H3300" s="13" t="n">
        <v>500</v>
      </c>
      <c r="I3300" s="21" t="n">
        <f>G3300*H3300*7</f>
        <v>210</v>
      </c>
      <c r="J3300" s="13" t="s">
        <v>126</v>
      </c>
      <c r="K3300" s="15" t="n">
        <v>0</v>
      </c>
      <c r="L3300" s="15" t="n">
        <v>0</v>
      </c>
      <c r="M3300" s="15" t="n">
        <v>0</v>
      </c>
      <c r="N3300" s="12" t="n">
        <v>0</v>
      </c>
      <c r="O3300" s="12" t="n">
        <v>0</v>
      </c>
      <c r="P3300" s="12" t="n">
        <v>0</v>
      </c>
      <c r="Q3300" s="23" t="n">
        <f>M3302/H3300</f>
        <v>1</v>
      </c>
    </row>
    <row r="3301" ht="22.5" customHeight="1">
      <c r="A3301" s="20"/>
      <c r="B3301" s="20"/>
      <c r="C3301" s="13"/>
      <c r="D3301" s="20"/>
      <c r="E3301" s="29"/>
      <c r="F3301" s="20"/>
      <c r="G3301" s="29"/>
      <c r="H3301" s="20"/>
      <c r="I3301" s="20"/>
      <c r="J3301" s="13" t="s">
        <v>127</v>
      </c>
      <c r="K3301" s="15" t="n">
        <v>42474</v>
      </c>
      <c r="L3301" s="15" t="n">
        <v>24710</v>
      </c>
      <c r="M3301" s="15" t="n">
        <v>500</v>
      </c>
      <c r="N3301" s="12" t="n">
        <v>0.001</v>
      </c>
      <c r="O3301" s="12" t="n">
        <v>0.06</v>
      </c>
      <c r="P3301" s="12" t="n">
        <v>30</v>
      </c>
      <c r="Q3301" s="26"/>
    </row>
    <row r="3302" ht="22.5" customHeight="1">
      <c r="A3302" s="20"/>
      <c r="B3302" s="20"/>
      <c r="C3302" s="13"/>
      <c r="D3302" s="20"/>
      <c r="E3302" s="29"/>
      <c r="F3302" s="20"/>
      <c r="G3302" s="29"/>
      <c r="H3302" s="20"/>
      <c r="I3302" s="20"/>
      <c r="J3302" s="13" t="s">
        <v>128</v>
      </c>
      <c r="K3302" s="15" t="n">
        <v>57826</v>
      </c>
      <c r="L3302" s="15" t="n">
        <v>32027</v>
      </c>
      <c r="M3302" s="15" t="n">
        <v>500</v>
      </c>
      <c r="N3302" s="12" t="n">
        <v>0.001</v>
      </c>
      <c r="O3302" s="12" t="n">
        <v>0.06</v>
      </c>
      <c r="P3302" s="12" t="n">
        <v>30</v>
      </c>
      <c r="Q3302" s="26"/>
    </row>
    <row r="3303" ht="22.5" customHeight="1">
      <c r="A3303" s="20"/>
      <c r="B3303" s="20"/>
      <c r="C3303" s="53" t="n">
        <v>12064281</v>
      </c>
      <c r="D3303" s="13" t="s">
        <v>16</v>
      </c>
      <c r="E3303" s="14" t="s">
        <v>18</v>
      </c>
      <c r="F3303" s="13" t="s">
        <v>15</v>
      </c>
      <c r="G3303" s="24" t="n">
        <v>0.7</v>
      </c>
      <c r="H3303" s="13" t="n">
        <v>100</v>
      </c>
      <c r="I3303" s="21" t="n">
        <f>G3303*H3303*7</f>
        <v>490</v>
      </c>
      <c r="J3303" s="13" t="s">
        <v>126</v>
      </c>
      <c r="K3303" s="15" t="n">
        <v>0</v>
      </c>
      <c r="L3303" s="15" t="n">
        <v>0</v>
      </c>
      <c r="M3303" s="15" t="n">
        <v>0</v>
      </c>
      <c r="N3303" s="12" t="n">
        <v>0</v>
      </c>
      <c r="O3303" s="12" t="n">
        <v>0</v>
      </c>
      <c r="P3303" s="12" t="n">
        <v>0</v>
      </c>
      <c r="Q3303" s="23" t="n">
        <f>M3305/H3303</f>
        <v>0</v>
      </c>
    </row>
    <row r="3304" ht="22.5" customHeight="1">
      <c r="A3304" s="20"/>
      <c r="B3304" s="20"/>
      <c r="C3304" s="13"/>
      <c r="D3304" s="20"/>
      <c r="E3304" s="29"/>
      <c r="F3304" s="20"/>
      <c r="G3304" s="29"/>
      <c r="H3304" s="20"/>
      <c r="I3304" s="20"/>
      <c r="J3304" s="13" t="s">
        <v>127</v>
      </c>
      <c r="K3304" s="15" t="n">
        <v>3</v>
      </c>
      <c r="L3304" s="15" t="n">
        <v>0</v>
      </c>
      <c r="M3304" s="15" t="n">
        <v>0</v>
      </c>
      <c r="N3304" s="12" t="n">
        <v>0</v>
      </c>
      <c r="O3304" s="12" t="n">
        <v>0</v>
      </c>
      <c r="P3304" s="12" t="n">
        <v>0</v>
      </c>
      <c r="Q3304" s="26"/>
    </row>
    <row r="3305" ht="22.5" customHeight="1">
      <c r="A3305" s="20"/>
      <c r="B3305" s="20"/>
      <c r="C3305" s="13"/>
      <c r="D3305" s="20"/>
      <c r="E3305" s="29"/>
      <c r="F3305" s="20"/>
      <c r="G3305" s="29"/>
      <c r="H3305" s="20"/>
      <c r="I3305" s="20"/>
      <c r="J3305" s="13" t="s">
        <v>128</v>
      </c>
      <c r="K3305" s="15" t="n">
        <v>4277</v>
      </c>
      <c r="L3305" s="15" t="n">
        <v>12</v>
      </c>
      <c r="M3305" s="15" t="n">
        <v>0</v>
      </c>
      <c r="N3305" s="12" t="n">
        <v>0</v>
      </c>
      <c r="O3305" s="12" t="n">
        <v>0</v>
      </c>
      <c r="P3305" s="12" t="n">
        <v>0</v>
      </c>
      <c r="Q3305" s="26"/>
    </row>
    <row r="3306" ht="22.5" customHeight="1">
      <c r="A3306" s="20"/>
      <c r="B3306" s="20"/>
      <c r="C3306" s="53" t="n">
        <v>11987622</v>
      </c>
      <c r="D3306" s="13" t="s">
        <v>10</v>
      </c>
      <c r="E3306" s="14" t="s">
        <v>11</v>
      </c>
      <c r="F3306" s="13" t="s">
        <v>30</v>
      </c>
      <c r="G3306" s="24" t="n">
        <v>0.23</v>
      </c>
      <c r="H3306" s="13" t="n">
        <v>200</v>
      </c>
      <c r="I3306" s="21" t="n">
        <f>G3306*H3306*7</f>
        <v>322</v>
      </c>
      <c r="J3306" s="13" t="s">
        <v>126</v>
      </c>
      <c r="K3306" s="15" t="n">
        <v>634</v>
      </c>
      <c r="L3306" s="15" t="n">
        <v>142</v>
      </c>
      <c r="M3306" s="15" t="n">
        <v>0</v>
      </c>
      <c r="N3306" s="12" t="n">
        <v>0</v>
      </c>
      <c r="O3306" s="12" t="n">
        <v>0</v>
      </c>
      <c r="P3306" s="12" t="n">
        <v>0.07</v>
      </c>
      <c r="Q3306" s="23" t="n">
        <f>M3308/H3306</f>
        <v>0.005</v>
      </c>
    </row>
    <row r="3307" ht="22.5" customHeight="1">
      <c r="A3307" s="20"/>
      <c r="B3307" s="20"/>
      <c r="C3307" s="13"/>
      <c r="D3307" s="20"/>
      <c r="E3307" s="29"/>
      <c r="F3307" s="20"/>
      <c r="G3307" s="29"/>
      <c r="H3307" s="20"/>
      <c r="I3307" s="20"/>
      <c r="J3307" s="13" t="s">
        <v>127</v>
      </c>
      <c r="K3307" s="15" t="n">
        <v>1898</v>
      </c>
      <c r="L3307" s="15" t="n">
        <v>359</v>
      </c>
      <c r="M3307" s="15" t="n">
        <v>0</v>
      </c>
      <c r="N3307" s="12" t="n">
        <v>0</v>
      </c>
      <c r="O3307" s="12" t="n">
        <v>0</v>
      </c>
      <c r="P3307" s="12" t="n">
        <v>0.15</v>
      </c>
      <c r="Q3307" s="26"/>
    </row>
    <row r="3308" ht="22.5" customHeight="1">
      <c r="A3308" s="20"/>
      <c r="B3308" s="20"/>
      <c r="C3308" s="13"/>
      <c r="D3308" s="20"/>
      <c r="E3308" s="29"/>
      <c r="F3308" s="20"/>
      <c r="G3308" s="29"/>
      <c r="H3308" s="20"/>
      <c r="I3308" s="20"/>
      <c r="J3308" s="13" t="s">
        <v>128</v>
      </c>
      <c r="K3308" s="15" t="n">
        <v>5179</v>
      </c>
      <c r="L3308" s="15" t="n">
        <v>900</v>
      </c>
      <c r="M3308" s="15" t="n">
        <v>1</v>
      </c>
      <c r="N3308" s="12" t="n">
        <v>0</v>
      </c>
      <c r="O3308" s="12" t="n">
        <v>0.38</v>
      </c>
      <c r="P3308" s="12" t="n">
        <v>0.38</v>
      </c>
      <c r="Q3308" s="26"/>
    </row>
    <row r="3309" ht="22.5" customHeight="1">
      <c r="A3309" s="20"/>
      <c r="B3309" s="20"/>
      <c r="C3309" s="53" t="n">
        <v>91565960</v>
      </c>
      <c r="D3309" s="13" t="s">
        <v>93</v>
      </c>
      <c r="E3309" s="14" t="s">
        <v>54</v>
      </c>
      <c r="F3309" s="13" t="s">
        <v>12</v>
      </c>
      <c r="G3309" s="24" t="n">
        <v>0.5</v>
      </c>
      <c r="H3309" s="13" t="n">
        <v>50</v>
      </c>
      <c r="I3309" s="21" t="n">
        <f>G3309*H3309*7</f>
        <v>175</v>
      </c>
      <c r="J3309" s="13" t="s">
        <v>126</v>
      </c>
      <c r="K3309" s="15" t="n">
        <v>0</v>
      </c>
      <c r="L3309" s="15" t="n">
        <v>0</v>
      </c>
      <c r="M3309" s="15" t="n">
        <v>0</v>
      </c>
      <c r="N3309" s="12" t="n">
        <v>0</v>
      </c>
      <c r="O3309" s="12" t="n">
        <v>0</v>
      </c>
      <c r="P3309" s="12" t="n">
        <v>0</v>
      </c>
      <c r="Q3309" s="23" t="n">
        <f>M3311/H3309</f>
        <v>0</v>
      </c>
    </row>
    <row r="3310" ht="22.5" customHeight="1">
      <c r="A3310" s="20"/>
      <c r="B3310" s="20"/>
      <c r="C3310" s="13"/>
      <c r="D3310" s="20"/>
      <c r="E3310" s="29"/>
      <c r="F3310" s="20"/>
      <c r="G3310" s="29"/>
      <c r="H3310" s="20"/>
      <c r="I3310" s="20"/>
      <c r="J3310" s="13" t="s">
        <v>127</v>
      </c>
      <c r="K3310" s="15" t="n">
        <v>6</v>
      </c>
      <c r="L3310" s="15" t="n">
        <v>3</v>
      </c>
      <c r="M3310" s="15" t="n">
        <v>0</v>
      </c>
      <c r="N3310" s="12" t="n">
        <v>0</v>
      </c>
      <c r="O3310" s="12" t="n">
        <v>0</v>
      </c>
      <c r="P3310" s="12" t="n">
        <v>0.017</v>
      </c>
      <c r="Q3310" s="26"/>
    </row>
    <row r="3311" ht="22.5" customHeight="1">
      <c r="A3311" s="20"/>
      <c r="B3311" s="20"/>
      <c r="C3311" s="13"/>
      <c r="D3311" s="20"/>
      <c r="E3311" s="29"/>
      <c r="F3311" s="20"/>
      <c r="G3311" s="29"/>
      <c r="H3311" s="20"/>
      <c r="I3311" s="20"/>
      <c r="J3311" s="13" t="s">
        <v>128</v>
      </c>
      <c r="K3311" s="15" t="n">
        <v>18</v>
      </c>
      <c r="L3311" s="15" t="n">
        <v>12</v>
      </c>
      <c r="M3311" s="15" t="n">
        <v>0</v>
      </c>
      <c r="N3311" s="12" t="n">
        <v>0</v>
      </c>
      <c r="O3311" s="12" t="n">
        <v>0</v>
      </c>
      <c r="P3311" s="12" t="n">
        <v>0.1151</v>
      </c>
      <c r="Q3311" s="26"/>
    </row>
    <row r="3312" ht="22.5" customHeight="1">
      <c r="A3312" s="20"/>
      <c r="B3312" s="20"/>
      <c r="C3312" s="53" t="n">
        <v>91548044</v>
      </c>
      <c r="D3312" s="13" t="s">
        <v>34</v>
      </c>
      <c r="E3312" s="14" t="s">
        <v>14</v>
      </c>
      <c r="F3312" s="13" t="s">
        <v>12</v>
      </c>
      <c r="G3312" s="21" t="n">
        <v>1</v>
      </c>
      <c r="H3312" s="13" t="n">
        <v>50</v>
      </c>
      <c r="I3312" s="21" t="n">
        <f>G3312*H3312*7</f>
        <v>350</v>
      </c>
      <c r="J3312" s="13" t="s">
        <v>126</v>
      </c>
      <c r="K3312" s="15" t="n">
        <v>345</v>
      </c>
      <c r="L3312" s="15" t="n">
        <v>8</v>
      </c>
      <c r="M3312" s="15" t="n">
        <v>0</v>
      </c>
      <c r="N3312" s="12" t="n">
        <v>0</v>
      </c>
      <c r="O3312" s="12" t="n">
        <v>0</v>
      </c>
      <c r="P3312" s="12" t="n">
        <v>0.0671</v>
      </c>
      <c r="Q3312" s="23" t="n">
        <f>M3314/H3312</f>
        <v>0.04</v>
      </c>
    </row>
    <row r="3313" ht="22.5" customHeight="1">
      <c r="A3313" s="20"/>
      <c r="B3313" s="20"/>
      <c r="C3313" s="13"/>
      <c r="D3313" s="20"/>
      <c r="E3313" s="29"/>
      <c r="F3313" s="20"/>
      <c r="G3313" s="20"/>
      <c r="H3313" s="20"/>
      <c r="I3313" s="20"/>
      <c r="J3313" s="13" t="s">
        <v>127</v>
      </c>
      <c r="K3313" s="15" t="n">
        <v>31289</v>
      </c>
      <c r="L3313" s="15" t="n">
        <v>1223</v>
      </c>
      <c r="M3313" s="15" t="n">
        <v>1</v>
      </c>
      <c r="N3313" s="12" t="n">
        <v>0.003</v>
      </c>
      <c r="O3313" s="12" t="n">
        <v>3.8779</v>
      </c>
      <c r="P3313" s="12" t="n">
        <v>3.8779</v>
      </c>
      <c r="Q3313" s="26"/>
    </row>
    <row r="3314" ht="22.5" customHeight="1">
      <c r="A3314" s="20"/>
      <c r="B3314" s="20"/>
      <c r="C3314" s="13"/>
      <c r="D3314" s="20"/>
      <c r="E3314" s="29"/>
      <c r="F3314" s="20"/>
      <c r="G3314" s="20"/>
      <c r="H3314" s="20"/>
      <c r="I3314" s="20"/>
      <c r="J3314" s="13" t="s">
        <v>128</v>
      </c>
      <c r="K3314" s="15" t="n">
        <v>111935</v>
      </c>
      <c r="L3314" s="15" t="n">
        <v>3079</v>
      </c>
      <c r="M3314" s="15" t="n">
        <v>2</v>
      </c>
      <c r="N3314" s="12" t="n">
        <v>0.003</v>
      </c>
      <c r="O3314" s="12" t="n">
        <v>4.003</v>
      </c>
      <c r="P3314" s="12" t="n">
        <v>8.0058</v>
      </c>
      <c r="Q3314" s="26"/>
    </row>
    <row r="3315" ht="22.5" customHeight="1">
      <c r="A3315" s="20"/>
      <c r="B3315" s="20"/>
      <c r="C3315" s="53" t="n">
        <v>91567811</v>
      </c>
      <c r="D3315" s="13" t="s">
        <v>34</v>
      </c>
      <c r="E3315" s="14" t="s">
        <v>14</v>
      </c>
      <c r="F3315" s="13" t="s">
        <v>15</v>
      </c>
      <c r="G3315" s="21" t="n">
        <v>0.4</v>
      </c>
      <c r="H3315" s="13" t="n">
        <v>200</v>
      </c>
      <c r="I3315" s="21" t="n">
        <f>G3315*H3315*7</f>
        <v>560</v>
      </c>
      <c r="J3315" s="13" t="s">
        <v>126</v>
      </c>
      <c r="K3315" s="15" t="n">
        <v>6</v>
      </c>
      <c r="L3315" s="15" t="n">
        <v>0</v>
      </c>
      <c r="M3315" s="15" t="n">
        <v>0</v>
      </c>
      <c r="N3315" s="12" t="n">
        <v>0</v>
      </c>
      <c r="O3315" s="12" t="n">
        <v>0</v>
      </c>
      <c r="P3315" s="12" t="n">
        <v>0</v>
      </c>
      <c r="Q3315" s="23" t="n">
        <f>M3317/H3315</f>
        <v>0.09</v>
      </c>
    </row>
    <row r="3316" ht="22.5" customHeight="1">
      <c r="A3316" s="20"/>
      <c r="B3316" s="20"/>
      <c r="C3316" s="13"/>
      <c r="D3316" s="20"/>
      <c r="E3316" s="29"/>
      <c r="F3316" s="20"/>
      <c r="G3316" s="20"/>
      <c r="H3316" s="20"/>
      <c r="I3316" s="20"/>
      <c r="J3316" s="13" t="s">
        <v>127</v>
      </c>
      <c r="K3316" s="15" t="n">
        <v>1163</v>
      </c>
      <c r="L3316" s="15" t="n">
        <v>0</v>
      </c>
      <c r="M3316" s="15" t="n">
        <v>0</v>
      </c>
      <c r="N3316" s="12" t="n">
        <v>0</v>
      </c>
      <c r="O3316" s="12" t="n">
        <v>0</v>
      </c>
      <c r="P3316" s="12" t="n">
        <v>0</v>
      </c>
      <c r="Q3316" s="26"/>
    </row>
    <row r="3317" ht="22.5" customHeight="1">
      <c r="A3317" s="20"/>
      <c r="B3317" s="20"/>
      <c r="C3317" s="13"/>
      <c r="D3317" s="20"/>
      <c r="E3317" s="29"/>
      <c r="F3317" s="20"/>
      <c r="G3317" s="20"/>
      <c r="H3317" s="20"/>
      <c r="I3317" s="20"/>
      <c r="J3317" s="13" t="s">
        <v>128</v>
      </c>
      <c r="K3317" s="15" t="n">
        <v>74473</v>
      </c>
      <c r="L3317" s="15" t="n">
        <v>22895</v>
      </c>
      <c r="M3317" s="15" t="n">
        <v>18</v>
      </c>
      <c r="N3317" s="12" t="n">
        <v>0</v>
      </c>
      <c r="O3317" s="12" t="n">
        <v>0.4</v>
      </c>
      <c r="P3317" s="12" t="n">
        <v>7.2</v>
      </c>
      <c r="Q3317" s="26"/>
    </row>
    <row r="3318" ht="22.5" customHeight="1">
      <c r="A3318" s="20"/>
      <c r="B3318" s="20"/>
      <c r="C3318" s="53" t="n">
        <v>91548042</v>
      </c>
      <c r="D3318" s="13" t="s">
        <v>13</v>
      </c>
      <c r="E3318" s="14" t="s">
        <v>14</v>
      </c>
      <c r="F3318" s="13" t="s">
        <v>12</v>
      </c>
      <c r="G3318" s="24" t="n">
        <v>0.2</v>
      </c>
      <c r="H3318" s="13" t="n">
        <v>50</v>
      </c>
      <c r="I3318" s="21" t="n">
        <f>G3318*H3318*7</f>
        <v>70</v>
      </c>
      <c r="J3318" s="13" t="s">
        <v>126</v>
      </c>
      <c r="K3318" s="15" t="n">
        <v>1753</v>
      </c>
      <c r="L3318" s="15" t="n">
        <v>292</v>
      </c>
      <c r="M3318" s="15" t="n">
        <v>0</v>
      </c>
      <c r="N3318" s="12" t="n">
        <v>0</v>
      </c>
      <c r="O3318" s="12" t="n">
        <v>0</v>
      </c>
      <c r="P3318" s="12" t="n">
        <v>2.1661</v>
      </c>
      <c r="Q3318" s="23" t="n">
        <f>M3320/H3318</f>
        <v>0</v>
      </c>
    </row>
    <row r="3319" ht="22.5" customHeight="1">
      <c r="A3319" s="20"/>
      <c r="B3319" s="20"/>
      <c r="C3319" s="13"/>
      <c r="D3319" s="20"/>
      <c r="E3319" s="29"/>
      <c r="F3319" s="20"/>
      <c r="G3319" s="29"/>
      <c r="H3319" s="20"/>
      <c r="I3319" s="20"/>
      <c r="J3319" s="13" t="s">
        <v>127</v>
      </c>
      <c r="K3319" s="15" t="n">
        <v>1753</v>
      </c>
      <c r="L3319" s="15" t="n">
        <v>292</v>
      </c>
      <c r="M3319" s="15" t="n">
        <v>0</v>
      </c>
      <c r="N3319" s="12" t="n">
        <v>0</v>
      </c>
      <c r="O3319" s="12" t="n">
        <v>0</v>
      </c>
      <c r="P3319" s="12" t="n">
        <v>2.1661</v>
      </c>
      <c r="Q3319" s="26"/>
    </row>
    <row r="3320" ht="22.5" customHeight="1">
      <c r="A3320" s="20"/>
      <c r="B3320" s="20"/>
      <c r="C3320" s="13"/>
      <c r="D3320" s="20"/>
      <c r="E3320" s="29"/>
      <c r="F3320" s="20"/>
      <c r="G3320" s="29"/>
      <c r="H3320" s="20"/>
      <c r="I3320" s="20"/>
      <c r="J3320" s="13" t="s">
        <v>128</v>
      </c>
      <c r="K3320" s="15" t="n">
        <v>1753</v>
      </c>
      <c r="L3320" s="15" t="n">
        <v>292</v>
      </c>
      <c r="M3320" s="15" t="n">
        <v>0</v>
      </c>
      <c r="N3320" s="12" t="n">
        <v>0</v>
      </c>
      <c r="O3320" s="12" t="n">
        <v>0</v>
      </c>
      <c r="P3320" s="12" t="n">
        <v>2.1661</v>
      </c>
      <c r="Q3320" s="26"/>
    </row>
    <row r="3321" ht="22.5" customHeight="1">
      <c r="A3321" s="20"/>
      <c r="B3321" s="51" t="s">
        <v>129</v>
      </c>
      <c r="C3321" s="13" t="n">
        <v>6061077</v>
      </c>
      <c r="D3321" s="13" t="s">
        <v>35</v>
      </c>
      <c r="E3321" s="14" t="s">
        <v>14</v>
      </c>
      <c r="F3321" s="13" t="s">
        <v>15</v>
      </c>
      <c r="G3321" s="24" t="n">
        <v>2</v>
      </c>
      <c r="H3321" s="13" t="n">
        <v>20</v>
      </c>
      <c r="I3321" s="21" t="n">
        <f>G3321*H3321*7</f>
        <v>280</v>
      </c>
      <c r="J3321" s="13" t="s">
        <v>126</v>
      </c>
      <c r="K3321" s="17" t="n">
        <v>329</v>
      </c>
      <c r="L3321" s="15" t="n">
        <v>0</v>
      </c>
      <c r="M3321" s="15" t="n">
        <v>0</v>
      </c>
      <c r="N3321" s="12" t="n">
        <v>0</v>
      </c>
      <c r="O3321" s="12" t="n">
        <v>0</v>
      </c>
      <c r="P3321" s="12" t="n">
        <v>0</v>
      </c>
      <c r="Q3321" s="23" t="n">
        <f>M3323/H3321</f>
        <v>0.65</v>
      </c>
    </row>
    <row r="3322" ht="22.5" customHeight="1">
      <c r="A3322" s="20"/>
      <c r="B3322" s="20"/>
      <c r="C3322" s="13"/>
      <c r="D3322" s="20"/>
      <c r="E3322" s="29"/>
      <c r="F3322" s="20"/>
      <c r="G3322" s="29"/>
      <c r="H3322" s="20"/>
      <c r="I3322" s="20"/>
      <c r="J3322" s="13" t="s">
        <v>127</v>
      </c>
      <c r="K3322" s="17" t="n">
        <v>21349</v>
      </c>
      <c r="L3322" s="15" t="n">
        <v>832</v>
      </c>
      <c r="M3322" s="15" t="n">
        <v>7</v>
      </c>
      <c r="N3322" s="12" t="n">
        <v>0.004</v>
      </c>
      <c r="O3322" s="12" t="n">
        <v>0.517</v>
      </c>
      <c r="P3322" s="12" t="n">
        <v>3.619</v>
      </c>
      <c r="Q3322" s="26"/>
    </row>
    <row r="3323" ht="22.5" customHeight="1">
      <c r="A3323" s="20"/>
      <c r="B3323" s="20"/>
      <c r="C3323" s="13"/>
      <c r="D3323" s="20"/>
      <c r="E3323" s="29"/>
      <c r="F3323" s="20"/>
      <c r="G3323" s="29"/>
      <c r="H3323" s="20"/>
      <c r="I3323" s="20"/>
      <c r="J3323" s="13" t="s">
        <v>128</v>
      </c>
      <c r="K3323" s="17" t="n">
        <v>60109</v>
      </c>
      <c r="L3323" s="15" t="n">
        <v>1276</v>
      </c>
      <c r="M3323" s="15" t="n">
        <v>13</v>
      </c>
      <c r="N3323" s="12" t="n">
        <v>0.006</v>
      </c>
      <c r="O3323" s="12" t="n">
        <v>0.566</v>
      </c>
      <c r="P3323" s="12" t="n">
        <v>7.356</v>
      </c>
      <c r="Q3323" s="26"/>
    </row>
    <row r="3324" ht="22.5" customHeight="1">
      <c r="A3324" s="20"/>
      <c r="B3324" s="20"/>
      <c r="C3324" s="13" t="n">
        <v>6607117</v>
      </c>
      <c r="D3324" s="13" t="s">
        <v>35</v>
      </c>
      <c r="E3324" s="14" t="s">
        <v>14</v>
      </c>
      <c r="F3324" s="13" t="s">
        <v>15</v>
      </c>
      <c r="G3324" s="24" t="n">
        <v>2</v>
      </c>
      <c r="H3324" s="13" t="n">
        <v>300</v>
      </c>
      <c r="I3324" s="21" t="n">
        <f>G3324*H3324*7</f>
        <v>4200</v>
      </c>
      <c r="J3324" s="13" t="s">
        <v>126</v>
      </c>
      <c r="K3324" s="17" t="n">
        <v>282</v>
      </c>
      <c r="L3324" s="15" t="n">
        <v>30</v>
      </c>
      <c r="M3324" s="15" t="n">
        <v>3</v>
      </c>
      <c r="N3324" s="12" t="n">
        <v>0.014</v>
      </c>
      <c r="O3324" s="12" t="n">
        <v>0.142</v>
      </c>
      <c r="P3324" s="12" t="n">
        <v>0.425</v>
      </c>
      <c r="Q3324" s="23" t="n">
        <f>M3326/H3324</f>
        <v>0.6</v>
      </c>
    </row>
    <row r="3325" ht="22.5" customHeight="1">
      <c r="A3325" s="20"/>
      <c r="B3325" s="20"/>
      <c r="C3325" s="13"/>
      <c r="D3325" s="20"/>
      <c r="E3325" s="29"/>
      <c r="F3325" s="20"/>
      <c r="G3325" s="29"/>
      <c r="H3325" s="20"/>
      <c r="I3325" s="20"/>
      <c r="J3325" s="13" t="s">
        <v>127</v>
      </c>
      <c r="K3325" s="15" t="n">
        <v>13283</v>
      </c>
      <c r="L3325" s="15" t="n">
        <v>1164</v>
      </c>
      <c r="M3325" s="15" t="n">
        <v>25</v>
      </c>
      <c r="N3325" s="12" t="n">
        <v>0.019</v>
      </c>
      <c r="O3325" s="12" t="n">
        <v>0.885</v>
      </c>
      <c r="P3325" s="12" t="n">
        <v>22.119</v>
      </c>
      <c r="Q3325" s="26"/>
    </row>
    <row r="3326" ht="22.5" customHeight="1">
      <c r="A3326" s="20"/>
      <c r="B3326" s="20"/>
      <c r="C3326" s="13"/>
      <c r="D3326" s="20"/>
      <c r="E3326" s="29"/>
      <c r="F3326" s="20"/>
      <c r="G3326" s="29"/>
      <c r="H3326" s="20"/>
      <c r="I3326" s="20"/>
      <c r="J3326" s="13" t="s">
        <v>128</v>
      </c>
      <c r="K3326" s="44" t="n">
        <v>35092</v>
      </c>
      <c r="L3326" s="15" t="n">
        <v>2591</v>
      </c>
      <c r="M3326" s="15" t="n">
        <v>180</v>
      </c>
      <c r="N3326" s="12" t="n">
        <v>0.066</v>
      </c>
      <c r="O3326" s="12" t="n">
        <v>0.944</v>
      </c>
      <c r="P3326" s="12" t="n">
        <v>169.903</v>
      </c>
      <c r="Q3326" s="26"/>
    </row>
    <row r="3327" ht="22.5" customHeight="1">
      <c r="A3327" s="20"/>
      <c r="B3327" s="20"/>
      <c r="C3327" s="13" t="n">
        <v>5497580</v>
      </c>
      <c r="D3327" s="13" t="s">
        <v>31</v>
      </c>
      <c r="E3327" s="14" t="s">
        <v>17</v>
      </c>
      <c r="F3327" s="13" t="s">
        <v>15</v>
      </c>
      <c r="G3327" s="24" t="n">
        <v>0.28</v>
      </c>
      <c r="H3327" s="13" t="n">
        <v>1700</v>
      </c>
      <c r="I3327" s="21" t="n">
        <f>G3327*H3327*7</f>
        <v>3332</v>
      </c>
      <c r="J3327" s="13" t="s">
        <v>126</v>
      </c>
      <c r="K3327" s="17" t="n">
        <v>1806</v>
      </c>
      <c r="L3327" s="15" t="n">
        <v>530</v>
      </c>
      <c r="M3327" s="15" t="n">
        <v>15</v>
      </c>
      <c r="N3327" s="12" t="n">
        <v>0.007</v>
      </c>
      <c r="O3327" s="12" t="n">
        <v>0.25</v>
      </c>
      <c r="P3327" s="12" t="n">
        <v>3.755</v>
      </c>
      <c r="Q3327" s="23" t="n">
        <f>M3329/H3327</f>
        <v>0.970588235294118</v>
      </c>
    </row>
    <row r="3328" ht="22.5" customHeight="1">
      <c r="A3328" s="20"/>
      <c r="B3328" s="20"/>
      <c r="C3328" s="13"/>
      <c r="D3328" s="20"/>
      <c r="E3328" s="29"/>
      <c r="F3328" s="20"/>
      <c r="G3328" s="29"/>
      <c r="H3328" s="20"/>
      <c r="I3328" s="20"/>
      <c r="J3328" s="13" t="s">
        <v>127</v>
      </c>
      <c r="K3328" s="17" t="n">
        <v>118613</v>
      </c>
      <c r="L3328" s="15" t="n">
        <v>27514</v>
      </c>
      <c r="M3328" s="15" t="n">
        <v>730</v>
      </c>
      <c r="N3328" s="12" t="n">
        <v>0.007</v>
      </c>
      <c r="O3328" s="12" t="n">
        <v>0.253</v>
      </c>
      <c r="P3328" s="12" t="n">
        <v>184.486</v>
      </c>
      <c r="Q3328" s="26"/>
    </row>
    <row r="3329" ht="22.5" customHeight="1">
      <c r="A3329" s="20"/>
      <c r="B3329" s="20"/>
      <c r="C3329" s="13"/>
      <c r="D3329" s="20"/>
      <c r="E3329" s="29"/>
      <c r="F3329" s="20"/>
      <c r="G3329" s="29"/>
      <c r="H3329" s="20"/>
      <c r="I3329" s="20"/>
      <c r="J3329" s="13" t="s">
        <v>128</v>
      </c>
      <c r="K3329" s="17" t="n">
        <v>336461</v>
      </c>
      <c r="L3329" s="15" t="n">
        <v>93447</v>
      </c>
      <c r="M3329" s="15" t="n">
        <v>1650</v>
      </c>
      <c r="N3329" s="12" t="n">
        <v>0.004</v>
      </c>
      <c r="O3329" s="12" t="n">
        <v>0.252</v>
      </c>
      <c r="P3329" s="12" t="n">
        <v>416.509</v>
      </c>
      <c r="Q3329" s="26"/>
    </row>
    <row r="3330" ht="22.5" customHeight="1">
      <c r="A3330" s="20"/>
      <c r="B3330" s="20"/>
      <c r="C3330" s="13" t="n">
        <v>91407542</v>
      </c>
      <c r="D3330" s="13" t="s">
        <v>31</v>
      </c>
      <c r="E3330" s="14" t="s">
        <v>36</v>
      </c>
      <c r="F3330" s="13" t="s">
        <v>15</v>
      </c>
      <c r="G3330" s="24" t="n">
        <v>0.02</v>
      </c>
      <c r="H3330" s="13" t="n">
        <v>300</v>
      </c>
      <c r="I3330" s="21" t="n">
        <f>G3330*H3330*7</f>
        <v>42</v>
      </c>
      <c r="J3330" s="13" t="s">
        <v>126</v>
      </c>
      <c r="K3330" s="17" t="n">
        <v>1798</v>
      </c>
      <c r="L3330" s="15" t="n">
        <v>316</v>
      </c>
      <c r="M3330" s="15" t="n">
        <v>6</v>
      </c>
      <c r="N3330" s="12" t="n">
        <v>0</v>
      </c>
      <c r="O3330" s="12" t="n">
        <v>0.025</v>
      </c>
      <c r="P3330" s="12" t="n">
        <v>0.148</v>
      </c>
      <c r="Q3330" s="23" t="n">
        <f>M3332/H3330</f>
        <v>1.79333333333333</v>
      </c>
    </row>
    <row r="3331" ht="22.5" customHeight="1">
      <c r="A3331" s="20"/>
      <c r="B3331" s="20"/>
      <c r="C3331" s="13"/>
      <c r="D3331" s="20"/>
      <c r="E3331" s="29"/>
      <c r="F3331" s="20"/>
      <c r="G3331" s="29"/>
      <c r="H3331" s="20"/>
      <c r="I3331" s="20"/>
      <c r="J3331" s="13" t="s">
        <v>127</v>
      </c>
      <c r="K3331" s="17" t="n">
        <v>97531</v>
      </c>
      <c r="L3331" s="15" t="n">
        <v>28450</v>
      </c>
      <c r="M3331" s="15" t="n">
        <v>538</v>
      </c>
      <c r="N3331" s="12" t="n">
        <v>0</v>
      </c>
      <c r="O3331" s="12" t="n">
        <v>0.02</v>
      </c>
      <c r="P3331" s="12" t="n">
        <v>10.97</v>
      </c>
      <c r="Q3331" s="26"/>
      <c r="R3331" s="4" t="s">
        <v>166</v>
      </c>
    </row>
    <row r="3332" ht="22.5" customHeight="1">
      <c r="A3332" s="20"/>
      <c r="B3332" s="20"/>
      <c r="C3332" s="13"/>
      <c r="D3332" s="20"/>
      <c r="E3332" s="29"/>
      <c r="F3332" s="20"/>
      <c r="G3332" s="29"/>
      <c r="H3332" s="20"/>
      <c r="I3332" s="20"/>
      <c r="J3332" s="13" t="s">
        <v>128</v>
      </c>
      <c r="K3332" s="17" t="n">
        <v>131507</v>
      </c>
      <c r="L3332" s="15" t="n">
        <v>35743</v>
      </c>
      <c r="M3332" s="15" t="n">
        <v>538</v>
      </c>
      <c r="N3332" s="12" t="n">
        <v>0</v>
      </c>
      <c r="O3332" s="12" t="n">
        <v>0.02</v>
      </c>
      <c r="P3332" s="12" t="n">
        <v>10.97</v>
      </c>
      <c r="Q3332" s="26"/>
    </row>
    <row r="3333" ht="22.5" customHeight="1">
      <c r="A3333" s="20"/>
      <c r="B3333" s="20"/>
      <c r="C3333" s="13" t="n">
        <v>8998645</v>
      </c>
      <c r="D3333" s="13" t="s">
        <v>31</v>
      </c>
      <c r="E3333" s="14" t="s">
        <v>17</v>
      </c>
      <c r="F3333" s="13" t="s">
        <v>15</v>
      </c>
      <c r="G3333" s="24" t="n">
        <v>0.28</v>
      </c>
      <c r="H3333" s="13" t="n">
        <v>200</v>
      </c>
      <c r="I3333" s="21" t="n">
        <f>G3333*H3333*7</f>
        <v>392</v>
      </c>
      <c r="J3333" s="13" t="s">
        <v>126</v>
      </c>
      <c r="K3333" s="17" t="n">
        <v>2857</v>
      </c>
      <c r="L3333" s="15" t="n">
        <v>28</v>
      </c>
      <c r="M3333" s="15" t="n">
        <v>0</v>
      </c>
      <c r="N3333" s="12" t="n">
        <v>0</v>
      </c>
      <c r="O3333" s="12" t="n">
        <v>0</v>
      </c>
      <c r="P3333" s="12" t="n">
        <v>0</v>
      </c>
      <c r="Q3333" s="23" t="n">
        <f>M3335/H3333</f>
        <v>0.035</v>
      </c>
    </row>
    <row r="3334" ht="22.5" customHeight="1">
      <c r="A3334" s="20"/>
      <c r="B3334" s="20"/>
      <c r="C3334" s="13"/>
      <c r="D3334" s="20"/>
      <c r="E3334" s="29"/>
      <c r="F3334" s="20"/>
      <c r="G3334" s="29"/>
      <c r="H3334" s="20"/>
      <c r="I3334" s="20"/>
      <c r="J3334" s="13" t="s">
        <v>127</v>
      </c>
      <c r="K3334" s="17" t="n">
        <v>37775</v>
      </c>
      <c r="L3334" s="15" t="n">
        <v>217</v>
      </c>
      <c r="M3334" s="15" t="n">
        <v>4</v>
      </c>
      <c r="N3334" s="12" t="n">
        <v>0.002</v>
      </c>
      <c r="O3334" s="12" t="n">
        <v>0.13</v>
      </c>
      <c r="P3334" s="12" t="n">
        <v>0.521</v>
      </c>
      <c r="Q3334" s="26"/>
    </row>
    <row r="3335" ht="22.5" customHeight="1">
      <c r="A3335" s="20"/>
      <c r="B3335" s="20"/>
      <c r="C3335" s="13"/>
      <c r="D3335" s="20"/>
      <c r="E3335" s="29"/>
      <c r="F3335" s="20"/>
      <c r="G3335" s="29"/>
      <c r="H3335" s="20"/>
      <c r="I3335" s="20"/>
      <c r="J3335" s="13" t="s">
        <v>128</v>
      </c>
      <c r="K3335" s="17" t="n">
        <v>92863</v>
      </c>
      <c r="L3335" s="15" t="n">
        <v>443</v>
      </c>
      <c r="M3335" s="17" t="n">
        <v>7</v>
      </c>
      <c r="N3335" s="12" t="n">
        <v>0.003</v>
      </c>
      <c r="O3335" s="12" t="n">
        <v>0.167</v>
      </c>
      <c r="P3335" s="12" t="n">
        <v>1.17</v>
      </c>
      <c r="Q3335" s="26"/>
    </row>
    <row r="3336" ht="22.5" customHeight="1">
      <c r="A3336" s="20"/>
      <c r="B3336" s="20"/>
      <c r="C3336" s="13" t="n">
        <v>4383473</v>
      </c>
      <c r="D3336" s="13" t="s">
        <v>35</v>
      </c>
      <c r="E3336" s="14" t="s">
        <v>14</v>
      </c>
      <c r="F3336" s="13" t="s">
        <v>15</v>
      </c>
      <c r="G3336" s="24" t="n">
        <v>0.2</v>
      </c>
      <c r="H3336" s="13" t="n">
        <v>150</v>
      </c>
      <c r="I3336" s="21" t="n">
        <f>G3336*H3336*7</f>
        <v>210</v>
      </c>
      <c r="J3336" s="13" t="s">
        <v>126</v>
      </c>
      <c r="K3336" s="17" t="n">
        <v>39</v>
      </c>
      <c r="L3336" s="15" t="n">
        <v>6</v>
      </c>
      <c r="M3336" s="15" t="n">
        <v>0</v>
      </c>
      <c r="N3336" s="12" t="n">
        <v>0</v>
      </c>
      <c r="O3336" s="12" t="n">
        <v>0</v>
      </c>
      <c r="P3336" s="12" t="n">
        <v>0</v>
      </c>
      <c r="Q3336" s="23" t="n">
        <f>M3338/H3336</f>
        <v>1</v>
      </c>
    </row>
    <row r="3337" ht="22.5" customHeight="1">
      <c r="A3337" s="20"/>
      <c r="B3337" s="20"/>
      <c r="C3337" s="13"/>
      <c r="D3337" s="20"/>
      <c r="E3337" s="29"/>
      <c r="F3337" s="20"/>
      <c r="G3337" s="29"/>
      <c r="H3337" s="20"/>
      <c r="I3337" s="20"/>
      <c r="J3337" s="13" t="s">
        <v>127</v>
      </c>
      <c r="K3337" s="17" t="n">
        <v>16704</v>
      </c>
      <c r="L3337" s="15" t="n">
        <v>1954</v>
      </c>
      <c r="M3337" s="15" t="n">
        <v>69</v>
      </c>
      <c r="N3337" s="12" t="n">
        <v>0.007</v>
      </c>
      <c r="O3337" s="12" t="n">
        <v>0.189</v>
      </c>
      <c r="P3337" s="12" t="n">
        <v>13.014</v>
      </c>
      <c r="Q3337" s="26"/>
    </row>
    <row r="3338" ht="22.5" customHeight="1">
      <c r="A3338" s="20"/>
      <c r="B3338" s="20"/>
      <c r="C3338" s="13"/>
      <c r="D3338" s="20"/>
      <c r="E3338" s="29"/>
      <c r="F3338" s="20"/>
      <c r="G3338" s="29"/>
      <c r="H3338" s="20"/>
      <c r="I3338" s="20"/>
      <c r="J3338" s="13" t="s">
        <v>128</v>
      </c>
      <c r="K3338" s="17" t="n">
        <v>44518</v>
      </c>
      <c r="L3338" s="15" t="n">
        <v>5994</v>
      </c>
      <c r="M3338" s="15" t="n">
        <v>150</v>
      </c>
      <c r="N3338" s="12" t="n">
        <v>0.005</v>
      </c>
      <c r="O3338" s="12" t="n">
        <v>0.189</v>
      </c>
      <c r="P3338" s="12" t="n">
        <v>28.422</v>
      </c>
      <c r="Q3338" s="26"/>
    </row>
    <row r="3339" ht="22.5" customHeight="1">
      <c r="A3339" s="20"/>
      <c r="B3339" s="20"/>
      <c r="C3339" s="13" t="n">
        <v>8094753</v>
      </c>
      <c r="D3339" s="13" t="s">
        <v>35</v>
      </c>
      <c r="E3339" s="14" t="s">
        <v>14</v>
      </c>
      <c r="F3339" s="13" t="s">
        <v>26</v>
      </c>
      <c r="G3339" s="24" t="n">
        <v>0.3</v>
      </c>
      <c r="H3339" s="13" t="n">
        <v>400</v>
      </c>
      <c r="I3339" s="21" t="n">
        <f>G3339*H3339*7</f>
        <v>840</v>
      </c>
      <c r="J3339" s="13" t="s">
        <v>126</v>
      </c>
      <c r="K3339" s="17" t="n">
        <v>79498</v>
      </c>
      <c r="L3339" s="15" t="n">
        <v>290</v>
      </c>
      <c r="M3339" s="15" t="n">
        <v>14</v>
      </c>
      <c r="N3339" s="12" t="n">
        <v>0.01</v>
      </c>
      <c r="O3339" s="12" t="n">
        <v>0.31</v>
      </c>
      <c r="P3339" s="12" t="n">
        <v>4.29</v>
      </c>
      <c r="Q3339" s="23" t="n">
        <f>M3341/H3339</f>
        <v>0.5975</v>
      </c>
    </row>
    <row r="3340" ht="22.5" customHeight="1">
      <c r="A3340" s="20"/>
      <c r="B3340" s="20"/>
      <c r="C3340" s="13"/>
      <c r="D3340" s="20"/>
      <c r="E3340" s="29"/>
      <c r="F3340" s="20"/>
      <c r="G3340" s="29"/>
      <c r="H3340" s="20"/>
      <c r="I3340" s="20"/>
      <c r="J3340" s="13" t="s">
        <v>127</v>
      </c>
      <c r="K3340" s="17" t="n">
        <v>877528</v>
      </c>
      <c r="L3340" s="15" t="n">
        <v>2707</v>
      </c>
      <c r="M3340" s="15" t="n">
        <v>108</v>
      </c>
      <c r="N3340" s="12" t="n">
        <v>0.01</v>
      </c>
      <c r="O3340" s="12" t="n">
        <v>0.33</v>
      </c>
      <c r="P3340" s="12" t="n">
        <v>35.91</v>
      </c>
      <c r="Q3340" s="26"/>
    </row>
    <row r="3341" ht="22.5" customHeight="1">
      <c r="A3341" s="20"/>
      <c r="B3341" s="20"/>
      <c r="C3341" s="13"/>
      <c r="D3341" s="20"/>
      <c r="E3341" s="29"/>
      <c r="F3341" s="20"/>
      <c r="G3341" s="29"/>
      <c r="H3341" s="20"/>
      <c r="I3341" s="20"/>
      <c r="J3341" s="13" t="s">
        <v>128</v>
      </c>
      <c r="K3341" s="17" t="n">
        <v>991467</v>
      </c>
      <c r="L3341" s="15" t="n">
        <v>3628</v>
      </c>
      <c r="M3341" s="15" t="n">
        <v>239</v>
      </c>
      <c r="N3341" s="12" t="n">
        <v>0.01</v>
      </c>
      <c r="O3341" s="12" t="n">
        <v>0.21</v>
      </c>
      <c r="P3341" s="12" t="n">
        <v>50.62</v>
      </c>
      <c r="Q3341" s="26"/>
    </row>
    <row r="3342" ht="22.5" customHeight="1">
      <c r="A3342" s="20"/>
      <c r="B3342" s="20"/>
      <c r="C3342" s="13" t="n">
        <v>9415350</v>
      </c>
      <c r="D3342" s="13" t="s">
        <v>37</v>
      </c>
      <c r="E3342" s="14" t="s">
        <v>14</v>
      </c>
      <c r="F3342" s="13" t="s">
        <v>26</v>
      </c>
      <c r="G3342" s="24" t="n">
        <v>0.15</v>
      </c>
      <c r="H3342" s="13" t="n">
        <v>50</v>
      </c>
      <c r="I3342" s="21" t="n">
        <f>G3342*H3342*7</f>
        <v>52.5</v>
      </c>
      <c r="J3342" s="13" t="s">
        <v>126</v>
      </c>
      <c r="K3342" s="17" t="n">
        <v>2411</v>
      </c>
      <c r="L3342" s="15" t="n">
        <v>34</v>
      </c>
      <c r="M3342" s="15" t="n">
        <v>1</v>
      </c>
      <c r="N3342" s="12" t="n">
        <v>0.01</v>
      </c>
      <c r="O3342" s="12" t="n">
        <v>0.4</v>
      </c>
      <c r="P3342" s="12" t="n">
        <v>0.4</v>
      </c>
      <c r="Q3342" s="23" t="n">
        <f>M3344/H3342</f>
        <v>0.7</v>
      </c>
    </row>
    <row r="3343" ht="22.5" customHeight="1">
      <c r="A3343" s="20"/>
      <c r="B3343" s="20"/>
      <c r="C3343" s="13"/>
      <c r="D3343" s="20"/>
      <c r="E3343" s="29"/>
      <c r="F3343" s="20"/>
      <c r="G3343" s="29"/>
      <c r="H3343" s="20"/>
      <c r="I3343" s="20"/>
      <c r="J3343" s="13" t="s">
        <v>127</v>
      </c>
      <c r="K3343" s="17" t="n">
        <v>9856</v>
      </c>
      <c r="L3343" s="15" t="n">
        <v>288</v>
      </c>
      <c r="M3343" s="15" t="n">
        <v>34</v>
      </c>
      <c r="N3343" s="12" t="n">
        <v>0.02</v>
      </c>
      <c r="O3343" s="12" t="n">
        <v>0.17</v>
      </c>
      <c r="P3343" s="12" t="n">
        <v>5.77</v>
      </c>
      <c r="Q3343" s="26"/>
    </row>
    <row r="3344" ht="22.5" customHeight="1">
      <c r="A3344" s="20"/>
      <c r="B3344" s="20"/>
      <c r="C3344" s="13"/>
      <c r="D3344" s="20"/>
      <c r="E3344" s="29"/>
      <c r="F3344" s="20"/>
      <c r="G3344" s="29"/>
      <c r="H3344" s="20"/>
      <c r="I3344" s="20"/>
      <c r="J3344" s="13" t="s">
        <v>128</v>
      </c>
      <c r="K3344" s="17" t="n">
        <v>13064</v>
      </c>
      <c r="L3344" s="15" t="n">
        <v>446</v>
      </c>
      <c r="M3344" s="15" t="n">
        <v>35</v>
      </c>
      <c r="N3344" s="12" t="n">
        <v>0.02</v>
      </c>
      <c r="O3344" s="12" t="n">
        <v>0.23</v>
      </c>
      <c r="P3344" s="12" t="n">
        <v>7.92</v>
      </c>
      <c r="Q3344" s="26"/>
    </row>
    <row r="3345" ht="22.5" customHeight="1">
      <c r="A3345" s="20"/>
      <c r="B3345" s="20"/>
      <c r="C3345" s="13" t="n">
        <v>2783561</v>
      </c>
      <c r="D3345" s="13" t="s">
        <v>38</v>
      </c>
      <c r="E3345" s="14" t="s">
        <v>14</v>
      </c>
      <c r="F3345" s="13" t="s">
        <v>15</v>
      </c>
      <c r="G3345" s="24" t="n">
        <v>0.1</v>
      </c>
      <c r="H3345" s="13" t="n">
        <v>500</v>
      </c>
      <c r="I3345" s="21" t="n">
        <f>G3345*H3345*7</f>
        <v>350</v>
      </c>
      <c r="J3345" s="13" t="s">
        <v>126</v>
      </c>
      <c r="K3345" s="17" t="n">
        <v>28</v>
      </c>
      <c r="L3345" s="15" t="n">
        <v>3</v>
      </c>
      <c r="M3345" s="15" t="n">
        <v>0</v>
      </c>
      <c r="N3345" s="12" t="n">
        <v>0</v>
      </c>
      <c r="O3345" s="12" t="n">
        <v>0</v>
      </c>
      <c r="P3345" s="12" t="n">
        <v>0</v>
      </c>
      <c r="Q3345" s="23" t="n">
        <f>M3347/H3345</f>
        <v>0.832</v>
      </c>
    </row>
    <row r="3346" ht="22.5" customHeight="1">
      <c r="A3346" s="20"/>
      <c r="B3346" s="20"/>
      <c r="C3346" s="13"/>
      <c r="D3346" s="20"/>
      <c r="E3346" s="29"/>
      <c r="F3346" s="20"/>
      <c r="G3346" s="29"/>
      <c r="H3346" s="20"/>
      <c r="I3346" s="20"/>
      <c r="J3346" s="13" t="s">
        <v>127</v>
      </c>
      <c r="K3346" s="17" t="n">
        <v>14572</v>
      </c>
      <c r="L3346" s="15" t="n">
        <v>2007</v>
      </c>
      <c r="M3346" s="17" t="n">
        <v>154</v>
      </c>
      <c r="N3346" s="12" t="n">
        <v>0.008</v>
      </c>
      <c r="O3346" s="12" t="n">
        <v>0.103</v>
      </c>
      <c r="P3346" s="12" t="n">
        <v>15.79</v>
      </c>
      <c r="Q3346" s="26"/>
    </row>
    <row r="3347" ht="22.5" customHeight="1">
      <c r="A3347" s="20"/>
      <c r="B3347" s="20"/>
      <c r="C3347" s="13"/>
      <c r="D3347" s="20"/>
      <c r="E3347" s="29"/>
      <c r="F3347" s="20"/>
      <c r="G3347" s="29"/>
      <c r="H3347" s="20"/>
      <c r="I3347" s="20"/>
      <c r="J3347" s="13" t="s">
        <v>128</v>
      </c>
      <c r="K3347" s="17" t="n">
        <v>40951</v>
      </c>
      <c r="L3347" s="15" t="n">
        <v>5047</v>
      </c>
      <c r="M3347" s="17" t="n">
        <v>416</v>
      </c>
      <c r="N3347" s="12" t="n">
        <v>0.009</v>
      </c>
      <c r="O3347" s="12" t="n">
        <v>0.103</v>
      </c>
      <c r="P3347" s="12" t="n">
        <v>42.915</v>
      </c>
      <c r="Q3347" s="26"/>
    </row>
    <row r="3348" ht="22.5" customHeight="1">
      <c r="A3348" s="20"/>
      <c r="B3348" s="20"/>
      <c r="C3348" s="13" t="n">
        <v>10599157</v>
      </c>
      <c r="D3348" s="13" t="s">
        <v>39</v>
      </c>
      <c r="E3348" s="14" t="s">
        <v>14</v>
      </c>
      <c r="F3348" s="13" t="s">
        <v>15</v>
      </c>
      <c r="G3348" s="24" t="n">
        <v>0.3</v>
      </c>
      <c r="H3348" s="13" t="n">
        <v>150</v>
      </c>
      <c r="I3348" s="21" t="n">
        <f>G3348*H3348*7</f>
        <v>315</v>
      </c>
      <c r="J3348" s="13" t="s">
        <v>126</v>
      </c>
      <c r="K3348" s="17" t="n">
        <v>7</v>
      </c>
      <c r="L3348" s="15" t="n">
        <v>2</v>
      </c>
      <c r="M3348" s="15" t="n">
        <v>0</v>
      </c>
      <c r="N3348" s="12" t="n">
        <v>0</v>
      </c>
      <c r="O3348" s="12" t="n">
        <v>0</v>
      </c>
      <c r="P3348" s="12" t="n">
        <v>0</v>
      </c>
      <c r="Q3348" s="23" t="n">
        <f>M3350/H3348</f>
        <v>0.673333333333333</v>
      </c>
    </row>
    <row r="3349" ht="22.5" customHeight="1">
      <c r="A3349" s="20"/>
      <c r="B3349" s="20"/>
      <c r="C3349" s="13"/>
      <c r="D3349" s="20"/>
      <c r="E3349" s="29"/>
      <c r="F3349" s="20"/>
      <c r="G3349" s="29"/>
      <c r="H3349" s="20"/>
      <c r="I3349" s="20"/>
      <c r="J3349" s="13" t="s">
        <v>127</v>
      </c>
      <c r="K3349" s="17" t="n">
        <v>8297</v>
      </c>
      <c r="L3349" s="15" t="n">
        <v>2283</v>
      </c>
      <c r="M3349" s="17" t="n">
        <v>41</v>
      </c>
      <c r="N3349" s="12" t="n">
        <v>0.006</v>
      </c>
      <c r="O3349" s="12" t="n">
        <v>0.307</v>
      </c>
      <c r="P3349" s="12" t="n">
        <v>12.6</v>
      </c>
      <c r="Q3349" s="26"/>
    </row>
    <row r="3350" ht="22.5" customHeight="1">
      <c r="A3350" s="20"/>
      <c r="B3350" s="20"/>
      <c r="C3350" s="13"/>
      <c r="D3350" s="20"/>
      <c r="E3350" s="29"/>
      <c r="F3350" s="20"/>
      <c r="G3350" s="29"/>
      <c r="H3350" s="20"/>
      <c r="I3350" s="20"/>
      <c r="J3350" s="13" t="s">
        <v>128</v>
      </c>
      <c r="K3350" s="17" t="n">
        <v>16535</v>
      </c>
      <c r="L3350" s="15" t="n">
        <v>4391</v>
      </c>
      <c r="M3350" s="17" t="n">
        <v>101</v>
      </c>
      <c r="N3350" s="12" t="n">
        <v>0.007</v>
      </c>
      <c r="O3350" s="12" t="n">
        <v>0.307</v>
      </c>
      <c r="P3350" s="12" t="n">
        <v>31</v>
      </c>
      <c r="Q3350" s="26"/>
    </row>
    <row r="3351" ht="22.5" customHeight="1">
      <c r="A3351" s="20"/>
      <c r="B3351" s="20"/>
      <c r="C3351" s="13" t="n">
        <v>10599681</v>
      </c>
      <c r="D3351" s="13" t="s">
        <v>40</v>
      </c>
      <c r="E3351" s="14" t="s">
        <v>14</v>
      </c>
      <c r="F3351" s="13" t="s">
        <v>15</v>
      </c>
      <c r="G3351" s="24" t="n">
        <v>0.13</v>
      </c>
      <c r="H3351" s="13" t="n">
        <v>400</v>
      </c>
      <c r="I3351" s="21" t="n">
        <f>G3351*H3351*7</f>
        <v>364</v>
      </c>
      <c r="J3351" s="13" t="s">
        <v>126</v>
      </c>
      <c r="K3351" s="15" t="n">
        <v>171</v>
      </c>
      <c r="L3351" s="15" t="n">
        <v>45</v>
      </c>
      <c r="M3351" s="15" t="n">
        <v>2</v>
      </c>
      <c r="N3351" s="12" t="n">
        <v>0.006</v>
      </c>
      <c r="O3351" s="12" t="n">
        <v>0.13</v>
      </c>
      <c r="P3351" s="12" t="n">
        <v>0.26</v>
      </c>
      <c r="Q3351" s="23" t="n">
        <f>M3353/H3351</f>
        <v>0.735</v>
      </c>
    </row>
    <row r="3352" ht="22.5" customHeight="1">
      <c r="A3352" s="20"/>
      <c r="B3352" s="20"/>
      <c r="C3352" s="13"/>
      <c r="D3352" s="20"/>
      <c r="E3352" s="29"/>
      <c r="F3352" s="20"/>
      <c r="G3352" s="29"/>
      <c r="H3352" s="20"/>
      <c r="I3352" s="20"/>
      <c r="J3352" s="13" t="s">
        <v>127</v>
      </c>
      <c r="K3352" s="17" t="n">
        <v>6479</v>
      </c>
      <c r="L3352" s="15" t="n">
        <v>1621</v>
      </c>
      <c r="M3352" s="17" t="n">
        <v>90</v>
      </c>
      <c r="N3352" s="12" t="n">
        <v>0.007</v>
      </c>
      <c r="O3352" s="12" t="n">
        <v>0.13</v>
      </c>
      <c r="P3352" s="12" t="n">
        <v>11.7</v>
      </c>
      <c r="Q3352" s="26"/>
    </row>
    <row r="3353" ht="22.5" customHeight="1">
      <c r="A3353" s="20"/>
      <c r="B3353" s="20"/>
      <c r="C3353" s="13"/>
      <c r="D3353" s="20"/>
      <c r="E3353" s="29"/>
      <c r="F3353" s="20"/>
      <c r="G3353" s="29"/>
      <c r="H3353" s="20"/>
      <c r="I3353" s="20"/>
      <c r="J3353" s="13" t="s">
        <v>128</v>
      </c>
      <c r="K3353" s="17" t="n">
        <v>18310</v>
      </c>
      <c r="L3353" s="15" t="n">
        <v>4821</v>
      </c>
      <c r="M3353" s="17" t="n">
        <v>294</v>
      </c>
      <c r="N3353" s="12" t="n">
        <v>0.008</v>
      </c>
      <c r="O3353" s="12" t="n">
        <v>0.13</v>
      </c>
      <c r="P3353" s="12" t="n">
        <v>38.22</v>
      </c>
      <c r="Q3353" s="26"/>
    </row>
    <row r="3354" ht="22.5" customHeight="1">
      <c r="A3354" s="20"/>
      <c r="B3354" s="20"/>
      <c r="C3354" s="13" t="n">
        <v>6060965</v>
      </c>
      <c r="D3354" s="13" t="s">
        <v>35</v>
      </c>
      <c r="E3354" s="14" t="s">
        <v>14</v>
      </c>
      <c r="F3354" s="13" t="s">
        <v>15</v>
      </c>
      <c r="G3354" s="105" t="n">
        <v>0.3</v>
      </c>
      <c r="H3354" s="38" t="n">
        <v>100</v>
      </c>
      <c r="I3354" s="40" t="n">
        <f>G3354*H3354*7</f>
        <v>210</v>
      </c>
      <c r="J3354" s="13" t="s">
        <v>126</v>
      </c>
      <c r="K3354" s="15" t="n">
        <v>135</v>
      </c>
      <c r="L3354" s="15" t="n">
        <v>17</v>
      </c>
      <c r="M3354" s="15" t="n">
        <v>0</v>
      </c>
      <c r="N3354" s="12" t="n">
        <v>0</v>
      </c>
      <c r="O3354" s="12" t="n">
        <v>0</v>
      </c>
      <c r="P3354" s="12" t="n">
        <v>0</v>
      </c>
      <c r="Q3354" s="23" t="n">
        <f>M3356/H3354</f>
        <v>0.89</v>
      </c>
    </row>
    <row r="3355" ht="22.5" customHeight="1">
      <c r="A3355" s="20"/>
      <c r="B3355" s="20"/>
      <c r="C3355" s="20"/>
      <c r="D3355" s="20"/>
      <c r="E3355" s="29"/>
      <c r="F3355" s="20"/>
      <c r="G3355" s="45"/>
      <c r="H3355" s="34"/>
      <c r="I3355" s="34"/>
      <c r="J3355" s="13" t="s">
        <v>127</v>
      </c>
      <c r="K3355" s="15" t="n">
        <v>11434</v>
      </c>
      <c r="L3355" s="15" t="n">
        <v>933</v>
      </c>
      <c r="M3355" s="16" t="n">
        <v>35</v>
      </c>
      <c r="N3355" s="12" t="n">
        <v>0.011</v>
      </c>
      <c r="O3355" s="12" t="n">
        <v>0.3</v>
      </c>
      <c r="P3355" s="12" t="n">
        <v>10.5</v>
      </c>
      <c r="Q3355" s="26"/>
    </row>
    <row r="3356" ht="22.5" customHeight="1">
      <c r="A3356" s="20"/>
      <c r="B3356" s="20"/>
      <c r="C3356" s="20"/>
      <c r="D3356" s="20"/>
      <c r="E3356" s="29"/>
      <c r="F3356" s="20"/>
      <c r="G3356" s="46"/>
      <c r="H3356" s="30"/>
      <c r="I3356" s="30"/>
      <c r="J3356" s="13" t="s">
        <v>128</v>
      </c>
      <c r="K3356" s="15" t="n">
        <v>26384</v>
      </c>
      <c r="L3356" s="15" t="n">
        <v>2480</v>
      </c>
      <c r="M3356" s="16" t="n">
        <v>89</v>
      </c>
      <c r="N3356" s="12" t="n">
        <v>0.011</v>
      </c>
      <c r="O3356" s="12" t="n">
        <v>0.3</v>
      </c>
      <c r="P3356" s="12" t="n">
        <v>26.7</v>
      </c>
      <c r="Q3356" s="26"/>
    </row>
    <row r="3357" ht="22.5" customHeight="1">
      <c r="A3357" s="20"/>
      <c r="B3357" s="20"/>
      <c r="C3357" s="13" t="n">
        <v>10842514</v>
      </c>
      <c r="D3357" s="13" t="s">
        <v>41</v>
      </c>
      <c r="E3357" s="14" t="s">
        <v>14</v>
      </c>
      <c r="F3357" s="13" t="s">
        <v>26</v>
      </c>
      <c r="G3357" s="105" t="n">
        <v>0.15</v>
      </c>
      <c r="H3357" s="38" t="n">
        <v>100</v>
      </c>
      <c r="I3357" s="40" t="n">
        <f>G3357*H3357*7</f>
        <v>105</v>
      </c>
      <c r="J3357" s="13" t="s">
        <v>126</v>
      </c>
      <c r="K3357" s="15" t="n">
        <v>12</v>
      </c>
      <c r="L3357" s="15" t="n">
        <v>0</v>
      </c>
      <c r="M3357" s="15" t="n">
        <v>0</v>
      </c>
      <c r="N3357" s="12" t="n">
        <v>0</v>
      </c>
      <c r="O3357" s="12" t="n">
        <v>0</v>
      </c>
      <c r="P3357" s="12" t="n">
        <v>0</v>
      </c>
      <c r="Q3357" s="23" t="n">
        <f>M3359/H3357</f>
        <v>0</v>
      </c>
    </row>
    <row r="3358" ht="22.5" customHeight="1">
      <c r="A3358" s="20"/>
      <c r="B3358" s="20"/>
      <c r="C3358" s="20"/>
      <c r="D3358" s="20"/>
      <c r="E3358" s="29"/>
      <c r="F3358" s="20"/>
      <c r="G3358" s="45"/>
      <c r="H3358" s="34"/>
      <c r="I3358" s="34"/>
      <c r="J3358" s="13" t="s">
        <v>127</v>
      </c>
      <c r="K3358" s="15" t="n">
        <v>21</v>
      </c>
      <c r="L3358" s="15" t="n">
        <v>9</v>
      </c>
      <c r="M3358" s="15" t="n">
        <v>0</v>
      </c>
      <c r="N3358" s="12" t="n">
        <v>0</v>
      </c>
      <c r="O3358" s="12" t="n">
        <v>0</v>
      </c>
      <c r="P3358" s="12" t="n">
        <v>0.02</v>
      </c>
      <c r="Q3358" s="26"/>
      <c r="R3358" s="4" t="s">
        <v>130</v>
      </c>
    </row>
    <row r="3359" ht="22.5" customHeight="1">
      <c r="A3359" s="20"/>
      <c r="B3359" s="20"/>
      <c r="C3359" s="20"/>
      <c r="D3359" s="20"/>
      <c r="E3359" s="29"/>
      <c r="F3359" s="20"/>
      <c r="G3359" s="46"/>
      <c r="H3359" s="30"/>
      <c r="I3359" s="30"/>
      <c r="J3359" s="13" t="s">
        <v>128</v>
      </c>
      <c r="K3359" s="15" t="n">
        <v>61</v>
      </c>
      <c r="L3359" s="15" t="n">
        <v>24</v>
      </c>
      <c r="M3359" s="15" t="n">
        <v>0</v>
      </c>
      <c r="N3359" s="12" t="n">
        <v>0</v>
      </c>
      <c r="O3359" s="12" t="n">
        <v>0</v>
      </c>
      <c r="P3359" s="12" t="n">
        <v>0.06</v>
      </c>
      <c r="Q3359" s="26"/>
    </row>
    <row r="3360" ht="22.5" customHeight="1">
      <c r="A3360" s="20"/>
      <c r="B3360" s="20"/>
      <c r="C3360" s="13" t="n">
        <v>10815258</v>
      </c>
      <c r="D3360" s="13" t="s">
        <v>41</v>
      </c>
      <c r="E3360" s="14" t="s">
        <v>14</v>
      </c>
      <c r="F3360" s="13" t="s">
        <v>15</v>
      </c>
      <c r="G3360" s="105" t="n">
        <v>0.15</v>
      </c>
      <c r="H3360" s="38" t="n">
        <v>100</v>
      </c>
      <c r="I3360" s="40" t="n">
        <f>G3360*H3360*7</f>
        <v>105</v>
      </c>
      <c r="J3360" s="13" t="s">
        <v>126</v>
      </c>
      <c r="K3360" s="15" t="n">
        <v>69</v>
      </c>
      <c r="L3360" s="15" t="n">
        <v>0</v>
      </c>
      <c r="M3360" s="15" t="n">
        <v>0</v>
      </c>
      <c r="N3360" s="12" t="n">
        <v>0</v>
      </c>
      <c r="O3360" s="12" t="n">
        <v>0</v>
      </c>
      <c r="P3360" s="12" t="n">
        <v>0</v>
      </c>
      <c r="Q3360" s="23" t="n">
        <f>M3362/H3360</f>
        <v>0.01</v>
      </c>
    </row>
    <row r="3361" ht="22.5" customHeight="1">
      <c r="A3361" s="20"/>
      <c r="B3361" s="20"/>
      <c r="C3361" s="20"/>
      <c r="D3361" s="20"/>
      <c r="E3361" s="29"/>
      <c r="F3361" s="20"/>
      <c r="G3361" s="45"/>
      <c r="H3361" s="34"/>
      <c r="I3361" s="34"/>
      <c r="J3361" s="13" t="s">
        <v>127</v>
      </c>
      <c r="K3361" s="15" t="n">
        <v>2783</v>
      </c>
      <c r="L3361" s="15" t="n">
        <v>35</v>
      </c>
      <c r="M3361" s="15" t="n">
        <v>1</v>
      </c>
      <c r="N3361" s="12" t="n">
        <v>0.004</v>
      </c>
      <c r="O3361" s="12" t="n">
        <v>0.15</v>
      </c>
      <c r="P3361" s="12" t="n">
        <v>0.15</v>
      </c>
      <c r="Q3361" s="26"/>
    </row>
    <row r="3362" ht="22.5" customHeight="1">
      <c r="A3362" s="20"/>
      <c r="B3362" s="20"/>
      <c r="C3362" s="20"/>
      <c r="D3362" s="20"/>
      <c r="E3362" s="29"/>
      <c r="F3362" s="20"/>
      <c r="G3362" s="46"/>
      <c r="H3362" s="30"/>
      <c r="I3362" s="30"/>
      <c r="J3362" s="13" t="s">
        <v>128</v>
      </c>
      <c r="K3362" s="15" t="n">
        <v>7925</v>
      </c>
      <c r="L3362" s="15" t="n">
        <v>112</v>
      </c>
      <c r="M3362" s="15" t="n">
        <v>1</v>
      </c>
      <c r="N3362" s="12" t="n">
        <v>0.004</v>
      </c>
      <c r="O3362" s="12" t="n">
        <v>0.15</v>
      </c>
      <c r="P3362" s="12" t="n">
        <v>0.15</v>
      </c>
      <c r="Q3362" s="26"/>
    </row>
    <row r="3363" ht="22.5" customHeight="1">
      <c r="A3363" s="20"/>
      <c r="B3363" s="20"/>
      <c r="C3363" s="13" t="n">
        <v>91535229</v>
      </c>
      <c r="D3363" s="13" t="s">
        <v>31</v>
      </c>
      <c r="E3363" s="14" t="s">
        <v>36</v>
      </c>
      <c r="F3363" s="13" t="s">
        <v>15</v>
      </c>
      <c r="G3363" s="105" t="n">
        <v>0.02</v>
      </c>
      <c r="H3363" s="38" t="n">
        <v>500</v>
      </c>
      <c r="I3363" s="40" t="n">
        <f>G3363*H3363*7</f>
        <v>70</v>
      </c>
      <c r="J3363" s="13" t="s">
        <v>126</v>
      </c>
      <c r="K3363" s="15" t="n">
        <v>38</v>
      </c>
      <c r="L3363" s="15" t="n">
        <v>21</v>
      </c>
      <c r="M3363" s="15" t="n">
        <v>0</v>
      </c>
      <c r="N3363" s="12" t="n">
        <v>0</v>
      </c>
      <c r="O3363" s="12" t="n">
        <v>0</v>
      </c>
      <c r="P3363" s="12" t="n">
        <v>0</v>
      </c>
      <c r="Q3363" s="23" t="n">
        <f>M3365/H3363</f>
        <v>0.038</v>
      </c>
    </row>
    <row r="3364" ht="22.5" customHeight="1">
      <c r="A3364" s="20"/>
      <c r="B3364" s="20"/>
      <c r="C3364" s="20"/>
      <c r="D3364" s="20"/>
      <c r="E3364" s="29"/>
      <c r="F3364" s="20"/>
      <c r="G3364" s="45"/>
      <c r="H3364" s="34"/>
      <c r="I3364" s="34"/>
      <c r="J3364" s="13" t="s">
        <v>127</v>
      </c>
      <c r="K3364" s="15" t="n">
        <v>2168</v>
      </c>
      <c r="L3364" s="15" t="n">
        <v>679</v>
      </c>
      <c r="M3364" s="15" t="n">
        <v>18</v>
      </c>
      <c r="N3364" s="12" t="n">
        <v>0.001</v>
      </c>
      <c r="O3364" s="12" t="n">
        <v>0.04</v>
      </c>
      <c r="P3364" s="12" t="n">
        <v>0.72</v>
      </c>
      <c r="Q3364" s="26"/>
    </row>
    <row r="3365" ht="22.5" customHeight="1">
      <c r="A3365" s="20"/>
      <c r="B3365" s="20"/>
      <c r="C3365" s="20"/>
      <c r="D3365" s="20"/>
      <c r="E3365" s="29"/>
      <c r="F3365" s="20"/>
      <c r="G3365" s="46"/>
      <c r="H3365" s="30"/>
      <c r="I3365" s="30"/>
      <c r="J3365" s="13" t="s">
        <v>128</v>
      </c>
      <c r="K3365" s="15" t="n">
        <v>3146</v>
      </c>
      <c r="L3365" s="15" t="n">
        <v>909</v>
      </c>
      <c r="M3365" s="15" t="n">
        <v>19</v>
      </c>
      <c r="N3365" s="12" t="n">
        <v>0.001</v>
      </c>
      <c r="O3365" s="12" t="n">
        <v>0.04</v>
      </c>
      <c r="P3365" s="12" t="n">
        <v>0.76</v>
      </c>
      <c r="Q3365" s="26"/>
    </row>
    <row r="3366" ht="22.5" customHeight="1">
      <c r="A3366" s="20"/>
      <c r="B3366" s="20"/>
      <c r="C3366" s="13" t="n">
        <v>91535331</v>
      </c>
      <c r="D3366" s="13" t="s">
        <v>31</v>
      </c>
      <c r="E3366" s="14" t="s">
        <v>42</v>
      </c>
      <c r="F3366" s="13" t="s">
        <v>15</v>
      </c>
      <c r="G3366" s="105" t="n">
        <v>0.02</v>
      </c>
      <c r="H3366" s="38" t="n">
        <v>750</v>
      </c>
      <c r="I3366" s="40" t="n">
        <f>G3366*H3366*7</f>
        <v>105</v>
      </c>
      <c r="J3366" s="13" t="s">
        <v>126</v>
      </c>
      <c r="K3366" s="15" t="n">
        <v>71</v>
      </c>
      <c r="L3366" s="15" t="n">
        <v>34</v>
      </c>
      <c r="M3366" s="15" t="n">
        <v>0</v>
      </c>
      <c r="N3366" s="12" t="n">
        <v>0</v>
      </c>
      <c r="O3366" s="12" t="n">
        <v>0</v>
      </c>
      <c r="P3366" s="12" t="n">
        <v>0</v>
      </c>
      <c r="Q3366" s="23" t="n">
        <f>M3368/H3366</f>
        <v>0.0133333333333333</v>
      </c>
    </row>
    <row r="3367" ht="22.5" customHeight="1">
      <c r="A3367" s="20"/>
      <c r="B3367" s="20"/>
      <c r="C3367" s="20"/>
      <c r="D3367" s="20"/>
      <c r="E3367" s="29"/>
      <c r="F3367" s="20"/>
      <c r="G3367" s="45"/>
      <c r="H3367" s="34"/>
      <c r="I3367" s="34"/>
      <c r="J3367" s="13" t="s">
        <v>127</v>
      </c>
      <c r="K3367" s="15" t="n">
        <v>1311</v>
      </c>
      <c r="L3367" s="15" t="n">
        <v>492</v>
      </c>
      <c r="M3367" s="15" t="n">
        <v>7</v>
      </c>
      <c r="N3367" s="12" t="n">
        <v>0.001</v>
      </c>
      <c r="O3367" s="12" t="n">
        <v>0.04</v>
      </c>
      <c r="P3367" s="12" t="n">
        <v>0.28</v>
      </c>
      <c r="Q3367" s="26"/>
    </row>
    <row r="3368" ht="22.5" customHeight="1">
      <c r="A3368" s="20"/>
      <c r="B3368" s="20"/>
      <c r="C3368" s="20"/>
      <c r="D3368" s="20"/>
      <c r="E3368" s="29"/>
      <c r="F3368" s="20"/>
      <c r="G3368" s="46"/>
      <c r="H3368" s="30"/>
      <c r="I3368" s="30"/>
      <c r="J3368" s="13" t="s">
        <v>128</v>
      </c>
      <c r="K3368" s="15" t="n">
        <v>2470</v>
      </c>
      <c r="L3368" s="15" t="n">
        <v>865</v>
      </c>
      <c r="M3368" s="16" t="n">
        <v>10</v>
      </c>
      <c r="N3368" s="12" t="n">
        <v>0</v>
      </c>
      <c r="O3368" s="12" t="n">
        <v>0.04</v>
      </c>
      <c r="P3368" s="12" t="n">
        <v>0.4</v>
      </c>
      <c r="Q3368" s="26"/>
    </row>
    <row r="3369" ht="22.5" customHeight="1">
      <c r="A3369" s="20"/>
      <c r="B3369" s="20"/>
      <c r="C3369" s="13" t="n">
        <v>11324493</v>
      </c>
      <c r="D3369" s="13" t="s">
        <v>31</v>
      </c>
      <c r="E3369" s="14" t="s">
        <v>17</v>
      </c>
      <c r="F3369" s="13" t="s">
        <v>15</v>
      </c>
      <c r="G3369" s="105" t="n">
        <v>0.28</v>
      </c>
      <c r="H3369" s="38" t="n">
        <v>100</v>
      </c>
      <c r="I3369" s="40" t="n">
        <f>G3369*H3369*7</f>
        <v>196</v>
      </c>
      <c r="J3369" s="13" t="s">
        <v>126</v>
      </c>
      <c r="K3369" s="15" t="n">
        <v>18</v>
      </c>
      <c r="L3369" s="15" t="n">
        <v>7</v>
      </c>
      <c r="M3369" s="15" t="n">
        <v>1</v>
      </c>
      <c r="N3369" s="12" t="n">
        <v>0.043</v>
      </c>
      <c r="O3369" s="12" t="n">
        <v>0.3</v>
      </c>
      <c r="P3369" s="12" t="n">
        <v>0.3</v>
      </c>
      <c r="Q3369" s="23" t="n">
        <f>M3371/H3369</f>
        <v>0.08</v>
      </c>
    </row>
    <row r="3370" ht="22.5" customHeight="1">
      <c r="A3370" s="20"/>
      <c r="B3370" s="20"/>
      <c r="C3370" s="20"/>
      <c r="D3370" s="20"/>
      <c r="E3370" s="29"/>
      <c r="F3370" s="20"/>
      <c r="G3370" s="45"/>
      <c r="H3370" s="34"/>
      <c r="I3370" s="34"/>
      <c r="J3370" s="13" t="s">
        <v>127</v>
      </c>
      <c r="K3370" s="15" t="n">
        <v>534</v>
      </c>
      <c r="L3370" s="15" t="n">
        <v>198</v>
      </c>
      <c r="M3370" s="15" t="n">
        <v>4</v>
      </c>
      <c r="N3370" s="12" t="n">
        <v>0.012</v>
      </c>
      <c r="O3370" s="12" t="n">
        <v>0.6</v>
      </c>
      <c r="P3370" s="12" t="n">
        <v>2.4</v>
      </c>
      <c r="Q3370" s="26"/>
    </row>
    <row r="3371" ht="22.5" customHeight="1">
      <c r="A3371" s="20"/>
      <c r="B3371" s="20"/>
      <c r="C3371" s="20"/>
      <c r="D3371" s="20"/>
      <c r="E3371" s="29"/>
      <c r="F3371" s="20"/>
      <c r="G3371" s="46"/>
      <c r="H3371" s="30"/>
      <c r="I3371" s="30"/>
      <c r="J3371" s="13" t="s">
        <v>128</v>
      </c>
      <c r="K3371" s="15" t="n">
        <v>1325</v>
      </c>
      <c r="L3371" s="15" t="n">
        <v>493</v>
      </c>
      <c r="M3371" s="15" t="n">
        <v>8</v>
      </c>
      <c r="N3371" s="12" t="n">
        <v>0.009</v>
      </c>
      <c r="O3371" s="12" t="n">
        <v>0.525</v>
      </c>
      <c r="P3371" s="12" t="n">
        <v>4.2</v>
      </c>
      <c r="Q3371" s="26"/>
    </row>
    <row r="3372" ht="22.5" customHeight="1">
      <c r="A3372" s="20"/>
      <c r="B3372" s="20"/>
      <c r="C3372" s="13" t="n">
        <v>10298628</v>
      </c>
      <c r="D3372" s="13" t="s">
        <v>43</v>
      </c>
      <c r="E3372" s="14" t="s">
        <v>14</v>
      </c>
      <c r="F3372" s="13" t="s">
        <v>26</v>
      </c>
      <c r="G3372" s="105" t="n">
        <v>0.15</v>
      </c>
      <c r="H3372" s="38" t="n">
        <v>100</v>
      </c>
      <c r="I3372" s="40" t="n">
        <f>G3372*H3372*7</f>
        <v>105</v>
      </c>
      <c r="J3372" s="13" t="s">
        <v>126</v>
      </c>
      <c r="K3372" s="15" t="n">
        <v>13860</v>
      </c>
      <c r="L3372" s="15" t="n">
        <v>38</v>
      </c>
      <c r="M3372" s="15" t="n">
        <v>4</v>
      </c>
      <c r="N3372" s="12" t="n">
        <v>0.03</v>
      </c>
      <c r="O3372" s="12" t="n">
        <v>0.33</v>
      </c>
      <c r="P3372" s="12" t="n">
        <v>1.31</v>
      </c>
      <c r="Q3372" s="23" t="n">
        <f>M3374/H3372</f>
        <v>0.86</v>
      </c>
    </row>
    <row r="3373" ht="22.5" customHeight="1">
      <c r="A3373" s="20"/>
      <c r="B3373" s="20"/>
      <c r="C3373" s="20"/>
      <c r="D3373" s="20"/>
      <c r="E3373" s="29"/>
      <c r="F3373" s="20"/>
      <c r="G3373" s="45"/>
      <c r="H3373" s="34"/>
      <c r="I3373" s="34"/>
      <c r="J3373" s="13" t="s">
        <v>127</v>
      </c>
      <c r="K3373" s="15" t="n">
        <v>215146</v>
      </c>
      <c r="L3373" s="15" t="n">
        <v>588</v>
      </c>
      <c r="M3373" s="15" t="n">
        <v>62</v>
      </c>
      <c r="N3373" s="12" t="n">
        <v>0.03</v>
      </c>
      <c r="O3373" s="12" t="n">
        <v>0.27</v>
      </c>
      <c r="P3373" s="12" t="n">
        <v>16.95</v>
      </c>
      <c r="Q3373" s="26"/>
    </row>
    <row r="3374" ht="22.5" customHeight="1">
      <c r="A3374" s="20"/>
      <c r="B3374" s="20"/>
      <c r="C3374" s="20"/>
      <c r="D3374" s="20"/>
      <c r="E3374" s="29"/>
      <c r="F3374" s="20"/>
      <c r="G3374" s="46"/>
      <c r="H3374" s="30"/>
      <c r="I3374" s="30"/>
      <c r="J3374" s="13" t="s">
        <v>128</v>
      </c>
      <c r="K3374" s="15" t="n">
        <v>401388</v>
      </c>
      <c r="L3374" s="15" t="n">
        <v>1650</v>
      </c>
      <c r="M3374" s="16" t="n">
        <v>86</v>
      </c>
      <c r="N3374" s="12" t="n">
        <v>0.03</v>
      </c>
      <c r="O3374" s="12" t="n">
        <v>0.48</v>
      </c>
      <c r="P3374" s="12" t="n">
        <v>41.67</v>
      </c>
      <c r="Q3374" s="26"/>
    </row>
    <row r="3375" ht="22.5" customHeight="1">
      <c r="A3375" s="20"/>
      <c r="B3375" s="20"/>
      <c r="C3375" s="13" t="n">
        <v>11655595</v>
      </c>
      <c r="D3375" s="13" t="s">
        <v>44</v>
      </c>
      <c r="E3375" s="14" t="s">
        <v>14</v>
      </c>
      <c r="F3375" s="13" t="s">
        <v>26</v>
      </c>
      <c r="G3375" s="105" t="n">
        <v>0.4</v>
      </c>
      <c r="H3375" s="38" t="n">
        <v>100</v>
      </c>
      <c r="I3375" s="40" t="n">
        <f>G3375*H3375*7</f>
        <v>280</v>
      </c>
      <c r="J3375" s="13" t="s">
        <v>126</v>
      </c>
      <c r="K3375" s="15" t="n">
        <v>11</v>
      </c>
      <c r="L3375" s="15" t="n">
        <v>0</v>
      </c>
      <c r="M3375" s="15" t="n">
        <v>0</v>
      </c>
      <c r="N3375" s="12" t="n">
        <v>0</v>
      </c>
      <c r="O3375" s="12" t="n">
        <v>0</v>
      </c>
      <c r="P3375" s="12" t="n">
        <v>0</v>
      </c>
      <c r="Q3375" s="23" t="n">
        <f>M3377/H3375</f>
        <v>0</v>
      </c>
      <c r="R3375" s="4" t="s">
        <v>131</v>
      </c>
    </row>
    <row r="3376" ht="22.5" customHeight="1">
      <c r="A3376" s="20"/>
      <c r="B3376" s="20"/>
      <c r="C3376" s="20"/>
      <c r="D3376" s="20"/>
      <c r="E3376" s="29"/>
      <c r="F3376" s="20"/>
      <c r="G3376" s="45"/>
      <c r="H3376" s="34"/>
      <c r="I3376" s="34"/>
      <c r="J3376" s="13" t="s">
        <v>127</v>
      </c>
      <c r="K3376" s="15" t="n">
        <v>176</v>
      </c>
      <c r="L3376" s="15" t="n">
        <v>5</v>
      </c>
      <c r="M3376" s="15" t="n">
        <v>0</v>
      </c>
      <c r="N3376" s="12" t="n">
        <v>0</v>
      </c>
      <c r="O3376" s="12" t="n">
        <v>0</v>
      </c>
      <c r="P3376" s="12" t="n">
        <v>0</v>
      </c>
      <c r="Q3376" s="26"/>
    </row>
    <row r="3377" ht="22.5" customHeight="1">
      <c r="A3377" s="20"/>
      <c r="B3377" s="20"/>
      <c r="C3377" s="20"/>
      <c r="D3377" s="20"/>
      <c r="E3377" s="29"/>
      <c r="F3377" s="20"/>
      <c r="G3377" s="46"/>
      <c r="H3377" s="30"/>
      <c r="I3377" s="30"/>
      <c r="J3377" s="13" t="s">
        <v>128</v>
      </c>
      <c r="K3377" s="15" t="n">
        <v>35742</v>
      </c>
      <c r="L3377" s="15" t="n">
        <v>465</v>
      </c>
      <c r="M3377" s="15" t="n">
        <v>0</v>
      </c>
      <c r="N3377" s="12" t="n">
        <v>0</v>
      </c>
      <c r="O3377" s="12" t="n">
        <v>0</v>
      </c>
      <c r="P3377" s="12" t="n">
        <v>0.42</v>
      </c>
      <c r="Q3377" s="26"/>
    </row>
    <row r="3378" ht="22.5" customHeight="1">
      <c r="A3378" s="20"/>
      <c r="B3378" s="20"/>
      <c r="C3378" s="13" t="n">
        <v>11655596</v>
      </c>
      <c r="D3378" s="13" t="s">
        <v>44</v>
      </c>
      <c r="E3378" s="14" t="s">
        <v>14</v>
      </c>
      <c r="F3378" s="13" t="s">
        <v>12</v>
      </c>
      <c r="G3378" s="105" t="n">
        <v>0.3</v>
      </c>
      <c r="H3378" s="38" t="n">
        <v>50</v>
      </c>
      <c r="I3378" s="40" t="n">
        <f>G3378*H3378*7</f>
        <v>105</v>
      </c>
      <c r="J3378" s="13" t="s">
        <v>126</v>
      </c>
      <c r="K3378" s="15" t="n">
        <v>5</v>
      </c>
      <c r="L3378" s="15" t="n">
        <v>0</v>
      </c>
      <c r="M3378" s="15" t="n">
        <v>0</v>
      </c>
      <c r="N3378" s="12" t="n">
        <v>0</v>
      </c>
      <c r="O3378" s="12" t="n">
        <v>0</v>
      </c>
      <c r="P3378" s="12" t="n">
        <v>0</v>
      </c>
      <c r="Q3378" s="23" t="n">
        <f>M3380/H3378</f>
        <v>0</v>
      </c>
      <c r="R3378" s="4" t="s">
        <v>132</v>
      </c>
    </row>
    <row r="3379" ht="22.5" customHeight="1">
      <c r="A3379" s="20"/>
      <c r="B3379" s="20"/>
      <c r="C3379" s="20"/>
      <c r="D3379" s="20"/>
      <c r="E3379" s="29"/>
      <c r="F3379" s="20"/>
      <c r="G3379" s="45"/>
      <c r="H3379" s="34"/>
      <c r="I3379" s="34"/>
      <c r="J3379" s="13" t="s">
        <v>127</v>
      </c>
      <c r="K3379" s="15" t="n">
        <v>308</v>
      </c>
      <c r="L3379" s="15" t="n">
        <v>0</v>
      </c>
      <c r="M3379" s="15" t="n">
        <v>0</v>
      </c>
      <c r="N3379" s="12" t="n">
        <v>0</v>
      </c>
      <c r="O3379" s="12" t="n">
        <v>0</v>
      </c>
      <c r="P3379" s="12" t="n">
        <v>0</v>
      </c>
      <c r="Q3379" s="26"/>
    </row>
    <row r="3380" ht="22.5" customHeight="1">
      <c r="A3380" s="20"/>
      <c r="B3380" s="20"/>
      <c r="C3380" s="20"/>
      <c r="D3380" s="20"/>
      <c r="E3380" s="29"/>
      <c r="F3380" s="20"/>
      <c r="G3380" s="46"/>
      <c r="H3380" s="30"/>
      <c r="I3380" s="30"/>
      <c r="J3380" s="13" t="s">
        <v>128</v>
      </c>
      <c r="K3380" s="15" t="n">
        <v>896</v>
      </c>
      <c r="L3380" s="15" t="n">
        <v>3</v>
      </c>
      <c r="M3380" s="15" t="n">
        <v>0</v>
      </c>
      <c r="N3380" s="12" t="n">
        <v>0</v>
      </c>
      <c r="O3380" s="12" t="n">
        <v>0</v>
      </c>
      <c r="P3380" s="12" t="n">
        <v>0.0008</v>
      </c>
      <c r="Q3380" s="26"/>
    </row>
    <row r="3381" ht="22.5" customHeight="1">
      <c r="A3381" s="20"/>
      <c r="B3381" s="20"/>
      <c r="C3381" s="13" t="n">
        <v>11690183</v>
      </c>
      <c r="D3381" s="13" t="s">
        <v>38</v>
      </c>
      <c r="E3381" s="14" t="s">
        <v>14</v>
      </c>
      <c r="F3381" s="13" t="s">
        <v>15</v>
      </c>
      <c r="G3381" s="105" t="n">
        <v>0.1</v>
      </c>
      <c r="H3381" s="38" t="n">
        <v>100</v>
      </c>
      <c r="I3381" s="40" t="n">
        <f>G3381*H3381*7</f>
        <v>70</v>
      </c>
      <c r="J3381" s="13" t="s">
        <v>126</v>
      </c>
      <c r="K3381" s="15" t="n">
        <v>14</v>
      </c>
      <c r="L3381" s="15" t="n">
        <v>0</v>
      </c>
      <c r="M3381" s="15" t="n">
        <v>0</v>
      </c>
      <c r="N3381" s="12" t="n">
        <v>0</v>
      </c>
      <c r="O3381" s="12" t="n">
        <v>0</v>
      </c>
      <c r="P3381" s="12" t="n">
        <v>0</v>
      </c>
      <c r="Q3381" s="23" t="n">
        <f>M3383/H3381</f>
        <v>0.58</v>
      </c>
    </row>
    <row r="3382" ht="22.5" customHeight="1">
      <c r="A3382" s="20"/>
      <c r="B3382" s="20"/>
      <c r="C3382" s="20"/>
      <c r="D3382" s="20"/>
      <c r="E3382" s="29"/>
      <c r="F3382" s="20"/>
      <c r="G3382" s="45"/>
      <c r="H3382" s="34"/>
      <c r="I3382" s="34"/>
      <c r="J3382" s="13" t="s">
        <v>127</v>
      </c>
      <c r="K3382" s="15" t="n">
        <v>3118</v>
      </c>
      <c r="L3382" s="15" t="n">
        <v>623</v>
      </c>
      <c r="M3382" s="16" t="n">
        <v>13</v>
      </c>
      <c r="N3382" s="12" t="n">
        <v>0.004</v>
      </c>
      <c r="O3382" s="12" t="n">
        <v>0.192</v>
      </c>
      <c r="P3382" s="12" t="n">
        <v>2.5</v>
      </c>
      <c r="Q3382" s="26"/>
    </row>
    <row r="3383" ht="22.5" customHeight="1">
      <c r="A3383" s="20"/>
      <c r="B3383" s="20"/>
      <c r="C3383" s="20"/>
      <c r="D3383" s="20"/>
      <c r="E3383" s="29"/>
      <c r="F3383" s="20"/>
      <c r="G3383" s="46"/>
      <c r="H3383" s="30"/>
      <c r="I3383" s="30"/>
      <c r="J3383" s="13" t="s">
        <v>128</v>
      </c>
      <c r="K3383" s="15" t="n">
        <v>9331</v>
      </c>
      <c r="L3383" s="15" t="n">
        <v>1598</v>
      </c>
      <c r="M3383" s="16" t="n">
        <v>58</v>
      </c>
      <c r="N3383" s="12" t="n">
        <v>0.007</v>
      </c>
      <c r="O3383" s="12" t="n">
        <v>0.189</v>
      </c>
      <c r="P3383" s="12" t="n">
        <v>10.95</v>
      </c>
      <c r="Q3383" s="26"/>
    </row>
    <row r="3384" ht="22.5" customHeight="1">
      <c r="A3384" s="20"/>
      <c r="B3384" s="20"/>
      <c r="C3384" s="13" t="n">
        <v>11763482</v>
      </c>
      <c r="D3384" s="13" t="s">
        <v>44</v>
      </c>
      <c r="E3384" s="14" t="s">
        <v>14</v>
      </c>
      <c r="F3384" s="13" t="s">
        <v>12</v>
      </c>
      <c r="G3384" s="105" t="n">
        <v>0.4</v>
      </c>
      <c r="H3384" s="38" t="n">
        <v>100</v>
      </c>
      <c r="I3384" s="40" t="n">
        <f>G3384*H3384*7</f>
        <v>280</v>
      </c>
      <c r="J3384" s="13" t="s">
        <v>126</v>
      </c>
      <c r="K3384" s="15" t="n">
        <v>42</v>
      </c>
      <c r="L3384" s="15" t="n">
        <v>16</v>
      </c>
      <c r="M3384" s="15" t="n">
        <v>0</v>
      </c>
      <c r="N3384" s="12" t="n">
        <v>0.002</v>
      </c>
      <c r="O3384" s="12" t="n">
        <v>0</v>
      </c>
      <c r="P3384" s="12" t="n">
        <v>0.0241</v>
      </c>
      <c r="Q3384" s="23" t="n">
        <f>M3386/H3384</f>
        <v>0</v>
      </c>
      <c r="R3384" s="4" t="s">
        <v>133</v>
      </c>
    </row>
    <row r="3385" ht="22.5" customHeight="1">
      <c r="A3385" s="20"/>
      <c r="B3385" s="20"/>
      <c r="C3385" s="20"/>
      <c r="D3385" s="20"/>
      <c r="E3385" s="29"/>
      <c r="F3385" s="20"/>
      <c r="G3385" s="45"/>
      <c r="H3385" s="34"/>
      <c r="I3385" s="34"/>
      <c r="J3385" s="13" t="s">
        <v>127</v>
      </c>
      <c r="K3385" s="15" t="n">
        <v>124</v>
      </c>
      <c r="L3385" s="15" t="n">
        <v>32</v>
      </c>
      <c r="M3385" s="15" t="n">
        <v>0</v>
      </c>
      <c r="N3385" s="12" t="n">
        <v>0.002</v>
      </c>
      <c r="O3385" s="12" t="n">
        <v>0</v>
      </c>
      <c r="P3385" s="12" t="n">
        <v>0.0361</v>
      </c>
      <c r="Q3385" s="26"/>
    </row>
    <row r="3386" ht="22.5" customHeight="1">
      <c r="A3386" s="20"/>
      <c r="B3386" s="20"/>
      <c r="C3386" s="20"/>
      <c r="D3386" s="20"/>
      <c r="E3386" s="29"/>
      <c r="F3386" s="20"/>
      <c r="G3386" s="46"/>
      <c r="H3386" s="30"/>
      <c r="I3386" s="30"/>
      <c r="J3386" s="13" t="s">
        <v>128</v>
      </c>
      <c r="K3386" s="15" t="n">
        <v>449</v>
      </c>
      <c r="L3386" s="15" t="n">
        <v>113</v>
      </c>
      <c r="M3386" s="15" t="n">
        <v>0</v>
      </c>
      <c r="N3386" s="12" t="n">
        <v>0.002</v>
      </c>
      <c r="O3386" s="12" t="n">
        <v>0</v>
      </c>
      <c r="P3386" s="12" t="n">
        <v>0.2259</v>
      </c>
      <c r="Q3386" s="26"/>
    </row>
    <row r="3387" ht="22.5" customHeight="1">
      <c r="A3387" s="20"/>
      <c r="B3387" s="20"/>
      <c r="C3387" s="13" t="n">
        <v>91565942</v>
      </c>
      <c r="D3387" s="13" t="s">
        <v>31</v>
      </c>
      <c r="E3387" s="14" t="s">
        <v>36</v>
      </c>
      <c r="F3387" s="13" t="s">
        <v>15</v>
      </c>
      <c r="G3387" s="105" t="n">
        <v>0.03</v>
      </c>
      <c r="H3387" s="38" t="n">
        <v>600</v>
      </c>
      <c r="I3387" s="40" t="n">
        <f>G3387*H3387*7</f>
        <v>126</v>
      </c>
      <c r="J3387" s="13" t="s">
        <v>126</v>
      </c>
      <c r="K3387" s="15" t="n">
        <v>4030</v>
      </c>
      <c r="L3387" s="15" t="n">
        <v>156</v>
      </c>
      <c r="M3387" s="15" t="n">
        <v>0</v>
      </c>
      <c r="N3387" s="12" t="n">
        <v>0</v>
      </c>
      <c r="O3387" s="12" t="n">
        <v>0</v>
      </c>
      <c r="P3387" s="12" t="n">
        <v>0</v>
      </c>
      <c r="Q3387" s="23" t="n">
        <f>M3389/H3387</f>
        <v>0.0933333333333333</v>
      </c>
    </row>
    <row r="3388" ht="22.5" customHeight="1">
      <c r="A3388" s="20"/>
      <c r="B3388" s="20"/>
      <c r="C3388" s="20"/>
      <c r="D3388" s="20"/>
      <c r="E3388" s="29"/>
      <c r="F3388" s="20"/>
      <c r="G3388" s="45"/>
      <c r="H3388" s="34"/>
      <c r="I3388" s="34"/>
      <c r="J3388" s="13" t="s">
        <v>127</v>
      </c>
      <c r="K3388" s="15" t="n">
        <v>32118</v>
      </c>
      <c r="L3388" s="15" t="n">
        <v>3818</v>
      </c>
      <c r="M3388" s="15" t="n">
        <v>56</v>
      </c>
      <c r="N3388" s="12" t="n">
        <v>0</v>
      </c>
      <c r="O3388" s="12" t="n">
        <v>0.03</v>
      </c>
      <c r="P3388" s="12" t="n">
        <v>1.68</v>
      </c>
      <c r="Q3388" s="26"/>
    </row>
    <row r="3389" ht="22.5" customHeight="1">
      <c r="A3389" s="20"/>
      <c r="B3389" s="20"/>
      <c r="C3389" s="20"/>
      <c r="D3389" s="20"/>
      <c r="E3389" s="29"/>
      <c r="F3389" s="20"/>
      <c r="G3389" s="46"/>
      <c r="H3389" s="30"/>
      <c r="I3389" s="30"/>
      <c r="J3389" s="13" t="s">
        <v>128</v>
      </c>
      <c r="K3389" s="15" t="n">
        <v>45532</v>
      </c>
      <c r="L3389" s="15" t="n">
        <v>4371</v>
      </c>
      <c r="M3389" s="15" t="n">
        <v>56</v>
      </c>
      <c r="N3389" s="12" t="n">
        <v>0</v>
      </c>
      <c r="O3389" s="12" t="n">
        <v>0.03</v>
      </c>
      <c r="P3389" s="12" t="n">
        <v>1.68</v>
      </c>
      <c r="Q3389" s="26"/>
    </row>
    <row r="3390" ht="22.5" customHeight="1">
      <c r="A3390" s="20"/>
      <c r="B3390" s="20"/>
      <c r="C3390" s="13" t="n">
        <v>91565947</v>
      </c>
      <c r="D3390" s="13" t="s">
        <v>31</v>
      </c>
      <c r="E3390" s="14" t="s">
        <v>42</v>
      </c>
      <c r="F3390" s="13" t="s">
        <v>15</v>
      </c>
      <c r="G3390" s="105" t="n">
        <v>0.02</v>
      </c>
      <c r="H3390" s="38" t="n">
        <v>1000</v>
      </c>
      <c r="I3390" s="40" t="n">
        <f>G3390*H3390*7</f>
        <v>140</v>
      </c>
      <c r="J3390" s="13" t="s">
        <v>126</v>
      </c>
      <c r="K3390" s="15" t="n">
        <v>17043</v>
      </c>
      <c r="L3390" s="15" t="n">
        <v>850</v>
      </c>
      <c r="M3390" s="15" t="n">
        <v>9</v>
      </c>
      <c r="N3390" s="12" t="n">
        <v>0</v>
      </c>
      <c r="O3390" s="12" t="n">
        <v>0.02</v>
      </c>
      <c r="P3390" s="12" t="n">
        <v>0.18</v>
      </c>
      <c r="Q3390" s="23" t="n">
        <f>M3392/H3390</f>
        <v>0.459</v>
      </c>
    </row>
    <row r="3391" ht="22.5" customHeight="1">
      <c r="A3391" s="20"/>
      <c r="B3391" s="20"/>
      <c r="C3391" s="20"/>
      <c r="D3391" s="20"/>
      <c r="E3391" s="29"/>
      <c r="F3391" s="20"/>
      <c r="G3391" s="45"/>
      <c r="H3391" s="34"/>
      <c r="I3391" s="34"/>
      <c r="J3391" s="13" t="s">
        <v>127</v>
      </c>
      <c r="K3391" s="15" t="n">
        <v>285983</v>
      </c>
      <c r="L3391" s="15" t="n">
        <v>22242</v>
      </c>
      <c r="M3391" s="15" t="n">
        <v>459</v>
      </c>
      <c r="N3391" s="12" t="n">
        <v>0</v>
      </c>
      <c r="O3391" s="12" t="n">
        <v>0.02</v>
      </c>
      <c r="P3391" s="12" t="n">
        <v>9.18</v>
      </c>
      <c r="Q3391" s="26"/>
    </row>
    <row r="3392" ht="22.5" customHeight="1">
      <c r="A3392" s="20"/>
      <c r="B3392" s="20"/>
      <c r="C3392" s="20"/>
      <c r="D3392" s="20"/>
      <c r="E3392" s="29"/>
      <c r="F3392" s="20"/>
      <c r="G3392" s="46"/>
      <c r="H3392" s="30"/>
      <c r="I3392" s="30"/>
      <c r="J3392" s="13" t="s">
        <v>128</v>
      </c>
      <c r="K3392" s="15" t="n">
        <v>510491</v>
      </c>
      <c r="L3392" s="15" t="n">
        <v>39770</v>
      </c>
      <c r="M3392" s="15" t="n">
        <v>459</v>
      </c>
      <c r="N3392" s="12" t="n">
        <v>0</v>
      </c>
      <c r="O3392" s="12" t="n">
        <v>0.02</v>
      </c>
      <c r="P3392" s="12" t="n">
        <v>9.18</v>
      </c>
      <c r="Q3392" s="26"/>
    </row>
    <row r="3393" ht="22.5" customHeight="1">
      <c r="A3393" s="20"/>
      <c r="B3393" s="51" t="s">
        <v>134</v>
      </c>
      <c r="C3393" s="13" t="n">
        <v>5464039</v>
      </c>
      <c r="D3393" s="13" t="s">
        <v>31</v>
      </c>
      <c r="E3393" s="14" t="s">
        <v>46</v>
      </c>
      <c r="F3393" s="13" t="s">
        <v>15</v>
      </c>
      <c r="G3393" s="24" t="n">
        <v>0.28</v>
      </c>
      <c r="H3393" s="13" t="n">
        <v>1700</v>
      </c>
      <c r="I3393" s="21" t="n">
        <f>G3393*H3393*7</f>
        <v>3332</v>
      </c>
      <c r="J3393" s="13" t="s">
        <v>126</v>
      </c>
      <c r="K3393" s="15" t="n">
        <v>6084</v>
      </c>
      <c r="L3393" s="15" t="n">
        <v>1017</v>
      </c>
      <c r="M3393" s="15" t="n">
        <v>29</v>
      </c>
      <c r="N3393" s="12" t="n">
        <v>0.008</v>
      </c>
      <c r="O3393" s="12" t="n">
        <v>0.296</v>
      </c>
      <c r="P3393" s="12" t="n">
        <v>8.578</v>
      </c>
      <c r="Q3393" s="23" t="n">
        <f>M3395/H3393</f>
        <v>0.971764705882353</v>
      </c>
    </row>
    <row r="3394" ht="22.5" customHeight="1">
      <c r="A3394" s="20"/>
      <c r="B3394" s="20"/>
      <c r="C3394" s="13"/>
      <c r="D3394" s="20"/>
      <c r="E3394" s="29"/>
      <c r="F3394" s="20"/>
      <c r="G3394" s="29"/>
      <c r="H3394" s="20"/>
      <c r="I3394" s="20"/>
      <c r="J3394" s="13" t="s">
        <v>127</v>
      </c>
      <c r="K3394" s="15" t="n">
        <v>143439</v>
      </c>
      <c r="L3394" s="15" t="n">
        <v>32738</v>
      </c>
      <c r="M3394" s="15" t="n">
        <v>664</v>
      </c>
      <c r="N3394" s="12" t="n">
        <v>0.006</v>
      </c>
      <c r="O3394" s="12" t="n">
        <v>0.297</v>
      </c>
      <c r="P3394" s="12" t="n">
        <v>197.232</v>
      </c>
      <c r="Q3394" s="26"/>
    </row>
    <row r="3395" ht="22.5" customHeight="1">
      <c r="A3395" s="20"/>
      <c r="B3395" s="20"/>
      <c r="C3395" s="13"/>
      <c r="D3395" s="20"/>
      <c r="E3395" s="29"/>
      <c r="F3395" s="20"/>
      <c r="G3395" s="29"/>
      <c r="H3395" s="20"/>
      <c r="I3395" s="20"/>
      <c r="J3395" s="13" t="s">
        <v>128</v>
      </c>
      <c r="K3395" s="15" t="n">
        <v>366337</v>
      </c>
      <c r="L3395" s="15" t="n">
        <v>85707</v>
      </c>
      <c r="M3395" s="15" t="n">
        <v>1652</v>
      </c>
      <c r="N3395" s="12" t="n">
        <v>0.006</v>
      </c>
      <c r="O3395" s="12" t="n">
        <v>0.298</v>
      </c>
      <c r="P3395" s="12" t="n">
        <v>491.688</v>
      </c>
      <c r="Q3395" s="26"/>
    </row>
    <row r="3396" ht="22.5" customHeight="1">
      <c r="A3396" s="20"/>
      <c r="B3396" s="20"/>
      <c r="C3396" s="13" t="n">
        <v>8057746</v>
      </c>
      <c r="D3396" s="13" t="s">
        <v>31</v>
      </c>
      <c r="E3396" s="14" t="s">
        <v>46</v>
      </c>
      <c r="F3396" s="13" t="s">
        <v>15</v>
      </c>
      <c r="G3396" s="24" t="n">
        <v>0.32</v>
      </c>
      <c r="H3396" s="13" t="n">
        <v>300</v>
      </c>
      <c r="I3396" s="21" t="n">
        <f>G3396*H3396*7</f>
        <v>672</v>
      </c>
      <c r="J3396" s="13" t="s">
        <v>126</v>
      </c>
      <c r="K3396" s="15" t="n">
        <v>2</v>
      </c>
      <c r="L3396" s="15" t="n">
        <v>0</v>
      </c>
      <c r="M3396" s="15" t="n">
        <v>0</v>
      </c>
      <c r="N3396" s="12" t="n">
        <v>0</v>
      </c>
      <c r="O3396" s="12" t="n">
        <v>0</v>
      </c>
      <c r="P3396" s="12" t="n">
        <v>0</v>
      </c>
      <c r="Q3396" s="23" t="n">
        <f>M3398/H3396</f>
        <v>0.00333333333333333</v>
      </c>
    </row>
    <row r="3397" ht="22.5" customHeight="1">
      <c r="A3397" s="20"/>
      <c r="B3397" s="20"/>
      <c r="C3397" s="13"/>
      <c r="D3397" s="20"/>
      <c r="E3397" s="29"/>
      <c r="F3397" s="20"/>
      <c r="G3397" s="29"/>
      <c r="H3397" s="20"/>
      <c r="I3397" s="20"/>
      <c r="J3397" s="13" t="s">
        <v>127</v>
      </c>
      <c r="K3397" s="15" t="n">
        <v>169</v>
      </c>
      <c r="L3397" s="15" t="n">
        <v>33</v>
      </c>
      <c r="M3397" s="15" t="n">
        <v>1</v>
      </c>
      <c r="N3397" s="12" t="n">
        <v>0.008</v>
      </c>
      <c r="O3397" s="12" t="n">
        <v>0.28</v>
      </c>
      <c r="P3397" s="12" t="n">
        <v>0.28</v>
      </c>
      <c r="Q3397" s="26"/>
    </row>
    <row r="3398" ht="22.5" customHeight="1">
      <c r="A3398" s="20"/>
      <c r="B3398" s="20"/>
      <c r="C3398" s="13"/>
      <c r="D3398" s="20"/>
      <c r="E3398" s="29"/>
      <c r="F3398" s="20"/>
      <c r="G3398" s="29"/>
      <c r="H3398" s="20"/>
      <c r="I3398" s="20"/>
      <c r="J3398" s="13" t="s">
        <v>128</v>
      </c>
      <c r="K3398" s="15" t="n">
        <v>171</v>
      </c>
      <c r="L3398" s="15" t="n">
        <v>31</v>
      </c>
      <c r="M3398" s="15" t="n">
        <v>1</v>
      </c>
      <c r="N3398" s="12" t="n">
        <v>0.009</v>
      </c>
      <c r="O3398" s="12" t="n">
        <v>0.28</v>
      </c>
      <c r="P3398" s="12" t="n">
        <v>0.28</v>
      </c>
      <c r="Q3398" s="26"/>
    </row>
    <row r="3399" ht="22.5" customHeight="1">
      <c r="A3399" s="20"/>
      <c r="B3399" s="20"/>
      <c r="C3399" s="13" t="n">
        <v>91399821</v>
      </c>
      <c r="D3399" s="13" t="s">
        <v>40</v>
      </c>
      <c r="E3399" s="14" t="s">
        <v>14</v>
      </c>
      <c r="F3399" s="13" t="s">
        <v>26</v>
      </c>
      <c r="G3399" s="24" t="n">
        <v>0.1</v>
      </c>
      <c r="H3399" s="13" t="n">
        <v>500</v>
      </c>
      <c r="I3399" s="21" t="n">
        <f>G3399*H3399*7</f>
        <v>350</v>
      </c>
      <c r="J3399" s="13" t="s">
        <v>126</v>
      </c>
      <c r="K3399" s="15" t="n">
        <v>6641</v>
      </c>
      <c r="L3399" s="15" t="n">
        <v>1293</v>
      </c>
      <c r="M3399" s="15" t="n">
        <v>42</v>
      </c>
      <c r="N3399" s="12" t="n">
        <v>0.01</v>
      </c>
      <c r="O3399" s="12" t="n">
        <v>0.22</v>
      </c>
      <c r="P3399" s="12" t="n">
        <v>9.07</v>
      </c>
      <c r="Q3399" s="23" t="n">
        <f>M3401/H3399</f>
        <v>0.964</v>
      </c>
    </row>
    <row r="3400" ht="22.5" customHeight="1">
      <c r="A3400" s="20"/>
      <c r="B3400" s="20"/>
      <c r="C3400" s="13"/>
      <c r="D3400" s="20"/>
      <c r="E3400" s="29"/>
      <c r="F3400" s="20"/>
      <c r="G3400" s="29"/>
      <c r="H3400" s="20"/>
      <c r="I3400" s="20"/>
      <c r="J3400" s="13" t="s">
        <v>127</v>
      </c>
      <c r="K3400" s="15" t="n">
        <v>46149</v>
      </c>
      <c r="L3400" s="15" t="n">
        <v>7682</v>
      </c>
      <c r="M3400" s="15" t="n">
        <v>442</v>
      </c>
      <c r="N3400" s="12" t="n">
        <v>0.01</v>
      </c>
      <c r="O3400" s="12" t="n">
        <v>0.1</v>
      </c>
      <c r="P3400" s="12" t="n">
        <v>42.12</v>
      </c>
      <c r="Q3400" s="26"/>
    </row>
    <row r="3401" ht="22.5" customHeight="1">
      <c r="A3401" s="20"/>
      <c r="B3401" s="20"/>
      <c r="C3401" s="13"/>
      <c r="D3401" s="20"/>
      <c r="E3401" s="29"/>
      <c r="F3401" s="20"/>
      <c r="G3401" s="29"/>
      <c r="H3401" s="20"/>
      <c r="I3401" s="20"/>
      <c r="J3401" s="13" t="s">
        <v>128</v>
      </c>
      <c r="K3401" s="15" t="n">
        <v>67577</v>
      </c>
      <c r="L3401" s="15" t="n">
        <v>8807</v>
      </c>
      <c r="M3401" s="15" t="n">
        <v>482</v>
      </c>
      <c r="N3401" s="12" t="n">
        <v>0.01</v>
      </c>
      <c r="O3401" s="12" t="n">
        <v>0.11</v>
      </c>
      <c r="P3401" s="12" t="n">
        <v>51.36</v>
      </c>
      <c r="Q3401" s="26"/>
    </row>
    <row r="3402" ht="22.5" customHeight="1">
      <c r="A3402" s="20"/>
      <c r="B3402" s="20"/>
      <c r="C3402" s="13" t="n">
        <v>8670368</v>
      </c>
      <c r="D3402" s="13" t="s">
        <v>16</v>
      </c>
      <c r="E3402" s="14" t="s">
        <v>11</v>
      </c>
      <c r="F3402" s="13" t="s">
        <v>30</v>
      </c>
      <c r="G3402" s="24" t="n">
        <v>0.12</v>
      </c>
      <c r="H3402" s="13" t="n">
        <v>100</v>
      </c>
      <c r="I3402" s="21" t="n">
        <f>G3402*H3402*7</f>
        <v>84</v>
      </c>
      <c r="J3402" s="13" t="s">
        <v>126</v>
      </c>
      <c r="K3402" s="15" t="n">
        <v>123</v>
      </c>
      <c r="L3402" s="15" t="n">
        <v>31</v>
      </c>
      <c r="M3402" s="15" t="n">
        <v>0</v>
      </c>
      <c r="N3402" s="12" t="n">
        <v>0</v>
      </c>
      <c r="O3402" s="12" t="n">
        <v>0</v>
      </c>
      <c r="P3402" s="12" t="n">
        <v>0.09</v>
      </c>
      <c r="Q3402" s="23" t="n">
        <f>M3404/H3402</f>
        <v>0.08</v>
      </c>
    </row>
    <row r="3403" ht="22.5" customHeight="1">
      <c r="A3403" s="20"/>
      <c r="B3403" s="20"/>
      <c r="C3403" s="13"/>
      <c r="D3403" s="20"/>
      <c r="E3403" s="29"/>
      <c r="F3403" s="20"/>
      <c r="G3403" s="29"/>
      <c r="H3403" s="20"/>
      <c r="I3403" s="20"/>
      <c r="J3403" s="13" t="s">
        <v>127</v>
      </c>
      <c r="K3403" s="15" t="n">
        <v>185</v>
      </c>
      <c r="L3403" s="15" t="n">
        <v>47</v>
      </c>
      <c r="M3403" s="15" t="n">
        <v>0</v>
      </c>
      <c r="N3403" s="12" t="n">
        <v>0</v>
      </c>
      <c r="O3403" s="12" t="n">
        <v>0</v>
      </c>
      <c r="P3403" s="12" t="n">
        <v>0.1</v>
      </c>
      <c r="Q3403" s="26"/>
    </row>
    <row r="3404" ht="22.5" customHeight="1">
      <c r="A3404" s="20"/>
      <c r="B3404" s="20"/>
      <c r="C3404" s="13"/>
      <c r="D3404" s="20"/>
      <c r="E3404" s="29"/>
      <c r="F3404" s="20"/>
      <c r="G3404" s="29"/>
      <c r="H3404" s="20"/>
      <c r="I3404" s="20"/>
      <c r="J3404" s="13" t="s">
        <v>128</v>
      </c>
      <c r="K3404" s="15" t="n">
        <v>3702</v>
      </c>
      <c r="L3404" s="15" t="n">
        <v>348</v>
      </c>
      <c r="M3404" s="15" t="n">
        <v>8</v>
      </c>
      <c r="N3404" s="12" t="n">
        <v>0</v>
      </c>
      <c r="O3404" s="12" t="n">
        <v>0.16</v>
      </c>
      <c r="P3404" s="12" t="n">
        <v>1.13</v>
      </c>
      <c r="Q3404" s="26"/>
    </row>
    <row r="3405" ht="22.5" customHeight="1">
      <c r="A3405" s="20"/>
      <c r="B3405" s="20"/>
      <c r="C3405" s="13" t="n">
        <v>10514860</v>
      </c>
      <c r="D3405" s="13" t="s">
        <v>44</v>
      </c>
      <c r="E3405" s="14" t="s">
        <v>14</v>
      </c>
      <c r="F3405" s="13" t="s">
        <v>15</v>
      </c>
      <c r="G3405" s="24" t="n">
        <v>0.6</v>
      </c>
      <c r="H3405" s="13" t="n">
        <v>100</v>
      </c>
      <c r="I3405" s="21" t="n">
        <f>G3405*H3405*7</f>
        <v>420</v>
      </c>
      <c r="J3405" s="13" t="s">
        <v>126</v>
      </c>
      <c r="K3405" s="15" t="n">
        <v>365</v>
      </c>
      <c r="L3405" s="15" t="n">
        <v>53</v>
      </c>
      <c r="M3405" s="15" t="n">
        <v>0</v>
      </c>
      <c r="N3405" s="12" t="n">
        <v>0</v>
      </c>
      <c r="O3405" s="12" t="n">
        <v>0</v>
      </c>
      <c r="P3405" s="12" t="n">
        <v>0</v>
      </c>
      <c r="Q3405" s="23" t="n">
        <f>M3407/H3405</f>
        <v>0.72</v>
      </c>
    </row>
    <row r="3406" ht="22.5" customHeight="1">
      <c r="A3406" s="20"/>
      <c r="B3406" s="20"/>
      <c r="C3406" s="13"/>
      <c r="D3406" s="20"/>
      <c r="E3406" s="29"/>
      <c r="F3406" s="20"/>
      <c r="G3406" s="29"/>
      <c r="H3406" s="20"/>
      <c r="I3406" s="20"/>
      <c r="J3406" s="13" t="s">
        <v>127</v>
      </c>
      <c r="K3406" s="15" t="n">
        <v>13283</v>
      </c>
      <c r="L3406" s="15" t="n">
        <v>3178</v>
      </c>
      <c r="M3406" s="15" t="n">
        <v>22</v>
      </c>
      <c r="N3406" s="12" t="n">
        <v>0.004</v>
      </c>
      <c r="O3406" s="12" t="n">
        <v>0.605</v>
      </c>
      <c r="P3406" s="12" t="n">
        <v>13.3</v>
      </c>
      <c r="Q3406" s="26"/>
    </row>
    <row r="3407" ht="22.5" customHeight="1">
      <c r="A3407" s="20"/>
      <c r="B3407" s="20"/>
      <c r="C3407" s="13"/>
      <c r="D3407" s="20"/>
      <c r="E3407" s="29"/>
      <c r="F3407" s="20"/>
      <c r="G3407" s="29"/>
      <c r="H3407" s="20"/>
      <c r="I3407" s="20"/>
      <c r="J3407" s="13" t="s">
        <v>128</v>
      </c>
      <c r="K3407" s="15" t="n">
        <v>39511</v>
      </c>
      <c r="L3407" s="15" t="n">
        <v>9393</v>
      </c>
      <c r="M3407" s="15" t="n">
        <v>72</v>
      </c>
      <c r="N3407" s="12" t="n">
        <v>0.005</v>
      </c>
      <c r="O3407" s="12" t="n">
        <v>0.603</v>
      </c>
      <c r="P3407" s="12" t="n">
        <v>43.4</v>
      </c>
      <c r="Q3407" s="26"/>
    </row>
    <row r="3408" ht="22.5" customHeight="1">
      <c r="A3408" s="20"/>
      <c r="B3408" s="20"/>
      <c r="C3408" s="13" t="n">
        <v>91532857</v>
      </c>
      <c r="D3408" s="13" t="s">
        <v>47</v>
      </c>
      <c r="E3408" s="14" t="s">
        <v>14</v>
      </c>
      <c r="F3408" s="13" t="s">
        <v>12</v>
      </c>
      <c r="G3408" s="24" t="n">
        <v>0.23</v>
      </c>
      <c r="H3408" s="13" t="n">
        <v>100</v>
      </c>
      <c r="I3408" s="21" t="n">
        <f>G3408*H3408*7</f>
        <v>161</v>
      </c>
      <c r="J3408" s="13" t="s">
        <v>126</v>
      </c>
      <c r="K3408" s="15" t="n">
        <v>148</v>
      </c>
      <c r="L3408" s="15" t="n">
        <v>23</v>
      </c>
      <c r="M3408" s="15" t="n">
        <v>1</v>
      </c>
      <c r="N3408" s="12" t="n">
        <v>0.012</v>
      </c>
      <c r="O3408" s="12" t="n">
        <v>0.269</v>
      </c>
      <c r="P3408" s="12" t="n">
        <v>0.2692</v>
      </c>
      <c r="Q3408" s="23" t="n">
        <f>M3410/H3408</f>
        <v>0.28</v>
      </c>
    </row>
    <row r="3409" ht="22.5" customHeight="1">
      <c r="A3409" s="20"/>
      <c r="B3409" s="20"/>
      <c r="C3409" s="13"/>
      <c r="D3409" s="20"/>
      <c r="E3409" s="29"/>
      <c r="F3409" s="20"/>
      <c r="G3409" s="29"/>
      <c r="H3409" s="20"/>
      <c r="I3409" s="20"/>
      <c r="J3409" s="13" t="s">
        <v>127</v>
      </c>
      <c r="K3409" s="15" t="n">
        <v>2538</v>
      </c>
      <c r="L3409" s="15" t="n">
        <v>319</v>
      </c>
      <c r="M3409" s="15" t="n">
        <v>8</v>
      </c>
      <c r="N3409" s="12" t="n">
        <v>0.009</v>
      </c>
      <c r="O3409" s="12" t="n">
        <v>0.344</v>
      </c>
      <c r="P3409" s="12" t="n">
        <v>2.7549</v>
      </c>
      <c r="Q3409" s="26"/>
    </row>
    <row r="3410" ht="22.5" customHeight="1">
      <c r="A3410" s="20"/>
      <c r="B3410" s="20"/>
      <c r="C3410" s="13"/>
      <c r="D3410" s="20"/>
      <c r="E3410" s="29"/>
      <c r="F3410" s="20"/>
      <c r="G3410" s="29"/>
      <c r="H3410" s="20"/>
      <c r="I3410" s="20"/>
      <c r="J3410" s="13" t="s">
        <v>128</v>
      </c>
      <c r="K3410" s="15" t="n">
        <v>6666</v>
      </c>
      <c r="L3410" s="15" t="n">
        <v>815</v>
      </c>
      <c r="M3410" s="15" t="n">
        <v>28</v>
      </c>
      <c r="N3410" s="12" t="n">
        <v>0.007</v>
      </c>
      <c r="O3410" s="12" t="n">
        <v>0.192</v>
      </c>
      <c r="P3410" s="12" t="n">
        <v>5.3666</v>
      </c>
      <c r="Q3410" s="26"/>
    </row>
    <row r="3411" ht="22.5" customHeight="1">
      <c r="A3411" s="20"/>
      <c r="B3411" s="20"/>
      <c r="C3411" s="13" t="n">
        <v>91534913</v>
      </c>
      <c r="D3411" s="13" t="s">
        <v>48</v>
      </c>
      <c r="E3411" s="14" t="s">
        <v>49</v>
      </c>
      <c r="F3411" s="13" t="s">
        <v>15</v>
      </c>
      <c r="G3411" s="24" t="n">
        <v>0.5</v>
      </c>
      <c r="H3411" s="13" t="n">
        <v>100</v>
      </c>
      <c r="I3411" s="21" t="n">
        <f>G3411*H3411*7</f>
        <v>350</v>
      </c>
      <c r="J3411" s="13" t="s">
        <v>126</v>
      </c>
      <c r="K3411" s="15" t="n">
        <v>192</v>
      </c>
      <c r="L3411" s="15" t="n">
        <v>43</v>
      </c>
      <c r="M3411" s="15" t="n">
        <v>0</v>
      </c>
      <c r="N3411" s="12" t="n">
        <v>0</v>
      </c>
      <c r="O3411" s="12" t="n">
        <v>0</v>
      </c>
      <c r="P3411" s="12" t="n">
        <v>0</v>
      </c>
      <c r="Q3411" s="23" t="n">
        <f>M3413/H3411</f>
        <v>0.03</v>
      </c>
    </row>
    <row r="3412" ht="22.5" customHeight="1">
      <c r="A3412" s="20"/>
      <c r="B3412" s="20"/>
      <c r="C3412" s="13"/>
      <c r="D3412" s="20"/>
      <c r="E3412" s="29"/>
      <c r="F3412" s="20"/>
      <c r="G3412" s="29"/>
      <c r="H3412" s="20"/>
      <c r="I3412" s="20"/>
      <c r="J3412" s="13" t="s">
        <v>127</v>
      </c>
      <c r="K3412" s="15" t="n">
        <v>2258</v>
      </c>
      <c r="L3412" s="15" t="n">
        <v>379</v>
      </c>
      <c r="M3412" s="15" t="n">
        <v>1</v>
      </c>
      <c r="N3412" s="12" t="n">
        <v>0.005</v>
      </c>
      <c r="O3412" s="12" t="n">
        <v>2</v>
      </c>
      <c r="P3412" s="12" t="n">
        <v>2</v>
      </c>
      <c r="Q3412" s="26"/>
    </row>
    <row r="3413" ht="22.5" customHeight="1">
      <c r="A3413" s="20"/>
      <c r="B3413" s="20"/>
      <c r="C3413" s="13"/>
      <c r="D3413" s="20"/>
      <c r="E3413" s="29"/>
      <c r="F3413" s="20"/>
      <c r="G3413" s="29"/>
      <c r="H3413" s="20"/>
      <c r="I3413" s="20"/>
      <c r="J3413" s="13" t="s">
        <v>128</v>
      </c>
      <c r="K3413" s="15" t="n">
        <v>4869</v>
      </c>
      <c r="L3413" s="15" t="n">
        <v>860</v>
      </c>
      <c r="M3413" s="15" t="n">
        <v>3</v>
      </c>
      <c r="N3413" s="12" t="n">
        <v>0.007</v>
      </c>
      <c r="O3413" s="12" t="n">
        <v>2</v>
      </c>
      <c r="P3413" s="12" t="n">
        <v>6</v>
      </c>
      <c r="Q3413" s="26"/>
    </row>
    <row r="3414" ht="22.5" customHeight="1">
      <c r="A3414" s="20"/>
      <c r="B3414" s="20"/>
      <c r="C3414" s="13" t="n">
        <v>91533906</v>
      </c>
      <c r="D3414" s="13" t="s">
        <v>50</v>
      </c>
      <c r="E3414" s="14" t="s">
        <v>51</v>
      </c>
      <c r="F3414" s="13" t="s">
        <v>15</v>
      </c>
      <c r="G3414" s="24" t="n">
        <v>0.5</v>
      </c>
      <c r="H3414" s="13" t="n">
        <v>100</v>
      </c>
      <c r="I3414" s="21" t="n">
        <f>G3414*H3414*7</f>
        <v>350</v>
      </c>
      <c r="J3414" s="13" t="s">
        <v>126</v>
      </c>
      <c r="K3414" s="15" t="n">
        <v>33</v>
      </c>
      <c r="L3414" s="15" t="n">
        <v>4</v>
      </c>
      <c r="M3414" s="15" t="n">
        <v>0</v>
      </c>
      <c r="N3414" s="12" t="n">
        <v>0</v>
      </c>
      <c r="O3414" s="12" t="n">
        <v>0</v>
      </c>
      <c r="P3414" s="12" t="n">
        <v>0</v>
      </c>
      <c r="Q3414" s="23" t="n">
        <f>M3416/H3414</f>
        <v>0</v>
      </c>
    </row>
    <row r="3415" ht="22.5" customHeight="1">
      <c r="A3415" s="20"/>
      <c r="B3415" s="20"/>
      <c r="C3415" s="13"/>
      <c r="D3415" s="20"/>
      <c r="E3415" s="29"/>
      <c r="F3415" s="20"/>
      <c r="G3415" s="29"/>
      <c r="H3415" s="20"/>
      <c r="I3415" s="20"/>
      <c r="J3415" s="13" t="s">
        <v>127</v>
      </c>
      <c r="K3415" s="15" t="n">
        <v>444</v>
      </c>
      <c r="L3415" s="15" t="n">
        <v>26</v>
      </c>
      <c r="M3415" s="15" t="n">
        <v>0</v>
      </c>
      <c r="N3415" s="12" t="n">
        <v>0</v>
      </c>
      <c r="O3415" s="12" t="n">
        <v>0</v>
      </c>
      <c r="P3415" s="12" t="n">
        <v>0</v>
      </c>
      <c r="Q3415" s="26"/>
    </row>
    <row r="3416" ht="22.5" customHeight="1">
      <c r="A3416" s="20"/>
      <c r="B3416" s="20"/>
      <c r="C3416" s="13"/>
      <c r="D3416" s="20"/>
      <c r="E3416" s="29"/>
      <c r="F3416" s="20"/>
      <c r="G3416" s="29"/>
      <c r="H3416" s="20"/>
      <c r="I3416" s="20"/>
      <c r="J3416" s="13" t="s">
        <v>128</v>
      </c>
      <c r="K3416" s="15" t="n">
        <v>1039</v>
      </c>
      <c r="L3416" s="15" t="n">
        <v>70</v>
      </c>
      <c r="M3416" s="15" t="n">
        <v>0</v>
      </c>
      <c r="N3416" s="12" t="n">
        <v>0</v>
      </c>
      <c r="O3416" s="12" t="n">
        <v>0</v>
      </c>
      <c r="P3416" s="12" t="n">
        <v>0</v>
      </c>
      <c r="Q3416" s="26"/>
    </row>
    <row r="3417" ht="22.5" customHeight="1">
      <c r="A3417" s="20"/>
      <c r="B3417" s="20"/>
      <c r="C3417" s="13" t="n">
        <v>91545519</v>
      </c>
      <c r="D3417" s="13" t="s">
        <v>52</v>
      </c>
      <c r="E3417" s="14" t="s">
        <v>46</v>
      </c>
      <c r="F3417" s="13" t="s">
        <v>15</v>
      </c>
      <c r="G3417" s="24" t="n">
        <v>0.2</v>
      </c>
      <c r="H3417" s="13" t="n">
        <v>100</v>
      </c>
      <c r="I3417" s="21" t="n">
        <f>G3417*H3417*7</f>
        <v>140</v>
      </c>
      <c r="J3417" s="13" t="s">
        <v>126</v>
      </c>
      <c r="K3417" s="15" t="n">
        <v>128</v>
      </c>
      <c r="L3417" s="15" t="n">
        <v>13</v>
      </c>
      <c r="M3417" s="15" t="n">
        <v>0</v>
      </c>
      <c r="N3417" s="12" t="n">
        <v>0</v>
      </c>
      <c r="O3417" s="12" t="n">
        <v>0</v>
      </c>
      <c r="P3417" s="12" t="n">
        <v>0</v>
      </c>
      <c r="Q3417" s="23" t="n">
        <f>M3419/H3417</f>
        <v>0.5</v>
      </c>
    </row>
    <row r="3418" ht="22.5" customHeight="1">
      <c r="A3418" s="20"/>
      <c r="B3418" s="20"/>
      <c r="C3418" s="13"/>
      <c r="D3418" s="20"/>
      <c r="E3418" s="29"/>
      <c r="F3418" s="20"/>
      <c r="G3418" s="29"/>
      <c r="H3418" s="20"/>
      <c r="I3418" s="20"/>
      <c r="J3418" s="13" t="s">
        <v>127</v>
      </c>
      <c r="K3418" s="15" t="n">
        <v>21850</v>
      </c>
      <c r="L3418" s="15" t="n">
        <v>5370</v>
      </c>
      <c r="M3418" s="15" t="n">
        <v>50</v>
      </c>
      <c r="N3418" s="12" t="n">
        <v>0.002</v>
      </c>
      <c r="O3418" s="12" t="n">
        <v>0.199</v>
      </c>
      <c r="P3418" s="12" t="n">
        <v>9.93</v>
      </c>
      <c r="Q3418" s="26"/>
    </row>
    <row r="3419" ht="22.5" customHeight="1">
      <c r="A3419" s="20"/>
      <c r="B3419" s="20"/>
      <c r="C3419" s="13"/>
      <c r="D3419" s="20"/>
      <c r="E3419" s="29"/>
      <c r="F3419" s="20"/>
      <c r="G3419" s="29"/>
      <c r="H3419" s="20"/>
      <c r="I3419" s="20"/>
      <c r="J3419" s="13" t="s">
        <v>128</v>
      </c>
      <c r="K3419" s="15" t="n">
        <v>27091</v>
      </c>
      <c r="L3419" s="15" t="n">
        <v>6170</v>
      </c>
      <c r="M3419" s="15" t="n">
        <v>50</v>
      </c>
      <c r="N3419" s="12" t="n">
        <v>0.002</v>
      </c>
      <c r="O3419" s="12" t="n">
        <v>0.199</v>
      </c>
      <c r="P3419" s="12" t="n">
        <v>9.93</v>
      </c>
      <c r="Q3419" s="26"/>
    </row>
    <row r="3420" ht="22.5" customHeight="1">
      <c r="A3420" s="20"/>
      <c r="B3420" s="20"/>
      <c r="C3420" s="13" t="n">
        <v>91551388</v>
      </c>
      <c r="D3420" s="13" t="s">
        <v>53</v>
      </c>
      <c r="E3420" s="14" t="s">
        <v>54</v>
      </c>
      <c r="F3420" s="13" t="s">
        <v>12</v>
      </c>
      <c r="G3420" s="24" t="n">
        <v>0.5</v>
      </c>
      <c r="H3420" s="13" t="n">
        <v>50</v>
      </c>
      <c r="I3420" s="21" t="n">
        <f>G3420*H3420*7</f>
        <v>175</v>
      </c>
      <c r="J3420" s="13" t="s">
        <v>126</v>
      </c>
      <c r="K3420" s="15" t="n">
        <v>408</v>
      </c>
      <c r="L3420" s="15" t="n">
        <v>162</v>
      </c>
      <c r="M3420" s="15" t="n">
        <v>0</v>
      </c>
      <c r="N3420" s="12" t="n">
        <v>0.019</v>
      </c>
      <c r="O3420" s="12" t="n">
        <v>0</v>
      </c>
      <c r="P3420" s="12" t="n">
        <v>3.0128</v>
      </c>
      <c r="Q3420" s="23" t="n">
        <f>M3422/H3420</f>
        <v>0.52</v>
      </c>
      <c r="S3420" s="4" t="s">
        <v>135</v>
      </c>
    </row>
    <row r="3421" ht="22.5" customHeight="1">
      <c r="A3421" s="20"/>
      <c r="B3421" s="20"/>
      <c r="C3421" s="13"/>
      <c r="D3421" s="20"/>
      <c r="E3421" s="29"/>
      <c r="F3421" s="20"/>
      <c r="G3421" s="29"/>
      <c r="H3421" s="20"/>
      <c r="I3421" s="20"/>
      <c r="J3421" s="13" t="s">
        <v>127</v>
      </c>
      <c r="K3421" s="15" t="n">
        <v>2612</v>
      </c>
      <c r="L3421" s="15" t="n">
        <v>1096</v>
      </c>
      <c r="M3421" s="15" t="n">
        <v>26</v>
      </c>
      <c r="N3421" s="12" t="n">
        <v>0.018</v>
      </c>
      <c r="O3421" s="12" t="n">
        <v>0.775</v>
      </c>
      <c r="P3421" s="12" t="n">
        <v>20.1556</v>
      </c>
      <c r="Q3421" s="26"/>
    </row>
    <row r="3422" ht="22.5" customHeight="1">
      <c r="A3422" s="20"/>
      <c r="B3422" s="20"/>
      <c r="C3422" s="13"/>
      <c r="D3422" s="20"/>
      <c r="E3422" s="29"/>
      <c r="F3422" s="20"/>
      <c r="G3422" s="29"/>
      <c r="H3422" s="20"/>
      <c r="I3422" s="20"/>
      <c r="J3422" s="13" t="s">
        <v>128</v>
      </c>
      <c r="K3422" s="15" t="n">
        <v>3046</v>
      </c>
      <c r="L3422" s="15" t="n">
        <v>1249</v>
      </c>
      <c r="M3422" s="15" t="n">
        <v>26</v>
      </c>
      <c r="N3422" s="12" t="n">
        <v>0.017</v>
      </c>
      <c r="O3422" s="12" t="n">
        <v>0.832</v>
      </c>
      <c r="P3422" s="12" t="n">
        <v>21.63</v>
      </c>
      <c r="Q3422" s="26"/>
    </row>
    <row r="3423" ht="22.5" customHeight="1">
      <c r="A3423" s="20"/>
      <c r="B3423" s="20"/>
      <c r="C3423" s="13" t="n">
        <v>91565948</v>
      </c>
      <c r="D3423" s="13" t="s">
        <v>47</v>
      </c>
      <c r="E3423" s="14" t="s">
        <v>14</v>
      </c>
      <c r="F3423" s="13" t="s">
        <v>12</v>
      </c>
      <c r="G3423" s="24" t="n">
        <v>0.16</v>
      </c>
      <c r="H3423" s="13" t="n">
        <v>170</v>
      </c>
      <c r="I3423" s="21" t="n">
        <f>G3423*H3423*7</f>
        <v>190.4</v>
      </c>
      <c r="J3423" s="13" t="s">
        <v>126</v>
      </c>
      <c r="K3423" s="15" t="n">
        <v>418</v>
      </c>
      <c r="L3423" s="15" t="n">
        <v>10</v>
      </c>
      <c r="M3423" s="15" t="n">
        <v>0</v>
      </c>
      <c r="N3423" s="12" t="n">
        <v>0.001</v>
      </c>
      <c r="O3423" s="12" t="n">
        <v>0</v>
      </c>
      <c r="P3423" s="12" t="n">
        <v>0.0057</v>
      </c>
      <c r="Q3423" s="23" t="n">
        <f>M3425/H3423</f>
        <v>0.0764705882352941</v>
      </c>
    </row>
    <row r="3424" ht="22.5" customHeight="1">
      <c r="A3424" s="20"/>
      <c r="B3424" s="20"/>
      <c r="C3424" s="13"/>
      <c r="D3424" s="20"/>
      <c r="E3424" s="29"/>
      <c r="F3424" s="20"/>
      <c r="G3424" s="29"/>
      <c r="H3424" s="20"/>
      <c r="I3424" s="20"/>
      <c r="J3424" s="13" t="s">
        <v>127</v>
      </c>
      <c r="K3424" s="15" t="n">
        <v>4796</v>
      </c>
      <c r="L3424" s="15" t="n">
        <v>377</v>
      </c>
      <c r="M3424" s="15" t="n">
        <v>7</v>
      </c>
      <c r="N3424" s="12" t="n">
        <v>0.006</v>
      </c>
      <c r="O3424" s="12" t="n">
        <v>0.325</v>
      </c>
      <c r="P3424" s="12" t="n">
        <v>2.2725</v>
      </c>
      <c r="Q3424" s="26"/>
    </row>
    <row r="3425" ht="22.5" customHeight="1">
      <c r="A3425" s="20"/>
      <c r="B3425" s="20"/>
      <c r="C3425" s="13"/>
      <c r="D3425" s="20"/>
      <c r="E3425" s="29"/>
      <c r="F3425" s="20"/>
      <c r="G3425" s="29"/>
      <c r="H3425" s="20"/>
      <c r="I3425" s="20"/>
      <c r="J3425" s="13" t="s">
        <v>128</v>
      </c>
      <c r="K3425" s="15" t="n">
        <v>8496</v>
      </c>
      <c r="L3425" s="15" t="n">
        <v>681</v>
      </c>
      <c r="M3425" s="15" t="n">
        <v>13</v>
      </c>
      <c r="N3425" s="12" t="n">
        <v>0.006</v>
      </c>
      <c r="O3425" s="12" t="n">
        <v>0.302</v>
      </c>
      <c r="P3425" s="12" t="n">
        <v>3.9243</v>
      </c>
      <c r="Q3425" s="26"/>
    </row>
    <row r="3426" ht="22.5" customHeight="1">
      <c r="A3426" s="20"/>
      <c r="B3426" s="20"/>
      <c r="C3426" s="13" t="n">
        <v>91550293</v>
      </c>
      <c r="D3426" s="13" t="s">
        <v>55</v>
      </c>
      <c r="E3426" s="14" t="s">
        <v>56</v>
      </c>
      <c r="F3426" s="13" t="s">
        <v>15</v>
      </c>
      <c r="G3426" s="24" t="n">
        <v>0.35</v>
      </c>
      <c r="H3426" s="13" t="n">
        <v>155</v>
      </c>
      <c r="I3426" s="21" t="n">
        <f>G3426*H3426*7</f>
        <v>379.75</v>
      </c>
      <c r="J3426" s="13" t="s">
        <v>126</v>
      </c>
      <c r="K3426" s="15" t="n">
        <v>304</v>
      </c>
      <c r="L3426" s="15" t="n">
        <v>24</v>
      </c>
      <c r="M3426" s="15" t="n">
        <v>0</v>
      </c>
      <c r="N3426" s="12" t="n">
        <v>0</v>
      </c>
      <c r="O3426" s="12" t="n">
        <v>0</v>
      </c>
      <c r="P3426" s="12" t="n">
        <v>0</v>
      </c>
      <c r="Q3426" s="23" t="n">
        <f>M3428/H3426</f>
        <v>0.148387096774194</v>
      </c>
    </row>
    <row r="3427" ht="22.5" customHeight="1">
      <c r="A3427" s="20"/>
      <c r="B3427" s="20"/>
      <c r="C3427" s="13"/>
      <c r="D3427" s="20"/>
      <c r="E3427" s="29"/>
      <c r="F3427" s="20"/>
      <c r="G3427" s="29"/>
      <c r="H3427" s="20"/>
      <c r="I3427" s="20"/>
      <c r="J3427" s="13" t="s">
        <v>127</v>
      </c>
      <c r="K3427" s="15" t="n">
        <v>12236</v>
      </c>
      <c r="L3427" s="15" t="n">
        <v>1864</v>
      </c>
      <c r="M3427" s="15" t="n">
        <v>7</v>
      </c>
      <c r="N3427" s="12" t="n">
        <v>0.001</v>
      </c>
      <c r="O3427" s="12" t="n">
        <v>0.35</v>
      </c>
      <c r="P3427" s="12" t="n">
        <v>2.45</v>
      </c>
      <c r="Q3427" s="26"/>
    </row>
    <row r="3428" ht="22.5" customHeight="1">
      <c r="A3428" s="20"/>
      <c r="B3428" s="20"/>
      <c r="C3428" s="13"/>
      <c r="D3428" s="20"/>
      <c r="E3428" s="29"/>
      <c r="F3428" s="20"/>
      <c r="G3428" s="29"/>
      <c r="H3428" s="20"/>
      <c r="I3428" s="20"/>
      <c r="J3428" s="13" t="s">
        <v>128</v>
      </c>
      <c r="K3428" s="15" t="n">
        <v>51271</v>
      </c>
      <c r="L3428" s="15" t="n">
        <v>6592</v>
      </c>
      <c r="M3428" s="15" t="n">
        <v>23</v>
      </c>
      <c r="N3428" s="12" t="n">
        <v>0.001</v>
      </c>
      <c r="O3428" s="12" t="n">
        <v>0.35</v>
      </c>
      <c r="P3428" s="12" t="n">
        <v>8.05</v>
      </c>
      <c r="Q3428" s="26"/>
    </row>
    <row r="3429" ht="22.5" customHeight="1">
      <c r="A3429" s="20"/>
      <c r="B3429" s="20"/>
      <c r="C3429" s="13" t="n">
        <v>9333145</v>
      </c>
      <c r="D3429" s="13" t="s">
        <v>57</v>
      </c>
      <c r="E3429" s="14" t="s">
        <v>14</v>
      </c>
      <c r="F3429" s="13" t="s">
        <v>26</v>
      </c>
      <c r="G3429" s="24" t="n">
        <v>0.35</v>
      </c>
      <c r="H3429" s="13" t="n">
        <v>200</v>
      </c>
      <c r="I3429" s="21" t="n">
        <f>G3429*H3429*7</f>
        <v>490</v>
      </c>
      <c r="J3429" s="13" t="s">
        <v>126</v>
      </c>
      <c r="K3429" s="15" t="n">
        <v>24965</v>
      </c>
      <c r="L3429" s="15" t="n">
        <v>233</v>
      </c>
      <c r="M3429" s="15" t="n">
        <v>4</v>
      </c>
      <c r="N3429" s="12" t="n">
        <v>0.01</v>
      </c>
      <c r="O3429" s="12" t="n">
        <v>0.41</v>
      </c>
      <c r="P3429" s="12" t="n">
        <v>1.65</v>
      </c>
      <c r="Q3429" s="23" t="n">
        <f>M3431/H3429</f>
        <v>0.395</v>
      </c>
    </row>
    <row r="3430" ht="22.5" customHeight="1">
      <c r="A3430" s="20"/>
      <c r="B3430" s="20"/>
      <c r="C3430" s="13"/>
      <c r="D3430" s="20"/>
      <c r="E3430" s="29"/>
      <c r="F3430" s="20"/>
      <c r="G3430" s="29"/>
      <c r="H3430" s="20"/>
      <c r="I3430" s="20"/>
      <c r="J3430" s="13" t="s">
        <v>127</v>
      </c>
      <c r="K3430" s="15" t="n">
        <v>74365</v>
      </c>
      <c r="L3430" s="15" t="n">
        <v>798</v>
      </c>
      <c r="M3430" s="15" t="n">
        <v>27</v>
      </c>
      <c r="N3430" s="12" t="n">
        <v>0.01</v>
      </c>
      <c r="O3430" s="12" t="n">
        <v>0.28</v>
      </c>
      <c r="P3430" s="12" t="n">
        <v>7.55</v>
      </c>
      <c r="Q3430" s="26"/>
    </row>
    <row r="3431" ht="22.5" customHeight="1">
      <c r="A3431" s="20"/>
      <c r="B3431" s="20"/>
      <c r="C3431" s="13"/>
      <c r="D3431" s="20"/>
      <c r="E3431" s="29"/>
      <c r="F3431" s="20"/>
      <c r="G3431" s="29"/>
      <c r="H3431" s="20"/>
      <c r="I3431" s="20"/>
      <c r="J3431" s="13" t="s">
        <v>128</v>
      </c>
      <c r="K3431" s="15" t="n">
        <v>99343</v>
      </c>
      <c r="L3431" s="15" t="n">
        <v>1172</v>
      </c>
      <c r="M3431" s="15" t="n">
        <v>79</v>
      </c>
      <c r="N3431" s="12" t="n">
        <v>0.01</v>
      </c>
      <c r="O3431" s="12" t="n">
        <v>0.2</v>
      </c>
      <c r="P3431" s="12" t="n">
        <v>16.1</v>
      </c>
      <c r="Q3431" s="26"/>
    </row>
    <row r="3432" ht="22.5" customHeight="1">
      <c r="A3432" s="20"/>
      <c r="B3432" s="20"/>
      <c r="C3432" s="13" t="n">
        <v>91557347</v>
      </c>
      <c r="D3432" s="13" t="s">
        <v>58</v>
      </c>
      <c r="E3432" s="14" t="s">
        <v>14</v>
      </c>
      <c r="F3432" s="13" t="s">
        <v>15</v>
      </c>
      <c r="G3432" s="24" t="n">
        <v>0.5</v>
      </c>
      <c r="H3432" s="13" t="n">
        <v>50</v>
      </c>
      <c r="I3432" s="21" t="n">
        <f>G3432*H3432*7</f>
        <v>175</v>
      </c>
      <c r="J3432" s="13" t="s">
        <v>126</v>
      </c>
      <c r="K3432" s="15" t="n">
        <v>568</v>
      </c>
      <c r="L3432" s="15" t="n">
        <v>94</v>
      </c>
      <c r="M3432" s="15" t="n">
        <v>0</v>
      </c>
      <c r="N3432" s="12" t="n">
        <v>0</v>
      </c>
      <c r="O3432" s="12" t="n">
        <v>0</v>
      </c>
      <c r="P3432" s="12" t="n">
        <v>0</v>
      </c>
      <c r="Q3432" s="23" t="n">
        <f>M3434/H3432</f>
        <v>0.5</v>
      </c>
    </row>
    <row r="3433" ht="22.5" customHeight="1">
      <c r="A3433" s="20"/>
      <c r="B3433" s="20"/>
      <c r="C3433" s="13"/>
      <c r="D3433" s="20"/>
      <c r="E3433" s="29"/>
      <c r="F3433" s="20"/>
      <c r="G3433" s="29"/>
      <c r="H3433" s="20"/>
      <c r="I3433" s="20"/>
      <c r="J3433" s="13" t="s">
        <v>127</v>
      </c>
      <c r="K3433" s="15" t="n">
        <v>18058</v>
      </c>
      <c r="L3433" s="15" t="n">
        <v>2394</v>
      </c>
      <c r="M3433" s="15" t="n">
        <v>7</v>
      </c>
      <c r="N3433" s="12" t="n">
        <v>0.002</v>
      </c>
      <c r="O3433" s="12" t="n">
        <v>0.8</v>
      </c>
      <c r="P3433" s="12" t="n">
        <v>5.6</v>
      </c>
      <c r="Q3433" s="26"/>
    </row>
    <row r="3434" ht="22.5" customHeight="1">
      <c r="A3434" s="20"/>
      <c r="B3434" s="20"/>
      <c r="C3434" s="13"/>
      <c r="D3434" s="20"/>
      <c r="E3434" s="29"/>
      <c r="F3434" s="20"/>
      <c r="G3434" s="29"/>
      <c r="H3434" s="20"/>
      <c r="I3434" s="20"/>
      <c r="J3434" s="13" t="s">
        <v>128</v>
      </c>
      <c r="K3434" s="15" t="n">
        <v>61562</v>
      </c>
      <c r="L3434" s="15" t="n">
        <v>8391</v>
      </c>
      <c r="M3434" s="15" t="n">
        <v>25</v>
      </c>
      <c r="N3434" s="12" t="n">
        <v>0.002</v>
      </c>
      <c r="O3434" s="12" t="n">
        <v>0.8</v>
      </c>
      <c r="P3434" s="12" t="n">
        <v>20</v>
      </c>
      <c r="Q3434" s="26"/>
    </row>
    <row r="3435" ht="22.5" customHeight="1">
      <c r="A3435" s="20"/>
      <c r="B3435" s="20"/>
      <c r="C3435" s="13" t="n">
        <v>12115625</v>
      </c>
      <c r="D3435" s="13" t="s">
        <v>59</v>
      </c>
      <c r="E3435" s="14" t="s">
        <v>14</v>
      </c>
      <c r="F3435" s="13" t="s">
        <v>15</v>
      </c>
      <c r="G3435" s="24" t="n">
        <v>0.3</v>
      </c>
      <c r="H3435" s="13" t="n">
        <v>50</v>
      </c>
      <c r="I3435" s="21" t="n">
        <f>G3435*H3435*7</f>
        <v>105</v>
      </c>
      <c r="J3435" s="13" t="s">
        <v>126</v>
      </c>
      <c r="K3435" s="15" t="n">
        <v>3</v>
      </c>
      <c r="L3435" s="15" t="n">
        <v>2</v>
      </c>
      <c r="M3435" s="15" t="n">
        <v>0</v>
      </c>
      <c r="N3435" s="12" t="n">
        <v>0</v>
      </c>
      <c r="O3435" s="12" t="n">
        <v>0</v>
      </c>
      <c r="P3435" s="12" t="n">
        <v>0</v>
      </c>
      <c r="Q3435" s="23" t="n">
        <f>M3437/H3435</f>
        <v>0</v>
      </c>
    </row>
    <row r="3436" ht="22.5" customHeight="1">
      <c r="A3436" s="20"/>
      <c r="B3436" s="20"/>
      <c r="C3436" s="13"/>
      <c r="D3436" s="20"/>
      <c r="E3436" s="29"/>
      <c r="F3436" s="20"/>
      <c r="G3436" s="29"/>
      <c r="H3436" s="20"/>
      <c r="I3436" s="20"/>
      <c r="J3436" s="13" t="s">
        <v>127</v>
      </c>
      <c r="K3436" s="15" t="n">
        <v>618</v>
      </c>
      <c r="L3436" s="15" t="n">
        <v>80</v>
      </c>
      <c r="M3436" s="15" t="n">
        <v>0</v>
      </c>
      <c r="N3436" s="12" t="n">
        <v>0</v>
      </c>
      <c r="O3436" s="12" t="n">
        <v>0</v>
      </c>
      <c r="P3436" s="12" t="n">
        <v>0</v>
      </c>
      <c r="Q3436" s="26"/>
    </row>
    <row r="3437" ht="22.5" customHeight="1">
      <c r="A3437" s="20"/>
      <c r="B3437" s="20"/>
      <c r="C3437" s="13"/>
      <c r="D3437" s="20"/>
      <c r="E3437" s="29"/>
      <c r="F3437" s="20"/>
      <c r="G3437" s="29"/>
      <c r="H3437" s="20"/>
      <c r="I3437" s="20"/>
      <c r="J3437" s="13" t="s">
        <v>128</v>
      </c>
      <c r="K3437" s="15" t="n">
        <v>1591</v>
      </c>
      <c r="L3437" s="15" t="n">
        <v>164</v>
      </c>
      <c r="M3437" s="15" t="n">
        <v>0</v>
      </c>
      <c r="N3437" s="12" t="n">
        <v>0</v>
      </c>
      <c r="O3437" s="12" t="n">
        <v>0</v>
      </c>
      <c r="P3437" s="12" t="n">
        <v>0</v>
      </c>
      <c r="Q3437" s="26"/>
    </row>
    <row r="3438" ht="22.5" customHeight="1">
      <c r="A3438" s="20"/>
      <c r="B3438" s="20"/>
      <c r="C3438" s="13" t="n">
        <v>91564896</v>
      </c>
      <c r="D3438" s="13" t="s">
        <v>60</v>
      </c>
      <c r="E3438" s="14" t="s">
        <v>14</v>
      </c>
      <c r="F3438" s="13" t="s">
        <v>15</v>
      </c>
      <c r="G3438" s="24" t="n">
        <v>0.35</v>
      </c>
      <c r="H3438" s="13" t="n">
        <v>60</v>
      </c>
      <c r="I3438" s="21" t="n">
        <f>G3438*H3438*7</f>
        <v>147</v>
      </c>
      <c r="J3438" s="13" t="s">
        <v>126</v>
      </c>
      <c r="K3438" s="15" t="n">
        <v>334</v>
      </c>
      <c r="L3438" s="15" t="n">
        <v>5</v>
      </c>
      <c r="M3438" s="15" t="n">
        <v>0</v>
      </c>
      <c r="N3438" s="12" t="n">
        <v>0</v>
      </c>
      <c r="O3438" s="12" t="n">
        <v>0</v>
      </c>
      <c r="P3438" s="12" t="n">
        <v>0</v>
      </c>
      <c r="Q3438" s="23" t="n">
        <f>M3440/H3438</f>
        <v>0.983333333333333</v>
      </c>
      <c r="S3438" s="11"/>
    </row>
    <row r="3439" ht="22.5" customHeight="1">
      <c r="A3439" s="20"/>
      <c r="B3439" s="20"/>
      <c r="C3439" s="13"/>
      <c r="D3439" s="20"/>
      <c r="E3439" s="29"/>
      <c r="F3439" s="20"/>
      <c r="G3439" s="29"/>
      <c r="H3439" s="20"/>
      <c r="I3439" s="20"/>
      <c r="J3439" s="13" t="s">
        <v>127</v>
      </c>
      <c r="K3439" s="15" t="n">
        <v>26667</v>
      </c>
      <c r="L3439" s="15" t="n">
        <v>4694</v>
      </c>
      <c r="M3439" s="15" t="n">
        <v>31</v>
      </c>
      <c r="N3439" s="12" t="n">
        <v>0.002</v>
      </c>
      <c r="O3439" s="12" t="n">
        <v>0.35</v>
      </c>
      <c r="P3439" s="12" t="n">
        <v>10.85</v>
      </c>
      <c r="Q3439" s="26"/>
    </row>
    <row r="3440" ht="22.5" customHeight="1">
      <c r="A3440" s="20"/>
      <c r="B3440" s="20"/>
      <c r="C3440" s="13"/>
      <c r="D3440" s="20"/>
      <c r="E3440" s="29"/>
      <c r="F3440" s="20"/>
      <c r="G3440" s="29"/>
      <c r="H3440" s="20"/>
      <c r="I3440" s="20"/>
      <c r="J3440" s="13" t="s">
        <v>128</v>
      </c>
      <c r="K3440" s="15" t="n">
        <v>96794</v>
      </c>
      <c r="L3440" s="15" t="n">
        <v>17269</v>
      </c>
      <c r="M3440" s="15" t="n">
        <v>59</v>
      </c>
      <c r="N3440" s="12" t="n">
        <v>0.001</v>
      </c>
      <c r="O3440" s="12" t="n">
        <v>0.35</v>
      </c>
      <c r="P3440" s="12" t="n">
        <v>20.65</v>
      </c>
      <c r="Q3440" s="26"/>
    </row>
    <row r="3441" ht="22.5" customHeight="1">
      <c r="A3441" s="20"/>
      <c r="B3441" s="20"/>
      <c r="C3441" s="13" t="n">
        <v>91566789</v>
      </c>
      <c r="D3441" s="13" t="s">
        <v>61</v>
      </c>
      <c r="E3441" s="13" t="s">
        <v>42</v>
      </c>
      <c r="F3441" s="13" t="s">
        <v>15</v>
      </c>
      <c r="G3441" s="24" t="n">
        <v>0.15</v>
      </c>
      <c r="H3441" s="13" t="n">
        <v>50</v>
      </c>
      <c r="I3441" s="21" t="n">
        <f>G3441*H3441*7</f>
        <v>52.5</v>
      </c>
      <c r="J3441" s="13" t="s">
        <v>126</v>
      </c>
      <c r="K3441" s="15" t="s">
        <v>139</v>
      </c>
      <c r="L3441" s="15"/>
      <c r="M3441" s="15"/>
      <c r="N3441" s="12"/>
      <c r="O3441" s="12"/>
      <c r="P3441" s="12"/>
      <c r="Q3441" s="23" t="n">
        <f>M3443/H3441</f>
        <v>1</v>
      </c>
    </row>
    <row r="3442" ht="22.5" customHeight="1">
      <c r="A3442" s="20"/>
      <c r="B3442" s="20"/>
      <c r="C3442" s="13"/>
      <c r="D3442" s="20"/>
      <c r="E3442" s="20"/>
      <c r="F3442" s="20"/>
      <c r="G3442" s="29"/>
      <c r="H3442" s="20"/>
      <c r="I3442" s="20"/>
      <c r="J3442" s="13" t="s">
        <v>127</v>
      </c>
      <c r="K3442" s="15" t="s">
        <v>139</v>
      </c>
      <c r="L3442" s="15"/>
      <c r="M3442" s="15"/>
      <c r="N3442" s="12"/>
      <c r="O3442" s="12"/>
      <c r="P3442" s="12"/>
      <c r="Q3442" s="26"/>
    </row>
    <row r="3443" ht="22.5" customHeight="1">
      <c r="A3443" s="20"/>
      <c r="B3443" s="20"/>
      <c r="C3443" s="13"/>
      <c r="D3443" s="20"/>
      <c r="E3443" s="20"/>
      <c r="F3443" s="20"/>
      <c r="G3443" s="29"/>
      <c r="H3443" s="20"/>
      <c r="I3443" s="20"/>
      <c r="J3443" s="13" t="s">
        <v>128</v>
      </c>
      <c r="K3443" s="15" t="n">
        <v>167708</v>
      </c>
      <c r="L3443" s="15" t="n">
        <v>57749</v>
      </c>
      <c r="M3443" s="15" t="n">
        <v>50</v>
      </c>
      <c r="N3443" s="12" t="n">
        <v>0</v>
      </c>
      <c r="O3443" s="12" t="n">
        <v>0.101</v>
      </c>
      <c r="P3443" s="12" t="n">
        <v>5.05</v>
      </c>
      <c r="Q3443" s="26"/>
    </row>
    <row r="3444" ht="22.5" customHeight="1">
      <c r="A3444" s="20"/>
      <c r="B3444" s="20"/>
      <c r="C3444" s="13" t="n">
        <v>12306671</v>
      </c>
      <c r="D3444" s="13" t="s">
        <v>62</v>
      </c>
      <c r="E3444" s="14" t="s">
        <v>63</v>
      </c>
      <c r="F3444" s="13" t="s">
        <v>21</v>
      </c>
      <c r="G3444" s="24" t="n">
        <v>0.22</v>
      </c>
      <c r="H3444" s="13" t="n">
        <v>100</v>
      </c>
      <c r="I3444" s="21" t="n">
        <f>G3444*H3444*7</f>
        <v>154</v>
      </c>
      <c r="J3444" s="13" t="s">
        <v>126</v>
      </c>
      <c r="K3444" s="15" t="n">
        <v>0</v>
      </c>
      <c r="L3444" s="15" t="n">
        <v>0</v>
      </c>
      <c r="M3444" s="15" t="n">
        <v>0</v>
      </c>
      <c r="N3444" s="12" t="n">
        <v>0</v>
      </c>
      <c r="O3444" s="12" t="n">
        <v>0</v>
      </c>
      <c r="P3444" s="12" t="n">
        <v>0</v>
      </c>
      <c r="Q3444" s="23" t="n">
        <f>M3446/H3444</f>
        <v>0.14</v>
      </c>
    </row>
    <row r="3445" ht="22.5" customHeight="1">
      <c r="A3445" s="20"/>
      <c r="B3445" s="20"/>
      <c r="C3445" s="13"/>
      <c r="D3445" s="20"/>
      <c r="E3445" s="29"/>
      <c r="F3445" s="20"/>
      <c r="G3445" s="29"/>
      <c r="H3445" s="20"/>
      <c r="I3445" s="20"/>
      <c r="J3445" s="13" t="s">
        <v>127</v>
      </c>
      <c r="K3445" s="15" t="n">
        <v>11227</v>
      </c>
      <c r="L3445" s="15" t="n">
        <v>2728</v>
      </c>
      <c r="M3445" s="15" t="n">
        <v>8</v>
      </c>
      <c r="N3445" s="12" t="n">
        <v>0</v>
      </c>
      <c r="O3445" s="12" t="n">
        <v>0.2125</v>
      </c>
      <c r="P3445" s="12" t="n">
        <v>1.7</v>
      </c>
      <c r="Q3445" s="26"/>
    </row>
    <row r="3446" ht="22.5" customHeight="1">
      <c r="A3446" s="20"/>
      <c r="B3446" s="20"/>
      <c r="C3446" s="13"/>
      <c r="D3446" s="20"/>
      <c r="E3446" s="29"/>
      <c r="F3446" s="20"/>
      <c r="G3446" s="29"/>
      <c r="H3446" s="20"/>
      <c r="I3446" s="20"/>
      <c r="J3446" s="13" t="s">
        <v>128</v>
      </c>
      <c r="K3446" s="15" t="n">
        <v>14609</v>
      </c>
      <c r="L3446" s="15" t="n">
        <v>3962</v>
      </c>
      <c r="M3446" s="15" t="n">
        <v>14</v>
      </c>
      <c r="N3446" s="12" t="n">
        <v>0</v>
      </c>
      <c r="O3446" s="12" t="n">
        <v>0.2157</v>
      </c>
      <c r="P3446" s="12" t="n">
        <v>3.02</v>
      </c>
      <c r="Q3446" s="26"/>
    </row>
    <row r="3447" ht="22.5" customHeight="1">
      <c r="A3447" s="20"/>
      <c r="B3447" s="20"/>
      <c r="C3447" s="13" t="n">
        <v>12304863</v>
      </c>
      <c r="D3447" s="13" t="s">
        <v>59</v>
      </c>
      <c r="E3447" s="14" t="s">
        <v>14</v>
      </c>
      <c r="F3447" s="13" t="s">
        <v>26</v>
      </c>
      <c r="G3447" s="24" t="n">
        <v>0.5</v>
      </c>
      <c r="H3447" s="13" t="n">
        <v>100</v>
      </c>
      <c r="I3447" s="21" t="n">
        <f>G3447*H3447*7</f>
        <v>350</v>
      </c>
      <c r="J3447" s="13" t="s">
        <v>126</v>
      </c>
      <c r="K3447" s="15" t="n">
        <v>17</v>
      </c>
      <c r="L3447" s="15" t="n">
        <v>0</v>
      </c>
      <c r="M3447" s="15" t="n">
        <v>0</v>
      </c>
      <c r="N3447" s="12" t="n">
        <v>0</v>
      </c>
      <c r="O3447" s="12" t="n">
        <v>0</v>
      </c>
      <c r="P3447" s="12" t="n">
        <v>0</v>
      </c>
      <c r="Q3447" s="23" t="n">
        <f>M3449/H3447</f>
        <v>0.01</v>
      </c>
    </row>
    <row r="3448" ht="22.5" customHeight="1">
      <c r="A3448" s="20"/>
      <c r="B3448" s="20"/>
      <c r="C3448" s="13"/>
      <c r="D3448" s="20"/>
      <c r="E3448" s="29"/>
      <c r="F3448" s="20"/>
      <c r="G3448" s="29"/>
      <c r="H3448" s="20"/>
      <c r="I3448" s="20"/>
      <c r="J3448" s="13" t="s">
        <v>127</v>
      </c>
      <c r="K3448" s="15" t="n">
        <v>190</v>
      </c>
      <c r="L3448" s="15" t="n">
        <v>0</v>
      </c>
      <c r="M3448" s="15" t="n">
        <v>0</v>
      </c>
      <c r="N3448" s="12" t="n">
        <v>0</v>
      </c>
      <c r="O3448" s="12" t="n">
        <v>0</v>
      </c>
      <c r="P3448" s="12" t="n">
        <v>0</v>
      </c>
      <c r="Q3448" s="26"/>
      <c r="R3448" s="4" t="s">
        <v>167</v>
      </c>
    </row>
    <row r="3449" ht="22.5" customHeight="1">
      <c r="A3449" s="20"/>
      <c r="B3449" s="20"/>
      <c r="C3449" s="13"/>
      <c r="D3449" s="20"/>
      <c r="E3449" s="29"/>
      <c r="F3449" s="20"/>
      <c r="G3449" s="29"/>
      <c r="H3449" s="20"/>
      <c r="I3449" s="20"/>
      <c r="J3449" s="13" t="s">
        <v>128</v>
      </c>
      <c r="K3449" s="15" t="n">
        <v>434</v>
      </c>
      <c r="L3449" s="15" t="n">
        <v>2</v>
      </c>
      <c r="M3449" s="15" t="n">
        <v>1</v>
      </c>
      <c r="N3449" s="12" t="n">
        <v>0.02</v>
      </c>
      <c r="O3449" s="12" t="n">
        <v>0.04</v>
      </c>
      <c r="P3449" s="12" t="n">
        <v>0.04</v>
      </c>
      <c r="Q3449" s="26"/>
    </row>
    <row r="3450" ht="22.5" customHeight="1">
      <c r="A3450" s="20"/>
      <c r="B3450" s="20"/>
      <c r="C3450" s="13" t="n">
        <v>5617321</v>
      </c>
      <c r="D3450" s="13" t="s">
        <v>62</v>
      </c>
      <c r="E3450" s="14" t="s">
        <v>63</v>
      </c>
      <c r="F3450" s="13" t="s">
        <v>12</v>
      </c>
      <c r="G3450" s="24" t="n">
        <v>0.2</v>
      </c>
      <c r="H3450" s="13" t="n">
        <v>100</v>
      </c>
      <c r="I3450" s="21" t="n">
        <f>G3450*H3450*7</f>
        <v>140</v>
      </c>
      <c r="J3450" s="13" t="s">
        <v>126</v>
      </c>
      <c r="K3450" s="15" t="n">
        <v>14</v>
      </c>
      <c r="L3450" s="15" t="n">
        <v>6</v>
      </c>
      <c r="M3450" s="15" t="n">
        <v>0</v>
      </c>
      <c r="N3450" s="12" t="n">
        <v>0</v>
      </c>
      <c r="O3450" s="12" t="n">
        <v>0</v>
      </c>
      <c r="P3450" s="12" t="n">
        <v>0.0002</v>
      </c>
      <c r="Q3450" s="23" t="n">
        <f>M3452/H3450</f>
        <v>0</v>
      </c>
    </row>
    <row r="3451" ht="22.5" customHeight="1">
      <c r="A3451" s="20"/>
      <c r="B3451" s="20"/>
      <c r="C3451" s="13"/>
      <c r="D3451" s="20"/>
      <c r="E3451" s="29"/>
      <c r="F3451" s="20"/>
      <c r="G3451" s="29"/>
      <c r="H3451" s="20"/>
      <c r="I3451" s="20"/>
      <c r="J3451" s="13" t="s">
        <v>127</v>
      </c>
      <c r="K3451" s="15" t="n">
        <v>289</v>
      </c>
      <c r="L3451" s="15" t="n">
        <v>85</v>
      </c>
      <c r="M3451" s="15" t="n">
        <v>0</v>
      </c>
      <c r="N3451" s="12" t="n">
        <v>0</v>
      </c>
      <c r="O3451" s="12" t="n">
        <v>0</v>
      </c>
      <c r="P3451" s="12" t="n">
        <v>0.0178</v>
      </c>
      <c r="Q3451" s="26"/>
    </row>
    <row r="3452" ht="22.5" customHeight="1">
      <c r="A3452" s="20"/>
      <c r="B3452" s="20"/>
      <c r="C3452" s="13"/>
      <c r="D3452" s="20"/>
      <c r="E3452" s="29"/>
      <c r="F3452" s="20"/>
      <c r="G3452" s="29"/>
      <c r="H3452" s="20"/>
      <c r="I3452" s="20"/>
      <c r="J3452" s="13" t="s">
        <v>128</v>
      </c>
      <c r="K3452" s="15" t="n">
        <v>1473</v>
      </c>
      <c r="L3452" s="15" t="n">
        <v>450</v>
      </c>
      <c r="M3452" s="15" t="n">
        <v>0</v>
      </c>
      <c r="N3452" s="12" t="n">
        <v>0</v>
      </c>
      <c r="O3452" s="12" t="n">
        <v>0</v>
      </c>
      <c r="P3452" s="12" t="n">
        <v>0.0659</v>
      </c>
      <c r="Q3452" s="26"/>
    </row>
    <row r="3453" ht="22.5" customHeight="1">
      <c r="A3453" s="20"/>
      <c r="B3453" s="20"/>
      <c r="C3453" s="13" t="n">
        <v>12398053</v>
      </c>
      <c r="D3453" s="13" t="s">
        <v>62</v>
      </c>
      <c r="E3453" s="14" t="s">
        <v>63</v>
      </c>
      <c r="F3453" s="13" t="s">
        <v>26</v>
      </c>
      <c r="G3453" s="24" t="n">
        <v>0.22</v>
      </c>
      <c r="H3453" s="13" t="n">
        <v>100</v>
      </c>
      <c r="I3453" s="21" t="n">
        <f>G3453*H3453*7</f>
        <v>154</v>
      </c>
      <c r="J3453" s="13" t="s">
        <v>126</v>
      </c>
      <c r="K3453" s="15" t="n">
        <v>1833</v>
      </c>
      <c r="L3453" s="15" t="n">
        <v>392</v>
      </c>
      <c r="M3453" s="15" t="n">
        <v>0</v>
      </c>
      <c r="N3453" s="12" t="n">
        <v>0.01</v>
      </c>
      <c r="O3453" s="12" t="n">
        <v>0</v>
      </c>
      <c r="P3453" s="12" t="n">
        <v>2.86</v>
      </c>
      <c r="Q3453" s="23" t="n">
        <f>M3455/H3453</f>
        <v>0</v>
      </c>
    </row>
    <row r="3454" ht="22.5" customHeight="1">
      <c r="A3454" s="20"/>
      <c r="B3454" s="20"/>
      <c r="C3454" s="13"/>
      <c r="D3454" s="20"/>
      <c r="E3454" s="29"/>
      <c r="F3454" s="20"/>
      <c r="G3454" s="29"/>
      <c r="H3454" s="20"/>
      <c r="I3454" s="20"/>
      <c r="J3454" s="13" t="s">
        <v>127</v>
      </c>
      <c r="K3454" s="15" t="n">
        <v>1844</v>
      </c>
      <c r="L3454" s="15" t="n">
        <v>394</v>
      </c>
      <c r="M3454" s="15" t="n">
        <v>0</v>
      </c>
      <c r="N3454" s="12" t="n">
        <v>0.01</v>
      </c>
      <c r="O3454" s="12" t="n">
        <v>0</v>
      </c>
      <c r="P3454" s="12" t="n">
        <v>2.87</v>
      </c>
      <c r="Q3454" s="26"/>
      <c r="R3454" s="4" t="s">
        <v>168</v>
      </c>
    </row>
    <row r="3455" ht="22.5" customHeight="1">
      <c r="A3455" s="20"/>
      <c r="B3455" s="20"/>
      <c r="C3455" s="13"/>
      <c r="D3455" s="20"/>
      <c r="E3455" s="29"/>
      <c r="F3455" s="20"/>
      <c r="G3455" s="29"/>
      <c r="H3455" s="20"/>
      <c r="I3455" s="20"/>
      <c r="J3455" s="13" t="s">
        <v>128</v>
      </c>
      <c r="K3455" s="15" t="n">
        <v>1844</v>
      </c>
      <c r="L3455" s="15" t="n">
        <v>394</v>
      </c>
      <c r="M3455" s="15" t="n">
        <v>0</v>
      </c>
      <c r="N3455" s="12" t="n">
        <v>0.01</v>
      </c>
      <c r="O3455" s="12" t="n">
        <v>0</v>
      </c>
      <c r="P3455" s="12" t="n">
        <v>2.87</v>
      </c>
      <c r="Q3455" s="26"/>
    </row>
    <row r="3456" ht="22.5" customHeight="1">
      <c r="A3456" s="20"/>
      <c r="B3456" s="20"/>
      <c r="C3456" s="13" t="n">
        <v>91567363</v>
      </c>
      <c r="D3456" s="13" t="s">
        <v>64</v>
      </c>
      <c r="E3456" s="14" t="s">
        <v>14</v>
      </c>
      <c r="F3456" s="13" t="s">
        <v>15</v>
      </c>
      <c r="G3456" s="24" t="n">
        <v>0.25</v>
      </c>
      <c r="H3456" s="13" t="n">
        <v>200</v>
      </c>
      <c r="I3456" s="21" t="n">
        <f>G3456*H3456*7</f>
        <v>350</v>
      </c>
      <c r="J3456" s="13" t="s">
        <v>126</v>
      </c>
      <c r="K3456" s="15" t="s">
        <v>149</v>
      </c>
      <c r="L3456" s="15"/>
      <c r="M3456" s="15"/>
      <c r="N3456" s="12"/>
      <c r="O3456" s="12"/>
      <c r="P3456" s="12"/>
      <c r="Q3456" s="23" t="n">
        <f>M3458/H3456</f>
        <v>0.495</v>
      </c>
    </row>
    <row r="3457" ht="22.5" customHeight="1">
      <c r="A3457" s="20"/>
      <c r="B3457" s="20"/>
      <c r="C3457" s="13"/>
      <c r="D3457" s="20"/>
      <c r="E3457" s="29"/>
      <c r="F3457" s="20"/>
      <c r="G3457" s="29"/>
      <c r="H3457" s="20"/>
      <c r="I3457" s="20"/>
      <c r="J3457" s="13" t="s">
        <v>127</v>
      </c>
      <c r="K3457" s="15" t="n">
        <v>13712</v>
      </c>
      <c r="L3457" s="15" t="n">
        <v>1803</v>
      </c>
      <c r="M3457" s="15" t="n">
        <v>19</v>
      </c>
      <c r="N3457" s="12" t="n">
        <v>0.003</v>
      </c>
      <c r="O3457" s="12" t="n">
        <v>0.237</v>
      </c>
      <c r="P3457" s="12" t="n">
        <v>4.5</v>
      </c>
      <c r="Q3457" s="26"/>
    </row>
    <row r="3458" ht="22.5" customHeight="1">
      <c r="A3458" s="20"/>
      <c r="B3458" s="20"/>
      <c r="C3458" s="13"/>
      <c r="D3458" s="20"/>
      <c r="E3458" s="29"/>
      <c r="F3458" s="20"/>
      <c r="G3458" s="29"/>
      <c r="H3458" s="20"/>
      <c r="I3458" s="20"/>
      <c r="J3458" s="13" t="s">
        <v>128</v>
      </c>
      <c r="K3458" s="15" t="n">
        <v>126491</v>
      </c>
      <c r="L3458" s="15" t="n">
        <v>9340</v>
      </c>
      <c r="M3458" s="15" t="n">
        <v>99</v>
      </c>
      <c r="N3458" s="12" t="n">
        <v>0.003</v>
      </c>
      <c r="O3458" s="12" t="n">
        <v>0.247</v>
      </c>
      <c r="P3458" s="12" t="n">
        <v>24.5</v>
      </c>
      <c r="Q3458" s="26"/>
    </row>
    <row r="3459" ht="22.5" customHeight="1">
      <c r="A3459" s="20"/>
      <c r="B3459" s="20"/>
      <c r="C3459" s="13" t="n">
        <v>91567806</v>
      </c>
      <c r="D3459" s="13" t="s">
        <v>64</v>
      </c>
      <c r="E3459" s="14" t="s">
        <v>65</v>
      </c>
      <c r="F3459" s="13" t="s">
        <v>15</v>
      </c>
      <c r="G3459" s="24" t="n">
        <v>0.15</v>
      </c>
      <c r="H3459" s="13" t="n">
        <v>200</v>
      </c>
      <c r="I3459" s="21" t="n">
        <f>G3459*H3459*7</f>
        <v>210</v>
      </c>
      <c r="J3459" s="13" t="s">
        <v>126</v>
      </c>
      <c r="K3459" s="15" t="s">
        <v>149</v>
      </c>
      <c r="L3459" s="15"/>
      <c r="M3459" s="15"/>
      <c r="N3459" s="12"/>
      <c r="O3459" s="12"/>
      <c r="P3459" s="12"/>
      <c r="Q3459" s="23" t="n">
        <f>M3461/H3459</f>
        <v>0.055</v>
      </c>
    </row>
    <row r="3460" ht="22.5" customHeight="1">
      <c r="A3460" s="20"/>
      <c r="B3460" s="20"/>
      <c r="C3460" s="13"/>
      <c r="D3460" s="20"/>
      <c r="E3460" s="29"/>
      <c r="F3460" s="20"/>
      <c r="G3460" s="29"/>
      <c r="H3460" s="20"/>
      <c r="I3460" s="20"/>
      <c r="J3460" s="13" t="s">
        <v>127</v>
      </c>
      <c r="K3460" s="15" t="n">
        <v>4787</v>
      </c>
      <c r="L3460" s="15" t="n">
        <v>385</v>
      </c>
      <c r="M3460" s="15" t="n">
        <v>3</v>
      </c>
      <c r="N3460" s="12" t="n">
        <v>0.001</v>
      </c>
      <c r="O3460" s="12" t="n">
        <v>0.1</v>
      </c>
      <c r="P3460" s="12" t="n">
        <v>0.3</v>
      </c>
      <c r="Q3460" s="26"/>
    </row>
    <row r="3461" ht="22.5" customHeight="1">
      <c r="A3461" s="20"/>
      <c r="B3461" s="20"/>
      <c r="C3461" s="13"/>
      <c r="D3461" s="20"/>
      <c r="E3461" s="29"/>
      <c r="F3461" s="20"/>
      <c r="G3461" s="29"/>
      <c r="H3461" s="20"/>
      <c r="I3461" s="20"/>
      <c r="J3461" s="13" t="s">
        <v>128</v>
      </c>
      <c r="K3461" s="15" t="n">
        <v>59006</v>
      </c>
      <c r="L3461" s="15" t="n">
        <v>4230</v>
      </c>
      <c r="M3461" s="15" t="n">
        <v>11</v>
      </c>
      <c r="N3461" s="12" t="n">
        <v>0</v>
      </c>
      <c r="O3461" s="12" t="n">
        <v>0.136</v>
      </c>
      <c r="P3461" s="12" t="n">
        <v>1.5</v>
      </c>
      <c r="Q3461" s="26"/>
    </row>
    <row r="3462" ht="22.5" customHeight="1">
      <c r="A3462" s="20"/>
      <c r="B3462" s="20"/>
      <c r="C3462" s="13" t="n">
        <v>12373981</v>
      </c>
      <c r="D3462" s="13" t="s">
        <v>66</v>
      </c>
      <c r="E3462" s="14" t="s">
        <v>36</v>
      </c>
      <c r="F3462" s="13" t="s">
        <v>15</v>
      </c>
      <c r="G3462" s="24" t="n">
        <v>0.04</v>
      </c>
      <c r="H3462" s="13" t="n">
        <v>250</v>
      </c>
      <c r="I3462" s="21" t="n">
        <f>G3462*H3462*7</f>
        <v>70</v>
      </c>
      <c r="J3462" s="13" t="s">
        <v>126</v>
      </c>
      <c r="K3462" s="15" t="s">
        <v>149</v>
      </c>
      <c r="L3462" s="15"/>
      <c r="M3462" s="15"/>
      <c r="N3462" s="12"/>
      <c r="O3462" s="12"/>
      <c r="P3462" s="12"/>
      <c r="Q3462" s="23" t="n">
        <f>M3464/H3462</f>
        <v>0.004</v>
      </c>
    </row>
    <row r="3463" ht="22.5" customHeight="1">
      <c r="A3463" s="20"/>
      <c r="B3463" s="20"/>
      <c r="C3463" s="13"/>
      <c r="D3463" s="20"/>
      <c r="E3463" s="29"/>
      <c r="F3463" s="20"/>
      <c r="G3463" s="29"/>
      <c r="H3463" s="20"/>
      <c r="I3463" s="20"/>
      <c r="J3463" s="13" t="s">
        <v>127</v>
      </c>
      <c r="K3463" s="15" t="s">
        <v>149</v>
      </c>
      <c r="L3463" s="15"/>
      <c r="M3463" s="15"/>
      <c r="N3463" s="12"/>
      <c r="O3463" s="12"/>
      <c r="P3463" s="12"/>
      <c r="Q3463" s="26"/>
    </row>
    <row r="3464" ht="22.5" customHeight="1">
      <c r="A3464" s="20"/>
      <c r="B3464" s="20"/>
      <c r="C3464" s="13"/>
      <c r="D3464" s="20"/>
      <c r="E3464" s="29"/>
      <c r="F3464" s="20"/>
      <c r="G3464" s="29"/>
      <c r="H3464" s="20"/>
      <c r="I3464" s="20"/>
      <c r="J3464" s="13" t="s">
        <v>128</v>
      </c>
      <c r="K3464" s="15" t="n">
        <v>214</v>
      </c>
      <c r="L3464" s="15" t="n">
        <v>3</v>
      </c>
      <c r="M3464" s="15" t="n">
        <v>1</v>
      </c>
      <c r="N3464" s="12" t="n">
        <v>0</v>
      </c>
      <c r="O3464" s="12" t="n">
        <v>0</v>
      </c>
      <c r="P3464" s="12" t="n">
        <v>0</v>
      </c>
      <c r="Q3464" s="26"/>
    </row>
    <row r="3465" ht="22.5" customHeight="1">
      <c r="A3465" s="20"/>
      <c r="B3465" s="51" t="s">
        <v>137</v>
      </c>
      <c r="C3465" s="13" t="n">
        <v>91399439</v>
      </c>
      <c r="D3465" s="13" t="s">
        <v>69</v>
      </c>
      <c r="E3465" s="14" t="s">
        <v>42</v>
      </c>
      <c r="F3465" s="13" t="s">
        <v>15</v>
      </c>
      <c r="G3465" s="24" t="n">
        <v>0.1</v>
      </c>
      <c r="H3465" s="13" t="n">
        <v>200</v>
      </c>
      <c r="I3465" s="21" t="n">
        <f>G3465*H3465*7</f>
        <v>140</v>
      </c>
      <c r="J3465" s="13" t="s">
        <v>126</v>
      </c>
      <c r="K3465" s="17" t="n">
        <v>3774</v>
      </c>
      <c r="L3465" s="15" t="n">
        <v>51</v>
      </c>
      <c r="M3465" s="17" t="n">
        <v>0</v>
      </c>
      <c r="N3465" s="12" t="n">
        <v>0</v>
      </c>
      <c r="O3465" s="12" t="n">
        <v>0</v>
      </c>
      <c r="P3465" s="12" t="n">
        <v>0</v>
      </c>
      <c r="Q3465" s="23" t="n">
        <f>M3467/H3465</f>
        <v>0.03</v>
      </c>
    </row>
    <row r="3466" ht="22.5" customHeight="1">
      <c r="A3466" s="20"/>
      <c r="B3466" s="20"/>
      <c r="C3466" s="13"/>
      <c r="D3466" s="20"/>
      <c r="E3466" s="29"/>
      <c r="F3466" s="20"/>
      <c r="G3466" s="29"/>
      <c r="H3466" s="20"/>
      <c r="I3466" s="20"/>
      <c r="J3466" s="13" t="s">
        <v>127</v>
      </c>
      <c r="K3466" s="17" t="n">
        <v>139702</v>
      </c>
      <c r="L3466" s="15" t="n">
        <v>3959</v>
      </c>
      <c r="M3466" s="17" t="n">
        <v>4</v>
      </c>
      <c r="N3466" s="12" t="n">
        <v>0</v>
      </c>
      <c r="O3466" s="12" t="n">
        <v>0.1</v>
      </c>
      <c r="P3466" s="12" t="n">
        <v>0.4</v>
      </c>
      <c r="Q3466" s="26"/>
    </row>
    <row r="3467" ht="22.5" customHeight="1">
      <c r="A3467" s="20"/>
      <c r="B3467" s="20"/>
      <c r="C3467" s="13"/>
      <c r="D3467" s="20"/>
      <c r="E3467" s="29"/>
      <c r="F3467" s="20"/>
      <c r="G3467" s="29"/>
      <c r="H3467" s="20"/>
      <c r="I3467" s="20"/>
      <c r="J3467" s="13" t="s">
        <v>128</v>
      </c>
      <c r="K3467" s="17" t="n">
        <v>345944</v>
      </c>
      <c r="L3467" s="15" t="n">
        <v>6362</v>
      </c>
      <c r="M3467" s="11" t="n">
        <v>6</v>
      </c>
      <c r="N3467" s="12" t="n">
        <v>0</v>
      </c>
      <c r="O3467" s="12" t="n">
        <v>0.1</v>
      </c>
      <c r="P3467" s="12" t="n">
        <v>0.6</v>
      </c>
      <c r="Q3467" s="26"/>
    </row>
    <row r="3468" ht="22.5" customHeight="1">
      <c r="A3468" s="20"/>
      <c r="B3468" s="20"/>
      <c r="C3468" s="13" t="n">
        <v>91399437</v>
      </c>
      <c r="D3468" s="13" t="s">
        <v>70</v>
      </c>
      <c r="E3468" s="14" t="s">
        <v>71</v>
      </c>
      <c r="F3468" s="13" t="s">
        <v>15</v>
      </c>
      <c r="G3468" s="24" t="n">
        <v>0.15</v>
      </c>
      <c r="H3468" s="13" t="n">
        <v>50</v>
      </c>
      <c r="I3468" s="21" t="n">
        <f>G3468*H3468*7</f>
        <v>52.5</v>
      </c>
      <c r="J3468" s="13" t="s">
        <v>126</v>
      </c>
      <c r="K3468" s="17" t="n">
        <v>526</v>
      </c>
      <c r="L3468" s="15" t="n">
        <v>142</v>
      </c>
      <c r="M3468" s="15" t="n">
        <v>1</v>
      </c>
      <c r="N3468" s="12" t="n">
        <v>0.001</v>
      </c>
      <c r="O3468" s="12" t="n">
        <v>0.15</v>
      </c>
      <c r="P3468" s="12" t="n">
        <v>0.15</v>
      </c>
      <c r="Q3468" s="23" t="n">
        <f>M3470/H3468</f>
        <v>1</v>
      </c>
    </row>
    <row r="3469" ht="22.5" customHeight="1">
      <c r="A3469" s="20"/>
      <c r="B3469" s="20"/>
      <c r="C3469" s="13"/>
      <c r="D3469" s="20"/>
      <c r="E3469" s="29"/>
      <c r="F3469" s="20"/>
      <c r="G3469" s="29"/>
      <c r="H3469" s="20"/>
      <c r="I3469" s="20"/>
      <c r="J3469" s="13" t="s">
        <v>127</v>
      </c>
      <c r="K3469" s="17" t="n">
        <v>11882</v>
      </c>
      <c r="L3469" s="15" t="n">
        <v>5116</v>
      </c>
      <c r="M3469" s="15" t="n">
        <v>50</v>
      </c>
      <c r="N3469" s="12" t="n">
        <v>0.001</v>
      </c>
      <c r="O3469" s="12" t="n">
        <v>0.15</v>
      </c>
      <c r="P3469" s="12" t="n">
        <v>7.5</v>
      </c>
      <c r="Q3469" s="26"/>
    </row>
    <row r="3470" ht="22.5" customHeight="1">
      <c r="A3470" s="20"/>
      <c r="B3470" s="20"/>
      <c r="C3470" s="13"/>
      <c r="D3470" s="20"/>
      <c r="E3470" s="29"/>
      <c r="F3470" s="20"/>
      <c r="G3470" s="29"/>
      <c r="H3470" s="20"/>
      <c r="I3470" s="20"/>
      <c r="J3470" s="13" t="s">
        <v>128</v>
      </c>
      <c r="K3470" s="17" t="n">
        <v>20317</v>
      </c>
      <c r="L3470" s="15" t="n">
        <v>8380</v>
      </c>
      <c r="M3470" s="15" t="n">
        <v>50</v>
      </c>
      <c r="N3470" s="12" t="n">
        <v>0.001</v>
      </c>
      <c r="O3470" s="12" t="n">
        <v>0.15</v>
      </c>
      <c r="P3470" s="12" t="n">
        <v>7.5</v>
      </c>
      <c r="Q3470" s="26"/>
    </row>
    <row r="3471" ht="22.5" customHeight="1">
      <c r="A3471" s="20"/>
      <c r="B3471" s="20"/>
      <c r="C3471" s="13" t="n">
        <v>5556054</v>
      </c>
      <c r="D3471" s="13" t="s">
        <v>72</v>
      </c>
      <c r="E3471" s="14" t="s">
        <v>36</v>
      </c>
      <c r="F3471" s="13" t="s">
        <v>15</v>
      </c>
      <c r="G3471" s="24" t="n">
        <v>0.8</v>
      </c>
      <c r="H3471" s="13" t="n">
        <v>100</v>
      </c>
      <c r="I3471" s="21" t="n">
        <f>G3471*H3471*7</f>
        <v>560</v>
      </c>
      <c r="J3471" s="13" t="s">
        <v>126</v>
      </c>
      <c r="K3471" s="17" t="n">
        <v>318</v>
      </c>
      <c r="L3471" s="15" t="n">
        <v>9</v>
      </c>
      <c r="M3471" s="17" t="n">
        <v>0</v>
      </c>
      <c r="N3471" s="12" t="n">
        <v>0</v>
      </c>
      <c r="O3471" s="12" t="n">
        <v>0</v>
      </c>
      <c r="P3471" s="12" t="n">
        <v>0</v>
      </c>
      <c r="Q3471" s="23" t="n">
        <f>M3473/H3471</f>
        <v>0.01</v>
      </c>
    </row>
    <row r="3472" ht="22.5" customHeight="1">
      <c r="A3472" s="20"/>
      <c r="B3472" s="20"/>
      <c r="C3472" s="13"/>
      <c r="D3472" s="20"/>
      <c r="E3472" s="29"/>
      <c r="F3472" s="20"/>
      <c r="G3472" s="29"/>
      <c r="H3472" s="20"/>
      <c r="I3472" s="20"/>
      <c r="J3472" s="13" t="s">
        <v>127</v>
      </c>
      <c r="K3472" s="17" t="n">
        <v>5994</v>
      </c>
      <c r="L3472" s="15" t="n">
        <v>215</v>
      </c>
      <c r="M3472" s="17" t="n">
        <v>0</v>
      </c>
      <c r="N3472" s="12" t="n">
        <v>0</v>
      </c>
      <c r="O3472" s="12" t="n">
        <v>0</v>
      </c>
      <c r="P3472" s="12" t="n">
        <v>0</v>
      </c>
      <c r="Q3472" s="26"/>
    </row>
    <row r="3473" ht="22.5" customHeight="1">
      <c r="A3473" s="20"/>
      <c r="B3473" s="20"/>
      <c r="C3473" s="13"/>
      <c r="D3473" s="20"/>
      <c r="E3473" s="29"/>
      <c r="F3473" s="20"/>
      <c r="G3473" s="29"/>
      <c r="H3473" s="20"/>
      <c r="I3473" s="20"/>
      <c r="J3473" s="13" t="s">
        <v>128</v>
      </c>
      <c r="K3473" s="17" t="n">
        <v>14375</v>
      </c>
      <c r="L3473" s="15" t="n">
        <v>424</v>
      </c>
      <c r="M3473" s="17" t="n">
        <v>1</v>
      </c>
      <c r="N3473" s="12" t="n">
        <v>0.003</v>
      </c>
      <c r="O3473" s="12" t="n">
        <v>1.106</v>
      </c>
      <c r="P3473" s="12" t="n">
        <v>1.106</v>
      </c>
      <c r="Q3473" s="26"/>
    </row>
    <row r="3474" ht="22.5" customHeight="1">
      <c r="A3474" s="20"/>
      <c r="B3474" s="20"/>
      <c r="C3474" s="13" t="n">
        <v>8628042</v>
      </c>
      <c r="D3474" s="13" t="s">
        <v>28</v>
      </c>
      <c r="E3474" s="14" t="s">
        <v>14</v>
      </c>
      <c r="F3474" s="13" t="s">
        <v>26</v>
      </c>
      <c r="G3474" s="24" t="n">
        <v>0.48</v>
      </c>
      <c r="H3474" s="13" t="n">
        <v>500</v>
      </c>
      <c r="I3474" s="21" t="n">
        <f>G3474*H3474*7</f>
        <v>1680</v>
      </c>
      <c r="J3474" s="13" t="s">
        <v>126</v>
      </c>
      <c r="K3474" s="17" t="n">
        <v>3387</v>
      </c>
      <c r="L3474" s="15" t="n">
        <v>1920</v>
      </c>
      <c r="M3474" s="17" t="n">
        <v>23</v>
      </c>
      <c r="N3474" s="12" t="n">
        <v>0.01</v>
      </c>
      <c r="O3474" s="12" t="n">
        <v>0.71</v>
      </c>
      <c r="P3474" s="12" t="n">
        <v>16.23</v>
      </c>
      <c r="Q3474" s="23" t="n">
        <f>M3476/H3474</f>
        <v>0.918</v>
      </c>
    </row>
    <row r="3475" ht="22.5" customHeight="1">
      <c r="A3475" s="20"/>
      <c r="B3475" s="20"/>
      <c r="C3475" s="13"/>
      <c r="D3475" s="20"/>
      <c r="E3475" s="29"/>
      <c r="F3475" s="20"/>
      <c r="G3475" s="29"/>
      <c r="H3475" s="20"/>
      <c r="I3475" s="20"/>
      <c r="J3475" s="13" t="s">
        <v>127</v>
      </c>
      <c r="K3475" s="17" t="n">
        <v>19890</v>
      </c>
      <c r="L3475" s="15" t="n">
        <v>11258</v>
      </c>
      <c r="M3475" s="17" t="n">
        <v>240</v>
      </c>
      <c r="N3475" s="12" t="n">
        <v>0.01</v>
      </c>
      <c r="O3475" s="12" t="n">
        <v>0.51</v>
      </c>
      <c r="P3475" s="12" t="n">
        <v>122.43</v>
      </c>
      <c r="Q3475" s="26"/>
    </row>
    <row r="3476" ht="22.5" customHeight="1">
      <c r="A3476" s="20"/>
      <c r="B3476" s="20"/>
      <c r="C3476" s="13"/>
      <c r="D3476" s="20"/>
      <c r="E3476" s="29"/>
      <c r="F3476" s="20"/>
      <c r="G3476" s="29"/>
      <c r="H3476" s="20"/>
      <c r="I3476" s="20"/>
      <c r="J3476" s="13" t="s">
        <v>128</v>
      </c>
      <c r="K3476" s="17" t="n">
        <v>71855</v>
      </c>
      <c r="L3476" s="15" t="n">
        <v>20197</v>
      </c>
      <c r="M3476" s="11" t="n">
        <v>459</v>
      </c>
      <c r="N3476" s="12" t="n">
        <v>0.01</v>
      </c>
      <c r="O3476" s="12" t="n">
        <v>0.39</v>
      </c>
      <c r="P3476" s="12" t="n">
        <v>180.75</v>
      </c>
      <c r="Q3476" s="26"/>
    </row>
    <row r="3477" ht="22.5" customHeight="1">
      <c r="A3477" s="20"/>
      <c r="B3477" s="20"/>
      <c r="C3477" s="13" t="n">
        <v>9297014</v>
      </c>
      <c r="D3477" s="13" t="s">
        <v>13</v>
      </c>
      <c r="E3477" s="14" t="s">
        <v>14</v>
      </c>
      <c r="F3477" s="13" t="s">
        <v>26</v>
      </c>
      <c r="G3477" s="24" t="n">
        <v>0.19</v>
      </c>
      <c r="H3477" s="13" t="n">
        <v>300</v>
      </c>
      <c r="I3477" s="21" t="n">
        <f>G3477*H3477*7</f>
        <v>399</v>
      </c>
      <c r="J3477" s="13" t="s">
        <v>126</v>
      </c>
      <c r="K3477" s="17" t="n">
        <v>1809</v>
      </c>
      <c r="L3477" s="15" t="n">
        <v>343</v>
      </c>
      <c r="M3477" s="17" t="n">
        <v>26</v>
      </c>
      <c r="N3477" s="12" t="n">
        <v>0.01</v>
      </c>
      <c r="O3477" s="12" t="n">
        <v>0.19</v>
      </c>
      <c r="P3477" s="12" t="n">
        <v>4.88</v>
      </c>
      <c r="Q3477" s="23" t="n">
        <f>M3479/H3477</f>
        <v>0.993333333333333</v>
      </c>
    </row>
    <row r="3478" ht="22.5" customHeight="1">
      <c r="A3478" s="20"/>
      <c r="B3478" s="20"/>
      <c r="C3478" s="13"/>
      <c r="D3478" s="20"/>
      <c r="E3478" s="29"/>
      <c r="F3478" s="20"/>
      <c r="G3478" s="29"/>
      <c r="H3478" s="20"/>
      <c r="I3478" s="20"/>
      <c r="J3478" s="13" t="s">
        <v>127</v>
      </c>
      <c r="K3478" s="17" t="n">
        <v>12370</v>
      </c>
      <c r="L3478" s="15" t="n">
        <v>1707</v>
      </c>
      <c r="M3478" s="11" t="n">
        <v>165</v>
      </c>
      <c r="N3478" s="12" t="n">
        <v>0.02</v>
      </c>
      <c r="O3478" s="12" t="n">
        <v>0.16</v>
      </c>
      <c r="P3478" s="12" t="n">
        <v>27.1</v>
      </c>
      <c r="Q3478" s="26"/>
    </row>
    <row r="3479" ht="22.5" customHeight="1">
      <c r="A3479" s="20"/>
      <c r="B3479" s="20"/>
      <c r="C3479" s="13"/>
      <c r="D3479" s="20"/>
      <c r="E3479" s="29"/>
      <c r="F3479" s="20"/>
      <c r="G3479" s="29"/>
      <c r="H3479" s="20"/>
      <c r="I3479" s="20"/>
      <c r="J3479" s="13" t="s">
        <v>128</v>
      </c>
      <c r="K3479" s="17" t="n">
        <v>29811</v>
      </c>
      <c r="L3479" s="15" t="n">
        <v>3590</v>
      </c>
      <c r="M3479" s="11" t="n">
        <v>298</v>
      </c>
      <c r="N3479" s="12" t="n">
        <v>0.01</v>
      </c>
      <c r="O3479" s="12" t="n">
        <v>0.17</v>
      </c>
      <c r="P3479" s="12" t="n">
        <v>49.96</v>
      </c>
      <c r="Q3479" s="26"/>
    </row>
    <row r="3480" ht="22.5" customHeight="1">
      <c r="A3480" s="20"/>
      <c r="B3480" s="20"/>
      <c r="C3480" s="13" t="n">
        <v>7815836</v>
      </c>
      <c r="D3480" s="13" t="s">
        <v>73</v>
      </c>
      <c r="E3480" s="14" t="s">
        <v>36</v>
      </c>
      <c r="F3480" s="13" t="s">
        <v>15</v>
      </c>
      <c r="G3480" s="24" t="n">
        <v>0.08</v>
      </c>
      <c r="H3480" s="13" t="n">
        <v>12000</v>
      </c>
      <c r="I3480" s="21" t="n">
        <f>G3480*H3480*7</f>
        <v>6720</v>
      </c>
      <c r="J3480" s="13" t="s">
        <v>126</v>
      </c>
      <c r="K3480" s="17" t="n">
        <v>19057</v>
      </c>
      <c r="L3480" s="15" t="n">
        <v>4665</v>
      </c>
      <c r="M3480" s="17" t="n">
        <v>122</v>
      </c>
      <c r="N3480" s="12" t="n">
        <v>0.003</v>
      </c>
      <c r="O3480" s="12" t="n">
        <v>0.098</v>
      </c>
      <c r="P3480" s="12" t="n">
        <v>11.985</v>
      </c>
      <c r="Q3480" s="23" t="n">
        <f>M3482/H3480</f>
        <v>0.230166666666667</v>
      </c>
    </row>
    <row r="3481" ht="22.5" customHeight="1">
      <c r="A3481" s="20"/>
      <c r="B3481" s="20"/>
      <c r="C3481" s="13"/>
      <c r="D3481" s="20"/>
      <c r="E3481" s="29"/>
      <c r="F3481" s="20"/>
      <c r="G3481" s="29"/>
      <c r="H3481" s="20"/>
      <c r="I3481" s="20"/>
      <c r="J3481" s="13" t="s">
        <v>127</v>
      </c>
      <c r="K3481" s="17" t="n">
        <v>247058</v>
      </c>
      <c r="L3481" s="15" t="n">
        <v>62044</v>
      </c>
      <c r="M3481" s="17" t="n">
        <v>1199</v>
      </c>
      <c r="N3481" s="12" t="n">
        <v>0.002</v>
      </c>
      <c r="O3481" s="12" t="n">
        <v>0.103</v>
      </c>
      <c r="P3481" s="12" t="n">
        <v>123.035</v>
      </c>
      <c r="Q3481" s="26"/>
    </row>
    <row r="3482" ht="22.5" customHeight="1">
      <c r="A3482" s="20"/>
      <c r="B3482" s="20"/>
      <c r="C3482" s="13"/>
      <c r="D3482" s="20"/>
      <c r="E3482" s="29"/>
      <c r="F3482" s="20"/>
      <c r="G3482" s="29"/>
      <c r="H3482" s="20"/>
      <c r="I3482" s="20"/>
      <c r="J3482" s="13" t="s">
        <v>128</v>
      </c>
      <c r="K3482" s="17" t="n">
        <v>578678</v>
      </c>
      <c r="L3482" s="15" t="n">
        <v>147649</v>
      </c>
      <c r="M3482" s="17" t="n">
        <v>2762</v>
      </c>
      <c r="N3482" s="12" t="n">
        <v>0.002</v>
      </c>
      <c r="O3482" s="12" t="n">
        <v>0.103</v>
      </c>
      <c r="P3482" s="12" t="n">
        <v>283.14</v>
      </c>
      <c r="Q3482" s="26"/>
    </row>
    <row r="3483" ht="22.5" customHeight="1">
      <c r="A3483" s="20"/>
      <c r="B3483" s="20"/>
      <c r="C3483" s="13" t="n">
        <v>8312006</v>
      </c>
      <c r="D3483" s="13" t="s">
        <v>92</v>
      </c>
      <c r="E3483" s="14" t="s">
        <v>14</v>
      </c>
      <c r="F3483" s="13" t="s">
        <v>15</v>
      </c>
      <c r="G3483" s="24" t="n">
        <v>0.12</v>
      </c>
      <c r="H3483" s="14" t="n">
        <v>50</v>
      </c>
      <c r="I3483" s="21" t="n">
        <f>G3483*H3483*7</f>
        <v>42</v>
      </c>
      <c r="J3483" s="13" t="s">
        <v>126</v>
      </c>
      <c r="K3483" s="17" t="n">
        <v>47</v>
      </c>
      <c r="L3483" s="17" t="n">
        <v>6</v>
      </c>
      <c r="M3483" s="17" t="n">
        <v>0</v>
      </c>
      <c r="N3483" s="12" t="n">
        <v>0</v>
      </c>
      <c r="O3483" s="12" t="n">
        <v>0</v>
      </c>
      <c r="P3483" s="12" t="n">
        <v>0</v>
      </c>
      <c r="Q3483" s="23" t="n">
        <f>M3485/H3483</f>
        <v>1</v>
      </c>
    </row>
    <row r="3484" ht="22.5" customHeight="1">
      <c r="A3484" s="20"/>
      <c r="B3484" s="20"/>
      <c r="C3484" s="13"/>
      <c r="D3484" s="20"/>
      <c r="E3484" s="29"/>
      <c r="F3484" s="20"/>
      <c r="G3484" s="29"/>
      <c r="H3484" s="29"/>
      <c r="I3484" s="20"/>
      <c r="J3484" s="13" t="s">
        <v>127</v>
      </c>
      <c r="K3484" s="17" t="n">
        <v>7813</v>
      </c>
      <c r="L3484" s="15" t="n">
        <v>1850</v>
      </c>
      <c r="M3484" s="17" t="n">
        <v>21</v>
      </c>
      <c r="N3484" s="12" t="n">
        <v>0.001</v>
      </c>
      <c r="O3484" s="12" t="n">
        <v>0.12</v>
      </c>
      <c r="P3484" s="12" t="n">
        <v>2.52</v>
      </c>
      <c r="Q3484" s="26"/>
    </row>
    <row r="3485" ht="22.5" customHeight="1">
      <c r="A3485" s="20"/>
      <c r="B3485" s="20"/>
      <c r="C3485" s="13"/>
      <c r="D3485" s="20"/>
      <c r="E3485" s="29"/>
      <c r="F3485" s="20"/>
      <c r="G3485" s="29"/>
      <c r="H3485" s="29"/>
      <c r="I3485" s="20"/>
      <c r="J3485" s="13" t="s">
        <v>128</v>
      </c>
      <c r="K3485" s="17" t="n">
        <v>12695</v>
      </c>
      <c r="L3485" s="15" t="n">
        <v>2265</v>
      </c>
      <c r="M3485" s="17" t="n">
        <v>50</v>
      </c>
      <c r="N3485" s="12" t="n">
        <v>0.003</v>
      </c>
      <c r="O3485" s="12" t="n">
        <v>0.12</v>
      </c>
      <c r="P3485" s="12" t="n">
        <v>6</v>
      </c>
      <c r="Q3485" s="26"/>
    </row>
    <row r="3486" ht="22.5" customHeight="1">
      <c r="A3486" s="20"/>
      <c r="B3486" s="20"/>
      <c r="C3486" s="13" t="n">
        <v>91467820</v>
      </c>
      <c r="D3486" s="13" t="s">
        <v>74</v>
      </c>
      <c r="E3486" s="14" t="s">
        <v>36</v>
      </c>
      <c r="F3486" s="13" t="s">
        <v>15</v>
      </c>
      <c r="G3486" s="24" t="n">
        <v>0.1</v>
      </c>
      <c r="H3486" s="14" t="n">
        <v>300</v>
      </c>
      <c r="I3486" s="21" t="n">
        <f>G3486*H3486*7</f>
        <v>210</v>
      </c>
      <c r="J3486" s="13" t="s">
        <v>126</v>
      </c>
      <c r="K3486" s="17" t="n">
        <v>439</v>
      </c>
      <c r="L3486" s="15" t="n">
        <v>70</v>
      </c>
      <c r="M3486" s="17" t="n">
        <v>2</v>
      </c>
      <c r="N3486" s="12" t="n">
        <v>0.003</v>
      </c>
      <c r="O3486" s="12" t="n">
        <v>0.1</v>
      </c>
      <c r="P3486" s="12" t="n">
        <v>0.2</v>
      </c>
      <c r="Q3486" s="23" t="n">
        <f>M3488/H3486</f>
        <v>0.88</v>
      </c>
    </row>
    <row r="3487" ht="22.5" customHeight="1">
      <c r="A3487" s="20"/>
      <c r="B3487" s="20"/>
      <c r="C3487" s="13"/>
      <c r="D3487" s="20"/>
      <c r="E3487" s="29"/>
      <c r="F3487" s="20"/>
      <c r="G3487" s="29"/>
      <c r="H3487" s="29"/>
      <c r="I3487" s="20"/>
      <c r="J3487" s="13" t="s">
        <v>127</v>
      </c>
      <c r="K3487" s="17" t="n">
        <v>130892</v>
      </c>
      <c r="L3487" s="15" t="n">
        <v>57922</v>
      </c>
      <c r="M3487" s="17" t="n">
        <v>264</v>
      </c>
      <c r="N3487" s="12" t="n">
        <v>0</v>
      </c>
      <c r="O3487" s="12" t="n">
        <v>0.1</v>
      </c>
      <c r="P3487" s="12" t="n">
        <v>26.4</v>
      </c>
      <c r="Q3487" s="26"/>
    </row>
    <row r="3488" ht="22.5" customHeight="1">
      <c r="A3488" s="20"/>
      <c r="B3488" s="20"/>
      <c r="C3488" s="13"/>
      <c r="D3488" s="20"/>
      <c r="E3488" s="29"/>
      <c r="F3488" s="20"/>
      <c r="G3488" s="29"/>
      <c r="H3488" s="29"/>
      <c r="I3488" s="20"/>
      <c r="J3488" s="13" t="s">
        <v>128</v>
      </c>
      <c r="K3488" s="17" t="n">
        <v>139723</v>
      </c>
      <c r="L3488" s="15" t="n">
        <v>59253</v>
      </c>
      <c r="M3488" s="17" t="n">
        <v>264</v>
      </c>
      <c r="N3488" s="12" t="n">
        <v>0</v>
      </c>
      <c r="O3488" s="12" t="n">
        <v>0.1</v>
      </c>
      <c r="P3488" s="12" t="n">
        <v>26.4</v>
      </c>
      <c r="Q3488" s="26"/>
    </row>
    <row r="3489" ht="22.5" customHeight="1">
      <c r="A3489" s="20"/>
      <c r="B3489" s="20"/>
      <c r="C3489" s="13" t="n">
        <v>91467821</v>
      </c>
      <c r="D3489" s="13" t="s">
        <v>74</v>
      </c>
      <c r="E3489" s="14" t="s">
        <v>17</v>
      </c>
      <c r="F3489" s="13" t="s">
        <v>15</v>
      </c>
      <c r="G3489" s="24" t="n">
        <v>0.17</v>
      </c>
      <c r="H3489" s="14" t="n">
        <v>100</v>
      </c>
      <c r="I3489" s="21" t="n">
        <f>G3489*H3489*7</f>
        <v>119</v>
      </c>
      <c r="J3489" s="13" t="s">
        <v>126</v>
      </c>
      <c r="K3489" s="17" t="n">
        <v>655</v>
      </c>
      <c r="L3489" s="17" t="n">
        <v>41</v>
      </c>
      <c r="M3489" s="17" t="n">
        <v>1</v>
      </c>
      <c r="N3489" s="12" t="n">
        <v>0.004</v>
      </c>
      <c r="O3489" s="12" t="n">
        <v>0.17</v>
      </c>
      <c r="P3489" s="12" t="n">
        <v>0.17</v>
      </c>
      <c r="Q3489" s="23" t="n">
        <f>M3491/H3489</f>
        <v>1</v>
      </c>
    </row>
    <row r="3490" ht="22.5" customHeight="1">
      <c r="A3490" s="20"/>
      <c r="B3490" s="20"/>
      <c r="C3490" s="13"/>
      <c r="D3490" s="20"/>
      <c r="E3490" s="29"/>
      <c r="F3490" s="20"/>
      <c r="G3490" s="29"/>
      <c r="H3490" s="29"/>
      <c r="I3490" s="20"/>
      <c r="J3490" s="13" t="s">
        <v>127</v>
      </c>
      <c r="K3490" s="17" t="n">
        <v>38720</v>
      </c>
      <c r="L3490" s="15" t="n">
        <v>6658</v>
      </c>
      <c r="M3490" s="17" t="n">
        <v>56</v>
      </c>
      <c r="N3490" s="12" t="n">
        <v>0.001</v>
      </c>
      <c r="O3490" s="12" t="n">
        <v>0.17</v>
      </c>
      <c r="P3490" s="12" t="n">
        <v>9.52</v>
      </c>
      <c r="Q3490" s="26"/>
    </row>
    <row r="3491" ht="22.5" customHeight="1">
      <c r="A3491" s="20"/>
      <c r="B3491" s="20"/>
      <c r="C3491" s="13"/>
      <c r="D3491" s="20"/>
      <c r="E3491" s="29"/>
      <c r="F3491" s="20"/>
      <c r="G3491" s="29"/>
      <c r="H3491" s="29"/>
      <c r="I3491" s="20"/>
      <c r="J3491" s="13" t="s">
        <v>128</v>
      </c>
      <c r="K3491" s="17" t="n">
        <v>89391</v>
      </c>
      <c r="L3491" s="15" t="n">
        <v>12190</v>
      </c>
      <c r="M3491" s="17" t="n">
        <v>100</v>
      </c>
      <c r="N3491" s="12" t="n">
        <v>0.001</v>
      </c>
      <c r="O3491" s="12" t="n">
        <v>0.17</v>
      </c>
      <c r="P3491" s="12" t="n">
        <v>17</v>
      </c>
      <c r="Q3491" s="26"/>
    </row>
    <row r="3492" ht="22.5" customHeight="1">
      <c r="A3492" s="20"/>
      <c r="B3492" s="20"/>
      <c r="C3492" s="13" t="n">
        <v>10295313</v>
      </c>
      <c r="D3492" s="13" t="s">
        <v>92</v>
      </c>
      <c r="E3492" s="14" t="s">
        <v>14</v>
      </c>
      <c r="F3492" s="13" t="s">
        <v>15</v>
      </c>
      <c r="G3492" s="24" t="n">
        <v>3</v>
      </c>
      <c r="H3492" s="14" t="n">
        <v>100</v>
      </c>
      <c r="I3492" s="21" t="n">
        <f>G3492*H3492*7</f>
        <v>2100</v>
      </c>
      <c r="J3492" s="13" t="s">
        <v>126</v>
      </c>
      <c r="K3492" s="17" t="n">
        <v>3</v>
      </c>
      <c r="L3492" s="17" t="n">
        <v>0</v>
      </c>
      <c r="M3492" s="17" t="n">
        <v>0</v>
      </c>
      <c r="N3492" s="12" t="n">
        <v>0</v>
      </c>
      <c r="O3492" s="12" t="n">
        <v>0</v>
      </c>
      <c r="P3492" s="12" t="n">
        <v>0</v>
      </c>
      <c r="Q3492" s="23" t="n">
        <f>M3494/H3492</f>
        <v>0</v>
      </c>
    </row>
    <row r="3493" ht="22.5" customHeight="1">
      <c r="A3493" s="20"/>
      <c r="B3493" s="20"/>
      <c r="C3493" s="13"/>
      <c r="D3493" s="20"/>
      <c r="E3493" s="29"/>
      <c r="F3493" s="20"/>
      <c r="G3493" s="29"/>
      <c r="H3493" s="29"/>
      <c r="I3493" s="20"/>
      <c r="J3493" s="13" t="s">
        <v>127</v>
      </c>
      <c r="K3493" s="17" t="n">
        <v>309</v>
      </c>
      <c r="L3493" s="15" t="n">
        <v>2</v>
      </c>
      <c r="M3493" s="17" t="n">
        <v>0</v>
      </c>
      <c r="N3493" s="12" t="n">
        <v>0</v>
      </c>
      <c r="O3493" s="12" t="n">
        <v>0</v>
      </c>
      <c r="P3493" s="12" t="n">
        <v>0</v>
      </c>
      <c r="Q3493" s="26"/>
    </row>
    <row r="3494" ht="22.5" customHeight="1">
      <c r="A3494" s="20"/>
      <c r="B3494" s="20"/>
      <c r="C3494" s="13"/>
      <c r="D3494" s="20"/>
      <c r="E3494" s="29"/>
      <c r="F3494" s="20"/>
      <c r="G3494" s="29"/>
      <c r="H3494" s="29"/>
      <c r="I3494" s="20"/>
      <c r="J3494" s="13" t="s">
        <v>128</v>
      </c>
      <c r="K3494" s="17" t="n">
        <v>543</v>
      </c>
      <c r="L3494" s="15" t="n">
        <v>2</v>
      </c>
      <c r="M3494" s="17" t="n">
        <v>0</v>
      </c>
      <c r="N3494" s="12" t="n">
        <v>0</v>
      </c>
      <c r="O3494" s="12" t="n">
        <v>0</v>
      </c>
      <c r="P3494" s="12" t="n">
        <v>0</v>
      </c>
      <c r="Q3494" s="26"/>
    </row>
    <row r="3495" ht="22.5" customHeight="1">
      <c r="A3495" s="20"/>
      <c r="B3495" s="20"/>
      <c r="C3495" s="13" t="n">
        <v>91496145</v>
      </c>
      <c r="D3495" s="13" t="s">
        <v>74</v>
      </c>
      <c r="E3495" s="14" t="s">
        <v>71</v>
      </c>
      <c r="F3495" s="13" t="s">
        <v>15</v>
      </c>
      <c r="G3495" s="24" t="n">
        <v>0.14</v>
      </c>
      <c r="H3495" s="14" t="n">
        <v>50</v>
      </c>
      <c r="I3495" s="21" t="n">
        <f>G3495*H3495*7</f>
        <v>49</v>
      </c>
      <c r="J3495" s="13" t="s">
        <v>126</v>
      </c>
      <c r="K3495" s="17" t="n">
        <v>186</v>
      </c>
      <c r="L3495" s="17" t="n">
        <v>7</v>
      </c>
      <c r="M3495" s="17" t="n">
        <v>0</v>
      </c>
      <c r="N3495" s="12" t="n">
        <v>0</v>
      </c>
      <c r="O3495" s="12" t="n">
        <v>0</v>
      </c>
      <c r="P3495" s="12" t="n">
        <v>0</v>
      </c>
      <c r="Q3495" s="23" t="n">
        <f>M3497/H3495</f>
        <v>0.94</v>
      </c>
    </row>
    <row r="3496" ht="22.5" customHeight="1">
      <c r="A3496" s="20"/>
      <c r="B3496" s="20"/>
      <c r="C3496" s="13"/>
      <c r="D3496" s="20"/>
      <c r="E3496" s="29"/>
      <c r="F3496" s="20"/>
      <c r="G3496" s="29"/>
      <c r="H3496" s="29"/>
      <c r="I3496" s="20"/>
      <c r="J3496" s="13" t="s">
        <v>127</v>
      </c>
      <c r="K3496" s="17" t="n">
        <v>32879</v>
      </c>
      <c r="L3496" s="15" t="n">
        <v>7499</v>
      </c>
      <c r="M3496" s="17" t="n">
        <v>47</v>
      </c>
      <c r="N3496" s="12" t="n">
        <v>0.001</v>
      </c>
      <c r="O3496" s="12" t="n">
        <v>0.15</v>
      </c>
      <c r="P3496" s="12" t="n">
        <v>7.05</v>
      </c>
      <c r="Q3496" s="26"/>
    </row>
    <row r="3497" ht="22.5" customHeight="1">
      <c r="A3497" s="20"/>
      <c r="B3497" s="20"/>
      <c r="C3497" s="13"/>
      <c r="D3497" s="20"/>
      <c r="E3497" s="29"/>
      <c r="F3497" s="20"/>
      <c r="G3497" s="29"/>
      <c r="H3497" s="29"/>
      <c r="I3497" s="20"/>
      <c r="J3497" s="13" t="s">
        <v>128</v>
      </c>
      <c r="K3497" s="17" t="n">
        <v>40712</v>
      </c>
      <c r="L3497" s="15" t="n">
        <v>8724</v>
      </c>
      <c r="M3497" s="17" t="n">
        <v>47</v>
      </c>
      <c r="N3497" s="12" t="n">
        <v>0.001</v>
      </c>
      <c r="O3497" s="12" t="n">
        <v>0.15</v>
      </c>
      <c r="P3497" s="12" t="n">
        <v>7.05</v>
      </c>
      <c r="Q3497" s="26"/>
    </row>
    <row r="3498" ht="22.5" customHeight="1">
      <c r="A3498" s="20"/>
      <c r="B3498" s="20"/>
      <c r="C3498" s="13" t="n">
        <v>91496146</v>
      </c>
      <c r="D3498" s="13" t="s">
        <v>74</v>
      </c>
      <c r="E3498" s="14" t="s">
        <v>46</v>
      </c>
      <c r="F3498" s="13" t="s">
        <v>15</v>
      </c>
      <c r="G3498" s="24" t="n">
        <v>0.14</v>
      </c>
      <c r="H3498" s="14" t="n">
        <v>200</v>
      </c>
      <c r="I3498" s="21" t="n">
        <f>G3498*H3498*7</f>
        <v>196</v>
      </c>
      <c r="J3498" s="13" t="s">
        <v>126</v>
      </c>
      <c r="K3498" s="17" t="n">
        <v>466</v>
      </c>
      <c r="L3498" s="17" t="n">
        <v>24</v>
      </c>
      <c r="M3498" s="17" t="n">
        <v>2</v>
      </c>
      <c r="N3498" s="12" t="n">
        <v>0.012</v>
      </c>
      <c r="O3498" s="12" t="n">
        <v>0.14</v>
      </c>
      <c r="P3498" s="12" t="n">
        <v>0.28</v>
      </c>
      <c r="Q3498" s="23" t="n">
        <f>M3500/H3498</f>
        <v>0.25</v>
      </c>
    </row>
    <row r="3499" ht="22.5" customHeight="1">
      <c r="A3499" s="20"/>
      <c r="B3499" s="20"/>
      <c r="C3499" s="13"/>
      <c r="D3499" s="20"/>
      <c r="E3499" s="29"/>
      <c r="F3499" s="20"/>
      <c r="G3499" s="29"/>
      <c r="H3499" s="29"/>
      <c r="I3499" s="20"/>
      <c r="J3499" s="13" t="s">
        <v>127</v>
      </c>
      <c r="K3499" s="17" t="n">
        <v>26020</v>
      </c>
      <c r="L3499" s="15" t="n">
        <v>5718</v>
      </c>
      <c r="M3499" s="17" t="n">
        <v>50</v>
      </c>
      <c r="N3499" s="12" t="n">
        <v>0.001</v>
      </c>
      <c r="O3499" s="12" t="n">
        <v>0.14</v>
      </c>
      <c r="P3499" s="12" t="n">
        <v>7</v>
      </c>
      <c r="Q3499" s="26"/>
    </row>
    <row r="3500" ht="22.5" customHeight="1">
      <c r="A3500" s="20"/>
      <c r="B3500" s="20"/>
      <c r="C3500" s="13"/>
      <c r="D3500" s="20"/>
      <c r="E3500" s="29"/>
      <c r="F3500" s="20"/>
      <c r="G3500" s="29"/>
      <c r="H3500" s="29"/>
      <c r="I3500" s="20"/>
      <c r="J3500" s="13" t="s">
        <v>128</v>
      </c>
      <c r="K3500" s="17" t="n">
        <v>40036</v>
      </c>
      <c r="L3500" s="15" t="n">
        <v>6793</v>
      </c>
      <c r="M3500" s="17" t="n">
        <v>50</v>
      </c>
      <c r="N3500" s="12" t="n">
        <v>0.001</v>
      </c>
      <c r="O3500" s="12" t="n">
        <v>0.14</v>
      </c>
      <c r="P3500" s="12" t="n">
        <v>7</v>
      </c>
      <c r="Q3500" s="26"/>
    </row>
    <row r="3501" ht="22.5" customHeight="1">
      <c r="A3501" s="20"/>
      <c r="B3501" s="20"/>
      <c r="C3501" s="13" t="n">
        <v>91496147</v>
      </c>
      <c r="D3501" s="13" t="s">
        <v>74</v>
      </c>
      <c r="E3501" s="14" t="s">
        <v>11</v>
      </c>
      <c r="F3501" s="13" t="s">
        <v>15</v>
      </c>
      <c r="G3501" s="24" t="n">
        <v>0.14</v>
      </c>
      <c r="H3501" s="14" t="n">
        <v>150</v>
      </c>
      <c r="I3501" s="21" t="n">
        <f>G3501*H3501*7</f>
        <v>147</v>
      </c>
      <c r="J3501" s="13" t="s">
        <v>126</v>
      </c>
      <c r="K3501" s="17" t="n">
        <v>888</v>
      </c>
      <c r="L3501" s="15" t="n">
        <v>175</v>
      </c>
      <c r="M3501" s="17" t="n">
        <v>3</v>
      </c>
      <c r="N3501" s="12" t="n">
        <v>0.002</v>
      </c>
      <c r="O3501" s="12" t="n">
        <v>0.13</v>
      </c>
      <c r="P3501" s="12" t="n">
        <v>0.39</v>
      </c>
      <c r="Q3501" s="23" t="n">
        <f>M3503/H3501</f>
        <v>0.986666666666667</v>
      </c>
    </row>
    <row r="3502" ht="22.5" customHeight="1">
      <c r="A3502" s="20"/>
      <c r="B3502" s="20"/>
      <c r="C3502" s="13"/>
      <c r="D3502" s="20"/>
      <c r="E3502" s="29"/>
      <c r="F3502" s="20"/>
      <c r="G3502" s="29"/>
      <c r="H3502" s="29"/>
      <c r="I3502" s="20"/>
      <c r="J3502" s="13" t="s">
        <v>127</v>
      </c>
      <c r="K3502" s="17" t="n">
        <v>20765</v>
      </c>
      <c r="L3502" s="15" t="n">
        <v>5285</v>
      </c>
      <c r="M3502" s="17" t="n">
        <v>109</v>
      </c>
      <c r="N3502" s="12" t="n">
        <v>0.003</v>
      </c>
      <c r="O3502" s="12" t="n">
        <v>0.13</v>
      </c>
      <c r="P3502" s="12" t="n">
        <v>14.17</v>
      </c>
      <c r="Q3502" s="26"/>
    </row>
    <row r="3503" ht="22.5" customHeight="1">
      <c r="A3503" s="20"/>
      <c r="B3503" s="20"/>
      <c r="C3503" s="13"/>
      <c r="D3503" s="20"/>
      <c r="E3503" s="29"/>
      <c r="F3503" s="20"/>
      <c r="G3503" s="29"/>
      <c r="H3503" s="29"/>
      <c r="I3503" s="20"/>
      <c r="J3503" s="13" t="s">
        <v>128</v>
      </c>
      <c r="K3503" s="17" t="n">
        <v>45664</v>
      </c>
      <c r="L3503" s="15" t="n">
        <v>10090</v>
      </c>
      <c r="M3503" s="17" t="n">
        <v>148</v>
      </c>
      <c r="N3503" s="12" t="n">
        <v>0.002</v>
      </c>
      <c r="O3503" s="12" t="n">
        <v>0.13</v>
      </c>
      <c r="P3503" s="12" t="n">
        <v>19.24</v>
      </c>
      <c r="Q3503" s="26"/>
    </row>
    <row r="3504" ht="22.5" customHeight="1">
      <c r="A3504" s="20"/>
      <c r="B3504" s="20"/>
      <c r="C3504" s="13" t="n">
        <v>91496148</v>
      </c>
      <c r="D3504" s="13" t="s">
        <v>74</v>
      </c>
      <c r="E3504" s="14" t="s">
        <v>14</v>
      </c>
      <c r="F3504" s="13" t="s">
        <v>15</v>
      </c>
      <c r="G3504" s="24" t="n">
        <v>0.15</v>
      </c>
      <c r="H3504" s="14" t="n">
        <v>160</v>
      </c>
      <c r="I3504" s="21" t="n">
        <f>G3504*H3504*7</f>
        <v>168</v>
      </c>
      <c r="J3504" s="13" t="s">
        <v>126</v>
      </c>
      <c r="K3504" s="17" t="n">
        <v>28</v>
      </c>
      <c r="L3504" s="17" t="n">
        <v>0</v>
      </c>
      <c r="M3504" s="17" t="n">
        <v>0</v>
      </c>
      <c r="N3504" s="12" t="n">
        <v>0</v>
      </c>
      <c r="O3504" s="12" t="n">
        <v>0</v>
      </c>
      <c r="P3504" s="12" t="n">
        <v>0</v>
      </c>
      <c r="Q3504" s="23" t="n">
        <f>M3506/H3504</f>
        <v>1</v>
      </c>
    </row>
    <row r="3505" ht="22.5" customHeight="1">
      <c r="A3505" s="20"/>
      <c r="B3505" s="20"/>
      <c r="C3505" s="13"/>
      <c r="D3505" s="20"/>
      <c r="E3505" s="29"/>
      <c r="F3505" s="20"/>
      <c r="G3505" s="29"/>
      <c r="H3505" s="29"/>
      <c r="I3505" s="20"/>
      <c r="J3505" s="13" t="s">
        <v>127</v>
      </c>
      <c r="K3505" s="17" t="n">
        <v>20839</v>
      </c>
      <c r="L3505" s="15" t="n">
        <v>7985</v>
      </c>
      <c r="M3505" s="17" t="n">
        <v>160</v>
      </c>
      <c r="N3505" s="12" t="n">
        <v>0.003</v>
      </c>
      <c r="O3505" s="12" t="n">
        <v>0.15</v>
      </c>
      <c r="P3505" s="12" t="n">
        <v>24</v>
      </c>
      <c r="Q3505" s="26"/>
    </row>
    <row r="3506" ht="22.5" customHeight="1">
      <c r="A3506" s="20"/>
      <c r="B3506" s="20"/>
      <c r="C3506" s="13"/>
      <c r="D3506" s="20"/>
      <c r="E3506" s="29"/>
      <c r="F3506" s="20"/>
      <c r="G3506" s="29"/>
      <c r="H3506" s="29"/>
      <c r="I3506" s="20"/>
      <c r="J3506" s="13" t="s">
        <v>128</v>
      </c>
      <c r="K3506" s="17" t="n">
        <v>23043</v>
      </c>
      <c r="L3506" s="15" t="n">
        <v>8534</v>
      </c>
      <c r="M3506" s="17" t="n">
        <v>160</v>
      </c>
      <c r="N3506" s="12" t="n">
        <v>0.003</v>
      </c>
      <c r="O3506" s="12" t="n">
        <v>0.15</v>
      </c>
      <c r="P3506" s="12" t="n">
        <v>24</v>
      </c>
      <c r="Q3506" s="26"/>
    </row>
    <row r="3507" ht="22.5" customHeight="1">
      <c r="A3507" s="20"/>
      <c r="B3507" s="20"/>
      <c r="C3507" s="13" t="n">
        <v>10765365</v>
      </c>
      <c r="D3507" s="13" t="s">
        <v>75</v>
      </c>
      <c r="E3507" s="14" t="s">
        <v>71</v>
      </c>
      <c r="F3507" s="13" t="s">
        <v>15</v>
      </c>
      <c r="G3507" s="24" t="n">
        <v>0.19</v>
      </c>
      <c r="H3507" s="14" t="n">
        <v>100</v>
      </c>
      <c r="I3507" s="21" t="n">
        <f>G3507*H3507*7</f>
        <v>133</v>
      </c>
      <c r="J3507" s="13" t="s">
        <v>126</v>
      </c>
      <c r="K3507" s="17" t="n">
        <v>7922</v>
      </c>
      <c r="L3507" s="17" t="n">
        <v>65</v>
      </c>
      <c r="M3507" s="17" t="n">
        <v>1</v>
      </c>
      <c r="N3507" s="12" t="n">
        <v>0.003</v>
      </c>
      <c r="O3507" s="12" t="n">
        <v>0.18</v>
      </c>
      <c r="P3507" s="12" t="n">
        <v>0.18</v>
      </c>
      <c r="Q3507" s="23" t="n">
        <f>M3509/H3507</f>
        <v>1</v>
      </c>
    </row>
    <row r="3508" ht="22.5" customHeight="1">
      <c r="A3508" s="20"/>
      <c r="B3508" s="20"/>
      <c r="C3508" s="13"/>
      <c r="D3508" s="20"/>
      <c r="E3508" s="29"/>
      <c r="F3508" s="20"/>
      <c r="G3508" s="29"/>
      <c r="H3508" s="29"/>
      <c r="I3508" s="20"/>
      <c r="J3508" s="13" t="s">
        <v>127</v>
      </c>
      <c r="K3508" s="17" t="n">
        <v>56763</v>
      </c>
      <c r="L3508" s="15" t="n">
        <v>625</v>
      </c>
      <c r="M3508" s="17" t="n">
        <v>83</v>
      </c>
      <c r="N3508" s="12" t="n">
        <v>0.024</v>
      </c>
      <c r="O3508" s="12" t="n">
        <v>0.18</v>
      </c>
      <c r="P3508" s="12" t="n">
        <v>14.97</v>
      </c>
      <c r="Q3508" s="26"/>
    </row>
    <row r="3509" ht="22.5" customHeight="1">
      <c r="A3509" s="20"/>
      <c r="B3509" s="20"/>
      <c r="C3509" s="13"/>
      <c r="D3509" s="20"/>
      <c r="E3509" s="29"/>
      <c r="F3509" s="20"/>
      <c r="G3509" s="29"/>
      <c r="H3509" s="29"/>
      <c r="I3509" s="20"/>
      <c r="J3509" s="13" t="s">
        <v>128</v>
      </c>
      <c r="K3509" s="17" t="n">
        <v>168197</v>
      </c>
      <c r="L3509" s="15" t="n">
        <v>1491</v>
      </c>
      <c r="M3509" s="17" t="n">
        <v>100</v>
      </c>
      <c r="N3509" s="12" t="n">
        <v>0.012</v>
      </c>
      <c r="O3509" s="12" t="n">
        <v>0.181</v>
      </c>
      <c r="P3509" s="12" t="n">
        <v>18.06</v>
      </c>
      <c r="Q3509" s="26"/>
    </row>
    <row r="3510" ht="22.5" customHeight="1">
      <c r="A3510" s="20"/>
      <c r="B3510" s="20"/>
      <c r="C3510" s="13" t="n">
        <v>11079953</v>
      </c>
      <c r="D3510" s="13" t="s">
        <v>72</v>
      </c>
      <c r="E3510" s="14" t="s">
        <v>36</v>
      </c>
      <c r="F3510" s="13" t="s">
        <v>15</v>
      </c>
      <c r="G3510" s="24" t="n">
        <v>0.8</v>
      </c>
      <c r="H3510" s="14" t="n">
        <v>100</v>
      </c>
      <c r="I3510" s="21" t="n">
        <f>G3510*H3510*7</f>
        <v>560</v>
      </c>
      <c r="J3510" s="13" t="s">
        <v>126</v>
      </c>
      <c r="K3510" s="15" t="n">
        <v>506</v>
      </c>
      <c r="L3510" s="15" t="n">
        <v>31</v>
      </c>
      <c r="M3510" s="17" t="n">
        <v>0</v>
      </c>
      <c r="N3510" s="12" t="n">
        <v>0</v>
      </c>
      <c r="O3510" s="12" t="n">
        <v>0</v>
      </c>
      <c r="P3510" s="12" t="n">
        <v>0</v>
      </c>
      <c r="Q3510" s="23" t="n">
        <f>M3512/H3510</f>
        <v>0</v>
      </c>
    </row>
    <row r="3511" ht="22.5" customHeight="1">
      <c r="A3511" s="20"/>
      <c r="B3511" s="20"/>
      <c r="C3511" s="13"/>
      <c r="D3511" s="20"/>
      <c r="E3511" s="29"/>
      <c r="F3511" s="20"/>
      <c r="G3511" s="29"/>
      <c r="H3511" s="29"/>
      <c r="I3511" s="20"/>
      <c r="J3511" s="13" t="s">
        <v>127</v>
      </c>
      <c r="K3511" s="17" t="n">
        <v>9404</v>
      </c>
      <c r="L3511" s="17" t="n">
        <v>1405</v>
      </c>
      <c r="M3511" s="17" t="n">
        <v>0</v>
      </c>
      <c r="N3511" s="12" t="n">
        <v>0</v>
      </c>
      <c r="O3511" s="12" t="n">
        <v>0</v>
      </c>
      <c r="P3511" s="12" t="n">
        <v>0</v>
      </c>
      <c r="Q3511" s="26"/>
    </row>
    <row r="3512" ht="22.5" customHeight="1">
      <c r="A3512" s="20"/>
      <c r="B3512" s="20"/>
      <c r="C3512" s="13"/>
      <c r="D3512" s="20"/>
      <c r="E3512" s="29"/>
      <c r="F3512" s="20"/>
      <c r="G3512" s="29"/>
      <c r="H3512" s="29"/>
      <c r="I3512" s="20"/>
      <c r="J3512" s="13" t="s">
        <v>128</v>
      </c>
      <c r="K3512" s="17" t="n">
        <v>18830</v>
      </c>
      <c r="L3512" s="17" t="n">
        <v>2304</v>
      </c>
      <c r="M3512" s="17" t="n">
        <v>0</v>
      </c>
      <c r="N3512" s="12" t="n">
        <v>0</v>
      </c>
      <c r="O3512" s="12" t="n">
        <v>0</v>
      </c>
      <c r="P3512" s="12" t="n">
        <v>0</v>
      </c>
      <c r="Q3512" s="26"/>
    </row>
    <row r="3513" ht="22.5" customHeight="1">
      <c r="A3513" s="20"/>
      <c r="B3513" s="20"/>
      <c r="C3513" s="13" t="n">
        <v>11690181</v>
      </c>
      <c r="D3513" s="13" t="s">
        <v>76</v>
      </c>
      <c r="E3513" s="14" t="s">
        <v>14</v>
      </c>
      <c r="F3513" s="13" t="s">
        <v>15</v>
      </c>
      <c r="G3513" s="24" t="n">
        <v>0.45</v>
      </c>
      <c r="H3513" s="14" t="n">
        <v>400</v>
      </c>
      <c r="I3513" s="21" t="n">
        <f>G3513*H3513*7</f>
        <v>1260</v>
      </c>
      <c r="J3513" s="13" t="s">
        <v>126</v>
      </c>
      <c r="K3513" s="17" t="n">
        <v>2064</v>
      </c>
      <c r="L3513" s="17" t="n">
        <v>35</v>
      </c>
      <c r="M3513" s="17" t="n">
        <v>4</v>
      </c>
      <c r="N3513" s="12" t="n">
        <v>0.048</v>
      </c>
      <c r="O3513" s="12" t="n">
        <v>0.42</v>
      </c>
      <c r="P3513" s="12" t="n">
        <v>1.68</v>
      </c>
      <c r="Q3513" s="23" t="n">
        <f>M3515/H3513</f>
        <v>1</v>
      </c>
    </row>
    <row r="3514" ht="22.5" customHeight="1">
      <c r="A3514" s="20"/>
      <c r="B3514" s="20"/>
      <c r="C3514" s="13"/>
      <c r="D3514" s="20"/>
      <c r="E3514" s="29"/>
      <c r="F3514" s="20"/>
      <c r="G3514" s="29"/>
      <c r="H3514" s="29"/>
      <c r="I3514" s="20"/>
      <c r="J3514" s="13" t="s">
        <v>127</v>
      </c>
      <c r="K3514" s="17" t="n">
        <v>163149</v>
      </c>
      <c r="L3514" s="15" t="n">
        <v>8389</v>
      </c>
      <c r="M3514" s="17" t="n">
        <v>256</v>
      </c>
      <c r="N3514" s="12" t="n">
        <v>0.013</v>
      </c>
      <c r="O3514" s="12" t="n">
        <v>0.42</v>
      </c>
      <c r="P3514" s="12" t="n">
        <v>107.52</v>
      </c>
      <c r="Q3514" s="26"/>
    </row>
    <row r="3515" ht="22.5" customHeight="1">
      <c r="A3515" s="20"/>
      <c r="B3515" s="20"/>
      <c r="C3515" s="13"/>
      <c r="D3515" s="20"/>
      <c r="E3515" s="29"/>
      <c r="F3515" s="20"/>
      <c r="G3515" s="29"/>
      <c r="H3515" s="29"/>
      <c r="I3515" s="20"/>
      <c r="J3515" s="13" t="s">
        <v>128</v>
      </c>
      <c r="K3515" s="17" t="n">
        <v>285096</v>
      </c>
      <c r="L3515" s="15" t="n">
        <v>17650</v>
      </c>
      <c r="M3515" s="17" t="n">
        <v>400</v>
      </c>
      <c r="N3515" s="12" t="n">
        <v>0.01</v>
      </c>
      <c r="O3515" s="12" t="n">
        <v>0.42</v>
      </c>
      <c r="P3515" s="12" t="n">
        <v>168</v>
      </c>
      <c r="Q3515" s="26"/>
    </row>
    <row r="3516" ht="22.5" customHeight="1">
      <c r="A3516" s="20"/>
      <c r="B3516" s="20"/>
      <c r="C3516" s="13" t="n">
        <v>11836152</v>
      </c>
      <c r="D3516" s="13" t="s">
        <v>73</v>
      </c>
      <c r="E3516" s="14" t="s">
        <v>36</v>
      </c>
      <c r="F3516" s="13" t="s">
        <v>15</v>
      </c>
      <c r="G3516" s="24" t="n">
        <v>0.09</v>
      </c>
      <c r="H3516" s="14" t="n">
        <v>100</v>
      </c>
      <c r="I3516" s="21" t="n">
        <f>G3516*H3516*7</f>
        <v>63</v>
      </c>
      <c r="J3516" s="13" t="s">
        <v>126</v>
      </c>
      <c r="K3516" s="17" t="n">
        <v>76</v>
      </c>
      <c r="L3516" s="15" t="n">
        <v>6</v>
      </c>
      <c r="M3516" s="17" t="n">
        <v>0</v>
      </c>
      <c r="N3516" s="12" t="n">
        <v>0</v>
      </c>
      <c r="O3516" s="12" t="n">
        <v>0</v>
      </c>
      <c r="P3516" s="12" t="n">
        <v>0</v>
      </c>
      <c r="Q3516" s="23" t="n">
        <f>M3518/H3516</f>
        <v>0.08</v>
      </c>
    </row>
    <row r="3517" ht="22.5" customHeight="1">
      <c r="A3517" s="20"/>
      <c r="B3517" s="20"/>
      <c r="C3517" s="13"/>
      <c r="D3517" s="20"/>
      <c r="E3517" s="29"/>
      <c r="F3517" s="20"/>
      <c r="G3517" s="29"/>
      <c r="H3517" s="29"/>
      <c r="I3517" s="20"/>
      <c r="J3517" s="13" t="s">
        <v>127</v>
      </c>
      <c r="K3517" s="17" t="n">
        <v>1127</v>
      </c>
      <c r="L3517" s="15" t="n">
        <v>142</v>
      </c>
      <c r="M3517" s="17" t="n">
        <v>4</v>
      </c>
      <c r="N3517" s="12" t="n">
        <v>0.003</v>
      </c>
      <c r="O3517" s="12" t="n">
        <v>0.09</v>
      </c>
      <c r="P3517" s="12" t="n">
        <v>0.36</v>
      </c>
      <c r="Q3517" s="26"/>
    </row>
    <row r="3518" ht="22.5" customHeight="1">
      <c r="A3518" s="20"/>
      <c r="B3518" s="20"/>
      <c r="C3518" s="13"/>
      <c r="D3518" s="20"/>
      <c r="E3518" s="29"/>
      <c r="F3518" s="20"/>
      <c r="G3518" s="29"/>
      <c r="H3518" s="29"/>
      <c r="I3518" s="20"/>
      <c r="J3518" s="13" t="s">
        <v>128</v>
      </c>
      <c r="K3518" s="17" t="n">
        <v>2113</v>
      </c>
      <c r="L3518" s="15" t="n">
        <v>344</v>
      </c>
      <c r="M3518" s="17" t="n">
        <v>8</v>
      </c>
      <c r="N3518" s="12" t="n">
        <v>0.002</v>
      </c>
      <c r="O3518" s="12" t="n">
        <v>0.09</v>
      </c>
      <c r="P3518" s="12" t="n">
        <v>0.72</v>
      </c>
      <c r="Q3518" s="26"/>
    </row>
    <row r="3519" ht="22.5" customHeight="1">
      <c r="A3519" s="20"/>
      <c r="B3519" s="20"/>
      <c r="C3519" s="13" t="n">
        <v>11862336</v>
      </c>
      <c r="D3519" s="13" t="s">
        <v>69</v>
      </c>
      <c r="E3519" s="14" t="s">
        <v>42</v>
      </c>
      <c r="F3519" s="13" t="s">
        <v>15</v>
      </c>
      <c r="G3519" s="24" t="n">
        <v>0.1</v>
      </c>
      <c r="H3519" s="14" t="n">
        <v>100</v>
      </c>
      <c r="I3519" s="21" t="n">
        <f>G3519*H3519*7</f>
        <v>70</v>
      </c>
      <c r="J3519" s="13" t="s">
        <v>126</v>
      </c>
      <c r="K3519" s="17" t="n">
        <v>21</v>
      </c>
      <c r="L3519" s="15" t="n">
        <v>2</v>
      </c>
      <c r="M3519" s="17" t="n">
        <v>0</v>
      </c>
      <c r="N3519" s="12" t="n">
        <v>0</v>
      </c>
      <c r="O3519" s="12" t="n">
        <v>0</v>
      </c>
      <c r="P3519" s="12" t="n">
        <v>0</v>
      </c>
      <c r="Q3519" s="23" t="n">
        <f>M3521/H3519</f>
        <v>0</v>
      </c>
    </row>
    <row r="3520" ht="22.5" customHeight="1">
      <c r="A3520" s="20"/>
      <c r="B3520" s="20"/>
      <c r="C3520" s="13"/>
      <c r="D3520" s="20"/>
      <c r="E3520" s="29"/>
      <c r="F3520" s="20"/>
      <c r="G3520" s="29"/>
      <c r="H3520" s="29"/>
      <c r="I3520" s="20"/>
      <c r="J3520" s="13" t="s">
        <v>127</v>
      </c>
      <c r="K3520" s="17" t="n">
        <v>922</v>
      </c>
      <c r="L3520" s="15" t="n">
        <v>172</v>
      </c>
      <c r="M3520" s="17" t="n">
        <v>0</v>
      </c>
      <c r="N3520" s="12" t="n">
        <v>0</v>
      </c>
      <c r="O3520" s="12" t="n">
        <v>0</v>
      </c>
      <c r="P3520" s="12" t="n">
        <v>0</v>
      </c>
      <c r="Q3520" s="26"/>
    </row>
    <row r="3521" ht="22.5" customHeight="1">
      <c r="A3521" s="20"/>
      <c r="B3521" s="20"/>
      <c r="C3521" s="13"/>
      <c r="D3521" s="20"/>
      <c r="E3521" s="29"/>
      <c r="F3521" s="20"/>
      <c r="G3521" s="29"/>
      <c r="H3521" s="29"/>
      <c r="I3521" s="20"/>
      <c r="J3521" s="13" t="s">
        <v>128</v>
      </c>
      <c r="K3521" s="17" t="n">
        <v>1820</v>
      </c>
      <c r="L3521" s="15" t="n">
        <v>275</v>
      </c>
      <c r="M3521" s="17" t="n">
        <v>0</v>
      </c>
      <c r="N3521" s="12" t="n">
        <v>0</v>
      </c>
      <c r="O3521" s="12" t="n">
        <v>0</v>
      </c>
      <c r="P3521" s="12" t="n">
        <v>0</v>
      </c>
      <c r="Q3521" s="26"/>
    </row>
    <row r="3522" ht="22.5" customHeight="1">
      <c r="A3522" s="20"/>
      <c r="B3522" s="20"/>
      <c r="C3522" s="13" t="n">
        <v>11924259</v>
      </c>
      <c r="D3522" s="13" t="s">
        <v>77</v>
      </c>
      <c r="E3522" s="14" t="s">
        <v>36</v>
      </c>
      <c r="F3522" s="13" t="s">
        <v>15</v>
      </c>
      <c r="G3522" s="24" t="n">
        <v>0.12</v>
      </c>
      <c r="H3522" s="14" t="n">
        <v>200</v>
      </c>
      <c r="I3522" s="21" t="n">
        <f>G3522*H3522*7</f>
        <v>168</v>
      </c>
      <c r="J3522" s="13" t="s">
        <v>126</v>
      </c>
      <c r="K3522" s="17" t="n">
        <v>2637</v>
      </c>
      <c r="L3522" s="15" t="n">
        <v>329</v>
      </c>
      <c r="M3522" s="17" t="n">
        <v>6</v>
      </c>
      <c r="N3522" s="12" t="n">
        <v>0.002</v>
      </c>
      <c r="O3522" s="12" t="n">
        <v>0.12</v>
      </c>
      <c r="P3522" s="12" t="n">
        <v>0.72</v>
      </c>
      <c r="Q3522" s="23" t="n">
        <f>M3524/H3522</f>
        <v>0.35</v>
      </c>
    </row>
    <row r="3523" ht="22.5" customHeight="1">
      <c r="A3523" s="20"/>
      <c r="B3523" s="20"/>
      <c r="C3523" s="13"/>
      <c r="D3523" s="20"/>
      <c r="E3523" s="29"/>
      <c r="F3523" s="20"/>
      <c r="G3523" s="29"/>
      <c r="H3523" s="29"/>
      <c r="I3523" s="20"/>
      <c r="J3523" s="13" t="s">
        <v>127</v>
      </c>
      <c r="K3523" s="17" t="n">
        <v>45963</v>
      </c>
      <c r="L3523" s="15" t="n">
        <v>8065</v>
      </c>
      <c r="M3523" s="17" t="n">
        <v>42</v>
      </c>
      <c r="N3523" s="12" t="n">
        <v>0.001</v>
      </c>
      <c r="O3523" s="12" t="n">
        <v>0.12</v>
      </c>
      <c r="P3523" s="12" t="n">
        <v>5.04</v>
      </c>
      <c r="Q3523" s="26"/>
    </row>
    <row r="3524" ht="22.5" customHeight="1">
      <c r="A3524" s="20"/>
      <c r="B3524" s="20"/>
      <c r="C3524" s="13"/>
      <c r="D3524" s="20"/>
      <c r="E3524" s="29"/>
      <c r="F3524" s="20"/>
      <c r="G3524" s="29"/>
      <c r="H3524" s="29"/>
      <c r="I3524" s="20"/>
      <c r="J3524" s="13" t="s">
        <v>128</v>
      </c>
      <c r="K3524" s="17" t="n">
        <v>103347</v>
      </c>
      <c r="L3524" s="15" t="n">
        <v>14715</v>
      </c>
      <c r="M3524" s="17" t="n">
        <v>70</v>
      </c>
      <c r="N3524" s="12" t="n">
        <v>0.001</v>
      </c>
      <c r="O3524" s="12" t="n">
        <v>0.12</v>
      </c>
      <c r="P3524" s="12" t="n">
        <v>8.4</v>
      </c>
      <c r="Q3524" s="26"/>
    </row>
    <row r="3525" ht="22.5" customHeight="1">
      <c r="A3525" s="20"/>
      <c r="B3525" s="20"/>
      <c r="C3525" s="13" t="n">
        <v>12038500</v>
      </c>
      <c r="D3525" s="13" t="s">
        <v>76</v>
      </c>
      <c r="E3525" s="14" t="s">
        <v>14</v>
      </c>
      <c r="F3525" s="13" t="s">
        <v>15</v>
      </c>
      <c r="G3525" s="24" t="n">
        <v>0.4</v>
      </c>
      <c r="H3525" s="14" t="n">
        <v>100</v>
      </c>
      <c r="I3525" s="21" t="n">
        <f>G3525*H3525*7</f>
        <v>280</v>
      </c>
      <c r="J3525" s="13" t="s">
        <v>126</v>
      </c>
      <c r="K3525" s="17" t="n">
        <v>9</v>
      </c>
      <c r="L3525" s="15" t="n">
        <v>1</v>
      </c>
      <c r="M3525" s="17" t="n">
        <v>0</v>
      </c>
      <c r="N3525" s="12" t="n">
        <v>0</v>
      </c>
      <c r="O3525" s="12" t="n">
        <v>0</v>
      </c>
      <c r="P3525" s="12" t="n">
        <v>0</v>
      </c>
      <c r="Q3525" s="23" t="n">
        <f>M3527/H3525</f>
        <v>0.07</v>
      </c>
    </row>
    <row r="3526" ht="22.5" customHeight="1">
      <c r="A3526" s="20"/>
      <c r="B3526" s="20"/>
      <c r="C3526" s="13"/>
      <c r="D3526" s="20"/>
      <c r="E3526" s="29"/>
      <c r="F3526" s="20"/>
      <c r="G3526" s="29"/>
      <c r="H3526" s="29"/>
      <c r="I3526" s="20"/>
      <c r="J3526" s="13" t="s">
        <v>127</v>
      </c>
      <c r="K3526" s="17" t="n">
        <v>402</v>
      </c>
      <c r="L3526" s="15" t="n">
        <v>60</v>
      </c>
      <c r="M3526" s="17" t="n">
        <v>2</v>
      </c>
      <c r="N3526" s="12" t="n">
        <v>0.013</v>
      </c>
      <c r="O3526" s="12" t="n">
        <v>0.4</v>
      </c>
      <c r="P3526" s="12" t="n">
        <v>0.8</v>
      </c>
      <c r="Q3526" s="26"/>
    </row>
    <row r="3527" ht="22.5" customHeight="1">
      <c r="A3527" s="20"/>
      <c r="B3527" s="20"/>
      <c r="C3527" s="13"/>
      <c r="D3527" s="20"/>
      <c r="E3527" s="29"/>
      <c r="F3527" s="20"/>
      <c r="G3527" s="29"/>
      <c r="H3527" s="29"/>
      <c r="I3527" s="20"/>
      <c r="J3527" s="13" t="s">
        <v>128</v>
      </c>
      <c r="K3527" s="17" t="n">
        <v>2167</v>
      </c>
      <c r="L3527" s="15" t="n">
        <v>198</v>
      </c>
      <c r="M3527" s="17" t="n">
        <v>7</v>
      </c>
      <c r="N3527" s="12" t="n">
        <v>0.014</v>
      </c>
      <c r="O3527" s="12" t="n">
        <v>0.4</v>
      </c>
      <c r="P3527" s="12" t="n">
        <v>2.8</v>
      </c>
      <c r="Q3527" s="26"/>
    </row>
    <row r="3528" ht="22.5" customHeight="1">
      <c r="A3528" s="20"/>
      <c r="B3528" s="20"/>
      <c r="C3528" s="13" t="n">
        <v>91565943</v>
      </c>
      <c r="D3528" s="13" t="s">
        <v>74</v>
      </c>
      <c r="E3528" s="14" t="s">
        <v>46</v>
      </c>
      <c r="F3528" s="13" t="s">
        <v>15</v>
      </c>
      <c r="G3528" s="24" t="n">
        <v>0.14</v>
      </c>
      <c r="H3528" s="14" t="n">
        <v>200</v>
      </c>
      <c r="I3528" s="21" t="n">
        <f>G3528*H3528*7</f>
        <v>196</v>
      </c>
      <c r="J3528" s="13" t="s">
        <v>126</v>
      </c>
      <c r="K3528" s="17" t="n">
        <v>53</v>
      </c>
      <c r="L3528" s="17" t="n">
        <v>2</v>
      </c>
      <c r="M3528" s="17" t="n">
        <v>0</v>
      </c>
      <c r="N3528" s="12" t="n">
        <v>0</v>
      </c>
      <c r="O3528" s="12" t="n">
        <v>0</v>
      </c>
      <c r="P3528" s="12" t="n">
        <v>0</v>
      </c>
      <c r="Q3528" s="23" t="n">
        <f>M3530/H3528</f>
        <v>0</v>
      </c>
    </row>
    <row r="3529" ht="22.5" customHeight="1">
      <c r="A3529" s="20"/>
      <c r="B3529" s="20"/>
      <c r="C3529" s="13"/>
      <c r="D3529" s="20"/>
      <c r="E3529" s="29"/>
      <c r="F3529" s="20"/>
      <c r="G3529" s="29"/>
      <c r="H3529" s="29"/>
      <c r="I3529" s="20"/>
      <c r="J3529" s="13" t="s">
        <v>127</v>
      </c>
      <c r="K3529" s="17" t="n">
        <v>3276</v>
      </c>
      <c r="L3529" s="15" t="n">
        <v>358</v>
      </c>
      <c r="M3529" s="17" t="n">
        <v>0</v>
      </c>
      <c r="N3529" s="12" t="n">
        <v>0</v>
      </c>
      <c r="O3529" s="12" t="n">
        <v>0</v>
      </c>
      <c r="P3529" s="12" t="n">
        <v>0</v>
      </c>
      <c r="Q3529" s="26"/>
    </row>
    <row r="3530" ht="22.5" customHeight="1">
      <c r="A3530" s="20"/>
      <c r="B3530" s="20"/>
      <c r="C3530" s="13"/>
      <c r="D3530" s="20"/>
      <c r="E3530" s="29"/>
      <c r="F3530" s="20"/>
      <c r="G3530" s="29"/>
      <c r="H3530" s="29"/>
      <c r="I3530" s="20"/>
      <c r="J3530" s="13" t="s">
        <v>128</v>
      </c>
      <c r="K3530" s="17" t="n">
        <v>3745</v>
      </c>
      <c r="L3530" s="15" t="n">
        <v>394</v>
      </c>
      <c r="M3530" s="17" t="n">
        <v>0</v>
      </c>
      <c r="N3530" s="12" t="n">
        <v>0</v>
      </c>
      <c r="O3530" s="12" t="n">
        <v>0</v>
      </c>
      <c r="P3530" s="12" t="n">
        <v>0</v>
      </c>
      <c r="Q3530" s="26"/>
    </row>
    <row r="3531" ht="22.5" customHeight="1">
      <c r="A3531" s="20"/>
      <c r="B3531" s="20"/>
      <c r="C3531" s="13" t="n">
        <v>91565944</v>
      </c>
      <c r="D3531" s="13" t="s">
        <v>74</v>
      </c>
      <c r="E3531" s="14" t="s">
        <v>14</v>
      </c>
      <c r="F3531" s="13" t="s">
        <v>15</v>
      </c>
      <c r="G3531" s="24" t="n">
        <v>0.15</v>
      </c>
      <c r="H3531" s="14" t="n">
        <v>160</v>
      </c>
      <c r="I3531" s="21" t="n">
        <f>G3531*H3531*7</f>
        <v>168</v>
      </c>
      <c r="J3531" s="13" t="s">
        <v>126</v>
      </c>
      <c r="K3531" s="17" t="n">
        <v>227</v>
      </c>
      <c r="L3531" s="17" t="n">
        <v>16</v>
      </c>
      <c r="M3531" s="17" t="n">
        <v>0</v>
      </c>
      <c r="N3531" s="12" t="n">
        <v>0</v>
      </c>
      <c r="O3531" s="12" t="n">
        <v>0</v>
      </c>
      <c r="P3531" s="12" t="n">
        <v>0</v>
      </c>
      <c r="Q3531" s="23" t="n">
        <f>M3533/H3531</f>
        <v>0.675</v>
      </c>
    </row>
    <row r="3532" ht="22.5" customHeight="1">
      <c r="A3532" s="20"/>
      <c r="B3532" s="20"/>
      <c r="C3532" s="13"/>
      <c r="D3532" s="20"/>
      <c r="E3532" s="29"/>
      <c r="F3532" s="20"/>
      <c r="G3532" s="29"/>
      <c r="H3532" s="29"/>
      <c r="I3532" s="20"/>
      <c r="J3532" s="13" t="s">
        <v>127</v>
      </c>
      <c r="K3532" s="17" t="n">
        <v>25624</v>
      </c>
      <c r="L3532" s="15" t="n">
        <v>3444</v>
      </c>
      <c r="M3532" s="17" t="n">
        <v>54</v>
      </c>
      <c r="N3532" s="12" t="n">
        <v>0.002</v>
      </c>
      <c r="O3532" s="12" t="n">
        <v>0.15</v>
      </c>
      <c r="P3532" s="12" t="n">
        <v>8.1</v>
      </c>
      <c r="Q3532" s="26"/>
    </row>
    <row r="3533" ht="22.5" customHeight="1">
      <c r="A3533" s="20"/>
      <c r="B3533" s="20"/>
      <c r="C3533" s="13"/>
      <c r="D3533" s="20"/>
      <c r="E3533" s="29"/>
      <c r="F3533" s="20"/>
      <c r="G3533" s="29"/>
      <c r="H3533" s="29"/>
      <c r="I3533" s="20"/>
      <c r="J3533" s="13" t="s">
        <v>128</v>
      </c>
      <c r="K3533" s="17" t="n">
        <v>48895</v>
      </c>
      <c r="L3533" s="15" t="n">
        <v>5689</v>
      </c>
      <c r="M3533" s="17" t="n">
        <v>108</v>
      </c>
      <c r="N3533" s="12" t="n">
        <v>0.003</v>
      </c>
      <c r="O3533" s="12" t="n">
        <v>0.15</v>
      </c>
      <c r="P3533" s="12" t="n">
        <v>16.2</v>
      </c>
      <c r="Q3533" s="26"/>
    </row>
    <row r="3534" ht="22.5" customHeight="1">
      <c r="A3534" s="20"/>
      <c r="B3534" s="20"/>
      <c r="C3534" s="13" t="n">
        <v>91565945</v>
      </c>
      <c r="D3534" s="13" t="s">
        <v>74</v>
      </c>
      <c r="E3534" s="14" t="s">
        <v>36</v>
      </c>
      <c r="F3534" s="13" t="s">
        <v>15</v>
      </c>
      <c r="G3534" s="24" t="n">
        <v>0.12</v>
      </c>
      <c r="H3534" s="14" t="n">
        <v>200</v>
      </c>
      <c r="I3534" s="21" t="n">
        <f>G3534*H3534*7</f>
        <v>168</v>
      </c>
      <c r="J3534" s="13" t="s">
        <v>126</v>
      </c>
      <c r="K3534" s="17" t="n">
        <v>707</v>
      </c>
      <c r="L3534" s="15" t="n">
        <v>41</v>
      </c>
      <c r="M3534" s="17" t="n">
        <v>0</v>
      </c>
      <c r="N3534" s="12" t="n">
        <v>0</v>
      </c>
      <c r="O3534" s="12" t="n">
        <v>0</v>
      </c>
      <c r="P3534" s="12" t="n">
        <v>0</v>
      </c>
      <c r="Q3534" s="23" t="n">
        <f>M3536/H3534</f>
        <v>0.015</v>
      </c>
    </row>
    <row r="3535" ht="22.5" customHeight="1">
      <c r="A3535" s="20"/>
      <c r="B3535" s="20"/>
      <c r="C3535" s="13"/>
      <c r="D3535" s="20"/>
      <c r="E3535" s="29"/>
      <c r="F3535" s="20"/>
      <c r="G3535" s="29"/>
      <c r="H3535" s="29"/>
      <c r="I3535" s="20"/>
      <c r="J3535" s="13" t="s">
        <v>127</v>
      </c>
      <c r="K3535" s="17" t="n">
        <v>59431</v>
      </c>
      <c r="L3535" s="15" t="n">
        <v>4187</v>
      </c>
      <c r="M3535" s="17" t="n">
        <v>3</v>
      </c>
      <c r="N3535" s="12" t="n">
        <v>0</v>
      </c>
      <c r="O3535" s="12" t="n">
        <v>0.12</v>
      </c>
      <c r="P3535" s="12" t="n">
        <v>0.36</v>
      </c>
      <c r="Q3535" s="26"/>
    </row>
    <row r="3536" ht="22.5" customHeight="1">
      <c r="A3536" s="20"/>
      <c r="B3536" s="20"/>
      <c r="C3536" s="13"/>
      <c r="D3536" s="20"/>
      <c r="E3536" s="29"/>
      <c r="F3536" s="20"/>
      <c r="G3536" s="29"/>
      <c r="H3536" s="29"/>
      <c r="I3536" s="20"/>
      <c r="J3536" s="13" t="s">
        <v>128</v>
      </c>
      <c r="K3536" s="17" t="n">
        <v>64333</v>
      </c>
      <c r="L3536" s="15" t="n">
        <v>5017</v>
      </c>
      <c r="M3536" s="17" t="n">
        <v>3</v>
      </c>
      <c r="N3536" s="12" t="n">
        <v>0</v>
      </c>
      <c r="O3536" s="12" t="n">
        <v>0.12</v>
      </c>
      <c r="P3536" s="12" t="n">
        <v>0.36</v>
      </c>
      <c r="Q3536" s="26"/>
    </row>
    <row r="3537" ht="22.5" customHeight="1">
      <c r="A3537" s="20"/>
      <c r="B3537" s="20"/>
      <c r="C3537" s="13" t="n">
        <v>91551845</v>
      </c>
      <c r="D3537" s="13" t="s">
        <v>74</v>
      </c>
      <c r="E3537" s="14" t="s">
        <v>11</v>
      </c>
      <c r="F3537" s="13" t="s">
        <v>15</v>
      </c>
      <c r="G3537" s="24" t="n">
        <v>0.14</v>
      </c>
      <c r="H3537" s="14" t="n">
        <v>150</v>
      </c>
      <c r="I3537" s="21" t="n">
        <f>G3537*H3537*7</f>
        <v>147</v>
      </c>
      <c r="J3537" s="13" t="s">
        <v>126</v>
      </c>
      <c r="K3537" s="17" t="n">
        <v>634</v>
      </c>
      <c r="L3537" s="15" t="n">
        <v>35</v>
      </c>
      <c r="M3537" s="17" t="n">
        <v>0</v>
      </c>
      <c r="N3537" s="12" t="n">
        <v>0</v>
      </c>
      <c r="O3537" s="12" t="n">
        <v>0</v>
      </c>
      <c r="P3537" s="12" t="n">
        <v>0</v>
      </c>
      <c r="Q3537" s="23" t="n">
        <f>M3539/H3537</f>
        <v>0.0133333333333333</v>
      </c>
    </row>
    <row r="3538" ht="22.5" customHeight="1">
      <c r="A3538" s="20"/>
      <c r="B3538" s="20"/>
      <c r="C3538" s="13"/>
      <c r="D3538" s="20"/>
      <c r="E3538" s="29"/>
      <c r="F3538" s="20"/>
      <c r="G3538" s="29"/>
      <c r="H3538" s="29"/>
      <c r="I3538" s="20"/>
      <c r="J3538" s="13" t="s">
        <v>127</v>
      </c>
      <c r="K3538" s="17" t="n">
        <v>7592</v>
      </c>
      <c r="L3538" s="15" t="n">
        <v>596</v>
      </c>
      <c r="M3538" s="17" t="n">
        <v>2</v>
      </c>
      <c r="N3538" s="12" t="n">
        <v>0</v>
      </c>
      <c r="O3538" s="12" t="n">
        <v>0.14</v>
      </c>
      <c r="P3538" s="12" t="n">
        <v>0.28</v>
      </c>
      <c r="Q3538" s="26"/>
    </row>
    <row r="3539" ht="22.5" customHeight="1">
      <c r="A3539" s="20"/>
      <c r="B3539" s="20"/>
      <c r="C3539" s="13"/>
      <c r="D3539" s="20"/>
      <c r="E3539" s="29"/>
      <c r="F3539" s="20"/>
      <c r="G3539" s="29"/>
      <c r="H3539" s="29"/>
      <c r="I3539" s="20"/>
      <c r="J3539" s="13" t="s">
        <v>128</v>
      </c>
      <c r="K3539" s="17" t="n">
        <v>12638</v>
      </c>
      <c r="L3539" s="15" t="n">
        <v>1012</v>
      </c>
      <c r="M3539" s="17" t="n">
        <v>2</v>
      </c>
      <c r="N3539" s="12" t="n">
        <v>0</v>
      </c>
      <c r="O3539" s="12" t="n">
        <v>0.14</v>
      </c>
      <c r="P3539" s="12" t="n">
        <v>0.28</v>
      </c>
      <c r="Q3539" s="26"/>
    </row>
    <row r="3540" ht="22.5" customHeight="1">
      <c r="A3540" s="20"/>
      <c r="B3540" s="20"/>
      <c r="C3540" s="13" t="n">
        <v>91565946</v>
      </c>
      <c r="D3540" s="13" t="s">
        <v>74</v>
      </c>
      <c r="E3540" s="14" t="s">
        <v>17</v>
      </c>
      <c r="F3540" s="13" t="s">
        <v>15</v>
      </c>
      <c r="G3540" s="24" t="n">
        <v>0.17</v>
      </c>
      <c r="H3540" s="14" t="n">
        <v>300</v>
      </c>
      <c r="I3540" s="21" t="n">
        <f>G3540*H3540*7</f>
        <v>357</v>
      </c>
      <c r="J3540" s="13" t="s">
        <v>126</v>
      </c>
      <c r="K3540" s="17" t="n">
        <v>225</v>
      </c>
      <c r="L3540" s="15" t="n">
        <v>19</v>
      </c>
      <c r="M3540" s="17" t="n">
        <v>0</v>
      </c>
      <c r="N3540" s="12" t="n">
        <v>0</v>
      </c>
      <c r="O3540" s="12" t="n">
        <v>0</v>
      </c>
      <c r="P3540" s="12" t="n">
        <v>0</v>
      </c>
      <c r="Q3540" s="23" t="n">
        <f>M3542/H3540</f>
        <v>0.0433333333333333</v>
      </c>
    </row>
    <row r="3541" ht="22.5" customHeight="1">
      <c r="A3541" s="20"/>
      <c r="B3541" s="20"/>
      <c r="C3541" s="13"/>
      <c r="D3541" s="20"/>
      <c r="E3541" s="29"/>
      <c r="F3541" s="20"/>
      <c r="G3541" s="29"/>
      <c r="H3541" s="29"/>
      <c r="I3541" s="20"/>
      <c r="J3541" s="13" t="s">
        <v>127</v>
      </c>
      <c r="K3541" s="17" t="n">
        <v>13696</v>
      </c>
      <c r="L3541" s="15" t="n">
        <v>1210</v>
      </c>
      <c r="M3541" s="17" t="n">
        <v>8</v>
      </c>
      <c r="N3541" s="12" t="n">
        <v>0.001</v>
      </c>
      <c r="O3541" s="12" t="n">
        <v>0.17</v>
      </c>
      <c r="P3541" s="12" t="n">
        <v>1.36</v>
      </c>
      <c r="Q3541" s="26"/>
    </row>
    <row r="3542" ht="22.5" customHeight="1">
      <c r="A3542" s="20"/>
      <c r="B3542" s="20"/>
      <c r="C3542" s="13"/>
      <c r="D3542" s="20"/>
      <c r="E3542" s="29"/>
      <c r="F3542" s="20"/>
      <c r="G3542" s="29"/>
      <c r="H3542" s="29"/>
      <c r="I3542" s="20"/>
      <c r="J3542" s="13" t="s">
        <v>128</v>
      </c>
      <c r="K3542" s="17" t="n">
        <v>22621</v>
      </c>
      <c r="L3542" s="15" t="n">
        <v>2097</v>
      </c>
      <c r="M3542" s="17" t="n">
        <v>13</v>
      </c>
      <c r="N3542" s="12" t="n">
        <v>0.001</v>
      </c>
      <c r="O3542" s="12" t="n">
        <v>0.17</v>
      </c>
      <c r="P3542" s="12" t="n">
        <v>2.21</v>
      </c>
      <c r="Q3542" s="26"/>
    </row>
    <row r="3543" ht="22.5" customHeight="1">
      <c r="A3543" s="20"/>
      <c r="B3543" s="20"/>
      <c r="C3543" s="13" t="n">
        <v>91565949</v>
      </c>
      <c r="D3543" s="13" t="s">
        <v>74</v>
      </c>
      <c r="E3543" s="14" t="s">
        <v>71</v>
      </c>
      <c r="F3543" s="13" t="s">
        <v>15</v>
      </c>
      <c r="G3543" s="24" t="n">
        <v>0.15</v>
      </c>
      <c r="H3543" s="14" t="n">
        <v>50</v>
      </c>
      <c r="I3543" s="21" t="n">
        <f>G3543*H3543*7</f>
        <v>52.5</v>
      </c>
      <c r="J3543" s="13" t="s">
        <v>126</v>
      </c>
      <c r="K3543" s="17" t="n">
        <v>2656</v>
      </c>
      <c r="L3543" s="15" t="n">
        <v>316</v>
      </c>
      <c r="M3543" s="17" t="n">
        <v>1</v>
      </c>
      <c r="N3543" s="12" t="n">
        <v>0</v>
      </c>
      <c r="O3543" s="12" t="n">
        <v>0.15</v>
      </c>
      <c r="P3543" s="12" t="n">
        <v>0.15</v>
      </c>
      <c r="Q3543" s="23" t="n">
        <f>M3545/H3543</f>
        <v>1</v>
      </c>
    </row>
    <row r="3544" ht="22.5" customHeight="1">
      <c r="A3544" s="20"/>
      <c r="B3544" s="20"/>
      <c r="C3544" s="13"/>
      <c r="D3544" s="20"/>
      <c r="E3544" s="29"/>
      <c r="F3544" s="20"/>
      <c r="G3544" s="29"/>
      <c r="H3544" s="29"/>
      <c r="I3544" s="20"/>
      <c r="J3544" s="13" t="s">
        <v>127</v>
      </c>
      <c r="K3544" s="17" t="n">
        <v>31442</v>
      </c>
      <c r="L3544" s="15" t="n">
        <v>6387</v>
      </c>
      <c r="M3544" s="17" t="n">
        <v>44</v>
      </c>
      <c r="N3544" s="12" t="n">
        <v>0.001</v>
      </c>
      <c r="O3544" s="12" t="n">
        <v>0.15</v>
      </c>
      <c r="P3544" s="12" t="n">
        <v>6.6</v>
      </c>
      <c r="Q3544" s="26"/>
    </row>
    <row r="3545" ht="22.5" customHeight="1">
      <c r="A3545" s="20"/>
      <c r="B3545" s="20"/>
      <c r="C3545" s="13"/>
      <c r="D3545" s="20"/>
      <c r="E3545" s="29"/>
      <c r="F3545" s="20"/>
      <c r="G3545" s="29"/>
      <c r="H3545" s="29"/>
      <c r="I3545" s="20"/>
      <c r="J3545" s="13" t="s">
        <v>128</v>
      </c>
      <c r="K3545" s="17" t="n">
        <v>91792</v>
      </c>
      <c r="L3545" s="15" t="n">
        <v>14422</v>
      </c>
      <c r="M3545" s="17" t="n">
        <v>50</v>
      </c>
      <c r="N3545" s="12" t="n">
        <v>0.001</v>
      </c>
      <c r="O3545" s="12" t="n">
        <v>0.15</v>
      </c>
      <c r="P3545" s="12" t="n">
        <v>7.5</v>
      </c>
      <c r="Q3545" s="26"/>
    </row>
    <row r="3546" ht="22.5" customHeight="1">
      <c r="A3546" s="20"/>
      <c r="B3546" s="20"/>
      <c r="C3546" s="13" t="n">
        <v>12336897</v>
      </c>
      <c r="D3546" s="13" t="s">
        <v>78</v>
      </c>
      <c r="E3546" s="14" t="s">
        <v>11</v>
      </c>
      <c r="F3546" s="13" t="s">
        <v>15</v>
      </c>
      <c r="G3546" s="24" t="n">
        <v>0.3</v>
      </c>
      <c r="H3546" s="14" t="n">
        <v>200</v>
      </c>
      <c r="I3546" s="21" t="n">
        <f>G3546*H3546*7</f>
        <v>420</v>
      </c>
      <c r="J3546" s="13" t="s">
        <v>126</v>
      </c>
      <c r="K3546" s="17" t="n">
        <v>969</v>
      </c>
      <c r="L3546" s="15" t="n">
        <v>159</v>
      </c>
      <c r="M3546" s="17" t="n">
        <v>0</v>
      </c>
      <c r="N3546" s="12" t="n">
        <v>0</v>
      </c>
      <c r="O3546" s="12" t="n">
        <v>0</v>
      </c>
      <c r="P3546" s="12" t="n">
        <v>0</v>
      </c>
      <c r="Q3546" s="23" t="n">
        <f>M3548/H3546</f>
        <v>0.155</v>
      </c>
    </row>
    <row r="3547" ht="22.5" customHeight="1">
      <c r="A3547" s="20"/>
      <c r="B3547" s="20"/>
      <c r="C3547" s="13"/>
      <c r="D3547" s="20"/>
      <c r="E3547" s="29"/>
      <c r="F3547" s="20"/>
      <c r="G3547" s="29"/>
      <c r="H3547" s="29"/>
      <c r="I3547" s="20"/>
      <c r="J3547" s="13" t="s">
        <v>127</v>
      </c>
      <c r="K3547" s="17" t="n">
        <v>11857</v>
      </c>
      <c r="L3547" s="15" t="n">
        <v>2612</v>
      </c>
      <c r="M3547" s="17" t="n">
        <v>4</v>
      </c>
      <c r="N3547" s="12" t="n">
        <v>0</v>
      </c>
      <c r="O3547" s="12" t="n">
        <v>0.3</v>
      </c>
      <c r="P3547" s="12" t="n">
        <v>1.2</v>
      </c>
      <c r="Q3547" s="26"/>
    </row>
    <row r="3548" ht="22.5" customHeight="1">
      <c r="A3548" s="20"/>
      <c r="B3548" s="20"/>
      <c r="C3548" s="13"/>
      <c r="D3548" s="20"/>
      <c r="E3548" s="29"/>
      <c r="F3548" s="20"/>
      <c r="G3548" s="29"/>
      <c r="H3548" s="29"/>
      <c r="I3548" s="20"/>
      <c r="J3548" s="13" t="s">
        <v>128</v>
      </c>
      <c r="K3548" s="17" t="n">
        <v>82935</v>
      </c>
      <c r="L3548" s="15" t="n">
        <v>19401</v>
      </c>
      <c r="M3548" s="17" t="n">
        <v>31</v>
      </c>
      <c r="N3548" s="12" t="n">
        <v>0</v>
      </c>
      <c r="O3548" s="12" t="n">
        <v>0.3</v>
      </c>
      <c r="P3548" s="12" t="n">
        <v>9.3</v>
      </c>
      <c r="Q3548" s="26"/>
    </row>
    <row r="3549" ht="22.5" customHeight="1">
      <c r="A3549" s="20"/>
      <c r="B3549" s="20"/>
      <c r="C3549" s="13" t="n">
        <v>12336896</v>
      </c>
      <c r="D3549" s="13" t="s">
        <v>78</v>
      </c>
      <c r="E3549" s="14" t="s">
        <v>11</v>
      </c>
      <c r="F3549" s="13" t="s">
        <v>12</v>
      </c>
      <c r="G3549" s="24" t="n">
        <v>0.25</v>
      </c>
      <c r="H3549" s="14" t="n">
        <v>200</v>
      </c>
      <c r="I3549" s="21" t="n">
        <f>G3549*H3549*7</f>
        <v>350</v>
      </c>
      <c r="J3549" s="13" t="s">
        <v>126</v>
      </c>
      <c r="K3549" s="17" t="n">
        <v>70</v>
      </c>
      <c r="L3549" s="15" t="n">
        <v>29</v>
      </c>
      <c r="M3549" s="17" t="n">
        <v>0</v>
      </c>
      <c r="N3549" s="12" t="n">
        <v>0.001</v>
      </c>
      <c r="O3549" s="12" t="n">
        <v>0</v>
      </c>
      <c r="P3549" s="12" t="n">
        <v>0.0158</v>
      </c>
      <c r="Q3549" s="23" t="n">
        <f>M3551/H3549</f>
        <v>0</v>
      </c>
    </row>
    <row r="3550" ht="22.5" customHeight="1">
      <c r="A3550" s="20"/>
      <c r="B3550" s="20"/>
      <c r="C3550" s="13"/>
      <c r="D3550" s="20"/>
      <c r="E3550" s="29"/>
      <c r="F3550" s="20"/>
      <c r="G3550" s="29"/>
      <c r="H3550" s="29"/>
      <c r="I3550" s="20"/>
      <c r="J3550" s="13" t="s">
        <v>127</v>
      </c>
      <c r="K3550" s="17" t="n">
        <v>240</v>
      </c>
      <c r="L3550" s="15" t="n">
        <v>52</v>
      </c>
      <c r="M3550" s="17" t="n">
        <v>0</v>
      </c>
      <c r="N3550" s="12" t="n">
        <v>0</v>
      </c>
      <c r="O3550" s="12" t="n">
        <v>0</v>
      </c>
      <c r="P3550" s="12" t="n">
        <v>0.0223</v>
      </c>
      <c r="Q3550" s="26"/>
    </row>
    <row r="3551" ht="22.5" customHeight="1">
      <c r="A3551" s="20"/>
      <c r="B3551" s="20"/>
      <c r="C3551" s="13"/>
      <c r="D3551" s="20"/>
      <c r="E3551" s="29"/>
      <c r="F3551" s="20"/>
      <c r="G3551" s="29"/>
      <c r="H3551" s="29"/>
      <c r="I3551" s="20"/>
      <c r="J3551" s="13" t="s">
        <v>128</v>
      </c>
      <c r="K3551" s="17" t="n">
        <v>1663</v>
      </c>
      <c r="L3551" s="15" t="n">
        <v>395</v>
      </c>
      <c r="M3551" s="17" t="n">
        <v>0</v>
      </c>
      <c r="N3551" s="12" t="n">
        <v>0</v>
      </c>
      <c r="O3551" s="12" t="n">
        <v>0</v>
      </c>
      <c r="P3551" s="12" t="n">
        <v>0.0587</v>
      </c>
      <c r="Q3551" s="26"/>
    </row>
    <row r="3552" ht="22.5" customHeight="1">
      <c r="A3552" s="20"/>
      <c r="B3552" s="51" t="s">
        <v>138</v>
      </c>
      <c r="C3552" s="13" t="n">
        <v>6395488</v>
      </c>
      <c r="D3552" s="13" t="s">
        <v>39</v>
      </c>
      <c r="E3552" s="14" t="s">
        <v>14</v>
      </c>
      <c r="F3552" s="13" t="s">
        <v>15</v>
      </c>
      <c r="G3552" s="24" t="n">
        <v>0.3</v>
      </c>
      <c r="H3552" s="13" t="n">
        <v>200</v>
      </c>
      <c r="I3552" s="21" t="n">
        <f>G3552*H3552*7</f>
        <v>420</v>
      </c>
      <c r="J3552" s="13" t="s">
        <v>126</v>
      </c>
      <c r="K3552" s="15" t="n">
        <v>67</v>
      </c>
      <c r="L3552" s="15" t="n">
        <v>9</v>
      </c>
      <c r="M3552" s="16" t="n">
        <v>1</v>
      </c>
      <c r="N3552" s="12" t="n">
        <v>0.033</v>
      </c>
      <c r="O3552" s="12" t="n">
        <v>0.3</v>
      </c>
      <c r="P3552" s="12" t="n">
        <v>0.3</v>
      </c>
      <c r="Q3552" s="23" t="n">
        <f>M3554/H3552</f>
        <v>1</v>
      </c>
    </row>
    <row r="3553" ht="22.5" customHeight="1">
      <c r="A3553" s="20"/>
      <c r="B3553" s="20"/>
      <c r="C3553" s="13"/>
      <c r="D3553" s="20"/>
      <c r="E3553" s="29"/>
      <c r="F3553" s="20"/>
      <c r="G3553" s="29"/>
      <c r="H3553" s="20"/>
      <c r="I3553" s="20"/>
      <c r="J3553" s="13" t="s">
        <v>127</v>
      </c>
      <c r="K3553" s="15" t="n">
        <v>42455</v>
      </c>
      <c r="L3553" s="15" t="n">
        <v>16636</v>
      </c>
      <c r="M3553" s="11" t="n">
        <v>200</v>
      </c>
      <c r="N3553" s="12" t="n">
        <v>0.004</v>
      </c>
      <c r="O3553" s="12" t="n">
        <v>0.3</v>
      </c>
      <c r="P3553" s="12" t="n">
        <v>60</v>
      </c>
      <c r="Q3553" s="26"/>
    </row>
    <row r="3554" ht="22.5" customHeight="1">
      <c r="A3554" s="20"/>
      <c r="B3554" s="20"/>
      <c r="C3554" s="13"/>
      <c r="D3554" s="20"/>
      <c r="E3554" s="29"/>
      <c r="F3554" s="20"/>
      <c r="G3554" s="29"/>
      <c r="H3554" s="20"/>
      <c r="I3554" s="20"/>
      <c r="J3554" s="13" t="s">
        <v>128</v>
      </c>
      <c r="K3554" s="15" t="n">
        <v>44814</v>
      </c>
      <c r="L3554" s="15" t="n">
        <v>16973</v>
      </c>
      <c r="M3554" s="11" t="n">
        <v>200</v>
      </c>
      <c r="N3554" s="12" t="n">
        <v>0.004</v>
      </c>
      <c r="O3554" s="12" t="n">
        <v>0.3</v>
      </c>
      <c r="P3554" s="12" t="n">
        <v>60</v>
      </c>
      <c r="Q3554" s="26"/>
    </row>
    <row r="3555" ht="22.5" customHeight="1">
      <c r="A3555" s="20"/>
      <c r="B3555" s="20"/>
      <c r="C3555" s="13" t="n">
        <v>8291713</v>
      </c>
      <c r="D3555" s="13" t="s">
        <v>40</v>
      </c>
      <c r="E3555" s="14" t="s">
        <v>14</v>
      </c>
      <c r="F3555" s="13" t="s">
        <v>15</v>
      </c>
      <c r="G3555" s="24" t="n">
        <v>0.14</v>
      </c>
      <c r="H3555" s="13" t="n">
        <v>2000</v>
      </c>
      <c r="I3555" s="21" t="n">
        <f>G3555*H3555*7</f>
        <v>1960</v>
      </c>
      <c r="J3555" s="13" t="s">
        <v>126</v>
      </c>
      <c r="K3555" s="15" t="n">
        <v>318</v>
      </c>
      <c r="L3555" s="15" t="n">
        <v>89</v>
      </c>
      <c r="M3555" s="16" t="n">
        <v>1</v>
      </c>
      <c r="N3555" s="12" t="n">
        <v>0.002</v>
      </c>
      <c r="O3555" s="12" t="n">
        <v>0.135</v>
      </c>
      <c r="P3555" s="12" t="n">
        <v>0.135</v>
      </c>
      <c r="Q3555" s="23" t="n">
        <f>M3557/H3555</f>
        <v>0.75</v>
      </c>
    </row>
    <row r="3556" ht="22.5" customHeight="1">
      <c r="A3556" s="20"/>
      <c r="B3556" s="20"/>
      <c r="C3556" s="13"/>
      <c r="D3556" s="20"/>
      <c r="E3556" s="29"/>
      <c r="F3556" s="20"/>
      <c r="G3556" s="29"/>
      <c r="H3556" s="20"/>
      <c r="I3556" s="20"/>
      <c r="J3556" s="13" t="s">
        <v>127</v>
      </c>
      <c r="K3556" s="15" t="n">
        <v>36182</v>
      </c>
      <c r="L3556" s="15" t="n">
        <v>11966</v>
      </c>
      <c r="M3556" s="15" t="n">
        <v>535</v>
      </c>
      <c r="N3556" s="12" t="n">
        <v>0.006</v>
      </c>
      <c r="O3556" s="12" t="n">
        <v>0.135</v>
      </c>
      <c r="P3556" s="12" t="n">
        <v>72.225</v>
      </c>
      <c r="Q3556" s="26"/>
    </row>
    <row r="3557" ht="22.5" customHeight="1">
      <c r="A3557" s="20"/>
      <c r="B3557" s="20"/>
      <c r="C3557" s="13"/>
      <c r="D3557" s="20"/>
      <c r="E3557" s="29"/>
      <c r="F3557" s="20"/>
      <c r="G3557" s="29"/>
      <c r="H3557" s="20"/>
      <c r="I3557" s="20"/>
      <c r="J3557" s="13" t="s">
        <v>128</v>
      </c>
      <c r="K3557" s="15" t="n">
        <v>107029</v>
      </c>
      <c r="L3557" s="15" t="n">
        <v>35719</v>
      </c>
      <c r="M3557" s="15" t="n">
        <v>1500</v>
      </c>
      <c r="N3557" s="12" t="n">
        <v>0.006</v>
      </c>
      <c r="O3557" s="12" t="n">
        <v>0.135</v>
      </c>
      <c r="P3557" s="12" t="n">
        <v>202.5</v>
      </c>
      <c r="Q3557" s="26"/>
    </row>
    <row r="3558" ht="22.5" customHeight="1">
      <c r="A3558" s="20"/>
      <c r="B3558" s="20"/>
      <c r="C3558" s="13" t="n">
        <v>8566541</v>
      </c>
      <c r="D3558" s="13" t="s">
        <v>79</v>
      </c>
      <c r="E3558" s="14" t="s">
        <v>14</v>
      </c>
      <c r="F3558" s="13" t="s">
        <v>26</v>
      </c>
      <c r="G3558" s="24" t="n">
        <v>0.13</v>
      </c>
      <c r="H3558" s="13" t="n">
        <v>500</v>
      </c>
      <c r="I3558" s="21" t="n">
        <f>G3558*H3558*7</f>
        <v>455</v>
      </c>
      <c r="J3558" s="13" t="s">
        <v>126</v>
      </c>
      <c r="K3558" s="15" t="n">
        <v>21875</v>
      </c>
      <c r="L3558" s="15" t="n">
        <v>177</v>
      </c>
      <c r="M3558" s="16" t="n">
        <v>6</v>
      </c>
      <c r="N3558" s="12" t="n">
        <v>0.03</v>
      </c>
      <c r="O3558" s="12" t="n">
        <v>0.8</v>
      </c>
      <c r="P3558" s="12" t="n">
        <v>4.79</v>
      </c>
      <c r="Q3558" s="23" t="n">
        <f>M3560/H3558</f>
        <v>0.784</v>
      </c>
    </row>
    <row r="3559" ht="22.5" customHeight="1">
      <c r="A3559" s="20"/>
      <c r="B3559" s="20"/>
      <c r="C3559" s="13"/>
      <c r="D3559" s="20"/>
      <c r="E3559" s="29"/>
      <c r="F3559" s="20"/>
      <c r="G3559" s="29"/>
      <c r="H3559" s="20"/>
      <c r="I3559" s="20"/>
      <c r="J3559" s="13" t="s">
        <v>127</v>
      </c>
      <c r="K3559" s="15" t="n">
        <v>220155</v>
      </c>
      <c r="L3559" s="15" t="n">
        <v>1591</v>
      </c>
      <c r="M3559" s="16" t="n">
        <v>165</v>
      </c>
      <c r="N3559" s="12" t="n">
        <v>0.03</v>
      </c>
      <c r="O3559" s="12" t="n">
        <v>0.27</v>
      </c>
      <c r="P3559" s="12" t="n">
        <v>44.46</v>
      </c>
      <c r="Q3559" s="26"/>
    </row>
    <row r="3560" ht="22.5" customHeight="1">
      <c r="A3560" s="20"/>
      <c r="B3560" s="20"/>
      <c r="C3560" s="13"/>
      <c r="D3560" s="20"/>
      <c r="E3560" s="29"/>
      <c r="F3560" s="20"/>
      <c r="G3560" s="29"/>
      <c r="H3560" s="20"/>
      <c r="I3560" s="20"/>
      <c r="J3560" s="13" t="s">
        <v>128</v>
      </c>
      <c r="K3560" s="15" t="n">
        <v>295124</v>
      </c>
      <c r="L3560" s="15" t="n">
        <v>2136</v>
      </c>
      <c r="M3560" s="15" t="n">
        <v>392</v>
      </c>
      <c r="N3560" s="12" t="n">
        <v>0.03</v>
      </c>
      <c r="O3560" s="12" t="n">
        <v>0.16</v>
      </c>
      <c r="P3560" s="12" t="n">
        <v>62.74</v>
      </c>
      <c r="Q3560" s="26"/>
    </row>
    <row r="3561" ht="22.5" customHeight="1">
      <c r="A3561" s="20"/>
      <c r="B3561" s="20"/>
      <c r="C3561" s="13" t="n">
        <v>8566084</v>
      </c>
      <c r="D3561" s="13" t="s">
        <v>80</v>
      </c>
      <c r="E3561" s="14" t="s">
        <v>42</v>
      </c>
      <c r="F3561" s="13" t="s">
        <v>15</v>
      </c>
      <c r="G3561" s="24" t="n">
        <v>0.12</v>
      </c>
      <c r="H3561" s="13" t="n">
        <v>100</v>
      </c>
      <c r="I3561" s="21" t="n">
        <f>G3561*H3561*7</f>
        <v>84</v>
      </c>
      <c r="J3561" s="13" t="s">
        <v>126</v>
      </c>
      <c r="K3561" s="15" t="n">
        <v>481</v>
      </c>
      <c r="L3561" s="15" t="n">
        <v>111</v>
      </c>
      <c r="M3561" s="16" t="n">
        <v>2</v>
      </c>
      <c r="N3561" s="12" t="n">
        <v>0.002</v>
      </c>
      <c r="O3561" s="12" t="n">
        <v>0.12</v>
      </c>
      <c r="P3561" s="12" t="n">
        <v>0.24</v>
      </c>
      <c r="Q3561" s="23" t="n">
        <f>M3563/H3561</f>
        <v>0.89</v>
      </c>
    </row>
    <row r="3562" ht="22.5" customHeight="1">
      <c r="A3562" s="20"/>
      <c r="B3562" s="20"/>
      <c r="C3562" s="13"/>
      <c r="D3562" s="20"/>
      <c r="E3562" s="29"/>
      <c r="F3562" s="20"/>
      <c r="G3562" s="29"/>
      <c r="H3562" s="20"/>
      <c r="I3562" s="20"/>
      <c r="J3562" s="13" t="s">
        <v>127</v>
      </c>
      <c r="K3562" s="15" t="n">
        <v>47632</v>
      </c>
      <c r="L3562" s="15" t="n">
        <v>7844</v>
      </c>
      <c r="M3562" s="16" t="n">
        <v>49</v>
      </c>
      <c r="N3562" s="12" t="n">
        <v>0.001</v>
      </c>
      <c r="O3562" s="12" t="n">
        <v>0.12</v>
      </c>
      <c r="P3562" s="12" t="n">
        <v>5.88</v>
      </c>
      <c r="Q3562" s="26"/>
    </row>
    <row r="3563" ht="22.5" customHeight="1">
      <c r="A3563" s="20"/>
      <c r="B3563" s="20"/>
      <c r="C3563" s="13"/>
      <c r="D3563" s="20"/>
      <c r="E3563" s="29"/>
      <c r="F3563" s="20"/>
      <c r="G3563" s="29"/>
      <c r="H3563" s="20"/>
      <c r="I3563" s="20"/>
      <c r="J3563" s="13" t="s">
        <v>128</v>
      </c>
      <c r="K3563" s="15" t="n">
        <v>84966</v>
      </c>
      <c r="L3563" s="15" t="n">
        <v>13665</v>
      </c>
      <c r="M3563" s="16" t="n">
        <v>89</v>
      </c>
      <c r="N3563" s="12" t="n">
        <v>0.001</v>
      </c>
      <c r="O3563" s="12" t="n">
        <v>0.12</v>
      </c>
      <c r="P3563" s="12" t="n">
        <v>10.68</v>
      </c>
      <c r="Q3563" s="26"/>
    </row>
    <row r="3564" ht="22.5" customHeight="1">
      <c r="A3564" s="20"/>
      <c r="B3564" s="20"/>
      <c r="C3564" s="13" t="n">
        <v>2937658</v>
      </c>
      <c r="D3564" s="13" t="s">
        <v>81</v>
      </c>
      <c r="E3564" s="14" t="s">
        <v>14</v>
      </c>
      <c r="F3564" s="13" t="s">
        <v>15</v>
      </c>
      <c r="G3564" s="24" t="n">
        <v>0.15</v>
      </c>
      <c r="H3564" s="13" t="n">
        <v>100</v>
      </c>
      <c r="I3564" s="21" t="n">
        <f>G3564*H3564*7</f>
        <v>105</v>
      </c>
      <c r="J3564" s="13" t="s">
        <v>126</v>
      </c>
      <c r="K3564" s="15" t="s">
        <v>139</v>
      </c>
      <c r="L3564" s="15"/>
      <c r="M3564" s="16"/>
      <c r="N3564" s="12"/>
      <c r="O3564" s="12"/>
      <c r="P3564" s="12"/>
      <c r="Q3564" s="23" t="n">
        <f>M3566/H3564</f>
        <v>1</v>
      </c>
    </row>
    <row r="3565" ht="22.5" customHeight="1">
      <c r="A3565" s="20"/>
      <c r="B3565" s="20"/>
      <c r="C3565" s="13"/>
      <c r="D3565" s="20"/>
      <c r="E3565" s="29"/>
      <c r="F3565" s="20"/>
      <c r="G3565" s="29"/>
      <c r="H3565" s="20"/>
      <c r="I3565" s="20"/>
      <c r="J3565" s="13" t="s">
        <v>127</v>
      </c>
      <c r="K3565" s="15" t="n">
        <v>4688</v>
      </c>
      <c r="L3565" s="15" t="n">
        <v>2276</v>
      </c>
      <c r="M3565" s="16" t="n">
        <v>100</v>
      </c>
      <c r="N3565" s="12" t="n">
        <v>0.005</v>
      </c>
      <c r="O3565" s="12" t="n">
        <v>0.123</v>
      </c>
      <c r="P3565" s="12" t="n">
        <v>12.3</v>
      </c>
      <c r="Q3565" s="26"/>
    </row>
    <row r="3566" ht="22.5" customHeight="1">
      <c r="A3566" s="20"/>
      <c r="B3566" s="20"/>
      <c r="C3566" s="13"/>
      <c r="D3566" s="20"/>
      <c r="E3566" s="29"/>
      <c r="F3566" s="20"/>
      <c r="G3566" s="29"/>
      <c r="H3566" s="20"/>
      <c r="I3566" s="20"/>
      <c r="J3566" s="13" t="s">
        <v>128</v>
      </c>
      <c r="K3566" s="15" t="n">
        <v>4691</v>
      </c>
      <c r="L3566" s="15" t="n">
        <v>2282</v>
      </c>
      <c r="M3566" s="16" t="n">
        <v>100</v>
      </c>
      <c r="N3566" s="12" t="n">
        <v>0.005</v>
      </c>
      <c r="O3566" s="12" t="n">
        <v>0.123</v>
      </c>
      <c r="P3566" s="12" t="n">
        <v>12.3</v>
      </c>
      <c r="Q3566" s="26"/>
    </row>
    <row r="3567" ht="22.5" customHeight="1">
      <c r="A3567" s="20"/>
      <c r="B3567" s="20"/>
      <c r="C3567" s="13" t="n">
        <v>6706444</v>
      </c>
      <c r="D3567" s="13" t="s">
        <v>82</v>
      </c>
      <c r="E3567" s="14" t="s">
        <v>83</v>
      </c>
      <c r="F3567" s="13" t="s">
        <v>12</v>
      </c>
      <c r="G3567" s="24" t="n">
        <v>0.5</v>
      </c>
      <c r="H3567" s="13" t="n">
        <v>100</v>
      </c>
      <c r="I3567" s="21" t="n">
        <f>G3567*H3567*7</f>
        <v>350</v>
      </c>
      <c r="J3567" s="13" t="s">
        <v>126</v>
      </c>
      <c r="K3567" s="15" t="n">
        <v>235</v>
      </c>
      <c r="L3567" s="15" t="n">
        <v>9</v>
      </c>
      <c r="M3567" s="16" t="n">
        <v>0</v>
      </c>
      <c r="N3567" s="12" t="n">
        <v>0</v>
      </c>
      <c r="O3567" s="12" t="n">
        <v>0</v>
      </c>
      <c r="P3567" s="12" t="n">
        <v>0.0009</v>
      </c>
      <c r="Q3567" s="23" t="n">
        <f>M3569/H3567</f>
        <v>0.14</v>
      </c>
    </row>
    <row r="3568" ht="22.5" customHeight="1">
      <c r="A3568" s="20"/>
      <c r="B3568" s="20"/>
      <c r="C3568" s="13"/>
      <c r="D3568" s="20"/>
      <c r="E3568" s="29"/>
      <c r="F3568" s="20"/>
      <c r="G3568" s="29"/>
      <c r="H3568" s="20"/>
      <c r="I3568" s="20"/>
      <c r="J3568" s="13" t="s">
        <v>127</v>
      </c>
      <c r="K3568" s="15" t="n">
        <v>20433</v>
      </c>
      <c r="L3568" s="15" t="n">
        <v>1885</v>
      </c>
      <c r="M3568" s="16" t="n">
        <v>6</v>
      </c>
      <c r="N3568" s="12" t="n">
        <v>0.002</v>
      </c>
      <c r="O3568" s="12" t="n">
        <v>0.646</v>
      </c>
      <c r="P3568" s="12" t="n">
        <v>3.8734</v>
      </c>
      <c r="Q3568" s="26"/>
    </row>
    <row r="3569" ht="22.5" customHeight="1">
      <c r="A3569" s="20"/>
      <c r="B3569" s="20"/>
      <c r="C3569" s="13"/>
      <c r="D3569" s="20"/>
      <c r="E3569" s="29"/>
      <c r="F3569" s="20"/>
      <c r="G3569" s="29"/>
      <c r="H3569" s="20"/>
      <c r="I3569" s="20"/>
      <c r="J3569" s="13" t="s">
        <v>128</v>
      </c>
      <c r="K3569" s="15" t="n">
        <v>63697</v>
      </c>
      <c r="L3569" s="15" t="n">
        <v>6061</v>
      </c>
      <c r="M3569" s="16" t="n">
        <v>14</v>
      </c>
      <c r="N3569" s="12" t="n">
        <v>0.001</v>
      </c>
      <c r="O3569" s="12" t="n">
        <v>0.582</v>
      </c>
      <c r="P3569" s="12" t="n">
        <v>8.141</v>
      </c>
      <c r="Q3569" s="26"/>
    </row>
    <row r="3570" ht="22.5" customHeight="1">
      <c r="A3570" s="20"/>
      <c r="B3570" s="20"/>
      <c r="C3570" s="13" t="n">
        <v>5963354</v>
      </c>
      <c r="D3570" s="13" t="s">
        <v>82</v>
      </c>
      <c r="E3570" s="14" t="s">
        <v>83</v>
      </c>
      <c r="F3570" s="13" t="s">
        <v>15</v>
      </c>
      <c r="G3570" s="24" t="n">
        <v>0.55</v>
      </c>
      <c r="H3570" s="13" t="n">
        <v>500</v>
      </c>
      <c r="I3570" s="21" t="n">
        <f>G3570*H3570*7</f>
        <v>1925</v>
      </c>
      <c r="J3570" s="13" t="s">
        <v>126</v>
      </c>
      <c r="K3570" s="15" t="n">
        <v>2481</v>
      </c>
      <c r="L3570" s="15" t="n">
        <v>427</v>
      </c>
      <c r="M3570" s="16" t="n">
        <v>2</v>
      </c>
      <c r="N3570" s="12" t="n">
        <v>0.003</v>
      </c>
      <c r="O3570" s="12" t="n">
        <v>0.58</v>
      </c>
      <c r="P3570" s="12" t="n">
        <v>1.16</v>
      </c>
      <c r="Q3570" s="23" t="n">
        <f>M3572/H3570</f>
        <v>0.668</v>
      </c>
    </row>
    <row r="3571" ht="22.5" customHeight="1">
      <c r="A3571" s="20"/>
      <c r="B3571" s="20"/>
      <c r="C3571" s="13"/>
      <c r="D3571" s="20"/>
      <c r="E3571" s="29"/>
      <c r="F3571" s="20"/>
      <c r="G3571" s="29"/>
      <c r="H3571" s="20"/>
      <c r="I3571" s="20"/>
      <c r="J3571" s="13" t="s">
        <v>127</v>
      </c>
      <c r="K3571" s="15" t="n">
        <v>102644</v>
      </c>
      <c r="L3571" s="15" t="n">
        <v>24805</v>
      </c>
      <c r="M3571" s="16" t="n">
        <v>111</v>
      </c>
      <c r="N3571" s="12" t="n">
        <v>0.003</v>
      </c>
      <c r="O3571" s="12" t="n">
        <v>0.592</v>
      </c>
      <c r="P3571" s="12" t="n">
        <v>65.676</v>
      </c>
      <c r="Q3571" s="26"/>
    </row>
    <row r="3572" ht="22.5" customHeight="1">
      <c r="A3572" s="20"/>
      <c r="B3572" s="20"/>
      <c r="C3572" s="13"/>
      <c r="D3572" s="20"/>
      <c r="E3572" s="29"/>
      <c r="F3572" s="20"/>
      <c r="G3572" s="29"/>
      <c r="H3572" s="20"/>
      <c r="I3572" s="20"/>
      <c r="J3572" s="13" t="s">
        <v>128</v>
      </c>
      <c r="K3572" s="15" t="n">
        <v>261216</v>
      </c>
      <c r="L3572" s="15" t="n">
        <v>65539</v>
      </c>
      <c r="M3572" s="16" t="n">
        <v>334</v>
      </c>
      <c r="N3572" s="12" t="n">
        <v>0.003</v>
      </c>
      <c r="O3572" s="12" t="n">
        <v>0.587</v>
      </c>
      <c r="P3572" s="12" t="n">
        <v>195.922</v>
      </c>
      <c r="Q3572" s="26"/>
    </row>
    <row r="3573" ht="22.5" customHeight="1">
      <c r="A3573" s="20"/>
      <c r="B3573" s="20"/>
      <c r="C3573" s="13" t="n">
        <v>9686529</v>
      </c>
      <c r="D3573" s="13" t="s">
        <v>82</v>
      </c>
      <c r="E3573" s="14" t="s">
        <v>84</v>
      </c>
      <c r="F3573" s="13" t="s">
        <v>15</v>
      </c>
      <c r="G3573" s="24" t="n">
        <v>0.4</v>
      </c>
      <c r="H3573" s="13" t="n">
        <v>200</v>
      </c>
      <c r="I3573" s="21" t="n">
        <f>G3573*H3573*7</f>
        <v>560</v>
      </c>
      <c r="J3573" s="13" t="s">
        <v>126</v>
      </c>
      <c r="K3573" s="15" t="n">
        <v>439</v>
      </c>
      <c r="L3573" s="15" t="n">
        <v>160</v>
      </c>
      <c r="M3573" s="16" t="n">
        <v>1</v>
      </c>
      <c r="N3573" s="12" t="n">
        <v>0.003</v>
      </c>
      <c r="O3573" s="12" t="n">
        <v>0.5</v>
      </c>
      <c r="P3573" s="12" t="n">
        <v>0.5</v>
      </c>
      <c r="Q3573" s="23" t="n">
        <f>M3575/H3573</f>
        <v>0.195</v>
      </c>
    </row>
    <row r="3574" ht="22.5" customHeight="1">
      <c r="A3574" s="20"/>
      <c r="B3574" s="20"/>
      <c r="C3574" s="13"/>
      <c r="D3574" s="20"/>
      <c r="E3574" s="29"/>
      <c r="F3574" s="20"/>
      <c r="G3574" s="29"/>
      <c r="H3574" s="20"/>
      <c r="I3574" s="20"/>
      <c r="J3574" s="13" t="s">
        <v>127</v>
      </c>
      <c r="K3574" s="15" t="n">
        <v>16527</v>
      </c>
      <c r="L3574" s="15" t="n">
        <v>7082</v>
      </c>
      <c r="M3574" s="16" t="n">
        <v>20</v>
      </c>
      <c r="N3574" s="12" t="n">
        <v>0.001</v>
      </c>
      <c r="O3574" s="12" t="n">
        <v>0.5</v>
      </c>
      <c r="P3574" s="12" t="n">
        <v>10</v>
      </c>
      <c r="Q3574" s="26"/>
    </row>
    <row r="3575" ht="22.5" customHeight="1">
      <c r="A3575" s="20"/>
      <c r="B3575" s="20"/>
      <c r="C3575" s="13"/>
      <c r="D3575" s="20"/>
      <c r="E3575" s="29"/>
      <c r="F3575" s="20"/>
      <c r="G3575" s="29"/>
      <c r="H3575" s="20"/>
      <c r="I3575" s="20"/>
      <c r="J3575" s="13" t="s">
        <v>128</v>
      </c>
      <c r="K3575" s="15" t="n">
        <v>37566</v>
      </c>
      <c r="L3575" s="15" t="n">
        <v>14039</v>
      </c>
      <c r="M3575" s="16" t="n">
        <v>39</v>
      </c>
      <c r="N3575" s="12" t="n">
        <v>0.001</v>
      </c>
      <c r="O3575" s="12" t="n">
        <v>0.5</v>
      </c>
      <c r="P3575" s="12" t="n">
        <v>19.5</v>
      </c>
      <c r="Q3575" s="26"/>
    </row>
    <row r="3576" ht="22.5" customHeight="1">
      <c r="A3576" s="20"/>
      <c r="B3576" s="20"/>
      <c r="C3576" s="13" t="n">
        <v>5963400</v>
      </c>
      <c r="D3576" s="13" t="s">
        <v>82</v>
      </c>
      <c r="E3576" s="14" t="s">
        <v>85</v>
      </c>
      <c r="F3576" s="13" t="s">
        <v>15</v>
      </c>
      <c r="G3576" s="24" t="n">
        <v>0.2</v>
      </c>
      <c r="H3576" s="13" t="n">
        <v>50</v>
      </c>
      <c r="I3576" s="21" t="n">
        <f>G3576*H3576*7</f>
        <v>70</v>
      </c>
      <c r="J3576" s="13" t="s">
        <v>126</v>
      </c>
      <c r="K3576" s="15" t="n">
        <v>201</v>
      </c>
      <c r="L3576" s="15" t="n">
        <v>39</v>
      </c>
      <c r="M3576" s="16" t="n">
        <v>0</v>
      </c>
      <c r="N3576" s="12" t="n">
        <v>0</v>
      </c>
      <c r="O3576" s="12" t="n">
        <v>0</v>
      </c>
      <c r="P3576" s="12" t="n">
        <v>0</v>
      </c>
      <c r="Q3576" s="23" t="n">
        <f>M3578/H3576</f>
        <v>1</v>
      </c>
    </row>
    <row r="3577" ht="22.5" customHeight="1">
      <c r="A3577" s="20"/>
      <c r="B3577" s="20"/>
      <c r="C3577" s="13"/>
      <c r="D3577" s="20"/>
      <c r="E3577" s="29"/>
      <c r="F3577" s="20"/>
      <c r="G3577" s="106"/>
      <c r="H3577" s="20"/>
      <c r="I3577" s="20"/>
      <c r="J3577" s="13" t="s">
        <v>127</v>
      </c>
      <c r="K3577" s="15" t="n">
        <v>10596</v>
      </c>
      <c r="L3577" s="15" t="n">
        <v>2584</v>
      </c>
      <c r="M3577" s="16" t="n">
        <v>35</v>
      </c>
      <c r="N3577" s="12" t="n">
        <v>0.003</v>
      </c>
      <c r="O3577" s="12" t="n">
        <v>0.2</v>
      </c>
      <c r="P3577" s="12" t="n">
        <v>7</v>
      </c>
      <c r="Q3577" s="26"/>
    </row>
    <row r="3578" ht="22.5" customHeight="1">
      <c r="A3578" s="20"/>
      <c r="B3578" s="20"/>
      <c r="C3578" s="13"/>
      <c r="D3578" s="20"/>
      <c r="E3578" s="29"/>
      <c r="F3578" s="20"/>
      <c r="G3578" s="106"/>
      <c r="H3578" s="20"/>
      <c r="I3578" s="20"/>
      <c r="J3578" s="13" t="s">
        <v>128</v>
      </c>
      <c r="K3578" s="15" t="n">
        <v>19229</v>
      </c>
      <c r="L3578" s="15" t="n">
        <v>5136</v>
      </c>
      <c r="M3578" s="16" t="n">
        <v>50</v>
      </c>
      <c r="N3578" s="12" t="n">
        <v>0.002</v>
      </c>
      <c r="O3578" s="12" t="n">
        <v>0.2</v>
      </c>
      <c r="P3578" s="12" t="n">
        <v>10</v>
      </c>
      <c r="Q3578" s="26"/>
    </row>
    <row r="3579" ht="22.5" customHeight="1">
      <c r="A3579" s="20"/>
      <c r="B3579" s="20"/>
      <c r="C3579" s="13" t="n">
        <v>10080665</v>
      </c>
      <c r="D3579" s="13" t="s">
        <v>82</v>
      </c>
      <c r="E3579" s="14" t="s">
        <v>86</v>
      </c>
      <c r="F3579" s="13" t="s">
        <v>15</v>
      </c>
      <c r="G3579" s="24" t="n">
        <v>0.38</v>
      </c>
      <c r="H3579" s="13" t="n">
        <v>40</v>
      </c>
      <c r="I3579" s="21" t="n">
        <f>G3579*H3579*7</f>
        <v>106.4</v>
      </c>
      <c r="J3579" s="13" t="s">
        <v>126</v>
      </c>
      <c r="K3579" s="15" t="n">
        <v>14</v>
      </c>
      <c r="L3579" s="15" t="n">
        <v>2</v>
      </c>
      <c r="M3579" s="16" t="n">
        <v>0</v>
      </c>
      <c r="N3579" s="12" t="n">
        <v>0</v>
      </c>
      <c r="O3579" s="12" t="n">
        <v>0</v>
      </c>
      <c r="P3579" s="12" t="n">
        <v>0</v>
      </c>
      <c r="Q3579" s="23" t="n">
        <f>M3581/H3579</f>
        <v>0.15</v>
      </c>
    </row>
    <row r="3580" ht="22.5" customHeight="1">
      <c r="A3580" s="20"/>
      <c r="B3580" s="20"/>
      <c r="C3580" s="13"/>
      <c r="D3580" s="20"/>
      <c r="E3580" s="29"/>
      <c r="F3580" s="20"/>
      <c r="G3580" s="106"/>
      <c r="H3580" s="20"/>
      <c r="I3580" s="20"/>
      <c r="J3580" s="13" t="s">
        <v>127</v>
      </c>
      <c r="K3580" s="15" t="n">
        <v>6454</v>
      </c>
      <c r="L3580" s="15" t="n">
        <v>1702</v>
      </c>
      <c r="M3580" s="16" t="n">
        <v>5</v>
      </c>
      <c r="N3580" s="12" t="n">
        <v>0.001</v>
      </c>
      <c r="O3580" s="12" t="n">
        <v>0.38</v>
      </c>
      <c r="P3580" s="12" t="n">
        <v>1.9</v>
      </c>
      <c r="Q3580" s="26"/>
    </row>
    <row r="3581" ht="22.5" customHeight="1">
      <c r="A3581" s="20"/>
      <c r="B3581" s="20"/>
      <c r="C3581" s="13"/>
      <c r="D3581" s="20"/>
      <c r="E3581" s="29"/>
      <c r="F3581" s="20"/>
      <c r="G3581" s="106"/>
      <c r="H3581" s="20"/>
      <c r="I3581" s="20"/>
      <c r="J3581" s="13" t="s">
        <v>128</v>
      </c>
      <c r="K3581" s="15" t="n">
        <v>8839</v>
      </c>
      <c r="L3581" s="15" t="n">
        <v>2037</v>
      </c>
      <c r="M3581" s="16" t="n">
        <v>6</v>
      </c>
      <c r="N3581" s="12" t="n">
        <v>0.001</v>
      </c>
      <c r="O3581" s="12" t="n">
        <v>0.38</v>
      </c>
      <c r="P3581" s="12" t="n">
        <v>2.28</v>
      </c>
      <c r="Q3581" s="26"/>
    </row>
    <row r="3582" ht="22.5" customHeight="1">
      <c r="A3582" s="20"/>
      <c r="B3582" s="20"/>
      <c r="C3582" s="13" t="n">
        <v>91520433</v>
      </c>
      <c r="D3582" s="13" t="s">
        <v>74</v>
      </c>
      <c r="E3582" s="14" t="s">
        <v>14</v>
      </c>
      <c r="F3582" s="13" t="s">
        <v>15</v>
      </c>
      <c r="G3582" s="24" t="n">
        <v>0.16</v>
      </c>
      <c r="H3582" s="13" t="n">
        <v>200</v>
      </c>
      <c r="I3582" s="21" t="n">
        <f>G3582*H3582*7</f>
        <v>224</v>
      </c>
      <c r="J3582" s="13" t="s">
        <v>126</v>
      </c>
      <c r="K3582" s="15" t="n">
        <v>247</v>
      </c>
      <c r="L3582" s="15" t="n">
        <v>6</v>
      </c>
      <c r="M3582" s="16" t="n">
        <v>0</v>
      </c>
      <c r="N3582" s="12" t="n">
        <v>0</v>
      </c>
      <c r="O3582" s="12" t="n">
        <v>0</v>
      </c>
      <c r="P3582" s="12" t="n">
        <v>0</v>
      </c>
      <c r="Q3582" s="23" t="n">
        <f>M3584/H3582</f>
        <v>0.01</v>
      </c>
    </row>
    <row r="3583" ht="22.5" customHeight="1">
      <c r="A3583" s="20"/>
      <c r="B3583" s="20"/>
      <c r="C3583" s="13"/>
      <c r="D3583" s="20"/>
      <c r="E3583" s="29"/>
      <c r="F3583" s="20"/>
      <c r="G3583" s="106"/>
      <c r="H3583" s="20"/>
      <c r="I3583" s="20"/>
      <c r="J3583" s="13" t="s">
        <v>127</v>
      </c>
      <c r="K3583" s="15" t="n">
        <v>6633</v>
      </c>
      <c r="L3583" s="15" t="n">
        <v>196</v>
      </c>
      <c r="M3583" s="16" t="n">
        <v>0</v>
      </c>
      <c r="N3583" s="12" t="n">
        <v>0</v>
      </c>
      <c r="O3583" s="12" t="n">
        <v>0</v>
      </c>
      <c r="P3583" s="12" t="n">
        <v>0</v>
      </c>
      <c r="Q3583" s="26"/>
    </row>
    <row r="3584" ht="22.5" customHeight="1">
      <c r="A3584" s="20"/>
      <c r="B3584" s="20"/>
      <c r="C3584" s="13"/>
      <c r="D3584" s="20"/>
      <c r="E3584" s="29"/>
      <c r="F3584" s="20"/>
      <c r="G3584" s="106"/>
      <c r="H3584" s="20"/>
      <c r="I3584" s="20"/>
      <c r="J3584" s="13" t="s">
        <v>128</v>
      </c>
      <c r="K3584" s="15" t="n">
        <v>14671</v>
      </c>
      <c r="L3584" s="15" t="n">
        <v>555</v>
      </c>
      <c r="M3584" s="16" t="n">
        <v>2</v>
      </c>
      <c r="N3584" s="12" t="n">
        <v>0.001</v>
      </c>
      <c r="O3584" s="12" t="n">
        <v>0.16</v>
      </c>
      <c r="P3584" s="12" t="n">
        <v>0.32</v>
      </c>
      <c r="Q3584" s="26"/>
    </row>
    <row r="3585" ht="22.5" customHeight="1">
      <c r="A3585" s="20"/>
      <c r="B3585" s="20"/>
      <c r="C3585" s="13" t="n">
        <v>11078827</v>
      </c>
      <c r="D3585" s="13" t="s">
        <v>82</v>
      </c>
      <c r="E3585" s="14" t="s">
        <v>85</v>
      </c>
      <c r="F3585" s="13" t="s">
        <v>15</v>
      </c>
      <c r="G3585" s="24" t="n">
        <v>0.2</v>
      </c>
      <c r="H3585" s="13" t="n">
        <v>50</v>
      </c>
      <c r="I3585" s="21" t="n">
        <f>G3585*H3585*7</f>
        <v>70</v>
      </c>
      <c r="J3585" s="13" t="s">
        <v>126</v>
      </c>
      <c r="K3585" s="15" t="s">
        <v>139</v>
      </c>
      <c r="L3585" s="15"/>
      <c r="M3585" s="16"/>
      <c r="N3585" s="12"/>
      <c r="O3585" s="12"/>
      <c r="P3585" s="12"/>
      <c r="Q3585" s="23" t="n">
        <f>M3587/H3585</f>
        <v>0.04</v>
      </c>
    </row>
    <row r="3586" ht="22.5" customHeight="1">
      <c r="A3586" s="20"/>
      <c r="B3586" s="20"/>
      <c r="C3586" s="13"/>
      <c r="D3586" s="20"/>
      <c r="E3586" s="29"/>
      <c r="F3586" s="20"/>
      <c r="G3586" s="106"/>
      <c r="H3586" s="20"/>
      <c r="I3586" s="20"/>
      <c r="J3586" s="13" t="s">
        <v>127</v>
      </c>
      <c r="K3586" s="15" t="n">
        <v>228</v>
      </c>
      <c r="L3586" s="15" t="n">
        <v>83</v>
      </c>
      <c r="M3586" s="16" t="n">
        <v>1</v>
      </c>
      <c r="N3586" s="12" t="n">
        <v>0.004</v>
      </c>
      <c r="O3586" s="12" t="n">
        <v>0.3</v>
      </c>
      <c r="P3586" s="12" t="n">
        <v>0.3</v>
      </c>
      <c r="Q3586" s="26"/>
    </row>
    <row r="3587" ht="22.5" customHeight="1">
      <c r="A3587" s="20"/>
      <c r="B3587" s="20"/>
      <c r="C3587" s="13"/>
      <c r="D3587" s="20"/>
      <c r="E3587" s="29"/>
      <c r="F3587" s="20"/>
      <c r="G3587" s="106"/>
      <c r="H3587" s="20"/>
      <c r="I3587" s="20"/>
      <c r="J3587" s="13" t="s">
        <v>128</v>
      </c>
      <c r="K3587" s="15" t="n">
        <v>490</v>
      </c>
      <c r="L3587" s="15" t="n">
        <v>158</v>
      </c>
      <c r="M3587" s="16" t="n">
        <v>2</v>
      </c>
      <c r="N3587" s="12" t="n">
        <v>0.004</v>
      </c>
      <c r="O3587" s="12" t="n">
        <v>0.3</v>
      </c>
      <c r="P3587" s="12" t="n">
        <v>0.6</v>
      </c>
      <c r="Q3587" s="26"/>
    </row>
    <row r="3588" ht="22.5" customHeight="1">
      <c r="A3588" s="20"/>
      <c r="B3588" s="20"/>
      <c r="C3588" s="13" t="n">
        <v>11078981</v>
      </c>
      <c r="D3588" s="13" t="s">
        <v>82</v>
      </c>
      <c r="E3588" s="14" t="s">
        <v>83</v>
      </c>
      <c r="F3588" s="13" t="s">
        <v>15</v>
      </c>
      <c r="G3588" s="24" t="n">
        <v>0.2</v>
      </c>
      <c r="H3588" s="13" t="n">
        <v>50</v>
      </c>
      <c r="I3588" s="21" t="n">
        <f>G3588*H3588*7</f>
        <v>70</v>
      </c>
      <c r="J3588" s="13" t="s">
        <v>126</v>
      </c>
      <c r="K3588" s="15" t="s">
        <v>139</v>
      </c>
      <c r="L3588" s="15"/>
      <c r="M3588" s="16"/>
      <c r="N3588" s="12"/>
      <c r="O3588" s="12"/>
      <c r="P3588" s="12"/>
      <c r="Q3588" s="23" t="n">
        <f>M3590/H3588</f>
        <v>0</v>
      </c>
    </row>
    <row r="3589" ht="22.5" customHeight="1">
      <c r="A3589" s="20"/>
      <c r="B3589" s="20"/>
      <c r="C3589" s="13"/>
      <c r="D3589" s="20"/>
      <c r="E3589" s="29"/>
      <c r="F3589" s="20"/>
      <c r="G3589" s="106"/>
      <c r="H3589" s="20"/>
      <c r="I3589" s="20"/>
      <c r="J3589" s="13" t="s">
        <v>127</v>
      </c>
      <c r="K3589" s="15" t="n">
        <v>71</v>
      </c>
      <c r="L3589" s="15" t="n">
        <v>1</v>
      </c>
      <c r="M3589" s="16" t="n">
        <v>0</v>
      </c>
      <c r="N3589" s="12" t="n">
        <v>0</v>
      </c>
      <c r="O3589" s="12" t="n">
        <v>0</v>
      </c>
      <c r="P3589" s="12" t="n">
        <v>0</v>
      </c>
      <c r="Q3589" s="26"/>
    </row>
    <row r="3590" ht="22.5" customHeight="1">
      <c r="A3590" s="20"/>
      <c r="B3590" s="20"/>
      <c r="C3590" s="13"/>
      <c r="D3590" s="20"/>
      <c r="E3590" s="29"/>
      <c r="F3590" s="20"/>
      <c r="G3590" s="106"/>
      <c r="H3590" s="20"/>
      <c r="I3590" s="20"/>
      <c r="J3590" s="13" t="s">
        <v>128</v>
      </c>
      <c r="K3590" s="15" t="n">
        <v>168</v>
      </c>
      <c r="L3590" s="15" t="n">
        <v>3</v>
      </c>
      <c r="M3590" s="16" t="n">
        <v>0</v>
      </c>
      <c r="N3590" s="12" t="n">
        <v>0</v>
      </c>
      <c r="O3590" s="12" t="n">
        <v>0</v>
      </c>
      <c r="P3590" s="12" t="n">
        <v>0</v>
      </c>
      <c r="Q3590" s="26"/>
    </row>
    <row r="3591" ht="22.5" customHeight="1">
      <c r="A3591" s="20"/>
      <c r="B3591" s="20"/>
      <c r="C3591" s="13" t="n">
        <v>11080833</v>
      </c>
      <c r="D3591" s="13" t="s">
        <v>82</v>
      </c>
      <c r="E3591" s="14" t="s">
        <v>84</v>
      </c>
      <c r="F3591" s="13" t="s">
        <v>15</v>
      </c>
      <c r="G3591" s="24" t="n">
        <v>0.2</v>
      </c>
      <c r="H3591" s="13" t="n">
        <v>50</v>
      </c>
      <c r="I3591" s="21" t="n">
        <f>G3591*H3591*7</f>
        <v>70</v>
      </c>
      <c r="J3591" s="13" t="s">
        <v>126</v>
      </c>
      <c r="K3591" s="15" t="s">
        <v>139</v>
      </c>
      <c r="L3591" s="15"/>
      <c r="M3591" s="16"/>
      <c r="N3591" s="12"/>
      <c r="O3591" s="12"/>
      <c r="P3591" s="12"/>
      <c r="Q3591" s="23" t="n">
        <f>M3593/H3591</f>
        <v>0</v>
      </c>
    </row>
    <row r="3592" ht="22.5" customHeight="1">
      <c r="A3592" s="20"/>
      <c r="B3592" s="20"/>
      <c r="C3592" s="13"/>
      <c r="D3592" s="20"/>
      <c r="E3592" s="29"/>
      <c r="F3592" s="20"/>
      <c r="G3592" s="106"/>
      <c r="H3592" s="20"/>
      <c r="I3592" s="20"/>
      <c r="J3592" s="13" t="s">
        <v>127</v>
      </c>
      <c r="K3592" s="15" t="n">
        <v>10</v>
      </c>
      <c r="L3592" s="15" t="n">
        <v>2</v>
      </c>
      <c r="M3592" s="16" t="n">
        <v>0</v>
      </c>
      <c r="N3592" s="12" t="n">
        <v>0</v>
      </c>
      <c r="O3592" s="12" t="n">
        <v>0</v>
      </c>
      <c r="P3592" s="12" t="n">
        <v>0</v>
      </c>
      <c r="Q3592" s="26"/>
    </row>
    <row r="3593" ht="22.5" customHeight="1">
      <c r="A3593" s="20"/>
      <c r="B3593" s="20"/>
      <c r="C3593" s="13"/>
      <c r="D3593" s="20"/>
      <c r="E3593" s="29"/>
      <c r="F3593" s="20"/>
      <c r="G3593" s="106"/>
      <c r="H3593" s="20"/>
      <c r="I3593" s="20"/>
      <c r="J3593" s="13" t="s">
        <v>128</v>
      </c>
      <c r="K3593" s="15" t="n">
        <v>20</v>
      </c>
      <c r="L3593" s="15" t="n">
        <v>2</v>
      </c>
      <c r="M3593" s="16" t="n">
        <v>0</v>
      </c>
      <c r="N3593" s="12" t="n">
        <v>0</v>
      </c>
      <c r="O3593" s="12" t="n">
        <v>0</v>
      </c>
      <c r="P3593" s="12" t="n">
        <v>0</v>
      </c>
      <c r="Q3593" s="26"/>
    </row>
    <row r="3594" ht="22.5" customHeight="1">
      <c r="A3594" s="20"/>
      <c r="B3594" s="20"/>
      <c r="C3594" s="13" t="n">
        <v>11081056</v>
      </c>
      <c r="D3594" s="13" t="s">
        <v>82</v>
      </c>
      <c r="E3594" s="14" t="s">
        <v>86</v>
      </c>
      <c r="F3594" s="13" t="s">
        <v>15</v>
      </c>
      <c r="G3594" s="24" t="n">
        <v>0.2</v>
      </c>
      <c r="H3594" s="13" t="n">
        <v>50</v>
      </c>
      <c r="I3594" s="21" t="n">
        <f>G3594*H3594*7</f>
        <v>70</v>
      </c>
      <c r="J3594" s="13" t="s">
        <v>126</v>
      </c>
      <c r="K3594" s="15" t="s">
        <v>139</v>
      </c>
      <c r="L3594" s="15"/>
      <c r="M3594" s="16"/>
      <c r="N3594" s="12"/>
      <c r="O3594" s="12"/>
      <c r="P3594" s="12"/>
      <c r="Q3594" s="23" t="n">
        <f>M3596/H3594</f>
        <v>0</v>
      </c>
    </row>
    <row r="3595" ht="22.5" customHeight="1">
      <c r="A3595" s="20"/>
      <c r="B3595" s="20"/>
      <c r="C3595" s="13"/>
      <c r="D3595" s="20"/>
      <c r="E3595" s="29"/>
      <c r="F3595" s="20"/>
      <c r="G3595" s="106"/>
      <c r="H3595" s="20"/>
      <c r="I3595" s="20"/>
      <c r="J3595" s="13" t="s">
        <v>127</v>
      </c>
      <c r="K3595" s="15" t="n">
        <v>44</v>
      </c>
      <c r="L3595" s="15" t="n">
        <v>5</v>
      </c>
      <c r="M3595" s="16" t="n">
        <v>0</v>
      </c>
      <c r="N3595" s="12" t="n">
        <v>0</v>
      </c>
      <c r="O3595" s="12" t="n">
        <v>0</v>
      </c>
      <c r="P3595" s="12" t="n">
        <v>0</v>
      </c>
      <c r="Q3595" s="26"/>
    </row>
    <row r="3596" ht="22.5" customHeight="1">
      <c r="A3596" s="20"/>
      <c r="B3596" s="20"/>
      <c r="C3596" s="13"/>
      <c r="D3596" s="20"/>
      <c r="E3596" s="29"/>
      <c r="F3596" s="20"/>
      <c r="G3596" s="106"/>
      <c r="H3596" s="20"/>
      <c r="I3596" s="20"/>
      <c r="J3596" s="13" t="s">
        <v>128</v>
      </c>
      <c r="K3596" s="15" t="n">
        <v>126</v>
      </c>
      <c r="L3596" s="15" t="n">
        <v>13</v>
      </c>
      <c r="M3596" s="16" t="n">
        <v>0</v>
      </c>
      <c r="N3596" s="12" t="n">
        <v>0</v>
      </c>
      <c r="O3596" s="12" t="n">
        <v>0</v>
      </c>
      <c r="P3596" s="12" t="n">
        <v>0</v>
      </c>
      <c r="Q3596" s="26"/>
    </row>
    <row r="3597" ht="22.5" customHeight="1">
      <c r="A3597" s="20"/>
      <c r="B3597" s="20"/>
      <c r="C3597" s="13" t="n">
        <v>11078963</v>
      </c>
      <c r="D3597" s="13" t="s">
        <v>81</v>
      </c>
      <c r="E3597" s="14" t="s">
        <v>14</v>
      </c>
      <c r="F3597" s="13" t="s">
        <v>15</v>
      </c>
      <c r="G3597" s="24" t="n">
        <v>0.4</v>
      </c>
      <c r="H3597" s="13" t="n">
        <v>100</v>
      </c>
      <c r="I3597" s="21" t="n">
        <f>G3597*H3597*7</f>
        <v>280</v>
      </c>
      <c r="J3597" s="13" t="s">
        <v>126</v>
      </c>
      <c r="K3597" s="15" t="s">
        <v>139</v>
      </c>
      <c r="L3597" s="15"/>
      <c r="M3597" s="16"/>
      <c r="N3597" s="12"/>
      <c r="O3597" s="12"/>
      <c r="P3597" s="12"/>
      <c r="Q3597" s="23" t="n">
        <f>M3599/H3597</f>
        <v>0.18</v>
      </c>
    </row>
    <row r="3598" ht="22.5" customHeight="1">
      <c r="A3598" s="20"/>
      <c r="B3598" s="20"/>
      <c r="C3598" s="13"/>
      <c r="D3598" s="20"/>
      <c r="E3598" s="29"/>
      <c r="F3598" s="20"/>
      <c r="G3598" s="106"/>
      <c r="H3598" s="20"/>
      <c r="I3598" s="20"/>
      <c r="J3598" s="13" t="s">
        <v>127</v>
      </c>
      <c r="K3598" s="15" t="n">
        <v>2073</v>
      </c>
      <c r="L3598" s="15" t="n">
        <v>109</v>
      </c>
      <c r="M3598" s="16" t="n">
        <v>6</v>
      </c>
      <c r="N3598" s="12" t="n">
        <v>0.022</v>
      </c>
      <c r="O3598" s="12" t="n">
        <v>0.4</v>
      </c>
      <c r="P3598" s="12" t="n">
        <v>2.4</v>
      </c>
      <c r="Q3598" s="26"/>
    </row>
    <row r="3599" ht="22.5" customHeight="1">
      <c r="A3599" s="20"/>
      <c r="B3599" s="20"/>
      <c r="C3599" s="13"/>
      <c r="D3599" s="20"/>
      <c r="E3599" s="29"/>
      <c r="F3599" s="20"/>
      <c r="G3599" s="106"/>
      <c r="H3599" s="20"/>
      <c r="I3599" s="20"/>
      <c r="J3599" s="13" t="s">
        <v>128</v>
      </c>
      <c r="K3599" s="15" t="n">
        <v>3944</v>
      </c>
      <c r="L3599" s="15" t="n">
        <v>270</v>
      </c>
      <c r="M3599" s="16" t="n">
        <v>18</v>
      </c>
      <c r="N3599" s="12" t="n">
        <v>0.027</v>
      </c>
      <c r="O3599" s="12" t="n">
        <v>0.4</v>
      </c>
      <c r="P3599" s="12" t="n">
        <v>7.2</v>
      </c>
      <c r="Q3599" s="26"/>
    </row>
    <row r="3600" ht="22.5" customHeight="1">
      <c r="A3600" s="20"/>
      <c r="B3600" s="20"/>
      <c r="C3600" s="13" t="n">
        <v>91538300</v>
      </c>
      <c r="D3600" s="13" t="s">
        <v>74</v>
      </c>
      <c r="E3600" s="14" t="s">
        <v>36</v>
      </c>
      <c r="F3600" s="13" t="s">
        <v>15</v>
      </c>
      <c r="G3600" s="24" t="n">
        <v>0.14</v>
      </c>
      <c r="H3600" s="13" t="n">
        <v>300</v>
      </c>
      <c r="I3600" s="21" t="n">
        <f>G3600*H3600*7</f>
        <v>294</v>
      </c>
      <c r="J3600" s="13" t="s">
        <v>126</v>
      </c>
      <c r="K3600" s="15" t="s">
        <v>139</v>
      </c>
      <c r="L3600" s="15"/>
      <c r="M3600" s="16"/>
      <c r="N3600" s="12"/>
      <c r="O3600" s="12"/>
      <c r="P3600" s="12"/>
      <c r="Q3600" s="23" t="n">
        <f>M3602/H3600</f>
        <v>0.0233333333333333</v>
      </c>
    </row>
    <row r="3601" ht="22.5" customHeight="1">
      <c r="A3601" s="20"/>
      <c r="B3601" s="20"/>
      <c r="C3601" s="13"/>
      <c r="D3601" s="20"/>
      <c r="E3601" s="29"/>
      <c r="F3601" s="20"/>
      <c r="G3601" s="106"/>
      <c r="H3601" s="20"/>
      <c r="I3601" s="20"/>
      <c r="J3601" s="13" t="s">
        <v>127</v>
      </c>
      <c r="K3601" s="15" t="n">
        <v>1772</v>
      </c>
      <c r="L3601" s="15" t="n">
        <v>296</v>
      </c>
      <c r="M3601" s="16" t="n">
        <v>5</v>
      </c>
      <c r="N3601" s="12" t="n">
        <v>0.002</v>
      </c>
      <c r="O3601" s="12" t="n">
        <v>0.14</v>
      </c>
      <c r="P3601" s="12" t="n">
        <v>0.7</v>
      </c>
      <c r="Q3601" s="26"/>
    </row>
    <row r="3602" ht="22.5" customHeight="1">
      <c r="A3602" s="20"/>
      <c r="B3602" s="20"/>
      <c r="C3602" s="13"/>
      <c r="D3602" s="20"/>
      <c r="E3602" s="29"/>
      <c r="F3602" s="20"/>
      <c r="G3602" s="106"/>
      <c r="H3602" s="20"/>
      <c r="I3602" s="20"/>
      <c r="J3602" s="13" t="s">
        <v>128</v>
      </c>
      <c r="K3602" s="15" t="n">
        <v>3232</v>
      </c>
      <c r="L3602" s="15" t="n">
        <v>528</v>
      </c>
      <c r="M3602" s="16" t="n">
        <v>7</v>
      </c>
      <c r="N3602" s="12" t="n">
        <v>0.002</v>
      </c>
      <c r="O3602" s="12" t="n">
        <v>0.14</v>
      </c>
      <c r="P3602" s="12" t="n">
        <v>0.98</v>
      </c>
      <c r="Q3602" s="26"/>
    </row>
    <row r="3603" ht="22.5" customHeight="1">
      <c r="A3603" s="20"/>
      <c r="B3603" s="20"/>
      <c r="C3603" s="13" t="n">
        <v>91538301</v>
      </c>
      <c r="D3603" s="13" t="s">
        <v>74</v>
      </c>
      <c r="E3603" s="14" t="s">
        <v>14</v>
      </c>
      <c r="F3603" s="13" t="s">
        <v>15</v>
      </c>
      <c r="G3603" s="24" t="n">
        <v>0.22</v>
      </c>
      <c r="H3603" s="13" t="n">
        <v>200</v>
      </c>
      <c r="I3603" s="21" t="n">
        <f>G3603*H3603*7</f>
        <v>308</v>
      </c>
      <c r="J3603" s="13" t="s">
        <v>126</v>
      </c>
      <c r="K3603" s="15" t="s">
        <v>139</v>
      </c>
      <c r="L3603" s="15"/>
      <c r="M3603" s="16"/>
      <c r="N3603" s="12"/>
      <c r="O3603" s="12"/>
      <c r="P3603" s="12"/>
      <c r="Q3603" s="23" t="n">
        <f>M3605/H3603</f>
        <v>0.005</v>
      </c>
    </row>
    <row r="3604" ht="22.5" customHeight="1">
      <c r="A3604" s="20"/>
      <c r="B3604" s="20"/>
      <c r="C3604" s="13"/>
      <c r="D3604" s="20"/>
      <c r="E3604" s="29"/>
      <c r="F3604" s="20"/>
      <c r="G3604" s="106"/>
      <c r="H3604" s="20"/>
      <c r="I3604" s="20"/>
      <c r="J3604" s="13" t="s">
        <v>127</v>
      </c>
      <c r="K3604" s="15" t="n">
        <v>114</v>
      </c>
      <c r="L3604" s="15" t="n">
        <v>35</v>
      </c>
      <c r="M3604" s="16" t="n">
        <v>1</v>
      </c>
      <c r="N3604" s="12" t="n">
        <v>0.006</v>
      </c>
      <c r="O3604" s="12" t="n">
        <v>0.22</v>
      </c>
      <c r="P3604" s="12" t="n">
        <v>0.22</v>
      </c>
      <c r="Q3604" s="26"/>
    </row>
    <row r="3605" ht="22.5" customHeight="1">
      <c r="A3605" s="20"/>
      <c r="B3605" s="20"/>
      <c r="C3605" s="13"/>
      <c r="D3605" s="20"/>
      <c r="E3605" s="29"/>
      <c r="F3605" s="20"/>
      <c r="G3605" s="106"/>
      <c r="H3605" s="20"/>
      <c r="I3605" s="20"/>
      <c r="J3605" s="13" t="s">
        <v>128</v>
      </c>
      <c r="K3605" s="15" t="n">
        <v>201</v>
      </c>
      <c r="L3605" s="15" t="n">
        <v>52</v>
      </c>
      <c r="M3605" s="16" t="n">
        <v>1</v>
      </c>
      <c r="N3605" s="12" t="n">
        <v>0.004</v>
      </c>
      <c r="O3605" s="12" t="n">
        <v>0.22</v>
      </c>
      <c r="P3605" s="12" t="n">
        <v>0.22</v>
      </c>
      <c r="Q3605" s="26"/>
    </row>
    <row r="3606" ht="22.5" customHeight="1">
      <c r="A3606" s="20"/>
      <c r="B3606" s="20"/>
      <c r="C3606" s="13" t="n">
        <v>91538306</v>
      </c>
      <c r="D3606" s="13" t="s">
        <v>74</v>
      </c>
      <c r="E3606" s="14" t="s">
        <v>71</v>
      </c>
      <c r="F3606" s="13" t="s">
        <v>15</v>
      </c>
      <c r="G3606" s="24" t="n">
        <v>0.18</v>
      </c>
      <c r="H3606" s="13" t="n">
        <v>250</v>
      </c>
      <c r="I3606" s="21" t="n">
        <f>G3606*H3606*7</f>
        <v>315</v>
      </c>
      <c r="J3606" s="13" t="s">
        <v>126</v>
      </c>
      <c r="K3606" s="15" t="s">
        <v>139</v>
      </c>
      <c r="L3606" s="15"/>
      <c r="M3606" s="16"/>
      <c r="N3606" s="12"/>
      <c r="O3606" s="12"/>
      <c r="P3606" s="12"/>
      <c r="Q3606" s="23" t="n">
        <f>M3608/H3606</f>
        <v>0.008</v>
      </c>
    </row>
    <row r="3607" ht="22.5" customHeight="1">
      <c r="A3607" s="20"/>
      <c r="B3607" s="20"/>
      <c r="C3607" s="13"/>
      <c r="D3607" s="20"/>
      <c r="E3607" s="29"/>
      <c r="F3607" s="20"/>
      <c r="G3607" s="106"/>
      <c r="H3607" s="20"/>
      <c r="I3607" s="20"/>
      <c r="J3607" s="13" t="s">
        <v>127</v>
      </c>
      <c r="K3607" s="15" t="n">
        <v>771</v>
      </c>
      <c r="L3607" s="15" t="n">
        <v>182</v>
      </c>
      <c r="M3607" s="16" t="n">
        <v>0</v>
      </c>
      <c r="N3607" s="12" t="n">
        <v>0</v>
      </c>
      <c r="O3607" s="12" t="n">
        <v>0</v>
      </c>
      <c r="P3607" s="12" t="n">
        <v>0</v>
      </c>
      <c r="Q3607" s="26"/>
    </row>
    <row r="3608" ht="22.5" customHeight="1">
      <c r="A3608" s="20"/>
      <c r="B3608" s="20"/>
      <c r="C3608" s="13"/>
      <c r="D3608" s="20"/>
      <c r="E3608" s="29"/>
      <c r="F3608" s="20"/>
      <c r="G3608" s="106"/>
      <c r="H3608" s="20"/>
      <c r="I3608" s="20"/>
      <c r="J3608" s="13" t="s">
        <v>128</v>
      </c>
      <c r="K3608" s="15" t="n">
        <v>1333</v>
      </c>
      <c r="L3608" s="15" t="n">
        <v>337</v>
      </c>
      <c r="M3608" s="16" t="n">
        <v>2</v>
      </c>
      <c r="N3608" s="12" t="n">
        <v>0.001</v>
      </c>
      <c r="O3608" s="12" t="n">
        <v>0.18</v>
      </c>
      <c r="P3608" s="12" t="n">
        <v>0.36</v>
      </c>
      <c r="Q3608" s="26"/>
    </row>
    <row r="3609" ht="22.5" customHeight="1">
      <c r="A3609" s="20"/>
      <c r="B3609" s="20"/>
      <c r="C3609" s="13" t="n">
        <v>91538307</v>
      </c>
      <c r="D3609" s="13" t="s">
        <v>74</v>
      </c>
      <c r="E3609" s="14" t="s">
        <v>17</v>
      </c>
      <c r="F3609" s="13" t="s">
        <v>15</v>
      </c>
      <c r="G3609" s="24" t="n">
        <v>0.22</v>
      </c>
      <c r="H3609" s="13" t="n">
        <v>200</v>
      </c>
      <c r="I3609" s="21" t="n">
        <f>G3609*H3609*7</f>
        <v>308</v>
      </c>
      <c r="J3609" s="13" t="s">
        <v>126</v>
      </c>
      <c r="K3609" s="15" t="s">
        <v>139</v>
      </c>
      <c r="L3609" s="15"/>
      <c r="M3609" s="16"/>
      <c r="N3609" s="12"/>
      <c r="O3609" s="12"/>
      <c r="P3609" s="12"/>
      <c r="Q3609" s="23" t="n">
        <f>M3611/H3609</f>
        <v>0</v>
      </c>
    </row>
    <row r="3610" ht="22.5" customHeight="1">
      <c r="A3610" s="20"/>
      <c r="B3610" s="20"/>
      <c r="C3610" s="13"/>
      <c r="D3610" s="20"/>
      <c r="E3610" s="29"/>
      <c r="F3610" s="20"/>
      <c r="G3610" s="106"/>
      <c r="H3610" s="20"/>
      <c r="I3610" s="20"/>
      <c r="J3610" s="13" t="s">
        <v>127</v>
      </c>
      <c r="K3610" s="15" t="n">
        <v>16</v>
      </c>
      <c r="L3610" s="15" t="n">
        <v>1</v>
      </c>
      <c r="M3610" s="16" t="n">
        <v>0</v>
      </c>
      <c r="N3610" s="12" t="n">
        <v>0</v>
      </c>
      <c r="O3610" s="12" t="n">
        <v>0</v>
      </c>
      <c r="P3610" s="12" t="n">
        <v>0</v>
      </c>
      <c r="Q3610" s="26"/>
    </row>
    <row r="3611" ht="22.5" customHeight="1">
      <c r="A3611" s="20"/>
      <c r="B3611" s="20"/>
      <c r="C3611" s="13"/>
      <c r="D3611" s="20"/>
      <c r="E3611" s="29"/>
      <c r="F3611" s="20"/>
      <c r="G3611" s="106"/>
      <c r="H3611" s="20"/>
      <c r="I3611" s="20"/>
      <c r="J3611" s="13" t="s">
        <v>128</v>
      </c>
      <c r="K3611" s="15" t="n">
        <v>23</v>
      </c>
      <c r="L3611" s="15" t="n">
        <v>1</v>
      </c>
      <c r="M3611" s="16" t="n">
        <v>0</v>
      </c>
      <c r="N3611" s="12" t="n">
        <v>0</v>
      </c>
      <c r="O3611" s="12" t="n">
        <v>0</v>
      </c>
      <c r="P3611" s="12" t="n">
        <v>0</v>
      </c>
      <c r="Q3611" s="26"/>
    </row>
    <row r="3612" ht="22.5" customHeight="1">
      <c r="A3612" s="20"/>
      <c r="B3612" s="20"/>
      <c r="C3612" s="13" t="n">
        <v>91538308</v>
      </c>
      <c r="D3612" s="13" t="s">
        <v>74</v>
      </c>
      <c r="E3612" s="14" t="s">
        <v>11</v>
      </c>
      <c r="F3612" s="13" t="s">
        <v>15</v>
      </c>
      <c r="G3612" s="24" t="n">
        <v>0.18</v>
      </c>
      <c r="H3612" s="13" t="n">
        <v>200</v>
      </c>
      <c r="I3612" s="21" t="n">
        <f>G3612*H3612*7</f>
        <v>252</v>
      </c>
      <c r="J3612" s="13" t="s">
        <v>126</v>
      </c>
      <c r="K3612" s="15" t="s">
        <v>139</v>
      </c>
      <c r="L3612" s="15"/>
      <c r="M3612" s="16"/>
      <c r="N3612" s="12"/>
      <c r="O3612" s="12"/>
      <c r="P3612" s="12"/>
      <c r="Q3612" s="23" t="n">
        <f>M3614/H3612</f>
        <v>0</v>
      </c>
    </row>
    <row r="3613" ht="22.5" customHeight="1">
      <c r="A3613" s="20"/>
      <c r="B3613" s="20"/>
      <c r="C3613" s="13"/>
      <c r="D3613" s="20"/>
      <c r="E3613" s="29"/>
      <c r="F3613" s="20"/>
      <c r="G3613" s="106"/>
      <c r="H3613" s="20"/>
      <c r="I3613" s="20"/>
      <c r="J3613" s="13" t="s">
        <v>127</v>
      </c>
      <c r="K3613" s="15" t="n">
        <v>16</v>
      </c>
      <c r="L3613" s="15" t="n">
        <v>0</v>
      </c>
      <c r="M3613" s="16" t="n">
        <v>0</v>
      </c>
      <c r="N3613" s="12" t="n">
        <v>0</v>
      </c>
      <c r="O3613" s="12" t="n">
        <v>0</v>
      </c>
      <c r="P3613" s="12" t="n">
        <v>0</v>
      </c>
      <c r="Q3613" s="26"/>
    </row>
    <row r="3614" ht="22.5" customHeight="1">
      <c r="A3614" s="20"/>
      <c r="B3614" s="20"/>
      <c r="C3614" s="13"/>
      <c r="D3614" s="20"/>
      <c r="E3614" s="29"/>
      <c r="F3614" s="20"/>
      <c r="G3614" s="106"/>
      <c r="H3614" s="20"/>
      <c r="I3614" s="20"/>
      <c r="J3614" s="13" t="s">
        <v>128</v>
      </c>
      <c r="K3614" s="15" t="n">
        <v>50</v>
      </c>
      <c r="L3614" s="15" t="n">
        <v>1</v>
      </c>
      <c r="M3614" s="16" t="n">
        <v>0</v>
      </c>
      <c r="N3614" s="12" t="n">
        <v>0</v>
      </c>
      <c r="O3614" s="12" t="n">
        <v>0</v>
      </c>
      <c r="P3614" s="12" t="n">
        <v>0</v>
      </c>
      <c r="Q3614" s="26"/>
    </row>
    <row r="3615" ht="22.5" customHeight="1">
      <c r="A3615" s="20"/>
      <c r="B3615" s="20"/>
      <c r="C3615" s="13" t="n">
        <v>91538309</v>
      </c>
      <c r="D3615" s="13" t="s">
        <v>74</v>
      </c>
      <c r="E3615" s="14" t="s">
        <v>46</v>
      </c>
      <c r="F3615" s="13" t="s">
        <v>15</v>
      </c>
      <c r="G3615" s="24" t="n">
        <v>0.18</v>
      </c>
      <c r="H3615" s="13" t="n">
        <v>198</v>
      </c>
      <c r="I3615" s="21" t="n">
        <f>G3615*H3615*7</f>
        <v>249.48</v>
      </c>
      <c r="J3615" s="13" t="s">
        <v>126</v>
      </c>
      <c r="K3615" s="15" t="s">
        <v>139</v>
      </c>
      <c r="L3615" s="15"/>
      <c r="M3615" s="16"/>
      <c r="N3615" s="12"/>
      <c r="O3615" s="12"/>
      <c r="P3615" s="12"/>
      <c r="Q3615" s="23" t="n">
        <f>M3617/H3615</f>
        <v>0</v>
      </c>
    </row>
    <row r="3616" ht="22.5" customHeight="1">
      <c r="A3616" s="20"/>
      <c r="B3616" s="20"/>
      <c r="C3616" s="13"/>
      <c r="D3616" s="20"/>
      <c r="E3616" s="29"/>
      <c r="F3616" s="20"/>
      <c r="G3616" s="106"/>
      <c r="H3616" s="20"/>
      <c r="I3616" s="20"/>
      <c r="J3616" s="13" t="s">
        <v>127</v>
      </c>
      <c r="K3616" s="15" t="n">
        <v>110</v>
      </c>
      <c r="L3616" s="15" t="n">
        <v>13</v>
      </c>
      <c r="M3616" s="16" t="n">
        <v>0</v>
      </c>
      <c r="N3616" s="12" t="n">
        <v>0</v>
      </c>
      <c r="O3616" s="12" t="n">
        <v>0</v>
      </c>
      <c r="P3616" s="12" t="n">
        <v>0</v>
      </c>
      <c r="Q3616" s="26"/>
    </row>
    <row r="3617" ht="22.5" customHeight="1">
      <c r="A3617" s="20"/>
      <c r="B3617" s="20"/>
      <c r="C3617" s="13"/>
      <c r="D3617" s="20"/>
      <c r="E3617" s="29"/>
      <c r="F3617" s="20"/>
      <c r="G3617" s="106"/>
      <c r="H3617" s="20"/>
      <c r="I3617" s="20"/>
      <c r="J3617" s="13" t="s">
        <v>128</v>
      </c>
      <c r="K3617" s="15" t="n">
        <v>194</v>
      </c>
      <c r="L3617" s="15" t="n">
        <v>20</v>
      </c>
      <c r="M3617" s="16" t="n">
        <v>0</v>
      </c>
      <c r="N3617" s="12" t="n">
        <v>0</v>
      </c>
      <c r="O3617" s="12" t="n">
        <v>0</v>
      </c>
      <c r="P3617" s="12" t="n">
        <v>0</v>
      </c>
      <c r="Q3617" s="26"/>
    </row>
    <row r="3618" ht="22.5" customHeight="1">
      <c r="A3618" s="20"/>
      <c r="B3618" s="20"/>
      <c r="C3618" s="13" t="n">
        <v>11511535</v>
      </c>
      <c r="D3618" s="13" t="s">
        <v>81</v>
      </c>
      <c r="E3618" s="14" t="s">
        <v>14</v>
      </c>
      <c r="F3618" s="13" t="s">
        <v>26</v>
      </c>
      <c r="G3618" s="24" t="n">
        <v>0.4</v>
      </c>
      <c r="H3618" s="13" t="n">
        <v>600</v>
      </c>
      <c r="I3618" s="21" t="n">
        <f>G3618*H3618*7</f>
        <v>1680</v>
      </c>
      <c r="J3618" s="13" t="s">
        <v>126</v>
      </c>
      <c r="K3618" s="15" t="n">
        <v>45027</v>
      </c>
      <c r="L3618" s="15" t="n">
        <v>178</v>
      </c>
      <c r="M3618" s="16" t="n">
        <v>9</v>
      </c>
      <c r="N3618" s="12" t="n">
        <v>0.03</v>
      </c>
      <c r="O3618" s="12" t="n">
        <v>0.59</v>
      </c>
      <c r="P3618" s="12" t="n">
        <v>5.28</v>
      </c>
      <c r="Q3618" s="23" t="n">
        <f>M3620/H3618</f>
        <v>0.891666666666667</v>
      </c>
    </row>
    <row r="3619" ht="22.5" customHeight="1">
      <c r="A3619" s="20"/>
      <c r="B3619" s="20"/>
      <c r="C3619" s="13"/>
      <c r="D3619" s="20"/>
      <c r="E3619" s="29"/>
      <c r="F3619" s="20"/>
      <c r="G3619" s="106"/>
      <c r="H3619" s="20"/>
      <c r="I3619" s="20"/>
      <c r="J3619" s="13" t="s">
        <v>127</v>
      </c>
      <c r="K3619" s="15" t="n">
        <f>1009847+7100</f>
        <v>1016947</v>
      </c>
      <c r="L3619" s="15" t="n">
        <f>3622+3353</f>
        <v>6975</v>
      </c>
      <c r="M3619" s="15" t="n">
        <f>179+168</f>
        <v>347</v>
      </c>
      <c r="N3619" s="12" t="n">
        <v>0.03</v>
      </c>
      <c r="O3619" s="12" t="n">
        <f>P3619/M3619</f>
        <v>0.42178674351585</v>
      </c>
      <c r="P3619" s="12" t="n">
        <f>107.2+39.16</f>
        <v>146.36</v>
      </c>
      <c r="Q3619" s="26"/>
      <c r="R3619" s="4" t="s">
        <v>169</v>
      </c>
    </row>
    <row r="3620" ht="22.5" customHeight="1">
      <c r="A3620" s="20"/>
      <c r="B3620" s="20"/>
      <c r="C3620" s="13"/>
      <c r="D3620" s="20"/>
      <c r="E3620" s="29"/>
      <c r="F3620" s="20"/>
      <c r="G3620" s="106"/>
      <c r="H3620" s="20"/>
      <c r="I3620" s="47"/>
      <c r="J3620" s="38" t="s">
        <v>128</v>
      </c>
      <c r="K3620" s="15" t="n">
        <f>1184167+15088</f>
        <v>1199255</v>
      </c>
      <c r="L3620" s="15" t="n">
        <f>4268+7316</f>
        <v>11584</v>
      </c>
      <c r="M3620" s="16" t="n">
        <f>186+349</f>
        <v>535</v>
      </c>
      <c r="N3620" s="12" t="n">
        <v>0.03</v>
      </c>
      <c r="O3620" s="12" t="n">
        <f>P3620/M3620</f>
        <v>0.394990654205607</v>
      </c>
      <c r="P3620" s="12" t="n">
        <f>126.11+85.21</f>
        <v>211.32</v>
      </c>
      <c r="Q3620" s="26"/>
    </row>
    <row r="3621" ht="22.5" customHeight="1">
      <c r="A3621" s="20"/>
      <c r="B3621" s="20"/>
      <c r="C3621" s="13" t="n">
        <v>11792342</v>
      </c>
      <c r="D3621" s="13" t="s">
        <v>87</v>
      </c>
      <c r="E3621" s="14" t="s">
        <v>42</v>
      </c>
      <c r="F3621" s="13" t="s">
        <v>15</v>
      </c>
      <c r="G3621" s="24" t="n">
        <v>0.2</v>
      </c>
      <c r="H3621" s="52" t="n">
        <v>40</v>
      </c>
      <c r="I3621" s="21" t="n">
        <f>G3621*H3621*7</f>
        <v>56</v>
      </c>
      <c r="J3621" s="13" t="s">
        <v>126</v>
      </c>
      <c r="K3621" s="15" t="n">
        <v>72</v>
      </c>
      <c r="L3621" s="15" t="n">
        <v>1</v>
      </c>
      <c r="M3621" s="16" t="n">
        <v>0</v>
      </c>
      <c r="N3621" s="12" t="n">
        <v>0</v>
      </c>
      <c r="O3621" s="12" t="n">
        <v>0</v>
      </c>
      <c r="P3621" s="12" t="n">
        <v>0</v>
      </c>
      <c r="Q3621" s="23" t="n">
        <f>M3623/H3621</f>
        <v>0</v>
      </c>
    </row>
    <row r="3622" ht="22.5" customHeight="1">
      <c r="A3622" s="20"/>
      <c r="B3622" s="20"/>
      <c r="C3622" s="13"/>
      <c r="D3622" s="20"/>
      <c r="E3622" s="29"/>
      <c r="F3622" s="20"/>
      <c r="G3622" s="106"/>
      <c r="H3622" s="54"/>
      <c r="I3622" s="20"/>
      <c r="J3622" s="13" t="s">
        <v>127</v>
      </c>
      <c r="K3622" s="15" t="n">
        <v>9879</v>
      </c>
      <c r="L3622" s="15" t="n">
        <v>216</v>
      </c>
      <c r="M3622" s="16" t="n">
        <v>0</v>
      </c>
      <c r="N3622" s="12" t="n">
        <v>0</v>
      </c>
      <c r="O3622" s="12" t="n">
        <v>0</v>
      </c>
      <c r="P3622" s="12" t="n">
        <v>0</v>
      </c>
      <c r="Q3622" s="26"/>
    </row>
    <row r="3623" ht="22.5" customHeight="1">
      <c r="A3623" s="20"/>
      <c r="B3623" s="20"/>
      <c r="C3623" s="13"/>
      <c r="D3623" s="20"/>
      <c r="E3623" s="29"/>
      <c r="F3623" s="20"/>
      <c r="G3623" s="107"/>
      <c r="H3623" s="55"/>
      <c r="I3623" s="20"/>
      <c r="J3623" s="13" t="s">
        <v>128</v>
      </c>
      <c r="K3623" s="15" t="n">
        <v>15906</v>
      </c>
      <c r="L3623" s="15" t="n">
        <v>383</v>
      </c>
      <c r="M3623" s="16" t="n">
        <v>0</v>
      </c>
      <c r="N3623" s="12" t="n">
        <v>0</v>
      </c>
      <c r="O3623" s="12" t="n">
        <v>0</v>
      </c>
      <c r="P3623" s="12" t="n">
        <v>0</v>
      </c>
      <c r="Q3623" s="26"/>
    </row>
    <row r="3624" ht="22.5" customHeight="1">
      <c r="A3624" s="20"/>
      <c r="B3624" s="20"/>
      <c r="C3624" s="13" t="n">
        <v>5365722</v>
      </c>
      <c r="D3624" s="13" t="s">
        <v>67</v>
      </c>
      <c r="E3624" s="14" t="s">
        <v>65</v>
      </c>
      <c r="F3624" s="13" t="s">
        <v>12</v>
      </c>
      <c r="G3624" s="24" t="n">
        <v>0.3</v>
      </c>
      <c r="H3624" s="52" t="n">
        <v>50</v>
      </c>
      <c r="I3624" s="21" t="n">
        <f>G3624*H3624*7</f>
        <v>105</v>
      </c>
      <c r="J3624" s="13" t="s">
        <v>126</v>
      </c>
      <c r="K3624" s="15" t="n">
        <v>65</v>
      </c>
      <c r="L3624" s="15" t="n">
        <v>28</v>
      </c>
      <c r="M3624" s="16" t="n">
        <v>0</v>
      </c>
      <c r="N3624" s="12" t="n">
        <v>0</v>
      </c>
      <c r="O3624" s="12" t="n">
        <v>0</v>
      </c>
      <c r="P3624" s="12" t="n">
        <v>0.0043</v>
      </c>
      <c r="Q3624" s="23" t="n">
        <f>M3626/H3624</f>
        <v>0.02</v>
      </c>
    </row>
    <row r="3625" ht="22.5" customHeight="1">
      <c r="A3625" s="20"/>
      <c r="B3625" s="20"/>
      <c r="C3625" s="13"/>
      <c r="D3625" s="20"/>
      <c r="E3625" s="29"/>
      <c r="F3625" s="20"/>
      <c r="G3625" s="106"/>
      <c r="H3625" s="54"/>
      <c r="I3625" s="20"/>
      <c r="J3625" s="13" t="s">
        <v>127</v>
      </c>
      <c r="K3625" s="15" t="n">
        <v>579</v>
      </c>
      <c r="L3625" s="15" t="n">
        <v>217</v>
      </c>
      <c r="M3625" s="16" t="n">
        <v>0</v>
      </c>
      <c r="N3625" s="12" t="n">
        <v>0.006</v>
      </c>
      <c r="O3625" s="12" t="n">
        <v>0</v>
      </c>
      <c r="P3625" s="12" t="n">
        <v>1.4016</v>
      </c>
      <c r="Q3625" s="26"/>
    </row>
    <row r="3626" ht="22.5" customHeight="1">
      <c r="A3626" s="20"/>
      <c r="B3626" s="20"/>
      <c r="C3626" s="13"/>
      <c r="D3626" s="20"/>
      <c r="E3626" s="29"/>
      <c r="F3626" s="20"/>
      <c r="G3626" s="107"/>
      <c r="H3626" s="55"/>
      <c r="I3626" s="20"/>
      <c r="J3626" s="13" t="s">
        <v>128</v>
      </c>
      <c r="K3626" s="15" t="n">
        <v>841</v>
      </c>
      <c r="L3626" s="15" t="n">
        <v>284</v>
      </c>
      <c r="M3626" s="16" t="n">
        <v>1</v>
      </c>
      <c r="N3626" s="12" t="n">
        <v>0.005</v>
      </c>
      <c r="O3626" s="12" t="n">
        <v>1.492</v>
      </c>
      <c r="P3626" s="12" t="n">
        <v>1.4918</v>
      </c>
      <c r="Q3626" s="26"/>
    </row>
    <row r="3627" ht="22.5" customHeight="1">
      <c r="A3627" s="20"/>
      <c r="B3627" s="20"/>
      <c r="C3627" s="13" t="n">
        <v>11924654</v>
      </c>
      <c r="D3627" s="13" t="s">
        <v>67</v>
      </c>
      <c r="E3627" s="14" t="s">
        <v>65</v>
      </c>
      <c r="F3627" s="13" t="s">
        <v>12</v>
      </c>
      <c r="G3627" s="24" t="n">
        <v>0.3</v>
      </c>
      <c r="H3627" s="52" t="n">
        <v>50</v>
      </c>
      <c r="I3627" s="21" t="n">
        <f>G3627*H3627*7</f>
        <v>105</v>
      </c>
      <c r="J3627" s="13" t="s">
        <v>126</v>
      </c>
      <c r="K3627" s="15" t="s">
        <v>139</v>
      </c>
      <c r="L3627" s="15"/>
      <c r="M3627" s="16"/>
      <c r="N3627" s="12"/>
      <c r="O3627" s="12"/>
      <c r="P3627" s="12"/>
      <c r="Q3627" s="23" t="n">
        <f>M3629/H3627</f>
        <v>0</v>
      </c>
    </row>
    <row r="3628" ht="22.5" customHeight="1">
      <c r="A3628" s="20"/>
      <c r="B3628" s="20"/>
      <c r="C3628" s="13"/>
      <c r="D3628" s="20"/>
      <c r="E3628" s="29"/>
      <c r="F3628" s="20"/>
      <c r="G3628" s="106"/>
      <c r="H3628" s="54"/>
      <c r="I3628" s="20"/>
      <c r="J3628" s="13" t="s">
        <v>127</v>
      </c>
      <c r="K3628" s="15" t="n">
        <v>143</v>
      </c>
      <c r="L3628" s="15" t="n">
        <v>40</v>
      </c>
      <c r="M3628" s="16" t="n">
        <v>0</v>
      </c>
      <c r="N3628" s="12" t="n">
        <v>0</v>
      </c>
      <c r="O3628" s="12" t="n">
        <v>0</v>
      </c>
      <c r="P3628" s="12" t="n">
        <v>0.0065</v>
      </c>
      <c r="Q3628" s="26"/>
    </row>
    <row r="3629" ht="22.5" customHeight="1">
      <c r="A3629" s="20"/>
      <c r="B3629" s="20"/>
      <c r="C3629" s="13"/>
      <c r="D3629" s="20"/>
      <c r="E3629" s="29"/>
      <c r="F3629" s="20"/>
      <c r="G3629" s="107"/>
      <c r="H3629" s="55"/>
      <c r="I3629" s="20"/>
      <c r="J3629" s="13" t="s">
        <v>128</v>
      </c>
      <c r="K3629" s="15" t="n">
        <v>366</v>
      </c>
      <c r="L3629" s="15" t="n">
        <v>107</v>
      </c>
      <c r="M3629" s="16" t="n">
        <v>0</v>
      </c>
      <c r="N3629" s="12" t="n">
        <v>0</v>
      </c>
      <c r="O3629" s="12" t="n">
        <v>0</v>
      </c>
      <c r="P3629" s="12" t="n">
        <v>0.0253</v>
      </c>
      <c r="Q3629" s="26"/>
    </row>
    <row r="3630" ht="22.5" customHeight="1">
      <c r="A3630" s="20"/>
      <c r="B3630" s="20"/>
      <c r="C3630" s="13" t="n">
        <v>12011132</v>
      </c>
      <c r="D3630" s="13" t="s">
        <v>88</v>
      </c>
      <c r="E3630" s="14" t="s">
        <v>14</v>
      </c>
      <c r="F3630" s="13" t="s">
        <v>15</v>
      </c>
      <c r="G3630" s="24" t="n">
        <v>0.2</v>
      </c>
      <c r="H3630" s="52" t="n">
        <v>150</v>
      </c>
      <c r="I3630" s="21" t="n">
        <f>G3630*H3630*7</f>
        <v>210</v>
      </c>
      <c r="J3630" s="13" t="s">
        <v>126</v>
      </c>
      <c r="K3630" s="15" t="n">
        <v>721</v>
      </c>
      <c r="L3630" s="15" t="n">
        <v>166</v>
      </c>
      <c r="M3630" s="16" t="n">
        <v>6</v>
      </c>
      <c r="N3630" s="12" t="n">
        <v>0.007</v>
      </c>
      <c r="O3630" s="12" t="n">
        <v>0.2</v>
      </c>
      <c r="P3630" s="12" t="n">
        <v>1.2</v>
      </c>
      <c r="Q3630" s="23" t="n">
        <f>M3632/H3630</f>
        <v>1</v>
      </c>
    </row>
    <row r="3631" ht="22.5" customHeight="1">
      <c r="A3631" s="20"/>
      <c r="B3631" s="20"/>
      <c r="C3631" s="13"/>
      <c r="D3631" s="20"/>
      <c r="E3631" s="29"/>
      <c r="F3631" s="20"/>
      <c r="G3631" s="106"/>
      <c r="H3631" s="54"/>
      <c r="I3631" s="20"/>
      <c r="J3631" s="13" t="s">
        <v>127</v>
      </c>
      <c r="K3631" s="15" t="n">
        <v>17235</v>
      </c>
      <c r="L3631" s="15" t="n">
        <v>5806</v>
      </c>
      <c r="M3631" s="16" t="n">
        <v>150</v>
      </c>
      <c r="N3631" s="12" t="n">
        <v>0.005</v>
      </c>
      <c r="O3631" s="12" t="n">
        <v>0.2</v>
      </c>
      <c r="P3631" s="12" t="n">
        <v>30</v>
      </c>
      <c r="Q3631" s="26"/>
    </row>
    <row r="3632" ht="22.5" customHeight="1">
      <c r="A3632" s="20"/>
      <c r="B3632" s="20"/>
      <c r="C3632" s="13"/>
      <c r="D3632" s="20"/>
      <c r="E3632" s="29"/>
      <c r="F3632" s="20"/>
      <c r="G3632" s="107"/>
      <c r="H3632" s="55"/>
      <c r="I3632" s="20"/>
      <c r="J3632" s="13" t="s">
        <v>128</v>
      </c>
      <c r="K3632" s="15" t="n">
        <v>43432</v>
      </c>
      <c r="L3632" s="15" t="n">
        <v>15539</v>
      </c>
      <c r="M3632" s="16" t="n">
        <v>150</v>
      </c>
      <c r="N3632" s="12" t="n">
        <v>0.002</v>
      </c>
      <c r="O3632" s="12" t="n">
        <v>0.2</v>
      </c>
      <c r="P3632" s="12" t="n">
        <v>30</v>
      </c>
      <c r="Q3632" s="26"/>
    </row>
    <row r="3633" ht="22.5" customHeight="1">
      <c r="A3633" s="20"/>
      <c r="B3633" s="20"/>
      <c r="C3633" s="13" t="n">
        <v>12072287</v>
      </c>
      <c r="D3633" s="13" t="s">
        <v>81</v>
      </c>
      <c r="E3633" s="14" t="s">
        <v>14</v>
      </c>
      <c r="F3633" s="13" t="s">
        <v>15</v>
      </c>
      <c r="G3633" s="24" t="n">
        <v>0.5</v>
      </c>
      <c r="H3633" s="52" t="n">
        <v>200</v>
      </c>
      <c r="I3633" s="21" t="n">
        <f>G3633*H3633*7</f>
        <v>700</v>
      </c>
      <c r="J3633" s="13" t="s">
        <v>126</v>
      </c>
      <c r="K3633" s="15" t="n">
        <v>135</v>
      </c>
      <c r="L3633" s="15" t="n">
        <v>0</v>
      </c>
      <c r="M3633" s="16" t="n">
        <v>0</v>
      </c>
      <c r="N3633" s="12" t="n">
        <v>0</v>
      </c>
      <c r="O3633" s="12" t="n">
        <v>0</v>
      </c>
      <c r="P3633" s="12" t="n">
        <v>0</v>
      </c>
      <c r="Q3633" s="23" t="n">
        <f>M3635/H3633</f>
        <v>0.04</v>
      </c>
    </row>
    <row r="3634" ht="22.5" customHeight="1">
      <c r="A3634" s="20"/>
      <c r="B3634" s="20"/>
      <c r="C3634" s="13"/>
      <c r="D3634" s="20"/>
      <c r="E3634" s="29"/>
      <c r="F3634" s="20"/>
      <c r="G3634" s="106"/>
      <c r="H3634" s="54"/>
      <c r="I3634" s="20"/>
      <c r="J3634" s="13" t="s">
        <v>127</v>
      </c>
      <c r="K3634" s="15" t="n">
        <v>3511</v>
      </c>
      <c r="L3634" s="15" t="n">
        <v>43</v>
      </c>
      <c r="M3634" s="16" t="n">
        <v>3</v>
      </c>
      <c r="N3634" s="12" t="n">
        <v>0.029</v>
      </c>
      <c r="O3634" s="12" t="n">
        <v>0.416</v>
      </c>
      <c r="P3634" s="12" t="n">
        <v>1.248</v>
      </c>
      <c r="Q3634" s="26"/>
    </row>
    <row r="3635" ht="22.5" customHeight="1">
      <c r="A3635" s="20"/>
      <c r="B3635" s="20"/>
      <c r="C3635" s="13"/>
      <c r="D3635" s="20"/>
      <c r="E3635" s="29"/>
      <c r="F3635" s="20"/>
      <c r="G3635" s="107"/>
      <c r="H3635" s="55"/>
      <c r="I3635" s="20"/>
      <c r="J3635" s="13" t="s">
        <v>128</v>
      </c>
      <c r="K3635" s="15" t="n">
        <v>10742</v>
      </c>
      <c r="L3635" s="15" t="n">
        <v>100</v>
      </c>
      <c r="M3635" s="16" t="n">
        <v>8</v>
      </c>
      <c r="N3635" s="12" t="n">
        <v>0.017</v>
      </c>
      <c r="O3635" s="12" t="n">
        <v>0.214</v>
      </c>
      <c r="P3635" s="12" t="n">
        <v>1.716</v>
      </c>
      <c r="Q3635" s="26"/>
    </row>
    <row r="3636" ht="22.5" customHeight="1">
      <c r="A3636" s="20"/>
      <c r="B3636" s="20"/>
      <c r="C3636" s="13" t="n">
        <v>6529449</v>
      </c>
      <c r="D3636" s="13" t="s">
        <v>81</v>
      </c>
      <c r="E3636" s="14" t="s">
        <v>14</v>
      </c>
      <c r="F3636" s="13" t="s">
        <v>12</v>
      </c>
      <c r="G3636" s="24" t="n">
        <v>0.2</v>
      </c>
      <c r="H3636" s="52" t="n">
        <v>200</v>
      </c>
      <c r="I3636" s="21" t="n">
        <f>G3636*H3636*7</f>
        <v>280</v>
      </c>
      <c r="J3636" s="13" t="s">
        <v>126</v>
      </c>
      <c r="K3636" s="15" t="s">
        <v>149</v>
      </c>
      <c r="L3636" s="15"/>
      <c r="M3636" s="16"/>
      <c r="N3636" s="12"/>
      <c r="O3636" s="12"/>
      <c r="P3636" s="12"/>
      <c r="Q3636" s="23" t="n">
        <f>M3638/H3636</f>
        <v>0.98</v>
      </c>
    </row>
    <row r="3637" ht="22.5" customHeight="1">
      <c r="A3637" s="20"/>
      <c r="B3637" s="20"/>
      <c r="C3637" s="13"/>
      <c r="D3637" s="20"/>
      <c r="E3637" s="29"/>
      <c r="F3637" s="20"/>
      <c r="G3637" s="106"/>
      <c r="H3637" s="54"/>
      <c r="I3637" s="20"/>
      <c r="J3637" s="13" t="s">
        <v>127</v>
      </c>
      <c r="K3637" s="15" t="n">
        <v>7061</v>
      </c>
      <c r="L3637" s="15" t="n">
        <v>1295</v>
      </c>
      <c r="M3637" s="16" t="n">
        <v>57</v>
      </c>
      <c r="N3637" s="12" t="n">
        <v>0.006</v>
      </c>
      <c r="O3637" s="12" t="n">
        <v>0.147</v>
      </c>
      <c r="P3637" s="12" t="n">
        <v>8.3527</v>
      </c>
      <c r="Q3637" s="26"/>
      <c r="R3637" s="4" t="s">
        <v>170</v>
      </c>
    </row>
    <row r="3638" ht="22.5" customHeight="1">
      <c r="A3638" s="20"/>
      <c r="B3638" s="20"/>
      <c r="C3638" s="13"/>
      <c r="D3638" s="20"/>
      <c r="E3638" s="29"/>
      <c r="F3638" s="20"/>
      <c r="G3638" s="107"/>
      <c r="H3638" s="55"/>
      <c r="I3638" s="20"/>
      <c r="J3638" s="13" t="s">
        <v>128</v>
      </c>
      <c r="K3638" s="15" t="n">
        <v>32053</v>
      </c>
      <c r="L3638" s="15" t="n">
        <v>4529</v>
      </c>
      <c r="M3638" s="16" t="n">
        <v>196</v>
      </c>
      <c r="N3638" s="12" t="n">
        <v>0.009</v>
      </c>
      <c r="O3638" s="12" t="n">
        <v>0.208</v>
      </c>
      <c r="P3638" s="12" t="n">
        <v>40.6906</v>
      </c>
      <c r="Q3638" s="26"/>
    </row>
    <row r="3639" ht="22.5" customHeight="1">
      <c r="A3639" s="20"/>
      <c r="B3639" s="20"/>
      <c r="C3639" s="13" t="n">
        <v>5623760</v>
      </c>
      <c r="D3639" s="13" t="s">
        <v>89</v>
      </c>
      <c r="E3639" s="14" t="s">
        <v>14</v>
      </c>
      <c r="F3639" s="13" t="s">
        <v>15</v>
      </c>
      <c r="G3639" s="24" t="n">
        <v>0.15</v>
      </c>
      <c r="H3639" s="13" t="n">
        <v>50</v>
      </c>
      <c r="I3639" s="21" t="n">
        <f>G3639*H3639*7</f>
        <v>52.5</v>
      </c>
      <c r="J3639" s="13" t="s">
        <v>126</v>
      </c>
      <c r="K3639" s="15" t="s">
        <v>149</v>
      </c>
      <c r="L3639" s="15"/>
      <c r="M3639" s="16"/>
      <c r="N3639" s="12"/>
      <c r="O3639" s="12"/>
      <c r="P3639" s="12"/>
      <c r="Q3639" s="23"/>
    </row>
    <row r="3640" ht="22.5" customHeight="1">
      <c r="A3640" s="20"/>
      <c r="B3640" s="20"/>
      <c r="C3640" s="13"/>
      <c r="D3640" s="20"/>
      <c r="E3640" s="29"/>
      <c r="F3640" s="20"/>
      <c r="G3640" s="106"/>
      <c r="H3640" s="20"/>
      <c r="I3640" s="20"/>
      <c r="J3640" s="13" t="s">
        <v>127</v>
      </c>
      <c r="K3640" s="15" t="s">
        <v>149</v>
      </c>
      <c r="L3640" s="15"/>
      <c r="M3640" s="16"/>
      <c r="N3640" s="12"/>
      <c r="O3640" s="12"/>
      <c r="P3640" s="12"/>
      <c r="Q3640" s="23"/>
      <c r="R3640" s="4" t="s">
        <v>170</v>
      </c>
    </row>
    <row r="3641" ht="22.5" customHeight="1">
      <c r="A3641" s="20"/>
      <c r="B3641" s="20"/>
      <c r="C3641" s="13"/>
      <c r="D3641" s="20"/>
      <c r="E3641" s="29"/>
      <c r="F3641" s="20"/>
      <c r="G3641" s="106"/>
      <c r="H3641" s="20"/>
      <c r="I3641" s="20"/>
      <c r="J3641" s="13" t="s">
        <v>128</v>
      </c>
      <c r="K3641" s="15" t="n">
        <v>7018</v>
      </c>
      <c r="L3641" s="15" t="n">
        <v>1247</v>
      </c>
      <c r="M3641" s="16" t="n">
        <v>50</v>
      </c>
      <c r="N3641" s="12" t="n">
        <v>0.006</v>
      </c>
      <c r="O3641" s="12" t="n">
        <v>0.15</v>
      </c>
      <c r="P3641" s="12" t="n">
        <v>7.5</v>
      </c>
      <c r="Q3641" s="23"/>
    </row>
    <row r="3642" ht="22.5" customHeight="1">
      <c r="A3642" s="19"/>
      <c r="C3642" s="11"/>
      <c r="D3642" s="11"/>
      <c r="E3642" s="11"/>
      <c r="F3642" s="11"/>
      <c r="G3642" s="18"/>
      <c r="H3642" s="11"/>
      <c r="I3642" s="18"/>
      <c r="J3642" s="11"/>
      <c r="K3642" s="16"/>
      <c r="L3642" s="16"/>
      <c r="M3642" s="16"/>
      <c r="N3642" s="16"/>
      <c r="O3642" s="16"/>
      <c r="P3642" s="71"/>
      <c r="Q3642" s="8"/>
    </row>
    <row r="3643" ht="22.5" customHeight="1">
      <c r="A3643" s="19" t="s">
        <v>123</v>
      </c>
      <c r="B3643" s="9" t="s">
        <v>144</v>
      </c>
      <c r="C3643" s="11"/>
      <c r="D3643" s="11"/>
      <c r="E3643" s="11"/>
      <c r="F3643" s="11"/>
      <c r="G3643" s="18"/>
      <c r="H3643" s="11"/>
      <c r="I3643" s="18"/>
      <c r="J3643" s="11"/>
      <c r="K3643" s="22" t="n">
        <f>K3646+K3649+K3652+K3655+K3658+K3661+K3664+K3667+K3670+K3673+K3676+K3679+K3682+K3685+K3688+K3691+K3694+K3697+K3700+K3703+K3706+K3709+K3712+K3715+K3718+K3721+K3724+K3727+K3730+K3733+K3736+K3739+K3742+K3745+K3748+K3751+K3754+K3757+K3760+K3763+K3766+K3769+K3772+K3775+K3778+K3781+K3784+K3787+K3790+K3793+K3796+K3799+K3802+K3805+K3808+K3811+K3814+K3817+K3820+K3823+K3826+K3829+K3832+K3835+K3838+K3841+K3844+K3847+K3850+K3853+K3856+K3859+K3862+K3865+K3868+K3871+K3874+K3877+K3880+K3886+K3889+K3892+K3895+K3898+K3901+K3904+K3907+K3910+K3913+K3916+K3919+K3922+K3925+K3928+K3931+K3934+K3937+K3940+K3943+K3946+K3949+K3952+K3955+K3958+K3961+K3964+K3967+K3970+K3973+K3976+K3979+K3982+K3985+K3988+K3991+K3994+K3997+K4000+K4003+K4006+K4009+K4012+K4015+K4018+K4021+K4024+K4027+K4030+K4033+K4036+K4039+K4042+K4045+K4048+K4051+K4054+K4057+K4060+K4063+K4066+K4069+K4072+K3883</f>
        <v>9958191</v>
      </c>
      <c r="L3643" s="22" t="n">
        <f>L3646+L3649+L3652+L3655+L3658+L3661+L3664+L3667+L3670+L3673+L3676+L3679+L3682+L3685+L3688+L3691+L3694+L3697+L3700+L3703+L3706+L3709+L3712+L3715+L3718+L3721+L3724+L3727+L3730+L3733+L3736+L3739+L3742+L3745+L3748+L3751+L3754+L3757+L3760+L3763+L3766+L3769+L3772+L3775+L3778+L3781+L3784+L3787+L3790+L3793+L3796+L3799+L3802+L3805+L3808+L3811+L3814+L3817+L3820+L3823+L3826+L3829+L3832+L3835+L3838+L3841+L3844+L3847+L3850+L3853+L3856+L3859+L3862+L3865+L3868+L3871+L3874+L3877+L3880+L3886+L3889+L3892+L3895+L3898+L3901+L3904+L3907+L3910+L3913+L3916+L3919+L3922+L3925+L3928+L3931+L3934+L3937+L3940+L3943+L3946+L3949+L3952+L3955+L3958+L3961+L3964+L3967+L3970+L3973+L3976+L3979+L3982+L3985+L3988+L3991+L3994+L3997+L4000+L4003+L4006+L4009+L4012+L4015+L4018+L4021+L4024+L4027+L4030+L4033+L4036+L4039+L4042+L4045+L4048+L4051+L4054+L4057+L4060+L4063+L4066+L4069+L4072+L3883</f>
        <v>1868870</v>
      </c>
      <c r="M3643" s="16"/>
      <c r="N3643" s="16"/>
      <c r="O3643" s="16"/>
      <c r="P3643" s="41" t="n">
        <f>P3646+P3649+P3652+P3655+P3658+P3661+P3664+P3667+P3670+P3673+P3676+P3679+P3682+P3685+P3688+P3691+P3694+P3697+P3700+P3703+P3706+P3709+P3712+P3715+P3718+P3721+P3724+P3727+P3730+P3733+P3736+P3739+P3742+P3745+P3748+P3751+P3754+P3757+P3760+P3763+P3766+P3769+P3772+P3775+P3778+P3781+P3784+P3787+P3790+P3793+P3796+P3799+P3802+P3805+P3808+P3811+P3814+P3817+P3820+P3823+P3826+P3829+P3832+P3835+P3838+P3841+P3844+P3847+P3850+P3853+P3856+P3859+P3862+P3865+P3868+P3871+P3874+P3877+P3880+P3886+P3889+P3892+P3895+P3898+P3901+P3904+P3907+P3910+P3913+P3916+P3919+P3922+P3925+P3928+P3931+P3934+P3937+P3940+P3943+P3946+P3949+P3952+P3955+P3958+P3961+P3964+P3967+P3970+P3973+P3976+P3979+P3982+P3985+P3988+P3991+P3994+P3997+P4000+P4003+P4006+P4009+P4012+P4015+P4018+P4021+P4024+P4027+P4030+P4033+P4036+P4039+P4042+P4045+P4048+P4051+P4054+P4057+P4060+P4063+P4066+P4069+P4072+P3883</f>
        <v>4089.1682</v>
      </c>
      <c r="Q3643" s="8"/>
    </row>
    <row r="3644" ht="22.5" customHeight="1">
      <c r="A3644" s="81" t="n">
        <v>46282</v>
      </c>
      <c r="B3644" s="76" t="s">
        <v>125</v>
      </c>
      <c r="C3644" s="13" t="n">
        <v>10813123</v>
      </c>
      <c r="D3644" s="13" t="s">
        <v>10</v>
      </c>
      <c r="E3644" s="13" t="s">
        <v>11</v>
      </c>
      <c r="F3644" s="13" t="s">
        <v>12</v>
      </c>
      <c r="G3644" s="24" t="n">
        <v>0.25</v>
      </c>
      <c r="H3644" s="13" t="n">
        <v>1000</v>
      </c>
      <c r="I3644" s="21" t="n">
        <f>G3644*H3644*7</f>
        <v>1750</v>
      </c>
      <c r="J3644" s="13" t="s">
        <v>126</v>
      </c>
      <c r="K3644" s="11" t="n">
        <v>15027</v>
      </c>
      <c r="L3644" s="11" t="n">
        <v>1123</v>
      </c>
      <c r="M3644" s="11" t="n">
        <v>1</v>
      </c>
      <c r="N3644" s="12" t="n">
        <v>0.001</v>
      </c>
      <c r="O3644" s="12" t="n">
        <v>2.2835</v>
      </c>
      <c r="P3644" s="12" t="n">
        <v>2.2835</v>
      </c>
      <c r="Q3644" s="23" t="n">
        <f>M3646/H3644</f>
        <v>0.077</v>
      </c>
    </row>
    <row r="3645" ht="22.5" customHeight="1">
      <c r="A3645" s="78"/>
      <c r="B3645" s="34"/>
      <c r="C3645" s="13"/>
      <c r="D3645" s="20"/>
      <c r="E3645" s="20"/>
      <c r="F3645" s="20"/>
      <c r="G3645" s="29"/>
      <c r="H3645" s="20"/>
      <c r="I3645" s="20"/>
      <c r="J3645" s="13" t="s">
        <v>127</v>
      </c>
      <c r="K3645" s="11" t="n">
        <v>32033</v>
      </c>
      <c r="L3645" s="11" t="n">
        <v>2931</v>
      </c>
      <c r="M3645" s="11" t="n">
        <v>20</v>
      </c>
      <c r="N3645" s="12" t="n">
        <v>0.001</v>
      </c>
      <c r="O3645" s="12" t="n">
        <v>0.394</v>
      </c>
      <c r="P3645" s="12" t="n">
        <v>7.8837</v>
      </c>
      <c r="Q3645" s="26"/>
    </row>
    <row r="3646" ht="22.5" customHeight="1">
      <c r="A3646" s="78"/>
      <c r="B3646" s="34"/>
      <c r="C3646" s="13"/>
      <c r="D3646" s="20"/>
      <c r="E3646" s="20"/>
      <c r="F3646" s="20"/>
      <c r="G3646" s="29"/>
      <c r="H3646" s="20"/>
      <c r="I3646" s="20"/>
      <c r="J3646" s="13" t="s">
        <v>128</v>
      </c>
      <c r="K3646" s="11" t="n">
        <v>82690</v>
      </c>
      <c r="L3646" s="11" t="n">
        <v>8128</v>
      </c>
      <c r="M3646" s="11" t="n">
        <v>77</v>
      </c>
      <c r="N3646" s="12" t="n">
        <v>0.003</v>
      </c>
      <c r="O3646" s="12" t="n">
        <v>0.4031</v>
      </c>
      <c r="P3646" s="12" t="n">
        <v>31.0413</v>
      </c>
      <c r="Q3646" s="26"/>
    </row>
    <row r="3647" ht="22.5" customHeight="1">
      <c r="A3647" s="78"/>
      <c r="B3647" s="34"/>
      <c r="C3647" s="13" t="n">
        <v>1745925</v>
      </c>
      <c r="D3647" s="13" t="s">
        <v>13</v>
      </c>
      <c r="E3647" s="13" t="s">
        <v>14</v>
      </c>
      <c r="F3647" s="13" t="s">
        <v>15</v>
      </c>
      <c r="G3647" s="24" t="n">
        <v>0.15</v>
      </c>
      <c r="H3647" s="13" t="n">
        <v>500</v>
      </c>
      <c r="I3647" s="21" t="n">
        <f>G3647*H3647*7</f>
        <v>525</v>
      </c>
      <c r="J3647" s="13" t="s">
        <v>126</v>
      </c>
      <c r="K3647" s="17" t="n">
        <v>118</v>
      </c>
      <c r="L3647" s="15" t="n">
        <v>49</v>
      </c>
      <c r="M3647" s="15" t="n">
        <v>1</v>
      </c>
      <c r="N3647" s="12" t="n">
        <v>0.003</v>
      </c>
      <c r="O3647" s="12" t="n">
        <v>0.15</v>
      </c>
      <c r="P3647" s="12" t="n">
        <v>0.15</v>
      </c>
      <c r="Q3647" s="23" t="n">
        <f>M3649/H3647</f>
        <v>0.856</v>
      </c>
    </row>
    <row r="3648" ht="22.5" customHeight="1">
      <c r="A3648" s="78"/>
      <c r="B3648" s="34"/>
      <c r="C3648" s="13"/>
      <c r="D3648" s="20"/>
      <c r="E3648" s="20"/>
      <c r="F3648" s="20"/>
      <c r="G3648" s="29"/>
      <c r="H3648" s="20"/>
      <c r="I3648" s="20"/>
      <c r="J3648" s="13" t="s">
        <v>127</v>
      </c>
      <c r="K3648" s="17" t="n">
        <v>9187</v>
      </c>
      <c r="L3648" s="15" t="n">
        <v>3383</v>
      </c>
      <c r="M3648" s="15" t="n">
        <v>98</v>
      </c>
      <c r="N3648" s="12" t="n">
        <v>0.004</v>
      </c>
      <c r="O3648" s="12" t="n">
        <v>0.15</v>
      </c>
      <c r="P3648" s="12" t="n">
        <v>14.7</v>
      </c>
      <c r="Q3648" s="26"/>
    </row>
    <row r="3649" ht="22.5" customHeight="1">
      <c r="A3649" s="78"/>
      <c r="B3649" s="34"/>
      <c r="C3649" s="13"/>
      <c r="D3649" s="20"/>
      <c r="E3649" s="20"/>
      <c r="F3649" s="20"/>
      <c r="G3649" s="29"/>
      <c r="H3649" s="20"/>
      <c r="I3649" s="20"/>
      <c r="J3649" s="13" t="s">
        <v>128</v>
      </c>
      <c r="K3649" s="15" t="n">
        <v>48232</v>
      </c>
      <c r="L3649" s="15" t="n">
        <v>20347</v>
      </c>
      <c r="M3649" s="15" t="n">
        <v>428</v>
      </c>
      <c r="N3649" s="12" t="n">
        <v>0.003</v>
      </c>
      <c r="O3649" s="12" t="n">
        <v>0.15</v>
      </c>
      <c r="P3649" s="12" t="n">
        <v>64.2</v>
      </c>
      <c r="Q3649" s="26"/>
    </row>
    <row r="3650" ht="22.5" customHeight="1">
      <c r="A3650" s="78"/>
      <c r="B3650" s="34"/>
      <c r="C3650" s="13" t="n">
        <v>6951600</v>
      </c>
      <c r="D3650" s="13" t="s">
        <v>16</v>
      </c>
      <c r="E3650" s="13" t="s">
        <v>17</v>
      </c>
      <c r="F3650" s="13" t="s">
        <v>15</v>
      </c>
      <c r="G3650" s="24" t="n">
        <v>0.17</v>
      </c>
      <c r="H3650" s="13" t="n">
        <v>100</v>
      </c>
      <c r="I3650" s="21" t="n">
        <f>G3650*H3650*7</f>
        <v>119</v>
      </c>
      <c r="J3650" s="13" t="s">
        <v>126</v>
      </c>
      <c r="K3650" s="15" t="n">
        <v>477</v>
      </c>
      <c r="L3650" s="15" t="n">
        <v>209</v>
      </c>
      <c r="M3650" s="15" t="n">
        <v>0</v>
      </c>
      <c r="N3650" s="12" t="n">
        <v>0</v>
      </c>
      <c r="O3650" s="12" t="n">
        <v>0</v>
      </c>
      <c r="P3650" s="12" t="n">
        <v>0</v>
      </c>
      <c r="Q3650" s="23" t="n">
        <f>M3652/H3650</f>
        <v>0.46</v>
      </c>
    </row>
    <row r="3651" ht="22.5" customHeight="1">
      <c r="A3651" s="78"/>
      <c r="B3651" s="34"/>
      <c r="C3651" s="13"/>
      <c r="D3651" s="20"/>
      <c r="E3651" s="20"/>
      <c r="F3651" s="20"/>
      <c r="G3651" s="29"/>
      <c r="H3651" s="20"/>
      <c r="I3651" s="20"/>
      <c r="J3651" s="13" t="s">
        <v>127</v>
      </c>
      <c r="K3651" s="15" t="n">
        <v>7119</v>
      </c>
      <c r="L3651" s="15" t="n">
        <v>3041</v>
      </c>
      <c r="M3651" s="15" t="n">
        <v>17</v>
      </c>
      <c r="N3651" s="12" t="n">
        <v>0.001</v>
      </c>
      <c r="O3651" s="12" t="n">
        <v>0.172</v>
      </c>
      <c r="P3651" s="12" t="n">
        <v>2.924</v>
      </c>
      <c r="Q3651" s="26"/>
    </row>
    <row r="3652" ht="22.5" customHeight="1">
      <c r="A3652" s="78"/>
      <c r="B3652" s="34"/>
      <c r="C3652" s="13"/>
      <c r="D3652" s="20"/>
      <c r="E3652" s="20"/>
      <c r="F3652" s="20"/>
      <c r="G3652" s="29"/>
      <c r="H3652" s="20"/>
      <c r="I3652" s="20"/>
      <c r="J3652" s="13" t="s">
        <v>128</v>
      </c>
      <c r="K3652" s="15" t="n">
        <v>14221</v>
      </c>
      <c r="L3652" s="15" t="n">
        <v>5793</v>
      </c>
      <c r="M3652" s="15" t="n">
        <v>46</v>
      </c>
      <c r="N3652" s="12" t="n">
        <v>0.001</v>
      </c>
      <c r="O3652" s="12" t="n">
        <v>0.174</v>
      </c>
      <c r="P3652" s="12" t="n">
        <v>8.024</v>
      </c>
      <c r="Q3652" s="26"/>
    </row>
    <row r="3653" ht="22.5" customHeight="1">
      <c r="A3653" s="78"/>
      <c r="B3653" s="34"/>
      <c r="C3653" s="13" t="n">
        <v>6951594</v>
      </c>
      <c r="D3653" s="13" t="s">
        <v>16</v>
      </c>
      <c r="E3653" s="13" t="s">
        <v>18</v>
      </c>
      <c r="F3653" s="13" t="s">
        <v>15</v>
      </c>
      <c r="G3653" s="24" t="n">
        <v>0.7</v>
      </c>
      <c r="H3653" s="13" t="n">
        <v>400</v>
      </c>
      <c r="I3653" s="21" t="n">
        <f>G3653*H3653*7</f>
        <v>1960</v>
      </c>
      <c r="J3653" s="13" t="s">
        <v>126</v>
      </c>
      <c r="K3653" s="15" t="n">
        <v>757</v>
      </c>
      <c r="L3653" s="15" t="n">
        <v>279</v>
      </c>
      <c r="M3653" s="15" t="n">
        <v>1</v>
      </c>
      <c r="N3653" s="12" t="n">
        <v>0.003</v>
      </c>
      <c r="O3653" s="12" t="n">
        <v>0.7</v>
      </c>
      <c r="P3653" s="12" t="n">
        <v>0.7</v>
      </c>
      <c r="Q3653" s="23" t="n">
        <f>M3655/H3653</f>
        <v>0.2025</v>
      </c>
    </row>
    <row r="3654" ht="22.5" customHeight="1">
      <c r="A3654" s="78"/>
      <c r="B3654" s="34"/>
      <c r="C3654" s="13"/>
      <c r="D3654" s="20"/>
      <c r="E3654" s="20"/>
      <c r="F3654" s="20"/>
      <c r="G3654" s="29"/>
      <c r="H3654" s="20"/>
      <c r="I3654" s="20"/>
      <c r="J3654" s="13" t="s">
        <v>127</v>
      </c>
      <c r="K3654" s="15" t="n">
        <v>18640</v>
      </c>
      <c r="L3654" s="15" t="n">
        <v>7514</v>
      </c>
      <c r="M3654" s="15" t="n">
        <v>14</v>
      </c>
      <c r="N3654" s="12" t="n">
        <v>0.001</v>
      </c>
      <c r="O3654" s="12" t="n">
        <v>0.7</v>
      </c>
      <c r="P3654" s="12" t="n">
        <v>9.8</v>
      </c>
      <c r="Q3654" s="26"/>
    </row>
    <row r="3655" ht="22.5" customHeight="1">
      <c r="A3655" s="78"/>
      <c r="B3655" s="34"/>
      <c r="C3655" s="13"/>
      <c r="D3655" s="20"/>
      <c r="E3655" s="20"/>
      <c r="F3655" s="20"/>
      <c r="G3655" s="29"/>
      <c r="H3655" s="20"/>
      <c r="I3655" s="20"/>
      <c r="J3655" s="13" t="s">
        <v>128</v>
      </c>
      <c r="K3655" s="15" t="n">
        <v>54955</v>
      </c>
      <c r="L3655" s="15" t="n">
        <v>19671</v>
      </c>
      <c r="M3655" s="15" t="n">
        <v>81</v>
      </c>
      <c r="N3655" s="12" t="n">
        <v>0.003</v>
      </c>
      <c r="O3655" s="12" t="n">
        <v>0.695</v>
      </c>
      <c r="P3655" s="12" t="n">
        <v>56.28</v>
      </c>
      <c r="Q3655" s="26"/>
    </row>
    <row r="3656" ht="22.5" customHeight="1">
      <c r="A3656" s="78"/>
      <c r="B3656" s="34"/>
      <c r="C3656" s="13" t="n">
        <v>2732727</v>
      </c>
      <c r="D3656" s="13" t="s">
        <v>10</v>
      </c>
      <c r="E3656" s="13" t="s">
        <v>19</v>
      </c>
      <c r="F3656" s="13" t="s">
        <v>15</v>
      </c>
      <c r="G3656" s="24" t="n">
        <v>0.25</v>
      </c>
      <c r="H3656" s="13" t="n">
        <v>1000</v>
      </c>
      <c r="I3656" s="21" t="n">
        <f>G3656*H3656*7</f>
        <v>1750</v>
      </c>
      <c r="J3656" s="13" t="s">
        <v>126</v>
      </c>
      <c r="K3656" s="15" t="n">
        <v>509</v>
      </c>
      <c r="L3656" s="15" t="n">
        <v>162</v>
      </c>
      <c r="M3656" s="15" t="n">
        <v>11</v>
      </c>
      <c r="N3656" s="12" t="n">
        <v>0.017</v>
      </c>
      <c r="O3656" s="12" t="n">
        <v>0.25</v>
      </c>
      <c r="P3656" s="12" t="n">
        <v>2.75</v>
      </c>
      <c r="Q3656" s="23" t="n">
        <f>M3658/H3656</f>
        <v>0.346</v>
      </c>
    </row>
    <row r="3657" ht="22.5" customHeight="1">
      <c r="A3657" s="78"/>
      <c r="B3657" s="34"/>
      <c r="C3657" s="13"/>
      <c r="D3657" s="20"/>
      <c r="E3657" s="20"/>
      <c r="F3657" s="20"/>
      <c r="G3657" s="29"/>
      <c r="H3657" s="20"/>
      <c r="I3657" s="20"/>
      <c r="J3657" s="13" t="s">
        <v>127</v>
      </c>
      <c r="K3657" s="15" t="n">
        <v>9774</v>
      </c>
      <c r="L3657" s="15" t="n">
        <v>3423</v>
      </c>
      <c r="M3657" s="15" t="n">
        <v>82</v>
      </c>
      <c r="N3657" s="12" t="n">
        <v>0.006</v>
      </c>
      <c r="O3657" s="12" t="n">
        <v>0.249</v>
      </c>
      <c r="P3657" s="12" t="n">
        <v>20.45</v>
      </c>
      <c r="Q3657" s="26"/>
    </row>
    <row r="3658" ht="22.5" customHeight="1">
      <c r="A3658" s="78"/>
      <c r="B3658" s="34"/>
      <c r="C3658" s="13"/>
      <c r="D3658" s="20"/>
      <c r="E3658" s="20"/>
      <c r="F3658" s="20"/>
      <c r="G3658" s="29"/>
      <c r="H3658" s="20"/>
      <c r="I3658" s="20"/>
      <c r="J3658" s="13" t="s">
        <v>128</v>
      </c>
      <c r="K3658" s="15" t="n">
        <v>26290</v>
      </c>
      <c r="L3658" s="15" t="n">
        <v>9084</v>
      </c>
      <c r="M3658" s="15" t="n">
        <v>346</v>
      </c>
      <c r="N3658" s="12" t="n">
        <v>0.01</v>
      </c>
      <c r="O3658" s="12" t="n">
        <v>0.25</v>
      </c>
      <c r="P3658" s="12" t="n">
        <v>86.4</v>
      </c>
      <c r="Q3658" s="26"/>
    </row>
    <row r="3659" ht="22.5" customHeight="1">
      <c r="A3659" s="78"/>
      <c r="B3659" s="34"/>
      <c r="C3659" s="13" t="n">
        <v>5619156</v>
      </c>
      <c r="D3659" s="13" t="s">
        <v>10</v>
      </c>
      <c r="E3659" s="13" t="s">
        <v>19</v>
      </c>
      <c r="F3659" s="13" t="s">
        <v>12</v>
      </c>
      <c r="G3659" s="24" t="n">
        <v>0.24</v>
      </c>
      <c r="H3659" s="13" t="n">
        <v>500</v>
      </c>
      <c r="I3659" s="21" t="n">
        <f>G3659*H3659*7</f>
        <v>840</v>
      </c>
      <c r="J3659" s="13" t="s">
        <v>126</v>
      </c>
      <c r="K3659" s="15" t="n">
        <v>1578</v>
      </c>
      <c r="L3659" s="15" t="n">
        <v>304</v>
      </c>
      <c r="M3659" s="15" t="n">
        <v>0</v>
      </c>
      <c r="N3659" s="12" t="n">
        <v>0</v>
      </c>
      <c r="O3659" s="12" t="n">
        <v>0</v>
      </c>
      <c r="P3659" s="12" t="n">
        <v>0.0656</v>
      </c>
      <c r="Q3659" s="23" t="n">
        <f>M3661/H3659</f>
        <v>0.008</v>
      </c>
    </row>
    <row r="3660" ht="22.5" customHeight="1">
      <c r="A3660" s="78"/>
      <c r="B3660" s="34"/>
      <c r="C3660" s="13"/>
      <c r="D3660" s="20"/>
      <c r="E3660" s="20"/>
      <c r="F3660" s="20"/>
      <c r="G3660" s="29"/>
      <c r="H3660" s="20"/>
      <c r="I3660" s="20"/>
      <c r="J3660" s="13" t="s">
        <v>127</v>
      </c>
      <c r="K3660" s="15" t="n">
        <v>18055</v>
      </c>
      <c r="L3660" s="15" t="n">
        <v>3371</v>
      </c>
      <c r="M3660" s="15" t="n">
        <v>0</v>
      </c>
      <c r="N3660" s="12" t="n">
        <v>0</v>
      </c>
      <c r="O3660" s="12" t="n">
        <v>0</v>
      </c>
      <c r="P3660" s="12" t="n">
        <v>0.5255</v>
      </c>
      <c r="Q3660" s="26"/>
    </row>
    <row r="3661" ht="22.5" customHeight="1">
      <c r="A3661" s="78"/>
      <c r="B3661" s="34"/>
      <c r="C3661" s="13"/>
      <c r="D3661" s="20"/>
      <c r="E3661" s="20"/>
      <c r="F3661" s="20"/>
      <c r="G3661" s="29"/>
      <c r="H3661" s="20"/>
      <c r="I3661" s="20"/>
      <c r="J3661" s="13" t="s">
        <v>128</v>
      </c>
      <c r="K3661" s="15" t="n">
        <v>48626</v>
      </c>
      <c r="L3661" s="15" t="n">
        <v>9457</v>
      </c>
      <c r="M3661" s="15" t="n">
        <v>4</v>
      </c>
      <c r="N3661" s="12" t="n">
        <v>0</v>
      </c>
      <c r="O3661" s="12" t="n">
        <v>0.374</v>
      </c>
      <c r="P3661" s="12" t="n">
        <v>1.4962</v>
      </c>
      <c r="Q3661" s="26"/>
    </row>
    <row r="3662" ht="22.5" customHeight="1">
      <c r="A3662" s="78"/>
      <c r="B3662" s="34"/>
      <c r="C3662" s="13" t="n">
        <v>6425889</v>
      </c>
      <c r="D3662" s="13" t="s">
        <v>10</v>
      </c>
      <c r="E3662" s="13" t="s">
        <v>20</v>
      </c>
      <c r="F3662" s="13" t="s">
        <v>15</v>
      </c>
      <c r="G3662" s="24" t="n">
        <v>0.25</v>
      </c>
      <c r="H3662" s="13" t="n">
        <v>400</v>
      </c>
      <c r="I3662" s="21" t="n">
        <f>G3662*H3662*7</f>
        <v>700</v>
      </c>
      <c r="J3662" s="13" t="s">
        <v>126</v>
      </c>
      <c r="K3662" s="15" t="n">
        <v>84</v>
      </c>
      <c r="L3662" s="15" t="n">
        <v>24</v>
      </c>
      <c r="M3662" s="15" t="n">
        <v>3</v>
      </c>
      <c r="N3662" s="12" t="n">
        <v>0.031</v>
      </c>
      <c r="O3662" s="12" t="n">
        <v>0.25</v>
      </c>
      <c r="P3662" s="12" t="n">
        <v>0.75</v>
      </c>
      <c r="Q3662" s="23" t="n">
        <v>0.003</v>
      </c>
    </row>
    <row r="3663" ht="22.5" customHeight="1">
      <c r="A3663" s="78"/>
      <c r="B3663" s="34"/>
      <c r="C3663" s="13"/>
      <c r="D3663" s="20"/>
      <c r="E3663" s="20"/>
      <c r="F3663" s="20"/>
      <c r="G3663" s="29"/>
      <c r="H3663" s="20"/>
      <c r="I3663" s="20"/>
      <c r="J3663" s="13" t="s">
        <v>127</v>
      </c>
      <c r="K3663" s="15" t="n">
        <v>4771</v>
      </c>
      <c r="L3663" s="36" t="n">
        <v>1850</v>
      </c>
      <c r="M3663" s="15" t="n">
        <v>28</v>
      </c>
      <c r="N3663" s="12" t="n">
        <v>0.004</v>
      </c>
      <c r="O3663" s="12" t="n">
        <v>0.254</v>
      </c>
      <c r="P3663" s="12" t="n">
        <v>7.1</v>
      </c>
      <c r="Q3663" s="26"/>
    </row>
    <row r="3664" ht="22.5" customHeight="1">
      <c r="A3664" s="78"/>
      <c r="B3664" s="34"/>
      <c r="C3664" s="13"/>
      <c r="D3664" s="20"/>
      <c r="E3664" s="20"/>
      <c r="F3664" s="20"/>
      <c r="G3664" s="29"/>
      <c r="H3664" s="20"/>
      <c r="I3664" s="20"/>
      <c r="J3664" s="13" t="s">
        <v>128</v>
      </c>
      <c r="K3664" s="15" t="n">
        <v>14146</v>
      </c>
      <c r="L3664" s="15" t="n">
        <v>5122</v>
      </c>
      <c r="M3664" s="15" t="n">
        <v>131</v>
      </c>
      <c r="N3664" s="12" t="n">
        <v>0.006</v>
      </c>
      <c r="O3664" s="12" t="n">
        <v>0.252</v>
      </c>
      <c r="P3664" s="12" t="n">
        <v>33.075</v>
      </c>
      <c r="Q3664" s="26"/>
    </row>
    <row r="3665" ht="22.5" customHeight="1">
      <c r="A3665" s="78"/>
      <c r="B3665" s="34"/>
      <c r="C3665" s="13" t="n">
        <v>6439005</v>
      </c>
      <c r="D3665" s="13" t="s">
        <v>10</v>
      </c>
      <c r="E3665" s="13" t="s">
        <v>20</v>
      </c>
      <c r="F3665" s="13" t="s">
        <v>21</v>
      </c>
      <c r="G3665" s="24" t="n">
        <v>0.25</v>
      </c>
      <c r="H3665" s="13" t="n">
        <v>300</v>
      </c>
      <c r="I3665" s="21" t="n">
        <f>G3665*H3665*7</f>
        <v>525</v>
      </c>
      <c r="J3665" s="13" t="s">
        <v>126</v>
      </c>
      <c r="K3665" s="15" t="n">
        <v>0</v>
      </c>
      <c r="L3665" s="15" t="n">
        <v>0</v>
      </c>
      <c r="M3665" s="15" t="n">
        <v>0</v>
      </c>
      <c r="N3665" s="12" t="n">
        <v>0</v>
      </c>
      <c r="O3665" s="12" t="n">
        <v>0</v>
      </c>
      <c r="P3665" s="12" t="n">
        <v>0</v>
      </c>
      <c r="Q3665" s="23" t="n">
        <f>M3667/H3665</f>
        <v>0.353333333333333</v>
      </c>
    </row>
    <row r="3666" ht="22.5" customHeight="1">
      <c r="A3666" s="78"/>
      <c r="B3666" s="34"/>
      <c r="C3666" s="13"/>
      <c r="D3666" s="20"/>
      <c r="E3666" s="20"/>
      <c r="F3666" s="20"/>
      <c r="G3666" s="29"/>
      <c r="H3666" s="20"/>
      <c r="I3666" s="20"/>
      <c r="J3666" s="13" t="s">
        <v>127</v>
      </c>
      <c r="K3666" s="15" t="n">
        <v>10505</v>
      </c>
      <c r="L3666" s="15" t="n">
        <v>3382</v>
      </c>
      <c r="M3666" s="15" t="n">
        <v>30</v>
      </c>
      <c r="N3666" s="12" t="n">
        <v>0.0022</v>
      </c>
      <c r="O3666" s="12" t="n">
        <v>0.25</v>
      </c>
      <c r="P3666" s="12" t="n">
        <v>7.5</v>
      </c>
      <c r="Q3666" s="26"/>
    </row>
    <row r="3667" ht="22.5" customHeight="1">
      <c r="A3667" s="78"/>
      <c r="B3667" s="34"/>
      <c r="C3667" s="13"/>
      <c r="D3667" s="20"/>
      <c r="E3667" s="20"/>
      <c r="F3667" s="20"/>
      <c r="G3667" s="29"/>
      <c r="H3667" s="20"/>
      <c r="I3667" s="20"/>
      <c r="J3667" s="13" t="s">
        <v>128</v>
      </c>
      <c r="K3667" s="15" t="n">
        <v>78008</v>
      </c>
      <c r="L3667" s="15" t="n">
        <v>21889</v>
      </c>
      <c r="M3667" s="15" t="n">
        <v>106</v>
      </c>
      <c r="N3667" s="12" t="n">
        <v>0.0012</v>
      </c>
      <c r="O3667" s="12" t="n">
        <v>0.25</v>
      </c>
      <c r="P3667" s="12" t="n">
        <v>26.5</v>
      </c>
      <c r="Q3667" s="26"/>
    </row>
    <row r="3668" ht="22.5" customHeight="1">
      <c r="A3668" s="78"/>
      <c r="B3668" s="34"/>
      <c r="C3668" s="13" t="n">
        <v>7203110</v>
      </c>
      <c r="D3668" s="13" t="s">
        <v>22</v>
      </c>
      <c r="E3668" s="13" t="s">
        <v>23</v>
      </c>
      <c r="F3668" s="13" t="s">
        <v>15</v>
      </c>
      <c r="G3668" s="24" t="n">
        <v>0.2</v>
      </c>
      <c r="H3668" s="13" t="n">
        <v>100</v>
      </c>
      <c r="I3668" s="21" t="n">
        <f>G3668*H3668*7</f>
        <v>140</v>
      </c>
      <c r="J3668" s="13" t="s">
        <v>126</v>
      </c>
      <c r="K3668" s="15" t="n">
        <v>83</v>
      </c>
      <c r="L3668" s="15" t="n">
        <v>50</v>
      </c>
      <c r="M3668" s="15" t="n">
        <v>0</v>
      </c>
      <c r="N3668" s="12" t="n">
        <v>0</v>
      </c>
      <c r="O3668" s="12" t="n">
        <v>0</v>
      </c>
      <c r="P3668" s="12" t="n">
        <v>0</v>
      </c>
      <c r="Q3668" s="23" t="n">
        <f>M3670/H3668</f>
        <v>0.04</v>
      </c>
    </row>
    <row r="3669" ht="22.5" customHeight="1">
      <c r="A3669" s="78"/>
      <c r="B3669" s="34"/>
      <c r="C3669" s="13"/>
      <c r="D3669" s="20"/>
      <c r="E3669" s="20"/>
      <c r="F3669" s="20"/>
      <c r="G3669" s="29"/>
      <c r="H3669" s="20"/>
      <c r="I3669" s="20"/>
      <c r="J3669" s="13" t="s">
        <v>127</v>
      </c>
      <c r="K3669" s="15" t="n">
        <v>3553</v>
      </c>
      <c r="L3669" s="15" t="n">
        <v>2253</v>
      </c>
      <c r="M3669" s="15" t="n">
        <v>1</v>
      </c>
      <c r="N3669" s="12" t="n">
        <v>0</v>
      </c>
      <c r="O3669" s="12" t="n">
        <v>0.2</v>
      </c>
      <c r="P3669" s="12" t="n">
        <v>0.2</v>
      </c>
      <c r="Q3669" s="26"/>
    </row>
    <row r="3670" ht="22.5" customHeight="1">
      <c r="A3670" s="78"/>
      <c r="B3670" s="34"/>
      <c r="C3670" s="13"/>
      <c r="D3670" s="20"/>
      <c r="E3670" s="20"/>
      <c r="F3670" s="20"/>
      <c r="G3670" s="29"/>
      <c r="H3670" s="20"/>
      <c r="I3670" s="20"/>
      <c r="J3670" s="13" t="s">
        <v>128</v>
      </c>
      <c r="K3670" s="15" t="n">
        <v>11971</v>
      </c>
      <c r="L3670" s="15" t="n">
        <v>7805</v>
      </c>
      <c r="M3670" s="15" t="n">
        <v>4</v>
      </c>
      <c r="N3670" s="12" t="n">
        <v>0</v>
      </c>
      <c r="O3670" s="12" t="n">
        <v>0.2</v>
      </c>
      <c r="P3670" s="12" t="n">
        <v>0.8</v>
      </c>
      <c r="Q3670" s="26"/>
    </row>
    <row r="3671" ht="22.5" customHeight="1">
      <c r="A3671" s="78"/>
      <c r="B3671" s="34"/>
      <c r="C3671" s="13" t="n">
        <v>7202934</v>
      </c>
      <c r="D3671" s="13" t="s">
        <v>22</v>
      </c>
      <c r="E3671" s="13" t="s">
        <v>24</v>
      </c>
      <c r="F3671" s="13" t="s">
        <v>15</v>
      </c>
      <c r="G3671" s="24" t="n">
        <v>0.35</v>
      </c>
      <c r="H3671" s="13" t="n">
        <v>200</v>
      </c>
      <c r="I3671" s="21" t="n">
        <f>G3671*H3671*7</f>
        <v>490</v>
      </c>
      <c r="J3671" s="13" t="s">
        <v>126</v>
      </c>
      <c r="K3671" s="15" t="n">
        <v>834</v>
      </c>
      <c r="L3671" s="15" t="n">
        <v>352</v>
      </c>
      <c r="M3671" s="15" t="n">
        <v>0</v>
      </c>
      <c r="N3671" s="12" t="n">
        <v>0</v>
      </c>
      <c r="O3671" s="12" t="n">
        <v>0</v>
      </c>
      <c r="P3671" s="12" t="n">
        <v>0</v>
      </c>
      <c r="Q3671" s="23" t="n">
        <v>0</v>
      </c>
    </row>
    <row r="3672" ht="22.5" customHeight="1">
      <c r="A3672" s="78"/>
      <c r="B3672" s="34"/>
      <c r="C3672" s="13"/>
      <c r="D3672" s="20"/>
      <c r="E3672" s="20"/>
      <c r="F3672" s="20"/>
      <c r="G3672" s="29"/>
      <c r="H3672" s="20"/>
      <c r="I3672" s="20"/>
      <c r="J3672" s="13" t="s">
        <v>127</v>
      </c>
      <c r="K3672" s="17" t="n">
        <v>161254</v>
      </c>
      <c r="L3672" s="15" t="n">
        <v>100806</v>
      </c>
      <c r="M3672" s="15" t="n">
        <v>56</v>
      </c>
      <c r="N3672" s="12" t="n">
        <v>0</v>
      </c>
      <c r="O3672" s="12" t="n">
        <v>0.35</v>
      </c>
      <c r="P3672" s="12" t="n">
        <v>19.6</v>
      </c>
      <c r="Q3672" s="26"/>
    </row>
    <row r="3673" ht="22.5" customHeight="1">
      <c r="A3673" s="78"/>
      <c r="B3673" s="34"/>
      <c r="C3673" s="13"/>
      <c r="D3673" s="20"/>
      <c r="E3673" s="20"/>
      <c r="F3673" s="20"/>
      <c r="G3673" s="29"/>
      <c r="H3673" s="20"/>
      <c r="I3673" s="20"/>
      <c r="J3673" s="13" t="s">
        <v>128</v>
      </c>
      <c r="K3673" s="15" t="n">
        <v>292200</v>
      </c>
      <c r="L3673" s="15" t="n">
        <v>175859</v>
      </c>
      <c r="M3673" s="15" t="n">
        <v>118</v>
      </c>
      <c r="N3673" s="12" t="n">
        <v>0</v>
      </c>
      <c r="O3673" s="12" t="n">
        <v>0.35</v>
      </c>
      <c r="P3673" s="12" t="n">
        <v>41.3</v>
      </c>
      <c r="Q3673" s="26"/>
    </row>
    <row r="3674" ht="22.5" customHeight="1">
      <c r="A3674" s="78"/>
      <c r="B3674" s="34"/>
      <c r="C3674" s="13" t="n">
        <v>5847496</v>
      </c>
      <c r="D3674" s="13" t="s">
        <v>10</v>
      </c>
      <c r="E3674" s="13" t="s">
        <v>25</v>
      </c>
      <c r="F3674" s="13" t="s">
        <v>12</v>
      </c>
      <c r="G3674" s="24" t="n">
        <v>0.3</v>
      </c>
      <c r="H3674" s="13" t="n">
        <v>200</v>
      </c>
      <c r="I3674" s="21" t="n">
        <f>G3674*H3674*7</f>
        <v>420</v>
      </c>
      <c r="J3674" s="13" t="s">
        <v>126</v>
      </c>
      <c r="K3674" s="15" t="n">
        <v>288</v>
      </c>
      <c r="L3674" s="15" t="n">
        <v>19</v>
      </c>
      <c r="M3674" s="15" t="n">
        <v>0</v>
      </c>
      <c r="N3674" s="12" t="n">
        <v>0</v>
      </c>
      <c r="O3674" s="12" t="n">
        <v>0</v>
      </c>
      <c r="P3674" s="12" t="n">
        <v>0.0253</v>
      </c>
      <c r="Q3674" s="23" t="n">
        <f>M3676/H3674</f>
        <v>0.005</v>
      </c>
    </row>
    <row r="3675" ht="22.5" customHeight="1">
      <c r="A3675" s="78"/>
      <c r="B3675" s="34"/>
      <c r="C3675" s="13"/>
      <c r="D3675" s="20"/>
      <c r="E3675" s="20"/>
      <c r="F3675" s="20"/>
      <c r="G3675" s="29"/>
      <c r="H3675" s="20"/>
      <c r="I3675" s="20"/>
      <c r="J3675" s="13" t="s">
        <v>127</v>
      </c>
      <c r="K3675" s="15" t="n">
        <v>3164</v>
      </c>
      <c r="L3675" s="15" t="n">
        <v>106</v>
      </c>
      <c r="M3675" s="15" t="n">
        <v>1</v>
      </c>
      <c r="N3675" s="12" t="n">
        <v>0</v>
      </c>
      <c r="O3675" s="12" t="n">
        <v>0.092</v>
      </c>
      <c r="P3675" s="12" t="n">
        <v>0.092</v>
      </c>
      <c r="Q3675" s="26"/>
    </row>
    <row r="3676" ht="22.5" customHeight="1">
      <c r="A3676" s="78"/>
      <c r="B3676" s="34"/>
      <c r="C3676" s="13"/>
      <c r="D3676" s="20"/>
      <c r="E3676" s="20"/>
      <c r="F3676" s="20"/>
      <c r="G3676" s="29"/>
      <c r="H3676" s="20"/>
      <c r="I3676" s="20"/>
      <c r="J3676" s="13" t="s">
        <v>128</v>
      </c>
      <c r="K3676" s="15" t="n">
        <v>25726</v>
      </c>
      <c r="L3676" s="15" t="n">
        <v>475</v>
      </c>
      <c r="M3676" s="15" t="n">
        <v>1</v>
      </c>
      <c r="N3676" s="12" t="n">
        <v>0</v>
      </c>
      <c r="O3676" s="12" t="n">
        <v>0.5217</v>
      </c>
      <c r="P3676" s="12" t="n">
        <v>0.5217</v>
      </c>
      <c r="Q3676" s="26"/>
    </row>
    <row r="3677" ht="22.5" customHeight="1">
      <c r="A3677" s="78"/>
      <c r="B3677" s="34"/>
      <c r="C3677" s="13" t="n">
        <v>7572369</v>
      </c>
      <c r="D3677" s="13" t="s">
        <v>10</v>
      </c>
      <c r="E3677" s="13" t="s">
        <v>25</v>
      </c>
      <c r="F3677" s="13" t="s">
        <v>15</v>
      </c>
      <c r="G3677" s="24" t="n">
        <v>0.3</v>
      </c>
      <c r="H3677" s="13" t="n">
        <v>400</v>
      </c>
      <c r="I3677" s="21" t="n">
        <f>G3677*H3677*7</f>
        <v>840</v>
      </c>
      <c r="J3677" s="13" t="s">
        <v>126</v>
      </c>
      <c r="K3677" s="15" t="n">
        <v>10</v>
      </c>
      <c r="L3677" s="15" t="n">
        <v>2</v>
      </c>
      <c r="M3677" s="15" t="n">
        <v>0</v>
      </c>
      <c r="N3677" s="12" t="n">
        <v>0</v>
      </c>
      <c r="O3677" s="12" t="n">
        <v>0</v>
      </c>
      <c r="P3677" s="12" t="n">
        <v>0</v>
      </c>
      <c r="Q3677" s="23" t="n">
        <f>M3679/H3677</f>
        <v>0.085</v>
      </c>
    </row>
    <row r="3678" ht="22.5" customHeight="1">
      <c r="A3678" s="78"/>
      <c r="B3678" s="34"/>
      <c r="C3678" s="13"/>
      <c r="D3678" s="20"/>
      <c r="E3678" s="20"/>
      <c r="F3678" s="20"/>
      <c r="G3678" s="29"/>
      <c r="H3678" s="20"/>
      <c r="I3678" s="20"/>
      <c r="J3678" s="13" t="s">
        <v>127</v>
      </c>
      <c r="K3678" s="15" t="n">
        <v>5386</v>
      </c>
      <c r="L3678" s="15" t="n">
        <v>2033</v>
      </c>
      <c r="M3678" s="15" t="n">
        <v>34</v>
      </c>
      <c r="N3678" s="12" t="n">
        <v>0.005</v>
      </c>
      <c r="O3678" s="12" t="n">
        <v>0.305</v>
      </c>
      <c r="P3678" s="12" t="n">
        <v>10.38</v>
      </c>
      <c r="Q3678" s="26"/>
    </row>
    <row r="3679" ht="22.5" customHeight="1">
      <c r="A3679" s="78"/>
      <c r="B3679" s="34"/>
      <c r="C3679" s="13"/>
      <c r="D3679" s="20"/>
      <c r="E3679" s="20"/>
      <c r="F3679" s="20"/>
      <c r="G3679" s="29"/>
      <c r="H3679" s="20"/>
      <c r="I3679" s="20"/>
      <c r="J3679" s="13" t="s">
        <v>128</v>
      </c>
      <c r="K3679" s="15" t="n">
        <v>6980</v>
      </c>
      <c r="L3679" s="15" t="n">
        <v>2390</v>
      </c>
      <c r="M3679" s="15" t="n">
        <v>34</v>
      </c>
      <c r="N3679" s="12" t="n">
        <v>0.005</v>
      </c>
      <c r="O3679" s="12" t="n">
        <v>0.305</v>
      </c>
      <c r="P3679" s="12" t="n">
        <v>10.38</v>
      </c>
      <c r="Q3679" s="26"/>
    </row>
    <row r="3680" ht="22.5" customHeight="1">
      <c r="A3680" s="78"/>
      <c r="B3680" s="34"/>
      <c r="C3680" s="13" t="n">
        <v>8460883</v>
      </c>
      <c r="D3680" s="13" t="s">
        <v>16</v>
      </c>
      <c r="E3680" s="13" t="s">
        <v>11</v>
      </c>
      <c r="F3680" s="13" t="s">
        <v>15</v>
      </c>
      <c r="G3680" s="24" t="n">
        <v>0.14</v>
      </c>
      <c r="H3680" s="13" t="n">
        <v>1400</v>
      </c>
      <c r="I3680" s="21" t="n">
        <f>G3680*H3680*7</f>
        <v>1372</v>
      </c>
      <c r="J3680" s="13" t="s">
        <v>126</v>
      </c>
      <c r="K3680" s="15" t="n">
        <v>6150</v>
      </c>
      <c r="L3680" s="15" t="n">
        <v>1593</v>
      </c>
      <c r="M3680" s="15" t="n">
        <v>73</v>
      </c>
      <c r="N3680" s="12" t="n">
        <v>0.006</v>
      </c>
      <c r="O3680" s="12" t="n">
        <v>0.14</v>
      </c>
      <c r="P3680" s="12" t="n">
        <v>10.206</v>
      </c>
      <c r="Q3680" s="23" t="n">
        <f>M3682/H3680</f>
        <v>0.558571428571429</v>
      </c>
    </row>
    <row r="3681" ht="22.5" customHeight="1">
      <c r="A3681" s="78"/>
      <c r="B3681" s="34"/>
      <c r="C3681" s="13"/>
      <c r="D3681" s="20"/>
      <c r="E3681" s="20"/>
      <c r="F3681" s="20"/>
      <c r="G3681" s="29"/>
      <c r="H3681" s="20"/>
      <c r="I3681" s="20"/>
      <c r="J3681" s="13" t="s">
        <v>127</v>
      </c>
      <c r="K3681" s="15" t="n">
        <v>21066</v>
      </c>
      <c r="L3681" s="15" t="n">
        <v>5618</v>
      </c>
      <c r="M3681" s="15" t="n">
        <v>224</v>
      </c>
      <c r="N3681" s="12" t="n">
        <v>0.006</v>
      </c>
      <c r="O3681" s="12" t="n">
        <v>0.139</v>
      </c>
      <c r="P3681" s="12" t="n">
        <v>31.178</v>
      </c>
      <c r="Q3681" s="26"/>
    </row>
    <row r="3682" ht="22.5" customHeight="1">
      <c r="A3682" s="78"/>
      <c r="B3682" s="34"/>
      <c r="C3682" s="13"/>
      <c r="D3682" s="20"/>
      <c r="E3682" s="20"/>
      <c r="F3682" s="20"/>
      <c r="G3682" s="29"/>
      <c r="H3682" s="20"/>
      <c r="I3682" s="20"/>
      <c r="J3682" s="13" t="s">
        <v>128</v>
      </c>
      <c r="K3682" s="15" t="n">
        <v>57842</v>
      </c>
      <c r="L3682" s="15" t="n">
        <v>16215</v>
      </c>
      <c r="M3682" s="15" t="n">
        <v>782</v>
      </c>
      <c r="N3682" s="12" t="n">
        <v>0.007</v>
      </c>
      <c r="O3682" s="12" t="n">
        <v>0.14</v>
      </c>
      <c r="P3682" s="12" t="n">
        <v>109.284</v>
      </c>
      <c r="Q3682" s="26"/>
    </row>
    <row r="3683" ht="22.5" customHeight="1">
      <c r="A3683" s="78"/>
      <c r="B3683" s="34"/>
      <c r="C3683" s="13" t="n">
        <v>8531973</v>
      </c>
      <c r="D3683" s="13" t="s">
        <v>16</v>
      </c>
      <c r="E3683" s="13" t="s">
        <v>18</v>
      </c>
      <c r="F3683" s="13" t="s">
        <v>26</v>
      </c>
      <c r="G3683" s="24" t="n">
        <v>0.45</v>
      </c>
      <c r="H3683" s="13" t="n">
        <v>150</v>
      </c>
      <c r="I3683" s="21" t="n">
        <f>G3683*H3683*7</f>
        <v>472.5</v>
      </c>
      <c r="J3683" s="13" t="s">
        <v>126</v>
      </c>
      <c r="K3683" s="15" t="n">
        <v>0</v>
      </c>
      <c r="L3683" s="15" t="n">
        <v>0</v>
      </c>
      <c r="M3683" s="15" t="n">
        <v>0</v>
      </c>
      <c r="N3683" s="12" t="n">
        <v>0</v>
      </c>
      <c r="O3683" s="12" t="n">
        <v>0</v>
      </c>
      <c r="P3683" s="12" t="n">
        <v>0</v>
      </c>
      <c r="Q3683" s="23" t="n">
        <f>M3685/H3683</f>
        <v>0.18</v>
      </c>
    </row>
    <row r="3684" ht="22.5" customHeight="1">
      <c r="A3684" s="78"/>
      <c r="B3684" s="34"/>
      <c r="C3684" s="13"/>
      <c r="D3684" s="20"/>
      <c r="E3684" s="20"/>
      <c r="F3684" s="20"/>
      <c r="G3684" s="29"/>
      <c r="H3684" s="20"/>
      <c r="I3684" s="20"/>
      <c r="J3684" s="13" t="s">
        <v>127</v>
      </c>
      <c r="K3684" s="15" t="n">
        <v>14609</v>
      </c>
      <c r="L3684" s="15" t="n">
        <v>54</v>
      </c>
      <c r="M3684" s="15" t="n">
        <v>2</v>
      </c>
      <c r="N3684" s="12" t="n">
        <v>0.02</v>
      </c>
      <c r="O3684" s="12" t="n">
        <v>0.47</v>
      </c>
      <c r="P3684" s="12" t="n">
        <v>0.95</v>
      </c>
      <c r="Q3684" s="26"/>
    </row>
    <row r="3685" ht="22.5" customHeight="1">
      <c r="A3685" s="78"/>
      <c r="B3685" s="34"/>
      <c r="C3685" s="13"/>
      <c r="D3685" s="20"/>
      <c r="E3685" s="20"/>
      <c r="F3685" s="20"/>
      <c r="G3685" s="29"/>
      <c r="H3685" s="20"/>
      <c r="I3685" s="20"/>
      <c r="J3685" s="13" t="s">
        <v>128</v>
      </c>
      <c r="K3685" s="15" t="n">
        <v>281853</v>
      </c>
      <c r="L3685" s="15" t="n">
        <v>747</v>
      </c>
      <c r="M3685" s="15" t="n">
        <v>27</v>
      </c>
      <c r="N3685" s="12" t="n">
        <v>0.02</v>
      </c>
      <c r="O3685" s="12" t="n">
        <v>0.59</v>
      </c>
      <c r="P3685" s="12" t="n">
        <v>15.82</v>
      </c>
      <c r="Q3685" s="26"/>
    </row>
    <row r="3686" ht="22.5" customHeight="1">
      <c r="A3686" s="78"/>
      <c r="B3686" s="34"/>
      <c r="C3686" s="13" t="n">
        <v>8156506</v>
      </c>
      <c r="D3686" s="13" t="s">
        <v>27</v>
      </c>
      <c r="E3686" s="13" t="s">
        <v>14</v>
      </c>
      <c r="F3686" s="13" t="s">
        <v>15</v>
      </c>
      <c r="G3686" s="24" t="n">
        <v>0.13</v>
      </c>
      <c r="H3686" s="13" t="n">
        <v>1000</v>
      </c>
      <c r="I3686" s="21" t="n">
        <f>G3686*H3686*7</f>
        <v>910</v>
      </c>
      <c r="J3686" s="13" t="s">
        <v>126</v>
      </c>
      <c r="K3686" s="15" t="n">
        <v>96</v>
      </c>
      <c r="L3686" s="15" t="n">
        <v>25</v>
      </c>
      <c r="M3686" s="15" t="n">
        <v>0</v>
      </c>
      <c r="N3686" s="12" t="n">
        <v>0</v>
      </c>
      <c r="O3686" s="12" t="n">
        <v>0</v>
      </c>
      <c r="P3686" s="12" t="n">
        <v>0</v>
      </c>
      <c r="Q3686" s="23" t="n">
        <f>M3688/H3686</f>
        <v>0.926</v>
      </c>
    </row>
    <row r="3687" ht="22.5" customHeight="1">
      <c r="A3687" s="78"/>
      <c r="B3687" s="34"/>
      <c r="C3687" s="13"/>
      <c r="D3687" s="20"/>
      <c r="E3687" s="20"/>
      <c r="F3687" s="20"/>
      <c r="G3687" s="29"/>
      <c r="H3687" s="20"/>
      <c r="I3687" s="20"/>
      <c r="J3687" s="13" t="s">
        <v>127</v>
      </c>
      <c r="K3687" s="15" t="n">
        <v>20093</v>
      </c>
      <c r="L3687" s="15" t="n">
        <v>7192</v>
      </c>
      <c r="M3687" s="15" t="n">
        <v>314</v>
      </c>
      <c r="N3687" s="12" t="n">
        <v>0.006</v>
      </c>
      <c r="O3687" s="12" t="n">
        <v>0.129</v>
      </c>
      <c r="P3687" s="12" t="n">
        <v>40.61</v>
      </c>
      <c r="Q3687" s="26"/>
    </row>
    <row r="3688" ht="22.5" customHeight="1">
      <c r="A3688" s="78"/>
      <c r="B3688" s="34"/>
      <c r="C3688" s="13"/>
      <c r="D3688" s="20"/>
      <c r="E3688" s="20"/>
      <c r="F3688" s="20"/>
      <c r="G3688" s="29"/>
      <c r="H3688" s="20"/>
      <c r="I3688" s="20"/>
      <c r="J3688" s="13" t="s">
        <v>128</v>
      </c>
      <c r="K3688" s="15" t="n">
        <v>62527</v>
      </c>
      <c r="L3688" s="15" t="n">
        <v>23394</v>
      </c>
      <c r="M3688" s="15" t="n">
        <v>926</v>
      </c>
      <c r="N3688" s="12" t="n">
        <v>0.005</v>
      </c>
      <c r="O3688" s="12" t="n">
        <v>0.129</v>
      </c>
      <c r="P3688" s="12" t="n">
        <v>119.24</v>
      </c>
      <c r="Q3688" s="26"/>
    </row>
    <row r="3689" ht="22.5" customHeight="1">
      <c r="A3689" s="78"/>
      <c r="B3689" s="34"/>
      <c r="C3689" s="13" t="n">
        <v>8819666</v>
      </c>
      <c r="D3689" s="13" t="s">
        <v>27</v>
      </c>
      <c r="E3689" s="13" t="s">
        <v>14</v>
      </c>
      <c r="F3689" s="13" t="s">
        <v>12</v>
      </c>
      <c r="G3689" s="24" t="n">
        <v>0.08</v>
      </c>
      <c r="H3689" s="13" t="n">
        <v>200</v>
      </c>
      <c r="I3689" s="21" t="n">
        <f>G3689*H3689*7</f>
        <v>112</v>
      </c>
      <c r="J3689" s="13" t="s">
        <v>126</v>
      </c>
      <c r="K3689" s="15" t="n">
        <v>528</v>
      </c>
      <c r="L3689" s="15" t="n">
        <v>97</v>
      </c>
      <c r="M3689" s="15" t="n">
        <v>9</v>
      </c>
      <c r="N3689" s="12" t="n">
        <v>0.011</v>
      </c>
      <c r="O3689" s="12" t="n">
        <v>0.121</v>
      </c>
      <c r="P3689" s="12" t="n">
        <v>1.089</v>
      </c>
      <c r="Q3689" s="23" t="n">
        <f>M3691/H3689</f>
        <v>0.995</v>
      </c>
    </row>
    <row r="3690" ht="22.5" customHeight="1">
      <c r="A3690" s="78"/>
      <c r="B3690" s="34"/>
      <c r="C3690" s="13"/>
      <c r="D3690" s="20"/>
      <c r="E3690" s="20"/>
      <c r="F3690" s="20"/>
      <c r="G3690" s="29"/>
      <c r="H3690" s="20"/>
      <c r="I3690" s="20"/>
      <c r="J3690" s="13" t="s">
        <v>127</v>
      </c>
      <c r="K3690" s="15" t="n">
        <v>4199</v>
      </c>
      <c r="L3690" s="15" t="n">
        <v>709</v>
      </c>
      <c r="M3690" s="15" t="n">
        <v>110</v>
      </c>
      <c r="N3690" s="12" t="n">
        <v>0.011</v>
      </c>
      <c r="O3690" s="12" t="n">
        <v>0.083</v>
      </c>
      <c r="P3690" s="12" t="n">
        <v>9.1116</v>
      </c>
      <c r="Q3690" s="26"/>
    </row>
    <row r="3691" ht="22.5" customHeight="1">
      <c r="A3691" s="78"/>
      <c r="B3691" s="34"/>
      <c r="C3691" s="13"/>
      <c r="D3691" s="20"/>
      <c r="E3691" s="20"/>
      <c r="F3691" s="20"/>
      <c r="G3691" s="29"/>
      <c r="H3691" s="20"/>
      <c r="I3691" s="20"/>
      <c r="J3691" s="13" t="s">
        <v>128</v>
      </c>
      <c r="K3691" s="15" t="n">
        <v>8945</v>
      </c>
      <c r="L3691" s="15" t="n">
        <v>1609</v>
      </c>
      <c r="M3691" s="15" t="n">
        <v>199</v>
      </c>
      <c r="N3691" s="12" t="n">
        <v>0.013</v>
      </c>
      <c r="O3691" s="12" t="n">
        <v>0.102</v>
      </c>
      <c r="P3691" s="12" t="n">
        <v>20.3477</v>
      </c>
      <c r="Q3691" s="26"/>
    </row>
    <row r="3692" ht="22.5" customHeight="1">
      <c r="A3692" s="78"/>
      <c r="B3692" s="34"/>
      <c r="C3692" s="13" t="n">
        <v>91410799</v>
      </c>
      <c r="D3692" s="13" t="s">
        <v>31</v>
      </c>
      <c r="E3692" s="13" t="s">
        <v>42</v>
      </c>
      <c r="F3692" s="13" t="s">
        <v>15</v>
      </c>
      <c r="G3692" s="24" t="n">
        <v>0.02</v>
      </c>
      <c r="H3692" s="13" t="n">
        <v>500</v>
      </c>
      <c r="I3692" s="21" t="n">
        <f>G3692*H3692*7</f>
        <v>70</v>
      </c>
      <c r="J3692" s="13" t="s">
        <v>126</v>
      </c>
      <c r="K3692" s="15" t="n">
        <v>87</v>
      </c>
      <c r="L3692" s="15" t="n">
        <v>19</v>
      </c>
      <c r="M3692" s="15" t="n">
        <v>0</v>
      </c>
      <c r="N3692" s="12" t="n">
        <v>0</v>
      </c>
      <c r="O3692" s="12" t="n">
        <v>0</v>
      </c>
      <c r="P3692" s="12" t="n">
        <v>0</v>
      </c>
      <c r="Q3692" s="23" t="n">
        <f>M3694/H3692</f>
        <v>1</v>
      </c>
    </row>
    <row r="3693" ht="22.5" customHeight="1">
      <c r="A3693" s="78"/>
      <c r="B3693" s="34"/>
      <c r="C3693" s="13"/>
      <c r="D3693" s="20"/>
      <c r="E3693" s="20"/>
      <c r="F3693" s="20"/>
      <c r="G3693" s="29"/>
      <c r="H3693" s="20"/>
      <c r="I3693" s="20"/>
      <c r="J3693" s="13" t="s">
        <v>127</v>
      </c>
      <c r="K3693" s="15" t="n">
        <v>147197</v>
      </c>
      <c r="L3693" s="15" t="n">
        <v>32523</v>
      </c>
      <c r="M3693" s="15" t="n">
        <v>500</v>
      </c>
      <c r="N3693" s="12" t="n">
        <v>0</v>
      </c>
      <c r="O3693" s="12" t="n">
        <v>0.02</v>
      </c>
      <c r="P3693" s="12" t="n">
        <v>10</v>
      </c>
      <c r="Q3693" s="26"/>
    </row>
    <row r="3694" ht="22.5" customHeight="1">
      <c r="A3694" s="78"/>
      <c r="B3694" s="34"/>
      <c r="C3694" s="13"/>
      <c r="D3694" s="20"/>
      <c r="E3694" s="20"/>
      <c r="F3694" s="20"/>
      <c r="G3694" s="29"/>
      <c r="H3694" s="20"/>
      <c r="I3694" s="20"/>
      <c r="J3694" s="13" t="s">
        <v>128</v>
      </c>
      <c r="K3694" s="15" t="n">
        <v>269065</v>
      </c>
      <c r="L3694" s="15" t="n">
        <v>55836</v>
      </c>
      <c r="M3694" s="15" t="n">
        <v>500</v>
      </c>
      <c r="N3694" s="12" t="n">
        <v>0</v>
      </c>
      <c r="O3694" s="12" t="n">
        <v>0.02</v>
      </c>
      <c r="P3694" s="12" t="n">
        <v>10</v>
      </c>
      <c r="Q3694" s="26"/>
    </row>
    <row r="3695" ht="22.5" customHeight="1">
      <c r="A3695" s="78"/>
      <c r="B3695" s="34"/>
      <c r="C3695" s="13" t="n">
        <v>7872826</v>
      </c>
      <c r="D3695" s="13" t="s">
        <v>28</v>
      </c>
      <c r="E3695" s="13" t="s">
        <v>14</v>
      </c>
      <c r="F3695" s="13" t="s">
        <v>15</v>
      </c>
      <c r="G3695" s="24" t="n">
        <v>0.48</v>
      </c>
      <c r="H3695" s="13" t="n">
        <v>100</v>
      </c>
      <c r="I3695" s="21" t="n">
        <f>G3695*H3695*7</f>
        <v>336</v>
      </c>
      <c r="J3695" s="13" t="s">
        <v>126</v>
      </c>
      <c r="K3695" s="15" t="n">
        <v>5</v>
      </c>
      <c r="L3695" s="15" t="n">
        <v>1</v>
      </c>
      <c r="M3695" s="15" t="n">
        <v>0</v>
      </c>
      <c r="N3695" s="12" t="n">
        <v>0</v>
      </c>
      <c r="O3695" s="12" t="n">
        <v>0</v>
      </c>
      <c r="P3695" s="12" t="n">
        <v>0</v>
      </c>
      <c r="Q3695" s="23" t="n">
        <f>M3697/H3695</f>
        <v>0.41</v>
      </c>
    </row>
    <row r="3696" ht="22.5" customHeight="1">
      <c r="A3696" s="78"/>
      <c r="B3696" s="34"/>
      <c r="C3696" s="13"/>
      <c r="D3696" s="20"/>
      <c r="E3696" s="20"/>
      <c r="F3696" s="20"/>
      <c r="G3696" s="29"/>
      <c r="H3696" s="20"/>
      <c r="I3696" s="20"/>
      <c r="J3696" s="13" t="s">
        <v>127</v>
      </c>
      <c r="K3696" s="15" t="n">
        <v>6495</v>
      </c>
      <c r="L3696" s="15" t="n">
        <v>959</v>
      </c>
      <c r="M3696" s="15" t="n">
        <v>11</v>
      </c>
      <c r="N3696" s="12" t="n">
        <v>0.006</v>
      </c>
      <c r="O3696" s="12" t="n">
        <v>0.48</v>
      </c>
      <c r="P3696" s="12" t="n">
        <v>5.28</v>
      </c>
      <c r="Q3696" s="26"/>
    </row>
    <row r="3697" ht="22.5" customHeight="1">
      <c r="A3697" s="78"/>
      <c r="B3697" s="34"/>
      <c r="C3697" s="13"/>
      <c r="D3697" s="20"/>
      <c r="E3697" s="20"/>
      <c r="F3697" s="20"/>
      <c r="G3697" s="29"/>
      <c r="H3697" s="20"/>
      <c r="I3697" s="20"/>
      <c r="J3697" s="13" t="s">
        <v>128</v>
      </c>
      <c r="K3697" s="15" t="n">
        <v>20566</v>
      </c>
      <c r="L3697" s="15" t="n">
        <v>2791</v>
      </c>
      <c r="M3697" s="15" t="n">
        <v>41</v>
      </c>
      <c r="N3697" s="12" t="n">
        <v>0.007</v>
      </c>
      <c r="O3697" s="12" t="n">
        <v>0.478</v>
      </c>
      <c r="P3697" s="12" t="n">
        <v>19.584</v>
      </c>
      <c r="Q3697" s="26"/>
    </row>
    <row r="3698" ht="22.5" customHeight="1">
      <c r="A3698" s="78"/>
      <c r="B3698" s="34"/>
      <c r="C3698" s="13" t="n">
        <v>9311355</v>
      </c>
      <c r="D3698" s="13" t="s">
        <v>29</v>
      </c>
      <c r="E3698" s="13" t="s">
        <v>14</v>
      </c>
      <c r="F3698" s="13" t="s">
        <v>15</v>
      </c>
      <c r="G3698" s="24" t="n">
        <v>0.15</v>
      </c>
      <c r="H3698" s="13" t="n">
        <v>20</v>
      </c>
      <c r="I3698" s="21" t="n">
        <f>G3698*H3698*7</f>
        <v>21</v>
      </c>
      <c r="J3698" s="13" t="s">
        <v>126</v>
      </c>
      <c r="K3698" s="15" t="n">
        <v>2</v>
      </c>
      <c r="L3698" s="15" t="n">
        <v>0</v>
      </c>
      <c r="M3698" s="15" t="n">
        <v>0</v>
      </c>
      <c r="N3698" s="12" t="n">
        <v>0</v>
      </c>
      <c r="O3698" s="12" t="n">
        <v>0</v>
      </c>
      <c r="P3698" s="12" t="n">
        <v>0</v>
      </c>
      <c r="Q3698" s="23" t="n">
        <f>M3700/H3698</f>
        <v>1</v>
      </c>
    </row>
    <row r="3699" ht="22.5" customHeight="1">
      <c r="A3699" s="78"/>
      <c r="B3699" s="34"/>
      <c r="C3699" s="13"/>
      <c r="D3699" s="20"/>
      <c r="E3699" s="20"/>
      <c r="F3699" s="20"/>
      <c r="G3699" s="29"/>
      <c r="H3699" s="20"/>
      <c r="I3699" s="20"/>
      <c r="J3699" s="13" t="s">
        <v>127</v>
      </c>
      <c r="K3699" s="15" t="n">
        <v>4437</v>
      </c>
      <c r="L3699" s="15" t="n">
        <v>1446</v>
      </c>
      <c r="M3699" s="15" t="n">
        <v>20</v>
      </c>
      <c r="N3699" s="12" t="n">
        <v>0.002</v>
      </c>
      <c r="O3699" s="12" t="n">
        <v>0.15</v>
      </c>
      <c r="P3699" s="12" t="n">
        <v>3</v>
      </c>
      <c r="Q3699" s="26"/>
    </row>
    <row r="3700" ht="22.5" customHeight="1">
      <c r="A3700" s="78"/>
      <c r="B3700" s="34"/>
      <c r="C3700" s="13"/>
      <c r="D3700" s="20"/>
      <c r="E3700" s="20"/>
      <c r="F3700" s="20"/>
      <c r="G3700" s="29"/>
      <c r="H3700" s="20"/>
      <c r="I3700" s="20"/>
      <c r="J3700" s="13" t="s">
        <v>128</v>
      </c>
      <c r="K3700" s="15" t="n">
        <v>6613</v>
      </c>
      <c r="L3700" s="15" t="n">
        <v>1690</v>
      </c>
      <c r="M3700" s="15" t="n">
        <v>20</v>
      </c>
      <c r="N3700" s="12" t="n">
        <v>0.002</v>
      </c>
      <c r="O3700" s="12" t="n">
        <v>0.15</v>
      </c>
      <c r="P3700" s="12" t="n">
        <v>3</v>
      </c>
      <c r="Q3700" s="26"/>
    </row>
    <row r="3701" ht="22.5" customHeight="1">
      <c r="A3701" s="78"/>
      <c r="B3701" s="34"/>
      <c r="C3701" s="13" t="n">
        <v>12114239</v>
      </c>
      <c r="D3701" s="13" t="s">
        <v>27</v>
      </c>
      <c r="E3701" s="13" t="s">
        <v>14</v>
      </c>
      <c r="F3701" s="13" t="s">
        <v>26</v>
      </c>
      <c r="G3701" s="24" t="n">
        <v>0.2</v>
      </c>
      <c r="H3701" s="13" t="n">
        <v>100</v>
      </c>
      <c r="I3701" s="21" t="n">
        <f>G3701*H3701*7</f>
        <v>140</v>
      </c>
      <c r="J3701" s="13" t="s">
        <v>126</v>
      </c>
      <c r="K3701" s="15" t="n">
        <v>0</v>
      </c>
      <c r="L3701" s="15" t="n">
        <v>0</v>
      </c>
      <c r="M3701" s="15" t="n">
        <v>0</v>
      </c>
      <c r="N3701" s="12" t="n">
        <v>0</v>
      </c>
      <c r="O3701" s="12" t="n">
        <v>0</v>
      </c>
      <c r="P3701" s="12" t="n">
        <v>0</v>
      </c>
      <c r="Q3701" s="23" t="n">
        <f>M3703/H3701</f>
        <v>0.74</v>
      </c>
    </row>
    <row r="3702" ht="22.5" customHeight="1">
      <c r="A3702" s="78"/>
      <c r="B3702" s="34"/>
      <c r="C3702" s="13"/>
      <c r="D3702" s="20"/>
      <c r="E3702" s="20"/>
      <c r="F3702" s="20"/>
      <c r="G3702" s="29"/>
      <c r="H3702" s="20"/>
      <c r="I3702" s="20"/>
      <c r="J3702" s="13" t="s">
        <v>127</v>
      </c>
      <c r="K3702" s="15" t="n">
        <v>26644</v>
      </c>
      <c r="L3702" s="15" t="n">
        <v>148</v>
      </c>
      <c r="M3702" s="15" t="n">
        <v>36</v>
      </c>
      <c r="N3702" s="12" t="n">
        <v>0.02</v>
      </c>
      <c r="O3702" s="12" t="n">
        <v>0.09</v>
      </c>
      <c r="P3702" s="12" t="n">
        <v>3.36</v>
      </c>
      <c r="Q3702" s="26"/>
    </row>
    <row r="3703" ht="22.5" customHeight="1">
      <c r="A3703" s="78"/>
      <c r="B3703" s="34"/>
      <c r="C3703" s="13"/>
      <c r="D3703" s="20"/>
      <c r="E3703" s="20"/>
      <c r="F3703" s="20"/>
      <c r="G3703" s="29"/>
      <c r="H3703" s="20"/>
      <c r="I3703" s="20"/>
      <c r="J3703" s="13" t="s">
        <v>128</v>
      </c>
      <c r="K3703" s="15" t="n">
        <v>51128</v>
      </c>
      <c r="L3703" s="15" t="n">
        <v>268</v>
      </c>
      <c r="M3703" s="15" t="n">
        <v>74</v>
      </c>
      <c r="N3703" s="12" t="n">
        <v>0.02</v>
      </c>
      <c r="O3703" s="12" t="n">
        <v>0.08</v>
      </c>
      <c r="P3703" s="12" t="n">
        <v>5.85</v>
      </c>
      <c r="Q3703" s="26"/>
    </row>
    <row r="3704" ht="22.5" customHeight="1">
      <c r="A3704" s="78"/>
      <c r="B3704" s="34"/>
      <c r="C3704" s="13" t="n">
        <v>10501490</v>
      </c>
      <c r="D3704" s="13" t="s">
        <v>13</v>
      </c>
      <c r="E3704" s="13" t="s">
        <v>14</v>
      </c>
      <c r="F3704" s="13" t="s">
        <v>15</v>
      </c>
      <c r="G3704" s="24" t="n">
        <v>0.15</v>
      </c>
      <c r="H3704" s="13" t="n">
        <v>100</v>
      </c>
      <c r="I3704" s="21" t="n">
        <f>G3704*H3704*7</f>
        <v>105</v>
      </c>
      <c r="J3704" s="13" t="s">
        <v>126</v>
      </c>
      <c r="K3704" s="15" t="n">
        <v>0</v>
      </c>
      <c r="L3704" s="15" t="n">
        <v>0</v>
      </c>
      <c r="M3704" s="15" t="n">
        <v>0</v>
      </c>
      <c r="N3704" s="12" t="n">
        <v>0</v>
      </c>
      <c r="O3704" s="12" t="n">
        <v>0</v>
      </c>
      <c r="P3704" s="12" t="n">
        <v>0</v>
      </c>
      <c r="Q3704" s="23" t="n">
        <f>M3706/H3704</f>
        <v>0.04</v>
      </c>
    </row>
    <row r="3705" ht="22.5" customHeight="1">
      <c r="A3705" s="78"/>
      <c r="B3705" s="34"/>
      <c r="C3705" s="13"/>
      <c r="D3705" s="20"/>
      <c r="E3705" s="20"/>
      <c r="F3705" s="20"/>
      <c r="G3705" s="29"/>
      <c r="H3705" s="20"/>
      <c r="I3705" s="20"/>
      <c r="J3705" s="13" t="s">
        <v>127</v>
      </c>
      <c r="K3705" s="15" t="n">
        <v>32</v>
      </c>
      <c r="L3705" s="15" t="n">
        <v>2</v>
      </c>
      <c r="M3705" s="15" t="n">
        <v>0</v>
      </c>
      <c r="N3705" s="12" t="n">
        <v>0</v>
      </c>
      <c r="O3705" s="12" t="n">
        <v>0</v>
      </c>
      <c r="P3705" s="12" t="n">
        <v>0</v>
      </c>
      <c r="Q3705" s="26"/>
    </row>
    <row r="3706" ht="22.5" customHeight="1">
      <c r="A3706" s="78"/>
      <c r="B3706" s="34"/>
      <c r="C3706" s="13"/>
      <c r="D3706" s="20"/>
      <c r="E3706" s="20"/>
      <c r="F3706" s="20"/>
      <c r="G3706" s="29"/>
      <c r="H3706" s="20"/>
      <c r="I3706" s="20"/>
      <c r="J3706" s="13" t="s">
        <v>128</v>
      </c>
      <c r="K3706" s="15" t="n">
        <v>520</v>
      </c>
      <c r="L3706" s="15" t="n">
        <v>193</v>
      </c>
      <c r="M3706" s="15" t="n">
        <v>4</v>
      </c>
      <c r="N3706" s="12" t="n">
        <v>0.003</v>
      </c>
      <c r="O3706" s="12" t="n">
        <v>0.13</v>
      </c>
      <c r="P3706" s="12" t="n">
        <v>0.52</v>
      </c>
      <c r="Q3706" s="26"/>
    </row>
    <row r="3707" ht="22.5" customHeight="1">
      <c r="A3707" s="78"/>
      <c r="B3707" s="34"/>
      <c r="C3707" s="53" t="n">
        <v>10912510</v>
      </c>
      <c r="D3707" s="13" t="s">
        <v>10</v>
      </c>
      <c r="E3707" s="13" t="s">
        <v>11</v>
      </c>
      <c r="F3707" s="13" t="s">
        <v>30</v>
      </c>
      <c r="G3707" s="24" t="n">
        <v>0.17</v>
      </c>
      <c r="H3707" s="13" t="n">
        <v>1500</v>
      </c>
      <c r="I3707" s="21" t="n">
        <f>G3707*H3707*7</f>
        <v>1785</v>
      </c>
      <c r="J3707" s="13" t="s">
        <v>126</v>
      </c>
      <c r="K3707" s="15" t="n">
        <v>8339</v>
      </c>
      <c r="L3707" s="15" t="n">
        <v>1853</v>
      </c>
      <c r="M3707" s="15" t="n">
        <v>93</v>
      </c>
      <c r="N3707" s="12" t="n">
        <v>0.01</v>
      </c>
      <c r="O3707" s="12" t="n">
        <v>0.17</v>
      </c>
      <c r="P3707" s="12" t="n">
        <v>15.79</v>
      </c>
      <c r="Q3707" s="23" t="n">
        <f>M3709/H3707</f>
        <v>0.265333333333333</v>
      </c>
    </row>
    <row r="3708" ht="22.5" customHeight="1">
      <c r="A3708" s="78"/>
      <c r="B3708" s="34"/>
      <c r="C3708" s="13"/>
      <c r="D3708" s="20"/>
      <c r="E3708" s="20"/>
      <c r="F3708" s="20"/>
      <c r="G3708" s="29"/>
      <c r="H3708" s="20"/>
      <c r="I3708" s="20"/>
      <c r="J3708" s="13" t="s">
        <v>127</v>
      </c>
      <c r="K3708" s="17" t="n">
        <v>18328</v>
      </c>
      <c r="L3708" s="15" t="n">
        <v>4061</v>
      </c>
      <c r="M3708" s="15" t="n">
        <v>174</v>
      </c>
      <c r="N3708" s="12" t="n">
        <v>0.01</v>
      </c>
      <c r="O3708" s="12" t="n">
        <v>0.2</v>
      </c>
      <c r="P3708" s="12" t="n">
        <v>34.34</v>
      </c>
      <c r="Q3708" s="26"/>
    </row>
    <row r="3709" ht="22.5" customHeight="1">
      <c r="A3709" s="78"/>
      <c r="B3709" s="34"/>
      <c r="C3709" s="13"/>
      <c r="D3709" s="20"/>
      <c r="E3709" s="20"/>
      <c r="F3709" s="20"/>
      <c r="G3709" s="29"/>
      <c r="H3709" s="20"/>
      <c r="I3709" s="20"/>
      <c r="J3709" s="13" t="s">
        <v>128</v>
      </c>
      <c r="K3709" s="15" t="n">
        <v>54568</v>
      </c>
      <c r="L3709" s="15" t="n">
        <v>12902</v>
      </c>
      <c r="M3709" s="15" t="n">
        <v>398</v>
      </c>
      <c r="N3709" s="12" t="n">
        <v>0.01</v>
      </c>
      <c r="O3709" s="12" t="n">
        <v>0.26</v>
      </c>
      <c r="P3709" s="12" t="n">
        <v>103.11</v>
      </c>
      <c r="Q3709" s="26"/>
    </row>
    <row r="3710" ht="22.5" customHeight="1">
      <c r="A3710" s="78"/>
      <c r="B3710" s="34"/>
      <c r="C3710" s="53" t="n">
        <v>11080098</v>
      </c>
      <c r="D3710" s="13" t="s">
        <v>22</v>
      </c>
      <c r="E3710" s="13" t="s">
        <v>24</v>
      </c>
      <c r="F3710" s="13" t="s">
        <v>15</v>
      </c>
      <c r="G3710" s="24" t="n">
        <v>0.6</v>
      </c>
      <c r="H3710" s="13" t="n">
        <v>100</v>
      </c>
      <c r="I3710" s="21" t="n">
        <f>G3710*H3710*7</f>
        <v>420</v>
      </c>
      <c r="J3710" s="13" t="s">
        <v>126</v>
      </c>
      <c r="K3710" s="15" t="n">
        <v>0</v>
      </c>
      <c r="L3710" s="15" t="n">
        <v>0</v>
      </c>
      <c r="M3710" s="15" t="n">
        <v>0</v>
      </c>
      <c r="N3710" s="12" t="n">
        <v>0</v>
      </c>
      <c r="O3710" s="12" t="n">
        <v>0</v>
      </c>
      <c r="P3710" s="12" t="n">
        <v>0</v>
      </c>
      <c r="Q3710" s="23" t="n">
        <f>M3712/H3710</f>
        <v>0.01</v>
      </c>
    </row>
    <row r="3711" ht="22.5" customHeight="1">
      <c r="A3711" s="78"/>
      <c r="B3711" s="34"/>
      <c r="C3711" s="13"/>
      <c r="D3711" s="20"/>
      <c r="E3711" s="20"/>
      <c r="F3711" s="20"/>
      <c r="G3711" s="29"/>
      <c r="H3711" s="20"/>
      <c r="I3711" s="20"/>
      <c r="J3711" s="13" t="s">
        <v>127</v>
      </c>
      <c r="K3711" s="15" t="n">
        <v>32</v>
      </c>
      <c r="L3711" s="15" t="n">
        <v>0</v>
      </c>
      <c r="M3711" s="15" t="n">
        <v>0</v>
      </c>
      <c r="N3711" s="12" t="n">
        <v>0</v>
      </c>
      <c r="O3711" s="12" t="n">
        <v>0</v>
      </c>
      <c r="P3711" s="12" t="n">
        <v>0</v>
      </c>
      <c r="Q3711" s="26"/>
    </row>
    <row r="3712" ht="22.5" customHeight="1">
      <c r="A3712" s="78"/>
      <c r="B3712" s="34"/>
      <c r="C3712" s="13"/>
      <c r="D3712" s="20"/>
      <c r="E3712" s="20"/>
      <c r="F3712" s="20"/>
      <c r="G3712" s="29"/>
      <c r="H3712" s="20"/>
      <c r="I3712" s="20"/>
      <c r="J3712" s="13" t="s">
        <v>128</v>
      </c>
      <c r="K3712" s="15" t="n">
        <v>789</v>
      </c>
      <c r="L3712" s="15" t="n">
        <v>412</v>
      </c>
      <c r="M3712" s="15" t="n">
        <v>1</v>
      </c>
      <c r="N3712" s="12" t="n">
        <v>0.001</v>
      </c>
      <c r="O3712" s="12" t="n">
        <v>0.6</v>
      </c>
      <c r="P3712" s="12" t="n">
        <v>0.6</v>
      </c>
      <c r="Q3712" s="26"/>
    </row>
    <row r="3713" ht="22.5" customHeight="1">
      <c r="A3713" s="78"/>
      <c r="B3713" s="34"/>
      <c r="C3713" s="53" t="n">
        <v>91540124</v>
      </c>
      <c r="D3713" s="13" t="s">
        <v>93</v>
      </c>
      <c r="E3713" s="13" t="s">
        <v>54</v>
      </c>
      <c r="F3713" s="13" t="s">
        <v>12</v>
      </c>
      <c r="G3713" s="24" t="n">
        <v>0.5</v>
      </c>
      <c r="H3713" s="13" t="n">
        <v>50</v>
      </c>
      <c r="I3713" s="21" t="n">
        <f>G3713*H3713*7</f>
        <v>175</v>
      </c>
      <c r="J3713" s="13" t="s">
        <v>126</v>
      </c>
      <c r="K3713" s="15" t="n">
        <v>289</v>
      </c>
      <c r="L3713" s="15" t="n">
        <v>149</v>
      </c>
      <c r="M3713" s="15" t="n">
        <v>0</v>
      </c>
      <c r="N3713" s="12" t="n">
        <v>0</v>
      </c>
      <c r="O3713" s="12" t="n">
        <v>0</v>
      </c>
      <c r="P3713" s="12" t="n">
        <v>5.3385</v>
      </c>
      <c r="Q3713" s="23" t="n">
        <f>M3715/H3713</f>
        <v>0</v>
      </c>
    </row>
    <row r="3714" ht="22.5" customHeight="1">
      <c r="A3714" s="78"/>
      <c r="B3714" s="34"/>
      <c r="C3714" s="13"/>
      <c r="D3714" s="20"/>
      <c r="E3714" s="20"/>
      <c r="F3714" s="20"/>
      <c r="G3714" s="29"/>
      <c r="H3714" s="20"/>
      <c r="I3714" s="20"/>
      <c r="J3714" s="13" t="s">
        <v>127</v>
      </c>
      <c r="K3714" s="15" t="n">
        <v>307</v>
      </c>
      <c r="L3714" s="15" t="n">
        <v>156</v>
      </c>
      <c r="M3714" s="15" t="n">
        <v>0</v>
      </c>
      <c r="N3714" s="12" t="n">
        <v>0</v>
      </c>
      <c r="O3714" s="12" t="n">
        <v>0</v>
      </c>
      <c r="P3714" s="12" t="n">
        <v>5.3933</v>
      </c>
      <c r="Q3714" s="26"/>
    </row>
    <row r="3715" ht="22.5" customHeight="1">
      <c r="A3715" s="78"/>
      <c r="B3715" s="34"/>
      <c r="C3715" s="13"/>
      <c r="D3715" s="20"/>
      <c r="E3715" s="20"/>
      <c r="F3715" s="20"/>
      <c r="G3715" s="29"/>
      <c r="H3715" s="20"/>
      <c r="I3715" s="20"/>
      <c r="J3715" s="13" t="s">
        <v>128</v>
      </c>
      <c r="K3715" s="15" t="n">
        <v>338</v>
      </c>
      <c r="L3715" s="15" t="n">
        <v>166</v>
      </c>
      <c r="M3715" s="15" t="n">
        <v>0</v>
      </c>
      <c r="N3715" s="12" t="n">
        <v>0</v>
      </c>
      <c r="O3715" s="12" t="n">
        <v>0</v>
      </c>
      <c r="P3715" s="12" t="n">
        <v>5.4221</v>
      </c>
      <c r="Q3715" s="26"/>
    </row>
    <row r="3716" ht="22.5" customHeight="1">
      <c r="A3716" s="78"/>
      <c r="B3716" s="34"/>
      <c r="C3716" s="53" t="n">
        <v>91548042</v>
      </c>
      <c r="D3716" s="13" t="s">
        <v>13</v>
      </c>
      <c r="E3716" s="13" t="s">
        <v>14</v>
      </c>
      <c r="F3716" s="13" t="s">
        <v>12</v>
      </c>
      <c r="G3716" s="24" t="n">
        <v>0.2</v>
      </c>
      <c r="H3716" s="13" t="n">
        <v>50</v>
      </c>
      <c r="I3716" s="21" t="n">
        <f>G3716*H3716*7</f>
        <v>70</v>
      </c>
      <c r="J3716" s="13" t="s">
        <v>126</v>
      </c>
      <c r="K3716" s="15" t="n">
        <v>1722</v>
      </c>
      <c r="L3716" s="15" t="n">
        <v>170</v>
      </c>
      <c r="M3716" s="15" t="n">
        <v>2</v>
      </c>
      <c r="N3716" s="12" t="n">
        <v>0</v>
      </c>
      <c r="O3716" s="12" t="n">
        <v>0.362</v>
      </c>
      <c r="P3716" s="12" t="n">
        <v>0.7232</v>
      </c>
      <c r="Q3716" s="23" t="n">
        <f>M3718/H3716</f>
        <v>1</v>
      </c>
    </row>
    <row r="3717" ht="22.5" customHeight="1">
      <c r="A3717" s="78"/>
      <c r="B3717" s="34"/>
      <c r="C3717" s="13"/>
      <c r="D3717" s="20"/>
      <c r="E3717" s="20"/>
      <c r="F3717" s="20"/>
      <c r="G3717" s="29"/>
      <c r="H3717" s="20"/>
      <c r="I3717" s="20"/>
      <c r="J3717" s="13" t="s">
        <v>127</v>
      </c>
      <c r="K3717" s="15" t="n">
        <v>17273</v>
      </c>
      <c r="L3717" s="15" t="n">
        <v>2289</v>
      </c>
      <c r="M3717" s="15" t="n">
        <v>50</v>
      </c>
      <c r="N3717" s="12" t="n">
        <v>0.005</v>
      </c>
      <c r="O3717" s="12" t="n">
        <v>0.251</v>
      </c>
      <c r="P3717" s="12" t="n">
        <v>12.5487</v>
      </c>
      <c r="Q3717" s="26"/>
      <c r="R3717" s="4" t="s">
        <v>171</v>
      </c>
    </row>
    <row r="3718" ht="22.5" customHeight="1">
      <c r="A3718" s="78"/>
      <c r="B3718" s="34"/>
      <c r="C3718" s="13"/>
      <c r="D3718" s="20"/>
      <c r="E3718" s="20"/>
      <c r="F3718" s="20"/>
      <c r="G3718" s="29"/>
      <c r="H3718" s="20"/>
      <c r="I3718" s="20"/>
      <c r="J3718" s="13" t="s">
        <v>128</v>
      </c>
      <c r="K3718" s="15" t="n">
        <v>39140</v>
      </c>
      <c r="L3718" s="15" t="n">
        <v>3769</v>
      </c>
      <c r="M3718" s="15" t="n">
        <v>50</v>
      </c>
      <c r="N3718" s="12" t="n">
        <v>0.006</v>
      </c>
      <c r="O3718" s="12" t="n">
        <v>0.419</v>
      </c>
      <c r="P3718" s="12" t="n">
        <v>20.9268</v>
      </c>
      <c r="Q3718" s="26"/>
    </row>
    <row r="3719" ht="22.5" customHeight="1">
      <c r="A3719" s="78"/>
      <c r="B3719" s="34"/>
      <c r="C3719" s="53" t="n">
        <v>11715627</v>
      </c>
      <c r="D3719" s="13" t="s">
        <v>29</v>
      </c>
      <c r="E3719" s="13" t="s">
        <v>14</v>
      </c>
      <c r="F3719" s="13" t="s">
        <v>15</v>
      </c>
      <c r="G3719" s="24" t="n">
        <v>0.4</v>
      </c>
      <c r="H3719" s="13" t="n">
        <v>100</v>
      </c>
      <c r="I3719" s="21" t="n">
        <f>G3719*H3719*7</f>
        <v>280</v>
      </c>
      <c r="J3719" s="13" t="s">
        <v>126</v>
      </c>
      <c r="K3719" s="15" t="n">
        <v>0</v>
      </c>
      <c r="L3719" s="15" t="n">
        <v>0</v>
      </c>
      <c r="M3719" s="15" t="n">
        <v>0</v>
      </c>
      <c r="N3719" s="12" t="n">
        <v>0</v>
      </c>
      <c r="O3719" s="12" t="n">
        <v>0</v>
      </c>
      <c r="P3719" s="12" t="n">
        <v>0</v>
      </c>
      <c r="Q3719" s="23" t="n">
        <f>M3721/H3719</f>
        <v>0.01</v>
      </c>
    </row>
    <row r="3720" ht="22.5" customHeight="1">
      <c r="A3720" s="78"/>
      <c r="B3720" s="34"/>
      <c r="C3720" s="13"/>
      <c r="D3720" s="20"/>
      <c r="E3720" s="20"/>
      <c r="F3720" s="20"/>
      <c r="G3720" s="29"/>
      <c r="H3720" s="20"/>
      <c r="I3720" s="20"/>
      <c r="J3720" s="13" t="s">
        <v>127</v>
      </c>
      <c r="K3720" s="15" t="n">
        <v>2</v>
      </c>
      <c r="L3720" s="15" t="n">
        <v>0</v>
      </c>
      <c r="M3720" s="15" t="n">
        <v>0</v>
      </c>
      <c r="N3720" s="12" t="n">
        <v>0</v>
      </c>
      <c r="O3720" s="12" t="n">
        <v>0</v>
      </c>
      <c r="P3720" s="12" t="n">
        <v>0</v>
      </c>
      <c r="Q3720" s="26"/>
    </row>
    <row r="3721" ht="22.5" customHeight="1">
      <c r="A3721" s="78"/>
      <c r="B3721" s="34"/>
      <c r="C3721" s="13"/>
      <c r="D3721" s="20"/>
      <c r="E3721" s="20"/>
      <c r="F3721" s="20"/>
      <c r="G3721" s="29"/>
      <c r="H3721" s="20"/>
      <c r="I3721" s="20"/>
      <c r="J3721" s="13" t="s">
        <v>128</v>
      </c>
      <c r="K3721" s="15" t="n">
        <v>44</v>
      </c>
      <c r="L3721" s="15" t="n">
        <v>3</v>
      </c>
      <c r="M3721" s="15" t="n">
        <v>1</v>
      </c>
      <c r="N3721" s="12" t="n">
        <v>0.133</v>
      </c>
      <c r="O3721" s="12" t="n">
        <v>0.4</v>
      </c>
      <c r="P3721" s="12" t="n">
        <v>0.4</v>
      </c>
      <c r="Q3721" s="26"/>
    </row>
    <row r="3722" ht="22.5" customHeight="1">
      <c r="A3722" s="78"/>
      <c r="B3722" s="34"/>
      <c r="C3722" s="53" t="n">
        <v>11715655</v>
      </c>
      <c r="D3722" s="13" t="s">
        <v>16</v>
      </c>
      <c r="E3722" s="13" t="s">
        <v>11</v>
      </c>
      <c r="F3722" s="13" t="s">
        <v>15</v>
      </c>
      <c r="G3722" s="24" t="n">
        <v>0.15</v>
      </c>
      <c r="H3722" s="13" t="n">
        <v>100</v>
      </c>
      <c r="I3722" s="21" t="n">
        <f>G3722*H3722*7</f>
        <v>105</v>
      </c>
      <c r="J3722" s="13" t="s">
        <v>126</v>
      </c>
      <c r="K3722" s="15" t="n">
        <v>0</v>
      </c>
      <c r="L3722" s="15" t="n">
        <v>0</v>
      </c>
      <c r="M3722" s="15" t="n">
        <v>0</v>
      </c>
      <c r="N3722" s="12" t="n">
        <v>0</v>
      </c>
      <c r="O3722" s="12" t="n">
        <v>0</v>
      </c>
      <c r="P3722" s="12" t="n">
        <v>0</v>
      </c>
      <c r="Q3722" s="23" t="n">
        <f>M3724/H3722</f>
        <v>0</v>
      </c>
    </row>
    <row r="3723" ht="22.5" customHeight="1">
      <c r="A3723" s="78"/>
      <c r="B3723" s="34"/>
      <c r="C3723" s="13"/>
      <c r="D3723" s="20"/>
      <c r="E3723" s="20"/>
      <c r="F3723" s="20"/>
      <c r="G3723" s="29"/>
      <c r="H3723" s="20"/>
      <c r="I3723" s="20"/>
      <c r="J3723" s="13" t="s">
        <v>127</v>
      </c>
      <c r="K3723" s="15" t="n">
        <v>3</v>
      </c>
      <c r="L3723" s="15" t="n">
        <v>0</v>
      </c>
      <c r="M3723" s="15" t="n">
        <v>0</v>
      </c>
      <c r="N3723" s="12" t="n">
        <v>0</v>
      </c>
      <c r="O3723" s="12" t="n">
        <v>0</v>
      </c>
      <c r="P3723" s="12" t="n">
        <v>0</v>
      </c>
      <c r="Q3723" s="26"/>
    </row>
    <row r="3724" ht="22.5" customHeight="1">
      <c r="A3724" s="78"/>
      <c r="B3724" s="34"/>
      <c r="C3724" s="13"/>
      <c r="D3724" s="20"/>
      <c r="E3724" s="20"/>
      <c r="F3724" s="20"/>
      <c r="G3724" s="29"/>
      <c r="H3724" s="20"/>
      <c r="I3724" s="20"/>
      <c r="J3724" s="13" t="s">
        <v>128</v>
      </c>
      <c r="K3724" s="15" t="n">
        <v>210</v>
      </c>
      <c r="L3724" s="15" t="n">
        <v>3</v>
      </c>
      <c r="M3724" s="15" t="n">
        <v>0</v>
      </c>
      <c r="N3724" s="12" t="n">
        <v>0</v>
      </c>
      <c r="O3724" s="12" t="n">
        <v>0</v>
      </c>
      <c r="P3724" s="12" t="n">
        <v>0</v>
      </c>
      <c r="Q3724" s="26"/>
    </row>
    <row r="3725" ht="22.5" customHeight="1">
      <c r="A3725" s="78"/>
      <c r="B3725" s="34"/>
      <c r="C3725" s="53" t="n">
        <v>11715811</v>
      </c>
      <c r="D3725" s="13" t="s">
        <v>16</v>
      </c>
      <c r="E3725" s="13" t="s">
        <v>17</v>
      </c>
      <c r="F3725" s="13" t="s">
        <v>15</v>
      </c>
      <c r="G3725" s="24" t="n">
        <v>0.17</v>
      </c>
      <c r="H3725" s="13" t="n">
        <v>100</v>
      </c>
      <c r="I3725" s="21" t="n">
        <f>G3725*H3725*7</f>
        <v>119</v>
      </c>
      <c r="J3725" s="13" t="s">
        <v>126</v>
      </c>
      <c r="K3725" s="15" t="n">
        <v>0</v>
      </c>
      <c r="L3725" s="15" t="n">
        <v>0</v>
      </c>
      <c r="M3725" s="15" t="n">
        <v>0</v>
      </c>
      <c r="N3725" s="12" t="n">
        <v>0</v>
      </c>
      <c r="O3725" s="12" t="n">
        <v>0</v>
      </c>
      <c r="P3725" s="12" t="n">
        <v>0</v>
      </c>
      <c r="Q3725" s="23" t="n">
        <f>M3727/H3725</f>
        <v>0</v>
      </c>
    </row>
    <row r="3726" ht="22.5" customHeight="1">
      <c r="A3726" s="78"/>
      <c r="B3726" s="34"/>
      <c r="C3726" s="13"/>
      <c r="D3726" s="20"/>
      <c r="E3726" s="20"/>
      <c r="F3726" s="20"/>
      <c r="G3726" s="29"/>
      <c r="H3726" s="20"/>
      <c r="I3726" s="20"/>
      <c r="J3726" s="13" t="s">
        <v>127</v>
      </c>
      <c r="K3726" s="15" t="n">
        <v>2</v>
      </c>
      <c r="L3726" s="15" t="n">
        <v>0</v>
      </c>
      <c r="M3726" s="15" t="n">
        <v>0</v>
      </c>
      <c r="N3726" s="12" t="n">
        <v>0</v>
      </c>
      <c r="O3726" s="12" t="n">
        <v>0</v>
      </c>
      <c r="P3726" s="12" t="n">
        <v>0</v>
      </c>
      <c r="Q3726" s="26"/>
    </row>
    <row r="3727" ht="22.5" customHeight="1">
      <c r="A3727" s="78"/>
      <c r="B3727" s="34"/>
      <c r="C3727" s="13"/>
      <c r="D3727" s="20"/>
      <c r="E3727" s="20"/>
      <c r="F3727" s="20"/>
      <c r="G3727" s="29"/>
      <c r="H3727" s="20"/>
      <c r="I3727" s="20"/>
      <c r="J3727" s="13" t="s">
        <v>128</v>
      </c>
      <c r="K3727" s="15" t="n">
        <v>183</v>
      </c>
      <c r="L3727" s="15" t="n">
        <v>1</v>
      </c>
      <c r="M3727" s="15" t="n">
        <v>0</v>
      </c>
      <c r="N3727" s="12" t="n">
        <v>0</v>
      </c>
      <c r="O3727" s="12" t="n">
        <v>0</v>
      </c>
      <c r="P3727" s="12" t="n">
        <v>0</v>
      </c>
      <c r="Q3727" s="26"/>
    </row>
    <row r="3728" ht="22.5" customHeight="1">
      <c r="A3728" s="78"/>
      <c r="B3728" s="34"/>
      <c r="C3728" s="53" t="n">
        <v>11729927</v>
      </c>
      <c r="D3728" s="13" t="s">
        <v>10</v>
      </c>
      <c r="E3728" s="13" t="s">
        <v>20</v>
      </c>
      <c r="F3728" s="13" t="s">
        <v>15</v>
      </c>
      <c r="G3728" s="24" t="n">
        <v>0.25</v>
      </c>
      <c r="H3728" s="13" t="n">
        <v>100</v>
      </c>
      <c r="I3728" s="21" t="n">
        <f>G3728*H3728*7</f>
        <v>175</v>
      </c>
      <c r="J3728" s="13" t="s">
        <v>126</v>
      </c>
      <c r="K3728" s="15" t="n">
        <v>0</v>
      </c>
      <c r="L3728" s="15" t="n">
        <v>0</v>
      </c>
      <c r="M3728" s="15" t="n">
        <v>0</v>
      </c>
      <c r="N3728" s="12" t="n">
        <v>0</v>
      </c>
      <c r="O3728" s="12" t="n">
        <v>0</v>
      </c>
      <c r="P3728" s="12" t="n">
        <v>0</v>
      </c>
      <c r="Q3728" s="23" t="n">
        <f>M3730/H3728</f>
        <v>0</v>
      </c>
    </row>
    <row r="3729" ht="22.5" customHeight="1">
      <c r="A3729" s="78"/>
      <c r="B3729" s="34"/>
      <c r="C3729" s="13"/>
      <c r="D3729" s="20"/>
      <c r="E3729" s="20"/>
      <c r="F3729" s="20"/>
      <c r="G3729" s="29"/>
      <c r="H3729" s="20"/>
      <c r="I3729" s="20"/>
      <c r="J3729" s="13" t="s">
        <v>127</v>
      </c>
      <c r="K3729" s="15" t="n">
        <v>1</v>
      </c>
      <c r="L3729" s="15" t="n">
        <v>0</v>
      </c>
      <c r="M3729" s="15" t="n">
        <v>0</v>
      </c>
      <c r="N3729" s="12" t="n">
        <v>0</v>
      </c>
      <c r="O3729" s="12" t="n">
        <v>0</v>
      </c>
      <c r="P3729" s="12" t="n">
        <v>0</v>
      </c>
      <c r="Q3729" s="26"/>
    </row>
    <row r="3730" ht="22.5" customHeight="1">
      <c r="A3730" s="78"/>
      <c r="B3730" s="34"/>
      <c r="C3730" s="13"/>
      <c r="D3730" s="20"/>
      <c r="E3730" s="20"/>
      <c r="F3730" s="20"/>
      <c r="G3730" s="29"/>
      <c r="H3730" s="20"/>
      <c r="I3730" s="20"/>
      <c r="J3730" s="13" t="s">
        <v>128</v>
      </c>
      <c r="K3730" s="15" t="n">
        <v>485</v>
      </c>
      <c r="L3730" s="15" t="n">
        <v>18</v>
      </c>
      <c r="M3730" s="15" t="n">
        <v>0</v>
      </c>
      <c r="N3730" s="12" t="n">
        <v>0</v>
      </c>
      <c r="O3730" s="12" t="n">
        <v>0</v>
      </c>
      <c r="P3730" s="12" t="n">
        <v>0</v>
      </c>
      <c r="Q3730" s="26"/>
    </row>
    <row r="3731" ht="22.5" customHeight="1">
      <c r="A3731" s="78"/>
      <c r="B3731" s="34"/>
      <c r="C3731" s="53" t="n">
        <v>11729820</v>
      </c>
      <c r="D3731" s="13" t="s">
        <v>10</v>
      </c>
      <c r="E3731" s="13" t="s">
        <v>25</v>
      </c>
      <c r="F3731" s="13" t="s">
        <v>15</v>
      </c>
      <c r="G3731" s="24" t="n">
        <v>0.3</v>
      </c>
      <c r="H3731" s="13" t="n">
        <v>100</v>
      </c>
      <c r="I3731" s="21" t="n">
        <f>G3731*H3731*7</f>
        <v>210</v>
      </c>
      <c r="J3731" s="13" t="s">
        <v>126</v>
      </c>
      <c r="K3731" s="15" t="n">
        <v>0</v>
      </c>
      <c r="L3731" s="15" t="n">
        <v>0</v>
      </c>
      <c r="M3731" s="15" t="n">
        <v>0</v>
      </c>
      <c r="N3731" s="12" t="n">
        <v>0</v>
      </c>
      <c r="O3731" s="12" t="n">
        <v>0</v>
      </c>
      <c r="P3731" s="12" t="n">
        <v>0</v>
      </c>
      <c r="Q3731" s="23" t="n">
        <f>M3733/H3731</f>
        <v>0</v>
      </c>
    </row>
    <row r="3732" ht="22.5" customHeight="1">
      <c r="A3732" s="78"/>
      <c r="B3732" s="34"/>
      <c r="C3732" s="13"/>
      <c r="D3732" s="20"/>
      <c r="E3732" s="20"/>
      <c r="F3732" s="20"/>
      <c r="G3732" s="29"/>
      <c r="H3732" s="20"/>
      <c r="I3732" s="20"/>
      <c r="J3732" s="13" t="s">
        <v>127</v>
      </c>
      <c r="K3732" s="15" t="n">
        <v>4</v>
      </c>
      <c r="L3732" s="15" t="n">
        <v>0</v>
      </c>
      <c r="M3732" s="15" t="n">
        <v>0</v>
      </c>
      <c r="N3732" s="12" t="n">
        <v>0</v>
      </c>
      <c r="O3732" s="12" t="n">
        <v>0</v>
      </c>
      <c r="P3732" s="12" t="n">
        <v>0</v>
      </c>
      <c r="Q3732" s="26"/>
    </row>
    <row r="3733" ht="22.5" customHeight="1">
      <c r="A3733" s="78"/>
      <c r="B3733" s="34"/>
      <c r="C3733" s="13"/>
      <c r="D3733" s="20"/>
      <c r="E3733" s="20"/>
      <c r="F3733" s="20"/>
      <c r="G3733" s="29"/>
      <c r="H3733" s="20"/>
      <c r="I3733" s="20"/>
      <c r="J3733" s="13" t="s">
        <v>128</v>
      </c>
      <c r="K3733" s="15" t="n">
        <v>11</v>
      </c>
      <c r="L3733" s="15" t="n">
        <v>1</v>
      </c>
      <c r="M3733" s="15" t="n">
        <v>0</v>
      </c>
      <c r="N3733" s="12" t="n">
        <v>0</v>
      </c>
      <c r="O3733" s="12" t="n">
        <v>0</v>
      </c>
      <c r="P3733" s="12" t="n">
        <v>0</v>
      </c>
      <c r="Q3733" s="26"/>
    </row>
    <row r="3734" ht="22.5" customHeight="1">
      <c r="A3734" s="78"/>
      <c r="B3734" s="34"/>
      <c r="C3734" s="53" t="n">
        <v>11729830</v>
      </c>
      <c r="D3734" s="13" t="s">
        <v>10</v>
      </c>
      <c r="E3734" s="13" t="s">
        <v>11</v>
      </c>
      <c r="F3734" s="13" t="s">
        <v>12</v>
      </c>
      <c r="G3734" s="24" t="n">
        <v>0.17</v>
      </c>
      <c r="H3734" s="13" t="n">
        <v>100</v>
      </c>
      <c r="I3734" s="21" t="n">
        <f>G3734*H3734*7</f>
        <v>119</v>
      </c>
      <c r="J3734" s="13" t="s">
        <v>126</v>
      </c>
      <c r="K3734" s="15" t="n">
        <v>0</v>
      </c>
      <c r="L3734" s="15" t="n">
        <v>0</v>
      </c>
      <c r="M3734" s="15" t="n">
        <v>0</v>
      </c>
      <c r="N3734" s="12" t="n">
        <v>0</v>
      </c>
      <c r="O3734" s="12" t="n">
        <v>0</v>
      </c>
      <c r="P3734" s="12" t="n">
        <v>0</v>
      </c>
      <c r="Q3734" s="23" t="n">
        <f>M3736/H3734</f>
        <v>0</v>
      </c>
    </row>
    <row r="3735" ht="22.5" customHeight="1">
      <c r="A3735" s="78"/>
      <c r="B3735" s="34"/>
      <c r="C3735" s="13"/>
      <c r="D3735" s="20"/>
      <c r="E3735" s="20"/>
      <c r="F3735" s="20"/>
      <c r="G3735" s="29"/>
      <c r="H3735" s="20"/>
      <c r="I3735" s="20"/>
      <c r="J3735" s="13" t="s">
        <v>127</v>
      </c>
      <c r="K3735" s="15" t="n">
        <v>2</v>
      </c>
      <c r="L3735" s="15" t="n">
        <v>0</v>
      </c>
      <c r="M3735" s="15" t="n">
        <v>0</v>
      </c>
      <c r="N3735" s="12" t="n">
        <v>0</v>
      </c>
      <c r="O3735" s="12" t="n">
        <v>0</v>
      </c>
      <c r="P3735" s="12" t="n">
        <v>0</v>
      </c>
      <c r="Q3735" s="26"/>
    </row>
    <row r="3736" ht="22.5" customHeight="1">
      <c r="A3736" s="78"/>
      <c r="B3736" s="34"/>
      <c r="C3736" s="13"/>
      <c r="D3736" s="20"/>
      <c r="E3736" s="20"/>
      <c r="F3736" s="20"/>
      <c r="G3736" s="29"/>
      <c r="H3736" s="20"/>
      <c r="I3736" s="20"/>
      <c r="J3736" s="13" t="s">
        <v>128</v>
      </c>
      <c r="K3736" s="15" t="n">
        <v>10</v>
      </c>
      <c r="L3736" s="15" t="n">
        <v>1</v>
      </c>
      <c r="M3736" s="15" t="n">
        <v>0</v>
      </c>
      <c r="N3736" s="12" t="n">
        <v>0</v>
      </c>
      <c r="O3736" s="12" t="n">
        <v>0</v>
      </c>
      <c r="P3736" s="12" t="n">
        <v>0.0014</v>
      </c>
      <c r="Q3736" s="26"/>
    </row>
    <row r="3737" ht="22.5" customHeight="1">
      <c r="A3737" s="78"/>
      <c r="B3737" s="34"/>
      <c r="C3737" s="53" t="n">
        <v>11892329</v>
      </c>
      <c r="D3737" s="13" t="s">
        <v>10</v>
      </c>
      <c r="E3737" s="13" t="s">
        <v>11</v>
      </c>
      <c r="F3737" s="13" t="s">
        <v>15</v>
      </c>
      <c r="G3737" s="24" t="n">
        <v>0.25</v>
      </c>
      <c r="H3737" s="13" t="n">
        <v>800</v>
      </c>
      <c r="I3737" s="21" t="n">
        <f>G3737*H3737*7</f>
        <v>1400</v>
      </c>
      <c r="J3737" s="13" t="s">
        <v>126</v>
      </c>
      <c r="K3737" s="15" t="n">
        <v>317</v>
      </c>
      <c r="L3737" s="15" t="n">
        <v>44</v>
      </c>
      <c r="M3737" s="15" t="n">
        <v>0</v>
      </c>
      <c r="N3737" s="12" t="n">
        <v>0</v>
      </c>
      <c r="O3737" s="12" t="n">
        <v>0</v>
      </c>
      <c r="P3737" s="12" t="n">
        <v>0</v>
      </c>
      <c r="Q3737" s="23" t="n">
        <f>M3739/H3737</f>
        <v>1.25125</v>
      </c>
    </row>
    <row r="3738" ht="22.5" customHeight="1">
      <c r="A3738" s="78"/>
      <c r="B3738" s="34"/>
      <c r="C3738" s="13"/>
      <c r="D3738" s="20"/>
      <c r="E3738" s="20"/>
      <c r="F3738" s="20"/>
      <c r="G3738" s="29"/>
      <c r="H3738" s="20"/>
      <c r="I3738" s="20"/>
      <c r="J3738" s="13" t="s">
        <v>127</v>
      </c>
      <c r="K3738" s="15" t="n">
        <v>33290</v>
      </c>
      <c r="L3738" s="15" t="n">
        <v>11985</v>
      </c>
      <c r="M3738" s="15" t="n">
        <v>698</v>
      </c>
      <c r="N3738" s="12" t="n">
        <v>0.013</v>
      </c>
      <c r="O3738" s="12" t="n">
        <v>0.22</v>
      </c>
      <c r="P3738" s="12" t="n">
        <v>153.56</v>
      </c>
      <c r="Q3738" s="26"/>
    </row>
    <row r="3739" ht="22.5" customHeight="1">
      <c r="A3739" s="78"/>
      <c r="B3739" s="34"/>
      <c r="C3739" s="13"/>
      <c r="D3739" s="20"/>
      <c r="E3739" s="20"/>
      <c r="F3739" s="20"/>
      <c r="G3739" s="29"/>
      <c r="H3739" s="20"/>
      <c r="I3739" s="20"/>
      <c r="J3739" s="13" t="s">
        <v>128</v>
      </c>
      <c r="K3739" s="15" t="n">
        <v>56367</v>
      </c>
      <c r="L3739" s="15" t="n">
        <v>19765</v>
      </c>
      <c r="M3739" s="15" t="n">
        <v>1001</v>
      </c>
      <c r="N3739" s="12" t="n">
        <v>0.011</v>
      </c>
      <c r="O3739" s="12" t="n">
        <v>0.22</v>
      </c>
      <c r="P3739" s="12" t="n">
        <v>220.22</v>
      </c>
      <c r="Q3739" s="26"/>
    </row>
    <row r="3740" ht="22.5" customHeight="1">
      <c r="A3740" s="78"/>
      <c r="B3740" s="34"/>
      <c r="C3740" s="53" t="n">
        <v>91560708</v>
      </c>
      <c r="D3740" s="13" t="s">
        <v>31</v>
      </c>
      <c r="E3740" s="13" t="s">
        <v>32</v>
      </c>
      <c r="F3740" s="13" t="s">
        <v>15</v>
      </c>
      <c r="G3740" s="24" t="n">
        <v>0.09</v>
      </c>
      <c r="H3740" s="13" t="n">
        <v>800</v>
      </c>
      <c r="I3740" s="21" t="n">
        <f>G3740*H3740*7</f>
        <v>504</v>
      </c>
      <c r="J3740" s="13" t="s">
        <v>126</v>
      </c>
      <c r="K3740" s="15" t="n">
        <v>13</v>
      </c>
      <c r="L3740" s="15" t="n">
        <v>4</v>
      </c>
      <c r="M3740" s="15" t="n">
        <v>0</v>
      </c>
      <c r="N3740" s="12" t="n">
        <v>0</v>
      </c>
      <c r="O3740" s="12" t="n">
        <v>0</v>
      </c>
      <c r="P3740" s="12" t="n">
        <v>0</v>
      </c>
      <c r="Q3740" s="23" t="n">
        <f>M3742/H3740</f>
        <v>0.4275</v>
      </c>
    </row>
    <row r="3741" ht="22.5" customHeight="1">
      <c r="A3741" s="78"/>
      <c r="B3741" s="34"/>
      <c r="C3741" s="13"/>
      <c r="D3741" s="20"/>
      <c r="E3741" s="20"/>
      <c r="F3741" s="20"/>
      <c r="G3741" s="29"/>
      <c r="H3741" s="20"/>
      <c r="I3741" s="20"/>
      <c r="J3741" s="13" t="s">
        <v>127</v>
      </c>
      <c r="K3741" s="15" t="n">
        <v>19796</v>
      </c>
      <c r="L3741" s="15" t="n">
        <v>9567</v>
      </c>
      <c r="M3741" s="15" t="n">
        <v>194</v>
      </c>
      <c r="N3741" s="12" t="n">
        <v>0.002</v>
      </c>
      <c r="O3741" s="12" t="n">
        <v>0.09</v>
      </c>
      <c r="P3741" s="12" t="n">
        <v>17.46</v>
      </c>
      <c r="Q3741" s="26"/>
    </row>
    <row r="3742" ht="22.5" customHeight="1">
      <c r="A3742" s="78"/>
      <c r="B3742" s="34"/>
      <c r="C3742" s="13"/>
      <c r="D3742" s="20"/>
      <c r="E3742" s="20"/>
      <c r="F3742" s="20"/>
      <c r="G3742" s="29"/>
      <c r="H3742" s="20"/>
      <c r="I3742" s="20"/>
      <c r="J3742" s="13" t="s">
        <v>128</v>
      </c>
      <c r="K3742" s="15" t="n">
        <v>31484</v>
      </c>
      <c r="L3742" s="15" t="n">
        <v>13586</v>
      </c>
      <c r="M3742" s="15" t="n">
        <v>342</v>
      </c>
      <c r="N3742" s="12" t="n">
        <v>0.002</v>
      </c>
      <c r="O3742" s="12" t="n">
        <v>0.09</v>
      </c>
      <c r="P3742" s="12" t="n">
        <v>30.78</v>
      </c>
      <c r="Q3742" s="26"/>
    </row>
    <row r="3743" ht="22.5" customHeight="1">
      <c r="A3743" s="78"/>
      <c r="B3743" s="34"/>
      <c r="C3743" s="53" t="n">
        <v>91560709</v>
      </c>
      <c r="D3743" s="13" t="s">
        <v>31</v>
      </c>
      <c r="E3743" s="13" t="s">
        <v>33</v>
      </c>
      <c r="F3743" s="13" t="s">
        <v>15</v>
      </c>
      <c r="G3743" s="24" t="n">
        <v>0.06</v>
      </c>
      <c r="H3743" s="13" t="n">
        <v>500</v>
      </c>
      <c r="I3743" s="21" t="n">
        <f>G3743*H3743*7</f>
        <v>210</v>
      </c>
      <c r="J3743" s="13" t="s">
        <v>126</v>
      </c>
      <c r="K3743" s="15" t="n">
        <v>142</v>
      </c>
      <c r="L3743" s="15" t="n">
        <v>38</v>
      </c>
      <c r="M3743" s="15" t="n">
        <v>0</v>
      </c>
      <c r="N3743" s="12" t="n">
        <v>0</v>
      </c>
      <c r="O3743" s="12" t="n">
        <v>0</v>
      </c>
      <c r="P3743" s="12" t="n">
        <v>0</v>
      </c>
      <c r="Q3743" s="23" t="n">
        <f>M3745/H3743</f>
        <v>1</v>
      </c>
    </row>
    <row r="3744" ht="22.5" customHeight="1">
      <c r="A3744" s="78"/>
      <c r="B3744" s="34"/>
      <c r="C3744" s="13"/>
      <c r="D3744" s="20"/>
      <c r="E3744" s="20"/>
      <c r="F3744" s="20"/>
      <c r="G3744" s="29"/>
      <c r="H3744" s="20"/>
      <c r="I3744" s="20"/>
      <c r="J3744" s="13" t="s">
        <v>127</v>
      </c>
      <c r="K3744" s="15" t="n">
        <v>42757</v>
      </c>
      <c r="L3744" s="15" t="n">
        <v>25187</v>
      </c>
      <c r="M3744" s="15" t="n">
        <v>500</v>
      </c>
      <c r="N3744" s="12" t="n">
        <v>0.001</v>
      </c>
      <c r="O3744" s="12" t="n">
        <v>0.06</v>
      </c>
      <c r="P3744" s="12" t="n">
        <v>30</v>
      </c>
      <c r="Q3744" s="26"/>
    </row>
    <row r="3745" ht="22.5" customHeight="1">
      <c r="A3745" s="78"/>
      <c r="B3745" s="34"/>
      <c r="C3745" s="13"/>
      <c r="D3745" s="20"/>
      <c r="E3745" s="20"/>
      <c r="F3745" s="20"/>
      <c r="G3745" s="29"/>
      <c r="H3745" s="20"/>
      <c r="I3745" s="20"/>
      <c r="J3745" s="13" t="s">
        <v>128</v>
      </c>
      <c r="K3745" s="15" t="n">
        <v>70610</v>
      </c>
      <c r="L3745" s="15" t="n">
        <v>39710</v>
      </c>
      <c r="M3745" s="15" t="n">
        <v>500</v>
      </c>
      <c r="N3745" s="12" t="n">
        <v>0.001</v>
      </c>
      <c r="O3745" s="12" t="n">
        <v>0.06</v>
      </c>
      <c r="P3745" s="12" t="n">
        <v>30</v>
      </c>
      <c r="Q3745" s="26"/>
    </row>
    <row r="3746" ht="22.5" customHeight="1">
      <c r="A3746" s="78"/>
      <c r="B3746" s="34"/>
      <c r="C3746" s="53" t="n">
        <v>12064281</v>
      </c>
      <c r="D3746" s="13" t="s">
        <v>16</v>
      </c>
      <c r="E3746" s="13" t="s">
        <v>18</v>
      </c>
      <c r="F3746" s="13" t="s">
        <v>15</v>
      </c>
      <c r="G3746" s="24" t="n">
        <v>0.7</v>
      </c>
      <c r="H3746" s="13" t="n">
        <v>100</v>
      </c>
      <c r="I3746" s="21" t="n">
        <f>G3746*H3746*7</f>
        <v>490</v>
      </c>
      <c r="J3746" s="13" t="s">
        <v>126</v>
      </c>
      <c r="K3746" s="15" t="n">
        <v>0</v>
      </c>
      <c r="L3746" s="15" t="n">
        <v>0</v>
      </c>
      <c r="M3746" s="15" t="n">
        <v>0</v>
      </c>
      <c r="N3746" s="12" t="n">
        <v>0</v>
      </c>
      <c r="O3746" s="12" t="n">
        <v>0</v>
      </c>
      <c r="P3746" s="12" t="n">
        <v>0</v>
      </c>
      <c r="Q3746" s="23" t="n">
        <f>M3748/H3746</f>
        <v>0</v>
      </c>
    </row>
    <row r="3747" ht="22.5" customHeight="1">
      <c r="A3747" s="78"/>
      <c r="B3747" s="34"/>
      <c r="C3747" s="13"/>
      <c r="D3747" s="20"/>
      <c r="E3747" s="20"/>
      <c r="F3747" s="20"/>
      <c r="G3747" s="29"/>
      <c r="H3747" s="20"/>
      <c r="I3747" s="20"/>
      <c r="J3747" s="13" t="s">
        <v>127</v>
      </c>
      <c r="K3747" s="15" t="n">
        <v>3</v>
      </c>
      <c r="L3747" s="15" t="n">
        <v>0</v>
      </c>
      <c r="M3747" s="15" t="n">
        <v>0</v>
      </c>
      <c r="N3747" s="12" t="n">
        <v>0</v>
      </c>
      <c r="O3747" s="12" t="n">
        <v>0</v>
      </c>
      <c r="P3747" s="12" t="n">
        <v>0</v>
      </c>
      <c r="Q3747" s="26"/>
    </row>
    <row r="3748" ht="22.5" customHeight="1">
      <c r="A3748" s="78"/>
      <c r="B3748" s="34"/>
      <c r="C3748" s="13"/>
      <c r="D3748" s="20"/>
      <c r="E3748" s="20"/>
      <c r="F3748" s="20"/>
      <c r="G3748" s="29"/>
      <c r="H3748" s="20"/>
      <c r="I3748" s="20"/>
      <c r="J3748" s="13" t="s">
        <v>128</v>
      </c>
      <c r="K3748" s="15" t="n">
        <v>3784</v>
      </c>
      <c r="L3748" s="15" t="n">
        <v>8</v>
      </c>
      <c r="M3748" s="15" t="n">
        <v>0</v>
      </c>
      <c r="N3748" s="12" t="n">
        <v>0</v>
      </c>
      <c r="O3748" s="12" t="n">
        <v>0</v>
      </c>
      <c r="P3748" s="12" t="n">
        <v>0</v>
      </c>
      <c r="Q3748" s="26"/>
    </row>
    <row r="3749" ht="22.5" customHeight="1">
      <c r="A3749" s="78"/>
      <c r="B3749" s="34"/>
      <c r="C3749" s="53" t="n">
        <v>11987622</v>
      </c>
      <c r="D3749" s="13" t="s">
        <v>10</v>
      </c>
      <c r="E3749" s="13" t="s">
        <v>11</v>
      </c>
      <c r="F3749" s="13" t="s">
        <v>30</v>
      </c>
      <c r="G3749" s="24" t="n">
        <v>0.23</v>
      </c>
      <c r="H3749" s="13" t="n">
        <v>200</v>
      </c>
      <c r="I3749" s="21" t="n">
        <f>G3749*H3749*7</f>
        <v>322</v>
      </c>
      <c r="J3749" s="13" t="s">
        <v>126</v>
      </c>
      <c r="K3749" s="15" t="n">
        <v>0</v>
      </c>
      <c r="L3749" s="15" t="n">
        <v>0</v>
      </c>
      <c r="M3749" s="15" t="n">
        <v>0</v>
      </c>
      <c r="N3749" s="12" t="n">
        <v>0</v>
      </c>
      <c r="O3749" s="12" t="n">
        <v>0</v>
      </c>
      <c r="P3749" s="12" t="n">
        <v>0</v>
      </c>
      <c r="Q3749" s="23" t="n">
        <f>M3751/H3749</f>
        <v>0.005</v>
      </c>
    </row>
    <row r="3750" ht="22.5" customHeight="1">
      <c r="A3750" s="78"/>
      <c r="B3750" s="34"/>
      <c r="C3750" s="13"/>
      <c r="D3750" s="20"/>
      <c r="E3750" s="20"/>
      <c r="F3750" s="20"/>
      <c r="G3750" s="29"/>
      <c r="H3750" s="20"/>
      <c r="I3750" s="20"/>
      <c r="J3750" s="13" t="s">
        <v>127</v>
      </c>
      <c r="K3750" s="15" t="n">
        <v>1597</v>
      </c>
      <c r="L3750" s="15" t="n">
        <v>391</v>
      </c>
      <c r="M3750" s="15" t="n">
        <v>0</v>
      </c>
      <c r="N3750" s="12" t="n">
        <v>0</v>
      </c>
      <c r="O3750" s="12" t="n">
        <v>0</v>
      </c>
      <c r="P3750" s="12" t="n">
        <v>0.12</v>
      </c>
      <c r="Q3750" s="26"/>
    </row>
    <row r="3751" ht="22.5" customHeight="1">
      <c r="A3751" s="78"/>
      <c r="B3751" s="34"/>
      <c r="C3751" s="13"/>
      <c r="D3751" s="20"/>
      <c r="E3751" s="20"/>
      <c r="F3751" s="20"/>
      <c r="G3751" s="29"/>
      <c r="H3751" s="20"/>
      <c r="I3751" s="20"/>
      <c r="J3751" s="13" t="s">
        <v>128</v>
      </c>
      <c r="K3751" s="15" t="n">
        <v>5611</v>
      </c>
      <c r="L3751" s="15" t="n">
        <v>1100</v>
      </c>
      <c r="M3751" s="15" t="n">
        <v>1</v>
      </c>
      <c r="N3751" s="12" t="n">
        <v>0</v>
      </c>
      <c r="O3751" s="12" t="n">
        <v>0.34</v>
      </c>
      <c r="P3751" s="12" t="n">
        <v>0.34</v>
      </c>
      <c r="Q3751" s="26"/>
    </row>
    <row r="3752" ht="22.5" customHeight="1">
      <c r="A3752" s="78"/>
      <c r="B3752" s="34"/>
      <c r="C3752" s="53" t="n">
        <v>91565960</v>
      </c>
      <c r="D3752" s="13" t="s">
        <v>93</v>
      </c>
      <c r="E3752" s="13" t="s">
        <v>54</v>
      </c>
      <c r="F3752" s="13" t="s">
        <v>12</v>
      </c>
      <c r="G3752" s="24" t="n">
        <v>0.5</v>
      </c>
      <c r="H3752" s="13" t="n">
        <v>50</v>
      </c>
      <c r="I3752" s="21" t="n">
        <f>G3752*H3752*7</f>
        <v>175</v>
      </c>
      <c r="J3752" s="13" t="s">
        <v>126</v>
      </c>
      <c r="K3752" s="15" t="n">
        <v>0</v>
      </c>
      <c r="L3752" s="15" t="n">
        <v>0</v>
      </c>
      <c r="M3752" s="15" t="n">
        <v>0</v>
      </c>
      <c r="N3752" s="12" t="n">
        <v>0</v>
      </c>
      <c r="O3752" s="12" t="n">
        <v>0</v>
      </c>
      <c r="P3752" s="12" t="n">
        <v>0</v>
      </c>
      <c r="Q3752" s="23" t="n">
        <f>M3754/H3752</f>
        <v>0</v>
      </c>
    </row>
    <row r="3753" ht="22.5" customHeight="1">
      <c r="A3753" s="78"/>
      <c r="B3753" s="34"/>
      <c r="C3753" s="13"/>
      <c r="D3753" s="20"/>
      <c r="E3753" s="20"/>
      <c r="F3753" s="20"/>
      <c r="G3753" s="29"/>
      <c r="H3753" s="20"/>
      <c r="I3753" s="20"/>
      <c r="J3753" s="13" t="s">
        <v>127</v>
      </c>
      <c r="K3753" s="15" t="n">
        <v>21</v>
      </c>
      <c r="L3753" s="15" t="n">
        <v>9</v>
      </c>
      <c r="M3753" s="15" t="n">
        <v>0</v>
      </c>
      <c r="N3753" s="12" t="n">
        <v>0</v>
      </c>
      <c r="O3753" s="12" t="n">
        <v>0</v>
      </c>
      <c r="P3753" s="12" t="n">
        <v>0.0618</v>
      </c>
      <c r="Q3753" s="26"/>
    </row>
    <row r="3754" ht="22.5" customHeight="1">
      <c r="A3754" s="78"/>
      <c r="B3754" s="34"/>
      <c r="C3754" s="13"/>
      <c r="D3754" s="20"/>
      <c r="E3754" s="20"/>
      <c r="F3754" s="20"/>
      <c r="G3754" s="29"/>
      <c r="H3754" s="20"/>
      <c r="I3754" s="20"/>
      <c r="J3754" s="13" t="s">
        <v>128</v>
      </c>
      <c r="K3754" s="15" t="n">
        <v>75</v>
      </c>
      <c r="L3754" s="15" t="n">
        <v>44</v>
      </c>
      <c r="M3754" s="15" t="n">
        <v>0</v>
      </c>
      <c r="N3754" s="12" t="n">
        <v>0</v>
      </c>
      <c r="O3754" s="12" t="n">
        <v>0</v>
      </c>
      <c r="P3754" s="12" t="n">
        <v>0.3673</v>
      </c>
      <c r="Q3754" s="26"/>
    </row>
    <row r="3755" ht="22.5" customHeight="1">
      <c r="A3755" s="78"/>
      <c r="B3755" s="34"/>
      <c r="C3755" s="53" t="n">
        <v>91548044</v>
      </c>
      <c r="D3755" s="13" t="s">
        <v>34</v>
      </c>
      <c r="E3755" s="14" t="s">
        <v>14</v>
      </c>
      <c r="F3755" s="13" t="s">
        <v>12</v>
      </c>
      <c r="G3755" s="21" t="n">
        <v>1</v>
      </c>
      <c r="H3755" s="13" t="n">
        <v>50</v>
      </c>
      <c r="I3755" s="21" t="n">
        <f>G3755*H3755*7</f>
        <v>350</v>
      </c>
      <c r="J3755" s="13" t="s">
        <v>126</v>
      </c>
      <c r="K3755" s="15" t="n">
        <v>0</v>
      </c>
      <c r="L3755" s="15" t="n">
        <v>0</v>
      </c>
      <c r="M3755" s="15" t="n">
        <v>0</v>
      </c>
      <c r="N3755" s="12" t="n">
        <v>0</v>
      </c>
      <c r="O3755" s="12" t="n">
        <v>0</v>
      </c>
      <c r="P3755" s="12" t="n">
        <v>0</v>
      </c>
      <c r="Q3755" s="23" t="n">
        <f>M3757/H3755</f>
        <v>0.02</v>
      </c>
    </row>
    <row r="3756" ht="22.5" customHeight="1">
      <c r="A3756" s="78"/>
      <c r="B3756" s="34"/>
      <c r="C3756" s="13"/>
      <c r="D3756" s="20"/>
      <c r="E3756" s="29"/>
      <c r="F3756" s="20"/>
      <c r="G3756" s="20"/>
      <c r="H3756" s="20"/>
      <c r="I3756" s="20"/>
      <c r="J3756" s="13" t="s">
        <v>127</v>
      </c>
      <c r="K3756" s="15" t="n">
        <v>13480</v>
      </c>
      <c r="L3756" s="15" t="n">
        <v>642</v>
      </c>
      <c r="M3756" s="15" t="n">
        <v>0</v>
      </c>
      <c r="N3756" s="12" t="n">
        <v>0.003</v>
      </c>
      <c r="O3756" s="12" t="n">
        <v>0</v>
      </c>
      <c r="P3756" s="12" t="n">
        <v>1.6601</v>
      </c>
      <c r="Q3756" s="26"/>
      <c r="R3756" s="4" t="s">
        <v>172</v>
      </c>
    </row>
    <row r="3757" ht="22.5" customHeight="1">
      <c r="A3757" s="78"/>
      <c r="B3757" s="34"/>
      <c r="C3757" s="13"/>
      <c r="D3757" s="20"/>
      <c r="E3757" s="29"/>
      <c r="F3757" s="20"/>
      <c r="G3757" s="20"/>
      <c r="H3757" s="20"/>
      <c r="I3757" s="20"/>
      <c r="J3757" s="13" t="s">
        <v>128</v>
      </c>
      <c r="K3757" s="15" t="n">
        <v>137113</v>
      </c>
      <c r="L3757" s="15" t="n">
        <v>6510</v>
      </c>
      <c r="M3757" s="15" t="n">
        <v>1</v>
      </c>
      <c r="N3757" s="12" t="n">
        <v>0.004</v>
      </c>
      <c r="O3757" s="12" t="n">
        <v>24.9816</v>
      </c>
      <c r="P3757" s="12" t="n">
        <v>24.9816</v>
      </c>
      <c r="Q3757" s="26"/>
    </row>
    <row r="3758" ht="22.5" customHeight="1">
      <c r="A3758" s="78"/>
      <c r="B3758" s="34"/>
      <c r="C3758" s="53" t="n">
        <v>91567811</v>
      </c>
      <c r="D3758" s="13" t="s">
        <v>34</v>
      </c>
      <c r="E3758" s="14" t="s">
        <v>14</v>
      </c>
      <c r="F3758" s="13" t="s">
        <v>15</v>
      </c>
      <c r="G3758" s="21" t="n">
        <v>0.4</v>
      </c>
      <c r="H3758" s="13" t="n">
        <v>200</v>
      </c>
      <c r="I3758" s="21" t="n">
        <f>G3758*H3758*7</f>
        <v>560</v>
      </c>
      <c r="J3758" s="13" t="s">
        <v>126</v>
      </c>
      <c r="K3758" s="15" t="s">
        <v>149</v>
      </c>
      <c r="L3758" s="15"/>
      <c r="M3758" s="15"/>
      <c r="N3758" s="12"/>
      <c r="O3758" s="12"/>
      <c r="P3758" s="12"/>
      <c r="Q3758" s="23" t="n">
        <f>M3760/H3758</f>
        <v>0</v>
      </c>
    </row>
    <row r="3759" ht="22.5" customHeight="1">
      <c r="A3759" s="78"/>
      <c r="B3759" s="34"/>
      <c r="C3759" s="13"/>
      <c r="D3759" s="20"/>
      <c r="E3759" s="29"/>
      <c r="F3759" s="20"/>
      <c r="G3759" s="20"/>
      <c r="H3759" s="20"/>
      <c r="I3759" s="20"/>
      <c r="J3759" s="13" t="s">
        <v>127</v>
      </c>
      <c r="K3759" s="15" t="s">
        <v>149</v>
      </c>
      <c r="L3759" s="15"/>
      <c r="M3759" s="15"/>
      <c r="N3759" s="12"/>
      <c r="O3759" s="12"/>
      <c r="P3759" s="12"/>
      <c r="Q3759" s="26"/>
    </row>
    <row r="3760" ht="22.5" customHeight="1">
      <c r="A3760" s="78"/>
      <c r="B3760" s="34"/>
      <c r="C3760" s="13"/>
      <c r="D3760" s="20"/>
      <c r="E3760" s="29"/>
      <c r="F3760" s="20"/>
      <c r="G3760" s="20"/>
      <c r="H3760" s="20"/>
      <c r="I3760" s="20"/>
      <c r="J3760" s="13" t="s">
        <v>128</v>
      </c>
      <c r="K3760" s="15" t="n">
        <v>1920</v>
      </c>
      <c r="L3760" s="15" t="n">
        <v>3</v>
      </c>
      <c r="M3760" s="15" t="n">
        <v>0</v>
      </c>
      <c r="N3760" s="12" t="n">
        <v>0</v>
      </c>
      <c r="O3760" s="12" t="n">
        <v>0</v>
      </c>
      <c r="P3760" s="12" t="n">
        <v>0</v>
      </c>
      <c r="Q3760" s="26"/>
    </row>
    <row r="3761" ht="22.5" customHeight="1">
      <c r="A3761" s="78"/>
      <c r="B3761" s="76" t="s">
        <v>129</v>
      </c>
      <c r="C3761" s="13" t="n">
        <v>6061077</v>
      </c>
      <c r="D3761" s="13" t="s">
        <v>35</v>
      </c>
      <c r="E3761" s="13" t="s">
        <v>14</v>
      </c>
      <c r="F3761" s="13" t="s">
        <v>15</v>
      </c>
      <c r="G3761" s="24" t="n">
        <v>2</v>
      </c>
      <c r="H3761" s="13" t="n">
        <v>20</v>
      </c>
      <c r="I3761" s="21" t="n">
        <f>G3761*H3761*7</f>
        <v>280</v>
      </c>
      <c r="J3761" s="13" t="s">
        <v>126</v>
      </c>
      <c r="K3761" s="17" t="n">
        <v>238</v>
      </c>
      <c r="L3761" s="15" t="n">
        <v>0</v>
      </c>
      <c r="M3761" s="15" t="n">
        <v>0</v>
      </c>
      <c r="N3761" s="12" t="n">
        <v>0</v>
      </c>
      <c r="O3761" s="12" t="n">
        <v>0</v>
      </c>
      <c r="P3761" s="12" t="n">
        <v>0</v>
      </c>
      <c r="Q3761" s="23" t="n">
        <f>M3763/H3761</f>
        <v>0.65</v>
      </c>
    </row>
    <row r="3762" ht="22.5" customHeight="1">
      <c r="A3762" s="78"/>
      <c r="B3762" s="34"/>
      <c r="C3762" s="13"/>
      <c r="D3762" s="20"/>
      <c r="E3762" s="20"/>
      <c r="F3762" s="20"/>
      <c r="G3762" s="29"/>
      <c r="H3762" s="20"/>
      <c r="I3762" s="20"/>
      <c r="J3762" s="13" t="s">
        <v>127</v>
      </c>
      <c r="K3762" s="17" t="n">
        <v>28538</v>
      </c>
      <c r="L3762" s="15" t="n">
        <v>965</v>
      </c>
      <c r="M3762" s="15" t="n">
        <v>8</v>
      </c>
      <c r="N3762" s="12" t="n">
        <v>0.008</v>
      </c>
      <c r="O3762" s="12" t="n">
        <v>0.951</v>
      </c>
      <c r="P3762" s="12" t="n">
        <v>7.611</v>
      </c>
      <c r="Q3762" s="26"/>
    </row>
    <row r="3763" ht="22.5" customHeight="1">
      <c r="A3763" s="78"/>
      <c r="B3763" s="34"/>
      <c r="C3763" s="13"/>
      <c r="D3763" s="20"/>
      <c r="E3763" s="20"/>
      <c r="F3763" s="20"/>
      <c r="G3763" s="29"/>
      <c r="H3763" s="20"/>
      <c r="I3763" s="20"/>
      <c r="J3763" s="13" t="s">
        <v>128</v>
      </c>
      <c r="K3763" s="17" t="n">
        <v>74008</v>
      </c>
      <c r="L3763" s="15" t="n">
        <v>1808</v>
      </c>
      <c r="M3763" s="15" t="n">
        <v>13</v>
      </c>
      <c r="N3763" s="12" t="n">
        <v>0.007</v>
      </c>
      <c r="O3763" s="12" t="n">
        <v>0.953</v>
      </c>
      <c r="P3763" s="12" t="n">
        <v>12.389</v>
      </c>
      <c r="Q3763" s="26"/>
    </row>
    <row r="3764" ht="22.5" customHeight="1">
      <c r="A3764" s="78"/>
      <c r="B3764" s="34"/>
      <c r="C3764" s="13" t="n">
        <v>6607117</v>
      </c>
      <c r="D3764" s="13" t="s">
        <v>35</v>
      </c>
      <c r="E3764" s="13" t="s">
        <v>14</v>
      </c>
      <c r="F3764" s="13" t="s">
        <v>15</v>
      </c>
      <c r="G3764" s="24" t="n">
        <v>2</v>
      </c>
      <c r="H3764" s="13" t="n">
        <v>300</v>
      </c>
      <c r="I3764" s="21" t="n">
        <f>G3764*H3764*7</f>
        <v>4200</v>
      </c>
      <c r="J3764" s="13" t="s">
        <v>126</v>
      </c>
      <c r="K3764" s="17" t="n">
        <v>261</v>
      </c>
      <c r="L3764" s="15" t="n">
        <v>39</v>
      </c>
      <c r="M3764" s="15" t="n">
        <v>0</v>
      </c>
      <c r="N3764" s="12" t="n">
        <v>0</v>
      </c>
      <c r="O3764" s="12" t="n">
        <v>0</v>
      </c>
      <c r="P3764" s="12" t="n">
        <v>0</v>
      </c>
      <c r="Q3764" s="23" t="n">
        <f>M3766/H3764</f>
        <v>0.846666666666667</v>
      </c>
    </row>
    <row r="3765" ht="22.5" customHeight="1">
      <c r="A3765" s="78"/>
      <c r="B3765" s="34"/>
      <c r="C3765" s="13"/>
      <c r="D3765" s="20"/>
      <c r="E3765" s="20"/>
      <c r="F3765" s="20"/>
      <c r="G3765" s="29"/>
      <c r="H3765" s="20"/>
      <c r="I3765" s="20"/>
      <c r="J3765" s="13" t="s">
        <v>127</v>
      </c>
      <c r="K3765" s="15" t="n">
        <v>13045</v>
      </c>
      <c r="L3765" s="15" t="n">
        <v>1080</v>
      </c>
      <c r="M3765" s="15" t="n">
        <v>37</v>
      </c>
      <c r="N3765" s="12" t="n">
        <v>0.023</v>
      </c>
      <c r="O3765" s="12" t="n">
        <v>0.667</v>
      </c>
      <c r="P3765" s="12" t="n">
        <v>24.684</v>
      </c>
      <c r="Q3765" s="26"/>
    </row>
    <row r="3766" ht="22.5" customHeight="1">
      <c r="A3766" s="78"/>
      <c r="B3766" s="34"/>
      <c r="C3766" s="13"/>
      <c r="D3766" s="20"/>
      <c r="E3766" s="20"/>
      <c r="F3766" s="20"/>
      <c r="G3766" s="29"/>
      <c r="H3766" s="20"/>
      <c r="I3766" s="20"/>
      <c r="J3766" s="13" t="s">
        <v>128</v>
      </c>
      <c r="K3766" s="44" t="n">
        <v>36502</v>
      </c>
      <c r="L3766" s="15" t="n">
        <v>3390</v>
      </c>
      <c r="M3766" s="15" t="n">
        <v>254</v>
      </c>
      <c r="N3766" s="12" t="n">
        <v>0.052</v>
      </c>
      <c r="O3766" s="12" t="n">
        <v>0.693</v>
      </c>
      <c r="P3766" s="12" t="n">
        <v>176.045</v>
      </c>
      <c r="Q3766" s="26"/>
    </row>
    <row r="3767" ht="22.5" customHeight="1">
      <c r="A3767" s="78"/>
      <c r="B3767" s="34"/>
      <c r="C3767" s="13" t="n">
        <v>5497580</v>
      </c>
      <c r="D3767" s="13" t="s">
        <v>31</v>
      </c>
      <c r="E3767" s="13" t="s">
        <v>17</v>
      </c>
      <c r="F3767" s="13" t="s">
        <v>15</v>
      </c>
      <c r="G3767" s="24" t="n">
        <v>0.28</v>
      </c>
      <c r="H3767" s="13" t="n">
        <v>1700</v>
      </c>
      <c r="I3767" s="21" t="n">
        <f>G3767*H3767*7</f>
        <v>3332</v>
      </c>
      <c r="J3767" s="13" t="s">
        <v>126</v>
      </c>
      <c r="K3767" s="17" t="n">
        <v>387</v>
      </c>
      <c r="L3767" s="15" t="n">
        <v>105</v>
      </c>
      <c r="M3767" s="15" t="n">
        <v>2</v>
      </c>
      <c r="N3767" s="12" t="n">
        <v>0.005</v>
      </c>
      <c r="O3767" s="12" t="n">
        <v>0.249</v>
      </c>
      <c r="P3767" s="12" t="n">
        <v>0.498</v>
      </c>
      <c r="Q3767" s="23" t="n">
        <f>M3769/H3767</f>
        <v>0.974705882352941</v>
      </c>
    </row>
    <row r="3768" ht="22.5" customHeight="1">
      <c r="A3768" s="78"/>
      <c r="B3768" s="34"/>
      <c r="C3768" s="13"/>
      <c r="D3768" s="20"/>
      <c r="E3768" s="20"/>
      <c r="F3768" s="20"/>
      <c r="G3768" s="29"/>
      <c r="H3768" s="20"/>
      <c r="I3768" s="20"/>
      <c r="J3768" s="13" t="s">
        <v>127</v>
      </c>
      <c r="K3768" s="17" t="n">
        <v>126852</v>
      </c>
      <c r="L3768" s="15" t="n">
        <v>30113</v>
      </c>
      <c r="M3768" s="15" t="n">
        <v>790</v>
      </c>
      <c r="N3768" s="12" t="n">
        <v>0.007</v>
      </c>
      <c r="O3768" s="12" t="n">
        <v>0.252</v>
      </c>
      <c r="P3768" s="12" t="n">
        <v>199.406</v>
      </c>
      <c r="Q3768" s="26"/>
    </row>
    <row r="3769" ht="22.5" customHeight="1">
      <c r="A3769" s="78"/>
      <c r="B3769" s="34"/>
      <c r="C3769" s="13"/>
      <c r="D3769" s="20"/>
      <c r="E3769" s="20"/>
      <c r="F3769" s="20"/>
      <c r="G3769" s="29"/>
      <c r="H3769" s="20"/>
      <c r="I3769" s="20"/>
      <c r="J3769" s="13" t="s">
        <v>128</v>
      </c>
      <c r="K3769" s="17" t="n">
        <v>292385</v>
      </c>
      <c r="L3769" s="15" t="n">
        <v>72549</v>
      </c>
      <c r="M3769" s="15" t="n">
        <v>1657</v>
      </c>
      <c r="N3769" s="12" t="n">
        <v>0.006</v>
      </c>
      <c r="O3769" s="12" t="n">
        <v>0.253</v>
      </c>
      <c r="P3769" s="12" t="n">
        <v>418.947</v>
      </c>
      <c r="Q3769" s="26"/>
    </row>
    <row r="3770" ht="22.5" customHeight="1">
      <c r="A3770" s="78"/>
      <c r="B3770" s="34"/>
      <c r="C3770" s="13" t="n">
        <v>91407542</v>
      </c>
      <c r="D3770" s="13" t="s">
        <v>31</v>
      </c>
      <c r="E3770" s="13" t="s">
        <v>36</v>
      </c>
      <c r="F3770" s="13" t="s">
        <v>15</v>
      </c>
      <c r="G3770" s="24" t="n">
        <v>0.02</v>
      </c>
      <c r="H3770" s="13" t="n">
        <v>500</v>
      </c>
      <c r="I3770" s="21" t="n">
        <f>G3770*H3770*7</f>
        <v>70</v>
      </c>
      <c r="J3770" s="13" t="s">
        <v>126</v>
      </c>
      <c r="K3770" s="17" t="n">
        <v>750</v>
      </c>
      <c r="L3770" s="15" t="n">
        <v>51</v>
      </c>
      <c r="M3770" s="15" t="n">
        <v>0</v>
      </c>
      <c r="N3770" s="12" t="n">
        <v>0</v>
      </c>
      <c r="O3770" s="12" t="n">
        <v>0</v>
      </c>
      <c r="P3770" s="12" t="n">
        <v>0</v>
      </c>
      <c r="Q3770" s="23" t="n">
        <f>M3772/H3770</f>
        <v>1.12</v>
      </c>
    </row>
    <row r="3771" ht="22.5" customHeight="1">
      <c r="A3771" s="78"/>
      <c r="B3771" s="34"/>
      <c r="C3771" s="13"/>
      <c r="D3771" s="20"/>
      <c r="E3771" s="20"/>
      <c r="F3771" s="20"/>
      <c r="G3771" s="29"/>
      <c r="H3771" s="20"/>
      <c r="I3771" s="20"/>
      <c r="J3771" s="13" t="s">
        <v>127</v>
      </c>
      <c r="K3771" s="17" t="n">
        <v>104556</v>
      </c>
      <c r="L3771" s="15" t="n">
        <v>27709</v>
      </c>
      <c r="M3771" s="15" t="n">
        <v>560</v>
      </c>
      <c r="N3771" s="12" t="n">
        <v>0</v>
      </c>
      <c r="O3771" s="12" t="n">
        <v>0.02</v>
      </c>
      <c r="P3771" s="12" t="n">
        <v>11.422</v>
      </c>
      <c r="Q3771" s="26"/>
    </row>
    <row r="3772" ht="22.5" customHeight="1">
      <c r="A3772" s="78"/>
      <c r="B3772" s="34"/>
      <c r="C3772" s="13"/>
      <c r="D3772" s="20"/>
      <c r="E3772" s="20"/>
      <c r="F3772" s="20"/>
      <c r="G3772" s="29"/>
      <c r="H3772" s="20"/>
      <c r="I3772" s="20"/>
      <c r="J3772" s="13" t="s">
        <v>128</v>
      </c>
      <c r="K3772" s="17" t="n">
        <v>170040</v>
      </c>
      <c r="L3772" s="15" t="n">
        <v>37535</v>
      </c>
      <c r="M3772" s="15" t="n">
        <v>560</v>
      </c>
      <c r="N3772" s="12" t="n">
        <v>0</v>
      </c>
      <c r="O3772" s="12" t="n">
        <v>0.02</v>
      </c>
      <c r="P3772" s="12" t="n">
        <v>11.422</v>
      </c>
      <c r="Q3772" s="26"/>
    </row>
    <row r="3773" ht="22.5" customHeight="1">
      <c r="A3773" s="78"/>
      <c r="B3773" s="34"/>
      <c r="C3773" s="13" t="n">
        <v>8998645</v>
      </c>
      <c r="D3773" s="13" t="s">
        <v>31</v>
      </c>
      <c r="E3773" s="13" t="s">
        <v>17</v>
      </c>
      <c r="F3773" s="13" t="s">
        <v>15</v>
      </c>
      <c r="G3773" s="24" t="n">
        <v>0.28</v>
      </c>
      <c r="H3773" s="13" t="n">
        <v>200</v>
      </c>
      <c r="I3773" s="21" t="n">
        <f>G3773*H3773*7</f>
        <v>392</v>
      </c>
      <c r="J3773" s="13" t="s">
        <v>126</v>
      </c>
      <c r="K3773" s="17" t="n">
        <v>2403</v>
      </c>
      <c r="L3773" s="15" t="n">
        <v>18</v>
      </c>
      <c r="M3773" s="15" t="n">
        <v>0</v>
      </c>
      <c r="N3773" s="12" t="n">
        <v>0</v>
      </c>
      <c r="O3773" s="12" t="n">
        <v>0</v>
      </c>
      <c r="P3773" s="12" t="n">
        <v>0</v>
      </c>
      <c r="Q3773" s="23" t="n">
        <f>M3775/H3773</f>
        <v>0.04</v>
      </c>
    </row>
    <row r="3774" ht="22.5" customHeight="1">
      <c r="A3774" s="78"/>
      <c r="B3774" s="34"/>
      <c r="C3774" s="13"/>
      <c r="D3774" s="20"/>
      <c r="E3774" s="20"/>
      <c r="F3774" s="20"/>
      <c r="G3774" s="29"/>
      <c r="H3774" s="20"/>
      <c r="I3774" s="20"/>
      <c r="J3774" s="13" t="s">
        <v>127</v>
      </c>
      <c r="K3774" s="17" t="n">
        <v>32043</v>
      </c>
      <c r="L3774" s="15" t="n">
        <v>216</v>
      </c>
      <c r="M3774" s="15" t="n">
        <v>3</v>
      </c>
      <c r="N3774" s="12" t="n">
        <v>0.004</v>
      </c>
      <c r="O3774" s="12" t="n">
        <v>0.305</v>
      </c>
      <c r="P3774" s="12" t="n">
        <v>0.914</v>
      </c>
      <c r="Q3774" s="26"/>
    </row>
    <row r="3775" ht="22.5" customHeight="1">
      <c r="A3775" s="78"/>
      <c r="B3775" s="34"/>
      <c r="C3775" s="13"/>
      <c r="D3775" s="20"/>
      <c r="E3775" s="20"/>
      <c r="F3775" s="20"/>
      <c r="G3775" s="29"/>
      <c r="H3775" s="20"/>
      <c r="I3775" s="20"/>
      <c r="J3775" s="13" t="s">
        <v>128</v>
      </c>
      <c r="K3775" s="17" t="n">
        <v>82993</v>
      </c>
      <c r="L3775" s="15" t="n">
        <v>507</v>
      </c>
      <c r="M3775" s="17" t="n">
        <v>8</v>
      </c>
      <c r="N3775" s="12" t="n">
        <v>0.003</v>
      </c>
      <c r="O3775" s="12" t="n">
        <v>0.177</v>
      </c>
      <c r="P3775" s="12" t="n">
        <v>1.415</v>
      </c>
      <c r="Q3775" s="26"/>
    </row>
    <row r="3776" ht="22.5" customHeight="1">
      <c r="A3776" s="78"/>
      <c r="B3776" s="34"/>
      <c r="C3776" s="13" t="n">
        <v>4383473</v>
      </c>
      <c r="D3776" s="13" t="s">
        <v>35</v>
      </c>
      <c r="E3776" s="13" t="s">
        <v>14</v>
      </c>
      <c r="F3776" s="13" t="s">
        <v>15</v>
      </c>
      <c r="G3776" s="24" t="n">
        <v>0.2</v>
      </c>
      <c r="H3776" s="13" t="n">
        <v>150</v>
      </c>
      <c r="I3776" s="21" t="n">
        <f>G3776*H3776*7</f>
        <v>210</v>
      </c>
      <c r="J3776" s="13" t="s">
        <v>126</v>
      </c>
      <c r="K3776" s="17" t="n">
        <v>73</v>
      </c>
      <c r="L3776" s="15" t="n">
        <v>6</v>
      </c>
      <c r="M3776" s="15" t="n">
        <v>0</v>
      </c>
      <c r="N3776" s="12" t="n">
        <v>0</v>
      </c>
      <c r="O3776" s="12" t="n">
        <v>0</v>
      </c>
      <c r="P3776" s="12" t="n">
        <v>0</v>
      </c>
      <c r="Q3776" s="23" t="n">
        <f>M3778/H3776</f>
        <v>1</v>
      </c>
    </row>
    <row r="3777" ht="22.5" customHeight="1">
      <c r="A3777" s="78"/>
      <c r="B3777" s="34"/>
      <c r="C3777" s="13"/>
      <c r="D3777" s="20"/>
      <c r="E3777" s="20"/>
      <c r="F3777" s="20"/>
      <c r="G3777" s="29"/>
      <c r="H3777" s="20"/>
      <c r="I3777" s="20"/>
      <c r="J3777" s="13" t="s">
        <v>127</v>
      </c>
      <c r="K3777" s="17" t="n">
        <v>28233</v>
      </c>
      <c r="L3777" s="15" t="n">
        <v>2794</v>
      </c>
      <c r="M3777" s="15" t="n">
        <v>67</v>
      </c>
      <c r="N3777" s="12" t="n">
        <v>0.005</v>
      </c>
      <c r="O3777" s="12" t="n">
        <v>0.197</v>
      </c>
      <c r="P3777" s="12" t="n">
        <v>13.212</v>
      </c>
      <c r="Q3777" s="26"/>
    </row>
    <row r="3778" ht="22.5" customHeight="1">
      <c r="A3778" s="78"/>
      <c r="B3778" s="34"/>
      <c r="C3778" s="13"/>
      <c r="D3778" s="20"/>
      <c r="E3778" s="20"/>
      <c r="F3778" s="20"/>
      <c r="G3778" s="29"/>
      <c r="H3778" s="20"/>
      <c r="I3778" s="20"/>
      <c r="J3778" s="13" t="s">
        <v>128</v>
      </c>
      <c r="K3778" s="17" t="n">
        <v>52431</v>
      </c>
      <c r="L3778" s="15" t="n">
        <v>5947</v>
      </c>
      <c r="M3778" s="15" t="n">
        <v>150</v>
      </c>
      <c r="N3778" s="12" t="n">
        <v>0.005</v>
      </c>
      <c r="O3778" s="12" t="n">
        <v>0.195</v>
      </c>
      <c r="P3778" s="12" t="n">
        <v>29.25</v>
      </c>
      <c r="Q3778" s="26"/>
    </row>
    <row r="3779" ht="22.5" customHeight="1">
      <c r="A3779" s="78"/>
      <c r="B3779" s="34"/>
      <c r="C3779" s="13" t="n">
        <v>8094753</v>
      </c>
      <c r="D3779" s="13" t="s">
        <v>35</v>
      </c>
      <c r="E3779" s="13" t="s">
        <v>14</v>
      </c>
      <c r="F3779" s="13" t="s">
        <v>26</v>
      </c>
      <c r="G3779" s="24" t="n">
        <v>0.3</v>
      </c>
      <c r="H3779" s="13" t="n">
        <v>400</v>
      </c>
      <c r="I3779" s="21" t="n">
        <f>G3779*H3779*7</f>
        <v>840</v>
      </c>
      <c r="J3779" s="13" t="s">
        <v>126</v>
      </c>
      <c r="K3779" s="17" t="n">
        <v>124442</v>
      </c>
      <c r="L3779" s="15" t="n">
        <v>496</v>
      </c>
      <c r="M3779" s="15" t="n">
        <v>23</v>
      </c>
      <c r="N3779" s="12" t="n">
        <v>0.02</v>
      </c>
      <c r="O3779" s="12" t="n">
        <v>0.41</v>
      </c>
      <c r="P3779" s="12" t="n">
        <v>9.34</v>
      </c>
      <c r="Q3779" s="23" t="n">
        <f>M3781/H3779</f>
        <v>0.625</v>
      </c>
    </row>
    <row r="3780" ht="22.5" customHeight="1">
      <c r="A3780" s="78"/>
      <c r="B3780" s="34"/>
      <c r="C3780" s="13"/>
      <c r="D3780" s="20"/>
      <c r="E3780" s="20"/>
      <c r="F3780" s="20"/>
      <c r="G3780" s="29"/>
      <c r="H3780" s="20"/>
      <c r="I3780" s="20"/>
      <c r="J3780" s="13" t="s">
        <v>127</v>
      </c>
      <c r="K3780" s="17" t="n">
        <v>413702</v>
      </c>
      <c r="L3780" s="15" t="n">
        <v>1671</v>
      </c>
      <c r="M3780" s="15" t="n">
        <v>117</v>
      </c>
      <c r="N3780" s="12" t="n">
        <v>0.01</v>
      </c>
      <c r="O3780" s="12" t="n">
        <v>0.17</v>
      </c>
      <c r="P3780" s="12" t="n">
        <v>19.53</v>
      </c>
      <c r="Q3780" s="26"/>
    </row>
    <row r="3781" ht="22.5" customHeight="1">
      <c r="A3781" s="78"/>
      <c r="B3781" s="34"/>
      <c r="C3781" s="13"/>
      <c r="D3781" s="20"/>
      <c r="E3781" s="20"/>
      <c r="F3781" s="20"/>
      <c r="G3781" s="29"/>
      <c r="H3781" s="20"/>
      <c r="I3781" s="20"/>
      <c r="J3781" s="13" t="s">
        <v>128</v>
      </c>
      <c r="K3781" s="17" t="n">
        <v>505580</v>
      </c>
      <c r="L3781" s="15" t="n">
        <v>2489</v>
      </c>
      <c r="M3781" s="15" t="n">
        <v>250</v>
      </c>
      <c r="N3781" s="12" t="n">
        <v>0.01</v>
      </c>
      <c r="O3781" s="12" t="n">
        <v>0.14</v>
      </c>
      <c r="P3781" s="12" t="n">
        <v>33.81</v>
      </c>
      <c r="Q3781" s="26"/>
    </row>
    <row r="3782" ht="22.5" customHeight="1">
      <c r="A3782" s="78"/>
      <c r="B3782" s="34"/>
      <c r="C3782" s="13" t="n">
        <v>9415350</v>
      </c>
      <c r="D3782" s="13" t="s">
        <v>37</v>
      </c>
      <c r="E3782" s="13" t="s">
        <v>14</v>
      </c>
      <c r="F3782" s="13" t="s">
        <v>26</v>
      </c>
      <c r="G3782" s="24" t="n">
        <v>0.15</v>
      </c>
      <c r="H3782" s="13" t="n">
        <v>50</v>
      </c>
      <c r="I3782" s="21" t="n">
        <f>G3782*H3782*7</f>
        <v>52.5</v>
      </c>
      <c r="J3782" s="13" t="s">
        <v>126</v>
      </c>
      <c r="K3782" s="17" t="n">
        <v>483</v>
      </c>
      <c r="L3782" s="15" t="n">
        <v>7</v>
      </c>
      <c r="M3782" s="15" t="n">
        <v>3</v>
      </c>
      <c r="N3782" s="12" t="n">
        <v>0.02</v>
      </c>
      <c r="O3782" s="12" t="n">
        <v>0.05</v>
      </c>
      <c r="P3782" s="12" t="n">
        <v>0.14</v>
      </c>
      <c r="Q3782" s="23" t="n">
        <f>M3784/H3782</f>
        <v>0.28</v>
      </c>
    </row>
    <row r="3783" ht="22.5" customHeight="1">
      <c r="A3783" s="78"/>
      <c r="B3783" s="34"/>
      <c r="C3783" s="13"/>
      <c r="D3783" s="20"/>
      <c r="E3783" s="20"/>
      <c r="F3783" s="20"/>
      <c r="G3783" s="29"/>
      <c r="H3783" s="20"/>
      <c r="I3783" s="20"/>
      <c r="J3783" s="13" t="s">
        <v>127</v>
      </c>
      <c r="K3783" s="17" t="n">
        <v>2436</v>
      </c>
      <c r="L3783" s="15" t="n">
        <v>71</v>
      </c>
      <c r="M3783" s="15" t="n">
        <v>14</v>
      </c>
      <c r="N3783" s="12" t="n">
        <v>0.01</v>
      </c>
      <c r="O3783" s="12" t="n">
        <v>0.07</v>
      </c>
      <c r="P3783" s="12" t="n">
        <v>0.99</v>
      </c>
      <c r="Q3783" s="26"/>
    </row>
    <row r="3784" ht="22.5" customHeight="1">
      <c r="A3784" s="78"/>
      <c r="B3784" s="34"/>
      <c r="C3784" s="13"/>
      <c r="D3784" s="20"/>
      <c r="E3784" s="20"/>
      <c r="F3784" s="20"/>
      <c r="G3784" s="29"/>
      <c r="H3784" s="20"/>
      <c r="I3784" s="20"/>
      <c r="J3784" s="13" t="s">
        <v>128</v>
      </c>
      <c r="K3784" s="17" t="n">
        <v>6075</v>
      </c>
      <c r="L3784" s="15" t="n">
        <v>191</v>
      </c>
      <c r="M3784" s="15" t="n">
        <v>14</v>
      </c>
      <c r="N3784" s="12" t="n">
        <v>0.01</v>
      </c>
      <c r="O3784" s="12" t="n">
        <v>0.16</v>
      </c>
      <c r="P3784" s="12" t="n">
        <v>2.28</v>
      </c>
      <c r="Q3784" s="26"/>
    </row>
    <row r="3785" ht="22.5" customHeight="1">
      <c r="A3785" s="78"/>
      <c r="B3785" s="34"/>
      <c r="C3785" s="13" t="n">
        <v>2783561</v>
      </c>
      <c r="D3785" s="13" t="s">
        <v>38</v>
      </c>
      <c r="E3785" s="13" t="s">
        <v>14</v>
      </c>
      <c r="F3785" s="13" t="s">
        <v>15</v>
      </c>
      <c r="G3785" s="24" t="n">
        <v>0.1</v>
      </c>
      <c r="H3785" s="13" t="n">
        <v>500</v>
      </c>
      <c r="I3785" s="21" t="n">
        <f>G3785*H3785*7</f>
        <v>350</v>
      </c>
      <c r="J3785" s="13" t="s">
        <v>126</v>
      </c>
      <c r="K3785" s="17" t="n">
        <v>33</v>
      </c>
      <c r="L3785" s="15" t="n">
        <v>2</v>
      </c>
      <c r="M3785" s="15" t="n">
        <v>0</v>
      </c>
      <c r="N3785" s="12" t="n">
        <v>0</v>
      </c>
      <c r="O3785" s="12" t="n">
        <v>0</v>
      </c>
      <c r="P3785" s="12" t="n">
        <v>0</v>
      </c>
      <c r="Q3785" s="23" t="n">
        <f>M3787/H3785</f>
        <v>0.88</v>
      </c>
    </row>
    <row r="3786" ht="22.5" customHeight="1">
      <c r="A3786" s="78"/>
      <c r="B3786" s="34"/>
      <c r="C3786" s="13"/>
      <c r="D3786" s="20"/>
      <c r="E3786" s="20"/>
      <c r="F3786" s="20"/>
      <c r="G3786" s="29"/>
      <c r="H3786" s="20"/>
      <c r="I3786" s="20"/>
      <c r="J3786" s="13" t="s">
        <v>127</v>
      </c>
      <c r="K3786" s="17" t="n">
        <v>22233</v>
      </c>
      <c r="L3786" s="15" t="n">
        <v>6157</v>
      </c>
      <c r="M3786" s="17" t="n">
        <v>198</v>
      </c>
      <c r="N3786" s="12" t="n">
        <v>0.003</v>
      </c>
      <c r="O3786" s="12" t="n">
        <v>0.102</v>
      </c>
      <c r="P3786" s="12" t="n">
        <v>20.115</v>
      </c>
      <c r="Q3786" s="26"/>
    </row>
    <row r="3787" ht="22.5" customHeight="1">
      <c r="A3787" s="78"/>
      <c r="B3787" s="34"/>
      <c r="C3787" s="13"/>
      <c r="D3787" s="20"/>
      <c r="E3787" s="20"/>
      <c r="F3787" s="20"/>
      <c r="G3787" s="29"/>
      <c r="H3787" s="20"/>
      <c r="I3787" s="20"/>
      <c r="J3787" s="13" t="s">
        <v>128</v>
      </c>
      <c r="K3787" s="17" t="n">
        <v>53973</v>
      </c>
      <c r="L3787" s="15" t="n">
        <v>10541</v>
      </c>
      <c r="M3787" s="17" t="n">
        <v>440</v>
      </c>
      <c r="N3787" s="12" t="n">
        <v>0.004</v>
      </c>
      <c r="O3787" s="12" t="n">
        <v>0.102</v>
      </c>
      <c r="P3787" s="12" t="n">
        <v>44.86</v>
      </c>
      <c r="Q3787" s="26"/>
    </row>
    <row r="3788" ht="22.5" customHeight="1">
      <c r="A3788" s="78"/>
      <c r="B3788" s="34"/>
      <c r="C3788" s="13" t="n">
        <v>10599157</v>
      </c>
      <c r="D3788" s="13" t="s">
        <v>39</v>
      </c>
      <c r="E3788" s="13" t="s">
        <v>14</v>
      </c>
      <c r="F3788" s="13" t="s">
        <v>15</v>
      </c>
      <c r="G3788" s="24" t="n">
        <v>0.3</v>
      </c>
      <c r="H3788" s="13" t="n">
        <v>150</v>
      </c>
      <c r="I3788" s="21" t="n">
        <f>G3788*H3788*7</f>
        <v>315</v>
      </c>
      <c r="J3788" s="13" t="s">
        <v>126</v>
      </c>
      <c r="K3788" s="17" t="n">
        <v>7</v>
      </c>
      <c r="L3788" s="15" t="n">
        <v>1</v>
      </c>
      <c r="M3788" s="15" t="n">
        <v>0</v>
      </c>
      <c r="N3788" s="12" t="n">
        <v>0</v>
      </c>
      <c r="O3788" s="12" t="n">
        <v>0</v>
      </c>
      <c r="P3788" s="12" t="n">
        <v>0</v>
      </c>
      <c r="Q3788" s="23" t="n">
        <f>M3790/H3788</f>
        <v>0.68</v>
      </c>
    </row>
    <row r="3789" ht="22.5" customHeight="1">
      <c r="A3789" s="78"/>
      <c r="B3789" s="34"/>
      <c r="C3789" s="13"/>
      <c r="D3789" s="20"/>
      <c r="E3789" s="20"/>
      <c r="F3789" s="20"/>
      <c r="G3789" s="29"/>
      <c r="H3789" s="20"/>
      <c r="I3789" s="20"/>
      <c r="J3789" s="13" t="s">
        <v>127</v>
      </c>
      <c r="K3789" s="17" t="n">
        <v>9213</v>
      </c>
      <c r="L3789" s="15" t="n">
        <v>2720</v>
      </c>
      <c r="M3789" s="17" t="n">
        <v>36</v>
      </c>
      <c r="N3789" s="12" t="n">
        <v>0.004</v>
      </c>
      <c r="O3789" s="12" t="n">
        <v>0.31</v>
      </c>
      <c r="P3789" s="12" t="n">
        <v>11.15</v>
      </c>
      <c r="Q3789" s="26"/>
    </row>
    <row r="3790" ht="22.5" customHeight="1">
      <c r="A3790" s="78"/>
      <c r="B3790" s="34"/>
      <c r="C3790" s="13"/>
      <c r="D3790" s="20"/>
      <c r="E3790" s="20"/>
      <c r="F3790" s="20"/>
      <c r="G3790" s="29"/>
      <c r="H3790" s="20"/>
      <c r="I3790" s="20"/>
      <c r="J3790" s="13" t="s">
        <v>128</v>
      </c>
      <c r="K3790" s="17" t="n">
        <v>18843</v>
      </c>
      <c r="L3790" s="15" t="n">
        <v>5476</v>
      </c>
      <c r="M3790" s="17" t="n">
        <v>102</v>
      </c>
      <c r="N3790" s="12" t="n">
        <v>0.006</v>
      </c>
      <c r="O3790" s="12" t="n">
        <v>0.313</v>
      </c>
      <c r="P3790" s="12" t="n">
        <v>31.9</v>
      </c>
      <c r="Q3790" s="26"/>
    </row>
    <row r="3791" ht="22.5" customHeight="1">
      <c r="A3791" s="78"/>
      <c r="B3791" s="34"/>
      <c r="C3791" s="13" t="n">
        <v>10599681</v>
      </c>
      <c r="D3791" s="13" t="s">
        <v>40</v>
      </c>
      <c r="E3791" s="13" t="s">
        <v>14</v>
      </c>
      <c r="F3791" s="13" t="s">
        <v>15</v>
      </c>
      <c r="G3791" s="24" t="n">
        <v>0.13</v>
      </c>
      <c r="H3791" s="13" t="n">
        <v>400</v>
      </c>
      <c r="I3791" s="21" t="n">
        <f>G3791*H3791*7</f>
        <v>364</v>
      </c>
      <c r="J3791" s="13" t="s">
        <v>126</v>
      </c>
      <c r="K3791" s="15" t="n">
        <v>146</v>
      </c>
      <c r="L3791" s="15" t="n">
        <v>40</v>
      </c>
      <c r="M3791" s="15" t="n">
        <v>5</v>
      </c>
      <c r="N3791" s="12" t="n">
        <v>0.016</v>
      </c>
      <c r="O3791" s="12" t="n">
        <v>0.13</v>
      </c>
      <c r="P3791" s="12" t="n">
        <v>0.65</v>
      </c>
      <c r="Q3791" s="23" t="n">
        <f>M3793/H3791</f>
        <v>0.82</v>
      </c>
    </row>
    <row r="3792" ht="22.5" customHeight="1">
      <c r="A3792" s="78"/>
      <c r="B3792" s="34"/>
      <c r="C3792" s="13"/>
      <c r="D3792" s="20"/>
      <c r="E3792" s="20"/>
      <c r="F3792" s="20"/>
      <c r="G3792" s="29"/>
      <c r="H3792" s="20"/>
      <c r="I3792" s="20"/>
      <c r="J3792" s="13" t="s">
        <v>127</v>
      </c>
      <c r="K3792" s="17" t="n">
        <v>6193</v>
      </c>
      <c r="L3792" s="15" t="n">
        <v>1424</v>
      </c>
      <c r="M3792" s="17" t="n">
        <v>90</v>
      </c>
      <c r="N3792" s="12" t="n">
        <v>0.008</v>
      </c>
      <c r="O3792" s="12" t="n">
        <v>0.13</v>
      </c>
      <c r="P3792" s="12" t="n">
        <v>11.7</v>
      </c>
      <c r="Q3792" s="26"/>
    </row>
    <row r="3793" ht="22.5" customHeight="1">
      <c r="A3793" s="78"/>
      <c r="B3793" s="34"/>
      <c r="C3793" s="13"/>
      <c r="D3793" s="20"/>
      <c r="E3793" s="20"/>
      <c r="F3793" s="20"/>
      <c r="G3793" s="29"/>
      <c r="H3793" s="20"/>
      <c r="I3793" s="20"/>
      <c r="J3793" s="13" t="s">
        <v>128</v>
      </c>
      <c r="K3793" s="17" t="n">
        <v>22518</v>
      </c>
      <c r="L3793" s="15" t="n">
        <v>6151</v>
      </c>
      <c r="M3793" s="17" t="n">
        <v>328</v>
      </c>
      <c r="N3793" s="12" t="n">
        <v>0.007</v>
      </c>
      <c r="O3793" s="12" t="n">
        <v>0.13</v>
      </c>
      <c r="P3793" s="12" t="n">
        <v>42.64</v>
      </c>
      <c r="Q3793" s="26"/>
    </row>
    <row r="3794" ht="22.5" customHeight="1">
      <c r="A3794" s="78"/>
      <c r="B3794" s="34"/>
      <c r="C3794" s="13" t="n">
        <v>6060965</v>
      </c>
      <c r="D3794" s="13" t="s">
        <v>35</v>
      </c>
      <c r="E3794" s="13" t="s">
        <v>14</v>
      </c>
      <c r="F3794" s="13" t="s">
        <v>15</v>
      </c>
      <c r="G3794" s="105" t="n">
        <v>0.3</v>
      </c>
      <c r="H3794" s="38" t="n">
        <v>100</v>
      </c>
      <c r="I3794" s="40" t="n">
        <f>G3794*H3794*7</f>
        <v>210</v>
      </c>
      <c r="J3794" s="13" t="s">
        <v>126</v>
      </c>
      <c r="K3794" s="15" t="n">
        <v>85</v>
      </c>
      <c r="L3794" s="15" t="n">
        <v>4</v>
      </c>
      <c r="M3794" s="15" t="n">
        <v>0</v>
      </c>
      <c r="N3794" s="12" t="n">
        <v>0</v>
      </c>
      <c r="O3794" s="12" t="n">
        <v>0</v>
      </c>
      <c r="P3794" s="12" t="n">
        <v>0</v>
      </c>
      <c r="Q3794" s="23" t="n">
        <f>M3796/H3794</f>
        <v>0.82</v>
      </c>
    </row>
    <row r="3795" ht="22.5" customHeight="1">
      <c r="A3795" s="78"/>
      <c r="B3795" s="34"/>
      <c r="C3795" s="20"/>
      <c r="D3795" s="20"/>
      <c r="E3795" s="20"/>
      <c r="F3795" s="20"/>
      <c r="G3795" s="45"/>
      <c r="H3795" s="34"/>
      <c r="I3795" s="34"/>
      <c r="J3795" s="13" t="s">
        <v>127</v>
      </c>
      <c r="K3795" s="15" t="n">
        <v>10025</v>
      </c>
      <c r="L3795" s="15" t="n">
        <v>816</v>
      </c>
      <c r="M3795" s="16" t="n">
        <v>23</v>
      </c>
      <c r="N3795" s="12" t="n">
        <v>0.009</v>
      </c>
      <c r="O3795" s="12" t="n">
        <v>0.304</v>
      </c>
      <c r="P3795" s="12" t="n">
        <v>7</v>
      </c>
      <c r="Q3795" s="26"/>
    </row>
    <row r="3796" ht="22.5" customHeight="1">
      <c r="A3796" s="78"/>
      <c r="B3796" s="34"/>
      <c r="C3796" s="20"/>
      <c r="D3796" s="20"/>
      <c r="E3796" s="20"/>
      <c r="F3796" s="20"/>
      <c r="G3796" s="46"/>
      <c r="H3796" s="30"/>
      <c r="I3796" s="30"/>
      <c r="J3796" s="13" t="s">
        <v>128</v>
      </c>
      <c r="K3796" s="15" t="n">
        <v>24364</v>
      </c>
      <c r="L3796" s="15" t="n">
        <v>2517</v>
      </c>
      <c r="M3796" s="16" t="n">
        <v>82</v>
      </c>
      <c r="N3796" s="12" t="n">
        <v>0.01</v>
      </c>
      <c r="O3796" s="12" t="n">
        <v>0.302</v>
      </c>
      <c r="P3796" s="12" t="n">
        <v>24.75</v>
      </c>
      <c r="Q3796" s="26"/>
    </row>
    <row r="3797" ht="22.5" customHeight="1">
      <c r="A3797" s="78"/>
      <c r="B3797" s="34"/>
      <c r="C3797" s="13" t="n">
        <v>10842514</v>
      </c>
      <c r="D3797" s="13" t="s">
        <v>41</v>
      </c>
      <c r="E3797" s="13" t="s">
        <v>14</v>
      </c>
      <c r="F3797" s="13" t="s">
        <v>26</v>
      </c>
      <c r="G3797" s="105" t="n">
        <v>0.15</v>
      </c>
      <c r="H3797" s="38" t="n">
        <v>100</v>
      </c>
      <c r="I3797" s="40" t="n">
        <f>G3797*H3797*7</f>
        <v>105</v>
      </c>
      <c r="J3797" s="13" t="s">
        <v>126</v>
      </c>
      <c r="K3797" s="15" t="n">
        <v>1</v>
      </c>
      <c r="L3797" s="15" t="n">
        <v>1</v>
      </c>
      <c r="M3797" s="15" t="n">
        <v>0</v>
      </c>
      <c r="N3797" s="12" t="n">
        <v>0</v>
      </c>
      <c r="O3797" s="12" t="n">
        <v>0</v>
      </c>
      <c r="P3797" s="12" t="n">
        <v>0</v>
      </c>
      <c r="Q3797" s="23" t="n">
        <f>M3799/H3797</f>
        <v>0</v>
      </c>
    </row>
    <row r="3798" ht="22.5" customHeight="1">
      <c r="A3798" s="78"/>
      <c r="B3798" s="34"/>
      <c r="C3798" s="20"/>
      <c r="D3798" s="20"/>
      <c r="E3798" s="20"/>
      <c r="F3798" s="20"/>
      <c r="G3798" s="45"/>
      <c r="H3798" s="34"/>
      <c r="I3798" s="34"/>
      <c r="J3798" s="13" t="s">
        <v>127</v>
      </c>
      <c r="K3798" s="15" t="n">
        <v>13</v>
      </c>
      <c r="L3798" s="15" t="n">
        <v>3</v>
      </c>
      <c r="M3798" s="15" t="n">
        <v>0</v>
      </c>
      <c r="N3798" s="12" t="n">
        <v>0</v>
      </c>
      <c r="O3798" s="12" t="n">
        <v>0</v>
      </c>
      <c r="P3798" s="12" t="n">
        <v>0.01</v>
      </c>
      <c r="Q3798" s="26"/>
      <c r="R3798" s="4" t="s">
        <v>130</v>
      </c>
    </row>
    <row r="3799" ht="22.5" customHeight="1">
      <c r="A3799" s="78"/>
      <c r="B3799" s="34"/>
      <c r="C3799" s="20"/>
      <c r="D3799" s="20"/>
      <c r="E3799" s="20"/>
      <c r="F3799" s="20"/>
      <c r="G3799" s="46"/>
      <c r="H3799" s="30"/>
      <c r="I3799" s="30"/>
      <c r="J3799" s="13" t="s">
        <v>128</v>
      </c>
      <c r="K3799" s="15" t="n">
        <v>56</v>
      </c>
      <c r="L3799" s="15" t="n">
        <v>31</v>
      </c>
      <c r="M3799" s="15" t="n">
        <v>0</v>
      </c>
      <c r="N3799" s="12" t="n">
        <v>0</v>
      </c>
      <c r="O3799" s="12" t="n">
        <v>0</v>
      </c>
      <c r="P3799" s="12" t="n">
        <v>0.06</v>
      </c>
      <c r="Q3799" s="26"/>
    </row>
    <row r="3800" ht="22.5" customHeight="1">
      <c r="A3800" s="78"/>
      <c r="B3800" s="34"/>
      <c r="C3800" s="13" t="n">
        <v>10815258</v>
      </c>
      <c r="D3800" s="13" t="s">
        <v>41</v>
      </c>
      <c r="E3800" s="13" t="s">
        <v>14</v>
      </c>
      <c r="F3800" s="13" t="s">
        <v>15</v>
      </c>
      <c r="G3800" s="105" t="n">
        <v>0.15</v>
      </c>
      <c r="H3800" s="38" t="n">
        <v>100</v>
      </c>
      <c r="I3800" s="40" t="n">
        <f>G3800*H3800*7</f>
        <v>105</v>
      </c>
      <c r="J3800" s="13" t="s">
        <v>126</v>
      </c>
      <c r="K3800" s="15" t="n">
        <v>85</v>
      </c>
      <c r="L3800" s="15" t="n">
        <v>4</v>
      </c>
      <c r="M3800" s="15" t="n">
        <v>0</v>
      </c>
      <c r="N3800" s="12" t="n">
        <v>0</v>
      </c>
      <c r="O3800" s="12" t="n">
        <v>0</v>
      </c>
      <c r="P3800" s="12" t="n">
        <v>0</v>
      </c>
      <c r="Q3800" s="23" t="n">
        <f>M3802/H3800</f>
        <v>0.02</v>
      </c>
    </row>
    <row r="3801" ht="22.5" customHeight="1">
      <c r="A3801" s="78"/>
      <c r="B3801" s="34"/>
      <c r="C3801" s="20"/>
      <c r="D3801" s="20"/>
      <c r="E3801" s="20"/>
      <c r="F3801" s="20"/>
      <c r="G3801" s="45"/>
      <c r="H3801" s="34"/>
      <c r="I3801" s="34"/>
      <c r="J3801" s="13" t="s">
        <v>127</v>
      </c>
      <c r="K3801" s="15" t="n">
        <v>3114</v>
      </c>
      <c r="L3801" s="15" t="n">
        <v>25</v>
      </c>
      <c r="M3801" s="15" t="n">
        <v>1</v>
      </c>
      <c r="N3801" s="12" t="n">
        <v>0.008</v>
      </c>
      <c r="O3801" s="12" t="n">
        <v>0.21</v>
      </c>
      <c r="P3801" s="12" t="n">
        <v>0.21</v>
      </c>
      <c r="Q3801" s="26"/>
    </row>
    <row r="3802" ht="22.5" customHeight="1">
      <c r="A3802" s="78"/>
      <c r="B3802" s="34"/>
      <c r="C3802" s="20"/>
      <c r="D3802" s="20"/>
      <c r="E3802" s="20"/>
      <c r="F3802" s="20"/>
      <c r="G3802" s="46"/>
      <c r="H3802" s="30"/>
      <c r="I3802" s="30"/>
      <c r="J3802" s="13" t="s">
        <v>128</v>
      </c>
      <c r="K3802" s="15" t="n">
        <v>7455</v>
      </c>
      <c r="L3802" s="15" t="n">
        <v>77</v>
      </c>
      <c r="M3802" s="15" t="n">
        <v>2</v>
      </c>
      <c r="N3802" s="12" t="n">
        <v>0.005</v>
      </c>
      <c r="O3802" s="12" t="n">
        <v>0.21</v>
      </c>
      <c r="P3802" s="12" t="n">
        <v>0.42</v>
      </c>
      <c r="Q3802" s="26"/>
    </row>
    <row r="3803" ht="22.5" customHeight="1">
      <c r="A3803" s="78"/>
      <c r="B3803" s="34"/>
      <c r="C3803" s="13" t="n">
        <v>91535229</v>
      </c>
      <c r="D3803" s="13" t="s">
        <v>31</v>
      </c>
      <c r="E3803" s="13" t="s">
        <v>36</v>
      </c>
      <c r="F3803" s="13" t="s">
        <v>15</v>
      </c>
      <c r="G3803" s="105" t="n">
        <v>0.02</v>
      </c>
      <c r="H3803" s="38" t="n">
        <v>500</v>
      </c>
      <c r="I3803" s="40" t="n">
        <f>G3803*H3803*7</f>
        <v>70</v>
      </c>
      <c r="J3803" s="13" t="s">
        <v>126</v>
      </c>
      <c r="K3803" s="15" t="n">
        <v>112</v>
      </c>
      <c r="L3803" s="15" t="n">
        <v>0</v>
      </c>
      <c r="M3803" s="15" t="n">
        <v>0</v>
      </c>
      <c r="N3803" s="12" t="n">
        <v>0</v>
      </c>
      <c r="O3803" s="12" t="n">
        <v>0</v>
      </c>
      <c r="P3803" s="12" t="n">
        <v>0</v>
      </c>
      <c r="Q3803" s="23" t="n">
        <f>M3805/H3803</f>
        <v>0.03</v>
      </c>
    </row>
    <row r="3804" ht="22.5" customHeight="1">
      <c r="A3804" s="78"/>
      <c r="B3804" s="34"/>
      <c r="C3804" s="20"/>
      <c r="D3804" s="20"/>
      <c r="E3804" s="20"/>
      <c r="F3804" s="20"/>
      <c r="G3804" s="45"/>
      <c r="H3804" s="34"/>
      <c r="I3804" s="34"/>
      <c r="J3804" s="13" t="s">
        <v>127</v>
      </c>
      <c r="K3804" s="15" t="n">
        <v>2572</v>
      </c>
      <c r="L3804" s="15" t="n">
        <v>708</v>
      </c>
      <c r="M3804" s="15" t="n">
        <v>15</v>
      </c>
      <c r="N3804" s="12" t="n">
        <v>0.001</v>
      </c>
      <c r="O3804" s="12" t="n">
        <v>0.04</v>
      </c>
      <c r="P3804" s="12" t="n">
        <v>0.6</v>
      </c>
      <c r="Q3804" s="26"/>
    </row>
    <row r="3805" ht="22.5" customHeight="1">
      <c r="A3805" s="78"/>
      <c r="B3805" s="34"/>
      <c r="C3805" s="20"/>
      <c r="D3805" s="20"/>
      <c r="E3805" s="20"/>
      <c r="F3805" s="20"/>
      <c r="G3805" s="46"/>
      <c r="H3805" s="30"/>
      <c r="I3805" s="30"/>
      <c r="J3805" s="13" t="s">
        <v>128</v>
      </c>
      <c r="K3805" s="15" t="n">
        <v>3969</v>
      </c>
      <c r="L3805" s="15" t="n">
        <v>1002</v>
      </c>
      <c r="M3805" s="15" t="n">
        <v>15</v>
      </c>
      <c r="N3805" s="12" t="n">
        <v>0.001</v>
      </c>
      <c r="O3805" s="12" t="n">
        <v>0.04</v>
      </c>
      <c r="P3805" s="12" t="n">
        <v>0.6</v>
      </c>
      <c r="Q3805" s="26"/>
    </row>
    <row r="3806" ht="22.5" customHeight="1">
      <c r="A3806" s="78"/>
      <c r="B3806" s="34"/>
      <c r="C3806" s="13" t="n">
        <v>91535331</v>
      </c>
      <c r="D3806" s="13" t="s">
        <v>31</v>
      </c>
      <c r="E3806" s="13" t="s">
        <v>42</v>
      </c>
      <c r="F3806" s="13" t="s">
        <v>15</v>
      </c>
      <c r="G3806" s="105" t="n">
        <v>0.02</v>
      </c>
      <c r="H3806" s="38" t="n">
        <v>750</v>
      </c>
      <c r="I3806" s="40" t="n">
        <f>G3806*H3806*7</f>
        <v>105</v>
      </c>
      <c r="J3806" s="13" t="s">
        <v>126</v>
      </c>
      <c r="K3806" s="15" t="n">
        <v>11</v>
      </c>
      <c r="L3806" s="15" t="n">
        <v>2</v>
      </c>
      <c r="M3806" s="15" t="n">
        <v>0</v>
      </c>
      <c r="N3806" s="12" t="n">
        <v>0</v>
      </c>
      <c r="O3806" s="12" t="n">
        <v>0</v>
      </c>
      <c r="P3806" s="12" t="n">
        <v>0</v>
      </c>
      <c r="Q3806" s="23" t="n">
        <f>M3808/H3806</f>
        <v>0.0226666666666667</v>
      </c>
    </row>
    <row r="3807" ht="22.5" customHeight="1">
      <c r="A3807" s="78"/>
      <c r="B3807" s="34"/>
      <c r="C3807" s="20"/>
      <c r="D3807" s="20"/>
      <c r="E3807" s="20"/>
      <c r="F3807" s="20"/>
      <c r="G3807" s="45"/>
      <c r="H3807" s="34"/>
      <c r="I3807" s="34"/>
      <c r="J3807" s="13" t="s">
        <v>127</v>
      </c>
      <c r="K3807" s="15" t="n">
        <v>1449</v>
      </c>
      <c r="L3807" s="15" t="n">
        <v>588</v>
      </c>
      <c r="M3807" s="15" t="n">
        <v>8</v>
      </c>
      <c r="N3807" s="12" t="n">
        <v>0.001</v>
      </c>
      <c r="O3807" s="12" t="n">
        <v>0.04</v>
      </c>
      <c r="P3807" s="12" t="n">
        <v>0.32</v>
      </c>
      <c r="Q3807" s="26"/>
    </row>
    <row r="3808" ht="22.5" customHeight="1">
      <c r="A3808" s="78"/>
      <c r="B3808" s="34"/>
      <c r="C3808" s="20"/>
      <c r="D3808" s="20"/>
      <c r="E3808" s="20"/>
      <c r="F3808" s="20"/>
      <c r="G3808" s="46"/>
      <c r="H3808" s="30"/>
      <c r="I3808" s="30"/>
      <c r="J3808" s="13" t="s">
        <v>128</v>
      </c>
      <c r="K3808" s="15" t="n">
        <v>3165</v>
      </c>
      <c r="L3808" s="15" t="n">
        <v>1250</v>
      </c>
      <c r="M3808" s="16" t="n">
        <v>17</v>
      </c>
      <c r="N3808" s="12" t="n">
        <v>0.001</v>
      </c>
      <c r="O3808" s="12" t="n">
        <v>0.04</v>
      </c>
      <c r="P3808" s="12" t="n">
        <v>0.68</v>
      </c>
      <c r="Q3808" s="26"/>
    </row>
    <row r="3809" ht="22.5" customHeight="1">
      <c r="A3809" s="78"/>
      <c r="B3809" s="34"/>
      <c r="C3809" s="13" t="n">
        <v>11324493</v>
      </c>
      <c r="D3809" s="13" t="s">
        <v>31</v>
      </c>
      <c r="E3809" s="13" t="s">
        <v>17</v>
      </c>
      <c r="F3809" s="13" t="s">
        <v>15</v>
      </c>
      <c r="G3809" s="105" t="n">
        <v>0.28</v>
      </c>
      <c r="H3809" s="38" t="n">
        <v>100</v>
      </c>
      <c r="I3809" s="40" t="n">
        <f>G3809*H3809*7</f>
        <v>196</v>
      </c>
      <c r="J3809" s="13" t="s">
        <v>126</v>
      </c>
      <c r="K3809" s="15" t="n">
        <v>3</v>
      </c>
      <c r="L3809" s="15" t="n">
        <v>1074</v>
      </c>
      <c r="M3809" s="15" t="n">
        <v>0</v>
      </c>
      <c r="N3809" s="12" t="n">
        <v>0</v>
      </c>
      <c r="O3809" s="12" t="n">
        <v>0</v>
      </c>
      <c r="P3809" s="12" t="n">
        <v>0</v>
      </c>
      <c r="Q3809" s="23" t="n">
        <f>M3811/H3809</f>
        <v>0.03</v>
      </c>
    </row>
    <row r="3810" ht="22.5" customHeight="1">
      <c r="A3810" s="78"/>
      <c r="B3810" s="34"/>
      <c r="C3810" s="20"/>
      <c r="D3810" s="20"/>
      <c r="E3810" s="20"/>
      <c r="F3810" s="20"/>
      <c r="G3810" s="45"/>
      <c r="H3810" s="34"/>
      <c r="I3810" s="34"/>
      <c r="J3810" s="13" t="s">
        <v>127</v>
      </c>
      <c r="K3810" s="15" t="n">
        <v>322</v>
      </c>
      <c r="L3810" s="15" t="n">
        <v>102</v>
      </c>
      <c r="M3810" s="15" t="n">
        <v>1</v>
      </c>
      <c r="N3810" s="12" t="n">
        <v>0.003</v>
      </c>
      <c r="O3810" s="18" t="n">
        <v>0.3</v>
      </c>
      <c r="P3810" s="12" t="n">
        <v>0.3</v>
      </c>
      <c r="Q3810" s="26"/>
    </row>
    <row r="3811" ht="22.5" customHeight="1">
      <c r="A3811" s="78"/>
      <c r="B3811" s="34"/>
      <c r="C3811" s="20"/>
      <c r="D3811" s="20"/>
      <c r="E3811" s="20"/>
      <c r="F3811" s="20"/>
      <c r="G3811" s="46"/>
      <c r="H3811" s="30"/>
      <c r="I3811" s="30"/>
      <c r="J3811" s="13" t="s">
        <v>128</v>
      </c>
      <c r="K3811" s="15" t="n">
        <v>856</v>
      </c>
      <c r="L3811" s="15" t="n">
        <v>279</v>
      </c>
      <c r="M3811" s="15" t="n">
        <v>3</v>
      </c>
      <c r="N3811" s="12" t="n">
        <v>0.004</v>
      </c>
      <c r="O3811" s="12" t="n">
        <v>0.367</v>
      </c>
      <c r="P3811" s="12" t="n">
        <v>1.1</v>
      </c>
      <c r="Q3811" s="26"/>
    </row>
    <row r="3812" ht="22.5" customHeight="1">
      <c r="A3812" s="78"/>
      <c r="B3812" s="34"/>
      <c r="C3812" s="13" t="n">
        <v>10298628</v>
      </c>
      <c r="D3812" s="13" t="s">
        <v>43</v>
      </c>
      <c r="E3812" s="13" t="s">
        <v>14</v>
      </c>
      <c r="F3812" s="13" t="s">
        <v>26</v>
      </c>
      <c r="G3812" s="105" t="n">
        <v>0.15</v>
      </c>
      <c r="H3812" s="38" t="n">
        <v>100</v>
      </c>
      <c r="I3812" s="40" t="n">
        <f>G3812*H3812*7</f>
        <v>105</v>
      </c>
      <c r="J3812" s="13" t="s">
        <v>126</v>
      </c>
      <c r="K3812" s="15" t="n">
        <v>32100</v>
      </c>
      <c r="L3812" s="15" t="n">
        <v>84</v>
      </c>
      <c r="M3812" s="15" t="n">
        <v>8</v>
      </c>
      <c r="N3812" s="12" t="n">
        <v>0.04</v>
      </c>
      <c r="O3812" s="12" t="n">
        <v>0.44</v>
      </c>
      <c r="P3812" s="12" t="n">
        <v>3.54</v>
      </c>
      <c r="Q3812" s="23" t="n">
        <f>M3814/H3812</f>
        <v>0.81</v>
      </c>
    </row>
    <row r="3813" ht="22.5" customHeight="1">
      <c r="A3813" s="78"/>
      <c r="B3813" s="34"/>
      <c r="C3813" s="20"/>
      <c r="D3813" s="20"/>
      <c r="E3813" s="20"/>
      <c r="F3813" s="20"/>
      <c r="G3813" s="45"/>
      <c r="H3813" s="34"/>
      <c r="I3813" s="34"/>
      <c r="J3813" s="13" t="s">
        <v>127</v>
      </c>
      <c r="K3813" s="15" t="n">
        <v>113642</v>
      </c>
      <c r="L3813" s="15" t="n">
        <v>295</v>
      </c>
      <c r="M3813" s="15" t="n">
        <v>33</v>
      </c>
      <c r="N3813" s="12" t="n">
        <v>0.03</v>
      </c>
      <c r="O3813" s="12" t="n">
        <v>0.24</v>
      </c>
      <c r="P3813" s="12" t="n">
        <v>7.98</v>
      </c>
      <c r="Q3813" s="26"/>
    </row>
    <row r="3814" ht="22.5" customHeight="1">
      <c r="A3814" s="78"/>
      <c r="B3814" s="34"/>
      <c r="C3814" s="20"/>
      <c r="D3814" s="20"/>
      <c r="E3814" s="20"/>
      <c r="F3814" s="20"/>
      <c r="G3814" s="46"/>
      <c r="H3814" s="30"/>
      <c r="I3814" s="30"/>
      <c r="J3814" s="13" t="s">
        <v>128</v>
      </c>
      <c r="K3814" s="15" t="n">
        <v>269765</v>
      </c>
      <c r="L3814" s="15" t="n">
        <v>795</v>
      </c>
      <c r="M3814" s="16" t="n">
        <v>81</v>
      </c>
      <c r="N3814" s="12" t="n">
        <v>0.03</v>
      </c>
      <c r="O3814" s="12" t="n">
        <v>0.27</v>
      </c>
      <c r="P3814" s="12" t="n">
        <v>21.86</v>
      </c>
      <c r="Q3814" s="26"/>
    </row>
    <row r="3815" ht="22.5" customHeight="1">
      <c r="A3815" s="78"/>
      <c r="B3815" s="34"/>
      <c r="C3815" s="13" t="n">
        <v>11655595</v>
      </c>
      <c r="D3815" s="13" t="s">
        <v>44</v>
      </c>
      <c r="E3815" s="13" t="s">
        <v>14</v>
      </c>
      <c r="F3815" s="13" t="s">
        <v>26</v>
      </c>
      <c r="G3815" s="105" t="n">
        <v>0.4</v>
      </c>
      <c r="H3815" s="38" t="n">
        <v>100</v>
      </c>
      <c r="I3815" s="40" t="n">
        <f>G3815*H3815*7</f>
        <v>280</v>
      </c>
      <c r="J3815" s="13" t="s">
        <v>126</v>
      </c>
      <c r="K3815" s="15" t="n">
        <v>31</v>
      </c>
      <c r="L3815" s="15" t="n">
        <v>0</v>
      </c>
      <c r="M3815" s="15" t="n">
        <v>0</v>
      </c>
      <c r="N3815" s="12" t="n">
        <v>0</v>
      </c>
      <c r="O3815" s="12" t="n">
        <v>0</v>
      </c>
      <c r="P3815" s="12" t="n">
        <v>0</v>
      </c>
      <c r="Q3815" s="23" t="n">
        <f>M3817/H3815</f>
        <v>0</v>
      </c>
    </row>
    <row r="3816" ht="22.5" customHeight="1">
      <c r="A3816" s="78"/>
      <c r="B3816" s="34"/>
      <c r="C3816" s="20"/>
      <c r="D3816" s="20"/>
      <c r="E3816" s="20"/>
      <c r="F3816" s="20"/>
      <c r="G3816" s="45"/>
      <c r="H3816" s="34"/>
      <c r="I3816" s="34"/>
      <c r="J3816" s="13" t="s">
        <v>127</v>
      </c>
      <c r="K3816" s="15" t="n">
        <v>180</v>
      </c>
      <c r="L3816" s="15" t="n">
        <v>1</v>
      </c>
      <c r="M3816" s="15" t="n">
        <v>0</v>
      </c>
      <c r="N3816" s="12" t="n">
        <v>0</v>
      </c>
      <c r="O3816" s="12" t="n">
        <v>0</v>
      </c>
      <c r="P3816" s="12" t="n">
        <v>0</v>
      </c>
      <c r="Q3816" s="26"/>
      <c r="R3816" s="4" t="s">
        <v>173</v>
      </c>
    </row>
    <row r="3817" ht="22.5" customHeight="1">
      <c r="A3817" s="78"/>
      <c r="B3817" s="34"/>
      <c r="C3817" s="20"/>
      <c r="D3817" s="20"/>
      <c r="E3817" s="20"/>
      <c r="F3817" s="20"/>
      <c r="G3817" s="46"/>
      <c r="H3817" s="30"/>
      <c r="I3817" s="30"/>
      <c r="J3817" s="13" t="s">
        <v>128</v>
      </c>
      <c r="K3817" s="15" t="n">
        <v>217</v>
      </c>
      <c r="L3817" s="15" t="n">
        <v>1</v>
      </c>
      <c r="M3817" s="15" t="n">
        <v>0</v>
      </c>
      <c r="N3817" s="12" t="n">
        <v>0</v>
      </c>
      <c r="O3817" s="12" t="n">
        <v>0</v>
      </c>
      <c r="P3817" s="12" t="n">
        <v>0</v>
      </c>
      <c r="Q3817" s="26"/>
    </row>
    <row r="3818" ht="22.5" customHeight="1">
      <c r="A3818" s="78"/>
      <c r="B3818" s="34"/>
      <c r="C3818" s="13" t="n">
        <v>11655596</v>
      </c>
      <c r="D3818" s="13" t="s">
        <v>44</v>
      </c>
      <c r="E3818" s="13" t="s">
        <v>14</v>
      </c>
      <c r="F3818" s="13" t="s">
        <v>12</v>
      </c>
      <c r="G3818" s="105" t="n">
        <v>0.3</v>
      </c>
      <c r="H3818" s="38" t="n">
        <v>50</v>
      </c>
      <c r="I3818" s="40" t="n">
        <f>G3818*H3818*7</f>
        <v>105</v>
      </c>
      <c r="J3818" s="13" t="s">
        <v>126</v>
      </c>
      <c r="K3818" s="15" t="n">
        <v>8</v>
      </c>
      <c r="L3818" s="15" t="n">
        <v>0</v>
      </c>
      <c r="M3818" s="15" t="n">
        <v>0</v>
      </c>
      <c r="N3818" s="12" t="n">
        <v>0</v>
      </c>
      <c r="O3818" s="12" t="n">
        <v>0</v>
      </c>
      <c r="P3818" s="12" t="n">
        <v>0</v>
      </c>
      <c r="Q3818" s="23" t="n">
        <f>M3820/H3818</f>
        <v>0</v>
      </c>
    </row>
    <row r="3819" ht="22.5" customHeight="1">
      <c r="A3819" s="78"/>
      <c r="B3819" s="34"/>
      <c r="C3819" s="20"/>
      <c r="D3819" s="20"/>
      <c r="E3819" s="20"/>
      <c r="F3819" s="20"/>
      <c r="G3819" s="45"/>
      <c r="H3819" s="34"/>
      <c r="I3819" s="34"/>
      <c r="J3819" s="13" t="s">
        <v>127</v>
      </c>
      <c r="K3819" s="15" t="n">
        <v>112</v>
      </c>
      <c r="L3819" s="15" t="n">
        <v>0</v>
      </c>
      <c r="M3819" s="15" t="n">
        <v>0</v>
      </c>
      <c r="N3819" s="12" t="n">
        <v>0</v>
      </c>
      <c r="O3819" s="12" t="n">
        <v>0</v>
      </c>
      <c r="P3819" s="12" t="n">
        <v>0</v>
      </c>
      <c r="Q3819" s="26"/>
      <c r="R3819" s="4" t="s">
        <v>132</v>
      </c>
    </row>
    <row r="3820" ht="22.5" customHeight="1">
      <c r="A3820" s="78"/>
      <c r="B3820" s="34"/>
      <c r="C3820" s="20"/>
      <c r="D3820" s="20"/>
      <c r="E3820" s="20"/>
      <c r="F3820" s="20"/>
      <c r="G3820" s="46"/>
      <c r="H3820" s="30"/>
      <c r="I3820" s="30"/>
      <c r="J3820" s="13" t="s">
        <v>128</v>
      </c>
      <c r="K3820" s="15" t="n">
        <v>686</v>
      </c>
      <c r="L3820" s="15" t="n">
        <v>2</v>
      </c>
      <c r="M3820" s="15" t="n">
        <v>0</v>
      </c>
      <c r="N3820" s="12" t="n">
        <v>0</v>
      </c>
      <c r="O3820" s="12" t="n">
        <v>0</v>
      </c>
      <c r="P3820" s="12" t="n">
        <v>0.0002</v>
      </c>
      <c r="Q3820" s="26"/>
    </row>
    <row r="3821" ht="22.5" customHeight="1">
      <c r="A3821" s="78"/>
      <c r="B3821" s="34"/>
      <c r="C3821" s="13" t="n">
        <v>11690183</v>
      </c>
      <c r="D3821" s="13" t="s">
        <v>38</v>
      </c>
      <c r="E3821" s="13" t="s">
        <v>14</v>
      </c>
      <c r="F3821" s="13" t="s">
        <v>15</v>
      </c>
      <c r="G3821" s="105" t="n">
        <v>0.1</v>
      </c>
      <c r="H3821" s="38" t="n">
        <v>100</v>
      </c>
      <c r="I3821" s="40" t="n">
        <f>G3821*H3821*7</f>
        <v>70</v>
      </c>
      <c r="J3821" s="13" t="s">
        <v>126</v>
      </c>
      <c r="K3821" s="15" t="n">
        <v>4</v>
      </c>
      <c r="L3821" s="15" t="n">
        <v>1</v>
      </c>
      <c r="M3821" s="15" t="n">
        <v>0</v>
      </c>
      <c r="N3821" s="12" t="n">
        <v>0</v>
      </c>
      <c r="O3821" s="12" t="n">
        <v>0</v>
      </c>
      <c r="P3821" s="12" t="n">
        <v>0</v>
      </c>
      <c r="Q3821" s="23" t="n">
        <f>M3823/H3821</f>
        <v>0.6</v>
      </c>
    </row>
    <row r="3822" ht="22.5" customHeight="1">
      <c r="A3822" s="78"/>
      <c r="B3822" s="34"/>
      <c r="C3822" s="20"/>
      <c r="D3822" s="20"/>
      <c r="E3822" s="20"/>
      <c r="F3822" s="20"/>
      <c r="G3822" s="45"/>
      <c r="H3822" s="34"/>
      <c r="I3822" s="34"/>
      <c r="J3822" s="13" t="s">
        <v>127</v>
      </c>
      <c r="K3822" s="15" t="n">
        <v>5675</v>
      </c>
      <c r="L3822" s="15" t="n">
        <v>1761</v>
      </c>
      <c r="M3822" s="16" t="n">
        <v>35</v>
      </c>
      <c r="N3822" s="12" t="n">
        <v>0.004</v>
      </c>
      <c r="O3822" s="12" t="n">
        <v>0.184</v>
      </c>
      <c r="P3822" s="12" t="n">
        <v>6.45</v>
      </c>
      <c r="Q3822" s="26"/>
    </row>
    <row r="3823" ht="22.5" customHeight="1">
      <c r="A3823" s="78"/>
      <c r="B3823" s="34"/>
      <c r="C3823" s="20"/>
      <c r="D3823" s="20"/>
      <c r="E3823" s="20"/>
      <c r="F3823" s="20"/>
      <c r="G3823" s="46"/>
      <c r="H3823" s="30"/>
      <c r="I3823" s="30"/>
      <c r="J3823" s="13" t="s">
        <v>128</v>
      </c>
      <c r="K3823" s="15" t="n">
        <v>12305</v>
      </c>
      <c r="L3823" s="15" t="n">
        <v>2850</v>
      </c>
      <c r="M3823" s="16" t="n">
        <v>60</v>
      </c>
      <c r="N3823" s="12" t="n">
        <v>0.004</v>
      </c>
      <c r="O3823" s="12" t="n">
        <v>0.187</v>
      </c>
      <c r="P3823" s="12" t="n">
        <v>11.2</v>
      </c>
      <c r="Q3823" s="26"/>
    </row>
    <row r="3824" ht="22.5" customHeight="1">
      <c r="A3824" s="78"/>
      <c r="B3824" s="34"/>
      <c r="C3824" s="13" t="n">
        <v>11763482</v>
      </c>
      <c r="D3824" s="13" t="s">
        <v>44</v>
      </c>
      <c r="E3824" s="13" t="s">
        <v>14</v>
      </c>
      <c r="F3824" s="13" t="s">
        <v>12</v>
      </c>
      <c r="G3824" s="105" t="n">
        <v>0.4</v>
      </c>
      <c r="H3824" s="38" t="n">
        <v>100</v>
      </c>
      <c r="I3824" s="40" t="n">
        <f>G3824*H3824*7</f>
        <v>280</v>
      </c>
      <c r="J3824" s="13" t="s">
        <v>126</v>
      </c>
      <c r="K3824" s="15" t="n">
        <v>0</v>
      </c>
      <c r="L3824" s="15" t="n">
        <v>0</v>
      </c>
      <c r="M3824" s="15" t="n">
        <v>0</v>
      </c>
      <c r="N3824" s="12" t="n">
        <v>0</v>
      </c>
      <c r="O3824" s="12" t="n">
        <v>0</v>
      </c>
      <c r="P3824" s="12" t="n">
        <v>0.0249</v>
      </c>
      <c r="Q3824" s="23" t="n">
        <f>M3826/H3824</f>
        <v>0</v>
      </c>
    </row>
    <row r="3825" ht="22.5" customHeight="1">
      <c r="A3825" s="78"/>
      <c r="B3825" s="34"/>
      <c r="C3825" s="20"/>
      <c r="D3825" s="20"/>
      <c r="E3825" s="20"/>
      <c r="F3825" s="20"/>
      <c r="G3825" s="45"/>
      <c r="H3825" s="34"/>
      <c r="I3825" s="34"/>
      <c r="J3825" s="13" t="s">
        <v>127</v>
      </c>
      <c r="K3825" s="15" t="n">
        <v>93</v>
      </c>
      <c r="L3825" s="15" t="n">
        <v>12</v>
      </c>
      <c r="M3825" s="15" t="n">
        <v>0</v>
      </c>
      <c r="N3825" s="12" t="n">
        <v>0.001</v>
      </c>
      <c r="O3825" s="12" t="n">
        <v>0</v>
      </c>
      <c r="P3825" s="12" t="n">
        <v>0.0078</v>
      </c>
      <c r="Q3825" s="26"/>
      <c r="R3825" s="4" t="s">
        <v>133</v>
      </c>
    </row>
    <row r="3826" ht="22.5" customHeight="1">
      <c r="A3826" s="78"/>
      <c r="B3826" s="34"/>
      <c r="C3826" s="20"/>
      <c r="D3826" s="20"/>
      <c r="E3826" s="20"/>
      <c r="F3826" s="20"/>
      <c r="G3826" s="46"/>
      <c r="H3826" s="30"/>
      <c r="I3826" s="30"/>
      <c r="J3826" s="13" t="s">
        <v>128</v>
      </c>
      <c r="K3826" s="15" t="n">
        <v>359</v>
      </c>
      <c r="L3826" s="15" t="n">
        <v>70</v>
      </c>
      <c r="M3826" s="15" t="n">
        <v>0</v>
      </c>
      <c r="N3826" s="12" t="n">
        <v>0.001</v>
      </c>
      <c r="O3826" s="12" t="n">
        <v>0</v>
      </c>
      <c r="P3826" s="12" t="n">
        <v>0.0659</v>
      </c>
      <c r="Q3826" s="26"/>
    </row>
    <row r="3827" ht="22.5" customHeight="1">
      <c r="A3827" s="78"/>
      <c r="B3827" s="34"/>
      <c r="C3827" s="13" t="n">
        <v>91565942</v>
      </c>
      <c r="D3827" s="13" t="s">
        <v>31</v>
      </c>
      <c r="E3827" s="13" t="s">
        <v>36</v>
      </c>
      <c r="F3827" s="13" t="s">
        <v>15</v>
      </c>
      <c r="G3827" s="105" t="n">
        <v>0.03</v>
      </c>
      <c r="H3827" s="38" t="n">
        <v>600</v>
      </c>
      <c r="I3827" s="40" t="n">
        <f>G3827*H3827*7</f>
        <v>126</v>
      </c>
      <c r="J3827" s="13" t="s">
        <v>126</v>
      </c>
      <c r="K3827" s="15" t="n">
        <v>1002</v>
      </c>
      <c r="L3827" s="15" t="n">
        <v>22</v>
      </c>
      <c r="M3827" s="15" t="n">
        <v>0</v>
      </c>
      <c r="N3827" s="12" t="n">
        <v>0</v>
      </c>
      <c r="O3827" s="12" t="n">
        <v>0</v>
      </c>
      <c r="P3827" s="12" t="n">
        <v>0</v>
      </c>
      <c r="Q3827" s="23" t="n">
        <f>M3829/H3827</f>
        <v>0.0666666666666667</v>
      </c>
    </row>
    <row r="3828" ht="22.5" customHeight="1">
      <c r="A3828" s="78"/>
      <c r="B3828" s="34"/>
      <c r="C3828" s="20"/>
      <c r="D3828" s="20"/>
      <c r="E3828" s="20"/>
      <c r="F3828" s="20"/>
      <c r="G3828" s="45"/>
      <c r="H3828" s="34"/>
      <c r="I3828" s="34"/>
      <c r="J3828" s="13" t="s">
        <v>127</v>
      </c>
      <c r="K3828" s="15" t="n">
        <v>65338</v>
      </c>
      <c r="L3828" s="15" t="n">
        <v>5059</v>
      </c>
      <c r="M3828" s="15" t="n">
        <v>40</v>
      </c>
      <c r="N3828" s="12" t="n">
        <v>0</v>
      </c>
      <c r="O3828" s="12" t="n">
        <v>0.03</v>
      </c>
      <c r="P3828" s="12" t="n">
        <v>1.2</v>
      </c>
      <c r="Q3828" s="26"/>
    </row>
    <row r="3829" ht="22.5" customHeight="1">
      <c r="A3829" s="78"/>
      <c r="B3829" s="34"/>
      <c r="C3829" s="20"/>
      <c r="D3829" s="20"/>
      <c r="E3829" s="20"/>
      <c r="F3829" s="20"/>
      <c r="G3829" s="46"/>
      <c r="H3829" s="30"/>
      <c r="I3829" s="30"/>
      <c r="J3829" s="13" t="s">
        <v>128</v>
      </c>
      <c r="K3829" s="15" t="n">
        <v>82494</v>
      </c>
      <c r="L3829" s="15" t="n">
        <v>5395</v>
      </c>
      <c r="M3829" s="15" t="n">
        <v>40</v>
      </c>
      <c r="N3829" s="12" t="n">
        <v>0</v>
      </c>
      <c r="O3829" s="12" t="n">
        <v>0.03</v>
      </c>
      <c r="P3829" s="12" t="n">
        <v>1.2</v>
      </c>
      <c r="Q3829" s="26"/>
    </row>
    <row r="3830" ht="22.5" customHeight="1">
      <c r="A3830" s="78"/>
      <c r="B3830" s="34"/>
      <c r="C3830" s="13" t="n">
        <v>91565947</v>
      </c>
      <c r="D3830" s="13" t="s">
        <v>31</v>
      </c>
      <c r="E3830" s="13" t="s">
        <v>42</v>
      </c>
      <c r="F3830" s="13" t="s">
        <v>15</v>
      </c>
      <c r="G3830" s="105" t="n">
        <v>0.02</v>
      </c>
      <c r="H3830" s="38" t="n">
        <v>1000</v>
      </c>
      <c r="I3830" s="40" t="n">
        <f>G3830*H3830*7</f>
        <v>140</v>
      </c>
      <c r="J3830" s="13" t="s">
        <v>126</v>
      </c>
      <c r="K3830" s="15" t="n">
        <v>1071</v>
      </c>
      <c r="L3830" s="15" t="n">
        <v>63</v>
      </c>
      <c r="M3830" s="15" t="n">
        <v>1</v>
      </c>
      <c r="N3830" s="12" t="n">
        <v>0</v>
      </c>
      <c r="O3830" s="12" t="n">
        <v>0.02</v>
      </c>
      <c r="P3830" s="12" t="n">
        <v>0.02</v>
      </c>
      <c r="Q3830" s="23" t="n">
        <f>M3832/H3830</f>
        <v>0.451</v>
      </c>
    </row>
    <row r="3831" ht="22.5" customHeight="1">
      <c r="A3831" s="78"/>
      <c r="B3831" s="34"/>
      <c r="C3831" s="20"/>
      <c r="D3831" s="20"/>
      <c r="E3831" s="20"/>
      <c r="F3831" s="20"/>
      <c r="G3831" s="45"/>
      <c r="H3831" s="34"/>
      <c r="I3831" s="34"/>
      <c r="J3831" s="13" t="s">
        <v>127</v>
      </c>
      <c r="K3831" s="15" t="n">
        <v>348929</v>
      </c>
      <c r="L3831" s="15" t="n">
        <v>24414</v>
      </c>
      <c r="M3831" s="15" t="n">
        <v>361</v>
      </c>
      <c r="N3831" s="12" t="n">
        <v>0</v>
      </c>
      <c r="O3831" s="12" t="n">
        <v>0.02</v>
      </c>
      <c r="P3831" s="12" t="n">
        <v>7.22</v>
      </c>
      <c r="Q3831" s="26"/>
    </row>
    <row r="3832" ht="22.5" customHeight="1">
      <c r="A3832" s="78"/>
      <c r="B3832" s="34"/>
      <c r="C3832" s="20"/>
      <c r="D3832" s="20"/>
      <c r="E3832" s="20"/>
      <c r="F3832" s="20"/>
      <c r="G3832" s="46"/>
      <c r="H3832" s="30"/>
      <c r="I3832" s="30"/>
      <c r="J3832" s="13" t="s">
        <v>128</v>
      </c>
      <c r="K3832" s="15" t="n">
        <v>709951</v>
      </c>
      <c r="L3832" s="15" t="n">
        <v>51771</v>
      </c>
      <c r="M3832" s="15" t="n">
        <v>451</v>
      </c>
      <c r="N3832" s="12" t="n">
        <v>0</v>
      </c>
      <c r="O3832" s="12" t="n">
        <v>0.02</v>
      </c>
      <c r="P3832" s="12" t="n">
        <v>9.02</v>
      </c>
      <c r="Q3832" s="26"/>
    </row>
    <row r="3833" ht="22.5" customHeight="1">
      <c r="A3833" s="78"/>
      <c r="B3833" s="76" t="s">
        <v>134</v>
      </c>
      <c r="C3833" s="13" t="n">
        <v>5464039</v>
      </c>
      <c r="D3833" s="13" t="s">
        <v>31</v>
      </c>
      <c r="E3833" s="13" t="s">
        <v>46</v>
      </c>
      <c r="F3833" s="13" t="s">
        <v>15</v>
      </c>
      <c r="G3833" s="24" t="n">
        <v>0.28</v>
      </c>
      <c r="H3833" s="13" t="n">
        <v>1700</v>
      </c>
      <c r="I3833" s="21" t="n">
        <f>G3833*H3833*7</f>
        <v>3332</v>
      </c>
      <c r="J3833" s="13" t="s">
        <v>126</v>
      </c>
      <c r="K3833" s="15" t="n">
        <v>10072</v>
      </c>
      <c r="L3833" s="15" t="n">
        <v>1576</v>
      </c>
      <c r="M3833" s="15" t="n">
        <v>44</v>
      </c>
      <c r="N3833" s="12" t="n">
        <v>0.008</v>
      </c>
      <c r="O3833" s="12" t="n">
        <v>0.296</v>
      </c>
      <c r="P3833" s="12" t="n">
        <v>13.016</v>
      </c>
      <c r="Q3833" s="23" t="n">
        <f>M3835/H3833</f>
        <v>0.917647058823529</v>
      </c>
    </row>
    <row r="3834" ht="22.5" customHeight="1">
      <c r="A3834" s="78"/>
      <c r="B3834" s="34"/>
      <c r="C3834" s="13"/>
      <c r="D3834" s="20"/>
      <c r="E3834" s="20"/>
      <c r="F3834" s="20"/>
      <c r="G3834" s="29"/>
      <c r="H3834" s="20"/>
      <c r="I3834" s="20"/>
      <c r="J3834" s="13" t="s">
        <v>127</v>
      </c>
      <c r="K3834" s="15" t="n">
        <v>168690</v>
      </c>
      <c r="L3834" s="15" t="n">
        <v>31826</v>
      </c>
      <c r="M3834" s="15" t="n">
        <v>696</v>
      </c>
      <c r="N3834" s="12" t="n">
        <v>0.007</v>
      </c>
      <c r="O3834" s="12" t="n">
        <v>0.298</v>
      </c>
      <c r="P3834" s="18" t="n">
        <v>207.516</v>
      </c>
      <c r="Q3834" s="26"/>
    </row>
    <row r="3835" ht="22.5" customHeight="1">
      <c r="A3835" s="78"/>
      <c r="B3835" s="34"/>
      <c r="C3835" s="13"/>
      <c r="D3835" s="20"/>
      <c r="E3835" s="20"/>
      <c r="F3835" s="20"/>
      <c r="G3835" s="29"/>
      <c r="H3835" s="20"/>
      <c r="I3835" s="20"/>
      <c r="J3835" s="13" t="s">
        <v>128</v>
      </c>
      <c r="K3835" s="15" t="n">
        <v>340350</v>
      </c>
      <c r="L3835" s="15" t="n">
        <v>66513</v>
      </c>
      <c r="M3835" s="15" t="n">
        <v>1560</v>
      </c>
      <c r="N3835" s="12" t="n">
        <v>0.007</v>
      </c>
      <c r="O3835" s="12" t="n">
        <v>0.298</v>
      </c>
      <c r="P3835" s="12" t="n">
        <v>464.584</v>
      </c>
      <c r="Q3835" s="26"/>
    </row>
    <row r="3836" ht="22.5" customHeight="1">
      <c r="A3836" s="78"/>
      <c r="B3836" s="34"/>
      <c r="C3836" s="13" t="n">
        <v>8057746</v>
      </c>
      <c r="D3836" s="13" t="s">
        <v>31</v>
      </c>
      <c r="E3836" s="13" t="s">
        <v>46</v>
      </c>
      <c r="F3836" s="13" t="s">
        <v>15</v>
      </c>
      <c r="G3836" s="24" t="n">
        <v>0.32</v>
      </c>
      <c r="H3836" s="13" t="n">
        <v>300</v>
      </c>
      <c r="I3836" s="21" t="n">
        <f>G3836*H3836*7</f>
        <v>672</v>
      </c>
      <c r="J3836" s="13" t="s">
        <v>126</v>
      </c>
      <c r="K3836" s="15" t="n">
        <v>0</v>
      </c>
      <c r="L3836" s="15" t="n">
        <v>0</v>
      </c>
      <c r="M3836" s="15" t="n">
        <v>0</v>
      </c>
      <c r="N3836" s="12" t="n">
        <v>0</v>
      </c>
      <c r="O3836" s="12" t="n">
        <v>0</v>
      </c>
      <c r="P3836" s="12" t="n">
        <v>0</v>
      </c>
      <c r="Q3836" s="23" t="n">
        <f>M3838/H3836</f>
        <v>0.00333333333333333</v>
      </c>
    </row>
    <row r="3837" ht="22.5" customHeight="1">
      <c r="A3837" s="78"/>
      <c r="B3837" s="34"/>
      <c r="C3837" s="13"/>
      <c r="D3837" s="20"/>
      <c r="E3837" s="20"/>
      <c r="F3837" s="20"/>
      <c r="G3837" s="29"/>
      <c r="H3837" s="20"/>
      <c r="I3837" s="20"/>
      <c r="J3837" s="13" t="s">
        <v>127</v>
      </c>
      <c r="K3837" s="15" t="n">
        <v>77</v>
      </c>
      <c r="L3837" s="15" t="n">
        <v>11</v>
      </c>
      <c r="M3837" s="15" t="n">
        <v>1</v>
      </c>
      <c r="N3837" s="12" t="n">
        <v>0.025</v>
      </c>
      <c r="O3837" s="12" t="n">
        <v>0.28</v>
      </c>
      <c r="P3837" s="12" t="n">
        <v>0.28</v>
      </c>
      <c r="Q3837" s="26"/>
    </row>
    <row r="3838" ht="22.5" customHeight="1">
      <c r="A3838" s="78"/>
      <c r="B3838" s="34"/>
      <c r="C3838" s="13"/>
      <c r="D3838" s="20"/>
      <c r="E3838" s="20"/>
      <c r="F3838" s="20"/>
      <c r="G3838" s="29"/>
      <c r="H3838" s="20"/>
      <c r="I3838" s="20"/>
      <c r="J3838" s="13" t="s">
        <v>128</v>
      </c>
      <c r="K3838" s="15" t="n">
        <v>326</v>
      </c>
      <c r="L3838" s="15" t="n">
        <v>49</v>
      </c>
      <c r="M3838" s="15" t="n">
        <v>1</v>
      </c>
      <c r="N3838" s="12" t="n">
        <v>0.006</v>
      </c>
      <c r="O3838" s="12" t="n">
        <v>0.28</v>
      </c>
      <c r="P3838" s="12" t="n">
        <v>0.28</v>
      </c>
      <c r="Q3838" s="26"/>
    </row>
    <row r="3839" ht="22.5" customHeight="1">
      <c r="A3839" s="78"/>
      <c r="B3839" s="34"/>
      <c r="C3839" s="13" t="n">
        <v>91399821</v>
      </c>
      <c r="D3839" s="13" t="s">
        <v>40</v>
      </c>
      <c r="E3839" s="13" t="s">
        <v>14</v>
      </c>
      <c r="F3839" s="13" t="s">
        <v>26</v>
      </c>
      <c r="G3839" s="24" t="n">
        <v>0.1</v>
      </c>
      <c r="H3839" s="13" t="n">
        <v>500</v>
      </c>
      <c r="I3839" s="21" t="n">
        <f>G3839*H3839*7</f>
        <v>350</v>
      </c>
      <c r="J3839" s="13" t="s">
        <v>126</v>
      </c>
      <c r="K3839" s="15" t="n">
        <v>6718</v>
      </c>
      <c r="L3839" s="15" t="n">
        <v>1197</v>
      </c>
      <c r="M3839" s="15" t="n">
        <v>33</v>
      </c>
      <c r="N3839" s="12" t="n">
        <v>0</v>
      </c>
      <c r="O3839" s="12" t="n">
        <v>0.18</v>
      </c>
      <c r="P3839" s="12" t="n">
        <v>5.91</v>
      </c>
      <c r="Q3839" s="23" t="n">
        <f>M3841/H3839</f>
        <v>0.972</v>
      </c>
    </row>
    <row r="3840" ht="22.5" customHeight="1">
      <c r="A3840" s="78"/>
      <c r="B3840" s="34"/>
      <c r="C3840" s="13"/>
      <c r="D3840" s="20"/>
      <c r="E3840" s="20"/>
      <c r="F3840" s="20"/>
      <c r="G3840" s="29"/>
      <c r="H3840" s="20"/>
      <c r="I3840" s="20"/>
      <c r="J3840" s="13" t="s">
        <v>127</v>
      </c>
      <c r="K3840" s="15" t="n">
        <v>73339</v>
      </c>
      <c r="L3840" s="15" t="n">
        <v>11868</v>
      </c>
      <c r="M3840" s="15" t="n">
        <v>486</v>
      </c>
      <c r="N3840" s="12" t="n">
        <v>0</v>
      </c>
      <c r="O3840" s="12" t="n">
        <v>0.11</v>
      </c>
      <c r="P3840" s="12" t="n">
        <v>53.87</v>
      </c>
      <c r="Q3840" s="26"/>
    </row>
    <row r="3841" ht="22.5" customHeight="1">
      <c r="A3841" s="78"/>
      <c r="B3841" s="34"/>
      <c r="C3841" s="13"/>
      <c r="D3841" s="20"/>
      <c r="E3841" s="20"/>
      <c r="F3841" s="20"/>
      <c r="G3841" s="29"/>
      <c r="H3841" s="20"/>
      <c r="I3841" s="20"/>
      <c r="J3841" s="13" t="s">
        <v>128</v>
      </c>
      <c r="K3841" s="15" t="n">
        <v>98162</v>
      </c>
      <c r="L3841" s="15" t="n">
        <v>13945</v>
      </c>
      <c r="M3841" s="15" t="n">
        <v>486</v>
      </c>
      <c r="N3841" s="12" t="n">
        <v>0</v>
      </c>
      <c r="O3841" s="12" t="n">
        <v>0.14</v>
      </c>
      <c r="P3841" s="12" t="n">
        <v>67.35</v>
      </c>
      <c r="Q3841" s="26"/>
    </row>
    <row r="3842" ht="22.5" customHeight="1">
      <c r="A3842" s="78"/>
      <c r="B3842" s="34"/>
      <c r="C3842" s="13" t="n">
        <v>8670368</v>
      </c>
      <c r="D3842" s="13" t="s">
        <v>16</v>
      </c>
      <c r="E3842" s="13" t="s">
        <v>11</v>
      </c>
      <c r="F3842" s="13" t="s">
        <v>30</v>
      </c>
      <c r="G3842" s="24" t="n">
        <v>0.12</v>
      </c>
      <c r="H3842" s="13" t="n">
        <v>100</v>
      </c>
      <c r="I3842" s="21" t="n">
        <f>G3842*H3842*7</f>
        <v>84</v>
      </c>
      <c r="J3842" s="13" t="s">
        <v>126</v>
      </c>
      <c r="K3842" s="15" t="n">
        <v>129</v>
      </c>
      <c r="L3842" s="15" t="n">
        <v>12</v>
      </c>
      <c r="M3842" s="15" t="n">
        <v>0</v>
      </c>
      <c r="N3842" s="12" t="n">
        <v>0.01</v>
      </c>
      <c r="O3842" s="12" t="n">
        <v>0</v>
      </c>
      <c r="P3842" s="12" t="n">
        <v>0.06</v>
      </c>
      <c r="Q3842" s="23" t="n">
        <f>M3844/H3842</f>
        <v>0</v>
      </c>
    </row>
    <row r="3843" ht="22.5" customHeight="1">
      <c r="A3843" s="78"/>
      <c r="B3843" s="34"/>
      <c r="C3843" s="13"/>
      <c r="D3843" s="20"/>
      <c r="E3843" s="20"/>
      <c r="F3843" s="20"/>
      <c r="G3843" s="29"/>
      <c r="H3843" s="20"/>
      <c r="I3843" s="20"/>
      <c r="J3843" s="13" t="s">
        <v>127</v>
      </c>
      <c r="K3843" s="15" t="n">
        <v>197</v>
      </c>
      <c r="L3843" s="15" t="n">
        <v>24</v>
      </c>
      <c r="M3843" s="15" t="n">
        <v>0</v>
      </c>
      <c r="N3843" s="12" t="n">
        <v>0.01</v>
      </c>
      <c r="O3843" s="12" t="n">
        <v>0</v>
      </c>
      <c r="P3843" s="12" t="n">
        <v>0.08</v>
      </c>
      <c r="Q3843" s="26"/>
    </row>
    <row r="3844" ht="22.5" customHeight="1">
      <c r="A3844" s="78"/>
      <c r="B3844" s="34"/>
      <c r="C3844" s="13"/>
      <c r="D3844" s="20"/>
      <c r="E3844" s="20"/>
      <c r="F3844" s="20"/>
      <c r="G3844" s="29"/>
      <c r="H3844" s="20"/>
      <c r="I3844" s="20"/>
      <c r="J3844" s="13" t="s">
        <v>128</v>
      </c>
      <c r="K3844" s="15" t="n">
        <v>605</v>
      </c>
      <c r="L3844" s="15" t="n">
        <v>98</v>
      </c>
      <c r="M3844" s="15" t="n">
        <v>0</v>
      </c>
      <c r="N3844" s="12" t="n">
        <v>0.01</v>
      </c>
      <c r="O3844" s="12" t="n">
        <v>0</v>
      </c>
      <c r="P3844" s="12" t="n">
        <v>0.2</v>
      </c>
      <c r="Q3844" s="26"/>
    </row>
    <row r="3845" ht="22.5" customHeight="1">
      <c r="A3845" s="78"/>
      <c r="B3845" s="34"/>
      <c r="C3845" s="13" t="n">
        <v>10514860</v>
      </c>
      <c r="D3845" s="13" t="s">
        <v>44</v>
      </c>
      <c r="E3845" s="13" t="s">
        <v>14</v>
      </c>
      <c r="F3845" s="13" t="s">
        <v>15</v>
      </c>
      <c r="G3845" s="24" t="n">
        <v>0.6</v>
      </c>
      <c r="H3845" s="13" t="n">
        <v>100</v>
      </c>
      <c r="I3845" s="21" t="n">
        <f>G3845*H3845*7</f>
        <v>420</v>
      </c>
      <c r="J3845" s="13" t="s">
        <v>126</v>
      </c>
      <c r="K3845" s="15" t="n">
        <v>340</v>
      </c>
      <c r="L3845" s="15" t="n">
        <v>54</v>
      </c>
      <c r="M3845" s="15" t="n">
        <v>0</v>
      </c>
      <c r="N3845" s="12" t="n">
        <v>0</v>
      </c>
      <c r="O3845" s="12" t="n">
        <v>0</v>
      </c>
      <c r="P3845" s="12" t="n">
        <v>0</v>
      </c>
      <c r="Q3845" s="23" t="n">
        <f>M3847/H3845</f>
        <v>0.88</v>
      </c>
    </row>
    <row r="3846" ht="22.5" customHeight="1">
      <c r="A3846" s="78"/>
      <c r="B3846" s="34"/>
      <c r="C3846" s="13"/>
      <c r="D3846" s="20"/>
      <c r="E3846" s="20"/>
      <c r="F3846" s="20"/>
      <c r="G3846" s="29"/>
      <c r="H3846" s="20"/>
      <c r="I3846" s="20"/>
      <c r="J3846" s="13" t="s">
        <v>127</v>
      </c>
      <c r="K3846" s="15" t="n">
        <v>16270</v>
      </c>
      <c r="L3846" s="15" t="n">
        <v>3658</v>
      </c>
      <c r="M3846" s="15" t="n">
        <v>26</v>
      </c>
      <c r="N3846" s="12" t="n">
        <v>0.004</v>
      </c>
      <c r="O3846" s="12" t="n">
        <v>0.623</v>
      </c>
      <c r="P3846" s="12" t="n">
        <v>16.2</v>
      </c>
      <c r="Q3846" s="26"/>
    </row>
    <row r="3847" ht="22.5" customHeight="1">
      <c r="A3847" s="78"/>
      <c r="B3847" s="34"/>
      <c r="C3847" s="13"/>
      <c r="D3847" s="20"/>
      <c r="E3847" s="20"/>
      <c r="F3847" s="20"/>
      <c r="G3847" s="29"/>
      <c r="H3847" s="20"/>
      <c r="I3847" s="20"/>
      <c r="J3847" s="13" t="s">
        <v>128</v>
      </c>
      <c r="K3847" s="15" t="n">
        <v>42295</v>
      </c>
      <c r="L3847" s="15" t="n">
        <v>9100</v>
      </c>
      <c r="M3847" s="15" t="n">
        <v>88</v>
      </c>
      <c r="N3847" s="12" t="n">
        <v>0.006</v>
      </c>
      <c r="O3847" s="12" t="n">
        <v>0.61</v>
      </c>
      <c r="P3847" s="12" t="n">
        <v>53.7</v>
      </c>
      <c r="Q3847" s="26"/>
    </row>
    <row r="3848" ht="22.5" customHeight="1">
      <c r="A3848" s="78"/>
      <c r="B3848" s="34"/>
      <c r="C3848" s="13" t="n">
        <v>91532857</v>
      </c>
      <c r="D3848" s="13" t="s">
        <v>47</v>
      </c>
      <c r="E3848" s="13" t="s">
        <v>14</v>
      </c>
      <c r="F3848" s="13" t="s">
        <v>12</v>
      </c>
      <c r="G3848" s="24" t="n">
        <v>0.23</v>
      </c>
      <c r="H3848" s="13" t="n">
        <v>100</v>
      </c>
      <c r="I3848" s="21" t="n">
        <f>G3848*H3848*7</f>
        <v>161</v>
      </c>
      <c r="J3848" s="13" t="s">
        <v>126</v>
      </c>
      <c r="K3848" s="15" t="n">
        <v>430</v>
      </c>
      <c r="L3848" s="15" t="n">
        <v>31</v>
      </c>
      <c r="M3848" s="15" t="n">
        <v>0</v>
      </c>
      <c r="N3848" s="12" t="n">
        <v>0.006</v>
      </c>
      <c r="O3848" s="12" t="n">
        <v>0.006</v>
      </c>
      <c r="P3848" s="12" t="n">
        <v>0.1952</v>
      </c>
      <c r="Q3848" s="23" t="n">
        <f>M3850/H3848</f>
        <v>0.51</v>
      </c>
    </row>
    <row r="3849" ht="22.5" customHeight="1">
      <c r="A3849" s="78"/>
      <c r="B3849" s="34"/>
      <c r="C3849" s="13"/>
      <c r="D3849" s="20"/>
      <c r="E3849" s="20"/>
      <c r="F3849" s="20"/>
      <c r="G3849" s="29"/>
      <c r="H3849" s="20"/>
      <c r="I3849" s="20"/>
      <c r="J3849" s="13" t="s">
        <v>127</v>
      </c>
      <c r="K3849" s="15" t="n">
        <v>3212</v>
      </c>
      <c r="L3849" s="15" t="n">
        <v>349</v>
      </c>
      <c r="M3849" s="15" t="n">
        <v>12</v>
      </c>
      <c r="N3849" s="12" t="n">
        <v>0.008</v>
      </c>
      <c r="O3849" s="12" t="n">
        <v>0.237</v>
      </c>
      <c r="P3849" s="12" t="n">
        <v>2.8494</v>
      </c>
      <c r="Q3849" s="26"/>
    </row>
    <row r="3850" ht="22.5" customHeight="1">
      <c r="A3850" s="78"/>
      <c r="B3850" s="34"/>
      <c r="C3850" s="13"/>
      <c r="D3850" s="20"/>
      <c r="E3850" s="20"/>
      <c r="F3850" s="20"/>
      <c r="G3850" s="29"/>
      <c r="H3850" s="20"/>
      <c r="I3850" s="20"/>
      <c r="J3850" s="13" t="s">
        <v>128</v>
      </c>
      <c r="K3850" s="15" t="n">
        <v>11103</v>
      </c>
      <c r="L3850" s="15" t="n">
        <v>1293</v>
      </c>
      <c r="M3850" s="15" t="n">
        <v>51</v>
      </c>
      <c r="N3850" s="12" t="n">
        <v>0.008</v>
      </c>
      <c r="O3850" s="12" t="n">
        <v>0.192</v>
      </c>
      <c r="P3850" s="12" t="n">
        <v>9.8141</v>
      </c>
      <c r="Q3850" s="26"/>
    </row>
    <row r="3851" ht="22.5" customHeight="1">
      <c r="A3851" s="78"/>
      <c r="B3851" s="34"/>
      <c r="C3851" s="13" t="n">
        <v>91534913</v>
      </c>
      <c r="D3851" s="13" t="s">
        <v>48</v>
      </c>
      <c r="E3851" s="13" t="s">
        <v>49</v>
      </c>
      <c r="F3851" s="13" t="s">
        <v>15</v>
      </c>
      <c r="G3851" s="24" t="n">
        <v>0.5</v>
      </c>
      <c r="H3851" s="13" t="n">
        <v>100</v>
      </c>
      <c r="I3851" s="21" t="n">
        <f>G3851*H3851*7</f>
        <v>350</v>
      </c>
      <c r="J3851" s="13" t="s">
        <v>126</v>
      </c>
      <c r="K3851" s="15" t="n">
        <v>190</v>
      </c>
      <c r="L3851" s="15" t="n">
        <v>42</v>
      </c>
      <c r="M3851" s="15" t="n">
        <v>0</v>
      </c>
      <c r="N3851" s="12" t="n">
        <v>0</v>
      </c>
      <c r="O3851" s="12" t="n">
        <v>0</v>
      </c>
      <c r="P3851" s="12" t="n">
        <v>0</v>
      </c>
      <c r="Q3851" s="23" t="n">
        <f>M3853/H3851</f>
        <v>0.01</v>
      </c>
    </row>
    <row r="3852" ht="22.5" customHeight="1">
      <c r="A3852" s="78"/>
      <c r="B3852" s="34"/>
      <c r="C3852" s="13"/>
      <c r="D3852" s="20"/>
      <c r="E3852" s="20"/>
      <c r="F3852" s="20"/>
      <c r="G3852" s="29"/>
      <c r="H3852" s="20"/>
      <c r="I3852" s="20"/>
      <c r="J3852" s="13" t="s">
        <v>127</v>
      </c>
      <c r="K3852" s="15" t="n">
        <v>2265</v>
      </c>
      <c r="L3852" s="15" t="n">
        <v>447</v>
      </c>
      <c r="M3852" s="15" t="n">
        <v>1</v>
      </c>
      <c r="N3852" s="12" t="n">
        <v>0.004</v>
      </c>
      <c r="O3852" s="12" t="n">
        <v>2</v>
      </c>
      <c r="P3852" s="12" t="n">
        <v>2</v>
      </c>
      <c r="Q3852" s="26"/>
    </row>
    <row r="3853" ht="22.5" customHeight="1">
      <c r="A3853" s="78"/>
      <c r="B3853" s="34"/>
      <c r="C3853" s="13"/>
      <c r="D3853" s="20"/>
      <c r="E3853" s="20"/>
      <c r="F3853" s="20"/>
      <c r="G3853" s="29"/>
      <c r="H3853" s="20"/>
      <c r="I3853" s="20"/>
      <c r="J3853" s="13" t="s">
        <v>128</v>
      </c>
      <c r="K3853" s="15" t="n">
        <v>4622</v>
      </c>
      <c r="L3853" s="15" t="n">
        <v>861</v>
      </c>
      <c r="M3853" s="15" t="n">
        <v>1</v>
      </c>
      <c r="N3853" s="12" t="n">
        <v>0.002</v>
      </c>
      <c r="O3853" s="12" t="n">
        <v>2</v>
      </c>
      <c r="P3853" s="12" t="n">
        <v>2</v>
      </c>
      <c r="Q3853" s="26"/>
    </row>
    <row r="3854" ht="22.5" customHeight="1">
      <c r="A3854" s="78"/>
      <c r="B3854" s="34"/>
      <c r="C3854" s="13" t="n">
        <v>91533906</v>
      </c>
      <c r="D3854" s="13" t="s">
        <v>50</v>
      </c>
      <c r="E3854" s="13" t="s">
        <v>51</v>
      </c>
      <c r="F3854" s="13" t="s">
        <v>15</v>
      </c>
      <c r="G3854" s="24" t="n">
        <v>0.5</v>
      </c>
      <c r="H3854" s="13" t="n">
        <v>100</v>
      </c>
      <c r="I3854" s="21" t="n">
        <f>G3854*H3854*7</f>
        <v>350</v>
      </c>
      <c r="J3854" s="13" t="s">
        <v>126</v>
      </c>
      <c r="K3854" s="15" t="n">
        <v>48</v>
      </c>
      <c r="L3854" s="15" t="n">
        <v>1</v>
      </c>
      <c r="M3854" s="15" t="n">
        <v>0</v>
      </c>
      <c r="N3854" s="12" t="n">
        <v>0</v>
      </c>
      <c r="O3854" s="12" t="n">
        <v>0</v>
      </c>
      <c r="P3854" s="12" t="n">
        <v>0</v>
      </c>
      <c r="Q3854" s="23" t="n">
        <f>M3856/H3854</f>
        <v>0</v>
      </c>
    </row>
    <row r="3855" ht="22.5" customHeight="1">
      <c r="A3855" s="78"/>
      <c r="B3855" s="34"/>
      <c r="C3855" s="13"/>
      <c r="D3855" s="20"/>
      <c r="E3855" s="20"/>
      <c r="F3855" s="20"/>
      <c r="G3855" s="29"/>
      <c r="H3855" s="20"/>
      <c r="I3855" s="20"/>
      <c r="J3855" s="13" t="s">
        <v>127</v>
      </c>
      <c r="K3855" s="15" t="n">
        <v>550</v>
      </c>
      <c r="L3855" s="15" t="n">
        <v>45</v>
      </c>
      <c r="M3855" s="15" t="n">
        <v>0</v>
      </c>
      <c r="N3855" s="12" t="n">
        <v>0</v>
      </c>
      <c r="O3855" s="12" t="n">
        <v>0</v>
      </c>
      <c r="P3855" s="12" t="n">
        <v>0</v>
      </c>
      <c r="Q3855" s="26"/>
    </row>
    <row r="3856" ht="22.5" customHeight="1">
      <c r="A3856" s="78"/>
      <c r="B3856" s="34"/>
      <c r="C3856" s="13"/>
      <c r="D3856" s="20"/>
      <c r="E3856" s="20"/>
      <c r="F3856" s="20"/>
      <c r="G3856" s="29"/>
      <c r="H3856" s="20"/>
      <c r="I3856" s="20"/>
      <c r="J3856" s="13" t="s">
        <v>128</v>
      </c>
      <c r="K3856" s="15" t="n">
        <v>1216</v>
      </c>
      <c r="L3856" s="15" t="n">
        <v>103</v>
      </c>
      <c r="M3856" s="15" t="n">
        <v>0</v>
      </c>
      <c r="N3856" s="12" t="n">
        <v>0</v>
      </c>
      <c r="O3856" s="12" t="n">
        <v>0</v>
      </c>
      <c r="P3856" s="12" t="n">
        <v>0</v>
      </c>
      <c r="Q3856" s="26"/>
    </row>
    <row r="3857" ht="22.5" customHeight="1">
      <c r="A3857" s="78"/>
      <c r="B3857" s="34"/>
      <c r="C3857" s="13" t="n">
        <v>91545519</v>
      </c>
      <c r="D3857" s="13" t="s">
        <v>52</v>
      </c>
      <c r="E3857" s="13" t="s">
        <v>46</v>
      </c>
      <c r="F3857" s="13" t="s">
        <v>15</v>
      </c>
      <c r="G3857" s="24" t="n">
        <v>0.2</v>
      </c>
      <c r="H3857" s="13" t="n">
        <v>100</v>
      </c>
      <c r="I3857" s="21" t="n">
        <f>G3857*H3857*7</f>
        <v>140</v>
      </c>
      <c r="J3857" s="13" t="s">
        <v>126</v>
      </c>
      <c r="K3857" s="15" t="n">
        <v>205</v>
      </c>
      <c r="L3857" s="15" t="n">
        <v>20</v>
      </c>
      <c r="M3857" s="15" t="n">
        <v>0</v>
      </c>
      <c r="N3857" s="12" t="n">
        <v>0</v>
      </c>
      <c r="O3857" s="12" t="n">
        <v>0</v>
      </c>
      <c r="P3857" s="12" t="n">
        <v>0</v>
      </c>
      <c r="Q3857" s="23" t="n">
        <f>M3859/H3857</f>
        <v>0.5</v>
      </c>
    </row>
    <row r="3858" ht="22.5" customHeight="1">
      <c r="A3858" s="78"/>
      <c r="B3858" s="34"/>
      <c r="C3858" s="13"/>
      <c r="D3858" s="20"/>
      <c r="E3858" s="20"/>
      <c r="F3858" s="20"/>
      <c r="G3858" s="29"/>
      <c r="H3858" s="20"/>
      <c r="I3858" s="20"/>
      <c r="J3858" s="13" t="s">
        <v>127</v>
      </c>
      <c r="K3858" s="15" t="n">
        <v>14193</v>
      </c>
      <c r="L3858" s="15" t="n">
        <v>2994</v>
      </c>
      <c r="M3858" s="15" t="n">
        <v>50</v>
      </c>
      <c r="N3858" s="12" t="n">
        <v>0.003</v>
      </c>
      <c r="O3858" s="12" t="n">
        <v>0.199</v>
      </c>
      <c r="P3858" s="12" t="n">
        <v>9.97</v>
      </c>
      <c r="Q3858" s="26"/>
    </row>
    <row r="3859" ht="22.5" customHeight="1">
      <c r="A3859" s="78"/>
      <c r="B3859" s="34"/>
      <c r="C3859" s="13"/>
      <c r="D3859" s="20"/>
      <c r="E3859" s="20"/>
      <c r="F3859" s="20"/>
      <c r="G3859" s="29"/>
      <c r="H3859" s="20"/>
      <c r="I3859" s="20"/>
      <c r="J3859" s="13" t="s">
        <v>128</v>
      </c>
      <c r="K3859" s="15" t="n">
        <v>17901</v>
      </c>
      <c r="L3859" s="15" t="n">
        <v>3398</v>
      </c>
      <c r="M3859" s="15" t="n">
        <v>50</v>
      </c>
      <c r="N3859" s="12" t="n">
        <v>0.003</v>
      </c>
      <c r="O3859" s="12" t="n">
        <v>0.199</v>
      </c>
      <c r="P3859" s="12" t="n">
        <v>9.97</v>
      </c>
      <c r="Q3859" s="26"/>
    </row>
    <row r="3860" ht="22.5" customHeight="1">
      <c r="A3860" s="78"/>
      <c r="B3860" s="34"/>
      <c r="C3860" s="13" t="n">
        <v>91551388</v>
      </c>
      <c r="D3860" s="13" t="s">
        <v>53</v>
      </c>
      <c r="E3860" s="13" t="s">
        <v>54</v>
      </c>
      <c r="F3860" s="13" t="s">
        <v>12</v>
      </c>
      <c r="G3860" s="24" t="n">
        <v>0.5</v>
      </c>
      <c r="H3860" s="13" t="n">
        <v>50</v>
      </c>
      <c r="I3860" s="21" t="n">
        <f>G3860*H3860*7</f>
        <v>175</v>
      </c>
      <c r="J3860" s="13" t="s">
        <v>126</v>
      </c>
      <c r="K3860" s="15" t="n">
        <v>292</v>
      </c>
      <c r="L3860" s="15" t="n">
        <v>151</v>
      </c>
      <c r="M3860" s="15" t="n">
        <v>6</v>
      </c>
      <c r="N3860" s="12" t="n">
        <v>0.021</v>
      </c>
      <c r="O3860" s="12" t="n">
        <v>0.537</v>
      </c>
      <c r="P3860" s="12" t="n">
        <v>3.2226</v>
      </c>
      <c r="Q3860" s="23" t="n">
        <f>M3862/H3860</f>
        <v>0.36</v>
      </c>
      <c r="S3860" s="4" t="s">
        <v>135</v>
      </c>
    </row>
    <row r="3861" ht="22.5" customHeight="1">
      <c r="A3861" s="78"/>
      <c r="B3861" s="34"/>
      <c r="C3861" s="13"/>
      <c r="D3861" s="20"/>
      <c r="E3861" s="20"/>
      <c r="F3861" s="20"/>
      <c r="G3861" s="29"/>
      <c r="H3861" s="20"/>
      <c r="I3861" s="20"/>
      <c r="J3861" s="13" t="s">
        <v>127</v>
      </c>
      <c r="K3861" s="15" t="n">
        <v>1468</v>
      </c>
      <c r="L3861" s="15" t="n">
        <v>667</v>
      </c>
      <c r="M3861" s="15" t="n">
        <v>18</v>
      </c>
      <c r="N3861" s="12" t="n">
        <v>0.019</v>
      </c>
      <c r="O3861" s="12" t="n">
        <v>0.688</v>
      </c>
      <c r="P3861" s="12" t="n">
        <v>12.391</v>
      </c>
      <c r="Q3861" s="26"/>
    </row>
    <row r="3862" ht="22.5" customHeight="1">
      <c r="A3862" s="78"/>
      <c r="B3862" s="34"/>
      <c r="C3862" s="13"/>
      <c r="D3862" s="20"/>
      <c r="E3862" s="20"/>
      <c r="F3862" s="20"/>
      <c r="G3862" s="29"/>
      <c r="H3862" s="20"/>
      <c r="I3862" s="20"/>
      <c r="J3862" s="13" t="s">
        <v>128</v>
      </c>
      <c r="K3862" s="15" t="n">
        <v>1819</v>
      </c>
      <c r="L3862" s="15" t="n">
        <v>771</v>
      </c>
      <c r="M3862" s="15" t="n">
        <v>18</v>
      </c>
      <c r="N3862" s="12" t="n">
        <v>0.017</v>
      </c>
      <c r="O3862" s="12" t="n">
        <v>0.73</v>
      </c>
      <c r="P3862" s="12" t="n">
        <v>13.1444</v>
      </c>
      <c r="Q3862" s="26"/>
    </row>
    <row r="3863" ht="22.5" customHeight="1">
      <c r="A3863" s="78"/>
      <c r="B3863" s="34"/>
      <c r="C3863" s="13" t="n">
        <v>91565948</v>
      </c>
      <c r="D3863" s="13" t="s">
        <v>47</v>
      </c>
      <c r="E3863" s="13" t="s">
        <v>14</v>
      </c>
      <c r="F3863" s="13" t="s">
        <v>12</v>
      </c>
      <c r="G3863" s="24" t="n">
        <v>0.16</v>
      </c>
      <c r="H3863" s="13" t="n">
        <v>170</v>
      </c>
      <c r="I3863" s="21" t="n">
        <f>G3863*H3863*7</f>
        <v>190.4</v>
      </c>
      <c r="J3863" s="13" t="s">
        <v>126</v>
      </c>
      <c r="K3863" s="15" t="n">
        <v>794</v>
      </c>
      <c r="L3863" s="15" t="n">
        <v>30</v>
      </c>
      <c r="M3863" s="15" t="n">
        <v>0</v>
      </c>
      <c r="N3863" s="12" t="n">
        <v>0.005</v>
      </c>
      <c r="O3863" s="12" t="n">
        <v>0</v>
      </c>
      <c r="P3863" s="12" t="n">
        <v>0.1378</v>
      </c>
      <c r="Q3863" s="23" t="n">
        <f>M3865/H3863</f>
        <v>0.0470588235294118</v>
      </c>
    </row>
    <row r="3864" ht="22.5" customHeight="1">
      <c r="A3864" s="78"/>
      <c r="B3864" s="34"/>
      <c r="C3864" s="13"/>
      <c r="D3864" s="20"/>
      <c r="E3864" s="20"/>
      <c r="F3864" s="20"/>
      <c r="G3864" s="29"/>
      <c r="H3864" s="20"/>
      <c r="I3864" s="20"/>
      <c r="J3864" s="13" t="s">
        <v>127</v>
      </c>
      <c r="K3864" s="15" t="n">
        <v>7239</v>
      </c>
      <c r="L3864" s="15" t="n">
        <v>295</v>
      </c>
      <c r="M3864" s="15" t="n">
        <v>1</v>
      </c>
      <c r="N3864" s="12" t="n">
        <v>0.003</v>
      </c>
      <c r="O3864" s="12" t="n">
        <v>0.8996</v>
      </c>
      <c r="P3864" s="12" t="n">
        <v>0.8996</v>
      </c>
      <c r="Q3864" s="26"/>
    </row>
    <row r="3865" ht="22.5" customHeight="1">
      <c r="A3865" s="78"/>
      <c r="B3865" s="34"/>
      <c r="C3865" s="13"/>
      <c r="D3865" s="20"/>
      <c r="E3865" s="20"/>
      <c r="F3865" s="20"/>
      <c r="G3865" s="29"/>
      <c r="H3865" s="20"/>
      <c r="I3865" s="20"/>
      <c r="J3865" s="13" t="s">
        <v>128</v>
      </c>
      <c r="K3865" s="15" t="n">
        <v>71022</v>
      </c>
      <c r="L3865" s="15" t="n">
        <v>1941</v>
      </c>
      <c r="M3865" s="15" t="n">
        <v>8</v>
      </c>
      <c r="N3865" s="12" t="n">
        <v>0.003</v>
      </c>
      <c r="O3865" s="12" t="n">
        <v>0.843</v>
      </c>
      <c r="P3865" s="12" t="n">
        <v>6.7436</v>
      </c>
      <c r="Q3865" s="26"/>
    </row>
    <row r="3866" ht="22.5" customHeight="1">
      <c r="A3866" s="78"/>
      <c r="B3866" s="34"/>
      <c r="C3866" s="13" t="n">
        <v>91550293</v>
      </c>
      <c r="D3866" s="13" t="s">
        <v>55</v>
      </c>
      <c r="E3866" s="13" t="s">
        <v>56</v>
      </c>
      <c r="F3866" s="13" t="s">
        <v>15</v>
      </c>
      <c r="G3866" s="24" t="n">
        <v>0.35</v>
      </c>
      <c r="H3866" s="13" t="n">
        <v>155</v>
      </c>
      <c r="I3866" s="21" t="n">
        <f>G3866*H3866*7</f>
        <v>379.75</v>
      </c>
      <c r="J3866" s="13" t="s">
        <v>126</v>
      </c>
      <c r="K3866" s="15" t="n">
        <v>261</v>
      </c>
      <c r="L3866" s="15" t="n">
        <v>23</v>
      </c>
      <c r="M3866" s="15" t="n">
        <v>0</v>
      </c>
      <c r="N3866" s="12" t="n">
        <v>0</v>
      </c>
      <c r="O3866" s="12" t="n">
        <v>0</v>
      </c>
      <c r="P3866" s="12" t="n">
        <v>0</v>
      </c>
      <c r="Q3866" s="23" t="n">
        <f>M3868/H3866</f>
        <v>0.161290322580645</v>
      </c>
    </row>
    <row r="3867" ht="22.5" customHeight="1">
      <c r="A3867" s="78"/>
      <c r="B3867" s="34"/>
      <c r="C3867" s="13"/>
      <c r="D3867" s="20"/>
      <c r="E3867" s="20"/>
      <c r="F3867" s="20"/>
      <c r="G3867" s="29"/>
      <c r="H3867" s="20"/>
      <c r="I3867" s="20"/>
      <c r="J3867" s="13" t="s">
        <v>127</v>
      </c>
      <c r="K3867" s="15" t="n">
        <v>11160</v>
      </c>
      <c r="L3867" s="15" t="n">
        <v>1791</v>
      </c>
      <c r="M3867" s="15" t="n">
        <v>5</v>
      </c>
      <c r="N3867" s="12" t="n">
        <v>0.001</v>
      </c>
      <c r="O3867" s="12" t="n">
        <v>0.35</v>
      </c>
      <c r="P3867" s="12" t="n">
        <v>1.75</v>
      </c>
      <c r="Q3867" s="26"/>
    </row>
    <row r="3868" ht="22.5" customHeight="1">
      <c r="A3868" s="78"/>
      <c r="B3868" s="34"/>
      <c r="C3868" s="13"/>
      <c r="D3868" s="20"/>
      <c r="E3868" s="20"/>
      <c r="F3868" s="20"/>
      <c r="G3868" s="29"/>
      <c r="H3868" s="20"/>
      <c r="I3868" s="20"/>
      <c r="J3868" s="13" t="s">
        <v>128</v>
      </c>
      <c r="K3868" s="15" t="n">
        <v>48218</v>
      </c>
      <c r="L3868" s="15" t="n">
        <v>6337</v>
      </c>
      <c r="M3868" s="15" t="n">
        <v>25</v>
      </c>
      <c r="N3868" s="12" t="n">
        <v>0.001</v>
      </c>
      <c r="O3868" s="12" t="n">
        <v>0.35</v>
      </c>
      <c r="P3868" s="12" t="n">
        <v>8.75</v>
      </c>
      <c r="Q3868" s="26"/>
    </row>
    <row r="3869" ht="22.5" customHeight="1">
      <c r="A3869" s="78"/>
      <c r="B3869" s="34"/>
      <c r="C3869" s="13" t="n">
        <v>9333145</v>
      </c>
      <c r="D3869" s="13" t="s">
        <v>57</v>
      </c>
      <c r="E3869" s="13" t="s">
        <v>14</v>
      </c>
      <c r="F3869" s="13" t="s">
        <v>26</v>
      </c>
      <c r="G3869" s="24" t="n">
        <v>0.35</v>
      </c>
      <c r="H3869" s="13" t="n">
        <v>200</v>
      </c>
      <c r="I3869" s="21" t="n">
        <f>G3869*H3869*7</f>
        <v>490</v>
      </c>
      <c r="J3869" s="13" t="s">
        <v>126</v>
      </c>
      <c r="K3869" s="15" t="n">
        <v>2581</v>
      </c>
      <c r="L3869" s="15" t="n">
        <v>37</v>
      </c>
      <c r="M3869" s="15" t="n">
        <v>4</v>
      </c>
      <c r="N3869" s="12" t="n">
        <v>0</v>
      </c>
      <c r="O3869" s="12" t="n">
        <v>0.04</v>
      </c>
      <c r="P3869" s="12" t="n">
        <v>0.17</v>
      </c>
      <c r="Q3869" s="23" t="n">
        <f>M3871/H3869</f>
        <v>0.325</v>
      </c>
    </row>
    <row r="3870" ht="22.5" customHeight="1">
      <c r="A3870" s="78"/>
      <c r="B3870" s="34"/>
      <c r="C3870" s="13"/>
      <c r="D3870" s="20"/>
      <c r="E3870" s="20"/>
      <c r="F3870" s="20"/>
      <c r="G3870" s="29"/>
      <c r="H3870" s="20"/>
      <c r="I3870" s="20"/>
      <c r="J3870" s="13" t="s">
        <v>127</v>
      </c>
      <c r="K3870" s="15" t="n">
        <v>9619</v>
      </c>
      <c r="L3870" s="15" t="n">
        <v>124</v>
      </c>
      <c r="M3870" s="15" t="n">
        <v>33</v>
      </c>
      <c r="N3870" s="12" t="n">
        <v>0</v>
      </c>
      <c r="O3870" s="12" t="n">
        <v>0.01</v>
      </c>
      <c r="P3870" s="12" t="n">
        <v>0.49</v>
      </c>
      <c r="Q3870" s="26"/>
    </row>
    <row r="3871" ht="22.5" customHeight="1">
      <c r="A3871" s="78"/>
      <c r="B3871" s="34"/>
      <c r="C3871" s="13"/>
      <c r="D3871" s="20"/>
      <c r="E3871" s="20"/>
      <c r="F3871" s="20"/>
      <c r="G3871" s="29"/>
      <c r="H3871" s="20"/>
      <c r="I3871" s="20"/>
      <c r="J3871" s="13" t="s">
        <v>128</v>
      </c>
      <c r="K3871" s="15" t="n">
        <v>15767</v>
      </c>
      <c r="L3871" s="15" t="n">
        <v>199</v>
      </c>
      <c r="M3871" s="15" t="n">
        <v>65</v>
      </c>
      <c r="N3871" s="12" t="n">
        <v>0</v>
      </c>
      <c r="O3871" s="12" t="n">
        <v>0.02</v>
      </c>
      <c r="P3871" s="12" t="n">
        <v>1.35</v>
      </c>
      <c r="Q3871" s="26"/>
    </row>
    <row r="3872" ht="22.5" customHeight="1">
      <c r="A3872" s="78"/>
      <c r="B3872" s="34"/>
      <c r="C3872" s="13" t="n">
        <v>91557347</v>
      </c>
      <c r="D3872" s="13" t="s">
        <v>58</v>
      </c>
      <c r="E3872" s="13" t="s">
        <v>14</v>
      </c>
      <c r="F3872" s="13" t="s">
        <v>15</v>
      </c>
      <c r="G3872" s="24" t="n">
        <v>0.5</v>
      </c>
      <c r="H3872" s="13" t="n">
        <v>50</v>
      </c>
      <c r="I3872" s="21" t="n">
        <f>G3872*H3872*7</f>
        <v>175</v>
      </c>
      <c r="J3872" s="13" t="s">
        <v>126</v>
      </c>
      <c r="K3872" s="15" t="n">
        <v>776</v>
      </c>
      <c r="L3872" s="15" t="n">
        <v>66</v>
      </c>
      <c r="M3872" s="15" t="n">
        <v>0</v>
      </c>
      <c r="N3872" s="12" t="n">
        <v>0</v>
      </c>
      <c r="O3872" s="12" t="n">
        <v>0</v>
      </c>
      <c r="P3872" s="12" t="n">
        <v>0</v>
      </c>
      <c r="Q3872" s="23" t="n">
        <f>M3874/H3872</f>
        <v>0.36</v>
      </c>
    </row>
    <row r="3873" ht="22.5" customHeight="1">
      <c r="A3873" s="78"/>
      <c r="B3873" s="34"/>
      <c r="C3873" s="13"/>
      <c r="D3873" s="20"/>
      <c r="E3873" s="20"/>
      <c r="F3873" s="20"/>
      <c r="G3873" s="29"/>
      <c r="H3873" s="20"/>
      <c r="I3873" s="20"/>
      <c r="J3873" s="13" t="s">
        <v>127</v>
      </c>
      <c r="K3873" s="15" t="n">
        <v>24592</v>
      </c>
      <c r="L3873" s="15" t="n">
        <v>2726</v>
      </c>
      <c r="M3873" s="15" t="n">
        <v>6</v>
      </c>
      <c r="N3873" s="12" t="n">
        <v>0.002</v>
      </c>
      <c r="O3873" s="12" t="n">
        <v>0.8</v>
      </c>
      <c r="P3873" s="12" t="n">
        <v>4.8</v>
      </c>
      <c r="Q3873" s="26"/>
    </row>
    <row r="3874" ht="22.5" customHeight="1">
      <c r="A3874" s="78"/>
      <c r="B3874" s="34"/>
      <c r="C3874" s="13"/>
      <c r="D3874" s="20"/>
      <c r="E3874" s="20"/>
      <c r="F3874" s="20"/>
      <c r="G3874" s="29"/>
      <c r="H3874" s="20"/>
      <c r="I3874" s="20"/>
      <c r="J3874" s="13" t="s">
        <v>128</v>
      </c>
      <c r="K3874" s="15" t="n">
        <v>64849</v>
      </c>
      <c r="L3874" s="15" t="n">
        <v>6541</v>
      </c>
      <c r="M3874" s="15" t="n">
        <v>18</v>
      </c>
      <c r="N3874" s="12" t="n">
        <v>0.002</v>
      </c>
      <c r="O3874" s="12" t="n">
        <v>0.8</v>
      </c>
      <c r="P3874" s="12" t="n">
        <v>14.4</v>
      </c>
      <c r="Q3874" s="26"/>
    </row>
    <row r="3875" ht="22.5" customHeight="1">
      <c r="A3875" s="78"/>
      <c r="B3875" s="34"/>
      <c r="C3875" s="13" t="n">
        <v>12115625</v>
      </c>
      <c r="D3875" s="13" t="s">
        <v>59</v>
      </c>
      <c r="E3875" s="13" t="s">
        <v>14</v>
      </c>
      <c r="F3875" s="13" t="s">
        <v>15</v>
      </c>
      <c r="G3875" s="24" t="n">
        <v>0.3</v>
      </c>
      <c r="H3875" s="13" t="n">
        <v>50</v>
      </c>
      <c r="I3875" s="21" t="n">
        <f>G3875*H3875*7</f>
        <v>105</v>
      </c>
      <c r="J3875" s="13" t="s">
        <v>126</v>
      </c>
      <c r="K3875" s="15" t="n">
        <v>8</v>
      </c>
      <c r="L3875" s="15" t="n">
        <v>0</v>
      </c>
      <c r="M3875" s="15" t="n">
        <v>0</v>
      </c>
      <c r="N3875" s="12" t="n">
        <v>0</v>
      </c>
      <c r="O3875" s="12" t="n">
        <v>0</v>
      </c>
      <c r="P3875" s="12" t="n">
        <v>0</v>
      </c>
      <c r="Q3875" s="23" t="n">
        <f>M3877/H3875</f>
        <v>0</v>
      </c>
    </row>
    <row r="3876" ht="22.5" customHeight="1">
      <c r="A3876" s="78"/>
      <c r="B3876" s="34"/>
      <c r="C3876" s="13"/>
      <c r="D3876" s="20"/>
      <c r="E3876" s="20"/>
      <c r="F3876" s="20"/>
      <c r="G3876" s="29"/>
      <c r="H3876" s="20"/>
      <c r="I3876" s="20"/>
      <c r="J3876" s="13" t="s">
        <v>127</v>
      </c>
      <c r="K3876" s="15" t="n">
        <v>588</v>
      </c>
      <c r="L3876" s="15" t="n">
        <v>87</v>
      </c>
      <c r="M3876" s="15" t="n">
        <v>0</v>
      </c>
      <c r="N3876" s="12" t="n">
        <v>0</v>
      </c>
      <c r="O3876" s="12" t="n">
        <v>0</v>
      </c>
      <c r="P3876" s="12" t="n">
        <v>0</v>
      </c>
      <c r="Q3876" s="26"/>
    </row>
    <row r="3877" ht="22.5" customHeight="1">
      <c r="A3877" s="78"/>
      <c r="B3877" s="34"/>
      <c r="C3877" s="13"/>
      <c r="D3877" s="20"/>
      <c r="E3877" s="20"/>
      <c r="F3877" s="20"/>
      <c r="G3877" s="29"/>
      <c r="H3877" s="20"/>
      <c r="I3877" s="20"/>
      <c r="J3877" s="13" t="s">
        <v>128</v>
      </c>
      <c r="K3877" s="15" t="n">
        <v>1458</v>
      </c>
      <c r="L3877" s="15" t="n">
        <v>146</v>
      </c>
      <c r="M3877" s="15" t="n">
        <v>0</v>
      </c>
      <c r="N3877" s="12" t="n">
        <v>0</v>
      </c>
      <c r="O3877" s="12" t="n">
        <v>0</v>
      </c>
      <c r="P3877" s="12" t="n">
        <v>0</v>
      </c>
      <c r="Q3877" s="26"/>
    </row>
    <row r="3878" ht="22.5" customHeight="1">
      <c r="A3878" s="78"/>
      <c r="B3878" s="34"/>
      <c r="C3878" s="13" t="n">
        <v>91564896</v>
      </c>
      <c r="D3878" s="13" t="s">
        <v>60</v>
      </c>
      <c r="E3878" s="13" t="s">
        <v>14</v>
      </c>
      <c r="F3878" s="13" t="s">
        <v>15</v>
      </c>
      <c r="G3878" s="24" t="n">
        <v>0.35</v>
      </c>
      <c r="H3878" s="13" t="n">
        <v>60</v>
      </c>
      <c r="I3878" s="21" t="n">
        <f>G3878*H3878*7</f>
        <v>147</v>
      </c>
      <c r="J3878" s="13" t="s">
        <v>126</v>
      </c>
      <c r="K3878" s="15" t="n">
        <v>880</v>
      </c>
      <c r="L3878" s="15" t="n">
        <v>41</v>
      </c>
      <c r="M3878" s="15" t="n">
        <v>1</v>
      </c>
      <c r="N3878" s="12" t="n">
        <v>0.009</v>
      </c>
      <c r="O3878" s="12" t="n">
        <v>0.35</v>
      </c>
      <c r="P3878" s="12" t="n">
        <v>0.35</v>
      </c>
      <c r="Q3878" s="23" t="n">
        <f>M3880/H3878</f>
        <v>0.983333333333333</v>
      </c>
      <c r="S3878" s="11"/>
    </row>
    <row r="3879" ht="22.5" customHeight="1">
      <c r="A3879" s="78"/>
      <c r="B3879" s="34"/>
      <c r="C3879" s="13"/>
      <c r="D3879" s="20"/>
      <c r="E3879" s="20"/>
      <c r="F3879" s="20"/>
      <c r="G3879" s="29"/>
      <c r="H3879" s="20"/>
      <c r="I3879" s="20"/>
      <c r="J3879" s="13" t="s">
        <v>127</v>
      </c>
      <c r="K3879" s="15" t="n">
        <v>34101</v>
      </c>
      <c r="L3879" s="15" t="n">
        <v>4838</v>
      </c>
      <c r="M3879" s="15" t="n">
        <v>35</v>
      </c>
      <c r="N3879" s="12" t="n">
        <v>0.003</v>
      </c>
      <c r="O3879" s="12" t="n">
        <v>0.35</v>
      </c>
      <c r="P3879" s="12" t="n">
        <v>12.25</v>
      </c>
      <c r="Q3879" s="26"/>
    </row>
    <row r="3880" ht="22.5" customHeight="1">
      <c r="A3880" s="78"/>
      <c r="B3880" s="34"/>
      <c r="C3880" s="13"/>
      <c r="D3880" s="20"/>
      <c r="E3880" s="20"/>
      <c r="F3880" s="20"/>
      <c r="G3880" s="29"/>
      <c r="H3880" s="20"/>
      <c r="I3880" s="20"/>
      <c r="J3880" s="13" t="s">
        <v>128</v>
      </c>
      <c r="K3880" s="15" t="n">
        <v>79828</v>
      </c>
      <c r="L3880" s="15" t="n">
        <v>7763</v>
      </c>
      <c r="M3880" s="15" t="n">
        <v>59</v>
      </c>
      <c r="N3880" s="12" t="n">
        <v>0.003</v>
      </c>
      <c r="O3880" s="12" t="n">
        <v>0.35</v>
      </c>
      <c r="P3880" s="12" t="n">
        <v>20.65</v>
      </c>
      <c r="Q3880" s="26"/>
    </row>
    <row r="3881" ht="22.5" customHeight="1">
      <c r="A3881" s="78"/>
      <c r="B3881" s="34"/>
      <c r="C3881" s="13" t="n">
        <v>91566789</v>
      </c>
      <c r="D3881" s="13" t="s">
        <v>61</v>
      </c>
      <c r="E3881" s="13" t="s">
        <v>42</v>
      </c>
      <c r="F3881" s="13" t="s">
        <v>15</v>
      </c>
      <c r="G3881" s="24" t="n">
        <v>0.15</v>
      </c>
      <c r="H3881" s="13" t="n">
        <v>50</v>
      </c>
      <c r="I3881" s="21" t="n">
        <f>G3881*H3881*7</f>
        <v>52.5</v>
      </c>
      <c r="J3881" s="13" t="s">
        <v>126</v>
      </c>
      <c r="K3881" s="15" t="s">
        <v>139</v>
      </c>
      <c r="L3881" s="15"/>
      <c r="M3881" s="15"/>
      <c r="N3881" s="12"/>
      <c r="O3881" s="12"/>
      <c r="P3881" s="12"/>
      <c r="Q3881" s="23" t="n">
        <f>M3883/H3881</f>
        <v>1</v>
      </c>
    </row>
    <row r="3882" ht="22.5" customHeight="1">
      <c r="A3882" s="78"/>
      <c r="B3882" s="34"/>
      <c r="C3882" s="13"/>
      <c r="D3882" s="20"/>
      <c r="E3882" s="20"/>
      <c r="F3882" s="20"/>
      <c r="G3882" s="29"/>
      <c r="H3882" s="20"/>
      <c r="I3882" s="20"/>
      <c r="J3882" s="13" t="s">
        <v>127</v>
      </c>
      <c r="K3882" s="15" t="s">
        <v>139</v>
      </c>
      <c r="L3882" s="15"/>
      <c r="M3882" s="15"/>
      <c r="N3882" s="12"/>
      <c r="O3882" s="12"/>
      <c r="P3882" s="12"/>
      <c r="Q3882" s="26"/>
    </row>
    <row r="3883" ht="22.5" customHeight="1">
      <c r="A3883" s="78"/>
      <c r="B3883" s="34"/>
      <c r="C3883" s="13"/>
      <c r="D3883" s="20"/>
      <c r="E3883" s="20"/>
      <c r="F3883" s="20"/>
      <c r="G3883" s="29"/>
      <c r="H3883" s="20"/>
      <c r="I3883" s="20"/>
      <c r="J3883" s="13" t="s">
        <v>128</v>
      </c>
      <c r="K3883" s="15" t="n">
        <v>1155597</v>
      </c>
      <c r="L3883" s="15" t="n">
        <v>533310</v>
      </c>
      <c r="M3883" s="15" t="n">
        <v>50</v>
      </c>
      <c r="N3883" s="12" t="n">
        <v>0</v>
      </c>
      <c r="O3883" s="12" t="n">
        <v>0.15</v>
      </c>
      <c r="P3883" s="12" t="n">
        <v>7.5</v>
      </c>
      <c r="Q3883" s="26"/>
    </row>
    <row r="3884" ht="22.5" customHeight="1">
      <c r="A3884" s="78"/>
      <c r="B3884" s="34"/>
      <c r="C3884" s="13" t="n">
        <v>12306671</v>
      </c>
      <c r="D3884" s="13" t="s">
        <v>62</v>
      </c>
      <c r="E3884" s="13" t="s">
        <v>63</v>
      </c>
      <c r="F3884" s="13" t="s">
        <v>21</v>
      </c>
      <c r="G3884" s="24" t="n">
        <v>0.22</v>
      </c>
      <c r="H3884" s="13" t="n">
        <v>100</v>
      </c>
      <c r="I3884" s="21" t="n">
        <f>G3884*H3884*7</f>
        <v>154</v>
      </c>
      <c r="J3884" s="13" t="s">
        <v>126</v>
      </c>
      <c r="K3884" s="15" t="n">
        <v>0</v>
      </c>
      <c r="L3884" s="15" t="n">
        <v>0</v>
      </c>
      <c r="M3884" s="15" t="n">
        <v>0</v>
      </c>
      <c r="N3884" s="12" t="n">
        <v>0</v>
      </c>
      <c r="O3884" s="12" t="n">
        <v>0</v>
      </c>
      <c r="P3884" s="12" t="n">
        <v>0</v>
      </c>
      <c r="Q3884" s="23" t="n">
        <f>M3886/H3884</f>
        <v>0.43</v>
      </c>
    </row>
    <row r="3885" ht="22.5" customHeight="1">
      <c r="A3885" s="78"/>
      <c r="B3885" s="34"/>
      <c r="C3885" s="13"/>
      <c r="D3885" s="20"/>
      <c r="E3885" s="20"/>
      <c r="F3885" s="20"/>
      <c r="G3885" s="29"/>
      <c r="H3885" s="20"/>
      <c r="I3885" s="20"/>
      <c r="J3885" s="13" t="s">
        <v>127</v>
      </c>
      <c r="K3885" s="15" t="n">
        <v>0</v>
      </c>
      <c r="L3885" s="15" t="n">
        <v>0</v>
      </c>
      <c r="M3885" s="15" t="n">
        <v>0</v>
      </c>
      <c r="N3885" s="12" t="n">
        <v>0</v>
      </c>
      <c r="O3885" s="12" t="n">
        <v>0</v>
      </c>
      <c r="P3885" s="12" t="n">
        <v>0</v>
      </c>
      <c r="Q3885" s="26"/>
      <c r="R3885" s="4" t="s">
        <v>174</v>
      </c>
    </row>
    <row r="3886" ht="22.5" customHeight="1">
      <c r="A3886" s="78"/>
      <c r="B3886" s="34"/>
      <c r="C3886" s="13"/>
      <c r="D3886" s="20"/>
      <c r="E3886" s="20"/>
      <c r="F3886" s="20"/>
      <c r="G3886" s="29"/>
      <c r="H3886" s="20"/>
      <c r="I3886" s="20"/>
      <c r="J3886" s="13" t="s">
        <v>128</v>
      </c>
      <c r="K3886" s="15" t="n">
        <v>78128</v>
      </c>
      <c r="L3886" s="15" t="n">
        <v>16256</v>
      </c>
      <c r="M3886" s="15" t="n">
        <v>43</v>
      </c>
      <c r="N3886" s="12" t="n">
        <v>0</v>
      </c>
      <c r="O3886" s="12" t="n">
        <v>0.2112</v>
      </c>
      <c r="P3886" s="12" t="n">
        <v>9.08</v>
      </c>
      <c r="Q3886" s="26"/>
    </row>
    <row r="3887" ht="22.5" customHeight="1">
      <c r="A3887" s="78"/>
      <c r="B3887" s="34"/>
      <c r="C3887" s="13" t="n">
        <v>12304863</v>
      </c>
      <c r="D3887" s="13" t="s">
        <v>59</v>
      </c>
      <c r="E3887" s="13" t="s">
        <v>14</v>
      </c>
      <c r="F3887" s="13" t="s">
        <v>26</v>
      </c>
      <c r="G3887" s="24" t="n">
        <v>0.3</v>
      </c>
      <c r="H3887" s="13" t="n">
        <v>100</v>
      </c>
      <c r="I3887" s="21" t="n">
        <f>G3887*H3887*7</f>
        <v>210</v>
      </c>
      <c r="J3887" s="13" t="s">
        <v>126</v>
      </c>
      <c r="K3887" s="15" t="n">
        <v>0</v>
      </c>
      <c r="L3887" s="15" t="n">
        <v>0</v>
      </c>
      <c r="M3887" s="15" t="n">
        <v>0</v>
      </c>
      <c r="N3887" s="12" t="n">
        <v>0</v>
      </c>
      <c r="O3887" s="12" t="n">
        <v>0</v>
      </c>
      <c r="P3887" s="12" t="n">
        <v>0</v>
      </c>
      <c r="Q3887" s="23" t="n">
        <f>M3889/H3887</f>
        <v>0.04</v>
      </c>
    </row>
    <row r="3888" ht="22.5" customHeight="1">
      <c r="A3888" s="78"/>
      <c r="B3888" s="34"/>
      <c r="C3888" s="13"/>
      <c r="D3888" s="20"/>
      <c r="E3888" s="20"/>
      <c r="F3888" s="20"/>
      <c r="G3888" s="29"/>
      <c r="H3888" s="20"/>
      <c r="I3888" s="20"/>
      <c r="J3888" s="13" t="s">
        <v>127</v>
      </c>
      <c r="K3888" s="15" t="n">
        <v>290</v>
      </c>
      <c r="L3888" s="15" t="n">
        <v>5</v>
      </c>
      <c r="M3888" s="15" t="n">
        <v>1</v>
      </c>
      <c r="N3888" s="12" t="n">
        <v>0</v>
      </c>
      <c r="O3888" s="12" t="n">
        <v>0.02</v>
      </c>
      <c r="P3888" s="12" t="n">
        <v>0.02</v>
      </c>
      <c r="Q3888" s="26"/>
    </row>
    <row r="3889" ht="22.5" customHeight="1">
      <c r="A3889" s="78"/>
      <c r="B3889" s="34"/>
      <c r="C3889" s="13"/>
      <c r="D3889" s="20"/>
      <c r="E3889" s="20"/>
      <c r="F3889" s="20"/>
      <c r="G3889" s="29"/>
      <c r="H3889" s="20"/>
      <c r="I3889" s="20"/>
      <c r="J3889" s="13" t="s">
        <v>128</v>
      </c>
      <c r="K3889" s="15" t="n">
        <v>520</v>
      </c>
      <c r="L3889" s="15" t="n">
        <v>12</v>
      </c>
      <c r="M3889" s="15" t="n">
        <v>4</v>
      </c>
      <c r="N3889" s="12" t="n">
        <v>0.01</v>
      </c>
      <c r="O3889" s="12" t="n">
        <v>0.02</v>
      </c>
      <c r="P3889" s="12" t="n">
        <v>0.07</v>
      </c>
      <c r="Q3889" s="26"/>
    </row>
    <row r="3890" ht="22.5" customHeight="1">
      <c r="A3890" s="78"/>
      <c r="B3890" s="34"/>
      <c r="C3890" s="13" t="n">
        <v>5617321</v>
      </c>
      <c r="D3890" s="13" t="s">
        <v>62</v>
      </c>
      <c r="E3890" s="13" t="s">
        <v>63</v>
      </c>
      <c r="F3890" s="13" t="s">
        <v>12</v>
      </c>
      <c r="G3890" s="24" t="n">
        <v>0.2</v>
      </c>
      <c r="H3890" s="13" t="n">
        <v>100</v>
      </c>
      <c r="I3890" s="21" t="n">
        <f>G3890*H3890*7</f>
        <v>140</v>
      </c>
      <c r="J3890" s="13" t="s">
        <v>126</v>
      </c>
      <c r="K3890" s="15" t="s">
        <v>139</v>
      </c>
      <c r="L3890" s="15"/>
      <c r="M3890" s="15"/>
      <c r="N3890" s="12"/>
      <c r="O3890" s="12"/>
      <c r="P3890" s="12"/>
      <c r="Q3890" s="23" t="n">
        <f>M3892/H3890</f>
        <v>0</v>
      </c>
    </row>
    <row r="3891" ht="22.5" customHeight="1">
      <c r="A3891" s="78"/>
      <c r="B3891" s="34"/>
      <c r="C3891" s="13"/>
      <c r="D3891" s="20"/>
      <c r="E3891" s="20"/>
      <c r="F3891" s="20"/>
      <c r="G3891" s="29"/>
      <c r="H3891" s="20"/>
      <c r="I3891" s="20"/>
      <c r="J3891" s="13" t="s">
        <v>127</v>
      </c>
      <c r="K3891" s="15" t="n">
        <v>197</v>
      </c>
      <c r="L3891" s="15" t="n">
        <v>62</v>
      </c>
      <c r="M3891" s="15" t="n">
        <v>0</v>
      </c>
      <c r="N3891" s="12" t="n">
        <v>0</v>
      </c>
      <c r="O3891" s="12" t="n">
        <v>0</v>
      </c>
      <c r="P3891" s="12" t="n">
        <v>0.0086</v>
      </c>
      <c r="Q3891" s="26"/>
    </row>
    <row r="3892" ht="22.5" customHeight="1">
      <c r="A3892" s="78"/>
      <c r="B3892" s="34"/>
      <c r="C3892" s="13"/>
      <c r="D3892" s="20"/>
      <c r="E3892" s="20"/>
      <c r="F3892" s="20"/>
      <c r="G3892" s="29"/>
      <c r="H3892" s="20"/>
      <c r="I3892" s="20"/>
      <c r="J3892" s="13" t="s">
        <v>128</v>
      </c>
      <c r="K3892" s="15" t="n">
        <v>726</v>
      </c>
      <c r="L3892" s="15" t="n">
        <v>239</v>
      </c>
      <c r="M3892" s="15" t="n">
        <v>0</v>
      </c>
      <c r="N3892" s="12" t="n">
        <v>0</v>
      </c>
      <c r="O3892" s="12" t="n">
        <v>0</v>
      </c>
      <c r="P3892" s="12" t="n">
        <v>0.033</v>
      </c>
      <c r="Q3892" s="26"/>
    </row>
    <row r="3893" ht="22.5" customHeight="1">
      <c r="A3893" s="78"/>
      <c r="B3893" s="34"/>
      <c r="C3893" s="13" t="n">
        <v>12398053</v>
      </c>
      <c r="D3893" s="13" t="s">
        <v>62</v>
      </c>
      <c r="E3893" s="13" t="s">
        <v>63</v>
      </c>
      <c r="F3893" s="13" t="s">
        <v>26</v>
      </c>
      <c r="G3893" s="24" t="n">
        <v>0.22</v>
      </c>
      <c r="H3893" s="13" t="n">
        <v>100</v>
      </c>
      <c r="I3893" s="21" t="n">
        <f>G3893*H3893*7</f>
        <v>154</v>
      </c>
      <c r="J3893" s="13" t="s">
        <v>126</v>
      </c>
      <c r="K3893" s="15" t="s">
        <v>149</v>
      </c>
      <c r="L3893" s="15"/>
      <c r="M3893" s="15"/>
      <c r="N3893" s="12"/>
      <c r="O3893" s="12"/>
      <c r="P3893" s="12"/>
      <c r="Q3893" s="23" t="n">
        <f>M3895/H3893</f>
        <v>0.01</v>
      </c>
    </row>
    <row r="3894" ht="22.5" customHeight="1">
      <c r="A3894" s="78"/>
      <c r="B3894" s="34"/>
      <c r="C3894" s="13"/>
      <c r="D3894" s="20"/>
      <c r="E3894" s="20"/>
      <c r="F3894" s="20"/>
      <c r="G3894" s="29"/>
      <c r="H3894" s="20"/>
      <c r="I3894" s="20"/>
      <c r="J3894" s="13" t="s">
        <v>127</v>
      </c>
      <c r="K3894" s="15" t="s">
        <v>149</v>
      </c>
      <c r="L3894" s="15"/>
      <c r="M3894" s="15"/>
      <c r="N3894" s="12"/>
      <c r="O3894" s="12"/>
      <c r="P3894" s="12"/>
      <c r="Q3894" s="26"/>
    </row>
    <row r="3895" ht="22.5" customHeight="1">
      <c r="A3895" s="78"/>
      <c r="B3895" s="34"/>
      <c r="C3895" s="13"/>
      <c r="D3895" s="20"/>
      <c r="E3895" s="20"/>
      <c r="F3895" s="20"/>
      <c r="G3895" s="29"/>
      <c r="H3895" s="20"/>
      <c r="I3895" s="20"/>
      <c r="J3895" s="13" t="s">
        <v>128</v>
      </c>
      <c r="K3895" s="15" t="n">
        <v>13148</v>
      </c>
      <c r="L3895" s="15" t="n">
        <v>2927</v>
      </c>
      <c r="M3895" s="15" t="n">
        <v>1</v>
      </c>
      <c r="N3895" s="12" t="n">
        <v>0.01</v>
      </c>
      <c r="O3895" s="12" t="n">
        <v>20</v>
      </c>
      <c r="P3895" s="12" t="n">
        <v>20</v>
      </c>
      <c r="Q3895" s="26"/>
    </row>
    <row r="3896" ht="22.5" customHeight="1">
      <c r="A3896" s="78"/>
      <c r="B3896" s="76" t="s">
        <v>137</v>
      </c>
      <c r="C3896" s="13" t="n">
        <v>91399439</v>
      </c>
      <c r="D3896" s="13" t="s">
        <v>69</v>
      </c>
      <c r="E3896" s="13" t="s">
        <v>42</v>
      </c>
      <c r="F3896" s="13" t="s">
        <v>15</v>
      </c>
      <c r="G3896" s="24" t="n">
        <v>0.1</v>
      </c>
      <c r="H3896" s="13" t="n">
        <v>200</v>
      </c>
      <c r="I3896" s="21" t="n">
        <f>G3896*H3896*7</f>
        <v>140</v>
      </c>
      <c r="J3896" s="13" t="s">
        <v>126</v>
      </c>
      <c r="K3896" s="17" t="n">
        <v>1210</v>
      </c>
      <c r="L3896" s="15" t="n">
        <v>24</v>
      </c>
      <c r="M3896" s="17" t="n">
        <v>0</v>
      </c>
      <c r="N3896" s="12" t="n">
        <v>0</v>
      </c>
      <c r="O3896" s="12" t="n">
        <v>0</v>
      </c>
      <c r="P3896" s="12" t="n">
        <v>0</v>
      </c>
      <c r="Q3896" s="23" t="n">
        <f>M3898/H3896</f>
        <v>0.015</v>
      </c>
    </row>
    <row r="3897" ht="22.5" customHeight="1">
      <c r="A3897" s="78"/>
      <c r="B3897" s="34"/>
      <c r="C3897" s="13"/>
      <c r="D3897" s="20"/>
      <c r="E3897" s="20"/>
      <c r="F3897" s="20"/>
      <c r="G3897" s="29"/>
      <c r="H3897" s="20"/>
      <c r="I3897" s="20"/>
      <c r="J3897" s="13" t="s">
        <v>127</v>
      </c>
      <c r="K3897" s="17" t="n">
        <v>121939</v>
      </c>
      <c r="L3897" s="15" t="n">
        <v>2755</v>
      </c>
      <c r="M3897" s="17" t="n">
        <v>2</v>
      </c>
      <c r="N3897" s="12" t="n">
        <v>0</v>
      </c>
      <c r="O3897" s="12" t="n">
        <v>0.1</v>
      </c>
      <c r="P3897" s="12" t="n">
        <v>0.2</v>
      </c>
      <c r="Q3897" s="26"/>
    </row>
    <row r="3898" ht="22.5" customHeight="1">
      <c r="A3898" s="78"/>
      <c r="B3898" s="34"/>
      <c r="C3898" s="13"/>
      <c r="D3898" s="20"/>
      <c r="E3898" s="20"/>
      <c r="F3898" s="20"/>
      <c r="G3898" s="29"/>
      <c r="H3898" s="20"/>
      <c r="I3898" s="20"/>
      <c r="J3898" s="13" t="s">
        <v>128</v>
      </c>
      <c r="K3898" s="17" t="n">
        <v>205016</v>
      </c>
      <c r="L3898" s="15" t="n">
        <v>4690</v>
      </c>
      <c r="M3898" s="11" t="n">
        <v>3</v>
      </c>
      <c r="N3898" s="12" t="n">
        <v>0</v>
      </c>
      <c r="O3898" s="12" t="n">
        <v>0.1</v>
      </c>
      <c r="P3898" s="12" t="n">
        <v>0.3</v>
      </c>
      <c r="Q3898" s="26"/>
    </row>
    <row r="3899" ht="22.5" customHeight="1">
      <c r="A3899" s="78"/>
      <c r="B3899" s="34"/>
      <c r="C3899" s="13" t="n">
        <v>91399437</v>
      </c>
      <c r="D3899" s="13" t="s">
        <v>70</v>
      </c>
      <c r="E3899" s="13" t="s">
        <v>71</v>
      </c>
      <c r="F3899" s="13" t="s">
        <v>15</v>
      </c>
      <c r="G3899" s="24" t="n">
        <v>0.15</v>
      </c>
      <c r="H3899" s="13" t="n">
        <v>50</v>
      </c>
      <c r="I3899" s="21" t="n">
        <f>G3899*H3899*7</f>
        <v>52.5</v>
      </c>
      <c r="J3899" s="13" t="s">
        <v>126</v>
      </c>
      <c r="K3899" s="17" t="n">
        <v>212</v>
      </c>
      <c r="L3899" s="15" t="n">
        <v>73</v>
      </c>
      <c r="M3899" s="15" t="n">
        <v>2</v>
      </c>
      <c r="N3899" s="12" t="n">
        <v>0.004</v>
      </c>
      <c r="O3899" s="12" t="n">
        <v>0.15</v>
      </c>
      <c r="P3899" s="12" t="n">
        <v>0.3</v>
      </c>
      <c r="Q3899" s="23" t="n">
        <f>M3901/H3899</f>
        <v>1.02</v>
      </c>
    </row>
    <row r="3900" ht="22.5" customHeight="1">
      <c r="A3900" s="78"/>
      <c r="B3900" s="34"/>
      <c r="C3900" s="13"/>
      <c r="D3900" s="20"/>
      <c r="E3900" s="20"/>
      <c r="F3900" s="20"/>
      <c r="G3900" s="29"/>
      <c r="H3900" s="20"/>
      <c r="I3900" s="20"/>
      <c r="J3900" s="13" t="s">
        <v>127</v>
      </c>
      <c r="K3900" s="17" t="n">
        <v>7883</v>
      </c>
      <c r="L3900" s="15" t="n">
        <v>4087</v>
      </c>
      <c r="M3900" s="15" t="n">
        <v>50</v>
      </c>
      <c r="N3900" s="12" t="n">
        <v>0.002</v>
      </c>
      <c r="O3900" s="12" t="n">
        <v>0.15</v>
      </c>
      <c r="P3900" s="12" t="n">
        <v>7.5</v>
      </c>
      <c r="Q3900" s="26"/>
    </row>
    <row r="3901" ht="22.5" customHeight="1">
      <c r="A3901" s="78"/>
      <c r="B3901" s="34"/>
      <c r="C3901" s="13"/>
      <c r="D3901" s="20"/>
      <c r="E3901" s="20"/>
      <c r="F3901" s="20"/>
      <c r="G3901" s="29"/>
      <c r="H3901" s="20"/>
      <c r="I3901" s="20"/>
      <c r="J3901" s="13" t="s">
        <v>128</v>
      </c>
      <c r="K3901" s="17" t="n">
        <v>22465</v>
      </c>
      <c r="L3901" s="15" t="n">
        <v>8541</v>
      </c>
      <c r="M3901" s="15" t="n">
        <v>51</v>
      </c>
      <c r="N3901" s="12" t="n">
        <v>0.001</v>
      </c>
      <c r="O3901" s="12" t="n">
        <v>0.15</v>
      </c>
      <c r="P3901" s="12" t="n">
        <v>7.65</v>
      </c>
      <c r="Q3901" s="26"/>
    </row>
    <row r="3902" ht="22.5" customHeight="1">
      <c r="A3902" s="78"/>
      <c r="B3902" s="34"/>
      <c r="C3902" s="13" t="n">
        <v>5556054</v>
      </c>
      <c r="D3902" s="13" t="s">
        <v>72</v>
      </c>
      <c r="E3902" s="13" t="s">
        <v>36</v>
      </c>
      <c r="F3902" s="13" t="s">
        <v>15</v>
      </c>
      <c r="G3902" s="24" t="n">
        <v>0.8</v>
      </c>
      <c r="H3902" s="13" t="n">
        <v>100</v>
      </c>
      <c r="I3902" s="21" t="n">
        <f>G3902*H3902*7</f>
        <v>560</v>
      </c>
      <c r="J3902" s="13" t="s">
        <v>126</v>
      </c>
      <c r="K3902" s="17" t="n">
        <v>321</v>
      </c>
      <c r="L3902" s="15" t="n">
        <v>11</v>
      </c>
      <c r="M3902" s="17" t="n">
        <v>0</v>
      </c>
      <c r="N3902" s="12" t="n">
        <v>0</v>
      </c>
      <c r="O3902" s="12" t="n">
        <v>0</v>
      </c>
      <c r="P3902" s="12" t="n">
        <v>0</v>
      </c>
      <c r="Q3902" s="23" t="n">
        <f>M3904/H3902</f>
        <v>0</v>
      </c>
    </row>
    <row r="3903" ht="22.5" customHeight="1">
      <c r="A3903" s="78"/>
      <c r="B3903" s="34"/>
      <c r="C3903" s="13"/>
      <c r="D3903" s="20"/>
      <c r="E3903" s="20"/>
      <c r="F3903" s="20"/>
      <c r="G3903" s="29"/>
      <c r="H3903" s="20"/>
      <c r="I3903" s="20"/>
      <c r="J3903" s="13" t="s">
        <v>127</v>
      </c>
      <c r="K3903" s="17" t="n">
        <v>6733</v>
      </c>
      <c r="L3903" s="15" t="n">
        <v>355</v>
      </c>
      <c r="M3903" s="17" t="n">
        <v>0</v>
      </c>
      <c r="N3903" s="12" t="n">
        <v>0</v>
      </c>
      <c r="O3903" s="12" t="n">
        <v>0</v>
      </c>
      <c r="P3903" s="12" t="n">
        <v>0</v>
      </c>
      <c r="Q3903" s="26"/>
    </row>
    <row r="3904" ht="22.5" customHeight="1">
      <c r="A3904" s="78"/>
      <c r="B3904" s="34"/>
      <c r="C3904" s="13"/>
      <c r="D3904" s="20"/>
      <c r="E3904" s="20"/>
      <c r="F3904" s="20"/>
      <c r="G3904" s="29"/>
      <c r="H3904" s="20"/>
      <c r="I3904" s="20"/>
      <c r="J3904" s="13" t="s">
        <v>128</v>
      </c>
      <c r="K3904" s="17" t="n">
        <v>10991</v>
      </c>
      <c r="L3904" s="15" t="n">
        <v>412</v>
      </c>
      <c r="M3904" s="17" t="n">
        <v>0</v>
      </c>
      <c r="N3904" s="12" t="n">
        <v>0</v>
      </c>
      <c r="O3904" s="12" t="n">
        <v>0</v>
      </c>
      <c r="P3904" s="12" t="n">
        <v>0</v>
      </c>
      <c r="Q3904" s="26"/>
    </row>
    <row r="3905" ht="22.5" customHeight="1">
      <c r="A3905" s="78"/>
      <c r="B3905" s="34"/>
      <c r="C3905" s="13" t="n">
        <v>8628042</v>
      </c>
      <c r="D3905" s="13" t="s">
        <v>28</v>
      </c>
      <c r="E3905" s="13" t="s">
        <v>14</v>
      </c>
      <c r="F3905" s="13" t="s">
        <v>26</v>
      </c>
      <c r="G3905" s="24" t="n">
        <v>0.48</v>
      </c>
      <c r="H3905" s="13" t="n">
        <v>500</v>
      </c>
      <c r="I3905" s="21" t="n">
        <f>G3905*H3905*7</f>
        <v>1680</v>
      </c>
      <c r="J3905" s="13" t="s">
        <v>126</v>
      </c>
      <c r="K3905" s="17" t="n">
        <v>794</v>
      </c>
      <c r="L3905" s="15" t="n">
        <v>441</v>
      </c>
      <c r="M3905" s="17" t="n">
        <v>4</v>
      </c>
      <c r="N3905" s="12" t="n">
        <v>0.01</v>
      </c>
      <c r="O3905" s="12" t="n">
        <v>0.68</v>
      </c>
      <c r="P3905" s="12" t="n">
        <v>2.74</v>
      </c>
      <c r="Q3905" s="23" t="n">
        <f>M3907/H3905</f>
        <v>0.902</v>
      </c>
    </row>
    <row r="3906" ht="22.5" customHeight="1">
      <c r="A3906" s="78"/>
      <c r="B3906" s="34"/>
      <c r="C3906" s="13"/>
      <c r="D3906" s="20"/>
      <c r="E3906" s="20"/>
      <c r="F3906" s="20"/>
      <c r="G3906" s="29"/>
      <c r="H3906" s="20"/>
      <c r="I3906" s="20"/>
      <c r="J3906" s="13" t="s">
        <v>127</v>
      </c>
      <c r="K3906" s="17" t="n">
        <v>30141</v>
      </c>
      <c r="L3906" s="15" t="n">
        <v>13816</v>
      </c>
      <c r="M3906" s="17" t="n">
        <v>293</v>
      </c>
      <c r="N3906" s="12" t="n">
        <v>0.01</v>
      </c>
      <c r="O3906" s="12" t="n">
        <v>0.37</v>
      </c>
      <c r="P3906" s="12" t="n">
        <v>108.41</v>
      </c>
      <c r="Q3906" s="26"/>
    </row>
    <row r="3907" ht="22.5" customHeight="1">
      <c r="A3907" s="78"/>
      <c r="B3907" s="34"/>
      <c r="C3907" s="13"/>
      <c r="D3907" s="20"/>
      <c r="E3907" s="20"/>
      <c r="F3907" s="20"/>
      <c r="G3907" s="29"/>
      <c r="H3907" s="20"/>
      <c r="I3907" s="20"/>
      <c r="J3907" s="13" t="s">
        <v>128</v>
      </c>
      <c r="K3907" s="17" t="n">
        <v>59956</v>
      </c>
      <c r="L3907" s="15" t="n">
        <v>23585</v>
      </c>
      <c r="M3907" s="11" t="n">
        <v>451</v>
      </c>
      <c r="N3907" s="12" t="n">
        <v>0.01</v>
      </c>
      <c r="O3907" s="12" t="n">
        <v>0.27</v>
      </c>
      <c r="P3907" s="12" t="n">
        <v>123.73</v>
      </c>
      <c r="Q3907" s="26"/>
    </row>
    <row r="3908" ht="22.5" customHeight="1">
      <c r="A3908" s="78"/>
      <c r="B3908" s="34"/>
      <c r="C3908" s="13" t="n">
        <v>9297014</v>
      </c>
      <c r="D3908" s="13" t="s">
        <v>13</v>
      </c>
      <c r="E3908" s="13" t="s">
        <v>14</v>
      </c>
      <c r="F3908" s="13" t="s">
        <v>26</v>
      </c>
      <c r="G3908" s="24" t="n">
        <v>0.19</v>
      </c>
      <c r="H3908" s="13" t="n">
        <v>300</v>
      </c>
      <c r="I3908" s="21" t="n">
        <f>G3908*H3908*7</f>
        <v>399</v>
      </c>
      <c r="J3908" s="13" t="s">
        <v>126</v>
      </c>
      <c r="K3908" s="17" t="n">
        <v>2220</v>
      </c>
      <c r="L3908" s="15" t="n">
        <v>320</v>
      </c>
      <c r="M3908" s="17" t="n">
        <v>26</v>
      </c>
      <c r="N3908" s="12" t="n">
        <v>0.02</v>
      </c>
      <c r="O3908" s="12" t="n">
        <v>0.19</v>
      </c>
      <c r="P3908" s="12" t="n">
        <v>4.83</v>
      </c>
      <c r="Q3908" s="23" t="n">
        <f>M3910/H3908</f>
        <v>0.973333333333333</v>
      </c>
    </row>
    <row r="3909" ht="22.5" customHeight="1">
      <c r="A3909" s="78"/>
      <c r="B3909" s="34"/>
      <c r="C3909" s="13"/>
      <c r="D3909" s="20"/>
      <c r="E3909" s="20"/>
      <c r="F3909" s="20"/>
      <c r="G3909" s="29"/>
      <c r="H3909" s="20"/>
      <c r="I3909" s="20"/>
      <c r="J3909" s="13" t="s">
        <v>127</v>
      </c>
      <c r="K3909" s="17" t="n">
        <v>13656</v>
      </c>
      <c r="L3909" s="15" t="n">
        <v>1323</v>
      </c>
      <c r="M3909" s="11" t="n">
        <v>114</v>
      </c>
      <c r="N3909" s="12" t="n">
        <v>0.02</v>
      </c>
      <c r="O3909" s="12" t="n">
        <v>0.19</v>
      </c>
      <c r="P3909" s="12" t="n">
        <v>21.44</v>
      </c>
      <c r="Q3909" s="26"/>
    </row>
    <row r="3910" ht="22.5" customHeight="1">
      <c r="A3910" s="78"/>
      <c r="B3910" s="34"/>
      <c r="C3910" s="13"/>
      <c r="D3910" s="20"/>
      <c r="E3910" s="20"/>
      <c r="F3910" s="20"/>
      <c r="G3910" s="29"/>
      <c r="H3910" s="20"/>
      <c r="I3910" s="20"/>
      <c r="J3910" s="13" t="s">
        <v>128</v>
      </c>
      <c r="K3910" s="17" t="n">
        <v>32145</v>
      </c>
      <c r="L3910" s="15" t="n">
        <v>3865</v>
      </c>
      <c r="M3910" s="11" t="n">
        <v>292</v>
      </c>
      <c r="N3910" s="12" t="n">
        <v>0.01</v>
      </c>
      <c r="O3910" s="12" t="n">
        <v>0.17</v>
      </c>
      <c r="P3910" s="12" t="n">
        <v>49.88</v>
      </c>
      <c r="Q3910" s="26"/>
    </row>
    <row r="3911" ht="22.5" customHeight="1">
      <c r="A3911" s="78"/>
      <c r="B3911" s="34"/>
      <c r="C3911" s="13" t="n">
        <v>7815836</v>
      </c>
      <c r="D3911" s="13" t="s">
        <v>73</v>
      </c>
      <c r="E3911" s="13" t="s">
        <v>36</v>
      </c>
      <c r="F3911" s="13" t="s">
        <v>15</v>
      </c>
      <c r="G3911" s="24" t="n">
        <v>0.08</v>
      </c>
      <c r="H3911" s="13" t="n">
        <v>12000</v>
      </c>
      <c r="I3911" s="21" t="n">
        <f>G3911*H3911*7</f>
        <v>6720</v>
      </c>
      <c r="J3911" s="13" t="s">
        <v>126</v>
      </c>
      <c r="K3911" s="17" t="n">
        <v>19473</v>
      </c>
      <c r="L3911" s="15" t="n">
        <v>4409</v>
      </c>
      <c r="M3911" s="17" t="n">
        <v>97</v>
      </c>
      <c r="N3911" s="12" t="n">
        <v>0.002</v>
      </c>
      <c r="O3911" s="12" t="n">
        <v>0.095</v>
      </c>
      <c r="P3911" s="12" t="n">
        <v>9.17</v>
      </c>
      <c r="Q3911" s="23" t="n">
        <f>M3913/H3911</f>
        <v>0.200666666666667</v>
      </c>
    </row>
    <row r="3912" ht="22.5" customHeight="1">
      <c r="A3912" s="78"/>
      <c r="B3912" s="34"/>
      <c r="C3912" s="13"/>
      <c r="D3912" s="20"/>
      <c r="E3912" s="20"/>
      <c r="F3912" s="20"/>
      <c r="G3912" s="29"/>
      <c r="H3912" s="20"/>
      <c r="I3912" s="20"/>
      <c r="J3912" s="13" t="s">
        <v>127</v>
      </c>
      <c r="K3912" s="17" t="n">
        <v>261527</v>
      </c>
      <c r="L3912" s="15" t="n">
        <v>67869</v>
      </c>
      <c r="M3912" s="17" t="n">
        <v>1700</v>
      </c>
      <c r="N3912" s="12" t="n">
        <v>0.002</v>
      </c>
      <c r="O3912" s="12" t="n">
        <v>0.098</v>
      </c>
      <c r="P3912" s="12" t="n">
        <v>166.94</v>
      </c>
      <c r="Q3912" s="26"/>
    </row>
    <row r="3913" ht="22.5" customHeight="1">
      <c r="A3913" s="78"/>
      <c r="B3913" s="34"/>
      <c r="C3913" s="13"/>
      <c r="D3913" s="20"/>
      <c r="E3913" s="20"/>
      <c r="F3913" s="20"/>
      <c r="G3913" s="29"/>
      <c r="H3913" s="20"/>
      <c r="I3913" s="20"/>
      <c r="J3913" s="13" t="s">
        <v>128</v>
      </c>
      <c r="K3913" s="17" t="n">
        <v>496426</v>
      </c>
      <c r="L3913" s="15" t="n">
        <v>123512</v>
      </c>
      <c r="M3913" s="17" t="n">
        <v>2408</v>
      </c>
      <c r="N3913" s="12" t="n">
        <v>0.002</v>
      </c>
      <c r="O3913" s="12" t="n">
        <v>0.095</v>
      </c>
      <c r="P3913" s="12" t="n">
        <v>227.745</v>
      </c>
      <c r="Q3913" s="26"/>
    </row>
    <row r="3914" ht="22.5" customHeight="1">
      <c r="A3914" s="78"/>
      <c r="B3914" s="34"/>
      <c r="C3914" s="13" t="n">
        <v>8312006</v>
      </c>
      <c r="D3914" s="13" t="s">
        <v>92</v>
      </c>
      <c r="E3914" s="13" t="s">
        <v>14</v>
      </c>
      <c r="F3914" s="13" t="s">
        <v>15</v>
      </c>
      <c r="G3914" s="24" t="n">
        <v>0.12</v>
      </c>
      <c r="H3914" s="14" t="n">
        <v>50</v>
      </c>
      <c r="I3914" s="21" t="n">
        <f>G3914*H3914*7</f>
        <v>42</v>
      </c>
      <c r="J3914" s="13" t="s">
        <v>126</v>
      </c>
      <c r="K3914" s="17" t="n">
        <v>22</v>
      </c>
      <c r="L3914" s="17" t="n">
        <v>0</v>
      </c>
      <c r="M3914" s="17" t="n">
        <v>0</v>
      </c>
      <c r="N3914" s="12" t="n">
        <v>0</v>
      </c>
      <c r="O3914" s="12" t="n">
        <v>0</v>
      </c>
      <c r="P3914" s="12" t="n">
        <v>0</v>
      </c>
      <c r="Q3914" s="23" t="n">
        <f>M3916/H3914</f>
        <v>0.62</v>
      </c>
    </row>
    <row r="3915" ht="22.5" customHeight="1">
      <c r="A3915" s="78"/>
      <c r="B3915" s="34"/>
      <c r="C3915" s="13"/>
      <c r="D3915" s="20"/>
      <c r="E3915" s="20"/>
      <c r="F3915" s="20"/>
      <c r="G3915" s="29"/>
      <c r="H3915" s="29"/>
      <c r="I3915" s="20"/>
      <c r="J3915" s="13" t="s">
        <v>127</v>
      </c>
      <c r="K3915" s="17" t="n">
        <v>7582</v>
      </c>
      <c r="L3915" s="15" t="n">
        <v>1694</v>
      </c>
      <c r="M3915" s="17" t="n">
        <v>20</v>
      </c>
      <c r="N3915" s="12" t="n">
        <v>0.001</v>
      </c>
      <c r="O3915" s="12" t="n">
        <v>0.12</v>
      </c>
      <c r="P3915" s="12" t="n">
        <v>2.4</v>
      </c>
      <c r="Q3915" s="26"/>
    </row>
    <row r="3916" ht="22.5" customHeight="1">
      <c r="A3916" s="78"/>
      <c r="B3916" s="34"/>
      <c r="C3916" s="13"/>
      <c r="D3916" s="20"/>
      <c r="E3916" s="20"/>
      <c r="F3916" s="20"/>
      <c r="G3916" s="29"/>
      <c r="H3916" s="29"/>
      <c r="I3916" s="20"/>
      <c r="J3916" s="13" t="s">
        <v>128</v>
      </c>
      <c r="K3916" s="17" t="n">
        <v>15616</v>
      </c>
      <c r="L3916" s="15" t="n">
        <v>2226</v>
      </c>
      <c r="M3916" s="17" t="n">
        <v>31</v>
      </c>
      <c r="N3916" s="12" t="n">
        <v>0.002</v>
      </c>
      <c r="O3916" s="12" t="n">
        <v>0.12</v>
      </c>
      <c r="P3916" s="12" t="n">
        <v>3.72</v>
      </c>
      <c r="Q3916" s="26"/>
    </row>
    <row r="3917" ht="22.5" customHeight="1">
      <c r="A3917" s="78"/>
      <c r="B3917" s="34"/>
      <c r="C3917" s="13" t="n">
        <v>91467820</v>
      </c>
      <c r="D3917" s="13" t="s">
        <v>74</v>
      </c>
      <c r="E3917" s="13" t="s">
        <v>36</v>
      </c>
      <c r="F3917" s="13" t="s">
        <v>15</v>
      </c>
      <c r="G3917" s="24" t="n">
        <v>0.1</v>
      </c>
      <c r="H3917" s="14" t="n">
        <v>300</v>
      </c>
      <c r="I3917" s="21" t="n">
        <f>G3917*H3917*7</f>
        <v>210</v>
      </c>
      <c r="J3917" s="13" t="s">
        <v>126</v>
      </c>
      <c r="K3917" s="17" t="n">
        <v>266</v>
      </c>
      <c r="L3917" s="15" t="n">
        <v>24</v>
      </c>
      <c r="M3917" s="17" t="n">
        <v>3</v>
      </c>
      <c r="N3917" s="12" t="n">
        <v>0.013</v>
      </c>
      <c r="O3917" s="12" t="n">
        <v>0.1</v>
      </c>
      <c r="P3917" s="12" t="n">
        <v>0.3</v>
      </c>
      <c r="Q3917" s="23" t="n">
        <f>M3919/H3917</f>
        <v>0.796666666666667</v>
      </c>
    </row>
    <row r="3918" ht="22.5" customHeight="1">
      <c r="A3918" s="78"/>
      <c r="B3918" s="34"/>
      <c r="C3918" s="13"/>
      <c r="D3918" s="20"/>
      <c r="E3918" s="20"/>
      <c r="F3918" s="20"/>
      <c r="G3918" s="29"/>
      <c r="H3918" s="29"/>
      <c r="I3918" s="20"/>
      <c r="J3918" s="13" t="s">
        <v>127</v>
      </c>
      <c r="K3918" s="17" t="n">
        <v>113277</v>
      </c>
      <c r="L3918" s="15" t="n">
        <v>36032</v>
      </c>
      <c r="M3918" s="17" t="n">
        <v>211</v>
      </c>
      <c r="N3918" s="12" t="n">
        <v>0.001</v>
      </c>
      <c r="O3918" s="12" t="n">
        <v>0.1</v>
      </c>
      <c r="P3918" s="12" t="n">
        <v>21.1</v>
      </c>
      <c r="Q3918" s="26"/>
    </row>
    <row r="3919" ht="22.5" customHeight="1">
      <c r="A3919" s="78"/>
      <c r="B3919" s="34"/>
      <c r="C3919" s="13"/>
      <c r="D3919" s="20"/>
      <c r="E3919" s="20"/>
      <c r="F3919" s="20"/>
      <c r="G3919" s="29"/>
      <c r="H3919" s="29"/>
      <c r="I3919" s="20"/>
      <c r="J3919" s="13" t="s">
        <v>128</v>
      </c>
      <c r="K3919" s="17" t="n">
        <v>114690</v>
      </c>
      <c r="L3919" s="15" t="n">
        <v>31641</v>
      </c>
      <c r="M3919" s="17" t="n">
        <v>239</v>
      </c>
      <c r="N3919" s="12" t="n">
        <v>0.001</v>
      </c>
      <c r="O3919" s="12" t="n">
        <v>0.1</v>
      </c>
      <c r="P3919" s="12" t="n">
        <v>23.9</v>
      </c>
      <c r="Q3919" s="26"/>
    </row>
    <row r="3920" ht="22.5" customHeight="1">
      <c r="A3920" s="78"/>
      <c r="B3920" s="34"/>
      <c r="C3920" s="13" t="n">
        <v>91467821</v>
      </c>
      <c r="D3920" s="13" t="s">
        <v>74</v>
      </c>
      <c r="E3920" s="13" t="s">
        <v>17</v>
      </c>
      <c r="F3920" s="13" t="s">
        <v>15</v>
      </c>
      <c r="G3920" s="24" t="n">
        <v>0.17</v>
      </c>
      <c r="H3920" s="14" t="n">
        <v>100</v>
      </c>
      <c r="I3920" s="21" t="n">
        <f>G3920*H3920*7</f>
        <v>119</v>
      </c>
      <c r="J3920" s="13" t="s">
        <v>126</v>
      </c>
      <c r="K3920" s="17" t="n">
        <v>293</v>
      </c>
      <c r="L3920" s="17" t="n">
        <v>14</v>
      </c>
      <c r="M3920" s="17" t="n">
        <v>0</v>
      </c>
      <c r="N3920" s="12" t="n">
        <v>0</v>
      </c>
      <c r="O3920" s="12" t="n">
        <v>0</v>
      </c>
      <c r="P3920" s="12" t="n">
        <v>0</v>
      </c>
      <c r="Q3920" s="23" t="n">
        <f>M3922/H3920</f>
        <v>0.93</v>
      </c>
    </row>
    <row r="3921" ht="22.5" customHeight="1">
      <c r="A3921" s="78"/>
      <c r="B3921" s="34"/>
      <c r="C3921" s="13"/>
      <c r="D3921" s="20"/>
      <c r="E3921" s="20"/>
      <c r="F3921" s="20"/>
      <c r="G3921" s="29"/>
      <c r="H3921" s="29"/>
      <c r="I3921" s="20"/>
      <c r="J3921" s="13" t="s">
        <v>127</v>
      </c>
      <c r="K3921" s="17" t="n">
        <v>47151</v>
      </c>
      <c r="L3921" s="15" t="n">
        <v>5066</v>
      </c>
      <c r="M3921" s="17" t="n">
        <v>67</v>
      </c>
      <c r="N3921" s="12" t="n">
        <v>0.001</v>
      </c>
      <c r="O3921" s="12" t="n">
        <v>0.17</v>
      </c>
      <c r="P3921" s="12" t="n">
        <v>11.39</v>
      </c>
      <c r="Q3921" s="26"/>
    </row>
    <row r="3922" ht="22.5" customHeight="1">
      <c r="A3922" s="78"/>
      <c r="B3922" s="34"/>
      <c r="C3922" s="13"/>
      <c r="D3922" s="20"/>
      <c r="E3922" s="20"/>
      <c r="F3922" s="20"/>
      <c r="G3922" s="29"/>
      <c r="H3922" s="29"/>
      <c r="I3922" s="20"/>
      <c r="J3922" s="13" t="s">
        <v>128</v>
      </c>
      <c r="K3922" s="17" t="n">
        <v>74417</v>
      </c>
      <c r="L3922" s="15" t="n">
        <v>7040</v>
      </c>
      <c r="M3922" s="17" t="n">
        <v>93</v>
      </c>
      <c r="N3922" s="12" t="n">
        <v>0.002</v>
      </c>
      <c r="O3922" s="12" t="n">
        <v>0.17</v>
      </c>
      <c r="P3922" s="12" t="n">
        <v>15.81</v>
      </c>
      <c r="Q3922" s="26"/>
    </row>
    <row r="3923" ht="22.5" customHeight="1">
      <c r="A3923" s="78"/>
      <c r="B3923" s="34"/>
      <c r="C3923" s="13" t="n">
        <v>10295313</v>
      </c>
      <c r="D3923" s="13" t="s">
        <v>92</v>
      </c>
      <c r="E3923" s="13" t="s">
        <v>14</v>
      </c>
      <c r="F3923" s="13" t="s">
        <v>15</v>
      </c>
      <c r="G3923" s="24" t="n">
        <v>3</v>
      </c>
      <c r="H3923" s="14" t="n">
        <v>100</v>
      </c>
      <c r="I3923" s="21" t="n">
        <f>G3923*H3923*7</f>
        <v>2100</v>
      </c>
      <c r="J3923" s="13" t="s">
        <v>126</v>
      </c>
      <c r="K3923" s="17" t="n">
        <v>5</v>
      </c>
      <c r="L3923" s="17" t="n">
        <v>0</v>
      </c>
      <c r="M3923" s="17" t="n">
        <v>0</v>
      </c>
      <c r="N3923" s="12" t="n">
        <v>0</v>
      </c>
      <c r="O3923" s="12" t="n">
        <v>0</v>
      </c>
      <c r="P3923" s="12" t="n">
        <v>0</v>
      </c>
      <c r="Q3923" s="23" t="n">
        <f>M3925/H3923</f>
        <v>0</v>
      </c>
    </row>
    <row r="3924" ht="22.5" customHeight="1">
      <c r="A3924" s="78"/>
      <c r="B3924" s="34"/>
      <c r="C3924" s="13"/>
      <c r="D3924" s="20"/>
      <c r="E3924" s="20"/>
      <c r="F3924" s="20"/>
      <c r="G3924" s="29"/>
      <c r="H3924" s="29"/>
      <c r="I3924" s="20"/>
      <c r="J3924" s="13" t="s">
        <v>127</v>
      </c>
      <c r="K3924" s="17" t="n">
        <v>308</v>
      </c>
      <c r="L3924" s="15" t="n">
        <v>0</v>
      </c>
      <c r="M3924" s="15" t="n">
        <v>0</v>
      </c>
      <c r="N3924" s="12" t="n">
        <v>0</v>
      </c>
      <c r="O3924" s="12" t="n">
        <v>0</v>
      </c>
      <c r="P3924" s="12" t="n">
        <v>0</v>
      </c>
      <c r="Q3924" s="26"/>
    </row>
    <row r="3925" ht="22.5" customHeight="1">
      <c r="A3925" s="78"/>
      <c r="B3925" s="34"/>
      <c r="C3925" s="13"/>
      <c r="D3925" s="20"/>
      <c r="E3925" s="20"/>
      <c r="F3925" s="20"/>
      <c r="G3925" s="29"/>
      <c r="H3925" s="29"/>
      <c r="I3925" s="20"/>
      <c r="J3925" s="13" t="s">
        <v>128</v>
      </c>
      <c r="K3925" s="17" t="n">
        <v>1372</v>
      </c>
      <c r="L3925" s="15" t="n">
        <v>0</v>
      </c>
      <c r="M3925" s="15" t="n">
        <v>0</v>
      </c>
      <c r="N3925" s="12" t="n">
        <v>0</v>
      </c>
      <c r="O3925" s="12" t="n">
        <v>0</v>
      </c>
      <c r="P3925" s="12" t="n">
        <v>0</v>
      </c>
      <c r="Q3925" s="26"/>
    </row>
    <row r="3926" ht="22.5" customHeight="1">
      <c r="A3926" s="78"/>
      <c r="B3926" s="34"/>
      <c r="C3926" s="13" t="n">
        <v>91496145</v>
      </c>
      <c r="D3926" s="13" t="s">
        <v>74</v>
      </c>
      <c r="E3926" s="13" t="s">
        <v>71</v>
      </c>
      <c r="F3926" s="13" t="s">
        <v>15</v>
      </c>
      <c r="G3926" s="24" t="n">
        <v>0.14</v>
      </c>
      <c r="H3926" s="14" t="n">
        <v>50</v>
      </c>
      <c r="I3926" s="21" t="n">
        <f>G3926*H3926*7</f>
        <v>49</v>
      </c>
      <c r="J3926" s="13" t="s">
        <v>126</v>
      </c>
      <c r="K3926" s="17" t="n">
        <v>132</v>
      </c>
      <c r="L3926" s="17" t="n">
        <v>3</v>
      </c>
      <c r="M3926" s="17" t="n">
        <v>0</v>
      </c>
      <c r="N3926" s="12" t="n">
        <v>0</v>
      </c>
      <c r="O3926" s="12" t="n">
        <v>0</v>
      </c>
      <c r="P3926" s="12" t="n">
        <v>0</v>
      </c>
      <c r="Q3926" s="23" t="n">
        <f>M3928/H3926</f>
        <v>1</v>
      </c>
    </row>
    <row r="3927" ht="22.5" customHeight="1">
      <c r="A3927" s="78"/>
      <c r="B3927" s="34"/>
      <c r="C3927" s="13"/>
      <c r="D3927" s="20"/>
      <c r="E3927" s="20"/>
      <c r="F3927" s="20"/>
      <c r="G3927" s="29"/>
      <c r="H3927" s="29"/>
      <c r="I3927" s="20"/>
      <c r="J3927" s="13" t="s">
        <v>127</v>
      </c>
      <c r="K3927" s="17" t="n">
        <v>38398</v>
      </c>
      <c r="L3927" s="15" t="n">
        <v>12323</v>
      </c>
      <c r="M3927" s="17" t="n">
        <v>50</v>
      </c>
      <c r="N3927" s="12" t="n">
        <v>0.001</v>
      </c>
      <c r="O3927" s="12" t="n">
        <v>0.15</v>
      </c>
      <c r="P3927" s="12" t="n">
        <v>7.5</v>
      </c>
      <c r="Q3927" s="26"/>
    </row>
    <row r="3928" ht="22.5" customHeight="1">
      <c r="A3928" s="78"/>
      <c r="B3928" s="34"/>
      <c r="C3928" s="13"/>
      <c r="D3928" s="20"/>
      <c r="E3928" s="20"/>
      <c r="F3928" s="20"/>
      <c r="G3928" s="29"/>
      <c r="H3928" s="29"/>
      <c r="I3928" s="20"/>
      <c r="J3928" s="13" t="s">
        <v>128</v>
      </c>
      <c r="K3928" s="17" t="n">
        <v>48284</v>
      </c>
      <c r="L3928" s="15" t="n">
        <v>6371</v>
      </c>
      <c r="M3928" s="17" t="n">
        <v>50</v>
      </c>
      <c r="N3928" s="12" t="n">
        <v>0.001</v>
      </c>
      <c r="O3928" s="12" t="n">
        <v>0.15</v>
      </c>
      <c r="P3928" s="12" t="n">
        <v>7.5</v>
      </c>
      <c r="Q3928" s="26"/>
    </row>
    <row r="3929" ht="22.5" customHeight="1">
      <c r="A3929" s="78"/>
      <c r="B3929" s="34"/>
      <c r="C3929" s="13" t="n">
        <v>91496146</v>
      </c>
      <c r="D3929" s="13" t="s">
        <v>74</v>
      </c>
      <c r="E3929" s="13" t="s">
        <v>46</v>
      </c>
      <c r="F3929" s="13" t="s">
        <v>15</v>
      </c>
      <c r="G3929" s="24" t="n">
        <v>0.14</v>
      </c>
      <c r="H3929" s="14" t="n">
        <v>200</v>
      </c>
      <c r="I3929" s="21" t="n">
        <f>G3929*H3929*7</f>
        <v>196</v>
      </c>
      <c r="J3929" s="13" t="s">
        <v>126</v>
      </c>
      <c r="K3929" s="17" t="n">
        <v>269</v>
      </c>
      <c r="L3929" s="17" t="n">
        <v>38</v>
      </c>
      <c r="M3929" s="17" t="n">
        <v>3</v>
      </c>
      <c r="N3929" s="12" t="n">
        <v>0.011</v>
      </c>
      <c r="O3929" s="12" t="n">
        <v>0.14</v>
      </c>
      <c r="P3929" s="12" t="n">
        <v>0.42</v>
      </c>
      <c r="Q3929" s="23" t="n">
        <f>M3931/H3929</f>
        <v>0.235</v>
      </c>
    </row>
    <row r="3930" ht="22.5" customHeight="1">
      <c r="A3930" s="78"/>
      <c r="B3930" s="34"/>
      <c r="C3930" s="13"/>
      <c r="D3930" s="20"/>
      <c r="E3930" s="20"/>
      <c r="F3930" s="20"/>
      <c r="G3930" s="29"/>
      <c r="H3930" s="29"/>
      <c r="I3930" s="20"/>
      <c r="J3930" s="13" t="s">
        <v>127</v>
      </c>
      <c r="K3930" s="17" t="n">
        <v>24010</v>
      </c>
      <c r="L3930" s="15" t="n">
        <v>3375</v>
      </c>
      <c r="M3930" s="17" t="n">
        <v>23</v>
      </c>
      <c r="N3930" s="12" t="n">
        <v>0.001</v>
      </c>
      <c r="O3930" s="12" t="n">
        <v>0.14</v>
      </c>
      <c r="P3930" s="12" t="n">
        <v>3.22</v>
      </c>
      <c r="Q3930" s="26"/>
    </row>
    <row r="3931" ht="22.5" customHeight="1">
      <c r="A3931" s="78"/>
      <c r="B3931" s="34"/>
      <c r="C3931" s="13"/>
      <c r="D3931" s="20"/>
      <c r="E3931" s="20"/>
      <c r="F3931" s="20"/>
      <c r="G3931" s="29"/>
      <c r="H3931" s="29"/>
      <c r="I3931" s="20"/>
      <c r="J3931" s="13" t="s">
        <v>128</v>
      </c>
      <c r="K3931" s="17" t="n">
        <v>40277</v>
      </c>
      <c r="L3931" s="15" t="n">
        <v>5100</v>
      </c>
      <c r="M3931" s="17" t="n">
        <v>47</v>
      </c>
      <c r="N3931" s="12" t="n">
        <v>0.001</v>
      </c>
      <c r="O3931" s="12" t="n">
        <v>0.14</v>
      </c>
      <c r="P3931" s="12" t="n">
        <v>6.58</v>
      </c>
      <c r="Q3931" s="26"/>
    </row>
    <row r="3932" ht="22.5" customHeight="1">
      <c r="A3932" s="78"/>
      <c r="B3932" s="34"/>
      <c r="C3932" s="13" t="n">
        <v>91496147</v>
      </c>
      <c r="D3932" s="13" t="s">
        <v>74</v>
      </c>
      <c r="E3932" s="13" t="s">
        <v>11</v>
      </c>
      <c r="F3932" s="13" t="s">
        <v>15</v>
      </c>
      <c r="G3932" s="24" t="n">
        <v>0.14</v>
      </c>
      <c r="H3932" s="14" t="n">
        <v>150</v>
      </c>
      <c r="I3932" s="21" t="n">
        <f>G3932*H3932*7</f>
        <v>147</v>
      </c>
      <c r="J3932" s="13" t="s">
        <v>126</v>
      </c>
      <c r="K3932" s="17" t="n">
        <v>409</v>
      </c>
      <c r="L3932" s="15" t="n">
        <v>41</v>
      </c>
      <c r="M3932" s="17" t="n">
        <v>1</v>
      </c>
      <c r="N3932" s="12" t="n">
        <v>0.003</v>
      </c>
      <c r="O3932" s="12" t="n">
        <v>0.13</v>
      </c>
      <c r="P3932" s="12" t="n">
        <v>0.13</v>
      </c>
      <c r="Q3932" s="23" t="n">
        <f>M3934/H3932</f>
        <v>0.98</v>
      </c>
    </row>
    <row r="3933" ht="22.5" customHeight="1">
      <c r="A3933" s="78"/>
      <c r="B3933" s="34"/>
      <c r="C3933" s="13"/>
      <c r="D3933" s="20"/>
      <c r="E3933" s="20"/>
      <c r="F3933" s="20"/>
      <c r="G3933" s="29"/>
      <c r="H3933" s="29"/>
      <c r="I3933" s="20"/>
      <c r="J3933" s="13" t="s">
        <v>127</v>
      </c>
      <c r="K3933" s="17" t="n">
        <v>29408</v>
      </c>
      <c r="L3933" s="15" t="n">
        <v>5188</v>
      </c>
      <c r="M3933" s="17" t="n">
        <v>121</v>
      </c>
      <c r="N3933" s="12" t="n">
        <v>0.003</v>
      </c>
      <c r="O3933" s="12" t="n">
        <v>0.13</v>
      </c>
      <c r="P3933" s="12" t="n">
        <v>15.73</v>
      </c>
      <c r="Q3933" s="26"/>
    </row>
    <row r="3934" ht="22.5" customHeight="1">
      <c r="A3934" s="78"/>
      <c r="B3934" s="34"/>
      <c r="C3934" s="13"/>
      <c r="D3934" s="20"/>
      <c r="E3934" s="20"/>
      <c r="F3934" s="20"/>
      <c r="G3934" s="29"/>
      <c r="H3934" s="29"/>
      <c r="I3934" s="20"/>
      <c r="J3934" s="13" t="s">
        <v>128</v>
      </c>
      <c r="K3934" s="17" t="n">
        <v>58008</v>
      </c>
      <c r="L3934" s="15" t="n">
        <v>12104</v>
      </c>
      <c r="M3934" s="17" t="n">
        <v>147</v>
      </c>
      <c r="N3934" s="12" t="n">
        <v>0.002</v>
      </c>
      <c r="O3934" s="12" t="n">
        <v>0.13</v>
      </c>
      <c r="P3934" s="12" t="n">
        <v>19.11</v>
      </c>
      <c r="Q3934" s="26"/>
    </row>
    <row r="3935" ht="22.5" customHeight="1">
      <c r="A3935" s="78"/>
      <c r="B3935" s="34"/>
      <c r="C3935" s="13" t="n">
        <v>91496148</v>
      </c>
      <c r="D3935" s="13" t="s">
        <v>74</v>
      </c>
      <c r="E3935" s="13" t="s">
        <v>14</v>
      </c>
      <c r="F3935" s="13" t="s">
        <v>15</v>
      </c>
      <c r="G3935" s="24" t="n">
        <v>0.15</v>
      </c>
      <c r="H3935" s="14" t="n">
        <v>160</v>
      </c>
      <c r="I3935" s="21" t="n">
        <f>G3935*H3935*7</f>
        <v>168</v>
      </c>
      <c r="J3935" s="13" t="s">
        <v>126</v>
      </c>
      <c r="K3935" s="17" t="n">
        <v>17</v>
      </c>
      <c r="L3935" s="17" t="n">
        <v>1</v>
      </c>
      <c r="M3935" s="17" t="n">
        <v>0</v>
      </c>
      <c r="N3935" s="12" t="n">
        <v>0</v>
      </c>
      <c r="O3935" s="12" t="n">
        <v>0</v>
      </c>
      <c r="P3935" s="12" t="n">
        <v>0</v>
      </c>
      <c r="Q3935" s="23" t="n">
        <f>M3937/H3935</f>
        <v>1</v>
      </c>
    </row>
    <row r="3936" ht="22.5" customHeight="1">
      <c r="A3936" s="78"/>
      <c r="B3936" s="34"/>
      <c r="C3936" s="13"/>
      <c r="D3936" s="20"/>
      <c r="E3936" s="20"/>
      <c r="F3936" s="20"/>
      <c r="G3936" s="29"/>
      <c r="H3936" s="29"/>
      <c r="I3936" s="20"/>
      <c r="J3936" s="13" t="s">
        <v>127</v>
      </c>
      <c r="K3936" s="17" t="n">
        <v>38050</v>
      </c>
      <c r="L3936" s="15" t="n">
        <v>11978</v>
      </c>
      <c r="M3936" s="17" t="n">
        <v>160</v>
      </c>
      <c r="N3936" s="12" t="n">
        <v>0.002</v>
      </c>
      <c r="O3936" s="12" t="n">
        <v>0.15</v>
      </c>
      <c r="P3936" s="12" t="n">
        <v>24</v>
      </c>
      <c r="Q3936" s="26"/>
    </row>
    <row r="3937" ht="22.5" customHeight="1">
      <c r="A3937" s="78"/>
      <c r="B3937" s="34"/>
      <c r="C3937" s="13"/>
      <c r="D3937" s="20"/>
      <c r="E3937" s="20"/>
      <c r="F3937" s="20"/>
      <c r="G3937" s="29"/>
      <c r="H3937" s="29"/>
      <c r="I3937" s="20"/>
      <c r="J3937" s="13" t="s">
        <v>128</v>
      </c>
      <c r="K3937" s="17" t="n">
        <v>43024</v>
      </c>
      <c r="L3937" s="15" t="n">
        <v>14123</v>
      </c>
      <c r="M3937" s="17" t="n">
        <v>160</v>
      </c>
      <c r="N3937" s="12" t="n">
        <v>0.002</v>
      </c>
      <c r="O3937" s="12" t="n">
        <v>0.15</v>
      </c>
      <c r="P3937" s="12" t="n">
        <v>24</v>
      </c>
      <c r="Q3937" s="26"/>
    </row>
    <row r="3938" ht="22.5" customHeight="1">
      <c r="A3938" s="78"/>
      <c r="B3938" s="34"/>
      <c r="C3938" s="13" t="n">
        <v>10765365</v>
      </c>
      <c r="D3938" s="13" t="s">
        <v>75</v>
      </c>
      <c r="E3938" s="13" t="s">
        <v>71</v>
      </c>
      <c r="F3938" s="13" t="s">
        <v>15</v>
      </c>
      <c r="G3938" s="24" t="n">
        <v>0.19</v>
      </c>
      <c r="H3938" s="14" t="n">
        <v>100</v>
      </c>
      <c r="I3938" s="21" t="n">
        <f>G3938*H3938*7</f>
        <v>133</v>
      </c>
      <c r="J3938" s="13" t="s">
        <v>126</v>
      </c>
      <c r="K3938" s="17" t="n">
        <v>8242</v>
      </c>
      <c r="L3938" s="17" t="n">
        <v>51</v>
      </c>
      <c r="M3938" s="17" t="n">
        <v>7</v>
      </c>
      <c r="N3938" s="12" t="n">
        <v>0.025</v>
      </c>
      <c r="O3938" s="12" t="n">
        <v>0.181</v>
      </c>
      <c r="P3938" s="12" t="n">
        <v>1.27</v>
      </c>
      <c r="Q3938" s="23" t="n">
        <f>M3940/H3938</f>
        <v>1</v>
      </c>
    </row>
    <row r="3939" ht="22.5" customHeight="1">
      <c r="A3939" s="78"/>
      <c r="B3939" s="34"/>
      <c r="C3939" s="13"/>
      <c r="D3939" s="20"/>
      <c r="E3939" s="20"/>
      <c r="F3939" s="20"/>
      <c r="G3939" s="29"/>
      <c r="H3939" s="29"/>
      <c r="I3939" s="20"/>
      <c r="J3939" s="13" t="s">
        <v>127</v>
      </c>
      <c r="K3939" s="17" t="n">
        <v>53728</v>
      </c>
      <c r="L3939" s="15" t="n">
        <v>716</v>
      </c>
      <c r="M3939" s="17" t="n">
        <v>88</v>
      </c>
      <c r="N3939" s="12" t="n">
        <v>0.022</v>
      </c>
      <c r="O3939" s="12" t="n">
        <v>0.181</v>
      </c>
      <c r="P3939" s="12" t="n">
        <v>15.89</v>
      </c>
      <c r="Q3939" s="26"/>
    </row>
    <row r="3940" ht="22.5" customHeight="1">
      <c r="A3940" s="78"/>
      <c r="B3940" s="34"/>
      <c r="C3940" s="13"/>
      <c r="D3940" s="20"/>
      <c r="E3940" s="20"/>
      <c r="F3940" s="20"/>
      <c r="G3940" s="29"/>
      <c r="H3940" s="29"/>
      <c r="I3940" s="20"/>
      <c r="J3940" s="13" t="s">
        <v>128</v>
      </c>
      <c r="K3940" s="17" t="n">
        <v>183890</v>
      </c>
      <c r="L3940" s="15" t="n">
        <v>1454</v>
      </c>
      <c r="M3940" s="17" t="n">
        <v>100</v>
      </c>
      <c r="N3940" s="12" t="n">
        <v>0.012</v>
      </c>
      <c r="O3940" s="12" t="n">
        <v>0.181</v>
      </c>
      <c r="P3940" s="12" t="n">
        <v>18.09</v>
      </c>
      <c r="Q3940" s="26"/>
    </row>
    <row r="3941" ht="22.5" customHeight="1">
      <c r="A3941" s="78"/>
      <c r="B3941" s="34"/>
      <c r="C3941" s="13" t="n">
        <v>11079953</v>
      </c>
      <c r="D3941" s="13" t="s">
        <v>72</v>
      </c>
      <c r="E3941" s="13" t="s">
        <v>36</v>
      </c>
      <c r="F3941" s="13" t="s">
        <v>15</v>
      </c>
      <c r="G3941" s="24" t="n">
        <v>0.8</v>
      </c>
      <c r="H3941" s="14" t="n">
        <v>100</v>
      </c>
      <c r="I3941" s="21" t="n">
        <f>G3941*H3941*7</f>
        <v>560</v>
      </c>
      <c r="J3941" s="13" t="s">
        <v>126</v>
      </c>
      <c r="K3941" s="15" t="n">
        <v>453</v>
      </c>
      <c r="L3941" s="15" t="n">
        <v>17</v>
      </c>
      <c r="M3941" s="17" t="n">
        <v>0</v>
      </c>
      <c r="N3941" s="12" t="n">
        <v>0</v>
      </c>
      <c r="O3941" s="12" t="n">
        <v>0</v>
      </c>
      <c r="P3941" s="12" t="n">
        <v>0</v>
      </c>
      <c r="Q3941" s="23" t="n">
        <f>M3943/H3941</f>
        <v>0</v>
      </c>
    </row>
    <row r="3942" ht="22.5" customHeight="1">
      <c r="A3942" s="78"/>
      <c r="B3942" s="34"/>
      <c r="C3942" s="13"/>
      <c r="D3942" s="20"/>
      <c r="E3942" s="20"/>
      <c r="F3942" s="20"/>
      <c r="G3942" s="29"/>
      <c r="H3942" s="29"/>
      <c r="I3942" s="20"/>
      <c r="J3942" s="13" t="s">
        <v>127</v>
      </c>
      <c r="K3942" s="17" t="n">
        <v>1587</v>
      </c>
      <c r="L3942" s="17" t="n">
        <v>163</v>
      </c>
      <c r="M3942" s="17" t="n">
        <v>0</v>
      </c>
      <c r="N3942" s="12" t="n">
        <v>0</v>
      </c>
      <c r="O3942" s="12" t="n">
        <v>0</v>
      </c>
      <c r="P3942" s="12" t="n">
        <v>0</v>
      </c>
      <c r="Q3942" s="26"/>
    </row>
    <row r="3943" ht="22.5" customHeight="1">
      <c r="A3943" s="78"/>
      <c r="B3943" s="34"/>
      <c r="C3943" s="13"/>
      <c r="D3943" s="20"/>
      <c r="E3943" s="20"/>
      <c r="F3943" s="20"/>
      <c r="G3943" s="29"/>
      <c r="H3943" s="29"/>
      <c r="I3943" s="20"/>
      <c r="J3943" s="13" t="s">
        <v>128</v>
      </c>
      <c r="K3943" s="17" t="n">
        <v>14856</v>
      </c>
      <c r="L3943" s="17" t="n">
        <v>1305</v>
      </c>
      <c r="M3943" s="17" t="n">
        <v>0</v>
      </c>
      <c r="N3943" s="12" t="n">
        <v>0</v>
      </c>
      <c r="O3943" s="12" t="n">
        <v>0</v>
      </c>
      <c r="P3943" s="12" t="n">
        <v>0</v>
      </c>
      <c r="Q3943" s="26"/>
    </row>
    <row r="3944" ht="22.5" customHeight="1">
      <c r="A3944" s="78"/>
      <c r="B3944" s="34"/>
      <c r="C3944" s="13" t="n">
        <v>11690181</v>
      </c>
      <c r="D3944" s="13" t="s">
        <v>76</v>
      </c>
      <c r="E3944" s="13" t="s">
        <v>14</v>
      </c>
      <c r="F3944" s="13" t="s">
        <v>15</v>
      </c>
      <c r="G3944" s="24" t="n">
        <v>0.45</v>
      </c>
      <c r="H3944" s="14" t="n">
        <v>400</v>
      </c>
      <c r="I3944" s="21" t="n">
        <f>G3944*H3944*7</f>
        <v>1260</v>
      </c>
      <c r="J3944" s="13" t="s">
        <v>126</v>
      </c>
      <c r="K3944" s="17" t="n">
        <v>1574</v>
      </c>
      <c r="L3944" s="17" t="n">
        <v>28</v>
      </c>
      <c r="M3944" s="17" t="n">
        <v>0</v>
      </c>
      <c r="N3944" s="12" t="n">
        <v>0</v>
      </c>
      <c r="O3944" s="12" t="n">
        <v>0</v>
      </c>
      <c r="P3944" s="12" t="n">
        <v>0</v>
      </c>
      <c r="Q3944" s="23" t="n">
        <f>M3946/H3944</f>
        <v>1</v>
      </c>
    </row>
    <row r="3945" ht="22.5" customHeight="1">
      <c r="A3945" s="78"/>
      <c r="B3945" s="34"/>
      <c r="C3945" s="13"/>
      <c r="D3945" s="20"/>
      <c r="E3945" s="20"/>
      <c r="F3945" s="20"/>
      <c r="G3945" s="29"/>
      <c r="H3945" s="29"/>
      <c r="I3945" s="20"/>
      <c r="J3945" s="13" t="s">
        <v>127</v>
      </c>
      <c r="K3945" s="17" t="n">
        <v>180295</v>
      </c>
      <c r="L3945" s="15" t="n">
        <v>5793</v>
      </c>
      <c r="M3945" s="17" t="n">
        <v>156</v>
      </c>
      <c r="N3945" s="12" t="n">
        <v>0.011</v>
      </c>
      <c r="O3945" s="12" t="n">
        <v>0.42</v>
      </c>
      <c r="P3945" s="12" t="n">
        <v>65.52</v>
      </c>
      <c r="Q3945" s="26"/>
    </row>
    <row r="3946" ht="22.5" customHeight="1">
      <c r="A3946" s="78"/>
      <c r="B3946" s="34"/>
      <c r="C3946" s="13"/>
      <c r="D3946" s="20"/>
      <c r="E3946" s="20"/>
      <c r="F3946" s="20"/>
      <c r="G3946" s="29"/>
      <c r="H3946" s="29"/>
      <c r="I3946" s="20"/>
      <c r="J3946" s="13" t="s">
        <v>128</v>
      </c>
      <c r="K3946" s="17" t="n">
        <v>308303</v>
      </c>
      <c r="L3946" s="15" t="n">
        <v>15719</v>
      </c>
      <c r="M3946" s="17" t="n">
        <v>400</v>
      </c>
      <c r="N3946" s="12" t="n">
        <v>0.011</v>
      </c>
      <c r="O3946" s="12" t="n">
        <v>0.42</v>
      </c>
      <c r="P3946" s="12" t="n">
        <v>168</v>
      </c>
      <c r="Q3946" s="26"/>
    </row>
    <row r="3947" ht="22.5" customHeight="1">
      <c r="A3947" s="78"/>
      <c r="B3947" s="34"/>
      <c r="C3947" s="13" t="n">
        <v>11836152</v>
      </c>
      <c r="D3947" s="13" t="s">
        <v>73</v>
      </c>
      <c r="E3947" s="13" t="s">
        <v>36</v>
      </c>
      <c r="F3947" s="13" t="s">
        <v>15</v>
      </c>
      <c r="G3947" s="24" t="n">
        <v>0.09</v>
      </c>
      <c r="H3947" s="14" t="n">
        <v>100</v>
      </c>
      <c r="I3947" s="21" t="n">
        <f>G3947*H3947*7</f>
        <v>63</v>
      </c>
      <c r="J3947" s="13" t="s">
        <v>126</v>
      </c>
      <c r="K3947" s="17" t="n">
        <v>69</v>
      </c>
      <c r="L3947" s="15" t="n">
        <v>5</v>
      </c>
      <c r="M3947" s="17" t="n">
        <v>1</v>
      </c>
      <c r="N3947" s="12" t="n">
        <v>0.018</v>
      </c>
      <c r="O3947" s="12" t="n">
        <v>0.09</v>
      </c>
      <c r="P3947" s="12" t="n">
        <v>0.09</v>
      </c>
      <c r="Q3947" s="23" t="n">
        <f>M3949/H3947</f>
        <v>0.04</v>
      </c>
    </row>
    <row r="3948" ht="22.5" customHeight="1">
      <c r="A3948" s="78"/>
      <c r="B3948" s="34"/>
      <c r="C3948" s="13"/>
      <c r="D3948" s="20"/>
      <c r="E3948" s="20"/>
      <c r="F3948" s="20"/>
      <c r="G3948" s="29"/>
      <c r="H3948" s="29"/>
      <c r="I3948" s="20"/>
      <c r="J3948" s="13" t="s">
        <v>127</v>
      </c>
      <c r="K3948" s="17" t="n">
        <v>990</v>
      </c>
      <c r="L3948" s="15" t="n">
        <v>105</v>
      </c>
      <c r="M3948" s="17" t="n">
        <v>1</v>
      </c>
      <c r="N3948" s="12" t="n">
        <v>0.001</v>
      </c>
      <c r="O3948" s="12" t="n">
        <v>0.09</v>
      </c>
      <c r="P3948" s="12" t="n">
        <v>0.09</v>
      </c>
      <c r="Q3948" s="26"/>
    </row>
    <row r="3949" ht="22.5" customHeight="1">
      <c r="A3949" s="78"/>
      <c r="B3949" s="34"/>
      <c r="C3949" s="13"/>
      <c r="D3949" s="20"/>
      <c r="E3949" s="20"/>
      <c r="F3949" s="20"/>
      <c r="G3949" s="29"/>
      <c r="H3949" s="29"/>
      <c r="I3949" s="20"/>
      <c r="J3949" s="13" t="s">
        <v>128</v>
      </c>
      <c r="K3949" s="17" t="n">
        <v>2297</v>
      </c>
      <c r="L3949" s="15" t="n">
        <v>272</v>
      </c>
      <c r="M3949" s="17" t="n">
        <v>4</v>
      </c>
      <c r="N3949" s="12" t="n">
        <v>0.001</v>
      </c>
      <c r="O3949" s="12" t="n">
        <v>0.09</v>
      </c>
      <c r="P3949" s="12" t="n">
        <v>0.36</v>
      </c>
      <c r="Q3949" s="26"/>
    </row>
    <row r="3950" ht="22.5" customHeight="1">
      <c r="A3950" s="78"/>
      <c r="B3950" s="34"/>
      <c r="C3950" s="13" t="n">
        <v>11862336</v>
      </c>
      <c r="D3950" s="13" t="s">
        <v>69</v>
      </c>
      <c r="E3950" s="13" t="s">
        <v>42</v>
      </c>
      <c r="F3950" s="13" t="s">
        <v>15</v>
      </c>
      <c r="G3950" s="24" t="n">
        <v>0.1</v>
      </c>
      <c r="H3950" s="14" t="n">
        <v>100</v>
      </c>
      <c r="I3950" s="21" t="n">
        <f>G3950*H3950*7</f>
        <v>70</v>
      </c>
      <c r="J3950" s="13" t="s">
        <v>126</v>
      </c>
      <c r="K3950" s="17" t="n">
        <v>6</v>
      </c>
      <c r="L3950" s="15" t="n">
        <v>0</v>
      </c>
      <c r="M3950" s="17" t="n">
        <v>0</v>
      </c>
      <c r="N3950" s="12" t="n">
        <v>0</v>
      </c>
      <c r="O3950" s="12" t="n">
        <v>0</v>
      </c>
      <c r="P3950" s="12" t="n">
        <v>0</v>
      </c>
      <c r="Q3950" s="23" t="n">
        <f>M3952/H3950</f>
        <v>0</v>
      </c>
    </row>
    <row r="3951" ht="22.5" customHeight="1">
      <c r="A3951" s="78"/>
      <c r="B3951" s="34"/>
      <c r="C3951" s="13"/>
      <c r="D3951" s="20"/>
      <c r="E3951" s="20"/>
      <c r="F3951" s="20"/>
      <c r="G3951" s="29"/>
      <c r="H3951" s="29"/>
      <c r="I3951" s="20"/>
      <c r="J3951" s="13" t="s">
        <v>127</v>
      </c>
      <c r="K3951" s="17" t="n">
        <v>773</v>
      </c>
      <c r="L3951" s="15" t="n">
        <v>162</v>
      </c>
      <c r="M3951" s="15" t="n">
        <v>0</v>
      </c>
      <c r="N3951" s="12" t="n">
        <v>0</v>
      </c>
      <c r="O3951" s="12" t="n">
        <v>0</v>
      </c>
      <c r="P3951" s="12" t="n">
        <v>0</v>
      </c>
      <c r="Q3951" s="26"/>
    </row>
    <row r="3952" ht="22.5" customHeight="1">
      <c r="A3952" s="78"/>
      <c r="B3952" s="34"/>
      <c r="C3952" s="13"/>
      <c r="D3952" s="20"/>
      <c r="E3952" s="20"/>
      <c r="F3952" s="20"/>
      <c r="G3952" s="29"/>
      <c r="H3952" s="29"/>
      <c r="I3952" s="20"/>
      <c r="J3952" s="13" t="s">
        <v>128</v>
      </c>
      <c r="K3952" s="17" t="n">
        <v>1391</v>
      </c>
      <c r="L3952" s="15" t="n">
        <v>273</v>
      </c>
      <c r="M3952" s="15" t="n">
        <v>0</v>
      </c>
      <c r="N3952" s="12" t="n">
        <v>0</v>
      </c>
      <c r="O3952" s="12" t="n">
        <v>0</v>
      </c>
      <c r="P3952" s="12" t="n">
        <v>0</v>
      </c>
      <c r="Q3952" s="26"/>
    </row>
    <row r="3953" ht="22.5" customHeight="1">
      <c r="A3953" s="78"/>
      <c r="B3953" s="34"/>
      <c r="C3953" s="13" t="n">
        <v>11924259</v>
      </c>
      <c r="D3953" s="13" t="s">
        <v>77</v>
      </c>
      <c r="E3953" s="13" t="s">
        <v>36</v>
      </c>
      <c r="F3953" s="13" t="s">
        <v>15</v>
      </c>
      <c r="G3953" s="24" t="n">
        <v>0.12</v>
      </c>
      <c r="H3953" s="14" t="n">
        <v>200</v>
      </c>
      <c r="I3953" s="21" t="n">
        <f>G3953*H3953*7</f>
        <v>168</v>
      </c>
      <c r="J3953" s="13" t="s">
        <v>126</v>
      </c>
      <c r="K3953" s="17" t="n">
        <v>566</v>
      </c>
      <c r="L3953" s="15" t="n">
        <v>58</v>
      </c>
      <c r="M3953" s="17" t="n">
        <v>1</v>
      </c>
      <c r="N3953" s="12" t="n">
        <v>0.002</v>
      </c>
      <c r="O3953" s="12" t="n">
        <v>0.12</v>
      </c>
      <c r="P3953" s="12" t="n">
        <v>0.12</v>
      </c>
      <c r="Q3953" s="23" t="n">
        <f>M3955/H3953</f>
        <v>0.26</v>
      </c>
    </row>
    <row r="3954" ht="22.5" customHeight="1">
      <c r="A3954" s="78"/>
      <c r="B3954" s="34"/>
      <c r="C3954" s="13"/>
      <c r="D3954" s="20"/>
      <c r="E3954" s="20"/>
      <c r="F3954" s="20"/>
      <c r="G3954" s="29"/>
      <c r="H3954" s="29"/>
      <c r="I3954" s="20"/>
      <c r="J3954" s="13" t="s">
        <v>127</v>
      </c>
      <c r="K3954" s="17" t="n">
        <v>55869</v>
      </c>
      <c r="L3954" s="15" t="n">
        <v>5774</v>
      </c>
      <c r="M3954" s="17" t="n">
        <v>52</v>
      </c>
      <c r="N3954" s="12" t="n">
        <v>0.001</v>
      </c>
      <c r="O3954" s="12" t="n">
        <v>0.12</v>
      </c>
      <c r="P3954" s="12" t="n">
        <v>6.24</v>
      </c>
      <c r="Q3954" s="26"/>
    </row>
    <row r="3955" ht="22.5" customHeight="1">
      <c r="A3955" s="78"/>
      <c r="B3955" s="34"/>
      <c r="C3955" s="13"/>
      <c r="D3955" s="20"/>
      <c r="E3955" s="20"/>
      <c r="F3955" s="20"/>
      <c r="G3955" s="29"/>
      <c r="H3955" s="29"/>
      <c r="I3955" s="20"/>
      <c r="J3955" s="13" t="s">
        <v>128</v>
      </c>
      <c r="K3955" s="17" t="n">
        <v>71532</v>
      </c>
      <c r="L3955" s="15" t="n">
        <v>6444</v>
      </c>
      <c r="M3955" s="17" t="n">
        <v>52</v>
      </c>
      <c r="N3955" s="12" t="n">
        <v>0.001</v>
      </c>
      <c r="O3955" s="12" t="n">
        <v>0.12</v>
      </c>
      <c r="P3955" s="12" t="n">
        <v>6.24</v>
      </c>
      <c r="Q3955" s="26"/>
    </row>
    <row r="3956" ht="22.5" customHeight="1">
      <c r="A3956" s="78"/>
      <c r="B3956" s="34"/>
      <c r="C3956" s="13" t="n">
        <v>11924419</v>
      </c>
      <c r="D3956" s="13" t="s">
        <v>77</v>
      </c>
      <c r="E3956" s="13" t="s">
        <v>36</v>
      </c>
      <c r="F3956" s="13" t="s">
        <v>26</v>
      </c>
      <c r="G3956" s="24" t="n">
        <v>0.12</v>
      </c>
      <c r="H3956" s="14" t="n">
        <v>100</v>
      </c>
      <c r="I3956" s="21" t="n">
        <f>G3956*H3956*7</f>
        <v>84</v>
      </c>
      <c r="J3956" s="13" t="s">
        <v>126</v>
      </c>
      <c r="K3956" s="17" t="n">
        <v>5431</v>
      </c>
      <c r="L3956" s="15" t="n">
        <v>863</v>
      </c>
      <c r="M3956" s="17" t="n">
        <v>1</v>
      </c>
      <c r="N3956" s="12" t="n">
        <v>0</v>
      </c>
      <c r="O3956" s="12" t="n">
        <v>0.97</v>
      </c>
      <c r="P3956" s="12" t="n">
        <v>0.97</v>
      </c>
      <c r="Q3956" s="23" t="n">
        <f>M3958/H3956</f>
        <v>0.18</v>
      </c>
    </row>
    <row r="3957" ht="22.5" customHeight="1">
      <c r="A3957" s="78"/>
      <c r="B3957" s="34"/>
      <c r="C3957" s="13"/>
      <c r="D3957" s="20"/>
      <c r="E3957" s="20"/>
      <c r="F3957" s="20"/>
      <c r="G3957" s="29"/>
      <c r="H3957" s="29"/>
      <c r="I3957" s="20"/>
      <c r="J3957" s="13" t="s">
        <v>127</v>
      </c>
      <c r="K3957" s="17" t="n">
        <v>12214</v>
      </c>
      <c r="L3957" s="15" t="n">
        <v>1203</v>
      </c>
      <c r="M3957" s="17" t="n">
        <v>16</v>
      </c>
      <c r="N3957" s="12" t="n">
        <v>0</v>
      </c>
      <c r="O3957" s="12" t="n">
        <v>0.43</v>
      </c>
      <c r="P3957" s="12" t="n">
        <v>6.88</v>
      </c>
      <c r="Q3957" s="26"/>
      <c r="R3957" s="4" t="s">
        <v>171</v>
      </c>
    </row>
    <row r="3958" ht="22.5" customHeight="1">
      <c r="A3958" s="78"/>
      <c r="B3958" s="34"/>
      <c r="C3958" s="13"/>
      <c r="D3958" s="20"/>
      <c r="E3958" s="20"/>
      <c r="F3958" s="20"/>
      <c r="G3958" s="29"/>
      <c r="H3958" s="29"/>
      <c r="I3958" s="20"/>
      <c r="J3958" s="13" t="s">
        <v>128</v>
      </c>
      <c r="K3958" s="17" t="n">
        <v>39617</v>
      </c>
      <c r="L3958" s="15" t="n">
        <v>4827</v>
      </c>
      <c r="M3958" s="17" t="n">
        <v>18</v>
      </c>
      <c r="N3958" s="12" t="n">
        <v>0</v>
      </c>
      <c r="O3958" s="12" t="n">
        <v>0.41</v>
      </c>
      <c r="P3958" s="12" t="n">
        <v>7.39</v>
      </c>
      <c r="Q3958" s="26"/>
    </row>
    <row r="3959" ht="22.5" customHeight="1">
      <c r="A3959" s="78"/>
      <c r="B3959" s="34"/>
      <c r="C3959" s="13" t="n">
        <v>12038500</v>
      </c>
      <c r="D3959" s="13" t="s">
        <v>76</v>
      </c>
      <c r="E3959" s="13" t="s">
        <v>14</v>
      </c>
      <c r="F3959" s="13" t="s">
        <v>15</v>
      </c>
      <c r="G3959" s="24" t="n">
        <v>0.4</v>
      </c>
      <c r="H3959" s="14" t="n">
        <v>100</v>
      </c>
      <c r="I3959" s="21" t="n">
        <f>G3959*H3959*7</f>
        <v>280</v>
      </c>
      <c r="J3959" s="13" t="s">
        <v>126</v>
      </c>
      <c r="K3959" s="17" t="n">
        <v>9</v>
      </c>
      <c r="L3959" s="15" t="n">
        <v>0</v>
      </c>
      <c r="M3959" s="17" t="n">
        <v>0</v>
      </c>
      <c r="N3959" s="12" t="n">
        <v>0</v>
      </c>
      <c r="O3959" s="12" t="n">
        <v>0</v>
      </c>
      <c r="P3959" s="12" t="n">
        <v>0</v>
      </c>
      <c r="Q3959" s="23" t="n">
        <f>M3961/H3959</f>
        <v>0.02</v>
      </c>
    </row>
    <row r="3960" ht="22.5" customHeight="1">
      <c r="A3960" s="78"/>
      <c r="B3960" s="34"/>
      <c r="C3960" s="13"/>
      <c r="D3960" s="20"/>
      <c r="E3960" s="20"/>
      <c r="F3960" s="20"/>
      <c r="G3960" s="29"/>
      <c r="H3960" s="29"/>
      <c r="I3960" s="20"/>
      <c r="J3960" s="13" t="s">
        <v>127</v>
      </c>
      <c r="K3960" s="17" t="n">
        <v>175</v>
      </c>
      <c r="L3960" s="15" t="n">
        <v>26</v>
      </c>
      <c r="M3960" s="17" t="n">
        <v>1</v>
      </c>
      <c r="N3960" s="12" t="n">
        <v>0.015</v>
      </c>
      <c r="O3960" s="12" t="n">
        <v>0.4</v>
      </c>
      <c r="P3960" s="12" t="n">
        <v>0.4</v>
      </c>
      <c r="Q3960" s="26"/>
    </row>
    <row r="3961" ht="22.5" customHeight="1">
      <c r="A3961" s="78"/>
      <c r="B3961" s="34"/>
      <c r="C3961" s="13"/>
      <c r="D3961" s="20"/>
      <c r="E3961" s="20"/>
      <c r="F3961" s="20"/>
      <c r="G3961" s="29"/>
      <c r="H3961" s="29"/>
      <c r="I3961" s="20"/>
      <c r="J3961" s="13" t="s">
        <v>128</v>
      </c>
      <c r="K3961" s="17" t="n">
        <v>934</v>
      </c>
      <c r="L3961" s="15" t="n">
        <v>110</v>
      </c>
      <c r="M3961" s="17" t="n">
        <v>2</v>
      </c>
      <c r="N3961" s="12" t="n">
        <v>0.007</v>
      </c>
      <c r="O3961" s="12" t="n">
        <v>0.4</v>
      </c>
      <c r="P3961" s="12" t="n">
        <v>0.8</v>
      </c>
      <c r="Q3961" s="26"/>
    </row>
    <row r="3962" ht="22.5" customHeight="1">
      <c r="A3962" s="78"/>
      <c r="B3962" s="34"/>
      <c r="C3962" s="13" t="n">
        <v>91565943</v>
      </c>
      <c r="D3962" s="13" t="s">
        <v>74</v>
      </c>
      <c r="E3962" s="13" t="s">
        <v>46</v>
      </c>
      <c r="F3962" s="13" t="s">
        <v>15</v>
      </c>
      <c r="G3962" s="24" t="n">
        <v>0.14</v>
      </c>
      <c r="H3962" s="14" t="n">
        <v>200</v>
      </c>
      <c r="I3962" s="21" t="n">
        <f>G3962*H3962*7</f>
        <v>196</v>
      </c>
      <c r="J3962" s="13" t="s">
        <v>126</v>
      </c>
      <c r="K3962" s="17" t="n">
        <v>51</v>
      </c>
      <c r="L3962" s="17" t="n">
        <v>1</v>
      </c>
      <c r="M3962" s="17" t="n">
        <v>0</v>
      </c>
      <c r="N3962" s="12" t="n">
        <v>0</v>
      </c>
      <c r="O3962" s="12" t="n">
        <v>0</v>
      </c>
      <c r="P3962" s="12" t="n">
        <v>0</v>
      </c>
      <c r="Q3962" s="23" t="n">
        <f>M3964/H3962</f>
        <v>0.015</v>
      </c>
    </row>
    <row r="3963" ht="22.5" customHeight="1">
      <c r="A3963" s="78"/>
      <c r="B3963" s="34"/>
      <c r="C3963" s="13"/>
      <c r="D3963" s="20"/>
      <c r="E3963" s="20"/>
      <c r="F3963" s="20"/>
      <c r="G3963" s="29"/>
      <c r="H3963" s="29"/>
      <c r="I3963" s="20"/>
      <c r="J3963" s="13" t="s">
        <v>127</v>
      </c>
      <c r="K3963" s="17" t="n">
        <v>4440</v>
      </c>
      <c r="L3963" s="15" t="n">
        <v>870</v>
      </c>
      <c r="M3963" s="17" t="n">
        <v>1</v>
      </c>
      <c r="N3963" s="12" t="n">
        <v>0</v>
      </c>
      <c r="O3963" s="12" t="n">
        <v>0.14</v>
      </c>
      <c r="P3963" s="12" t="n">
        <v>0.14</v>
      </c>
      <c r="Q3963" s="26"/>
    </row>
    <row r="3964" ht="22.5" customHeight="1">
      <c r="A3964" s="78"/>
      <c r="B3964" s="34"/>
      <c r="C3964" s="13"/>
      <c r="D3964" s="20"/>
      <c r="E3964" s="20"/>
      <c r="F3964" s="20"/>
      <c r="G3964" s="29"/>
      <c r="H3964" s="29"/>
      <c r="I3964" s="20"/>
      <c r="J3964" s="13" t="s">
        <v>128</v>
      </c>
      <c r="K3964" s="17" t="n">
        <v>8472</v>
      </c>
      <c r="L3964" s="15" t="n">
        <v>833</v>
      </c>
      <c r="M3964" s="17" t="n">
        <v>3</v>
      </c>
      <c r="N3964" s="12" t="n">
        <v>0.001</v>
      </c>
      <c r="O3964" s="12" t="n">
        <v>0.14</v>
      </c>
      <c r="P3964" s="12" t="n">
        <v>0.42</v>
      </c>
      <c r="Q3964" s="26"/>
    </row>
    <row r="3965" ht="22.5" customHeight="1">
      <c r="A3965" s="78"/>
      <c r="B3965" s="34"/>
      <c r="C3965" s="13" t="n">
        <v>91565944</v>
      </c>
      <c r="D3965" s="13" t="s">
        <v>74</v>
      </c>
      <c r="E3965" s="13" t="s">
        <v>14</v>
      </c>
      <c r="F3965" s="13" t="s">
        <v>15</v>
      </c>
      <c r="G3965" s="24" t="n">
        <v>0.15</v>
      </c>
      <c r="H3965" s="14" t="n">
        <v>160</v>
      </c>
      <c r="I3965" s="21" t="n">
        <f>G3965*H3965*7</f>
        <v>168</v>
      </c>
      <c r="J3965" s="13" t="s">
        <v>126</v>
      </c>
      <c r="K3965" s="17" t="n">
        <v>30</v>
      </c>
      <c r="L3965" s="17" t="n">
        <v>1</v>
      </c>
      <c r="M3965" s="17" t="n">
        <v>0</v>
      </c>
      <c r="N3965" s="12" t="n">
        <v>0</v>
      </c>
      <c r="O3965" s="12" t="n">
        <v>0</v>
      </c>
      <c r="P3965" s="12" t="n">
        <v>0</v>
      </c>
      <c r="Q3965" s="23" t="n">
        <f>M3967/H3965</f>
        <v>0.1</v>
      </c>
    </row>
    <row r="3966" ht="22.5" customHeight="1">
      <c r="A3966" s="78"/>
      <c r="B3966" s="34"/>
      <c r="C3966" s="13"/>
      <c r="D3966" s="20"/>
      <c r="E3966" s="20"/>
      <c r="F3966" s="20"/>
      <c r="G3966" s="29"/>
      <c r="H3966" s="29"/>
      <c r="I3966" s="20"/>
      <c r="J3966" s="13" t="s">
        <v>127</v>
      </c>
      <c r="K3966" s="17" t="n">
        <v>2587</v>
      </c>
      <c r="L3966" s="15" t="n">
        <v>356</v>
      </c>
      <c r="M3966" s="17" t="n">
        <v>3</v>
      </c>
      <c r="N3966" s="12" t="n">
        <v>0.001</v>
      </c>
      <c r="O3966" s="12" t="n">
        <v>0.15</v>
      </c>
      <c r="P3966" s="12" t="n">
        <v>0.45</v>
      </c>
      <c r="Q3966" s="26"/>
    </row>
    <row r="3967" ht="22.5" customHeight="1">
      <c r="A3967" s="78"/>
      <c r="B3967" s="34"/>
      <c r="C3967" s="13"/>
      <c r="D3967" s="20"/>
      <c r="E3967" s="20"/>
      <c r="F3967" s="20"/>
      <c r="G3967" s="29"/>
      <c r="H3967" s="29"/>
      <c r="I3967" s="20"/>
      <c r="J3967" s="13" t="s">
        <v>128</v>
      </c>
      <c r="K3967" s="17" t="n">
        <v>29525</v>
      </c>
      <c r="L3967" s="15" t="n">
        <v>1228</v>
      </c>
      <c r="M3967" s="17" t="n">
        <v>16</v>
      </c>
      <c r="N3967" s="12" t="n">
        <v>0.002</v>
      </c>
      <c r="O3967" s="12" t="n">
        <v>0.15</v>
      </c>
      <c r="P3967" s="12" t="n">
        <v>2.4</v>
      </c>
      <c r="Q3967" s="26"/>
    </row>
    <row r="3968" ht="22.5" customHeight="1">
      <c r="A3968" s="78"/>
      <c r="B3968" s="34"/>
      <c r="C3968" s="13" t="n">
        <v>91565945</v>
      </c>
      <c r="D3968" s="13" t="s">
        <v>74</v>
      </c>
      <c r="E3968" s="13" t="s">
        <v>36</v>
      </c>
      <c r="F3968" s="13" t="s">
        <v>15</v>
      </c>
      <c r="G3968" s="24" t="n">
        <v>0.12</v>
      </c>
      <c r="H3968" s="14" t="n">
        <v>200</v>
      </c>
      <c r="I3968" s="21" t="n">
        <f>G3968*H3968*7</f>
        <v>168</v>
      </c>
      <c r="J3968" s="13" t="s">
        <v>126</v>
      </c>
      <c r="K3968" s="17" t="n">
        <v>692</v>
      </c>
      <c r="L3968" s="15" t="n">
        <v>82</v>
      </c>
      <c r="M3968" s="17" t="n">
        <v>0</v>
      </c>
      <c r="N3968" s="12" t="n">
        <v>0</v>
      </c>
      <c r="O3968" s="12" t="n">
        <v>0</v>
      </c>
      <c r="P3968" s="12" t="n">
        <v>0</v>
      </c>
      <c r="Q3968" s="23" t="n">
        <f>M3970/H3968</f>
        <v>0.14</v>
      </c>
    </row>
    <row r="3969" ht="22.5" customHeight="1">
      <c r="A3969" s="78"/>
      <c r="B3969" s="34"/>
      <c r="C3969" s="13"/>
      <c r="D3969" s="20"/>
      <c r="E3969" s="20"/>
      <c r="F3969" s="20"/>
      <c r="G3969" s="29"/>
      <c r="H3969" s="29"/>
      <c r="I3969" s="20"/>
      <c r="J3969" s="13" t="s">
        <v>127</v>
      </c>
      <c r="K3969" s="17" t="n">
        <v>76267</v>
      </c>
      <c r="L3969" s="15" t="n">
        <v>9947</v>
      </c>
      <c r="M3969" s="17" t="n">
        <v>22</v>
      </c>
      <c r="N3969" s="12" t="n">
        <v>0</v>
      </c>
      <c r="O3969" s="12" t="n">
        <v>0.12</v>
      </c>
      <c r="P3969" s="12" t="n">
        <v>2.64</v>
      </c>
      <c r="Q3969" s="26"/>
    </row>
    <row r="3970" ht="22.5" customHeight="1">
      <c r="A3970" s="78"/>
      <c r="B3970" s="34"/>
      <c r="C3970" s="13"/>
      <c r="D3970" s="20"/>
      <c r="E3970" s="20"/>
      <c r="F3970" s="20"/>
      <c r="G3970" s="29"/>
      <c r="H3970" s="29"/>
      <c r="I3970" s="20"/>
      <c r="J3970" s="13" t="s">
        <v>128</v>
      </c>
      <c r="K3970" s="17" t="n">
        <v>82909</v>
      </c>
      <c r="L3970" s="15" t="n">
        <v>13795</v>
      </c>
      <c r="M3970" s="17" t="n">
        <v>28</v>
      </c>
      <c r="N3970" s="12" t="n">
        <v>0</v>
      </c>
      <c r="O3970" s="12" t="n">
        <v>0.12</v>
      </c>
      <c r="P3970" s="12" t="n">
        <v>3.36</v>
      </c>
      <c r="Q3970" s="26"/>
    </row>
    <row r="3971" ht="22.5" customHeight="1">
      <c r="A3971" s="78"/>
      <c r="B3971" s="34"/>
      <c r="C3971" s="13" t="n">
        <v>91551845</v>
      </c>
      <c r="D3971" s="13" t="s">
        <v>74</v>
      </c>
      <c r="E3971" s="13" t="s">
        <v>11</v>
      </c>
      <c r="F3971" s="13" t="s">
        <v>15</v>
      </c>
      <c r="G3971" s="24" t="n">
        <v>0.14</v>
      </c>
      <c r="H3971" s="14" t="n">
        <v>150</v>
      </c>
      <c r="I3971" s="21" t="n">
        <f>G3971*H3971*7</f>
        <v>147</v>
      </c>
      <c r="J3971" s="13" t="s">
        <v>126</v>
      </c>
      <c r="K3971" s="17" t="n">
        <v>196</v>
      </c>
      <c r="L3971" s="15" t="n">
        <v>5</v>
      </c>
      <c r="M3971" s="17" t="n">
        <v>0</v>
      </c>
      <c r="N3971" s="12" t="n">
        <v>0</v>
      </c>
      <c r="O3971" s="12" t="n">
        <v>0</v>
      </c>
      <c r="P3971" s="12" t="n">
        <v>0</v>
      </c>
      <c r="Q3971" s="23" t="n">
        <f>M3973/H3971</f>
        <v>0.02</v>
      </c>
    </row>
    <row r="3972" ht="22.5" customHeight="1">
      <c r="A3972" s="78"/>
      <c r="B3972" s="34"/>
      <c r="C3972" s="13"/>
      <c r="D3972" s="20"/>
      <c r="E3972" s="20"/>
      <c r="F3972" s="20"/>
      <c r="G3972" s="29"/>
      <c r="H3972" s="29"/>
      <c r="I3972" s="20"/>
      <c r="J3972" s="13" t="s">
        <v>127</v>
      </c>
      <c r="K3972" s="17" t="n">
        <v>3503</v>
      </c>
      <c r="L3972" s="15" t="n">
        <v>517</v>
      </c>
      <c r="M3972" s="17" t="n">
        <v>1</v>
      </c>
      <c r="N3972" s="12" t="n">
        <v>0</v>
      </c>
      <c r="O3972" s="12" t="n">
        <v>0.14</v>
      </c>
      <c r="P3972" s="12" t="n">
        <v>0.14</v>
      </c>
      <c r="Q3972" s="26"/>
    </row>
    <row r="3973" ht="22.5" customHeight="1">
      <c r="A3973" s="78"/>
      <c r="B3973" s="34"/>
      <c r="C3973" s="13"/>
      <c r="D3973" s="20"/>
      <c r="E3973" s="20"/>
      <c r="F3973" s="20"/>
      <c r="G3973" s="29"/>
      <c r="H3973" s="29"/>
      <c r="I3973" s="20"/>
      <c r="J3973" s="13" t="s">
        <v>128</v>
      </c>
      <c r="K3973" s="17" t="n">
        <v>21181</v>
      </c>
      <c r="L3973" s="15" t="n">
        <v>1571</v>
      </c>
      <c r="M3973" s="17" t="n">
        <v>3</v>
      </c>
      <c r="N3973" s="12" t="n">
        <v>0</v>
      </c>
      <c r="O3973" s="12" t="n">
        <v>0.14</v>
      </c>
      <c r="P3973" s="12" t="n">
        <v>0.42</v>
      </c>
      <c r="Q3973" s="26"/>
    </row>
    <row r="3974" ht="22.5" customHeight="1">
      <c r="A3974" s="78"/>
      <c r="B3974" s="34"/>
      <c r="C3974" s="13" t="n">
        <v>91565946</v>
      </c>
      <c r="D3974" s="13" t="s">
        <v>74</v>
      </c>
      <c r="E3974" s="13" t="s">
        <v>17</v>
      </c>
      <c r="F3974" s="13" t="s">
        <v>15</v>
      </c>
      <c r="G3974" s="24" t="n">
        <v>0.17</v>
      </c>
      <c r="H3974" s="14" t="n">
        <v>300</v>
      </c>
      <c r="I3974" s="21" t="n">
        <f>G3974*H3974*7</f>
        <v>357</v>
      </c>
      <c r="J3974" s="13" t="s">
        <v>126</v>
      </c>
      <c r="K3974" s="17" t="n">
        <v>114</v>
      </c>
      <c r="L3974" s="15" t="n">
        <v>9</v>
      </c>
      <c r="M3974" s="17" t="n">
        <v>0</v>
      </c>
      <c r="N3974" s="12" t="n">
        <v>0</v>
      </c>
      <c r="O3974" s="12" t="n">
        <v>0</v>
      </c>
      <c r="P3974" s="12" t="n">
        <v>0</v>
      </c>
      <c r="Q3974" s="23" t="n">
        <f>M3976/H3974</f>
        <v>0.03</v>
      </c>
    </row>
    <row r="3975" ht="22.5" customHeight="1">
      <c r="A3975" s="78"/>
      <c r="B3975" s="34"/>
      <c r="C3975" s="13"/>
      <c r="D3975" s="20"/>
      <c r="E3975" s="20"/>
      <c r="F3975" s="20"/>
      <c r="G3975" s="29"/>
      <c r="H3975" s="29"/>
      <c r="I3975" s="20"/>
      <c r="J3975" s="13" t="s">
        <v>127</v>
      </c>
      <c r="K3975" s="17" t="n">
        <v>3622</v>
      </c>
      <c r="L3975" s="15" t="n">
        <v>934</v>
      </c>
      <c r="M3975" s="17" t="n">
        <v>0</v>
      </c>
      <c r="N3975" s="12" t="n">
        <v>0</v>
      </c>
      <c r="O3975" s="12" t="n">
        <v>0</v>
      </c>
      <c r="P3975" s="12" t="n">
        <v>0</v>
      </c>
      <c r="Q3975" s="26"/>
    </row>
    <row r="3976" ht="22.5" customHeight="1">
      <c r="A3976" s="78"/>
      <c r="B3976" s="34"/>
      <c r="C3976" s="13"/>
      <c r="D3976" s="20"/>
      <c r="E3976" s="20"/>
      <c r="F3976" s="20"/>
      <c r="G3976" s="29"/>
      <c r="H3976" s="29"/>
      <c r="I3976" s="20"/>
      <c r="J3976" s="13" t="s">
        <v>128</v>
      </c>
      <c r="K3976" s="17" t="n">
        <v>19749</v>
      </c>
      <c r="L3976" s="15" t="n">
        <v>2313</v>
      </c>
      <c r="M3976" s="17" t="n">
        <v>9</v>
      </c>
      <c r="N3976" s="12" t="n">
        <v>0.001</v>
      </c>
      <c r="O3976" s="12" t="n">
        <v>0.17</v>
      </c>
      <c r="P3976" s="12" t="n">
        <v>1.53</v>
      </c>
      <c r="Q3976" s="26"/>
    </row>
    <row r="3977" ht="22.5" customHeight="1">
      <c r="A3977" s="78"/>
      <c r="B3977" s="34"/>
      <c r="C3977" s="13" t="n">
        <v>91565949</v>
      </c>
      <c r="D3977" s="13" t="s">
        <v>74</v>
      </c>
      <c r="E3977" s="13" t="s">
        <v>71</v>
      </c>
      <c r="F3977" s="13" t="s">
        <v>15</v>
      </c>
      <c r="G3977" s="24" t="n">
        <v>0.15</v>
      </c>
      <c r="H3977" s="14" t="n">
        <v>50</v>
      </c>
      <c r="I3977" s="21" t="n">
        <f>G3977*H3977*7</f>
        <v>52.5</v>
      </c>
      <c r="J3977" s="13" t="s">
        <v>126</v>
      </c>
      <c r="K3977" s="17" t="n">
        <v>1278</v>
      </c>
      <c r="L3977" s="15" t="n">
        <v>219</v>
      </c>
      <c r="M3977" s="17" t="n">
        <v>2</v>
      </c>
      <c r="N3977" s="12" t="n">
        <v>0.001</v>
      </c>
      <c r="O3977" s="12" t="n">
        <v>0.15</v>
      </c>
      <c r="P3977" s="12" t="n">
        <v>0.3</v>
      </c>
      <c r="Q3977" s="23" t="n">
        <f>M3979/H3977</f>
        <v>0.68</v>
      </c>
    </row>
    <row r="3978" ht="22.5" customHeight="1">
      <c r="A3978" s="78"/>
      <c r="B3978" s="34"/>
      <c r="C3978" s="13"/>
      <c r="D3978" s="20"/>
      <c r="E3978" s="20"/>
      <c r="F3978" s="20"/>
      <c r="G3978" s="29"/>
      <c r="H3978" s="29"/>
      <c r="I3978" s="20"/>
      <c r="J3978" s="13" t="s">
        <v>127</v>
      </c>
      <c r="K3978" s="17" t="n">
        <v>18631</v>
      </c>
      <c r="L3978" s="15" t="n">
        <v>6672</v>
      </c>
      <c r="M3978" s="17" t="n">
        <v>8</v>
      </c>
      <c r="N3978" s="12" t="n">
        <v>0</v>
      </c>
      <c r="O3978" s="12" t="n">
        <v>0.15</v>
      </c>
      <c r="P3978" s="12" t="n">
        <v>1.2</v>
      </c>
      <c r="Q3978" s="26"/>
    </row>
    <row r="3979" ht="22.5" customHeight="1">
      <c r="A3979" s="78"/>
      <c r="B3979" s="34"/>
      <c r="C3979" s="13"/>
      <c r="D3979" s="20"/>
      <c r="E3979" s="20"/>
      <c r="F3979" s="20"/>
      <c r="G3979" s="29"/>
      <c r="H3979" s="29"/>
      <c r="I3979" s="20"/>
      <c r="J3979" s="13" t="s">
        <v>128</v>
      </c>
      <c r="K3979" s="17" t="n">
        <v>155568</v>
      </c>
      <c r="L3979" s="15" t="n">
        <v>27625</v>
      </c>
      <c r="M3979" s="17" t="n">
        <v>34</v>
      </c>
      <c r="N3979" s="12" t="n">
        <v>0</v>
      </c>
      <c r="O3979" s="12" t="n">
        <v>0.15</v>
      </c>
      <c r="P3979" s="12" t="n">
        <v>5.1</v>
      </c>
      <c r="Q3979" s="26"/>
    </row>
    <row r="3980" ht="22.5" customHeight="1">
      <c r="A3980" s="78"/>
      <c r="B3980" s="34"/>
      <c r="C3980" s="13" t="n">
        <v>12336897</v>
      </c>
      <c r="D3980" s="13" t="s">
        <v>78</v>
      </c>
      <c r="E3980" s="13" t="s">
        <v>11</v>
      </c>
      <c r="F3980" s="13" t="s">
        <v>15</v>
      </c>
      <c r="G3980" s="24" t="n">
        <v>0.3</v>
      </c>
      <c r="H3980" s="14" t="n">
        <v>200</v>
      </c>
      <c r="I3980" s="21" t="n">
        <f>G3980*H3980*7</f>
        <v>420</v>
      </c>
      <c r="J3980" s="13" t="s">
        <v>126</v>
      </c>
      <c r="K3980" s="17" t="s">
        <v>149</v>
      </c>
      <c r="L3980" s="15"/>
      <c r="M3980" s="17"/>
      <c r="N3980" s="12"/>
      <c r="O3980" s="12"/>
      <c r="P3980" s="12"/>
      <c r="Q3980" s="23" t="n">
        <f>M3982/H3980</f>
        <v>0.035</v>
      </c>
    </row>
    <row r="3981" ht="22.5" customHeight="1">
      <c r="A3981" s="78"/>
      <c r="B3981" s="34"/>
      <c r="C3981" s="13"/>
      <c r="D3981" s="20"/>
      <c r="E3981" s="20"/>
      <c r="F3981" s="20"/>
      <c r="G3981" s="29"/>
      <c r="H3981" s="29"/>
      <c r="I3981" s="20"/>
      <c r="J3981" s="13" t="s">
        <v>127</v>
      </c>
      <c r="K3981" s="17" t="s">
        <v>149</v>
      </c>
      <c r="L3981" s="15"/>
      <c r="M3981" s="17"/>
      <c r="N3981" s="12"/>
      <c r="O3981" s="12"/>
      <c r="P3981" s="12"/>
      <c r="Q3981" s="26"/>
    </row>
    <row r="3982" ht="22.5" customHeight="1">
      <c r="A3982" s="78"/>
      <c r="B3982" s="34"/>
      <c r="C3982" s="13"/>
      <c r="D3982" s="20"/>
      <c r="E3982" s="20"/>
      <c r="F3982" s="20"/>
      <c r="G3982" s="29"/>
      <c r="H3982" s="29"/>
      <c r="I3982" s="20"/>
      <c r="J3982" s="13" t="s">
        <v>128</v>
      </c>
      <c r="K3982" s="17" t="n">
        <v>10131</v>
      </c>
      <c r="L3982" s="15" t="n">
        <v>2335</v>
      </c>
      <c r="M3982" s="17" t="n">
        <v>7</v>
      </c>
      <c r="N3982" s="12" t="n">
        <v>0.001</v>
      </c>
      <c r="O3982" s="12" t="n">
        <v>0.257</v>
      </c>
      <c r="P3982" s="12" t="n">
        <v>1.8</v>
      </c>
      <c r="Q3982" s="26"/>
    </row>
    <row r="3983" ht="22.5" customHeight="1">
      <c r="A3983" s="78"/>
      <c r="B3983" s="34"/>
      <c r="C3983" s="13" t="n">
        <v>12336896</v>
      </c>
      <c r="D3983" s="13" t="s">
        <v>78</v>
      </c>
      <c r="E3983" s="13" t="s">
        <v>11</v>
      </c>
      <c r="F3983" s="13" t="s">
        <v>12</v>
      </c>
      <c r="G3983" s="24" t="n">
        <v>0.25</v>
      </c>
      <c r="H3983" s="14" t="n">
        <v>200</v>
      </c>
      <c r="I3983" s="21" t="n">
        <f>G3983*H3983*7</f>
        <v>350</v>
      </c>
      <c r="J3983" s="13" t="s">
        <v>126</v>
      </c>
      <c r="K3983" s="17" t="s">
        <v>149</v>
      </c>
      <c r="L3983" s="15"/>
      <c r="M3983" s="17"/>
      <c r="N3983" s="12"/>
      <c r="O3983" s="12"/>
      <c r="P3983" s="12"/>
      <c r="Q3983" s="23" t="n">
        <f>M3985/H3983</f>
        <v>0.015</v>
      </c>
    </row>
    <row r="3984" ht="22.5" customHeight="1">
      <c r="A3984" s="78"/>
      <c r="B3984" s="34"/>
      <c r="C3984" s="13"/>
      <c r="D3984" s="20"/>
      <c r="E3984" s="20"/>
      <c r="F3984" s="20"/>
      <c r="G3984" s="29"/>
      <c r="H3984" s="29"/>
      <c r="I3984" s="20"/>
      <c r="J3984" s="13" t="s">
        <v>127</v>
      </c>
      <c r="K3984" s="17" t="s">
        <v>149</v>
      </c>
      <c r="L3984" s="15"/>
      <c r="M3984" s="17"/>
      <c r="N3984" s="12"/>
      <c r="O3984" s="12"/>
      <c r="P3984" s="12"/>
      <c r="Q3984" s="26"/>
    </row>
    <row r="3985" ht="22.5" customHeight="1">
      <c r="A3985" s="78"/>
      <c r="B3985" s="34"/>
      <c r="C3985" s="13"/>
      <c r="D3985" s="20"/>
      <c r="E3985" s="20"/>
      <c r="F3985" s="20"/>
      <c r="G3985" s="29"/>
      <c r="H3985" s="29"/>
      <c r="I3985" s="20"/>
      <c r="J3985" s="13" t="s">
        <v>128</v>
      </c>
      <c r="K3985" s="17" t="n">
        <v>141529</v>
      </c>
      <c r="L3985" s="15" t="n">
        <v>1922</v>
      </c>
      <c r="M3985" s="17" t="n">
        <v>3</v>
      </c>
      <c r="N3985" s="12" t="n">
        <v>0.003</v>
      </c>
      <c r="O3985" s="12" t="n">
        <v>2.18</v>
      </c>
      <c r="P3985" s="12" t="n">
        <v>6.5398</v>
      </c>
      <c r="Q3985" s="26"/>
    </row>
    <row r="3986" ht="22.5" customHeight="1">
      <c r="A3986" s="78"/>
      <c r="B3986" s="76" t="s">
        <v>138</v>
      </c>
      <c r="C3986" s="13" t="n">
        <v>6395488</v>
      </c>
      <c r="D3986" s="13" t="s">
        <v>39</v>
      </c>
      <c r="E3986" s="13" t="s">
        <v>14</v>
      </c>
      <c r="F3986" s="13" t="s">
        <v>15</v>
      </c>
      <c r="G3986" s="24" t="n">
        <v>0.3</v>
      </c>
      <c r="H3986" s="13" t="n">
        <v>200</v>
      </c>
      <c r="I3986" s="21" t="n">
        <f>G3986*H3986*7</f>
        <v>420</v>
      </c>
      <c r="J3986" s="13" t="s">
        <v>126</v>
      </c>
      <c r="K3986" s="15" t="n">
        <v>20</v>
      </c>
      <c r="L3986" s="15" t="n">
        <v>2</v>
      </c>
      <c r="M3986" s="16" t="n">
        <v>0</v>
      </c>
      <c r="N3986" s="12" t="n">
        <v>0</v>
      </c>
      <c r="O3986" s="12" t="n">
        <v>0</v>
      </c>
      <c r="P3986" s="12" t="n">
        <v>0</v>
      </c>
      <c r="Q3986" s="23" t="n">
        <f>M3988/H3986</f>
        <v>1</v>
      </c>
    </row>
    <row r="3987" ht="22.5" customHeight="1">
      <c r="A3987" s="78"/>
      <c r="B3987" s="34"/>
      <c r="C3987" s="13"/>
      <c r="D3987" s="20"/>
      <c r="E3987" s="20"/>
      <c r="F3987" s="20"/>
      <c r="G3987" s="29"/>
      <c r="H3987" s="20"/>
      <c r="I3987" s="20"/>
      <c r="J3987" s="13" t="s">
        <v>127</v>
      </c>
      <c r="K3987" s="15" t="n">
        <v>37604</v>
      </c>
      <c r="L3987" s="15" t="n">
        <v>14486</v>
      </c>
      <c r="M3987" s="11" t="n">
        <v>200</v>
      </c>
      <c r="N3987" s="12" t="n">
        <v>0.004</v>
      </c>
      <c r="O3987" s="12" t="n">
        <v>0.3</v>
      </c>
      <c r="P3987" s="12" t="n">
        <v>60</v>
      </c>
      <c r="Q3987" s="26"/>
    </row>
    <row r="3988" ht="22.5" customHeight="1">
      <c r="A3988" s="78"/>
      <c r="B3988" s="34"/>
      <c r="C3988" s="13"/>
      <c r="D3988" s="20"/>
      <c r="E3988" s="20"/>
      <c r="F3988" s="20"/>
      <c r="G3988" s="29"/>
      <c r="H3988" s="20"/>
      <c r="I3988" s="20"/>
      <c r="J3988" s="13" t="s">
        <v>128</v>
      </c>
      <c r="K3988" s="15" t="n">
        <v>49160</v>
      </c>
      <c r="L3988" s="15" t="n">
        <v>17553</v>
      </c>
      <c r="M3988" s="11" t="n">
        <v>200</v>
      </c>
      <c r="N3988" s="12" t="n">
        <v>0.003</v>
      </c>
      <c r="O3988" s="12" t="n">
        <v>0.3</v>
      </c>
      <c r="P3988" s="12" t="n">
        <v>60</v>
      </c>
      <c r="Q3988" s="26"/>
    </row>
    <row r="3989" ht="22.5" customHeight="1">
      <c r="A3989" s="78"/>
      <c r="B3989" s="34"/>
      <c r="C3989" s="13" t="n">
        <v>8291713</v>
      </c>
      <c r="D3989" s="13" t="s">
        <v>40</v>
      </c>
      <c r="E3989" s="13" t="s">
        <v>14</v>
      </c>
      <c r="F3989" s="13" t="s">
        <v>15</v>
      </c>
      <c r="G3989" s="24" t="n">
        <v>0.14</v>
      </c>
      <c r="H3989" s="13" t="n">
        <v>2000</v>
      </c>
      <c r="I3989" s="21" t="n">
        <f>G3989*H3989*7</f>
        <v>1960</v>
      </c>
      <c r="J3989" s="13" t="s">
        <v>126</v>
      </c>
      <c r="K3989" s="15" t="n">
        <v>98</v>
      </c>
      <c r="L3989" s="15" t="n">
        <v>17</v>
      </c>
      <c r="M3989" s="16" t="n">
        <v>10</v>
      </c>
      <c r="N3989" s="12" t="n">
        <v>0.079</v>
      </c>
      <c r="O3989" s="12" t="n">
        <v>0.135</v>
      </c>
      <c r="P3989" s="12" t="n">
        <v>1.35</v>
      </c>
      <c r="Q3989" s="23" t="n">
        <f>M3991/H3989</f>
        <v>0.75</v>
      </c>
    </row>
    <row r="3990" ht="22.5" customHeight="1">
      <c r="A3990" s="78"/>
      <c r="B3990" s="34"/>
      <c r="C3990" s="13"/>
      <c r="D3990" s="20"/>
      <c r="E3990" s="20"/>
      <c r="F3990" s="20"/>
      <c r="G3990" s="29"/>
      <c r="H3990" s="20"/>
      <c r="I3990" s="20"/>
      <c r="J3990" s="13" t="s">
        <v>127</v>
      </c>
      <c r="K3990" s="15" t="n">
        <v>27826</v>
      </c>
      <c r="L3990" s="15" t="n">
        <v>8612</v>
      </c>
      <c r="M3990" s="15" t="n">
        <v>445</v>
      </c>
      <c r="N3990" s="12" t="n">
        <v>0.007</v>
      </c>
      <c r="O3990" s="12" t="n">
        <v>0.135</v>
      </c>
      <c r="P3990" s="12" t="n">
        <v>60.075</v>
      </c>
      <c r="Q3990" s="26"/>
    </row>
    <row r="3991" ht="22.5" customHeight="1">
      <c r="A3991" s="78"/>
      <c r="B3991" s="34"/>
      <c r="C3991" s="13"/>
      <c r="D3991" s="20"/>
      <c r="E3991" s="20"/>
      <c r="F3991" s="20"/>
      <c r="G3991" s="29"/>
      <c r="H3991" s="20"/>
      <c r="I3991" s="20"/>
      <c r="J3991" s="13" t="s">
        <v>128</v>
      </c>
      <c r="K3991" s="15" t="n">
        <v>102348</v>
      </c>
      <c r="L3991" s="15" t="n">
        <v>33381</v>
      </c>
      <c r="M3991" s="15" t="n">
        <v>1500</v>
      </c>
      <c r="N3991" s="12" t="n">
        <v>0.006</v>
      </c>
      <c r="O3991" s="12" t="n">
        <v>0.135</v>
      </c>
      <c r="P3991" s="12" t="n">
        <v>202.5</v>
      </c>
      <c r="Q3991" s="26"/>
    </row>
    <row r="3992" ht="22.5" customHeight="1">
      <c r="A3992" s="78"/>
      <c r="B3992" s="34"/>
      <c r="C3992" s="13" t="n">
        <v>8566541</v>
      </c>
      <c r="D3992" s="13" t="s">
        <v>79</v>
      </c>
      <c r="E3992" s="13" t="s">
        <v>14</v>
      </c>
      <c r="F3992" s="13" t="s">
        <v>26</v>
      </c>
      <c r="G3992" s="24" t="n">
        <v>0.13</v>
      </c>
      <c r="H3992" s="13" t="n">
        <v>500</v>
      </c>
      <c r="I3992" s="21" t="n">
        <f>G3992*H3992*7</f>
        <v>455</v>
      </c>
      <c r="J3992" s="13" t="s">
        <v>126</v>
      </c>
      <c r="K3992" s="15" t="n">
        <v>5037</v>
      </c>
      <c r="L3992" s="15" t="n">
        <v>60</v>
      </c>
      <c r="M3992" s="16" t="n">
        <v>1</v>
      </c>
      <c r="N3992" s="12" t="n">
        <v>0.03</v>
      </c>
      <c r="O3992" s="12" t="n">
        <v>1.75</v>
      </c>
      <c r="P3992" s="12" t="n">
        <v>1.75</v>
      </c>
      <c r="Q3992" s="23" t="n">
        <f>M3994/H3992</f>
        <v>0.722</v>
      </c>
    </row>
    <row r="3993" ht="22.5" customHeight="1">
      <c r="A3993" s="78"/>
      <c r="B3993" s="34"/>
      <c r="C3993" s="13"/>
      <c r="D3993" s="20"/>
      <c r="E3993" s="20"/>
      <c r="F3993" s="20"/>
      <c r="G3993" s="29"/>
      <c r="H3993" s="20"/>
      <c r="I3993" s="20"/>
      <c r="J3993" s="13" t="s">
        <v>127</v>
      </c>
      <c r="K3993" s="15" t="n">
        <v>190375</v>
      </c>
      <c r="L3993" s="15" t="n">
        <v>1260</v>
      </c>
      <c r="M3993" s="16" t="n">
        <v>143</v>
      </c>
      <c r="N3993" s="12" t="n">
        <v>0.03</v>
      </c>
      <c r="O3993" s="12" t="n">
        <v>0.24</v>
      </c>
      <c r="P3993" s="12" t="n">
        <v>34.97</v>
      </c>
      <c r="Q3993" s="26"/>
    </row>
    <row r="3994" ht="22.5" customHeight="1">
      <c r="A3994" s="78"/>
      <c r="B3994" s="34"/>
      <c r="C3994" s="13"/>
      <c r="D3994" s="20"/>
      <c r="E3994" s="20"/>
      <c r="F3994" s="20"/>
      <c r="G3994" s="29"/>
      <c r="H3994" s="20"/>
      <c r="I3994" s="20"/>
      <c r="J3994" s="13" t="s">
        <v>128</v>
      </c>
      <c r="K3994" s="15" t="n">
        <v>329634</v>
      </c>
      <c r="L3994" s="15" t="n">
        <v>1979</v>
      </c>
      <c r="M3994" s="15" t="n">
        <v>361</v>
      </c>
      <c r="N3994" s="12" t="n">
        <v>0.03</v>
      </c>
      <c r="O3994" s="12" t="n">
        <v>0.16</v>
      </c>
      <c r="P3994" s="12" t="n">
        <v>57.49</v>
      </c>
      <c r="Q3994" s="26"/>
    </row>
    <row r="3995" ht="22.5" customHeight="1">
      <c r="A3995" s="78"/>
      <c r="B3995" s="34"/>
      <c r="C3995" s="13" t="n">
        <v>8566084</v>
      </c>
      <c r="D3995" s="13" t="s">
        <v>80</v>
      </c>
      <c r="E3995" s="13" t="s">
        <v>42</v>
      </c>
      <c r="F3995" s="13" t="s">
        <v>15</v>
      </c>
      <c r="G3995" s="24" t="n">
        <v>0.12</v>
      </c>
      <c r="H3995" s="13" t="n">
        <v>100</v>
      </c>
      <c r="I3995" s="21" t="n">
        <f>G3995*H3995*7</f>
        <v>84</v>
      </c>
      <c r="J3995" s="13" t="s">
        <v>126</v>
      </c>
      <c r="K3995" s="15" t="n">
        <v>538</v>
      </c>
      <c r="L3995" s="15" t="n">
        <v>164</v>
      </c>
      <c r="M3995" s="16" t="n">
        <v>4</v>
      </c>
      <c r="N3995" s="12" t="n">
        <v>0.003</v>
      </c>
      <c r="O3995" s="12" t="n">
        <v>0.12</v>
      </c>
      <c r="P3995" s="12" t="n">
        <v>0.48</v>
      </c>
      <c r="Q3995" s="23" t="n">
        <f>M3997/H3995</f>
        <v>0.83</v>
      </c>
    </row>
    <row r="3996" ht="22.5" customHeight="1">
      <c r="A3996" s="78"/>
      <c r="B3996" s="34"/>
      <c r="C3996" s="13"/>
      <c r="D3996" s="20"/>
      <c r="E3996" s="20"/>
      <c r="F3996" s="20"/>
      <c r="G3996" s="29"/>
      <c r="H3996" s="20"/>
      <c r="I3996" s="20"/>
      <c r="J3996" s="13" t="s">
        <v>127</v>
      </c>
      <c r="K3996" s="15" t="n">
        <v>42498</v>
      </c>
      <c r="L3996" s="15" t="n">
        <v>7083</v>
      </c>
      <c r="M3996" s="16" t="n">
        <v>54</v>
      </c>
      <c r="N3996" s="12" t="n">
        <v>0.001</v>
      </c>
      <c r="O3996" s="12" t="n">
        <v>0.12</v>
      </c>
      <c r="P3996" s="12" t="n">
        <v>6.48</v>
      </c>
      <c r="Q3996" s="26"/>
    </row>
    <row r="3997" ht="22.5" customHeight="1">
      <c r="A3997" s="78"/>
      <c r="B3997" s="34"/>
      <c r="C3997" s="13"/>
      <c r="D3997" s="20"/>
      <c r="E3997" s="20"/>
      <c r="F3997" s="20"/>
      <c r="G3997" s="29"/>
      <c r="H3997" s="20"/>
      <c r="I3997" s="20"/>
      <c r="J3997" s="13" t="s">
        <v>128</v>
      </c>
      <c r="K3997" s="15" t="n">
        <v>59345</v>
      </c>
      <c r="L3997" s="15" t="n">
        <v>9491</v>
      </c>
      <c r="M3997" s="16" t="n">
        <v>83</v>
      </c>
      <c r="N3997" s="12" t="n">
        <v>0.001</v>
      </c>
      <c r="O3997" s="12" t="n">
        <v>0.12</v>
      </c>
      <c r="P3997" s="12" t="n">
        <v>9.96</v>
      </c>
      <c r="Q3997" s="26"/>
    </row>
    <row r="3998" ht="22.5" customHeight="1">
      <c r="A3998" s="78"/>
      <c r="B3998" s="34"/>
      <c r="C3998" s="13" t="n">
        <v>2937658</v>
      </c>
      <c r="D3998" s="13" t="s">
        <v>81</v>
      </c>
      <c r="E3998" s="13" t="s">
        <v>14</v>
      </c>
      <c r="F3998" s="13" t="s">
        <v>15</v>
      </c>
      <c r="G3998" s="24" t="n">
        <v>0.15</v>
      </c>
      <c r="H3998" s="13" t="n">
        <v>100</v>
      </c>
      <c r="I3998" s="21" t="n">
        <f>G3998*H3998*7</f>
        <v>105</v>
      </c>
      <c r="J3998" s="13" t="s">
        <v>126</v>
      </c>
      <c r="K3998" s="15" t="s">
        <v>139</v>
      </c>
      <c r="L3998" s="15"/>
      <c r="M3998" s="16"/>
      <c r="N3998" s="12"/>
      <c r="O3998" s="12"/>
      <c r="P3998" s="12"/>
      <c r="Q3998" s="23" t="n">
        <f>M4000/H3998</f>
        <v>1</v>
      </c>
    </row>
    <row r="3999" ht="22.5" customHeight="1">
      <c r="A3999" s="78"/>
      <c r="B3999" s="34"/>
      <c r="C3999" s="13"/>
      <c r="D3999" s="20"/>
      <c r="E3999" s="20"/>
      <c r="F3999" s="20"/>
      <c r="G3999" s="29"/>
      <c r="H3999" s="20"/>
      <c r="I3999" s="20"/>
      <c r="J3999" s="13" t="s">
        <v>127</v>
      </c>
      <c r="K3999" s="15" t="n">
        <v>4994</v>
      </c>
      <c r="L3999" s="15" t="n">
        <v>2469</v>
      </c>
      <c r="M3999" s="16" t="n">
        <v>100</v>
      </c>
      <c r="N3999" s="12" t="n">
        <v>0.005</v>
      </c>
      <c r="O3999" s="12" t="n">
        <v>0.123</v>
      </c>
      <c r="P3999" s="12" t="n">
        <v>12.3</v>
      </c>
      <c r="Q3999" s="26"/>
    </row>
    <row r="4000" ht="22.5" customHeight="1">
      <c r="A4000" s="78"/>
      <c r="B4000" s="34"/>
      <c r="C4000" s="13"/>
      <c r="D4000" s="20"/>
      <c r="E4000" s="20"/>
      <c r="F4000" s="20"/>
      <c r="G4000" s="29"/>
      <c r="H4000" s="20"/>
      <c r="I4000" s="20"/>
      <c r="J4000" s="13" t="s">
        <v>128</v>
      </c>
      <c r="K4000" s="15" t="n">
        <v>5000</v>
      </c>
      <c r="L4000" s="15" t="n">
        <v>2473</v>
      </c>
      <c r="M4000" s="16" t="n">
        <v>100</v>
      </c>
      <c r="N4000" s="12" t="n">
        <v>0.005</v>
      </c>
      <c r="O4000" s="12" t="n">
        <v>0.123</v>
      </c>
      <c r="P4000" s="12" t="n">
        <v>12.3</v>
      </c>
      <c r="Q4000" s="26"/>
    </row>
    <row r="4001" ht="22.5" customHeight="1">
      <c r="A4001" s="78"/>
      <c r="B4001" s="34"/>
      <c r="C4001" s="13" t="n">
        <v>6706444</v>
      </c>
      <c r="D4001" s="13" t="s">
        <v>82</v>
      </c>
      <c r="E4001" s="13" t="s">
        <v>83</v>
      </c>
      <c r="F4001" s="13" t="s">
        <v>12</v>
      </c>
      <c r="G4001" s="24" t="n">
        <v>0.5</v>
      </c>
      <c r="H4001" s="13" t="n">
        <v>100</v>
      </c>
      <c r="I4001" s="21" t="n">
        <f>G4001*H4001*7</f>
        <v>350</v>
      </c>
      <c r="J4001" s="13" t="s">
        <v>126</v>
      </c>
      <c r="K4001" s="15" t="n">
        <v>267</v>
      </c>
      <c r="L4001" s="15" t="n">
        <v>7</v>
      </c>
      <c r="M4001" s="16" t="n">
        <v>0</v>
      </c>
      <c r="N4001" s="12" t="n">
        <v>0.003</v>
      </c>
      <c r="O4001" s="12" t="n">
        <v>0</v>
      </c>
      <c r="P4001" s="12" t="n">
        <v>0.0208</v>
      </c>
      <c r="Q4001" s="23" t="n">
        <f>M4003/H4001</f>
        <v>0.08</v>
      </c>
    </row>
    <row r="4002" ht="22.5" customHeight="1">
      <c r="A4002" s="78"/>
      <c r="B4002" s="34"/>
      <c r="C4002" s="13"/>
      <c r="D4002" s="20"/>
      <c r="E4002" s="20"/>
      <c r="F4002" s="20"/>
      <c r="G4002" s="29"/>
      <c r="H4002" s="20"/>
      <c r="I4002" s="20"/>
      <c r="J4002" s="13" t="s">
        <v>127</v>
      </c>
      <c r="K4002" s="15" t="n">
        <v>16312</v>
      </c>
      <c r="L4002" s="15" t="n">
        <v>1692</v>
      </c>
      <c r="M4002" s="16" t="n">
        <v>5</v>
      </c>
      <c r="N4002" s="12" t="n">
        <v>0.002</v>
      </c>
      <c r="O4002" s="12" t="n">
        <v>0.617</v>
      </c>
      <c r="P4002" s="12" t="n">
        <v>3.0872</v>
      </c>
      <c r="Q4002" s="26"/>
    </row>
    <row r="4003" ht="22.5" customHeight="1">
      <c r="A4003" s="78"/>
      <c r="B4003" s="34"/>
      <c r="C4003" s="13"/>
      <c r="D4003" s="20"/>
      <c r="E4003" s="20"/>
      <c r="F4003" s="20"/>
      <c r="G4003" s="29"/>
      <c r="H4003" s="20"/>
      <c r="I4003" s="20"/>
      <c r="J4003" s="13" t="s">
        <v>128</v>
      </c>
      <c r="K4003" s="15" t="n">
        <v>55618</v>
      </c>
      <c r="L4003" s="15" t="n">
        <v>6813</v>
      </c>
      <c r="M4003" s="16" t="n">
        <v>8</v>
      </c>
      <c r="N4003" s="12" t="n">
        <v>0.001</v>
      </c>
      <c r="O4003" s="12" t="n">
        <v>0.833</v>
      </c>
      <c r="P4003" s="12" t="n">
        <v>6.6631</v>
      </c>
      <c r="Q4003" s="26"/>
    </row>
    <row r="4004" ht="22.5" customHeight="1">
      <c r="A4004" s="78"/>
      <c r="B4004" s="34"/>
      <c r="C4004" s="13" t="n">
        <v>5963354</v>
      </c>
      <c r="D4004" s="13" t="s">
        <v>82</v>
      </c>
      <c r="E4004" s="13" t="s">
        <v>83</v>
      </c>
      <c r="F4004" s="13" t="s">
        <v>15</v>
      </c>
      <c r="G4004" s="24" t="n">
        <v>0.55</v>
      </c>
      <c r="H4004" s="13" t="n">
        <v>500</v>
      </c>
      <c r="I4004" s="21" t="n">
        <f>G4004*H4004*7</f>
        <v>1925</v>
      </c>
      <c r="J4004" s="13" t="s">
        <v>126</v>
      </c>
      <c r="K4004" s="15" t="n">
        <v>2718</v>
      </c>
      <c r="L4004" s="15" t="n">
        <v>367</v>
      </c>
      <c r="M4004" s="16" t="n">
        <v>3</v>
      </c>
      <c r="N4004" s="12" t="n">
        <v>0.005</v>
      </c>
      <c r="O4004" s="12" t="n">
        <v>0.58</v>
      </c>
      <c r="P4004" s="12" t="n">
        <v>1.74</v>
      </c>
      <c r="Q4004" s="23" t="n">
        <f>M4006/H4004</f>
        <v>0.61</v>
      </c>
    </row>
    <row r="4005" ht="22.5" customHeight="1">
      <c r="A4005" s="78"/>
      <c r="B4005" s="34"/>
      <c r="C4005" s="13"/>
      <c r="D4005" s="20"/>
      <c r="E4005" s="20"/>
      <c r="F4005" s="20"/>
      <c r="G4005" s="29"/>
      <c r="H4005" s="20"/>
      <c r="I4005" s="20"/>
      <c r="J4005" s="13" t="s">
        <v>127</v>
      </c>
      <c r="K4005" s="15" t="n">
        <v>106024</v>
      </c>
      <c r="L4005" s="15" t="n">
        <v>25962</v>
      </c>
      <c r="M4005" s="16" t="n">
        <v>126</v>
      </c>
      <c r="N4005" s="12" t="n">
        <v>0.003</v>
      </c>
      <c r="O4005" s="12" t="n">
        <v>0.59</v>
      </c>
      <c r="P4005" s="12" t="n">
        <v>74.4</v>
      </c>
      <c r="Q4005" s="26"/>
    </row>
    <row r="4006" ht="22.5" customHeight="1">
      <c r="A4006" s="78"/>
      <c r="B4006" s="34"/>
      <c r="C4006" s="13"/>
      <c r="D4006" s="20"/>
      <c r="E4006" s="20"/>
      <c r="F4006" s="20"/>
      <c r="G4006" s="29"/>
      <c r="H4006" s="20"/>
      <c r="I4006" s="20"/>
      <c r="J4006" s="13" t="s">
        <v>128</v>
      </c>
      <c r="K4006" s="15" t="n">
        <v>238108</v>
      </c>
      <c r="L4006" s="15" t="n">
        <v>59006</v>
      </c>
      <c r="M4006" s="16" t="n">
        <v>305</v>
      </c>
      <c r="N4006" s="12" t="n">
        <v>0.003</v>
      </c>
      <c r="O4006" s="12" t="n">
        <v>0.589</v>
      </c>
      <c r="P4006" s="12" t="n">
        <v>179.618</v>
      </c>
      <c r="Q4006" s="26"/>
    </row>
    <row r="4007" ht="22.5" customHeight="1">
      <c r="A4007" s="78"/>
      <c r="B4007" s="34"/>
      <c r="C4007" s="13" t="n">
        <v>9686529</v>
      </c>
      <c r="D4007" s="13" t="s">
        <v>82</v>
      </c>
      <c r="E4007" s="13" t="s">
        <v>84</v>
      </c>
      <c r="F4007" s="13" t="s">
        <v>15</v>
      </c>
      <c r="G4007" s="24" t="n">
        <v>0.4</v>
      </c>
      <c r="H4007" s="13" t="n">
        <v>200</v>
      </c>
      <c r="I4007" s="21" t="n">
        <f>G4007*H4007*7</f>
        <v>560</v>
      </c>
      <c r="J4007" s="13" t="s">
        <v>126</v>
      </c>
      <c r="K4007" s="15" t="n">
        <v>477</v>
      </c>
      <c r="L4007" s="15" t="n">
        <v>179</v>
      </c>
      <c r="M4007" s="16" t="n">
        <v>0</v>
      </c>
      <c r="N4007" s="12" t="n">
        <v>0</v>
      </c>
      <c r="O4007" s="12" t="n">
        <v>0</v>
      </c>
      <c r="P4007" s="12" t="n">
        <v>0</v>
      </c>
      <c r="Q4007" s="23" t="n">
        <f>M4009/H4007</f>
        <v>0.18</v>
      </c>
    </row>
    <row r="4008" ht="22.5" customHeight="1">
      <c r="A4008" s="78"/>
      <c r="B4008" s="34"/>
      <c r="C4008" s="13"/>
      <c r="D4008" s="20"/>
      <c r="E4008" s="20"/>
      <c r="F4008" s="20"/>
      <c r="G4008" s="29"/>
      <c r="H4008" s="20"/>
      <c r="I4008" s="20"/>
      <c r="J4008" s="13" t="s">
        <v>127</v>
      </c>
      <c r="K4008" s="15" t="n">
        <v>18992</v>
      </c>
      <c r="L4008" s="15" t="n">
        <v>9041</v>
      </c>
      <c r="M4008" s="16" t="n">
        <v>13</v>
      </c>
      <c r="N4008" s="12" t="n">
        <v>0.001</v>
      </c>
      <c r="O4008" s="12" t="n">
        <v>0.5</v>
      </c>
      <c r="P4008" s="12" t="n">
        <v>6.5</v>
      </c>
      <c r="Q4008" s="26"/>
    </row>
    <row r="4009" ht="22.5" customHeight="1">
      <c r="A4009" s="78"/>
      <c r="B4009" s="34"/>
      <c r="C4009" s="13"/>
      <c r="D4009" s="20"/>
      <c r="E4009" s="20"/>
      <c r="F4009" s="20"/>
      <c r="G4009" s="29"/>
      <c r="H4009" s="20"/>
      <c r="I4009" s="20"/>
      <c r="J4009" s="13" t="s">
        <v>128</v>
      </c>
      <c r="K4009" s="15" t="n">
        <v>36932</v>
      </c>
      <c r="L4009" s="15" t="n">
        <v>15623</v>
      </c>
      <c r="M4009" s="16" t="n">
        <v>36</v>
      </c>
      <c r="N4009" s="12" t="n">
        <v>0.001</v>
      </c>
      <c r="O4009" s="12" t="n">
        <v>0.5</v>
      </c>
      <c r="P4009" s="12" t="n">
        <v>18</v>
      </c>
      <c r="Q4009" s="26"/>
    </row>
    <row r="4010" ht="22.5" customHeight="1">
      <c r="A4010" s="78"/>
      <c r="B4010" s="34"/>
      <c r="C4010" s="13" t="n">
        <v>5963400</v>
      </c>
      <c r="D4010" s="13" t="s">
        <v>82</v>
      </c>
      <c r="E4010" s="13" t="s">
        <v>85</v>
      </c>
      <c r="F4010" s="13" t="s">
        <v>15</v>
      </c>
      <c r="G4010" s="24" t="n">
        <v>0.2</v>
      </c>
      <c r="H4010" s="13" t="n">
        <v>50</v>
      </c>
      <c r="I4010" s="21" t="n">
        <f>G4010*H4010*7</f>
        <v>70</v>
      </c>
      <c r="J4010" s="13" t="s">
        <v>126</v>
      </c>
      <c r="K4010" s="15" t="n">
        <v>102</v>
      </c>
      <c r="L4010" s="15" t="n">
        <v>44</v>
      </c>
      <c r="M4010" s="16" t="n">
        <v>0</v>
      </c>
      <c r="N4010" s="12" t="n">
        <v>0</v>
      </c>
      <c r="O4010" s="12" t="n">
        <v>0</v>
      </c>
      <c r="P4010" s="12" t="n">
        <v>0</v>
      </c>
      <c r="Q4010" s="23" t="n">
        <f>M4012/H4010</f>
        <v>0.92</v>
      </c>
    </row>
    <row r="4011" ht="22.5" customHeight="1">
      <c r="A4011" s="78"/>
      <c r="B4011" s="34"/>
      <c r="C4011" s="13"/>
      <c r="D4011" s="20"/>
      <c r="E4011" s="20"/>
      <c r="F4011" s="20"/>
      <c r="G4011" s="106"/>
      <c r="H4011" s="20"/>
      <c r="I4011" s="20"/>
      <c r="J4011" s="13" t="s">
        <v>127</v>
      </c>
      <c r="K4011" s="15" t="n">
        <v>11401</v>
      </c>
      <c r="L4011" s="15" t="n">
        <v>2748</v>
      </c>
      <c r="M4011" s="16" t="n">
        <v>37</v>
      </c>
      <c r="N4011" s="12" t="n">
        <v>0.003</v>
      </c>
      <c r="O4011" s="12" t="n">
        <v>0.2</v>
      </c>
      <c r="P4011" s="12" t="n">
        <v>7.4</v>
      </c>
      <c r="Q4011" s="26"/>
    </row>
    <row r="4012" ht="22.5" customHeight="1">
      <c r="A4012" s="78"/>
      <c r="B4012" s="34"/>
      <c r="C4012" s="13"/>
      <c r="D4012" s="20"/>
      <c r="E4012" s="20"/>
      <c r="F4012" s="20"/>
      <c r="G4012" s="106"/>
      <c r="H4012" s="20"/>
      <c r="I4012" s="20"/>
      <c r="J4012" s="13" t="s">
        <v>128</v>
      </c>
      <c r="K4012" s="15" t="n">
        <v>19417</v>
      </c>
      <c r="L4012" s="15" t="n">
        <v>5278</v>
      </c>
      <c r="M4012" s="16" t="n">
        <v>46</v>
      </c>
      <c r="N4012" s="12" t="n">
        <v>0.002</v>
      </c>
      <c r="O4012" s="12" t="n">
        <v>0.2</v>
      </c>
      <c r="P4012" s="12" t="n">
        <v>9.2</v>
      </c>
      <c r="Q4012" s="26"/>
    </row>
    <row r="4013" ht="22.5" customHeight="1">
      <c r="A4013" s="78"/>
      <c r="B4013" s="34"/>
      <c r="C4013" s="13" t="n">
        <v>10080665</v>
      </c>
      <c r="D4013" s="13" t="s">
        <v>82</v>
      </c>
      <c r="E4013" s="13" t="s">
        <v>86</v>
      </c>
      <c r="F4013" s="13" t="s">
        <v>15</v>
      </c>
      <c r="G4013" s="24" t="n">
        <v>0.38</v>
      </c>
      <c r="H4013" s="13" t="n">
        <v>40</v>
      </c>
      <c r="I4013" s="21" t="n">
        <f>G4013*H4013*7</f>
        <v>106.4</v>
      </c>
      <c r="J4013" s="13" t="s">
        <v>126</v>
      </c>
      <c r="K4013" s="15" t="n">
        <v>12</v>
      </c>
      <c r="L4013" s="15" t="n">
        <v>3</v>
      </c>
      <c r="M4013" s="16" t="n">
        <v>0</v>
      </c>
      <c r="N4013" s="12" t="n">
        <v>0</v>
      </c>
      <c r="O4013" s="12" t="n">
        <v>0</v>
      </c>
      <c r="P4013" s="12" t="n">
        <v>0</v>
      </c>
      <c r="Q4013" s="23" t="n">
        <f>M4015/H4013</f>
        <v>0.375</v>
      </c>
    </row>
    <row r="4014" ht="22.5" customHeight="1">
      <c r="A4014" s="78"/>
      <c r="B4014" s="34"/>
      <c r="C4014" s="13"/>
      <c r="D4014" s="20"/>
      <c r="E4014" s="20"/>
      <c r="F4014" s="20"/>
      <c r="G4014" s="106"/>
      <c r="H4014" s="20"/>
      <c r="I4014" s="20"/>
      <c r="J4014" s="13" t="s">
        <v>127</v>
      </c>
      <c r="K4014" s="15" t="n">
        <v>5623</v>
      </c>
      <c r="L4014" s="15" t="n">
        <v>1706</v>
      </c>
      <c r="M4014" s="16" t="n">
        <v>15</v>
      </c>
      <c r="N4014" s="12" t="n">
        <v>0.003</v>
      </c>
      <c r="O4014" s="12" t="n">
        <v>0.38</v>
      </c>
      <c r="P4014" s="12" t="n">
        <v>5.7</v>
      </c>
      <c r="Q4014" s="26"/>
    </row>
    <row r="4015" ht="22.5" customHeight="1">
      <c r="A4015" s="78"/>
      <c r="B4015" s="34"/>
      <c r="C4015" s="13"/>
      <c r="D4015" s="20"/>
      <c r="E4015" s="20"/>
      <c r="F4015" s="20"/>
      <c r="G4015" s="106"/>
      <c r="H4015" s="20"/>
      <c r="I4015" s="20"/>
      <c r="J4015" s="13" t="s">
        <v>128</v>
      </c>
      <c r="K4015" s="15" t="n">
        <v>9490</v>
      </c>
      <c r="L4015" s="15" t="n">
        <v>2290</v>
      </c>
      <c r="M4015" s="16" t="n">
        <v>15</v>
      </c>
      <c r="N4015" s="12" t="n">
        <v>0.002</v>
      </c>
      <c r="O4015" s="12" t="n">
        <v>0.38</v>
      </c>
      <c r="P4015" s="12" t="n">
        <v>5.7</v>
      </c>
      <c r="Q4015" s="26"/>
    </row>
    <row r="4016" ht="22.5" customHeight="1">
      <c r="A4016" s="78"/>
      <c r="B4016" s="34"/>
      <c r="C4016" s="13" t="n">
        <v>91520433</v>
      </c>
      <c r="D4016" s="13" t="s">
        <v>74</v>
      </c>
      <c r="E4016" s="13" t="s">
        <v>14</v>
      </c>
      <c r="F4016" s="13" t="s">
        <v>15</v>
      </c>
      <c r="G4016" s="24" t="n">
        <v>0.16</v>
      </c>
      <c r="H4016" s="13" t="n">
        <v>200</v>
      </c>
      <c r="I4016" s="21" t="n">
        <f>G4016*H4016*7</f>
        <v>224</v>
      </c>
      <c r="J4016" s="13" t="s">
        <v>126</v>
      </c>
      <c r="K4016" s="15" t="n">
        <v>113</v>
      </c>
      <c r="L4016" s="15" t="n">
        <v>5</v>
      </c>
      <c r="M4016" s="16" t="n">
        <v>0</v>
      </c>
      <c r="N4016" s="12" t="n">
        <v>0</v>
      </c>
      <c r="O4016" s="12" t="n">
        <v>0</v>
      </c>
      <c r="P4016" s="12" t="n">
        <v>0</v>
      </c>
      <c r="Q4016" s="23" t="n">
        <f>M4018/H4016</f>
        <v>0.01</v>
      </c>
    </row>
    <row r="4017" ht="22.5" customHeight="1">
      <c r="A4017" s="78"/>
      <c r="B4017" s="34"/>
      <c r="C4017" s="13"/>
      <c r="D4017" s="20"/>
      <c r="E4017" s="20"/>
      <c r="F4017" s="20"/>
      <c r="G4017" s="106"/>
      <c r="H4017" s="20"/>
      <c r="I4017" s="20"/>
      <c r="J4017" s="13" t="s">
        <v>127</v>
      </c>
      <c r="K4017" s="15" t="n">
        <v>6575</v>
      </c>
      <c r="L4017" s="15" t="n">
        <v>211</v>
      </c>
      <c r="M4017" s="16" t="n">
        <v>2</v>
      </c>
      <c r="N4017" s="12" t="n">
        <v>0.002</v>
      </c>
      <c r="O4017" s="12" t="n">
        <v>0.16</v>
      </c>
      <c r="P4017" s="12" t="n">
        <v>0.32</v>
      </c>
      <c r="Q4017" s="26"/>
    </row>
    <row r="4018" ht="22.5" customHeight="1">
      <c r="A4018" s="78"/>
      <c r="B4018" s="34"/>
      <c r="C4018" s="13"/>
      <c r="D4018" s="20"/>
      <c r="E4018" s="20"/>
      <c r="F4018" s="20"/>
      <c r="G4018" s="106"/>
      <c r="H4018" s="20"/>
      <c r="I4018" s="20"/>
      <c r="J4018" s="13" t="s">
        <v>128</v>
      </c>
      <c r="K4018" s="15" t="n">
        <v>18700</v>
      </c>
      <c r="L4018" s="15" t="n">
        <v>649</v>
      </c>
      <c r="M4018" s="16" t="n">
        <v>2</v>
      </c>
      <c r="N4018" s="12" t="n">
        <v>0</v>
      </c>
      <c r="O4018" s="12" t="n">
        <v>0.16</v>
      </c>
      <c r="P4018" s="12" t="n">
        <v>0.32</v>
      </c>
      <c r="Q4018" s="26"/>
    </row>
    <row r="4019" ht="22.5" customHeight="1">
      <c r="A4019" s="78"/>
      <c r="B4019" s="34"/>
      <c r="C4019" s="13" t="n">
        <v>5623760</v>
      </c>
      <c r="D4019" s="13" t="s">
        <v>89</v>
      </c>
      <c r="E4019" s="13" t="s">
        <v>14</v>
      </c>
      <c r="F4019" s="13" t="s">
        <v>15</v>
      </c>
      <c r="G4019" s="24" t="n">
        <v>0.15</v>
      </c>
      <c r="H4019" s="13" t="n">
        <v>50</v>
      </c>
      <c r="I4019" s="21" t="n">
        <f>G4019*H4019*7</f>
        <v>52.5</v>
      </c>
      <c r="J4019" s="13" t="s">
        <v>126</v>
      </c>
      <c r="K4019" s="15" t="n">
        <v>49</v>
      </c>
      <c r="L4019" s="15" t="n">
        <v>4</v>
      </c>
      <c r="M4019" s="16" t="n">
        <v>0</v>
      </c>
      <c r="N4019" s="12" t="n">
        <v>0</v>
      </c>
      <c r="O4019" s="12" t="n">
        <v>0</v>
      </c>
      <c r="P4019" s="12" t="n">
        <v>0</v>
      </c>
      <c r="Q4019" s="23" t="n">
        <f>M4021/H4019</f>
        <v>0.32</v>
      </c>
    </row>
    <row r="4020" ht="22.5" customHeight="1">
      <c r="A4020" s="78"/>
      <c r="B4020" s="34"/>
      <c r="C4020" s="13"/>
      <c r="D4020" s="20"/>
      <c r="E4020" s="20"/>
      <c r="F4020" s="20"/>
      <c r="G4020" s="106"/>
      <c r="H4020" s="20"/>
      <c r="I4020" s="20"/>
      <c r="J4020" s="13" t="s">
        <v>127</v>
      </c>
      <c r="K4020" s="15" t="n">
        <v>2553</v>
      </c>
      <c r="L4020" s="15" t="n">
        <v>559</v>
      </c>
      <c r="M4020" s="15" t="n">
        <v>16</v>
      </c>
      <c r="N4020" s="12" t="n">
        <v>0.004</v>
      </c>
      <c r="O4020" s="12" t="n">
        <v>0.15</v>
      </c>
      <c r="P4020" s="12" t="n">
        <v>2.4</v>
      </c>
      <c r="Q4020" s="26"/>
      <c r="R4020" s="4" t="s">
        <v>171</v>
      </c>
    </row>
    <row r="4021" ht="22.5" customHeight="1">
      <c r="A4021" s="78"/>
      <c r="B4021" s="34"/>
      <c r="C4021" s="13"/>
      <c r="D4021" s="20"/>
      <c r="E4021" s="20"/>
      <c r="F4021" s="20"/>
      <c r="G4021" s="106"/>
      <c r="H4021" s="20"/>
      <c r="I4021" s="20"/>
      <c r="J4021" s="13" t="s">
        <v>128</v>
      </c>
      <c r="K4021" s="15" t="n">
        <v>2553</v>
      </c>
      <c r="L4021" s="15" t="n">
        <v>559</v>
      </c>
      <c r="M4021" s="15" t="n">
        <v>16</v>
      </c>
      <c r="N4021" s="12" t="n">
        <v>0.004</v>
      </c>
      <c r="O4021" s="12" t="n">
        <v>0.15</v>
      </c>
      <c r="P4021" s="12" t="n">
        <v>2.4</v>
      </c>
      <c r="Q4021" s="26"/>
    </row>
    <row r="4022" ht="22.5" customHeight="1">
      <c r="A4022" s="78"/>
      <c r="B4022" s="34"/>
      <c r="C4022" s="13" t="n">
        <v>11078827</v>
      </c>
      <c r="D4022" s="13" t="s">
        <v>82</v>
      </c>
      <c r="E4022" s="13" t="s">
        <v>85</v>
      </c>
      <c r="F4022" s="13" t="s">
        <v>15</v>
      </c>
      <c r="G4022" s="24" t="n">
        <v>0.2</v>
      </c>
      <c r="H4022" s="13" t="n">
        <v>50</v>
      </c>
      <c r="I4022" s="21" t="n">
        <f>G4022*H4022*7</f>
        <v>70</v>
      </c>
      <c r="J4022" s="13" t="s">
        <v>126</v>
      </c>
      <c r="K4022" s="15" t="s">
        <v>139</v>
      </c>
      <c r="L4022" s="15"/>
      <c r="M4022" s="16"/>
      <c r="N4022" s="12"/>
      <c r="O4022" s="12"/>
      <c r="P4022" s="12"/>
      <c r="Q4022" s="23" t="n">
        <f>M4024/H4022</f>
        <v>0</v>
      </c>
    </row>
    <row r="4023" ht="22.5" customHeight="1">
      <c r="A4023" s="78"/>
      <c r="B4023" s="34"/>
      <c r="C4023" s="13"/>
      <c r="D4023" s="20"/>
      <c r="E4023" s="20"/>
      <c r="F4023" s="20"/>
      <c r="G4023" s="106"/>
      <c r="H4023" s="20"/>
      <c r="I4023" s="20"/>
      <c r="J4023" s="13" t="s">
        <v>127</v>
      </c>
      <c r="K4023" s="15" t="n">
        <v>276</v>
      </c>
      <c r="L4023" s="15" t="n">
        <v>116</v>
      </c>
      <c r="M4023" s="16" t="n">
        <v>0</v>
      </c>
      <c r="N4023" s="12" t="n">
        <v>0</v>
      </c>
      <c r="O4023" s="12" t="n">
        <v>0</v>
      </c>
      <c r="P4023" s="12" t="n">
        <v>0</v>
      </c>
      <c r="Q4023" s="26"/>
    </row>
    <row r="4024" ht="22.5" customHeight="1">
      <c r="A4024" s="78"/>
      <c r="B4024" s="34"/>
      <c r="C4024" s="13"/>
      <c r="D4024" s="20"/>
      <c r="E4024" s="20"/>
      <c r="F4024" s="20"/>
      <c r="G4024" s="106"/>
      <c r="H4024" s="20"/>
      <c r="I4024" s="20"/>
      <c r="J4024" s="13" t="s">
        <v>128</v>
      </c>
      <c r="K4024" s="15" t="n">
        <v>560</v>
      </c>
      <c r="L4024" s="15" t="n">
        <v>180</v>
      </c>
      <c r="M4024" s="16" t="n">
        <v>0</v>
      </c>
      <c r="N4024" s="12" t="n">
        <v>0</v>
      </c>
      <c r="O4024" s="12" t="n">
        <v>0</v>
      </c>
      <c r="P4024" s="12" t="n">
        <v>0</v>
      </c>
      <c r="Q4024" s="26"/>
    </row>
    <row r="4025" ht="22.5" customHeight="1">
      <c r="A4025" s="78"/>
      <c r="B4025" s="34"/>
      <c r="C4025" s="13" t="n">
        <v>11078981</v>
      </c>
      <c r="D4025" s="13" t="s">
        <v>82</v>
      </c>
      <c r="E4025" s="13" t="s">
        <v>83</v>
      </c>
      <c r="F4025" s="13" t="s">
        <v>15</v>
      </c>
      <c r="G4025" s="24" t="n">
        <v>0.2</v>
      </c>
      <c r="H4025" s="13" t="n">
        <v>50</v>
      </c>
      <c r="I4025" s="21" t="n">
        <f>G4025*H4025*7</f>
        <v>70</v>
      </c>
      <c r="J4025" s="13" t="s">
        <v>126</v>
      </c>
      <c r="K4025" s="15" t="s">
        <v>139</v>
      </c>
      <c r="L4025" s="15"/>
      <c r="M4025" s="16"/>
      <c r="N4025" s="12"/>
      <c r="O4025" s="12"/>
      <c r="P4025" s="12"/>
      <c r="Q4025" s="23" t="n">
        <f>M4027/H4025</f>
        <v>0</v>
      </c>
    </row>
    <row r="4026" ht="22.5" customHeight="1">
      <c r="A4026" s="78"/>
      <c r="B4026" s="34"/>
      <c r="C4026" s="13"/>
      <c r="D4026" s="20"/>
      <c r="E4026" s="20"/>
      <c r="F4026" s="20"/>
      <c r="G4026" s="106"/>
      <c r="H4026" s="20"/>
      <c r="I4026" s="20"/>
      <c r="J4026" s="13" t="s">
        <v>127</v>
      </c>
      <c r="K4026" s="15" t="n">
        <v>65</v>
      </c>
      <c r="L4026" s="15" t="n">
        <v>5</v>
      </c>
      <c r="M4026" s="16" t="n">
        <v>0</v>
      </c>
      <c r="N4026" s="12" t="n">
        <v>0</v>
      </c>
      <c r="O4026" s="12" t="n">
        <v>0</v>
      </c>
      <c r="P4026" s="12" t="n">
        <v>0</v>
      </c>
      <c r="Q4026" s="26"/>
    </row>
    <row r="4027" ht="22.5" customHeight="1">
      <c r="A4027" s="78"/>
      <c r="B4027" s="34"/>
      <c r="C4027" s="13"/>
      <c r="D4027" s="20"/>
      <c r="E4027" s="20"/>
      <c r="F4027" s="20"/>
      <c r="G4027" s="106"/>
      <c r="H4027" s="20"/>
      <c r="I4027" s="20"/>
      <c r="J4027" s="13" t="s">
        <v>128</v>
      </c>
      <c r="K4027" s="15" t="n">
        <v>154</v>
      </c>
      <c r="L4027" s="15" t="n">
        <v>6</v>
      </c>
      <c r="M4027" s="16" t="n">
        <v>0</v>
      </c>
      <c r="N4027" s="12" t="n">
        <v>0</v>
      </c>
      <c r="O4027" s="12" t="n">
        <v>0</v>
      </c>
      <c r="P4027" s="12" t="n">
        <v>0</v>
      </c>
      <c r="Q4027" s="26"/>
    </row>
    <row r="4028" ht="22.5" customHeight="1">
      <c r="A4028" s="78"/>
      <c r="B4028" s="34"/>
      <c r="C4028" s="13" t="n">
        <v>11080833</v>
      </c>
      <c r="D4028" s="13" t="s">
        <v>82</v>
      </c>
      <c r="E4028" s="13" t="s">
        <v>84</v>
      </c>
      <c r="F4028" s="13" t="s">
        <v>15</v>
      </c>
      <c r="G4028" s="24" t="n">
        <v>0.2</v>
      </c>
      <c r="H4028" s="13" t="n">
        <v>50</v>
      </c>
      <c r="I4028" s="21" t="n">
        <f>G4028*H4028*7</f>
        <v>70</v>
      </c>
      <c r="J4028" s="13" t="s">
        <v>126</v>
      </c>
      <c r="K4028" s="15" t="s">
        <v>139</v>
      </c>
      <c r="L4028" s="15"/>
      <c r="M4028" s="16"/>
      <c r="N4028" s="12"/>
      <c r="O4028" s="12"/>
      <c r="P4028" s="12"/>
      <c r="Q4028" s="23" t="n">
        <f>M4030/H4028</f>
        <v>0</v>
      </c>
    </row>
    <row r="4029" ht="22.5" customHeight="1">
      <c r="A4029" s="78"/>
      <c r="B4029" s="34"/>
      <c r="C4029" s="13"/>
      <c r="D4029" s="20"/>
      <c r="E4029" s="20"/>
      <c r="F4029" s="20"/>
      <c r="G4029" s="106"/>
      <c r="H4029" s="20"/>
      <c r="I4029" s="20"/>
      <c r="J4029" s="13" t="s">
        <v>127</v>
      </c>
      <c r="K4029" s="15" t="n">
        <v>8</v>
      </c>
      <c r="L4029" s="15" t="n">
        <v>2</v>
      </c>
      <c r="M4029" s="16" t="n">
        <v>0</v>
      </c>
      <c r="N4029" s="12" t="n">
        <v>0</v>
      </c>
      <c r="O4029" s="12" t="n">
        <v>0</v>
      </c>
      <c r="P4029" s="12" t="n">
        <v>0</v>
      </c>
      <c r="Q4029" s="26"/>
    </row>
    <row r="4030" ht="22.5" customHeight="1">
      <c r="A4030" s="78"/>
      <c r="B4030" s="34"/>
      <c r="C4030" s="13"/>
      <c r="D4030" s="20"/>
      <c r="E4030" s="20"/>
      <c r="F4030" s="20"/>
      <c r="G4030" s="106"/>
      <c r="H4030" s="20"/>
      <c r="I4030" s="20"/>
      <c r="J4030" s="13" t="s">
        <v>128</v>
      </c>
      <c r="K4030" s="15" t="n">
        <v>17</v>
      </c>
      <c r="L4030" s="15" t="n">
        <v>2</v>
      </c>
      <c r="M4030" s="16" t="n">
        <v>0</v>
      </c>
      <c r="N4030" s="12" t="n">
        <v>0</v>
      </c>
      <c r="O4030" s="12" t="n">
        <v>0</v>
      </c>
      <c r="P4030" s="12" t="n">
        <v>0</v>
      </c>
      <c r="Q4030" s="26"/>
    </row>
    <row r="4031" ht="22.5" customHeight="1">
      <c r="A4031" s="78"/>
      <c r="B4031" s="34"/>
      <c r="C4031" s="13" t="n">
        <v>11081056</v>
      </c>
      <c r="D4031" s="13" t="s">
        <v>82</v>
      </c>
      <c r="E4031" s="13" t="s">
        <v>86</v>
      </c>
      <c r="F4031" s="13" t="s">
        <v>15</v>
      </c>
      <c r="G4031" s="24" t="n">
        <v>0.2</v>
      </c>
      <c r="H4031" s="13" t="n">
        <v>50</v>
      </c>
      <c r="I4031" s="21" t="n">
        <f>G4031*H4031*7</f>
        <v>70</v>
      </c>
      <c r="J4031" s="13" t="s">
        <v>126</v>
      </c>
      <c r="K4031" s="15" t="s">
        <v>139</v>
      </c>
      <c r="L4031" s="15"/>
      <c r="M4031" s="16"/>
      <c r="N4031" s="12"/>
      <c r="O4031" s="12"/>
      <c r="P4031" s="12"/>
      <c r="Q4031" s="23" t="n">
        <f>M4033/H4031</f>
        <v>0</v>
      </c>
    </row>
    <row r="4032" ht="22.5" customHeight="1">
      <c r="A4032" s="78"/>
      <c r="B4032" s="34"/>
      <c r="C4032" s="13"/>
      <c r="D4032" s="20"/>
      <c r="E4032" s="20"/>
      <c r="F4032" s="20"/>
      <c r="G4032" s="106"/>
      <c r="H4032" s="20"/>
      <c r="I4032" s="20"/>
      <c r="J4032" s="13" t="s">
        <v>127</v>
      </c>
      <c r="K4032" s="15" t="n">
        <v>49</v>
      </c>
      <c r="L4032" s="15" t="n">
        <v>7</v>
      </c>
      <c r="M4032" s="16" t="n">
        <v>0</v>
      </c>
      <c r="N4032" s="12" t="n">
        <v>0</v>
      </c>
      <c r="O4032" s="12" t="n">
        <v>0</v>
      </c>
      <c r="P4032" s="12" t="n">
        <v>0</v>
      </c>
      <c r="Q4032" s="26"/>
    </row>
    <row r="4033" ht="22.5" customHeight="1">
      <c r="A4033" s="78"/>
      <c r="B4033" s="34"/>
      <c r="C4033" s="13"/>
      <c r="D4033" s="20"/>
      <c r="E4033" s="20"/>
      <c r="F4033" s="20"/>
      <c r="G4033" s="106"/>
      <c r="H4033" s="20"/>
      <c r="I4033" s="20"/>
      <c r="J4033" s="13" t="s">
        <v>128</v>
      </c>
      <c r="K4033" s="15" t="n">
        <v>147</v>
      </c>
      <c r="L4033" s="15" t="n">
        <v>14</v>
      </c>
      <c r="M4033" s="16" t="n">
        <v>0</v>
      </c>
      <c r="N4033" s="12" t="n">
        <v>0</v>
      </c>
      <c r="O4033" s="12" t="n">
        <v>0</v>
      </c>
      <c r="P4033" s="12" t="n">
        <v>0</v>
      </c>
      <c r="Q4033" s="26"/>
    </row>
    <row r="4034" ht="22.5" customHeight="1">
      <c r="A4034" s="78"/>
      <c r="B4034" s="34"/>
      <c r="C4034" s="13" t="n">
        <v>11078963</v>
      </c>
      <c r="D4034" s="13" t="s">
        <v>81</v>
      </c>
      <c r="E4034" s="13" t="s">
        <v>14</v>
      </c>
      <c r="F4034" s="13" t="s">
        <v>15</v>
      </c>
      <c r="G4034" s="24" t="n">
        <v>0.4</v>
      </c>
      <c r="H4034" s="13" t="n">
        <v>100</v>
      </c>
      <c r="I4034" s="21" t="n">
        <f>G4034*H4034*7</f>
        <v>280</v>
      </c>
      <c r="J4034" s="13" t="s">
        <v>126</v>
      </c>
      <c r="K4034" s="15" t="n">
        <v>125</v>
      </c>
      <c r="L4034" s="15" t="n">
        <v>3</v>
      </c>
      <c r="M4034" s="16" t="n">
        <v>1</v>
      </c>
      <c r="N4034" s="12" t="n">
        <v>0.133</v>
      </c>
      <c r="O4034" s="12" t="n">
        <v>0.4</v>
      </c>
      <c r="P4034" s="12" t="n">
        <v>0.4</v>
      </c>
      <c r="Q4034" s="23" t="n">
        <f>M4036/H4034</f>
        <v>0.17</v>
      </c>
    </row>
    <row r="4035" ht="22.5" customHeight="1">
      <c r="A4035" s="78"/>
      <c r="B4035" s="34"/>
      <c r="C4035" s="13"/>
      <c r="D4035" s="20"/>
      <c r="E4035" s="20"/>
      <c r="F4035" s="20"/>
      <c r="G4035" s="106"/>
      <c r="H4035" s="20"/>
      <c r="I4035" s="20"/>
      <c r="J4035" s="13" t="s">
        <v>127</v>
      </c>
      <c r="K4035" s="15" t="n">
        <v>1930</v>
      </c>
      <c r="L4035" s="15" t="n">
        <v>82</v>
      </c>
      <c r="M4035" s="16" t="n">
        <v>9</v>
      </c>
      <c r="N4035" s="12" t="n">
        <v>0.044</v>
      </c>
      <c r="O4035" s="12" t="n">
        <v>0.4</v>
      </c>
      <c r="P4035" s="12" t="n">
        <v>3.6</v>
      </c>
      <c r="Q4035" s="26"/>
    </row>
    <row r="4036" ht="22.5" customHeight="1">
      <c r="A4036" s="78"/>
      <c r="B4036" s="34"/>
      <c r="C4036" s="13"/>
      <c r="D4036" s="20"/>
      <c r="E4036" s="20"/>
      <c r="F4036" s="20"/>
      <c r="G4036" s="106"/>
      <c r="H4036" s="20"/>
      <c r="I4036" s="20"/>
      <c r="J4036" s="13" t="s">
        <v>128</v>
      </c>
      <c r="K4036" s="15" t="n">
        <v>4113</v>
      </c>
      <c r="L4036" s="15" t="n">
        <v>265</v>
      </c>
      <c r="M4036" s="16" t="n">
        <v>17</v>
      </c>
      <c r="N4036" s="12" t="n">
        <v>0.026</v>
      </c>
      <c r="O4036" s="12" t="n">
        <v>0.4</v>
      </c>
      <c r="P4036" s="12" t="n">
        <v>6.8</v>
      </c>
      <c r="Q4036" s="26"/>
    </row>
    <row r="4037" ht="22.5" customHeight="1">
      <c r="A4037" s="78"/>
      <c r="B4037" s="34"/>
      <c r="C4037" s="13" t="n">
        <v>91538300</v>
      </c>
      <c r="D4037" s="13" t="s">
        <v>74</v>
      </c>
      <c r="E4037" s="13" t="s">
        <v>36</v>
      </c>
      <c r="F4037" s="13" t="s">
        <v>15</v>
      </c>
      <c r="G4037" s="24" t="n">
        <v>0.14</v>
      </c>
      <c r="H4037" s="13" t="n">
        <v>300</v>
      </c>
      <c r="I4037" s="21" t="n">
        <f>G4037*H4037*7</f>
        <v>294</v>
      </c>
      <c r="J4037" s="13" t="s">
        <v>126</v>
      </c>
      <c r="K4037" s="15" t="s">
        <v>139</v>
      </c>
      <c r="L4037" s="15"/>
      <c r="M4037" s="16"/>
      <c r="N4037" s="12"/>
      <c r="O4037" s="12"/>
      <c r="P4037" s="12"/>
      <c r="Q4037" s="23" t="n">
        <f>M4039/H4037</f>
        <v>0.0166666666666667</v>
      </c>
    </row>
    <row r="4038" ht="22.5" customHeight="1">
      <c r="A4038" s="78"/>
      <c r="B4038" s="34"/>
      <c r="C4038" s="13"/>
      <c r="D4038" s="20"/>
      <c r="E4038" s="20"/>
      <c r="F4038" s="20"/>
      <c r="G4038" s="106"/>
      <c r="H4038" s="20"/>
      <c r="I4038" s="20"/>
      <c r="J4038" s="13" t="s">
        <v>127</v>
      </c>
      <c r="K4038" s="15" t="n">
        <v>1565</v>
      </c>
      <c r="L4038" s="15" t="n">
        <v>259</v>
      </c>
      <c r="M4038" s="16" t="n">
        <v>3</v>
      </c>
      <c r="N4038" s="12" t="n">
        <v>0.002</v>
      </c>
      <c r="O4038" s="12" t="n">
        <v>0.14</v>
      </c>
      <c r="P4038" s="12" t="n">
        <v>0.42</v>
      </c>
      <c r="Q4038" s="26"/>
    </row>
    <row r="4039" ht="22.5" customHeight="1">
      <c r="A4039" s="78"/>
      <c r="B4039" s="34"/>
      <c r="C4039" s="13"/>
      <c r="D4039" s="20"/>
      <c r="E4039" s="20"/>
      <c r="F4039" s="20"/>
      <c r="G4039" s="106"/>
      <c r="H4039" s="20"/>
      <c r="I4039" s="20"/>
      <c r="J4039" s="13" t="s">
        <v>128</v>
      </c>
      <c r="K4039" s="15" t="n">
        <v>2972</v>
      </c>
      <c r="L4039" s="15" t="n">
        <v>416</v>
      </c>
      <c r="M4039" s="16" t="n">
        <v>5</v>
      </c>
      <c r="N4039" s="12" t="n">
        <v>0.002</v>
      </c>
      <c r="O4039" s="12" t="n">
        <v>0.14</v>
      </c>
      <c r="P4039" s="12" t="n">
        <v>0.7</v>
      </c>
      <c r="Q4039" s="26"/>
    </row>
    <row r="4040" ht="22.5" customHeight="1">
      <c r="A4040" s="78"/>
      <c r="B4040" s="34"/>
      <c r="C4040" s="13" t="n">
        <v>91538301</v>
      </c>
      <c r="D4040" s="13" t="s">
        <v>74</v>
      </c>
      <c r="E4040" s="13" t="s">
        <v>14</v>
      </c>
      <c r="F4040" s="13" t="s">
        <v>15</v>
      </c>
      <c r="G4040" s="24" t="n">
        <v>0.22</v>
      </c>
      <c r="H4040" s="13" t="n">
        <v>200</v>
      </c>
      <c r="I4040" s="21" t="n">
        <f>G4040*H4040*7</f>
        <v>308</v>
      </c>
      <c r="J4040" s="13" t="s">
        <v>126</v>
      </c>
      <c r="K4040" s="15" t="s">
        <v>139</v>
      </c>
      <c r="L4040" s="15"/>
      <c r="M4040" s="16"/>
      <c r="N4040" s="12"/>
      <c r="O4040" s="12"/>
      <c r="P4040" s="12"/>
      <c r="Q4040" s="23" t="n">
        <f>M4042/H4040</f>
        <v>0</v>
      </c>
    </row>
    <row r="4041" ht="22.5" customHeight="1">
      <c r="A4041" s="78"/>
      <c r="B4041" s="34"/>
      <c r="C4041" s="13"/>
      <c r="D4041" s="20"/>
      <c r="E4041" s="20"/>
      <c r="F4041" s="20"/>
      <c r="G4041" s="106"/>
      <c r="H4041" s="20"/>
      <c r="I4041" s="20"/>
      <c r="J4041" s="13" t="s">
        <v>127</v>
      </c>
      <c r="K4041" s="15" t="n">
        <v>82</v>
      </c>
      <c r="L4041" s="15" t="n">
        <v>21</v>
      </c>
      <c r="M4041" s="16" t="n">
        <v>0</v>
      </c>
      <c r="N4041" s="12" t="n">
        <v>0</v>
      </c>
      <c r="O4041" s="12" t="n">
        <v>0</v>
      </c>
      <c r="P4041" s="12" t="n">
        <v>0</v>
      </c>
      <c r="Q4041" s="26"/>
    </row>
    <row r="4042" ht="22.5" customHeight="1">
      <c r="A4042" s="78"/>
      <c r="B4042" s="34"/>
      <c r="C4042" s="13"/>
      <c r="D4042" s="20"/>
      <c r="E4042" s="20"/>
      <c r="F4042" s="20"/>
      <c r="G4042" s="106"/>
      <c r="H4042" s="20"/>
      <c r="I4042" s="20"/>
      <c r="J4042" s="13" t="s">
        <v>128</v>
      </c>
      <c r="K4042" s="15" t="n">
        <v>204</v>
      </c>
      <c r="L4042" s="15" t="n">
        <v>50</v>
      </c>
      <c r="M4042" s="16" t="n">
        <v>0</v>
      </c>
      <c r="N4042" s="12" t="n">
        <v>0</v>
      </c>
      <c r="O4042" s="12" t="n">
        <v>0</v>
      </c>
      <c r="P4042" s="12" t="n">
        <v>0</v>
      </c>
      <c r="Q4042" s="26"/>
    </row>
    <row r="4043" ht="22.5" customHeight="1">
      <c r="A4043" s="78"/>
      <c r="B4043" s="34"/>
      <c r="C4043" s="13" t="n">
        <v>91538306</v>
      </c>
      <c r="D4043" s="13" t="s">
        <v>74</v>
      </c>
      <c r="E4043" s="13" t="s">
        <v>71</v>
      </c>
      <c r="F4043" s="13" t="s">
        <v>15</v>
      </c>
      <c r="G4043" s="24" t="n">
        <v>0.18</v>
      </c>
      <c r="H4043" s="13" t="n">
        <v>250</v>
      </c>
      <c r="I4043" s="21" t="n">
        <f>G4043*H4043*7</f>
        <v>315</v>
      </c>
      <c r="J4043" s="13" t="s">
        <v>126</v>
      </c>
      <c r="K4043" s="15" t="s">
        <v>139</v>
      </c>
      <c r="L4043" s="15"/>
      <c r="M4043" s="16"/>
      <c r="N4043" s="12"/>
      <c r="O4043" s="12"/>
      <c r="P4043" s="12"/>
      <c r="Q4043" s="23" t="n">
        <f>M4045/H4043</f>
        <v>0</v>
      </c>
    </row>
    <row r="4044" ht="22.5" customHeight="1">
      <c r="A4044" s="78"/>
      <c r="B4044" s="34"/>
      <c r="C4044" s="13"/>
      <c r="D4044" s="20"/>
      <c r="E4044" s="20"/>
      <c r="F4044" s="20"/>
      <c r="G4044" s="106"/>
      <c r="H4044" s="20"/>
      <c r="I4044" s="20"/>
      <c r="J4044" s="13" t="s">
        <v>127</v>
      </c>
      <c r="K4044" s="15" t="n">
        <v>632</v>
      </c>
      <c r="L4044" s="15" t="n">
        <v>109</v>
      </c>
      <c r="M4044" s="16" t="n">
        <v>0</v>
      </c>
      <c r="N4044" s="12" t="n">
        <v>0</v>
      </c>
      <c r="O4044" s="12" t="n">
        <v>0</v>
      </c>
      <c r="P4044" s="12" t="n">
        <v>0</v>
      </c>
      <c r="Q4044" s="26"/>
    </row>
    <row r="4045" ht="22.5" customHeight="1">
      <c r="A4045" s="78"/>
      <c r="B4045" s="34"/>
      <c r="C4045" s="13"/>
      <c r="D4045" s="20"/>
      <c r="E4045" s="20"/>
      <c r="F4045" s="20"/>
      <c r="G4045" s="106"/>
      <c r="H4045" s="20"/>
      <c r="I4045" s="20"/>
      <c r="J4045" s="13" t="s">
        <v>128</v>
      </c>
      <c r="K4045" s="15" t="n">
        <v>1293</v>
      </c>
      <c r="L4045" s="15" t="n">
        <v>240</v>
      </c>
      <c r="M4045" s="16" t="n">
        <v>0</v>
      </c>
      <c r="N4045" s="12" t="n">
        <v>0</v>
      </c>
      <c r="O4045" s="12" t="n">
        <v>0</v>
      </c>
      <c r="P4045" s="12" t="n">
        <v>0</v>
      </c>
      <c r="Q4045" s="26"/>
    </row>
    <row r="4046" ht="22.5" customHeight="1">
      <c r="A4046" s="78"/>
      <c r="B4046" s="34"/>
      <c r="C4046" s="13" t="n">
        <v>91538307</v>
      </c>
      <c r="D4046" s="13" t="s">
        <v>74</v>
      </c>
      <c r="E4046" s="13" t="s">
        <v>17</v>
      </c>
      <c r="F4046" s="13" t="s">
        <v>15</v>
      </c>
      <c r="G4046" s="24" t="n">
        <v>0.22</v>
      </c>
      <c r="H4046" s="13" t="n">
        <v>200</v>
      </c>
      <c r="I4046" s="21" t="n">
        <f>G4046*H4046*7</f>
        <v>308</v>
      </c>
      <c r="J4046" s="13" t="s">
        <v>126</v>
      </c>
      <c r="K4046" s="15" t="s">
        <v>139</v>
      </c>
      <c r="L4046" s="15"/>
      <c r="M4046" s="16"/>
      <c r="N4046" s="12"/>
      <c r="O4046" s="12"/>
      <c r="P4046" s="12"/>
      <c r="Q4046" s="23" t="n">
        <f>M4048/H4046</f>
        <v>0</v>
      </c>
    </row>
    <row r="4047" ht="22.5" customHeight="1">
      <c r="A4047" s="78"/>
      <c r="B4047" s="34"/>
      <c r="C4047" s="13"/>
      <c r="D4047" s="20"/>
      <c r="E4047" s="20"/>
      <c r="F4047" s="20"/>
      <c r="G4047" s="106"/>
      <c r="H4047" s="20"/>
      <c r="I4047" s="20"/>
      <c r="J4047" s="13" t="s">
        <v>127</v>
      </c>
      <c r="K4047" s="15" t="n">
        <v>14</v>
      </c>
      <c r="L4047" s="15" t="n">
        <v>1</v>
      </c>
      <c r="M4047" s="16" t="n">
        <v>0</v>
      </c>
      <c r="N4047" s="12" t="n">
        <v>0</v>
      </c>
      <c r="O4047" s="12" t="n">
        <v>0</v>
      </c>
      <c r="P4047" s="12" t="n">
        <v>0</v>
      </c>
      <c r="Q4047" s="26"/>
    </row>
    <row r="4048" ht="22.5" customHeight="1">
      <c r="A4048" s="78"/>
      <c r="B4048" s="34"/>
      <c r="C4048" s="13"/>
      <c r="D4048" s="20"/>
      <c r="E4048" s="20"/>
      <c r="F4048" s="20"/>
      <c r="G4048" s="106"/>
      <c r="H4048" s="20"/>
      <c r="I4048" s="20"/>
      <c r="J4048" s="13" t="s">
        <v>128</v>
      </c>
      <c r="K4048" s="15" t="n">
        <v>33</v>
      </c>
      <c r="L4048" s="15" t="n">
        <v>3</v>
      </c>
      <c r="M4048" s="16" t="n">
        <v>0</v>
      </c>
      <c r="N4048" s="12" t="n">
        <v>0</v>
      </c>
      <c r="O4048" s="12" t="n">
        <v>0</v>
      </c>
      <c r="P4048" s="12" t="n">
        <v>0</v>
      </c>
      <c r="Q4048" s="26"/>
    </row>
    <row r="4049" ht="22.5" customHeight="1">
      <c r="A4049" s="78"/>
      <c r="B4049" s="34"/>
      <c r="C4049" s="13" t="n">
        <v>91538308</v>
      </c>
      <c r="D4049" s="13" t="s">
        <v>74</v>
      </c>
      <c r="E4049" s="13" t="s">
        <v>11</v>
      </c>
      <c r="F4049" s="13" t="s">
        <v>15</v>
      </c>
      <c r="G4049" s="24" t="n">
        <v>0.18</v>
      </c>
      <c r="H4049" s="13" t="n">
        <v>200</v>
      </c>
      <c r="I4049" s="21" t="n">
        <f>G4049*H4049*7</f>
        <v>252</v>
      </c>
      <c r="J4049" s="13" t="s">
        <v>126</v>
      </c>
      <c r="K4049" s="15" t="s">
        <v>139</v>
      </c>
      <c r="L4049" s="15"/>
      <c r="M4049" s="16"/>
      <c r="N4049" s="12"/>
      <c r="O4049" s="12"/>
      <c r="P4049" s="12"/>
      <c r="Q4049" s="23" t="n">
        <f>M4051/H4049</f>
        <v>0</v>
      </c>
    </row>
    <row r="4050" ht="22.5" customHeight="1">
      <c r="A4050" s="78"/>
      <c r="B4050" s="34"/>
      <c r="C4050" s="13"/>
      <c r="D4050" s="20"/>
      <c r="E4050" s="20"/>
      <c r="F4050" s="20"/>
      <c r="G4050" s="106"/>
      <c r="H4050" s="20"/>
      <c r="I4050" s="20"/>
      <c r="J4050" s="13" t="s">
        <v>127</v>
      </c>
      <c r="K4050" s="15" t="n">
        <v>19</v>
      </c>
      <c r="L4050" s="15" t="n">
        <v>1</v>
      </c>
      <c r="M4050" s="16" t="n">
        <v>0</v>
      </c>
      <c r="N4050" s="12" t="n">
        <v>0</v>
      </c>
      <c r="O4050" s="12" t="n">
        <v>0</v>
      </c>
      <c r="P4050" s="12" t="n">
        <v>0</v>
      </c>
      <c r="Q4050" s="26"/>
    </row>
    <row r="4051" ht="22.5" customHeight="1">
      <c r="A4051" s="78"/>
      <c r="B4051" s="34"/>
      <c r="C4051" s="13"/>
      <c r="D4051" s="20"/>
      <c r="E4051" s="20"/>
      <c r="F4051" s="20"/>
      <c r="G4051" s="106"/>
      <c r="H4051" s="20"/>
      <c r="I4051" s="20"/>
      <c r="J4051" s="13" t="s">
        <v>128</v>
      </c>
      <c r="K4051" s="15" t="n">
        <v>73</v>
      </c>
      <c r="L4051" s="15" t="n">
        <v>2</v>
      </c>
      <c r="M4051" s="16" t="n">
        <v>0</v>
      </c>
      <c r="N4051" s="12" t="n">
        <v>0</v>
      </c>
      <c r="O4051" s="12" t="n">
        <v>0</v>
      </c>
      <c r="P4051" s="12" t="n">
        <v>0</v>
      </c>
      <c r="Q4051" s="26"/>
    </row>
    <row r="4052" ht="22.5" customHeight="1">
      <c r="A4052" s="78"/>
      <c r="B4052" s="34"/>
      <c r="C4052" s="13" t="n">
        <v>91538309</v>
      </c>
      <c r="D4052" s="13" t="s">
        <v>74</v>
      </c>
      <c r="E4052" s="13" t="s">
        <v>46</v>
      </c>
      <c r="F4052" s="13" t="s">
        <v>15</v>
      </c>
      <c r="G4052" s="24" t="n">
        <v>0.18</v>
      </c>
      <c r="H4052" s="13" t="n">
        <v>198</v>
      </c>
      <c r="I4052" s="21" t="n">
        <f>G4052*H4052*7</f>
        <v>249.48</v>
      </c>
      <c r="J4052" s="13" t="s">
        <v>126</v>
      </c>
      <c r="K4052" s="15" t="s">
        <v>139</v>
      </c>
      <c r="L4052" s="15"/>
      <c r="M4052" s="16"/>
      <c r="N4052" s="12"/>
      <c r="O4052" s="12"/>
      <c r="P4052" s="12"/>
      <c r="Q4052" s="23" t="n">
        <f>M4054/H4052</f>
        <v>0</v>
      </c>
    </row>
    <row r="4053" ht="22.5" customHeight="1">
      <c r="A4053" s="78"/>
      <c r="B4053" s="34"/>
      <c r="C4053" s="13"/>
      <c r="D4053" s="20"/>
      <c r="E4053" s="20"/>
      <c r="F4053" s="20"/>
      <c r="G4053" s="106"/>
      <c r="H4053" s="20"/>
      <c r="I4053" s="20"/>
      <c r="J4053" s="13" t="s">
        <v>127</v>
      </c>
      <c r="K4053" s="15" t="n">
        <v>107</v>
      </c>
      <c r="L4053" s="15" t="n">
        <v>17</v>
      </c>
      <c r="M4053" s="16" t="n">
        <v>0</v>
      </c>
      <c r="N4053" s="12" t="n">
        <v>0</v>
      </c>
      <c r="O4053" s="12" t="n">
        <v>0</v>
      </c>
      <c r="P4053" s="12" t="n">
        <v>0</v>
      </c>
      <c r="Q4053" s="26"/>
    </row>
    <row r="4054" ht="22.5" customHeight="1">
      <c r="A4054" s="78"/>
      <c r="B4054" s="34"/>
      <c r="C4054" s="13"/>
      <c r="D4054" s="20"/>
      <c r="E4054" s="20"/>
      <c r="F4054" s="20"/>
      <c r="G4054" s="106"/>
      <c r="H4054" s="20"/>
      <c r="I4054" s="20"/>
      <c r="J4054" s="13" t="s">
        <v>128</v>
      </c>
      <c r="K4054" s="15" t="n">
        <v>219</v>
      </c>
      <c r="L4054" s="15" t="n">
        <v>30</v>
      </c>
      <c r="M4054" s="16" t="n">
        <v>0</v>
      </c>
      <c r="N4054" s="12" t="n">
        <v>0</v>
      </c>
      <c r="O4054" s="12" t="n">
        <v>0</v>
      </c>
      <c r="P4054" s="12" t="n">
        <v>0</v>
      </c>
      <c r="Q4054" s="26"/>
    </row>
    <row r="4055" ht="22.5" customHeight="1">
      <c r="A4055" s="78"/>
      <c r="B4055" s="34"/>
      <c r="C4055" s="13" t="n">
        <v>11511535</v>
      </c>
      <c r="D4055" s="13" t="s">
        <v>81</v>
      </c>
      <c r="E4055" s="13" t="s">
        <v>14</v>
      </c>
      <c r="F4055" s="13" t="s">
        <v>26</v>
      </c>
      <c r="G4055" s="24" t="n">
        <v>0.3</v>
      </c>
      <c r="H4055" s="13" t="n">
        <v>200</v>
      </c>
      <c r="I4055" s="21" t="n">
        <f>G4055*H4055*7</f>
        <v>420</v>
      </c>
      <c r="J4055" s="13" t="s">
        <v>126</v>
      </c>
      <c r="K4055" s="15" t="n">
        <v>11060</v>
      </c>
      <c r="L4055" s="15" t="n">
        <v>121</v>
      </c>
      <c r="M4055" s="16" t="n">
        <v>12</v>
      </c>
      <c r="N4055" s="12" t="n">
        <v>0.03</v>
      </c>
      <c r="O4055" s="12" t="n">
        <v>0.28</v>
      </c>
      <c r="P4055" s="12" t="n">
        <v>3.4</v>
      </c>
      <c r="Q4055" s="23" t="n">
        <f>M4057/H4055</f>
        <v>1.01</v>
      </c>
    </row>
    <row r="4056" ht="22.5" customHeight="1">
      <c r="A4056" s="78"/>
      <c r="B4056" s="34"/>
      <c r="C4056" s="13"/>
      <c r="D4056" s="20"/>
      <c r="E4056" s="20"/>
      <c r="F4056" s="20"/>
      <c r="G4056" s="106"/>
      <c r="H4056" s="20"/>
      <c r="I4056" s="20"/>
      <c r="J4056" s="13" t="s">
        <v>127</v>
      </c>
      <c r="K4056" s="15" t="n">
        <v>193878</v>
      </c>
      <c r="L4056" s="15" t="n">
        <v>1363</v>
      </c>
      <c r="M4056" s="16" t="n">
        <v>117</v>
      </c>
      <c r="N4056" s="12" t="n">
        <v>0.03</v>
      </c>
      <c r="O4056" s="12" t="n">
        <v>0.36</v>
      </c>
      <c r="P4056" s="12" t="n">
        <v>42.05</v>
      </c>
      <c r="Q4056" s="26"/>
    </row>
    <row r="4057" ht="22.5" customHeight="1">
      <c r="A4057" s="78"/>
      <c r="B4057" s="34"/>
      <c r="C4057" s="13"/>
      <c r="D4057" s="20"/>
      <c r="E4057" s="20"/>
      <c r="F4057" s="20"/>
      <c r="G4057" s="106"/>
      <c r="H4057" s="20"/>
      <c r="I4057" s="47"/>
      <c r="J4057" s="38" t="s">
        <v>128</v>
      </c>
      <c r="K4057" s="15" t="n">
        <v>297865</v>
      </c>
      <c r="L4057" s="15" t="n">
        <v>1995</v>
      </c>
      <c r="M4057" s="16" t="n">
        <v>202</v>
      </c>
      <c r="N4057" s="12" t="n">
        <v>0.03</v>
      </c>
      <c r="O4057" s="12" t="n">
        <v>0.3</v>
      </c>
      <c r="P4057" s="12" t="n">
        <v>59.99</v>
      </c>
      <c r="Q4057" s="26"/>
    </row>
    <row r="4058" ht="22.5" customHeight="1">
      <c r="A4058" s="78"/>
      <c r="B4058" s="34"/>
      <c r="C4058" s="13" t="n">
        <v>11792342</v>
      </c>
      <c r="D4058" s="13" t="s">
        <v>87</v>
      </c>
      <c r="E4058" s="13" t="s">
        <v>42</v>
      </c>
      <c r="F4058" s="13" t="s">
        <v>15</v>
      </c>
      <c r="G4058" s="24" t="n">
        <v>0.2</v>
      </c>
      <c r="H4058" s="52" t="n">
        <v>40</v>
      </c>
      <c r="I4058" s="21" t="n">
        <f>G4058*H4058*7</f>
        <v>56</v>
      </c>
      <c r="J4058" s="13" t="s">
        <v>126</v>
      </c>
      <c r="K4058" s="15" t="n">
        <v>71</v>
      </c>
      <c r="L4058" s="15" t="n">
        <v>15</v>
      </c>
      <c r="M4058" s="16" t="n">
        <v>0</v>
      </c>
      <c r="N4058" s="12" t="n">
        <v>0</v>
      </c>
      <c r="O4058" s="12" t="n">
        <v>0</v>
      </c>
      <c r="P4058" s="12" t="n">
        <v>0</v>
      </c>
      <c r="Q4058" s="23" t="n">
        <f>M4060/H4058</f>
        <v>0</v>
      </c>
    </row>
    <row r="4059" ht="22.5" customHeight="1">
      <c r="A4059" s="78"/>
      <c r="B4059" s="34"/>
      <c r="C4059" s="13"/>
      <c r="D4059" s="20"/>
      <c r="E4059" s="20"/>
      <c r="F4059" s="20"/>
      <c r="G4059" s="106"/>
      <c r="H4059" s="54"/>
      <c r="I4059" s="20"/>
      <c r="J4059" s="13" t="s">
        <v>127</v>
      </c>
      <c r="K4059" s="15" t="n">
        <v>8586</v>
      </c>
      <c r="L4059" s="15" t="n">
        <v>312</v>
      </c>
      <c r="M4059" s="16" t="n">
        <v>0</v>
      </c>
      <c r="N4059" s="12" t="n">
        <v>0</v>
      </c>
      <c r="O4059" s="12" t="n">
        <v>0</v>
      </c>
      <c r="P4059" s="12" t="n">
        <v>0</v>
      </c>
      <c r="Q4059" s="26"/>
    </row>
    <row r="4060" ht="22.5" customHeight="1">
      <c r="A4060" s="78"/>
      <c r="B4060" s="34"/>
      <c r="C4060" s="13"/>
      <c r="D4060" s="20"/>
      <c r="E4060" s="20"/>
      <c r="F4060" s="20"/>
      <c r="G4060" s="107"/>
      <c r="H4060" s="55"/>
      <c r="I4060" s="20"/>
      <c r="J4060" s="13" t="s">
        <v>128</v>
      </c>
      <c r="K4060" s="15" t="n">
        <v>18648</v>
      </c>
      <c r="L4060" s="15" t="n">
        <v>523</v>
      </c>
      <c r="M4060" s="16" t="n">
        <v>0</v>
      </c>
      <c r="N4060" s="12" t="n">
        <v>0</v>
      </c>
      <c r="O4060" s="12" t="n">
        <v>0</v>
      </c>
      <c r="P4060" s="12" t="n">
        <v>0</v>
      </c>
      <c r="Q4060" s="26"/>
    </row>
    <row r="4061" ht="22.5" customHeight="1">
      <c r="A4061" s="78"/>
      <c r="B4061" s="34"/>
      <c r="C4061" s="13" t="n">
        <v>5365722</v>
      </c>
      <c r="D4061" s="13" t="s">
        <v>67</v>
      </c>
      <c r="E4061" s="13" t="s">
        <v>65</v>
      </c>
      <c r="F4061" s="13" t="s">
        <v>12</v>
      </c>
      <c r="G4061" s="24" t="n">
        <v>0.3</v>
      </c>
      <c r="H4061" s="52" t="n">
        <v>50</v>
      </c>
      <c r="I4061" s="21" t="n">
        <f>G4061*H4061*7</f>
        <v>105</v>
      </c>
      <c r="J4061" s="13" t="s">
        <v>126</v>
      </c>
      <c r="K4061" s="15" t="s">
        <v>139</v>
      </c>
      <c r="L4061" s="15"/>
      <c r="M4061" s="16"/>
      <c r="N4061" s="12"/>
      <c r="O4061" s="12"/>
      <c r="P4061" s="12"/>
      <c r="Q4061" s="23" t="n">
        <f>M4063/H4061</f>
        <v>0.32</v>
      </c>
    </row>
    <row r="4062" ht="22.5" customHeight="1">
      <c r="A4062" s="78"/>
      <c r="B4062" s="34"/>
      <c r="C4062" s="13"/>
      <c r="D4062" s="20"/>
      <c r="E4062" s="20"/>
      <c r="F4062" s="20"/>
      <c r="G4062" s="106"/>
      <c r="H4062" s="54"/>
      <c r="I4062" s="20"/>
      <c r="J4062" s="13" t="s">
        <v>127</v>
      </c>
      <c r="K4062" s="15" t="n">
        <v>4833</v>
      </c>
      <c r="L4062" s="15" t="n">
        <v>1154</v>
      </c>
      <c r="M4062" s="16" t="n">
        <v>14</v>
      </c>
      <c r="N4062" s="12" t="n">
        <v>0.004</v>
      </c>
      <c r="O4062" s="12" t="n">
        <v>0.325</v>
      </c>
      <c r="P4062" s="12" t="n">
        <v>4.5484</v>
      </c>
      <c r="Q4062" s="26"/>
    </row>
    <row r="4063" ht="22.5" customHeight="1">
      <c r="A4063" s="78"/>
      <c r="B4063" s="34"/>
      <c r="C4063" s="13"/>
      <c r="D4063" s="20"/>
      <c r="E4063" s="20"/>
      <c r="F4063" s="20"/>
      <c r="G4063" s="107"/>
      <c r="H4063" s="55"/>
      <c r="I4063" s="20"/>
      <c r="J4063" s="13" t="s">
        <v>128</v>
      </c>
      <c r="K4063" s="15" t="n">
        <v>12711</v>
      </c>
      <c r="L4063" s="15" t="n">
        <v>3455</v>
      </c>
      <c r="M4063" s="16" t="n">
        <v>16</v>
      </c>
      <c r="N4063" s="12" t="n">
        <v>0.002</v>
      </c>
      <c r="O4063" s="12" t="n">
        <v>0.34</v>
      </c>
      <c r="P4063" s="12" t="n">
        <v>5.4376</v>
      </c>
      <c r="Q4063" s="26"/>
    </row>
    <row r="4064" ht="22.5" customHeight="1">
      <c r="A4064" s="78"/>
      <c r="B4064" s="34"/>
      <c r="C4064" s="13" t="n">
        <v>11924654</v>
      </c>
      <c r="D4064" s="13" t="s">
        <v>67</v>
      </c>
      <c r="E4064" s="13" t="s">
        <v>65</v>
      </c>
      <c r="F4064" s="13" t="s">
        <v>12</v>
      </c>
      <c r="G4064" s="24" t="n">
        <v>0.3</v>
      </c>
      <c r="H4064" s="52" t="n">
        <v>50</v>
      </c>
      <c r="I4064" s="21" t="n">
        <f>G4064*H4064*7</f>
        <v>105</v>
      </c>
      <c r="J4064" s="13" t="s">
        <v>126</v>
      </c>
      <c r="K4064" s="15" t="s">
        <v>139</v>
      </c>
      <c r="L4064" s="15"/>
      <c r="M4064" s="16"/>
      <c r="N4064" s="12"/>
      <c r="O4064" s="12"/>
      <c r="P4064" s="12"/>
      <c r="Q4064" s="23" t="n">
        <f>M4066/H4064</f>
        <v>0</v>
      </c>
    </row>
    <row r="4065" ht="22.5" customHeight="1">
      <c r="A4065" s="78"/>
      <c r="B4065" s="34"/>
      <c r="C4065" s="13"/>
      <c r="D4065" s="20"/>
      <c r="E4065" s="20"/>
      <c r="F4065" s="20"/>
      <c r="G4065" s="106"/>
      <c r="H4065" s="54"/>
      <c r="I4065" s="20"/>
      <c r="J4065" s="13" t="s">
        <v>127</v>
      </c>
      <c r="K4065" s="15" t="n">
        <v>88</v>
      </c>
      <c r="L4065" s="15" t="n">
        <v>34</v>
      </c>
      <c r="M4065" s="16" t="n">
        <v>0</v>
      </c>
      <c r="N4065" s="12" t="n">
        <v>0</v>
      </c>
      <c r="O4065" s="12" t="n">
        <v>0</v>
      </c>
      <c r="P4065" s="12" t="n">
        <v>0.0075</v>
      </c>
      <c r="Q4065" s="26"/>
    </row>
    <row r="4066" ht="22.5" customHeight="1">
      <c r="A4066" s="78"/>
      <c r="B4066" s="34"/>
      <c r="C4066" s="13"/>
      <c r="D4066" s="20"/>
      <c r="E4066" s="20"/>
      <c r="F4066" s="20"/>
      <c r="G4066" s="107"/>
      <c r="H4066" s="55"/>
      <c r="I4066" s="20"/>
      <c r="J4066" s="13" t="s">
        <v>128</v>
      </c>
      <c r="K4066" s="15" t="n">
        <v>249</v>
      </c>
      <c r="L4066" s="15" t="n">
        <v>83</v>
      </c>
      <c r="M4066" s="16" t="n">
        <v>0</v>
      </c>
      <c r="N4066" s="12" t="n">
        <v>0</v>
      </c>
      <c r="O4066" s="12" t="n">
        <v>0</v>
      </c>
      <c r="P4066" s="12" t="n">
        <v>0.0204</v>
      </c>
      <c r="Q4066" s="26"/>
    </row>
    <row r="4067" ht="22.5" customHeight="1">
      <c r="A4067" s="78"/>
      <c r="B4067" s="34"/>
      <c r="C4067" s="13" t="n">
        <v>12011132</v>
      </c>
      <c r="D4067" s="13" t="s">
        <v>88</v>
      </c>
      <c r="E4067" s="13" t="s">
        <v>14</v>
      </c>
      <c r="F4067" s="13" t="s">
        <v>15</v>
      </c>
      <c r="G4067" s="24" t="n">
        <v>0.2</v>
      </c>
      <c r="H4067" s="52" t="n">
        <v>150</v>
      </c>
      <c r="I4067" s="21" t="n">
        <f>G4067*H4067*7</f>
        <v>210</v>
      </c>
      <c r="J4067" s="13" t="s">
        <v>126</v>
      </c>
      <c r="K4067" s="15" t="n">
        <v>286</v>
      </c>
      <c r="L4067" s="15" t="n">
        <v>101</v>
      </c>
      <c r="M4067" s="16" t="n">
        <v>5</v>
      </c>
      <c r="N4067" s="12" t="n">
        <v>0.01</v>
      </c>
      <c r="O4067" s="12" t="n">
        <v>0.2</v>
      </c>
      <c r="P4067" s="12" t="n">
        <v>1</v>
      </c>
      <c r="Q4067" s="23" t="n">
        <f>M4069/H4067</f>
        <v>1</v>
      </c>
    </row>
    <row r="4068" ht="22.5" customHeight="1">
      <c r="A4068" s="78"/>
      <c r="B4068" s="34"/>
      <c r="C4068" s="13"/>
      <c r="D4068" s="20"/>
      <c r="E4068" s="20"/>
      <c r="F4068" s="20"/>
      <c r="G4068" s="106"/>
      <c r="H4068" s="54"/>
      <c r="I4068" s="20"/>
      <c r="J4068" s="13" t="s">
        <v>127</v>
      </c>
      <c r="K4068" s="15" t="n">
        <v>8892</v>
      </c>
      <c r="L4068" s="15" t="n">
        <v>3364</v>
      </c>
      <c r="M4068" s="16" t="n">
        <v>140</v>
      </c>
      <c r="N4068" s="12" t="n">
        <v>0.008</v>
      </c>
      <c r="O4068" s="12" t="n">
        <v>0.2</v>
      </c>
      <c r="P4068" s="12" t="n">
        <v>28</v>
      </c>
      <c r="Q4068" s="26"/>
      <c r="R4068" s="4" t="s">
        <v>175</v>
      </c>
    </row>
    <row r="4069" ht="22.5" customHeight="1">
      <c r="A4069" s="78"/>
      <c r="B4069" s="34"/>
      <c r="C4069" s="13"/>
      <c r="D4069" s="20"/>
      <c r="E4069" s="20"/>
      <c r="F4069" s="20"/>
      <c r="G4069" s="107"/>
      <c r="H4069" s="55"/>
      <c r="I4069" s="20"/>
      <c r="J4069" s="13" t="s">
        <v>128</v>
      </c>
      <c r="K4069" s="15" t="n">
        <v>26733</v>
      </c>
      <c r="L4069" s="15" t="n">
        <v>9697</v>
      </c>
      <c r="M4069" s="16" t="n">
        <v>150</v>
      </c>
      <c r="N4069" s="12" t="n">
        <v>0.003</v>
      </c>
      <c r="O4069" s="12" t="n">
        <v>0.2</v>
      </c>
      <c r="P4069" s="12" t="n">
        <v>30</v>
      </c>
      <c r="Q4069" s="26"/>
    </row>
    <row r="4070" ht="22.5" customHeight="1">
      <c r="A4070" s="78"/>
      <c r="B4070" s="34"/>
      <c r="C4070" s="13" t="n">
        <v>12072287</v>
      </c>
      <c r="D4070" s="13" t="s">
        <v>81</v>
      </c>
      <c r="E4070" s="13" t="s">
        <v>14</v>
      </c>
      <c r="F4070" s="13" t="s">
        <v>15</v>
      </c>
      <c r="G4070" s="24" t="n">
        <v>0.5</v>
      </c>
      <c r="H4070" s="52" t="n">
        <v>200</v>
      </c>
      <c r="I4070" s="21" t="n">
        <f>G4070*H4070*7</f>
        <v>700</v>
      </c>
      <c r="J4070" s="13" t="s">
        <v>126</v>
      </c>
      <c r="K4070" s="15" t="n">
        <v>182</v>
      </c>
      <c r="L4070" s="15" t="n">
        <v>11</v>
      </c>
      <c r="M4070" s="16" t="n">
        <v>0</v>
      </c>
      <c r="N4070" s="12" t="n">
        <v>0</v>
      </c>
      <c r="O4070" s="12" t="n">
        <v>0</v>
      </c>
      <c r="P4070" s="12" t="n">
        <v>0</v>
      </c>
      <c r="Q4070" s="23" t="n">
        <f>M4072/H4070</f>
        <v>0.1</v>
      </c>
    </row>
    <row r="4071" ht="22.5" customHeight="1">
      <c r="A4071" s="78"/>
      <c r="B4071" s="34"/>
      <c r="C4071" s="13"/>
      <c r="D4071" s="20"/>
      <c r="E4071" s="20"/>
      <c r="F4071" s="20"/>
      <c r="G4071" s="106"/>
      <c r="H4071" s="54"/>
      <c r="I4071" s="20"/>
      <c r="J4071" s="13" t="s">
        <v>127</v>
      </c>
      <c r="K4071" s="15" t="n">
        <v>2792</v>
      </c>
      <c r="L4071" s="15" t="n">
        <v>283</v>
      </c>
      <c r="M4071" s="16" t="n">
        <v>9</v>
      </c>
      <c r="N4071" s="12" t="n">
        <v>0.006</v>
      </c>
      <c r="O4071" s="12" t="n">
        <v>0.198</v>
      </c>
      <c r="P4071" s="12" t="n">
        <v>1.784</v>
      </c>
      <c r="Q4071" s="26"/>
    </row>
    <row r="4072" ht="22.5" customHeight="1">
      <c r="A4072" s="79"/>
      <c r="B4072" s="30"/>
      <c r="C4072" s="13"/>
      <c r="D4072" s="20"/>
      <c r="E4072" s="20"/>
      <c r="F4072" s="20"/>
      <c r="G4072" s="107"/>
      <c r="H4072" s="55"/>
      <c r="I4072" s="20"/>
      <c r="J4072" s="13" t="s">
        <v>128</v>
      </c>
      <c r="K4072" s="15" t="n">
        <v>6828</v>
      </c>
      <c r="L4072" s="15" t="n">
        <v>387</v>
      </c>
      <c r="M4072" s="16" t="n">
        <v>20</v>
      </c>
      <c r="N4072" s="12" t="n">
        <v>0.009</v>
      </c>
      <c r="O4072" s="12" t="n">
        <v>0.167</v>
      </c>
      <c r="P4072" s="12" t="n">
        <v>3.348</v>
      </c>
      <c r="Q4072" s="26"/>
    </row>
    <row r="4073" ht="22.5" customHeight="1">
      <c r="A4073" s="19"/>
      <c r="C4073" s="11"/>
      <c r="D4073" s="11"/>
      <c r="E4073" s="11"/>
      <c r="F4073" s="11"/>
      <c r="G4073" s="18"/>
      <c r="H4073" s="11"/>
      <c r="I4073" s="18"/>
      <c r="J4073" s="11"/>
      <c r="K4073" s="16"/>
      <c r="L4073" s="16"/>
      <c r="M4073" s="16"/>
      <c r="N4073" s="16"/>
      <c r="O4073" s="16"/>
      <c r="P4073" s="71"/>
      <c r="Q4073" s="8"/>
    </row>
    <row r="4074" ht="22.5" customHeight="1">
      <c r="A4074" s="19" t="s">
        <v>123</v>
      </c>
      <c r="B4074" s="9" t="s">
        <v>148</v>
      </c>
      <c r="C4074" s="11"/>
      <c r="D4074" s="11"/>
      <c r="E4074" s="11"/>
      <c r="F4074" s="11"/>
      <c r="G4074" s="18"/>
      <c r="H4074" s="11"/>
      <c r="I4074" s="18"/>
      <c r="J4074" s="11"/>
      <c r="K4074" s="22" t="n">
        <f>K4077+K4080+K4083+K4086+K4089+K4092+K4095+K4098+K4101+K4104+K4107+K4110+K4113+K4116+K4119+K4122+K4125+K4128+K4131+K4134+K4137+K4140+K4143+K4146+K4149+K4152+K4155+K4158+K4161+K4164+K4167+K4170+K4173+K4176+K4179+K4182+K4185+K4188+K4191+K4194+K4197+K4200+K4203+K4206+K4209+K4212+K4215+K4218+K4221+K4224+K4227+K4230+K4233+K4236+K4239+K4242+K4245+K4248+K4251+K4254+K4257+K4260+K4263+K4266+K4269+K4272+K4275+K4278+K4281+K4284+K4287+K4290+K4293+K4296+K4299+K4302+K4305+K4308+K4311+K4314+K4317+K4320+K4323+K4326+K4329+K4332+K4335+K4338+K4341+K4344+K4347+K4350+K4353+K4356+K4359+K4362+K4365+K4368+K4371+K4374+K4377+K4380+K4383+K4386+K4389+K4392+K4395+K4398+K4401+K4404+K4407+K4410+K4413+K4416+K4419+K4422+K4425+K4428+K4431+K4434+K4437+K4440+K4443+K4446+K4449+K4452+K4455+K4458+K4461+K4464+K4467+K4470+K4473+K4476+K4479+K4482+K4485+K4488+K4491+K4494+K4497+K4500+K4503+K4506+K4509+K4512+K4515</f>
        <v>12604119</v>
      </c>
      <c r="L4074" s="22" t="n">
        <f>L4077+L4080+L4083+L4086+L4089+L4092+L4095+L4098+L4101+L4104+L4107+L4110+L4113+L4116+L4119+L4122+L4125+L4128+L4131+L4134+L4137+L4140+L4143+L4146+L4149+L4152+L4155+L4158+L4161+L4164+L4167+L4170+L4173+L4176+L4179+L4182+L4185+L4188+L4191+L4194+L4197+L4200+L4203+L4206+L4209+L4212+L4215+L4218+L4221+L4224+L4227+L4230+L4233+L4236+L4239+L4242+L4245+L4248+L4251+L4254+L4257+L4260+L4263+L4266+L4269+L4272+L4275+L4278+L4281+L4284+L4287+L4290+L4293+L4296+L4299+L4302+L4305+L4308+L4311+L4314+L4317+L4320+L4323+L4326+L4329+L4332+L4335+L4338+L4341+L4344+L4347+L4350+L4353+L4356+L4359+L4362+L4365+L4368+L4371+L4374+L4377+L4380+L4383+L4386+L4389+L4392+L4395+L4398+L4401+L4404+L4407+L4410+L4413+L4416+L4419+L4422+L4425+L4428+L4431+L4434+L4437+L4440+L4443+L4446+L4449+L4452+L4455+L4458+L4461+L4464+L4467+L4470+L4473+L4476+L4479+L4482+L4485+L4488+L4491+L4494+L4497+L4500+L4503+L4506+L4509+L4512+L4515</f>
        <v>1564479</v>
      </c>
      <c r="M4074" s="16"/>
      <c r="N4074" s="16"/>
      <c r="O4074" s="16"/>
      <c r="P4074" s="41" t="n">
        <f>P4077+P4080+P4083+P4086+P4089+P4092+P4095+P4098+P4101+P4104+P4107+P4110+P4113+P4116+P4119+P4122+P4125+P4128+P4131+P4134+P4137+P4140+P4143+P4146+P4149+P4152+P4155+P4158+P4161+P4164+P4167+P4170+P4173+P4176+P4179+P4182+P4185+P4188+P4191+P4194+P4197+P4200+P4203+P4206+P4209+P4212+P4215+P4218+P4221+P4224+P4227+P4230+P4233+P4236+P4239+P4242+P4245+P4248+P4251+P4254+P4257+P4260+P4263+P4266+P4269+P4272+P4275+P4278+P4281+P4284+P4287+P4290+P4293+P4296+P4299+P4302+P4305+P4308+P4311+P4314+P4317+P4320+P4323+P4326+P4329+P4332+P4335+P4338+P4341+P4344+P4347+P4350+P4353+P4356+P4359+P4362+P4365+P4368+P4371+P4374+P4377+P4380+P4383+P4386+P4389+P4392+P4395+P4398+P4401+P4404+P4407+P4410+P4413+P4416+P4419+P4422+P4425+P4428+P4431+P4434+P4437+P4440+P4443+P4446+P4449+P4452+P4455+P4458+P4461+P4464+P4467+P4470+P4473+P4476+P4479+P4482+P4485+P4488+P4491+P4494+P4497+P4500+P4503+P4506+P4509+P4512+P4515</f>
        <v>4285.8246</v>
      </c>
      <c r="Q4074" s="8"/>
    </row>
    <row r="4075" ht="22.5" customHeight="1">
      <c r="A4075" s="81" t="n">
        <v>46281</v>
      </c>
      <c r="B4075" s="76" t="s">
        <v>125</v>
      </c>
      <c r="C4075" s="13" t="n">
        <v>10813123</v>
      </c>
      <c r="D4075" s="13" t="s">
        <v>10</v>
      </c>
      <c r="E4075" s="13" t="s">
        <v>11</v>
      </c>
      <c r="F4075" s="13" t="s">
        <v>12</v>
      </c>
      <c r="G4075" s="24" t="n">
        <v>0.25</v>
      </c>
      <c r="H4075" s="13" t="n">
        <v>1000</v>
      </c>
      <c r="I4075" s="21" t="n">
        <f>G4075*H4075*7</f>
        <v>1750</v>
      </c>
      <c r="J4075" s="13" t="s">
        <v>126</v>
      </c>
      <c r="K4075" s="11" t="n">
        <v>19878</v>
      </c>
      <c r="L4075" s="11" t="n">
        <v>1632</v>
      </c>
      <c r="M4075" s="11" t="n">
        <v>4</v>
      </c>
      <c r="N4075" s="12" t="n">
        <v>0.001</v>
      </c>
      <c r="O4075" s="12" t="n">
        <v>0.448</v>
      </c>
      <c r="P4075" s="12" t="n">
        <v>1.7928</v>
      </c>
      <c r="Q4075" s="23" t="n">
        <f>M4077/H4075</f>
        <v>0.082</v>
      </c>
    </row>
    <row r="4076" ht="22.5" customHeight="1">
      <c r="A4076" s="78"/>
      <c r="B4076" s="34"/>
      <c r="C4076" s="13"/>
      <c r="D4076" s="20"/>
      <c r="E4076" s="20"/>
      <c r="F4076" s="20"/>
      <c r="G4076" s="29"/>
      <c r="H4076" s="20"/>
      <c r="I4076" s="20"/>
      <c r="J4076" s="13" t="s">
        <v>127</v>
      </c>
      <c r="K4076" s="11" t="n">
        <v>37496</v>
      </c>
      <c r="L4076" s="11" t="n">
        <v>3505</v>
      </c>
      <c r="M4076" s="11" t="n">
        <v>13</v>
      </c>
      <c r="N4076" s="12" t="n">
        <v>0.001</v>
      </c>
      <c r="O4076" s="12" t="n">
        <v>0.437</v>
      </c>
      <c r="P4076" s="12" t="n">
        <v>5.6829</v>
      </c>
      <c r="Q4076" s="26"/>
    </row>
    <row r="4077" ht="22.5" customHeight="1">
      <c r="A4077" s="78"/>
      <c r="B4077" s="34"/>
      <c r="C4077" s="13"/>
      <c r="D4077" s="20"/>
      <c r="E4077" s="20"/>
      <c r="F4077" s="20"/>
      <c r="G4077" s="29"/>
      <c r="H4077" s="20"/>
      <c r="I4077" s="20"/>
      <c r="J4077" s="13" t="s">
        <v>128</v>
      </c>
      <c r="K4077" s="11" t="n">
        <v>86942</v>
      </c>
      <c r="L4077" s="11" t="n">
        <v>9045</v>
      </c>
      <c r="M4077" s="11" t="n">
        <v>82</v>
      </c>
      <c r="N4077" s="12" t="n">
        <v>0.001</v>
      </c>
      <c r="O4077" s="12" t="n">
        <v>0.4035</v>
      </c>
      <c r="P4077" s="12" t="n">
        <v>33.0838</v>
      </c>
      <c r="Q4077" s="26"/>
    </row>
    <row r="4078" ht="22.5" customHeight="1">
      <c r="A4078" s="78"/>
      <c r="B4078" s="34"/>
      <c r="C4078" s="13" t="n">
        <v>1745925</v>
      </c>
      <c r="D4078" s="13" t="s">
        <v>13</v>
      </c>
      <c r="E4078" s="13" t="s">
        <v>14</v>
      </c>
      <c r="F4078" s="13" t="s">
        <v>15</v>
      </c>
      <c r="G4078" s="24" t="n">
        <v>0.15</v>
      </c>
      <c r="H4078" s="13" t="n">
        <v>500</v>
      </c>
      <c r="I4078" s="21" t="n">
        <f>G4078*H4078*7</f>
        <v>525</v>
      </c>
      <c r="J4078" s="13" t="s">
        <v>126</v>
      </c>
      <c r="K4078" s="17" t="n">
        <v>876</v>
      </c>
      <c r="L4078" s="15" t="n">
        <v>456</v>
      </c>
      <c r="M4078" s="15" t="n">
        <v>0</v>
      </c>
      <c r="N4078" s="12" t="n">
        <v>0</v>
      </c>
      <c r="O4078" s="12" t="n">
        <v>0</v>
      </c>
      <c r="P4078" s="12" t="n">
        <v>0</v>
      </c>
      <c r="Q4078" s="23" t="n">
        <f>M4080/H4078</f>
        <v>0.928</v>
      </c>
    </row>
    <row r="4079" ht="22.5" customHeight="1">
      <c r="A4079" s="78"/>
      <c r="B4079" s="34"/>
      <c r="C4079" s="13"/>
      <c r="D4079" s="20"/>
      <c r="E4079" s="20"/>
      <c r="F4079" s="20"/>
      <c r="G4079" s="29"/>
      <c r="H4079" s="20"/>
      <c r="I4079" s="20"/>
      <c r="J4079" s="13" t="s">
        <v>127</v>
      </c>
      <c r="K4079" s="17" t="n">
        <v>5294</v>
      </c>
      <c r="L4079" s="15" t="n">
        <v>2107</v>
      </c>
      <c r="M4079" s="15" t="n">
        <v>60</v>
      </c>
      <c r="N4079" s="12" t="n">
        <v>0.004</v>
      </c>
      <c r="O4079" s="12" t="n">
        <v>0.15</v>
      </c>
      <c r="P4079" s="12" t="n">
        <v>9</v>
      </c>
      <c r="Q4079" s="26"/>
    </row>
    <row r="4080" ht="22.5" customHeight="1">
      <c r="A4080" s="78"/>
      <c r="B4080" s="34"/>
      <c r="C4080" s="13"/>
      <c r="D4080" s="20"/>
      <c r="E4080" s="20"/>
      <c r="F4080" s="20"/>
      <c r="G4080" s="29"/>
      <c r="H4080" s="20"/>
      <c r="I4080" s="20"/>
      <c r="J4080" s="13" t="s">
        <v>128</v>
      </c>
      <c r="K4080" s="15" t="n">
        <v>42752</v>
      </c>
      <c r="L4080" s="15" t="n">
        <v>18059</v>
      </c>
      <c r="M4080" s="15" t="n">
        <v>464</v>
      </c>
      <c r="N4080" s="12" t="n">
        <v>0.004</v>
      </c>
      <c r="O4080" s="12" t="n">
        <v>0.15</v>
      </c>
      <c r="P4080" s="12" t="n">
        <v>69.6</v>
      </c>
      <c r="Q4080" s="26"/>
    </row>
    <row r="4081" ht="22.5" customHeight="1">
      <c r="A4081" s="78"/>
      <c r="B4081" s="34"/>
      <c r="C4081" s="13" t="n">
        <v>6951600</v>
      </c>
      <c r="D4081" s="13" t="s">
        <v>16</v>
      </c>
      <c r="E4081" s="13" t="s">
        <v>17</v>
      </c>
      <c r="F4081" s="13" t="s">
        <v>15</v>
      </c>
      <c r="G4081" s="24" t="n">
        <v>0.17</v>
      </c>
      <c r="H4081" s="13" t="n">
        <v>100</v>
      </c>
      <c r="I4081" s="21" t="n">
        <f>G4081*H4081*7</f>
        <v>119</v>
      </c>
      <c r="J4081" s="13" t="s">
        <v>126</v>
      </c>
      <c r="K4081" s="15" t="n">
        <v>764</v>
      </c>
      <c r="L4081" s="15" t="n">
        <v>47</v>
      </c>
      <c r="M4081" s="15" t="n">
        <v>0</v>
      </c>
      <c r="N4081" s="12" t="n">
        <v>0</v>
      </c>
      <c r="O4081" s="12" t="n">
        <v>0</v>
      </c>
      <c r="P4081" s="12" t="n">
        <v>0</v>
      </c>
      <c r="Q4081" s="23" t="n">
        <f>M4083/H4081</f>
        <v>0.73</v>
      </c>
    </row>
    <row r="4082" ht="22.5" customHeight="1">
      <c r="A4082" s="78"/>
      <c r="B4082" s="34"/>
      <c r="C4082" s="13"/>
      <c r="D4082" s="20"/>
      <c r="E4082" s="20"/>
      <c r="F4082" s="20"/>
      <c r="G4082" s="29"/>
      <c r="H4082" s="20"/>
      <c r="I4082" s="20"/>
      <c r="J4082" s="13" t="s">
        <v>127</v>
      </c>
      <c r="K4082" s="15" t="n">
        <v>9296</v>
      </c>
      <c r="L4082" s="15" t="n">
        <v>4239</v>
      </c>
      <c r="M4082" s="15" t="n">
        <v>28</v>
      </c>
      <c r="N4082" s="12" t="n">
        <v>0.001</v>
      </c>
      <c r="O4082" s="12" t="n">
        <v>0.177</v>
      </c>
      <c r="P4082" s="12" t="n">
        <v>4.964</v>
      </c>
      <c r="Q4082" s="26"/>
    </row>
    <row r="4083" ht="22.5" customHeight="1">
      <c r="A4083" s="78"/>
      <c r="B4083" s="34"/>
      <c r="C4083" s="13"/>
      <c r="D4083" s="20"/>
      <c r="E4083" s="20"/>
      <c r="F4083" s="20"/>
      <c r="G4083" s="29"/>
      <c r="H4083" s="20"/>
      <c r="I4083" s="20"/>
      <c r="J4083" s="13" t="s">
        <v>128</v>
      </c>
      <c r="K4083" s="15" t="n">
        <v>19602</v>
      </c>
      <c r="L4083" s="15" t="n">
        <v>8563</v>
      </c>
      <c r="M4083" s="15" t="n">
        <v>73</v>
      </c>
      <c r="N4083" s="12" t="n">
        <v>0.002</v>
      </c>
      <c r="O4083" s="12" t="n">
        <v>0.177</v>
      </c>
      <c r="P4083" s="12" t="n">
        <v>12.954</v>
      </c>
      <c r="Q4083" s="26"/>
    </row>
    <row r="4084" ht="22.5" customHeight="1">
      <c r="A4084" s="78"/>
      <c r="B4084" s="34"/>
      <c r="C4084" s="13" t="n">
        <v>6951594</v>
      </c>
      <c r="D4084" s="13" t="s">
        <v>16</v>
      </c>
      <c r="E4084" s="13" t="s">
        <v>18</v>
      </c>
      <c r="F4084" s="13" t="s">
        <v>15</v>
      </c>
      <c r="G4084" s="24" t="n">
        <v>0.7</v>
      </c>
      <c r="H4084" s="13" t="n">
        <v>400</v>
      </c>
      <c r="I4084" s="21" t="n">
        <f>G4084*H4084*7</f>
        <v>1960</v>
      </c>
      <c r="J4084" s="13" t="s">
        <v>126</v>
      </c>
      <c r="K4084" s="15" t="n">
        <v>876</v>
      </c>
      <c r="L4084" s="15" t="n">
        <v>321</v>
      </c>
      <c r="M4084" s="15" t="n">
        <v>0</v>
      </c>
      <c r="N4084" s="12" t="n">
        <v>0</v>
      </c>
      <c r="O4084" s="12" t="n">
        <v>0</v>
      </c>
      <c r="P4084" s="12" t="n">
        <v>0</v>
      </c>
      <c r="Q4084" s="23" t="n">
        <f>M4086/H4084</f>
        <v>0.2825</v>
      </c>
    </row>
    <row r="4085" ht="22.5" customHeight="1">
      <c r="A4085" s="78"/>
      <c r="B4085" s="34"/>
      <c r="C4085" s="13"/>
      <c r="D4085" s="20"/>
      <c r="E4085" s="20"/>
      <c r="F4085" s="20"/>
      <c r="G4085" s="29"/>
      <c r="H4085" s="20"/>
      <c r="I4085" s="20"/>
      <c r="J4085" s="13" t="s">
        <v>127</v>
      </c>
      <c r="K4085" s="15" t="n">
        <v>30263</v>
      </c>
      <c r="L4085" s="15" t="n">
        <v>13355</v>
      </c>
      <c r="M4085" s="15" t="n">
        <v>15</v>
      </c>
      <c r="N4085" s="12" t="n">
        <v>0.001</v>
      </c>
      <c r="O4085" s="12" t="n">
        <v>0.7</v>
      </c>
      <c r="P4085" s="12" t="n">
        <v>10.5</v>
      </c>
      <c r="Q4085" s="26"/>
    </row>
    <row r="4086" ht="22.5" customHeight="1">
      <c r="A4086" s="78"/>
      <c r="B4086" s="34"/>
      <c r="C4086" s="13"/>
      <c r="D4086" s="20"/>
      <c r="E4086" s="20"/>
      <c r="F4086" s="20"/>
      <c r="G4086" s="29"/>
      <c r="H4086" s="20"/>
      <c r="I4086" s="20"/>
      <c r="J4086" s="13" t="s">
        <v>128</v>
      </c>
      <c r="K4086" s="15" t="n">
        <v>104432</v>
      </c>
      <c r="L4086" s="15" t="n">
        <v>43208</v>
      </c>
      <c r="M4086" s="15" t="n">
        <v>113</v>
      </c>
      <c r="N4086" s="12" t="n">
        <v>0.002</v>
      </c>
      <c r="O4086" s="12" t="n">
        <v>0.698</v>
      </c>
      <c r="P4086" s="12" t="n">
        <v>78.82</v>
      </c>
      <c r="Q4086" s="26"/>
    </row>
    <row r="4087" ht="22.5" customHeight="1">
      <c r="A4087" s="78"/>
      <c r="B4087" s="34"/>
      <c r="C4087" s="13" t="n">
        <v>2732727</v>
      </c>
      <c r="D4087" s="13" t="s">
        <v>10</v>
      </c>
      <c r="E4087" s="13" t="s">
        <v>19</v>
      </c>
      <c r="F4087" s="13" t="s">
        <v>15</v>
      </c>
      <c r="G4087" s="24" t="n">
        <v>0.25</v>
      </c>
      <c r="H4087" s="13" t="n">
        <v>1000</v>
      </c>
      <c r="I4087" s="21" t="n">
        <f>G4087*H4087*7</f>
        <v>1750</v>
      </c>
      <c r="J4087" s="13" t="s">
        <v>126</v>
      </c>
      <c r="K4087" s="15" t="n">
        <v>567</v>
      </c>
      <c r="L4087" s="15" t="n">
        <v>73</v>
      </c>
      <c r="M4087" s="15" t="n">
        <v>0</v>
      </c>
      <c r="N4087" s="12" t="n">
        <v>0</v>
      </c>
      <c r="O4087" s="12" t="n">
        <v>0</v>
      </c>
      <c r="P4087" s="12" t="n">
        <v>0</v>
      </c>
      <c r="Q4087" s="23" t="n">
        <f>M4089/H4087</f>
        <v>0.347</v>
      </c>
    </row>
    <row r="4088" ht="22.5" customHeight="1">
      <c r="A4088" s="78"/>
      <c r="B4088" s="34"/>
      <c r="C4088" s="13"/>
      <c r="D4088" s="20"/>
      <c r="E4088" s="20"/>
      <c r="F4088" s="20"/>
      <c r="G4088" s="29"/>
      <c r="H4088" s="20"/>
      <c r="I4088" s="20"/>
      <c r="J4088" s="13" t="s">
        <v>127</v>
      </c>
      <c r="K4088" s="15" t="n">
        <v>9110</v>
      </c>
      <c r="L4088" s="15" t="n">
        <v>2908</v>
      </c>
      <c r="M4088" s="15" t="n">
        <v>81</v>
      </c>
      <c r="N4088" s="12" t="n">
        <v>0.007</v>
      </c>
      <c r="O4088" s="12" t="n">
        <v>0.25</v>
      </c>
      <c r="P4088" s="12" t="n">
        <v>20.25</v>
      </c>
      <c r="Q4088" s="26"/>
    </row>
    <row r="4089" ht="22.5" customHeight="1">
      <c r="A4089" s="78"/>
      <c r="B4089" s="34"/>
      <c r="C4089" s="13"/>
      <c r="D4089" s="20"/>
      <c r="E4089" s="20"/>
      <c r="F4089" s="20"/>
      <c r="G4089" s="29"/>
      <c r="H4089" s="20"/>
      <c r="I4089" s="20"/>
      <c r="J4089" s="13" t="s">
        <v>128</v>
      </c>
      <c r="K4089" s="15" t="n">
        <v>32900</v>
      </c>
      <c r="L4089" s="15" t="n">
        <v>10717</v>
      </c>
      <c r="M4089" s="15" t="n">
        <v>347</v>
      </c>
      <c r="N4089" s="12" t="n">
        <v>0.008</v>
      </c>
      <c r="O4089" s="12" t="n">
        <v>0.25</v>
      </c>
      <c r="P4089" s="12" t="n">
        <v>86.75</v>
      </c>
      <c r="Q4089" s="26"/>
    </row>
    <row r="4090" ht="22.5" customHeight="1">
      <c r="A4090" s="78"/>
      <c r="B4090" s="34"/>
      <c r="C4090" s="13" t="n">
        <v>5619156</v>
      </c>
      <c r="D4090" s="13" t="s">
        <v>10</v>
      </c>
      <c r="E4090" s="13" t="s">
        <v>19</v>
      </c>
      <c r="F4090" s="13" t="s">
        <v>12</v>
      </c>
      <c r="G4090" s="24" t="n">
        <v>0.24</v>
      </c>
      <c r="H4090" s="13" t="n">
        <v>500</v>
      </c>
      <c r="I4090" s="21" t="n">
        <f>G4090*H4090*7</f>
        <v>840</v>
      </c>
      <c r="J4090" s="13" t="s">
        <v>126</v>
      </c>
      <c r="K4090" s="15" t="n">
        <v>2032</v>
      </c>
      <c r="L4090" s="15" t="n">
        <v>383</v>
      </c>
      <c r="M4090" s="15" t="n">
        <v>0</v>
      </c>
      <c r="N4090" s="12" t="n">
        <v>0</v>
      </c>
      <c r="O4090" s="12" t="n">
        <v>0</v>
      </c>
      <c r="P4090" s="12" t="n">
        <v>0.1004</v>
      </c>
      <c r="Q4090" s="23" t="n">
        <f>M4092/H4090</f>
        <v>0.004</v>
      </c>
    </row>
    <row r="4091" ht="22.5" customHeight="1">
      <c r="A4091" s="78"/>
      <c r="B4091" s="34"/>
      <c r="C4091" s="13"/>
      <c r="D4091" s="20"/>
      <c r="E4091" s="20"/>
      <c r="F4091" s="20"/>
      <c r="G4091" s="29"/>
      <c r="H4091" s="20"/>
      <c r="I4091" s="20"/>
      <c r="J4091" s="13" t="s">
        <v>127</v>
      </c>
      <c r="K4091" s="15" t="n">
        <v>9555</v>
      </c>
      <c r="L4091" s="15" t="n">
        <v>1997</v>
      </c>
      <c r="M4091" s="15" t="n">
        <v>1</v>
      </c>
      <c r="N4091" s="12" t="n">
        <v>0</v>
      </c>
      <c r="O4091" s="12" t="n">
        <v>0.5502</v>
      </c>
      <c r="P4091" s="12" t="n">
        <v>0.5502</v>
      </c>
      <c r="Q4091" s="26"/>
    </row>
    <row r="4092" ht="22.5" customHeight="1">
      <c r="A4092" s="78"/>
      <c r="B4092" s="34"/>
      <c r="C4092" s="13"/>
      <c r="D4092" s="20"/>
      <c r="E4092" s="20"/>
      <c r="F4092" s="20"/>
      <c r="G4092" s="29"/>
      <c r="H4092" s="20"/>
      <c r="I4092" s="20"/>
      <c r="J4092" s="13" t="s">
        <v>128</v>
      </c>
      <c r="K4092" s="15" t="n">
        <v>39447</v>
      </c>
      <c r="L4092" s="15" t="n">
        <v>8119</v>
      </c>
      <c r="M4092" s="15" t="n">
        <v>2</v>
      </c>
      <c r="N4092" s="12" t="n">
        <v>0</v>
      </c>
      <c r="O4092" s="12" t="n">
        <v>0.771</v>
      </c>
      <c r="P4092" s="12" t="n">
        <v>1.5424</v>
      </c>
      <c r="Q4092" s="26"/>
    </row>
    <row r="4093" ht="22.5" customHeight="1">
      <c r="A4093" s="78"/>
      <c r="B4093" s="34"/>
      <c r="C4093" s="13" t="n">
        <v>6425889</v>
      </c>
      <c r="D4093" s="13" t="s">
        <v>10</v>
      </c>
      <c r="E4093" s="13" t="s">
        <v>20</v>
      </c>
      <c r="F4093" s="13" t="s">
        <v>15</v>
      </c>
      <c r="G4093" s="24" t="n">
        <v>0.25</v>
      </c>
      <c r="H4093" s="13" t="n">
        <v>400</v>
      </c>
      <c r="I4093" s="21" t="n">
        <f>G4093*H4093*7</f>
        <v>700</v>
      </c>
      <c r="J4093" s="13" t="s">
        <v>126</v>
      </c>
      <c r="K4093" s="15" t="n">
        <v>482</v>
      </c>
      <c r="L4093" s="15" t="n">
        <v>76</v>
      </c>
      <c r="M4093" s="15" t="n">
        <v>0</v>
      </c>
      <c r="N4093" s="12" t="n">
        <v>0</v>
      </c>
      <c r="O4093" s="12" t="n">
        <v>0</v>
      </c>
      <c r="P4093" s="12" t="n">
        <v>0</v>
      </c>
      <c r="Q4093" s="23" t="n">
        <v>0.003</v>
      </c>
    </row>
    <row r="4094" ht="22.5" customHeight="1">
      <c r="A4094" s="78"/>
      <c r="B4094" s="34"/>
      <c r="C4094" s="13"/>
      <c r="D4094" s="20"/>
      <c r="E4094" s="20"/>
      <c r="F4094" s="20"/>
      <c r="G4094" s="29"/>
      <c r="H4094" s="20"/>
      <c r="I4094" s="20"/>
      <c r="J4094" s="13" t="s">
        <v>127</v>
      </c>
      <c r="K4094" s="15" t="n">
        <v>5640</v>
      </c>
      <c r="L4094" s="36" t="n">
        <v>2256</v>
      </c>
      <c r="M4094" s="15" t="n">
        <v>18</v>
      </c>
      <c r="N4094" s="12" t="n">
        <v>0.002</v>
      </c>
      <c r="O4094" s="12" t="n">
        <v>0.253</v>
      </c>
      <c r="P4094" s="12" t="n">
        <v>4.55</v>
      </c>
      <c r="Q4094" s="26"/>
    </row>
    <row r="4095" ht="22.5" customHeight="1">
      <c r="A4095" s="78"/>
      <c r="B4095" s="34"/>
      <c r="C4095" s="13"/>
      <c r="D4095" s="20"/>
      <c r="E4095" s="20"/>
      <c r="F4095" s="20"/>
      <c r="G4095" s="29"/>
      <c r="H4095" s="20"/>
      <c r="I4095" s="20"/>
      <c r="J4095" s="13" t="s">
        <v>128</v>
      </c>
      <c r="K4095" s="15" t="n">
        <v>18189</v>
      </c>
      <c r="L4095" s="15" t="n">
        <v>6821</v>
      </c>
      <c r="M4095" s="15" t="n">
        <v>169</v>
      </c>
      <c r="N4095" s="12" t="n">
        <v>0.006</v>
      </c>
      <c r="O4095" s="12" t="n">
        <v>0.253</v>
      </c>
      <c r="P4095" s="12" t="n">
        <v>42.75</v>
      </c>
      <c r="Q4095" s="26"/>
    </row>
    <row r="4096" ht="22.5" customHeight="1">
      <c r="A4096" s="78"/>
      <c r="B4096" s="34"/>
      <c r="C4096" s="13" t="n">
        <v>6439005</v>
      </c>
      <c r="D4096" s="13" t="s">
        <v>10</v>
      </c>
      <c r="E4096" s="13" t="s">
        <v>20</v>
      </c>
      <c r="F4096" s="13" t="s">
        <v>21</v>
      </c>
      <c r="G4096" s="24" t="n">
        <v>0.25</v>
      </c>
      <c r="H4096" s="13" t="n">
        <v>300</v>
      </c>
      <c r="I4096" s="21" t="n">
        <f>G4096*H4096*7</f>
        <v>525</v>
      </c>
      <c r="J4096" s="13" t="s">
        <v>126</v>
      </c>
      <c r="K4096" s="15" t="n">
        <v>0</v>
      </c>
      <c r="L4096" s="15" t="n">
        <v>0</v>
      </c>
      <c r="M4096" s="15" t="n">
        <v>0</v>
      </c>
      <c r="N4096" s="12" t="n">
        <v>0</v>
      </c>
      <c r="O4096" s="12" t="n">
        <v>0</v>
      </c>
      <c r="P4096" s="12" t="n">
        <v>0</v>
      </c>
      <c r="Q4096" s="23" t="n">
        <f>M4098/H4096</f>
        <v>0.216666666666667</v>
      </c>
    </row>
    <row r="4097" ht="22.5" customHeight="1">
      <c r="A4097" s="78"/>
      <c r="B4097" s="34"/>
      <c r="C4097" s="13"/>
      <c r="D4097" s="20"/>
      <c r="E4097" s="20"/>
      <c r="F4097" s="20"/>
      <c r="G4097" s="29"/>
      <c r="H4097" s="20"/>
      <c r="I4097" s="20"/>
      <c r="J4097" s="13" t="s">
        <v>127</v>
      </c>
      <c r="K4097" s="15" t="n">
        <v>5343</v>
      </c>
      <c r="L4097" s="15" t="n">
        <v>234</v>
      </c>
      <c r="M4097" s="15" t="n">
        <v>0</v>
      </c>
      <c r="N4097" s="12" t="n">
        <v>0</v>
      </c>
      <c r="O4097" s="12" t="n">
        <v>0</v>
      </c>
      <c r="P4097" s="12" t="n">
        <v>0</v>
      </c>
      <c r="Q4097" s="26"/>
    </row>
    <row r="4098" ht="22.5" customHeight="1">
      <c r="A4098" s="78"/>
      <c r="B4098" s="34"/>
      <c r="C4098" s="13"/>
      <c r="D4098" s="20"/>
      <c r="E4098" s="20"/>
      <c r="F4098" s="20"/>
      <c r="G4098" s="29"/>
      <c r="H4098" s="20"/>
      <c r="I4098" s="20"/>
      <c r="J4098" s="13" t="s">
        <v>128</v>
      </c>
      <c r="K4098" s="15" t="n">
        <v>50953</v>
      </c>
      <c r="L4098" s="15" t="n">
        <v>14234</v>
      </c>
      <c r="M4098" s="15" t="n">
        <v>65</v>
      </c>
      <c r="N4098" s="12" t="n">
        <v>0.0011</v>
      </c>
      <c r="O4098" s="12" t="n">
        <v>0.25</v>
      </c>
      <c r="P4098" s="12" t="n">
        <v>16.25</v>
      </c>
      <c r="Q4098" s="26"/>
    </row>
    <row r="4099" ht="22.5" customHeight="1">
      <c r="A4099" s="78"/>
      <c r="B4099" s="34"/>
      <c r="C4099" s="13" t="n">
        <v>7203110</v>
      </c>
      <c r="D4099" s="13" t="s">
        <v>22</v>
      </c>
      <c r="E4099" s="13" t="s">
        <v>23</v>
      </c>
      <c r="F4099" s="13" t="s">
        <v>15</v>
      </c>
      <c r="G4099" s="24" t="n">
        <v>0.2</v>
      </c>
      <c r="H4099" s="13" t="n">
        <v>100</v>
      </c>
      <c r="I4099" s="21" t="n">
        <f>G4099*H4099*7</f>
        <v>140</v>
      </c>
      <c r="J4099" s="13" t="s">
        <v>126</v>
      </c>
      <c r="K4099" s="15" t="n">
        <v>478</v>
      </c>
      <c r="L4099" s="15" t="n">
        <v>213</v>
      </c>
      <c r="M4099" s="15" t="n">
        <v>0</v>
      </c>
      <c r="N4099" s="12" t="n">
        <v>0</v>
      </c>
      <c r="O4099" s="12" t="n">
        <v>0</v>
      </c>
      <c r="P4099" s="12" t="n">
        <v>0</v>
      </c>
      <c r="Q4099" s="23" t="n">
        <f>M4101/H4099</f>
        <v>0.01</v>
      </c>
    </row>
    <row r="4100" ht="22.5" customHeight="1">
      <c r="A4100" s="78"/>
      <c r="B4100" s="34"/>
      <c r="C4100" s="13"/>
      <c r="D4100" s="20"/>
      <c r="E4100" s="20"/>
      <c r="F4100" s="20"/>
      <c r="G4100" s="29"/>
      <c r="H4100" s="20"/>
      <c r="I4100" s="20"/>
      <c r="J4100" s="13" t="s">
        <v>127</v>
      </c>
      <c r="K4100" s="15" t="n">
        <v>953</v>
      </c>
      <c r="L4100" s="15" t="n">
        <v>436</v>
      </c>
      <c r="M4100" s="15" t="n">
        <v>0</v>
      </c>
      <c r="N4100" s="12" t="n">
        <v>0</v>
      </c>
      <c r="O4100" s="12" t="n">
        <v>0</v>
      </c>
      <c r="P4100" s="12" t="n">
        <v>0</v>
      </c>
      <c r="Q4100" s="26"/>
    </row>
    <row r="4101" ht="22.5" customHeight="1">
      <c r="A4101" s="78"/>
      <c r="B4101" s="34"/>
      <c r="C4101" s="13"/>
      <c r="D4101" s="20"/>
      <c r="E4101" s="20"/>
      <c r="F4101" s="20"/>
      <c r="G4101" s="29"/>
      <c r="H4101" s="20"/>
      <c r="I4101" s="20"/>
      <c r="J4101" s="13" t="s">
        <v>128</v>
      </c>
      <c r="K4101" s="15" t="n">
        <v>13851</v>
      </c>
      <c r="L4101" s="15" t="n">
        <v>9490</v>
      </c>
      <c r="M4101" s="15" t="n">
        <v>1</v>
      </c>
      <c r="N4101" s="12" t="n">
        <v>0</v>
      </c>
      <c r="O4101" s="12" t="n">
        <v>0.2</v>
      </c>
      <c r="P4101" s="12" t="n">
        <v>0.2</v>
      </c>
      <c r="Q4101" s="26"/>
    </row>
    <row r="4102" ht="22.5" customHeight="1">
      <c r="A4102" s="78"/>
      <c r="B4102" s="34"/>
      <c r="C4102" s="13" t="n">
        <v>7202934</v>
      </c>
      <c r="D4102" s="13" t="s">
        <v>22</v>
      </c>
      <c r="E4102" s="13" t="s">
        <v>24</v>
      </c>
      <c r="F4102" s="13" t="s">
        <v>15</v>
      </c>
      <c r="G4102" s="24" t="n">
        <v>0.35</v>
      </c>
      <c r="H4102" s="13" t="n">
        <v>200</v>
      </c>
      <c r="I4102" s="21" t="n">
        <f>G4102*H4102*7</f>
        <v>490</v>
      </c>
      <c r="J4102" s="13" t="s">
        <v>126</v>
      </c>
      <c r="K4102" s="15" t="n">
        <v>876</v>
      </c>
      <c r="L4102" s="15" t="n">
        <v>456</v>
      </c>
      <c r="M4102" s="15" t="n">
        <v>0</v>
      </c>
      <c r="N4102" s="12" t="n">
        <v>0</v>
      </c>
      <c r="O4102" s="12" t="n">
        <v>0</v>
      </c>
      <c r="P4102" s="12" t="n">
        <v>0</v>
      </c>
      <c r="Q4102" s="23" t="n">
        <v>0</v>
      </c>
    </row>
    <row r="4103" ht="22.5" customHeight="1">
      <c r="A4103" s="78"/>
      <c r="B4103" s="34"/>
      <c r="C4103" s="13"/>
      <c r="D4103" s="20"/>
      <c r="E4103" s="20"/>
      <c r="F4103" s="20"/>
      <c r="G4103" s="29"/>
      <c r="H4103" s="20"/>
      <c r="I4103" s="20"/>
      <c r="J4103" s="13" t="s">
        <v>127</v>
      </c>
      <c r="K4103" s="17" t="n">
        <v>123884</v>
      </c>
      <c r="L4103" s="15" t="n">
        <v>79197</v>
      </c>
      <c r="M4103" s="15" t="n">
        <v>42</v>
      </c>
      <c r="N4103" s="12" t="n">
        <v>0</v>
      </c>
      <c r="O4103" s="12" t="n">
        <v>0.35</v>
      </c>
      <c r="P4103" s="12" t="n">
        <v>14.7</v>
      </c>
      <c r="Q4103" s="26"/>
    </row>
    <row r="4104" ht="22.5" customHeight="1">
      <c r="A4104" s="78"/>
      <c r="B4104" s="34"/>
      <c r="C4104" s="13"/>
      <c r="D4104" s="20"/>
      <c r="E4104" s="20"/>
      <c r="F4104" s="20"/>
      <c r="G4104" s="29"/>
      <c r="H4104" s="20"/>
      <c r="I4104" s="20"/>
      <c r="J4104" s="13" t="s">
        <v>128</v>
      </c>
      <c r="K4104" s="15" t="n">
        <v>272789</v>
      </c>
      <c r="L4104" s="15" t="n">
        <v>166597</v>
      </c>
      <c r="M4104" s="15" t="n">
        <v>82</v>
      </c>
      <c r="N4104" s="12" t="n">
        <v>0</v>
      </c>
      <c r="O4104" s="12" t="n">
        <v>0.35</v>
      </c>
      <c r="P4104" s="12" t="n">
        <v>28.7</v>
      </c>
      <c r="Q4104" s="26"/>
    </row>
    <row r="4105" ht="22.5" customHeight="1">
      <c r="A4105" s="78"/>
      <c r="B4105" s="34"/>
      <c r="C4105" s="13" t="n">
        <v>5847496</v>
      </c>
      <c r="D4105" s="13" t="s">
        <v>10</v>
      </c>
      <c r="E4105" s="13" t="s">
        <v>25</v>
      </c>
      <c r="F4105" s="13" t="s">
        <v>12</v>
      </c>
      <c r="G4105" s="24" t="n">
        <v>0.3</v>
      </c>
      <c r="H4105" s="13" t="n">
        <v>200</v>
      </c>
      <c r="I4105" s="21" t="n">
        <f>G4105*H4105*7</f>
        <v>420</v>
      </c>
      <c r="J4105" s="13" t="s">
        <v>126</v>
      </c>
      <c r="K4105" s="15" t="n">
        <v>32</v>
      </c>
      <c r="L4105" s="15" t="n">
        <v>2</v>
      </c>
      <c r="M4105" s="15" t="n">
        <v>0</v>
      </c>
      <c r="N4105" s="12" t="n">
        <v>0</v>
      </c>
      <c r="O4105" s="12" t="n">
        <v>0</v>
      </c>
      <c r="P4105" s="12" t="n">
        <v>0</v>
      </c>
      <c r="Q4105" s="23" t="n">
        <f>M4107/H4105</f>
        <v>0</v>
      </c>
    </row>
    <row r="4106" ht="22.5" customHeight="1">
      <c r="A4106" s="78"/>
      <c r="B4106" s="34"/>
      <c r="C4106" s="13"/>
      <c r="D4106" s="20"/>
      <c r="E4106" s="20"/>
      <c r="F4106" s="20"/>
      <c r="G4106" s="29"/>
      <c r="H4106" s="20"/>
      <c r="I4106" s="20"/>
      <c r="J4106" s="13" t="s">
        <v>127</v>
      </c>
      <c r="K4106" s="15" t="n">
        <v>58</v>
      </c>
      <c r="L4106" s="15" t="n">
        <v>3</v>
      </c>
      <c r="M4106" s="15" t="n">
        <v>0</v>
      </c>
      <c r="N4106" s="12" t="n">
        <v>0</v>
      </c>
      <c r="O4106" s="12" t="n">
        <v>0</v>
      </c>
      <c r="P4106" s="12" t="n">
        <v>0</v>
      </c>
      <c r="Q4106" s="26"/>
    </row>
    <row r="4107" ht="22.5" customHeight="1">
      <c r="A4107" s="78"/>
      <c r="B4107" s="34"/>
      <c r="C4107" s="13"/>
      <c r="D4107" s="20"/>
      <c r="E4107" s="20"/>
      <c r="F4107" s="20"/>
      <c r="G4107" s="29"/>
      <c r="H4107" s="20"/>
      <c r="I4107" s="20"/>
      <c r="J4107" s="13" t="s">
        <v>128</v>
      </c>
      <c r="K4107" s="15" t="n">
        <v>257</v>
      </c>
      <c r="L4107" s="15" t="n">
        <v>15</v>
      </c>
      <c r="M4107" s="15" t="n">
        <v>0</v>
      </c>
      <c r="N4107" s="12" t="n">
        <v>0</v>
      </c>
      <c r="O4107" s="12" t="n">
        <v>0</v>
      </c>
      <c r="P4107" s="12" t="n">
        <v>0.0244</v>
      </c>
      <c r="Q4107" s="26"/>
    </row>
    <row r="4108" ht="22.5" customHeight="1">
      <c r="A4108" s="78"/>
      <c r="B4108" s="34"/>
      <c r="C4108" s="13" t="n">
        <v>7572369</v>
      </c>
      <c r="D4108" s="13" t="s">
        <v>10</v>
      </c>
      <c r="E4108" s="13" t="s">
        <v>25</v>
      </c>
      <c r="F4108" s="13" t="s">
        <v>15</v>
      </c>
      <c r="G4108" s="24" t="n">
        <v>0.3</v>
      </c>
      <c r="H4108" s="13" t="n">
        <v>400</v>
      </c>
      <c r="I4108" s="21" t="n">
        <f>G4108*H4108*7</f>
        <v>840</v>
      </c>
      <c r="J4108" s="13" t="s">
        <v>126</v>
      </c>
      <c r="K4108" s="15" t="n">
        <v>942</v>
      </c>
      <c r="L4108" s="15" t="n">
        <v>278</v>
      </c>
      <c r="M4108" s="15" t="n">
        <v>0</v>
      </c>
      <c r="N4108" s="12" t="n">
        <v>0</v>
      </c>
      <c r="O4108" s="12" t="n">
        <v>0</v>
      </c>
      <c r="P4108" s="12" t="n">
        <v>0</v>
      </c>
      <c r="Q4108" s="23" t="n">
        <f>M4110/H4108</f>
        <v>0.13</v>
      </c>
    </row>
    <row r="4109" ht="22.5" customHeight="1">
      <c r="A4109" s="78"/>
      <c r="B4109" s="34"/>
      <c r="C4109" s="13"/>
      <c r="D4109" s="20"/>
      <c r="E4109" s="20"/>
      <c r="F4109" s="20"/>
      <c r="G4109" s="29"/>
      <c r="H4109" s="20"/>
      <c r="I4109" s="20"/>
      <c r="J4109" s="13" t="s">
        <v>127</v>
      </c>
      <c r="K4109" s="15" t="n">
        <v>6647</v>
      </c>
      <c r="L4109" s="15" t="n">
        <v>2671</v>
      </c>
      <c r="M4109" s="15" t="n">
        <v>52</v>
      </c>
      <c r="N4109" s="12" t="n">
        <v>0.006</v>
      </c>
      <c r="O4109" s="12" t="n">
        <v>0.303</v>
      </c>
      <c r="P4109" s="12" t="n">
        <v>15.75</v>
      </c>
      <c r="Q4109" s="26"/>
    </row>
    <row r="4110" ht="22.5" customHeight="1">
      <c r="A4110" s="78"/>
      <c r="B4110" s="34"/>
      <c r="C4110" s="13"/>
      <c r="D4110" s="20"/>
      <c r="E4110" s="20"/>
      <c r="F4110" s="20"/>
      <c r="G4110" s="29"/>
      <c r="H4110" s="20"/>
      <c r="I4110" s="20"/>
      <c r="J4110" s="13" t="s">
        <v>128</v>
      </c>
      <c r="K4110" s="15" t="n">
        <v>17314</v>
      </c>
      <c r="L4110" s="15" t="n">
        <v>6992</v>
      </c>
      <c r="M4110" s="15" t="n">
        <v>52</v>
      </c>
      <c r="N4110" s="12" t="n">
        <v>0.006</v>
      </c>
      <c r="O4110" s="12" t="n">
        <v>0.303</v>
      </c>
      <c r="P4110" s="12" t="n">
        <v>15.75</v>
      </c>
      <c r="Q4110" s="26"/>
    </row>
    <row r="4111" ht="22.5" customHeight="1">
      <c r="A4111" s="78"/>
      <c r="B4111" s="34"/>
      <c r="C4111" s="13" t="n">
        <v>8460883</v>
      </c>
      <c r="D4111" s="13" t="s">
        <v>16</v>
      </c>
      <c r="E4111" s="13" t="s">
        <v>11</v>
      </c>
      <c r="F4111" s="13" t="s">
        <v>15</v>
      </c>
      <c r="G4111" s="24" t="n">
        <v>0.14</v>
      </c>
      <c r="H4111" s="13" t="n">
        <v>1400</v>
      </c>
      <c r="I4111" s="21" t="n">
        <f>G4111*H4111*7</f>
        <v>1372</v>
      </c>
      <c r="J4111" s="13" t="s">
        <v>126</v>
      </c>
      <c r="K4111" s="15" t="n">
        <v>9050</v>
      </c>
      <c r="L4111" s="15" t="n">
        <v>2936</v>
      </c>
      <c r="M4111" s="15" t="n">
        <v>95</v>
      </c>
      <c r="N4111" s="12" t="n">
        <v>0.005</v>
      </c>
      <c r="O4111" s="12" t="n">
        <v>0.141</v>
      </c>
      <c r="P4111" s="12" t="n">
        <v>13.398</v>
      </c>
      <c r="Q4111" s="23" t="n">
        <f>M4113/H4111</f>
        <v>0.668571428571429</v>
      </c>
    </row>
    <row r="4112" ht="22.5" customHeight="1">
      <c r="A4112" s="78"/>
      <c r="B4112" s="34"/>
      <c r="C4112" s="13"/>
      <c r="D4112" s="20"/>
      <c r="E4112" s="20"/>
      <c r="F4112" s="20"/>
      <c r="G4112" s="29"/>
      <c r="H4112" s="20"/>
      <c r="I4112" s="20"/>
      <c r="J4112" s="13" t="s">
        <v>127</v>
      </c>
      <c r="K4112" s="15" t="n">
        <v>34689</v>
      </c>
      <c r="L4112" s="15" t="n">
        <v>10682</v>
      </c>
      <c r="M4112" s="15" t="n">
        <v>306</v>
      </c>
      <c r="N4112" s="12" t="n">
        <v>0.004</v>
      </c>
      <c r="O4112" s="12" t="n">
        <v>0.14</v>
      </c>
      <c r="P4112" s="12" t="n">
        <v>42.98</v>
      </c>
      <c r="Q4112" s="26"/>
    </row>
    <row r="4113" ht="22.5" customHeight="1">
      <c r="A4113" s="78"/>
      <c r="B4113" s="34"/>
      <c r="C4113" s="13"/>
      <c r="D4113" s="20"/>
      <c r="E4113" s="20"/>
      <c r="F4113" s="20"/>
      <c r="G4113" s="29"/>
      <c r="H4113" s="20"/>
      <c r="I4113" s="20"/>
      <c r="J4113" s="13" t="s">
        <v>128</v>
      </c>
      <c r="K4113" s="15" t="n">
        <v>88373</v>
      </c>
      <c r="L4113" s="15" t="n">
        <v>26988</v>
      </c>
      <c r="M4113" s="15" t="n">
        <v>936</v>
      </c>
      <c r="N4113" s="12" t="n">
        <v>0.005</v>
      </c>
      <c r="O4113" s="12" t="n">
        <v>0.141</v>
      </c>
      <c r="P4113" s="12" t="n">
        <v>131.67</v>
      </c>
      <c r="Q4113" s="26"/>
    </row>
    <row r="4114" ht="22.5" customHeight="1">
      <c r="A4114" s="78"/>
      <c r="B4114" s="34"/>
      <c r="C4114" s="13" t="n">
        <v>8531973</v>
      </c>
      <c r="D4114" s="13" t="s">
        <v>16</v>
      </c>
      <c r="E4114" s="13" t="s">
        <v>18</v>
      </c>
      <c r="F4114" s="13" t="s">
        <v>26</v>
      </c>
      <c r="G4114" s="24" t="n">
        <v>0.45</v>
      </c>
      <c r="H4114" s="13" t="n">
        <v>150</v>
      </c>
      <c r="I4114" s="21" t="n">
        <f>G4114*H4114*7</f>
        <v>472.5</v>
      </c>
      <c r="J4114" s="13" t="s">
        <v>126</v>
      </c>
      <c r="K4114" s="15" t="n">
        <v>0</v>
      </c>
      <c r="L4114" s="15" t="n">
        <v>0</v>
      </c>
      <c r="M4114" s="15" t="n">
        <v>0</v>
      </c>
      <c r="N4114" s="12" t="n">
        <v>0</v>
      </c>
      <c r="O4114" s="12" t="n">
        <v>0</v>
      </c>
      <c r="P4114" s="12" t="n">
        <v>0</v>
      </c>
      <c r="Q4114" s="23" t="n">
        <f>M4116/H4114</f>
        <v>0.0533333333333333</v>
      </c>
    </row>
    <row r="4115" ht="22.5" customHeight="1">
      <c r="A4115" s="78"/>
      <c r="B4115" s="34"/>
      <c r="C4115" s="13"/>
      <c r="D4115" s="20"/>
      <c r="E4115" s="20"/>
      <c r="F4115" s="20"/>
      <c r="G4115" s="29"/>
      <c r="H4115" s="20"/>
      <c r="I4115" s="20"/>
      <c r="J4115" s="13" t="s">
        <v>127</v>
      </c>
      <c r="K4115" s="15" t="n">
        <v>20537</v>
      </c>
      <c r="L4115" s="15" t="n">
        <v>59</v>
      </c>
      <c r="M4115" s="15" t="n">
        <v>3</v>
      </c>
      <c r="N4115" s="12" t="n">
        <v>0.02</v>
      </c>
      <c r="O4115" s="12" t="n">
        <v>0.34</v>
      </c>
      <c r="P4115" s="12" t="n">
        <v>1.02</v>
      </c>
      <c r="Q4115" s="26"/>
    </row>
    <row r="4116" ht="22.5" customHeight="1">
      <c r="A4116" s="78"/>
      <c r="B4116" s="34"/>
      <c r="C4116" s="13"/>
      <c r="D4116" s="20"/>
      <c r="E4116" s="20"/>
      <c r="F4116" s="20"/>
      <c r="G4116" s="29"/>
      <c r="H4116" s="20"/>
      <c r="I4116" s="20"/>
      <c r="J4116" s="13" t="s">
        <v>128</v>
      </c>
      <c r="K4116" s="15" t="n">
        <v>64651</v>
      </c>
      <c r="L4116" s="15" t="n">
        <v>190</v>
      </c>
      <c r="M4116" s="15" t="n">
        <v>8</v>
      </c>
      <c r="N4116" s="12" t="n">
        <v>0.02</v>
      </c>
      <c r="O4116" s="12" t="n">
        <v>0.4</v>
      </c>
      <c r="P4116" s="12" t="n">
        <v>3.19</v>
      </c>
      <c r="Q4116" s="26"/>
    </row>
    <row r="4117" ht="22.5" customHeight="1">
      <c r="A4117" s="78"/>
      <c r="B4117" s="34"/>
      <c r="C4117" s="13" t="n">
        <v>8156506</v>
      </c>
      <c r="D4117" s="13" t="s">
        <v>27</v>
      </c>
      <c r="E4117" s="13" t="s">
        <v>14</v>
      </c>
      <c r="F4117" s="13" t="s">
        <v>15</v>
      </c>
      <c r="G4117" s="24" t="n">
        <v>0.13</v>
      </c>
      <c r="H4117" s="13" t="n">
        <v>1000</v>
      </c>
      <c r="I4117" s="21" t="n">
        <f>G4117*H4117*7</f>
        <v>910</v>
      </c>
      <c r="J4117" s="13" t="s">
        <v>126</v>
      </c>
      <c r="K4117" s="15" t="n">
        <v>878</v>
      </c>
      <c r="L4117" s="15" t="n">
        <v>98</v>
      </c>
      <c r="M4117" s="15" t="n">
        <v>0</v>
      </c>
      <c r="N4117" s="12" t="n">
        <v>0</v>
      </c>
      <c r="O4117" s="12" t="n">
        <v>0</v>
      </c>
      <c r="P4117" s="12" t="n">
        <v>0</v>
      </c>
      <c r="Q4117" s="23" t="n">
        <f>M4119/H4117</f>
        <v>0.896</v>
      </c>
    </row>
    <row r="4118" ht="22.5" customHeight="1">
      <c r="A4118" s="78"/>
      <c r="B4118" s="34"/>
      <c r="C4118" s="13"/>
      <c r="D4118" s="20"/>
      <c r="E4118" s="20"/>
      <c r="F4118" s="20"/>
      <c r="G4118" s="29"/>
      <c r="H4118" s="20"/>
      <c r="I4118" s="20"/>
      <c r="J4118" s="13" t="s">
        <v>127</v>
      </c>
      <c r="K4118" s="17" t="n">
        <v>9528</v>
      </c>
      <c r="L4118" s="15" t="n">
        <v>2962</v>
      </c>
      <c r="M4118" s="15" t="n">
        <v>169</v>
      </c>
      <c r="N4118" s="12" t="n">
        <v>0.007</v>
      </c>
      <c r="O4118" s="12" t="n">
        <v>0.129</v>
      </c>
      <c r="P4118" s="12" t="n">
        <v>21.76</v>
      </c>
      <c r="Q4118" s="26"/>
    </row>
    <row r="4119" ht="22.5" customHeight="1">
      <c r="A4119" s="78"/>
      <c r="B4119" s="34"/>
      <c r="C4119" s="13"/>
      <c r="D4119" s="20"/>
      <c r="E4119" s="20"/>
      <c r="F4119" s="20"/>
      <c r="G4119" s="29"/>
      <c r="H4119" s="20"/>
      <c r="I4119" s="20"/>
      <c r="J4119" s="13" t="s">
        <v>128</v>
      </c>
      <c r="K4119" s="15" t="n">
        <v>41667</v>
      </c>
      <c r="L4119" s="15" t="n">
        <v>13624</v>
      </c>
      <c r="M4119" s="15" t="n">
        <v>896</v>
      </c>
      <c r="N4119" s="12" t="n">
        <v>0.009</v>
      </c>
      <c r="O4119" s="12" t="n">
        <v>0.129</v>
      </c>
      <c r="P4119" s="12" t="n">
        <v>115.76</v>
      </c>
      <c r="Q4119" s="26"/>
    </row>
    <row r="4120" ht="22.5" customHeight="1">
      <c r="A4120" s="78"/>
      <c r="B4120" s="34"/>
      <c r="C4120" s="13" t="n">
        <v>8819666</v>
      </c>
      <c r="D4120" s="13" t="s">
        <v>27</v>
      </c>
      <c r="E4120" s="13" t="s">
        <v>14</v>
      </c>
      <c r="F4120" s="13" t="s">
        <v>12</v>
      </c>
      <c r="G4120" s="24" t="n">
        <v>0.08</v>
      </c>
      <c r="H4120" s="13" t="n">
        <v>200</v>
      </c>
      <c r="I4120" s="21" t="n">
        <f>G4120*H4120*7</f>
        <v>112</v>
      </c>
      <c r="J4120" s="13" t="s">
        <v>126</v>
      </c>
      <c r="K4120" s="15" t="n">
        <v>186</v>
      </c>
      <c r="L4120" s="15" t="n">
        <v>37</v>
      </c>
      <c r="M4120" s="15" t="n">
        <v>0</v>
      </c>
      <c r="N4120" s="12" t="n">
        <v>0</v>
      </c>
      <c r="O4120" s="12" t="n">
        <v>0</v>
      </c>
      <c r="P4120" s="12" t="n">
        <v>0.1807</v>
      </c>
      <c r="Q4120" s="23" t="n">
        <f>M4122/H4120</f>
        <v>0.995</v>
      </c>
    </row>
    <row r="4121" ht="22.5" customHeight="1">
      <c r="A4121" s="78"/>
      <c r="B4121" s="34"/>
      <c r="C4121" s="13"/>
      <c r="D4121" s="20"/>
      <c r="E4121" s="20"/>
      <c r="F4121" s="20"/>
      <c r="G4121" s="29"/>
      <c r="H4121" s="20"/>
      <c r="I4121" s="20"/>
      <c r="J4121" s="13" t="s">
        <v>127</v>
      </c>
      <c r="K4121" s="15" t="n">
        <v>4460</v>
      </c>
      <c r="L4121" s="15" t="n">
        <v>740</v>
      </c>
      <c r="M4121" s="15" t="n">
        <v>77</v>
      </c>
      <c r="N4121" s="12" t="n">
        <v>0.011</v>
      </c>
      <c r="O4121" s="12" t="n">
        <v>0.11</v>
      </c>
      <c r="P4121" s="12" t="n">
        <v>8.4895</v>
      </c>
      <c r="Q4121" s="26"/>
    </row>
    <row r="4122" ht="22.5" customHeight="1">
      <c r="A4122" s="78"/>
      <c r="B4122" s="34"/>
      <c r="C4122" s="13"/>
      <c r="D4122" s="20"/>
      <c r="E4122" s="20"/>
      <c r="F4122" s="20"/>
      <c r="G4122" s="29"/>
      <c r="H4122" s="20"/>
      <c r="I4122" s="20"/>
      <c r="J4122" s="13" t="s">
        <v>128</v>
      </c>
      <c r="K4122" s="15" t="n">
        <v>10470</v>
      </c>
      <c r="L4122" s="15" t="n">
        <v>1795</v>
      </c>
      <c r="M4122" s="15" t="n">
        <v>199</v>
      </c>
      <c r="N4122" s="12" t="n">
        <v>0.011</v>
      </c>
      <c r="O4122" s="12" t="n">
        <v>0.1</v>
      </c>
      <c r="P4122" s="12" t="n">
        <v>19.9049</v>
      </c>
      <c r="Q4122" s="26"/>
    </row>
    <row r="4123" ht="22.5" customHeight="1">
      <c r="A4123" s="78"/>
      <c r="B4123" s="34"/>
      <c r="C4123" s="13" t="n">
        <v>91410799</v>
      </c>
      <c r="D4123" s="13" t="s">
        <v>31</v>
      </c>
      <c r="E4123" s="13" t="s">
        <v>42</v>
      </c>
      <c r="F4123" s="13" t="s">
        <v>15</v>
      </c>
      <c r="G4123" s="24" t="n">
        <v>0.02</v>
      </c>
      <c r="H4123" s="13" t="n">
        <v>500</v>
      </c>
      <c r="I4123" s="21" t="n">
        <f>G4123*H4123*7</f>
        <v>70</v>
      </c>
      <c r="J4123" s="13" t="s">
        <v>126</v>
      </c>
      <c r="K4123" s="15" t="n">
        <v>876</v>
      </c>
      <c r="L4123" s="15" t="n">
        <v>86</v>
      </c>
      <c r="M4123" s="15" t="n">
        <v>0</v>
      </c>
      <c r="N4123" s="12" t="n">
        <v>0</v>
      </c>
      <c r="O4123" s="12" t="n">
        <v>0</v>
      </c>
      <c r="P4123" s="12" t="n">
        <v>0</v>
      </c>
      <c r="Q4123" s="23" t="n">
        <f>M4125/H4123</f>
        <v>1</v>
      </c>
    </row>
    <row r="4124" ht="22.5" customHeight="1">
      <c r="A4124" s="78"/>
      <c r="B4124" s="34"/>
      <c r="C4124" s="13"/>
      <c r="D4124" s="20"/>
      <c r="E4124" s="20"/>
      <c r="F4124" s="20"/>
      <c r="G4124" s="29"/>
      <c r="H4124" s="20"/>
      <c r="I4124" s="20"/>
      <c r="J4124" s="13" t="s">
        <v>127</v>
      </c>
      <c r="K4124" s="15" t="n">
        <v>109926</v>
      </c>
      <c r="L4124" s="15" t="n">
        <v>23723</v>
      </c>
      <c r="M4124" s="15" t="n">
        <v>484</v>
      </c>
      <c r="N4124" s="12" t="n">
        <v>0</v>
      </c>
      <c r="O4124" s="12" t="n">
        <v>0.02</v>
      </c>
      <c r="P4124" s="12" t="n">
        <v>9.68</v>
      </c>
      <c r="Q4124" s="26"/>
    </row>
    <row r="4125" ht="22.5" customHeight="1">
      <c r="A4125" s="78"/>
      <c r="B4125" s="34"/>
      <c r="C4125" s="13"/>
      <c r="D4125" s="20"/>
      <c r="E4125" s="20"/>
      <c r="F4125" s="20"/>
      <c r="G4125" s="29"/>
      <c r="H4125" s="20"/>
      <c r="I4125" s="20"/>
      <c r="J4125" s="13" t="s">
        <v>128</v>
      </c>
      <c r="K4125" s="15" t="n">
        <v>132178</v>
      </c>
      <c r="L4125" s="15" t="n">
        <v>25931</v>
      </c>
      <c r="M4125" s="15" t="n">
        <v>500</v>
      </c>
      <c r="N4125" s="12" t="n">
        <v>0</v>
      </c>
      <c r="O4125" s="12" t="n">
        <v>0.02</v>
      </c>
      <c r="P4125" s="12" t="n">
        <v>10</v>
      </c>
      <c r="Q4125" s="26"/>
    </row>
    <row r="4126" ht="22.5" customHeight="1">
      <c r="A4126" s="78"/>
      <c r="B4126" s="34"/>
      <c r="C4126" s="13" t="n">
        <v>7872826</v>
      </c>
      <c r="D4126" s="13" t="s">
        <v>28</v>
      </c>
      <c r="E4126" s="13" t="s">
        <v>14</v>
      </c>
      <c r="F4126" s="13" t="s">
        <v>15</v>
      </c>
      <c r="G4126" s="24" t="n">
        <v>0.48</v>
      </c>
      <c r="H4126" s="13" t="n">
        <v>100</v>
      </c>
      <c r="I4126" s="21" t="n">
        <f>G4126*H4126*7</f>
        <v>336</v>
      </c>
      <c r="J4126" s="13" t="s">
        <v>126</v>
      </c>
      <c r="K4126" s="15" t="n">
        <v>321</v>
      </c>
      <c r="L4126" s="15" t="n">
        <v>46</v>
      </c>
      <c r="M4126" s="15" t="n">
        <v>0</v>
      </c>
      <c r="N4126" s="12" t="n">
        <v>0</v>
      </c>
      <c r="O4126" s="12" t="n">
        <v>0</v>
      </c>
      <c r="P4126" s="12" t="n">
        <v>0</v>
      </c>
      <c r="Q4126" s="23" t="n">
        <f>M4128/H4126</f>
        <v>1</v>
      </c>
    </row>
    <row r="4127" ht="22.5" customHeight="1">
      <c r="A4127" s="78"/>
      <c r="B4127" s="34"/>
      <c r="C4127" s="13"/>
      <c r="D4127" s="20"/>
      <c r="E4127" s="20"/>
      <c r="F4127" s="20"/>
      <c r="G4127" s="29"/>
      <c r="H4127" s="20"/>
      <c r="I4127" s="20"/>
      <c r="J4127" s="13" t="s">
        <v>127</v>
      </c>
      <c r="K4127" s="15" t="n">
        <v>15303</v>
      </c>
      <c r="L4127" s="15" t="n">
        <v>4159</v>
      </c>
      <c r="M4127" s="15" t="n">
        <v>47</v>
      </c>
      <c r="N4127" s="12" t="n">
        <v>0.006</v>
      </c>
      <c r="O4127" s="12" t="n">
        <v>0.487</v>
      </c>
      <c r="P4127" s="12" t="n">
        <v>22.872</v>
      </c>
      <c r="Q4127" s="26"/>
    </row>
    <row r="4128" ht="22.5" customHeight="1">
      <c r="A4128" s="78"/>
      <c r="B4128" s="34"/>
      <c r="C4128" s="13"/>
      <c r="D4128" s="20"/>
      <c r="E4128" s="20"/>
      <c r="F4128" s="20"/>
      <c r="G4128" s="29"/>
      <c r="H4128" s="20"/>
      <c r="I4128" s="20"/>
      <c r="J4128" s="13" t="s">
        <v>128</v>
      </c>
      <c r="K4128" s="15" t="n">
        <v>49747</v>
      </c>
      <c r="L4128" s="15" t="n">
        <v>9995</v>
      </c>
      <c r="M4128" s="15" t="n">
        <v>100</v>
      </c>
      <c r="N4128" s="12" t="n">
        <v>0.005</v>
      </c>
      <c r="O4128" s="12" t="n">
        <v>0.486</v>
      </c>
      <c r="P4128" s="12" t="n">
        <v>48.576</v>
      </c>
      <c r="Q4128" s="26"/>
    </row>
    <row r="4129" ht="22.5" customHeight="1">
      <c r="A4129" s="78"/>
      <c r="B4129" s="34"/>
      <c r="C4129" s="13" t="n">
        <v>9311355</v>
      </c>
      <c r="D4129" s="13" t="s">
        <v>29</v>
      </c>
      <c r="E4129" s="13" t="s">
        <v>14</v>
      </c>
      <c r="F4129" s="13" t="s">
        <v>15</v>
      </c>
      <c r="G4129" s="24" t="n">
        <v>0.15</v>
      </c>
      <c r="H4129" s="13" t="n">
        <v>20</v>
      </c>
      <c r="I4129" s="21" t="n">
        <f>G4129*H4129*7</f>
        <v>21</v>
      </c>
      <c r="J4129" s="13" t="s">
        <v>126</v>
      </c>
      <c r="K4129" s="15" t="n">
        <v>3</v>
      </c>
      <c r="L4129" s="15" t="n">
        <v>0</v>
      </c>
      <c r="M4129" s="15" t="n">
        <v>0</v>
      </c>
      <c r="N4129" s="12" t="n">
        <v>0</v>
      </c>
      <c r="O4129" s="12" t="n">
        <v>0</v>
      </c>
      <c r="P4129" s="12" t="n">
        <v>0</v>
      </c>
      <c r="Q4129" s="23" t="n">
        <f>M4131/H4129</f>
        <v>1</v>
      </c>
    </row>
    <row r="4130" ht="22.5" customHeight="1">
      <c r="A4130" s="78"/>
      <c r="B4130" s="34"/>
      <c r="C4130" s="13"/>
      <c r="D4130" s="20"/>
      <c r="E4130" s="20"/>
      <c r="F4130" s="20"/>
      <c r="G4130" s="29"/>
      <c r="H4130" s="20"/>
      <c r="I4130" s="20"/>
      <c r="J4130" s="13" t="s">
        <v>127</v>
      </c>
      <c r="K4130" s="15" t="n">
        <v>5336</v>
      </c>
      <c r="L4130" s="15" t="n">
        <v>2092</v>
      </c>
      <c r="M4130" s="15" t="n">
        <v>20</v>
      </c>
      <c r="N4130" s="12" t="n">
        <v>0.001</v>
      </c>
      <c r="O4130" s="12" t="n">
        <v>0.15</v>
      </c>
      <c r="P4130" s="12" t="n">
        <v>3</v>
      </c>
      <c r="Q4130" s="26"/>
    </row>
    <row r="4131" ht="22.5" customHeight="1">
      <c r="A4131" s="78"/>
      <c r="B4131" s="34"/>
      <c r="C4131" s="13"/>
      <c r="D4131" s="20"/>
      <c r="E4131" s="20"/>
      <c r="F4131" s="20"/>
      <c r="G4131" s="29"/>
      <c r="H4131" s="20"/>
      <c r="I4131" s="20"/>
      <c r="J4131" s="13" t="s">
        <v>128</v>
      </c>
      <c r="K4131" s="15" t="n">
        <v>7547</v>
      </c>
      <c r="L4131" s="15" t="n">
        <v>2332</v>
      </c>
      <c r="M4131" s="15" t="n">
        <v>20</v>
      </c>
      <c r="N4131" s="12" t="n">
        <v>0.001</v>
      </c>
      <c r="O4131" s="12" t="n">
        <v>0.15</v>
      </c>
      <c r="P4131" s="12" t="n">
        <v>3</v>
      </c>
      <c r="Q4131" s="26"/>
    </row>
    <row r="4132" ht="22.5" customHeight="1">
      <c r="A4132" s="78"/>
      <c r="B4132" s="34"/>
      <c r="C4132" s="13" t="n">
        <v>12114239</v>
      </c>
      <c r="D4132" s="13" t="s">
        <v>27</v>
      </c>
      <c r="E4132" s="13" t="s">
        <v>14</v>
      </c>
      <c r="F4132" s="13" t="s">
        <v>26</v>
      </c>
      <c r="G4132" s="24" t="n">
        <v>0.2</v>
      </c>
      <c r="H4132" s="13" t="n">
        <v>100</v>
      </c>
      <c r="I4132" s="21" t="n">
        <f>G4132*H4132*7</f>
        <v>140</v>
      </c>
      <c r="J4132" s="13" t="s">
        <v>126</v>
      </c>
      <c r="K4132" s="15" t="n">
        <v>0</v>
      </c>
      <c r="L4132" s="15" t="n">
        <v>0</v>
      </c>
      <c r="M4132" s="15" t="n">
        <v>0</v>
      </c>
      <c r="N4132" s="12" t="n">
        <v>0</v>
      </c>
      <c r="O4132" s="12" t="n">
        <v>0</v>
      </c>
      <c r="P4132" s="12" t="n">
        <v>0</v>
      </c>
      <c r="Q4132" s="23" t="n">
        <f>M4134/H4132</f>
        <v>0.98</v>
      </c>
    </row>
    <row r="4133" ht="22.5" customHeight="1">
      <c r="A4133" s="78"/>
      <c r="B4133" s="34"/>
      <c r="C4133" s="13"/>
      <c r="D4133" s="20"/>
      <c r="E4133" s="20"/>
      <c r="F4133" s="20"/>
      <c r="G4133" s="29"/>
      <c r="H4133" s="20"/>
      <c r="I4133" s="20"/>
      <c r="J4133" s="13" t="s">
        <v>127</v>
      </c>
      <c r="K4133" s="15" t="n">
        <v>135403</v>
      </c>
      <c r="L4133" s="15" t="n">
        <v>465</v>
      </c>
      <c r="M4133" s="15" t="n">
        <v>51</v>
      </c>
      <c r="N4133" s="12" t="n">
        <v>0.02</v>
      </c>
      <c r="O4133" s="12" t="n">
        <v>0.18</v>
      </c>
      <c r="P4133" s="12" t="n">
        <v>9.4</v>
      </c>
      <c r="Q4133" s="26"/>
    </row>
    <row r="4134" ht="22.5" customHeight="1">
      <c r="A4134" s="78"/>
      <c r="B4134" s="34"/>
      <c r="C4134" s="13"/>
      <c r="D4134" s="20"/>
      <c r="E4134" s="20"/>
      <c r="F4134" s="20"/>
      <c r="G4134" s="29"/>
      <c r="H4134" s="20"/>
      <c r="I4134" s="20"/>
      <c r="J4134" s="13" t="s">
        <v>128</v>
      </c>
      <c r="K4134" s="15" t="n">
        <v>232163</v>
      </c>
      <c r="L4134" s="15" t="n">
        <v>830</v>
      </c>
      <c r="M4134" s="15" t="n">
        <v>98</v>
      </c>
      <c r="N4134" s="12" t="n">
        <v>0.02</v>
      </c>
      <c r="O4134" s="12" t="n">
        <v>0.18</v>
      </c>
      <c r="P4134" s="12" t="n">
        <v>17.16</v>
      </c>
      <c r="Q4134" s="26"/>
    </row>
    <row r="4135" ht="22.5" customHeight="1">
      <c r="A4135" s="78"/>
      <c r="B4135" s="34"/>
      <c r="C4135" s="13" t="n">
        <v>10501490</v>
      </c>
      <c r="D4135" s="13" t="s">
        <v>13</v>
      </c>
      <c r="E4135" s="13" t="s">
        <v>14</v>
      </c>
      <c r="F4135" s="13" t="s">
        <v>15</v>
      </c>
      <c r="G4135" s="24" t="n">
        <v>0.15</v>
      </c>
      <c r="H4135" s="13" t="n">
        <v>100</v>
      </c>
      <c r="I4135" s="21" t="n">
        <f>G4135*H4135*7</f>
        <v>105</v>
      </c>
      <c r="J4135" s="13" t="s">
        <v>126</v>
      </c>
      <c r="K4135" s="15" t="n">
        <v>0</v>
      </c>
      <c r="L4135" s="15" t="n">
        <v>0</v>
      </c>
      <c r="M4135" s="15" t="n">
        <v>0</v>
      </c>
      <c r="N4135" s="12" t="n">
        <v>0</v>
      </c>
      <c r="O4135" s="12" t="n">
        <v>0</v>
      </c>
      <c r="P4135" s="12" t="n">
        <v>0</v>
      </c>
      <c r="Q4135" s="23" t="n">
        <f>M4137/H4135</f>
        <v>0.07</v>
      </c>
    </row>
    <row r="4136" ht="22.5" customHeight="1">
      <c r="A4136" s="78"/>
      <c r="B4136" s="34"/>
      <c r="C4136" s="13"/>
      <c r="D4136" s="20"/>
      <c r="E4136" s="20"/>
      <c r="F4136" s="20"/>
      <c r="G4136" s="29"/>
      <c r="H4136" s="20"/>
      <c r="I4136" s="20"/>
      <c r="J4136" s="13" t="s">
        <v>127</v>
      </c>
      <c r="K4136" s="15" t="n">
        <v>312</v>
      </c>
      <c r="L4136" s="15" t="n">
        <v>43</v>
      </c>
      <c r="M4136" s="15" t="n">
        <v>0</v>
      </c>
      <c r="N4136" s="12" t="n">
        <v>0</v>
      </c>
      <c r="O4136" s="12" t="n">
        <v>0</v>
      </c>
      <c r="P4136" s="12" t="n">
        <v>0</v>
      </c>
      <c r="Q4136" s="26"/>
    </row>
    <row r="4137" ht="22.5" customHeight="1">
      <c r="A4137" s="78"/>
      <c r="B4137" s="34"/>
      <c r="C4137" s="13"/>
      <c r="D4137" s="20"/>
      <c r="E4137" s="20"/>
      <c r="F4137" s="20"/>
      <c r="G4137" s="29"/>
      <c r="H4137" s="20"/>
      <c r="I4137" s="20"/>
      <c r="J4137" s="13" t="s">
        <v>128</v>
      </c>
      <c r="K4137" s="15" t="n">
        <v>655</v>
      </c>
      <c r="L4137" s="15" t="n">
        <v>284</v>
      </c>
      <c r="M4137" s="15" t="n">
        <v>7</v>
      </c>
      <c r="N4137" s="12" t="n">
        <v>0.003</v>
      </c>
      <c r="O4137" s="12" t="n">
        <v>0.13</v>
      </c>
      <c r="P4137" s="12" t="n">
        <v>0.91</v>
      </c>
      <c r="Q4137" s="26"/>
    </row>
    <row r="4138" ht="22.5" customHeight="1">
      <c r="A4138" s="78"/>
      <c r="B4138" s="34"/>
      <c r="C4138" s="53" t="n">
        <v>10912510</v>
      </c>
      <c r="D4138" s="13" t="s">
        <v>10</v>
      </c>
      <c r="E4138" s="13" t="s">
        <v>11</v>
      </c>
      <c r="F4138" s="13" t="s">
        <v>30</v>
      </c>
      <c r="G4138" s="24" t="n">
        <v>0.17</v>
      </c>
      <c r="H4138" s="13" t="n">
        <v>1500</v>
      </c>
      <c r="I4138" s="21" t="n">
        <f>G4138*H4138*7</f>
        <v>1785</v>
      </c>
      <c r="J4138" s="13" t="s">
        <v>126</v>
      </c>
      <c r="K4138" s="15" t="n">
        <v>6553</v>
      </c>
      <c r="L4138" s="15" t="n">
        <v>1934</v>
      </c>
      <c r="M4138" s="15" t="n">
        <v>69</v>
      </c>
      <c r="N4138" s="12" t="n">
        <v>0.01</v>
      </c>
      <c r="O4138" s="12" t="n">
        <v>0.23</v>
      </c>
      <c r="P4138" s="12" t="n">
        <v>16.04</v>
      </c>
      <c r="Q4138" s="23" t="n">
        <f>M4140/H4138</f>
        <v>0.304666666666667</v>
      </c>
    </row>
    <row r="4139" ht="22.5" customHeight="1">
      <c r="A4139" s="78"/>
      <c r="B4139" s="34"/>
      <c r="C4139" s="13"/>
      <c r="D4139" s="20"/>
      <c r="E4139" s="20"/>
      <c r="F4139" s="20"/>
      <c r="G4139" s="29"/>
      <c r="H4139" s="20"/>
      <c r="I4139" s="20"/>
      <c r="J4139" s="13" t="s">
        <v>127</v>
      </c>
      <c r="K4139" s="17" t="n">
        <v>11204</v>
      </c>
      <c r="L4139" s="15" t="n">
        <v>2886</v>
      </c>
      <c r="M4139" s="15" t="n">
        <v>129</v>
      </c>
      <c r="N4139" s="12" t="n">
        <v>0.01</v>
      </c>
      <c r="O4139" s="12" t="n">
        <v>0.19</v>
      </c>
      <c r="P4139" s="12" t="n">
        <v>24.12</v>
      </c>
      <c r="Q4139" s="26"/>
    </row>
    <row r="4140" ht="22.5" customHeight="1">
      <c r="A4140" s="78"/>
      <c r="B4140" s="34"/>
      <c r="C4140" s="13"/>
      <c r="D4140" s="20"/>
      <c r="E4140" s="20"/>
      <c r="F4140" s="20"/>
      <c r="G4140" s="29"/>
      <c r="H4140" s="20"/>
      <c r="I4140" s="20"/>
      <c r="J4140" s="13" t="s">
        <v>128</v>
      </c>
      <c r="K4140" s="15" t="n">
        <v>63457</v>
      </c>
      <c r="L4140" s="15" t="n">
        <v>14403</v>
      </c>
      <c r="M4140" s="15" t="n">
        <v>457</v>
      </c>
      <c r="N4140" s="12" t="n">
        <v>0.01</v>
      </c>
      <c r="O4140" s="12" t="n">
        <v>0.25</v>
      </c>
      <c r="P4140" s="12" t="n">
        <v>115.3</v>
      </c>
      <c r="Q4140" s="26"/>
    </row>
    <row r="4141" ht="22.5" customHeight="1">
      <c r="A4141" s="78"/>
      <c r="B4141" s="34"/>
      <c r="C4141" s="53" t="n">
        <v>11080098</v>
      </c>
      <c r="D4141" s="13" t="s">
        <v>22</v>
      </c>
      <c r="E4141" s="13" t="s">
        <v>24</v>
      </c>
      <c r="F4141" s="13" t="s">
        <v>15</v>
      </c>
      <c r="G4141" s="24" t="n">
        <v>0.6</v>
      </c>
      <c r="H4141" s="13" t="n">
        <v>100</v>
      </c>
      <c r="I4141" s="21" t="n">
        <f>G4141*H4141*7</f>
        <v>420</v>
      </c>
      <c r="J4141" s="13" t="s">
        <v>126</v>
      </c>
      <c r="K4141" s="15" t="n">
        <v>0</v>
      </c>
      <c r="L4141" s="15" t="n">
        <v>0</v>
      </c>
      <c r="M4141" s="15" t="n">
        <v>0</v>
      </c>
      <c r="N4141" s="12" t="n">
        <v>0</v>
      </c>
      <c r="O4141" s="12" t="n">
        <v>0</v>
      </c>
      <c r="P4141" s="12" t="n">
        <v>0</v>
      </c>
      <c r="Q4141" s="23" t="n">
        <f>M4143/H4141</f>
        <v>0</v>
      </c>
    </row>
    <row r="4142" ht="22.5" customHeight="1">
      <c r="A4142" s="78"/>
      <c r="B4142" s="34"/>
      <c r="C4142" s="13"/>
      <c r="D4142" s="20"/>
      <c r="E4142" s="20"/>
      <c r="F4142" s="20"/>
      <c r="G4142" s="29"/>
      <c r="H4142" s="20"/>
      <c r="I4142" s="20"/>
      <c r="J4142" s="13" t="s">
        <v>127</v>
      </c>
      <c r="K4142" s="15" t="n">
        <v>23</v>
      </c>
      <c r="L4142" s="15" t="n">
        <v>1</v>
      </c>
      <c r="M4142" s="15" t="n">
        <v>0</v>
      </c>
      <c r="N4142" s="12" t="n">
        <v>0</v>
      </c>
      <c r="O4142" s="12" t="n">
        <v>0</v>
      </c>
      <c r="P4142" s="12" t="n">
        <v>0</v>
      </c>
      <c r="Q4142" s="26"/>
    </row>
    <row r="4143" ht="22.5" customHeight="1">
      <c r="A4143" s="78"/>
      <c r="B4143" s="34"/>
      <c r="C4143" s="13"/>
      <c r="D4143" s="20"/>
      <c r="E4143" s="20"/>
      <c r="F4143" s="20"/>
      <c r="G4143" s="29"/>
      <c r="H4143" s="20"/>
      <c r="I4143" s="20"/>
      <c r="J4143" s="13" t="s">
        <v>128</v>
      </c>
      <c r="K4143" s="15" t="n">
        <v>814</v>
      </c>
      <c r="L4143" s="15" t="n">
        <v>406</v>
      </c>
      <c r="M4143" s="15" t="n">
        <v>0</v>
      </c>
      <c r="N4143" s="12" t="n">
        <v>0</v>
      </c>
      <c r="O4143" s="12" t="n">
        <v>0</v>
      </c>
      <c r="P4143" s="12" t="n">
        <v>0</v>
      </c>
      <c r="Q4143" s="26"/>
    </row>
    <row r="4144" ht="22.5" customHeight="1">
      <c r="A4144" s="78"/>
      <c r="B4144" s="34"/>
      <c r="C4144" s="53" t="n">
        <v>91540124</v>
      </c>
      <c r="D4144" s="13" t="s">
        <v>93</v>
      </c>
      <c r="E4144" s="13" t="s">
        <v>54</v>
      </c>
      <c r="F4144" s="13" t="s">
        <v>12</v>
      </c>
      <c r="G4144" s="24" t="n">
        <v>0.5</v>
      </c>
      <c r="H4144" s="13" t="n">
        <v>50</v>
      </c>
      <c r="I4144" s="21" t="n">
        <f>G4144*H4144*7</f>
        <v>175</v>
      </c>
      <c r="J4144" s="13" t="s">
        <v>126</v>
      </c>
      <c r="K4144" s="15" t="n">
        <v>0</v>
      </c>
      <c r="L4144" s="15" t="n">
        <v>0</v>
      </c>
      <c r="M4144" s="15" t="n">
        <v>0</v>
      </c>
      <c r="N4144" s="12" t="n">
        <v>0</v>
      </c>
      <c r="O4144" s="12" t="n">
        <v>0</v>
      </c>
      <c r="P4144" s="12" t="n">
        <v>0</v>
      </c>
      <c r="Q4144" s="23" t="n">
        <f>M4146/H4144</f>
        <v>0.32</v>
      </c>
    </row>
    <row r="4145" ht="22.5" customHeight="1">
      <c r="A4145" s="78"/>
      <c r="B4145" s="34"/>
      <c r="C4145" s="13"/>
      <c r="D4145" s="20"/>
      <c r="E4145" s="20"/>
      <c r="F4145" s="20"/>
      <c r="G4145" s="29"/>
      <c r="H4145" s="20"/>
      <c r="I4145" s="20"/>
      <c r="J4145" s="13" t="s">
        <v>127</v>
      </c>
      <c r="K4145" s="15" t="n">
        <v>480</v>
      </c>
      <c r="L4145" s="15" t="n">
        <v>283</v>
      </c>
      <c r="M4145" s="15" t="n">
        <v>15</v>
      </c>
      <c r="N4145" s="12" t="n">
        <v>0.036</v>
      </c>
      <c r="O4145" s="12" t="n">
        <v>0.679</v>
      </c>
      <c r="P4145" s="12" t="n">
        <v>10.182</v>
      </c>
      <c r="Q4145" s="26"/>
    </row>
    <row r="4146" ht="22.5" customHeight="1">
      <c r="A4146" s="78"/>
      <c r="B4146" s="34"/>
      <c r="C4146" s="13"/>
      <c r="D4146" s="20"/>
      <c r="E4146" s="20"/>
      <c r="F4146" s="20"/>
      <c r="G4146" s="29"/>
      <c r="H4146" s="20"/>
      <c r="I4146" s="20"/>
      <c r="J4146" s="13" t="s">
        <v>128</v>
      </c>
      <c r="K4146" s="15" t="n">
        <v>736</v>
      </c>
      <c r="L4146" s="15" t="n">
        <v>357</v>
      </c>
      <c r="M4146" s="15" t="n">
        <v>16</v>
      </c>
      <c r="N4146" s="12" t="n">
        <v>0.032</v>
      </c>
      <c r="O4146" s="12" t="n">
        <v>0.71</v>
      </c>
      <c r="P4146" s="12" t="n">
        <v>11.3561</v>
      </c>
      <c r="Q4146" s="26"/>
    </row>
    <row r="4147" ht="22.5" customHeight="1">
      <c r="A4147" s="78"/>
      <c r="B4147" s="34"/>
      <c r="C4147" s="53" t="n">
        <v>91548042</v>
      </c>
      <c r="D4147" s="13" t="s">
        <v>13</v>
      </c>
      <c r="E4147" s="13" t="s">
        <v>14</v>
      </c>
      <c r="F4147" s="13" t="s">
        <v>12</v>
      </c>
      <c r="G4147" s="24" t="n">
        <v>0.2</v>
      </c>
      <c r="H4147" s="13" t="n">
        <v>50</v>
      </c>
      <c r="I4147" s="21" t="n">
        <f>G4147*H4147*7</f>
        <v>70</v>
      </c>
      <c r="J4147" s="13" t="s">
        <v>126</v>
      </c>
      <c r="K4147" s="15" t="n">
        <v>1771</v>
      </c>
      <c r="L4147" s="15" t="n">
        <v>88</v>
      </c>
      <c r="M4147" s="15" t="n">
        <v>3</v>
      </c>
      <c r="N4147" s="12" t="n">
        <v>0.009</v>
      </c>
      <c r="O4147" s="12" t="n">
        <v>0.268</v>
      </c>
      <c r="P4147" s="12" t="n">
        <v>0.8039</v>
      </c>
      <c r="Q4147" s="23" t="n">
        <f>M4149/H4147</f>
        <v>0.98</v>
      </c>
    </row>
    <row r="4148" ht="22.5" customHeight="1">
      <c r="A4148" s="78"/>
      <c r="B4148" s="34"/>
      <c r="C4148" s="13"/>
      <c r="D4148" s="20"/>
      <c r="E4148" s="20"/>
      <c r="F4148" s="20"/>
      <c r="G4148" s="29"/>
      <c r="H4148" s="20"/>
      <c r="I4148" s="20"/>
      <c r="J4148" s="13" t="s">
        <v>127</v>
      </c>
      <c r="K4148" s="15" t="n">
        <v>16631</v>
      </c>
      <c r="L4148" s="15" t="n">
        <v>778</v>
      </c>
      <c r="M4148" s="15" t="n">
        <v>22</v>
      </c>
      <c r="N4148" s="12" t="n">
        <v>0.009</v>
      </c>
      <c r="O4148" s="12" t="n">
        <v>0.258</v>
      </c>
      <c r="P4148" s="12" t="n">
        <v>5.668</v>
      </c>
      <c r="Q4148" s="26"/>
    </row>
    <row r="4149" ht="22.5" customHeight="1">
      <c r="A4149" s="78"/>
      <c r="B4149" s="34"/>
      <c r="C4149" s="13"/>
      <c r="D4149" s="20"/>
      <c r="E4149" s="20"/>
      <c r="F4149" s="20"/>
      <c r="G4149" s="29"/>
      <c r="H4149" s="20"/>
      <c r="I4149" s="20"/>
      <c r="J4149" s="13" t="s">
        <v>128</v>
      </c>
      <c r="K4149" s="15" t="n">
        <v>49250</v>
      </c>
      <c r="L4149" s="15" t="n">
        <v>4032</v>
      </c>
      <c r="M4149" s="15" t="n">
        <v>49</v>
      </c>
      <c r="N4149" s="12" t="n">
        <v>0.005</v>
      </c>
      <c r="O4149" s="12" t="n">
        <v>0.413</v>
      </c>
      <c r="P4149" s="12" t="n">
        <v>20.2263</v>
      </c>
      <c r="Q4149" s="26"/>
    </row>
    <row r="4150" ht="22.5" customHeight="1">
      <c r="A4150" s="78"/>
      <c r="B4150" s="34"/>
      <c r="C4150" s="53" t="n">
        <v>11715627</v>
      </c>
      <c r="D4150" s="13" t="s">
        <v>29</v>
      </c>
      <c r="E4150" s="13" t="s">
        <v>14</v>
      </c>
      <c r="F4150" s="13" t="s">
        <v>15</v>
      </c>
      <c r="G4150" s="24" t="n">
        <v>0.4</v>
      </c>
      <c r="H4150" s="13" t="n">
        <v>100</v>
      </c>
      <c r="I4150" s="21" t="n">
        <f>G4150*H4150*7</f>
        <v>280</v>
      </c>
      <c r="J4150" s="13" t="s">
        <v>126</v>
      </c>
      <c r="K4150" s="15" t="n">
        <v>0</v>
      </c>
      <c r="L4150" s="15" t="n">
        <v>0</v>
      </c>
      <c r="M4150" s="15" t="n">
        <v>0</v>
      </c>
      <c r="N4150" s="12" t="n">
        <v>0</v>
      </c>
      <c r="O4150" s="12" t="n">
        <v>0</v>
      </c>
      <c r="P4150" s="12" t="n">
        <v>0</v>
      </c>
      <c r="Q4150" s="23" t="n">
        <f>M4152/H4150</f>
        <v>0</v>
      </c>
    </row>
    <row r="4151" ht="22.5" customHeight="1">
      <c r="A4151" s="78"/>
      <c r="B4151" s="34"/>
      <c r="C4151" s="13"/>
      <c r="D4151" s="20"/>
      <c r="E4151" s="20"/>
      <c r="F4151" s="20"/>
      <c r="G4151" s="29"/>
      <c r="H4151" s="20"/>
      <c r="I4151" s="20"/>
      <c r="J4151" s="13" t="s">
        <v>127</v>
      </c>
      <c r="K4151" s="15" t="n">
        <v>32</v>
      </c>
      <c r="L4151" s="15" t="n">
        <v>0</v>
      </c>
      <c r="M4151" s="15" t="n">
        <v>0</v>
      </c>
      <c r="N4151" s="12" t="n">
        <v>0</v>
      </c>
      <c r="O4151" s="12" t="n">
        <v>0</v>
      </c>
      <c r="P4151" s="12" t="n">
        <v>0</v>
      </c>
      <c r="Q4151" s="26"/>
    </row>
    <row r="4152" ht="22.5" customHeight="1">
      <c r="A4152" s="78"/>
      <c r="B4152" s="34"/>
      <c r="C4152" s="13"/>
      <c r="D4152" s="20"/>
      <c r="E4152" s="20"/>
      <c r="F4152" s="20"/>
      <c r="G4152" s="29"/>
      <c r="H4152" s="20"/>
      <c r="I4152" s="20"/>
      <c r="J4152" s="13" t="s">
        <v>128</v>
      </c>
      <c r="K4152" s="15" t="n">
        <v>76</v>
      </c>
      <c r="L4152" s="15" t="n">
        <v>10</v>
      </c>
      <c r="M4152" s="15" t="n">
        <v>0</v>
      </c>
      <c r="N4152" s="12" t="n">
        <v>0</v>
      </c>
      <c r="O4152" s="12" t="n">
        <v>0</v>
      </c>
      <c r="P4152" s="12" t="n">
        <v>0</v>
      </c>
      <c r="Q4152" s="26"/>
    </row>
    <row r="4153" ht="22.5" customHeight="1">
      <c r="A4153" s="78"/>
      <c r="B4153" s="34"/>
      <c r="C4153" s="53" t="n">
        <v>11715655</v>
      </c>
      <c r="D4153" s="13" t="s">
        <v>16</v>
      </c>
      <c r="E4153" s="13" t="s">
        <v>11</v>
      </c>
      <c r="F4153" s="13" t="s">
        <v>15</v>
      </c>
      <c r="G4153" s="24" t="n">
        <v>0.15</v>
      </c>
      <c r="H4153" s="13" t="n">
        <v>100</v>
      </c>
      <c r="I4153" s="21" t="n">
        <f>G4153*H4153*7</f>
        <v>105</v>
      </c>
      <c r="J4153" s="13" t="s">
        <v>126</v>
      </c>
      <c r="K4153" s="15" t="n">
        <v>0</v>
      </c>
      <c r="L4153" s="15" t="n">
        <v>0</v>
      </c>
      <c r="M4153" s="15" t="n">
        <v>0</v>
      </c>
      <c r="N4153" s="12" t="n">
        <v>0</v>
      </c>
      <c r="O4153" s="12" t="n">
        <v>0</v>
      </c>
      <c r="P4153" s="12" t="n">
        <v>0</v>
      </c>
      <c r="Q4153" s="23" t="n">
        <f>M4155/H4153</f>
        <v>0</v>
      </c>
    </row>
    <row r="4154" ht="22.5" customHeight="1">
      <c r="A4154" s="78"/>
      <c r="B4154" s="34"/>
      <c r="C4154" s="13"/>
      <c r="D4154" s="20"/>
      <c r="E4154" s="20"/>
      <c r="F4154" s="20"/>
      <c r="G4154" s="29"/>
      <c r="H4154" s="20"/>
      <c r="I4154" s="20"/>
      <c r="J4154" s="13" t="s">
        <v>127</v>
      </c>
      <c r="K4154" s="15" t="n">
        <v>13</v>
      </c>
      <c r="L4154" s="15" t="n">
        <v>0</v>
      </c>
      <c r="M4154" s="15" t="n">
        <v>0</v>
      </c>
      <c r="N4154" s="12" t="n">
        <v>0</v>
      </c>
      <c r="O4154" s="12" t="n">
        <v>0</v>
      </c>
      <c r="P4154" s="12" t="n">
        <v>0</v>
      </c>
      <c r="Q4154" s="26"/>
    </row>
    <row r="4155" ht="22.5" customHeight="1">
      <c r="A4155" s="78"/>
      <c r="B4155" s="34"/>
      <c r="C4155" s="13"/>
      <c r="D4155" s="20"/>
      <c r="E4155" s="20"/>
      <c r="F4155" s="20"/>
      <c r="G4155" s="29"/>
      <c r="H4155" s="20"/>
      <c r="I4155" s="20"/>
      <c r="J4155" s="13" t="s">
        <v>128</v>
      </c>
      <c r="K4155" s="15" t="n">
        <v>268</v>
      </c>
      <c r="L4155" s="15" t="n">
        <v>5</v>
      </c>
      <c r="M4155" s="15" t="n">
        <v>0</v>
      </c>
      <c r="N4155" s="12" t="n">
        <v>0</v>
      </c>
      <c r="O4155" s="12" t="n">
        <v>0</v>
      </c>
      <c r="P4155" s="12" t="n">
        <v>0</v>
      </c>
      <c r="Q4155" s="26"/>
    </row>
    <row r="4156" ht="22.5" customHeight="1">
      <c r="A4156" s="78"/>
      <c r="B4156" s="34"/>
      <c r="C4156" s="53" t="n">
        <v>11715811</v>
      </c>
      <c r="D4156" s="13" t="s">
        <v>16</v>
      </c>
      <c r="E4156" s="13" t="s">
        <v>17</v>
      </c>
      <c r="F4156" s="13" t="s">
        <v>15</v>
      </c>
      <c r="G4156" s="24" t="n">
        <v>0.17</v>
      </c>
      <c r="H4156" s="13" t="n">
        <v>100</v>
      </c>
      <c r="I4156" s="21" t="n">
        <f>G4156*H4156*7</f>
        <v>119</v>
      </c>
      <c r="J4156" s="13" t="s">
        <v>126</v>
      </c>
      <c r="K4156" s="15" t="n">
        <v>0</v>
      </c>
      <c r="L4156" s="15" t="n">
        <v>0</v>
      </c>
      <c r="M4156" s="15" t="n">
        <v>0</v>
      </c>
      <c r="N4156" s="12" t="n">
        <v>0</v>
      </c>
      <c r="O4156" s="12" t="n">
        <v>0</v>
      </c>
      <c r="P4156" s="12" t="n">
        <v>0</v>
      </c>
      <c r="Q4156" s="23" t="n">
        <f>M4158/H4156</f>
        <v>0.01</v>
      </c>
    </row>
    <row r="4157" ht="22.5" customHeight="1">
      <c r="A4157" s="78"/>
      <c r="B4157" s="34"/>
      <c r="C4157" s="13"/>
      <c r="D4157" s="20"/>
      <c r="E4157" s="20"/>
      <c r="F4157" s="20"/>
      <c r="G4157" s="29"/>
      <c r="H4157" s="20"/>
      <c r="I4157" s="20"/>
      <c r="J4157" s="13" t="s">
        <v>127</v>
      </c>
      <c r="K4157" s="15" t="n">
        <v>13</v>
      </c>
      <c r="L4157" s="15" t="n">
        <v>0</v>
      </c>
      <c r="M4157" s="15" t="n">
        <v>0</v>
      </c>
      <c r="N4157" s="12" t="n">
        <v>0</v>
      </c>
      <c r="O4157" s="12" t="n">
        <v>0</v>
      </c>
      <c r="P4157" s="12" t="n">
        <v>0</v>
      </c>
      <c r="Q4157" s="26"/>
    </row>
    <row r="4158" ht="22.5" customHeight="1">
      <c r="A4158" s="78"/>
      <c r="B4158" s="34"/>
      <c r="C4158" s="13"/>
      <c r="D4158" s="20"/>
      <c r="E4158" s="20"/>
      <c r="F4158" s="20"/>
      <c r="G4158" s="29"/>
      <c r="H4158" s="20"/>
      <c r="I4158" s="20"/>
      <c r="J4158" s="13" t="s">
        <v>128</v>
      </c>
      <c r="K4158" s="15" t="n">
        <v>217</v>
      </c>
      <c r="L4158" s="15" t="n">
        <v>5</v>
      </c>
      <c r="M4158" s="15" t="n">
        <v>1</v>
      </c>
      <c r="N4158" s="12" t="n">
        <v>0.005</v>
      </c>
      <c r="O4158" s="12" t="n">
        <v>0.17</v>
      </c>
      <c r="P4158" s="12" t="n">
        <v>0.17</v>
      </c>
      <c r="Q4158" s="26"/>
    </row>
    <row r="4159" ht="22.5" customHeight="1">
      <c r="A4159" s="78"/>
      <c r="B4159" s="34"/>
      <c r="C4159" s="53" t="n">
        <v>11729927</v>
      </c>
      <c r="D4159" s="13" t="s">
        <v>10</v>
      </c>
      <c r="E4159" s="13" t="s">
        <v>20</v>
      </c>
      <c r="F4159" s="13" t="s">
        <v>15</v>
      </c>
      <c r="G4159" s="24" t="n">
        <v>0.25</v>
      </c>
      <c r="H4159" s="13" t="n">
        <v>100</v>
      </c>
      <c r="I4159" s="21" t="n">
        <f>G4159*H4159*7</f>
        <v>175</v>
      </c>
      <c r="J4159" s="13" t="s">
        <v>126</v>
      </c>
      <c r="K4159" s="15" t="n">
        <v>0</v>
      </c>
      <c r="L4159" s="15" t="n">
        <v>0</v>
      </c>
      <c r="M4159" s="15" t="n">
        <v>0</v>
      </c>
      <c r="N4159" s="12" t="n">
        <v>0</v>
      </c>
      <c r="O4159" s="12" t="n">
        <v>0</v>
      </c>
      <c r="P4159" s="12" t="n">
        <v>0</v>
      </c>
      <c r="Q4159" s="23" t="n">
        <f>M4161/H4159</f>
        <v>0</v>
      </c>
    </row>
    <row r="4160" ht="22.5" customHeight="1">
      <c r="A4160" s="78"/>
      <c r="B4160" s="34"/>
      <c r="C4160" s="13"/>
      <c r="D4160" s="20"/>
      <c r="E4160" s="20"/>
      <c r="F4160" s="20"/>
      <c r="G4160" s="29"/>
      <c r="H4160" s="20"/>
      <c r="I4160" s="20"/>
      <c r="J4160" s="13" t="s">
        <v>127</v>
      </c>
      <c r="K4160" s="15" t="n">
        <v>4</v>
      </c>
      <c r="L4160" s="15" t="n">
        <v>0</v>
      </c>
      <c r="M4160" s="15" t="n">
        <v>0</v>
      </c>
      <c r="N4160" s="12" t="n">
        <v>0</v>
      </c>
      <c r="O4160" s="12" t="n">
        <v>0</v>
      </c>
      <c r="P4160" s="12" t="n">
        <v>0</v>
      </c>
      <c r="Q4160" s="26"/>
    </row>
    <row r="4161" ht="22.5" customHeight="1">
      <c r="A4161" s="78"/>
      <c r="B4161" s="34"/>
      <c r="C4161" s="13"/>
      <c r="D4161" s="20"/>
      <c r="E4161" s="20"/>
      <c r="F4161" s="20"/>
      <c r="G4161" s="29"/>
      <c r="H4161" s="20"/>
      <c r="I4161" s="20"/>
      <c r="J4161" s="13" t="s">
        <v>128</v>
      </c>
      <c r="K4161" s="15" t="n">
        <v>631</v>
      </c>
      <c r="L4161" s="15" t="n">
        <v>21</v>
      </c>
      <c r="M4161" s="15" t="n">
        <v>0</v>
      </c>
      <c r="N4161" s="12" t="n">
        <v>0</v>
      </c>
      <c r="O4161" s="12" t="n">
        <v>0</v>
      </c>
      <c r="P4161" s="12" t="n">
        <v>0</v>
      </c>
      <c r="Q4161" s="26"/>
    </row>
    <row r="4162" ht="22.5" customHeight="1">
      <c r="A4162" s="78"/>
      <c r="B4162" s="34"/>
      <c r="C4162" s="53" t="n">
        <v>11729820</v>
      </c>
      <c r="D4162" s="13" t="s">
        <v>10</v>
      </c>
      <c r="E4162" s="13" t="s">
        <v>25</v>
      </c>
      <c r="F4162" s="13" t="s">
        <v>15</v>
      </c>
      <c r="G4162" s="24" t="n">
        <v>0.3</v>
      </c>
      <c r="H4162" s="13" t="n">
        <v>100</v>
      </c>
      <c r="I4162" s="21" t="n">
        <f>G4162*H4162*7</f>
        <v>210</v>
      </c>
      <c r="J4162" s="13" t="s">
        <v>126</v>
      </c>
      <c r="K4162" s="15" t="n">
        <v>0</v>
      </c>
      <c r="L4162" s="15" t="n">
        <v>0</v>
      </c>
      <c r="M4162" s="15" t="n">
        <v>0</v>
      </c>
      <c r="N4162" s="12" t="n">
        <v>0</v>
      </c>
      <c r="O4162" s="12" t="n">
        <v>0</v>
      </c>
      <c r="P4162" s="12" t="n">
        <v>0</v>
      </c>
      <c r="Q4162" s="23" t="n">
        <f>M4164/H4162</f>
        <v>0</v>
      </c>
    </row>
    <row r="4163" ht="22.5" customHeight="1">
      <c r="A4163" s="78"/>
      <c r="B4163" s="34"/>
      <c r="C4163" s="13"/>
      <c r="D4163" s="20"/>
      <c r="E4163" s="20"/>
      <c r="F4163" s="20"/>
      <c r="G4163" s="29"/>
      <c r="H4163" s="20"/>
      <c r="I4163" s="20"/>
      <c r="J4163" s="13" t="s">
        <v>127</v>
      </c>
      <c r="K4163" s="15" t="n">
        <v>3</v>
      </c>
      <c r="L4163" s="15" t="n">
        <v>0</v>
      </c>
      <c r="M4163" s="15" t="n">
        <v>0</v>
      </c>
      <c r="N4163" s="12" t="n">
        <v>0</v>
      </c>
      <c r="O4163" s="12" t="n">
        <v>0</v>
      </c>
      <c r="P4163" s="12" t="n">
        <v>0</v>
      </c>
      <c r="Q4163" s="26"/>
    </row>
    <row r="4164" ht="22.5" customHeight="1">
      <c r="A4164" s="78"/>
      <c r="B4164" s="34"/>
      <c r="C4164" s="13"/>
      <c r="D4164" s="20"/>
      <c r="E4164" s="20"/>
      <c r="F4164" s="20"/>
      <c r="G4164" s="29"/>
      <c r="H4164" s="20"/>
      <c r="I4164" s="20"/>
      <c r="J4164" s="13" t="s">
        <v>128</v>
      </c>
      <c r="K4164" s="15" t="n">
        <v>17</v>
      </c>
      <c r="L4164" s="15" t="n">
        <v>2</v>
      </c>
      <c r="M4164" s="15" t="n">
        <v>0</v>
      </c>
      <c r="N4164" s="12" t="n">
        <v>0</v>
      </c>
      <c r="O4164" s="12" t="n">
        <v>0</v>
      </c>
      <c r="P4164" s="12" t="n">
        <v>0</v>
      </c>
      <c r="Q4164" s="26"/>
    </row>
    <row r="4165" ht="22.5" customHeight="1">
      <c r="A4165" s="78"/>
      <c r="B4165" s="34"/>
      <c r="C4165" s="53" t="n">
        <v>11729830</v>
      </c>
      <c r="D4165" s="13" t="s">
        <v>10</v>
      </c>
      <c r="E4165" s="13" t="s">
        <v>11</v>
      </c>
      <c r="F4165" s="13" t="s">
        <v>12</v>
      </c>
      <c r="G4165" s="24" t="n">
        <v>0.17</v>
      </c>
      <c r="H4165" s="13" t="n">
        <v>100</v>
      </c>
      <c r="I4165" s="21" t="n">
        <f>G4165*H4165*7</f>
        <v>119</v>
      </c>
      <c r="J4165" s="13" t="s">
        <v>126</v>
      </c>
      <c r="K4165" s="15" t="n">
        <v>0</v>
      </c>
      <c r="L4165" s="15" t="n">
        <v>0</v>
      </c>
      <c r="M4165" s="15" t="n">
        <v>0</v>
      </c>
      <c r="N4165" s="12" t="n">
        <v>0</v>
      </c>
      <c r="O4165" s="12" t="n">
        <v>0</v>
      </c>
      <c r="P4165" s="12" t="n">
        <v>0</v>
      </c>
      <c r="Q4165" s="23" t="n">
        <f>M4167/H4165</f>
        <v>0</v>
      </c>
    </row>
    <row r="4166" ht="22.5" customHeight="1">
      <c r="A4166" s="78"/>
      <c r="B4166" s="34"/>
      <c r="C4166" s="13"/>
      <c r="D4166" s="20"/>
      <c r="E4166" s="20"/>
      <c r="F4166" s="20"/>
      <c r="G4166" s="29"/>
      <c r="H4166" s="20"/>
      <c r="I4166" s="20"/>
      <c r="J4166" s="13" t="s">
        <v>127</v>
      </c>
      <c r="K4166" s="15" t="n">
        <v>1</v>
      </c>
      <c r="L4166" s="15" t="n">
        <v>0</v>
      </c>
      <c r="M4166" s="15" t="n">
        <v>0</v>
      </c>
      <c r="N4166" s="12" t="n">
        <v>0</v>
      </c>
      <c r="O4166" s="12" t="n">
        <v>0</v>
      </c>
      <c r="P4166" s="12" t="n">
        <v>0</v>
      </c>
      <c r="Q4166" s="26"/>
    </row>
    <row r="4167" ht="22.5" customHeight="1">
      <c r="A4167" s="78"/>
      <c r="B4167" s="34"/>
      <c r="C4167" s="13"/>
      <c r="D4167" s="20"/>
      <c r="E4167" s="20"/>
      <c r="F4167" s="20"/>
      <c r="G4167" s="29"/>
      <c r="H4167" s="20"/>
      <c r="I4167" s="20"/>
      <c r="J4167" s="13" t="s">
        <v>128</v>
      </c>
      <c r="K4167" s="15" t="n">
        <v>4</v>
      </c>
      <c r="L4167" s="15" t="n">
        <v>0</v>
      </c>
      <c r="M4167" s="15" t="n">
        <v>0</v>
      </c>
      <c r="N4167" s="12" t="n">
        <v>0</v>
      </c>
      <c r="O4167" s="12" t="n">
        <v>0</v>
      </c>
      <c r="P4167" s="12" t="n">
        <v>0</v>
      </c>
      <c r="Q4167" s="26"/>
    </row>
    <row r="4168" ht="22.5" customHeight="1">
      <c r="A4168" s="78"/>
      <c r="B4168" s="34"/>
      <c r="C4168" s="53" t="n">
        <v>11892329</v>
      </c>
      <c r="D4168" s="13" t="s">
        <v>10</v>
      </c>
      <c r="E4168" s="13" t="s">
        <v>11</v>
      </c>
      <c r="F4168" s="13" t="s">
        <v>15</v>
      </c>
      <c r="G4168" s="24" t="n">
        <v>0.25</v>
      </c>
      <c r="H4168" s="13" t="n">
        <v>800</v>
      </c>
      <c r="I4168" s="21" t="n">
        <f>G4168*H4168*7</f>
        <v>1400</v>
      </c>
      <c r="J4168" s="13" t="s">
        <v>126</v>
      </c>
      <c r="K4168" s="15" t="n">
        <v>11705</v>
      </c>
      <c r="L4168" s="15" t="n">
        <v>4872</v>
      </c>
      <c r="M4168" s="15" t="n">
        <v>3</v>
      </c>
      <c r="N4168" s="12" t="n">
        <v>0</v>
      </c>
      <c r="O4168" s="12" t="n">
        <v>0.22</v>
      </c>
      <c r="P4168" s="12" t="n">
        <v>0.66</v>
      </c>
      <c r="Q4168" s="23" t="n">
        <f>M4170/H4168</f>
        <v>1.25125</v>
      </c>
    </row>
    <row r="4169" ht="22.5" customHeight="1">
      <c r="A4169" s="78"/>
      <c r="B4169" s="34"/>
      <c r="C4169" s="13"/>
      <c r="D4169" s="20"/>
      <c r="E4169" s="20"/>
      <c r="F4169" s="20"/>
      <c r="G4169" s="29"/>
      <c r="H4169" s="20"/>
      <c r="I4169" s="20"/>
      <c r="J4169" s="13" t="s">
        <v>127</v>
      </c>
      <c r="K4169" s="15" t="n">
        <v>27664</v>
      </c>
      <c r="L4169" s="15" t="n">
        <v>11186</v>
      </c>
      <c r="M4169" s="15" t="n">
        <v>708</v>
      </c>
      <c r="N4169" s="12" t="n">
        <v>0.014</v>
      </c>
      <c r="O4169" s="12" t="n">
        <v>0.22</v>
      </c>
      <c r="P4169" s="12" t="n">
        <v>155.76</v>
      </c>
      <c r="Q4169" s="26"/>
    </row>
    <row r="4170" ht="22.5" customHeight="1">
      <c r="A4170" s="78"/>
      <c r="B4170" s="34"/>
      <c r="C4170" s="13"/>
      <c r="D4170" s="20"/>
      <c r="E4170" s="20"/>
      <c r="F4170" s="20"/>
      <c r="G4170" s="29"/>
      <c r="H4170" s="20"/>
      <c r="I4170" s="20"/>
      <c r="J4170" s="13" t="s">
        <v>128</v>
      </c>
      <c r="K4170" s="15" t="n">
        <v>102471</v>
      </c>
      <c r="L4170" s="15" t="n">
        <v>43739</v>
      </c>
      <c r="M4170" s="15" t="n">
        <v>1001</v>
      </c>
      <c r="N4170" s="12" t="n">
        <v>0.005</v>
      </c>
      <c r="O4170" s="12" t="n">
        <v>0.22</v>
      </c>
      <c r="P4170" s="12" t="n">
        <v>220.22</v>
      </c>
      <c r="Q4170" s="26"/>
    </row>
    <row r="4171" ht="22.5" customHeight="1">
      <c r="A4171" s="78"/>
      <c r="B4171" s="34"/>
      <c r="C4171" s="53" t="n">
        <v>91557162</v>
      </c>
      <c r="D4171" s="13" t="s">
        <v>94</v>
      </c>
      <c r="E4171" s="13" t="s">
        <v>14</v>
      </c>
      <c r="F4171" s="13" t="s">
        <v>12</v>
      </c>
      <c r="G4171" s="24" t="n">
        <v>0.2</v>
      </c>
      <c r="H4171" s="13" t="n">
        <v>333</v>
      </c>
      <c r="I4171" s="21" t="n">
        <f>G4171*H4171*7</f>
        <v>466.2</v>
      </c>
      <c r="J4171" s="13" t="s">
        <v>126</v>
      </c>
      <c r="K4171" s="15" t="n">
        <v>0</v>
      </c>
      <c r="L4171" s="15" t="n">
        <v>0</v>
      </c>
      <c r="M4171" s="15" t="n">
        <v>0</v>
      </c>
      <c r="N4171" s="12" t="n">
        <v>0</v>
      </c>
      <c r="O4171" s="12" t="n">
        <v>0</v>
      </c>
      <c r="P4171" s="12" t="n">
        <v>0</v>
      </c>
      <c r="Q4171" s="23" t="n">
        <f>M4173/H4171</f>
        <v>0</v>
      </c>
    </row>
    <row r="4172" ht="22.5" customHeight="1">
      <c r="A4172" s="78"/>
      <c r="B4172" s="34"/>
      <c r="C4172" s="13"/>
      <c r="D4172" s="20"/>
      <c r="E4172" s="20"/>
      <c r="F4172" s="20"/>
      <c r="G4172" s="29"/>
      <c r="H4172" s="20"/>
      <c r="I4172" s="20"/>
      <c r="J4172" s="13" t="s">
        <v>127</v>
      </c>
      <c r="K4172" s="15" t="n">
        <v>0</v>
      </c>
      <c r="L4172" s="15" t="n">
        <v>0</v>
      </c>
      <c r="M4172" s="15" t="n">
        <v>0</v>
      </c>
      <c r="N4172" s="12" t="n">
        <v>0</v>
      </c>
      <c r="O4172" s="12" t="n">
        <v>0</v>
      </c>
      <c r="P4172" s="12" t="n">
        <v>0</v>
      </c>
      <c r="Q4172" s="26"/>
      <c r="R4172" s="4" t="s">
        <v>176</v>
      </c>
    </row>
    <row r="4173" ht="22.5" customHeight="1">
      <c r="A4173" s="78"/>
      <c r="B4173" s="34"/>
      <c r="C4173" s="13"/>
      <c r="D4173" s="20"/>
      <c r="E4173" s="20"/>
      <c r="F4173" s="20"/>
      <c r="G4173" s="29"/>
      <c r="H4173" s="20"/>
      <c r="I4173" s="20"/>
      <c r="J4173" s="13" t="s">
        <v>128</v>
      </c>
      <c r="K4173" s="15" t="n">
        <v>0</v>
      </c>
      <c r="L4173" s="15" t="n">
        <v>0</v>
      </c>
      <c r="M4173" s="15" t="n">
        <v>0</v>
      </c>
      <c r="N4173" s="12" t="n">
        <v>0</v>
      </c>
      <c r="O4173" s="12" t="n">
        <v>0</v>
      </c>
      <c r="P4173" s="12" t="n">
        <v>0</v>
      </c>
      <c r="Q4173" s="26"/>
    </row>
    <row r="4174" ht="22.5" customHeight="1">
      <c r="A4174" s="78"/>
      <c r="B4174" s="34"/>
      <c r="C4174" s="53" t="n">
        <v>91560708</v>
      </c>
      <c r="D4174" s="13" t="s">
        <v>31</v>
      </c>
      <c r="E4174" s="13" t="s">
        <v>32</v>
      </c>
      <c r="F4174" s="13" t="s">
        <v>15</v>
      </c>
      <c r="G4174" s="24" t="n">
        <v>0.09</v>
      </c>
      <c r="H4174" s="13" t="n">
        <v>800</v>
      </c>
      <c r="I4174" s="21" t="n">
        <f>G4174*H4174*7</f>
        <v>504</v>
      </c>
      <c r="J4174" s="13" t="s">
        <v>126</v>
      </c>
      <c r="K4174" s="15" t="n">
        <v>435</v>
      </c>
      <c r="L4174" s="15" t="n">
        <v>32</v>
      </c>
      <c r="M4174" s="15" t="n">
        <v>0</v>
      </c>
      <c r="N4174" s="12" t="n">
        <v>0</v>
      </c>
      <c r="O4174" s="12" t="n">
        <v>0</v>
      </c>
      <c r="P4174" s="12" t="n">
        <v>0</v>
      </c>
      <c r="Q4174" s="23" t="n">
        <f>M4176/H4174</f>
        <v>0.2475</v>
      </c>
    </row>
    <row r="4175" ht="22.5" customHeight="1">
      <c r="A4175" s="78"/>
      <c r="B4175" s="34"/>
      <c r="C4175" s="13"/>
      <c r="D4175" s="20"/>
      <c r="E4175" s="20"/>
      <c r="F4175" s="20"/>
      <c r="G4175" s="29"/>
      <c r="H4175" s="20"/>
      <c r="I4175" s="20"/>
      <c r="J4175" s="13" t="s">
        <v>127</v>
      </c>
      <c r="K4175" s="15" t="n">
        <v>6990</v>
      </c>
      <c r="L4175" s="15" t="n">
        <v>2895</v>
      </c>
      <c r="M4175" s="15" t="n">
        <v>89</v>
      </c>
      <c r="N4175" s="12" t="n">
        <v>0.003</v>
      </c>
      <c r="O4175" s="12" t="n">
        <v>0.09</v>
      </c>
      <c r="P4175" s="12" t="n">
        <v>8.01</v>
      </c>
      <c r="Q4175" s="26"/>
    </row>
    <row r="4176" ht="22.5" customHeight="1">
      <c r="A4176" s="78"/>
      <c r="B4176" s="34"/>
      <c r="C4176" s="13"/>
      <c r="D4176" s="20"/>
      <c r="E4176" s="20"/>
      <c r="F4176" s="20"/>
      <c r="G4176" s="29"/>
      <c r="H4176" s="20"/>
      <c r="I4176" s="20"/>
      <c r="J4176" s="13" t="s">
        <v>128</v>
      </c>
      <c r="K4176" s="15" t="n">
        <v>20701</v>
      </c>
      <c r="L4176" s="15" t="n">
        <v>7316</v>
      </c>
      <c r="M4176" s="15" t="n">
        <v>198</v>
      </c>
      <c r="N4176" s="12" t="n">
        <v>0.002</v>
      </c>
      <c r="O4176" s="12" t="n">
        <v>0.09</v>
      </c>
      <c r="P4176" s="12" t="n">
        <v>17.82</v>
      </c>
      <c r="Q4176" s="26"/>
    </row>
    <row r="4177" ht="22.5" customHeight="1">
      <c r="A4177" s="78"/>
      <c r="B4177" s="34"/>
      <c r="C4177" s="53" t="n">
        <v>91560709</v>
      </c>
      <c r="D4177" s="13" t="s">
        <v>31</v>
      </c>
      <c r="E4177" s="13" t="s">
        <v>33</v>
      </c>
      <c r="F4177" s="13" t="s">
        <v>15</v>
      </c>
      <c r="G4177" s="24" t="n">
        <v>0.06</v>
      </c>
      <c r="H4177" s="13" t="n">
        <v>500</v>
      </c>
      <c r="I4177" s="21" t="n">
        <f>G4177*H4177*7</f>
        <v>210</v>
      </c>
      <c r="J4177" s="13" t="s">
        <v>126</v>
      </c>
      <c r="K4177" s="15" t="n">
        <v>456</v>
      </c>
      <c r="L4177" s="15" t="n">
        <v>34</v>
      </c>
      <c r="M4177" s="15" t="n">
        <v>0</v>
      </c>
      <c r="N4177" s="12" t="n">
        <v>0</v>
      </c>
      <c r="O4177" s="12" t="n">
        <v>0</v>
      </c>
      <c r="P4177" s="12" t="n">
        <v>0</v>
      </c>
      <c r="Q4177" s="23" t="n">
        <f>M4179/H4177</f>
        <v>1</v>
      </c>
    </row>
    <row r="4178" ht="22.5" customHeight="1">
      <c r="A4178" s="78"/>
      <c r="B4178" s="34"/>
      <c r="C4178" s="13"/>
      <c r="D4178" s="20"/>
      <c r="E4178" s="20"/>
      <c r="F4178" s="20"/>
      <c r="G4178" s="29"/>
      <c r="H4178" s="20"/>
      <c r="I4178" s="20"/>
      <c r="J4178" s="13" t="s">
        <v>127</v>
      </c>
      <c r="K4178" s="15" t="n">
        <v>30640</v>
      </c>
      <c r="L4178" s="15" t="n">
        <v>17403</v>
      </c>
      <c r="M4178" s="15" t="n">
        <v>423</v>
      </c>
      <c r="N4178" s="12" t="n">
        <v>0.001</v>
      </c>
      <c r="O4178" s="12" t="n">
        <v>0.06</v>
      </c>
      <c r="P4178" s="12" t="n">
        <v>25.38</v>
      </c>
      <c r="Q4178" s="26"/>
    </row>
    <row r="4179" ht="22.5" customHeight="1">
      <c r="A4179" s="78"/>
      <c r="B4179" s="34"/>
      <c r="C4179" s="13"/>
      <c r="D4179" s="20"/>
      <c r="E4179" s="20"/>
      <c r="F4179" s="20"/>
      <c r="G4179" s="29"/>
      <c r="H4179" s="20"/>
      <c r="I4179" s="20"/>
      <c r="J4179" s="13" t="s">
        <v>128</v>
      </c>
      <c r="K4179" s="15" t="n">
        <v>61970</v>
      </c>
      <c r="L4179" s="15" t="n">
        <v>34366</v>
      </c>
      <c r="M4179" s="15" t="n">
        <v>500</v>
      </c>
      <c r="N4179" s="12" t="n">
        <v>0.001</v>
      </c>
      <c r="O4179" s="12" t="n">
        <v>0.06</v>
      </c>
      <c r="P4179" s="12" t="n">
        <v>30</v>
      </c>
      <c r="Q4179" s="26"/>
    </row>
    <row r="4180" ht="22.5" customHeight="1">
      <c r="A4180" s="78"/>
      <c r="B4180" s="34"/>
      <c r="C4180" s="53" t="n">
        <v>12064281</v>
      </c>
      <c r="D4180" s="13" t="s">
        <v>16</v>
      </c>
      <c r="E4180" s="13" t="s">
        <v>18</v>
      </c>
      <c r="F4180" s="13" t="s">
        <v>15</v>
      </c>
      <c r="G4180" s="24" t="n">
        <v>0.7</v>
      </c>
      <c r="H4180" s="13" t="n">
        <v>100</v>
      </c>
      <c r="I4180" s="21" t="n">
        <f>G4180*H4180*7</f>
        <v>490</v>
      </c>
      <c r="J4180" s="13" t="s">
        <v>126</v>
      </c>
      <c r="K4180" s="15" t="n">
        <v>0</v>
      </c>
      <c r="L4180" s="15" t="n">
        <v>0</v>
      </c>
      <c r="M4180" s="15" t="n">
        <v>0</v>
      </c>
      <c r="N4180" s="12" t="n">
        <v>0</v>
      </c>
      <c r="O4180" s="12" t="n">
        <v>0</v>
      </c>
      <c r="P4180" s="12" t="n">
        <v>0</v>
      </c>
      <c r="Q4180" s="23" t="n">
        <v>0</v>
      </c>
    </row>
    <row r="4181" ht="22.5" customHeight="1">
      <c r="A4181" s="78"/>
      <c r="B4181" s="34"/>
      <c r="C4181" s="13"/>
      <c r="D4181" s="20"/>
      <c r="E4181" s="20"/>
      <c r="F4181" s="20"/>
      <c r="G4181" s="29"/>
      <c r="H4181" s="20"/>
      <c r="I4181" s="20"/>
      <c r="J4181" s="13" t="s">
        <v>127</v>
      </c>
      <c r="K4181" s="15" t="n">
        <v>2</v>
      </c>
      <c r="L4181" s="15" t="n">
        <v>0</v>
      </c>
      <c r="M4181" s="15" t="n">
        <v>0</v>
      </c>
      <c r="N4181" s="12" t="n">
        <v>0</v>
      </c>
      <c r="O4181" s="12" t="n">
        <v>0</v>
      </c>
      <c r="P4181" s="12" t="n">
        <v>0</v>
      </c>
      <c r="Q4181" s="26"/>
    </row>
    <row r="4182" ht="22.5" customHeight="1">
      <c r="A4182" s="78"/>
      <c r="B4182" s="34"/>
      <c r="C4182" s="13"/>
      <c r="D4182" s="20"/>
      <c r="E4182" s="20"/>
      <c r="F4182" s="20"/>
      <c r="G4182" s="29"/>
      <c r="H4182" s="20"/>
      <c r="I4182" s="20"/>
      <c r="J4182" s="13" t="s">
        <v>128</v>
      </c>
      <c r="K4182" s="15" t="n">
        <v>4631</v>
      </c>
      <c r="L4182" s="15" t="n">
        <v>7</v>
      </c>
      <c r="M4182" s="15" t="n">
        <v>0</v>
      </c>
      <c r="N4182" s="12" t="n">
        <v>0</v>
      </c>
      <c r="O4182" s="12" t="n">
        <v>0</v>
      </c>
      <c r="P4182" s="12" t="n">
        <v>0</v>
      </c>
      <c r="Q4182" s="26"/>
    </row>
    <row r="4183" ht="22.5" customHeight="1">
      <c r="A4183" s="78"/>
      <c r="B4183" s="34"/>
      <c r="C4183" s="53" t="n">
        <v>11987622</v>
      </c>
      <c r="D4183" s="13" t="s">
        <v>10</v>
      </c>
      <c r="E4183" s="13" t="s">
        <v>11</v>
      </c>
      <c r="F4183" s="13" t="s">
        <v>30</v>
      </c>
      <c r="G4183" s="24" t="n">
        <v>0.23</v>
      </c>
      <c r="H4183" s="13" t="n">
        <v>200</v>
      </c>
      <c r="I4183" s="21" t="n">
        <f>G4183*H4183*7</f>
        <v>322</v>
      </c>
      <c r="J4183" s="13" t="s">
        <v>126</v>
      </c>
      <c r="K4183" s="15" t="n">
        <v>0</v>
      </c>
      <c r="L4183" s="15" t="n">
        <v>0</v>
      </c>
      <c r="M4183" s="15" t="n">
        <v>0</v>
      </c>
      <c r="N4183" s="12" t="n">
        <v>0</v>
      </c>
      <c r="O4183" s="12" t="n">
        <v>0</v>
      </c>
      <c r="P4183" s="12" t="n">
        <v>0</v>
      </c>
      <c r="Q4183" s="23" t="n">
        <f>M4185/H4183</f>
        <v>0.005</v>
      </c>
    </row>
    <row r="4184" ht="22.5" customHeight="1">
      <c r="A4184" s="78"/>
      <c r="B4184" s="34"/>
      <c r="C4184" s="13"/>
      <c r="D4184" s="20"/>
      <c r="E4184" s="20"/>
      <c r="F4184" s="20"/>
      <c r="G4184" s="29"/>
      <c r="H4184" s="20"/>
      <c r="I4184" s="20"/>
      <c r="J4184" s="13" t="s">
        <v>127</v>
      </c>
      <c r="K4184" s="15" t="n">
        <v>2895</v>
      </c>
      <c r="L4184" s="15" t="n">
        <v>645</v>
      </c>
      <c r="M4184" s="15" t="n">
        <v>0</v>
      </c>
      <c r="N4184" s="12" t="n">
        <v>0</v>
      </c>
      <c r="O4184" s="12" t="n">
        <v>0</v>
      </c>
      <c r="P4184" s="12" t="n">
        <v>0.24</v>
      </c>
      <c r="Q4184" s="26"/>
    </row>
    <row r="4185" ht="22.5" customHeight="1">
      <c r="A4185" s="78"/>
      <c r="B4185" s="34"/>
      <c r="C4185" s="13"/>
      <c r="D4185" s="20"/>
      <c r="E4185" s="20"/>
      <c r="F4185" s="20"/>
      <c r="G4185" s="29"/>
      <c r="H4185" s="20"/>
      <c r="I4185" s="20"/>
      <c r="J4185" s="13" t="s">
        <v>128</v>
      </c>
      <c r="K4185" s="15" t="n">
        <v>7847</v>
      </c>
      <c r="L4185" s="15" t="n">
        <v>1667</v>
      </c>
      <c r="M4185" s="15" t="n">
        <v>1</v>
      </c>
      <c r="N4185" s="12" t="n">
        <v>0.01</v>
      </c>
      <c r="O4185" s="12" t="n">
        <v>0.81</v>
      </c>
      <c r="P4185" s="12" t="n">
        <v>0.81</v>
      </c>
      <c r="Q4185" s="26"/>
    </row>
    <row r="4186" ht="22.5" customHeight="1">
      <c r="A4186" s="78"/>
      <c r="B4186" s="34"/>
      <c r="C4186" s="53" t="n">
        <v>91565960</v>
      </c>
      <c r="D4186" s="13" t="s">
        <v>93</v>
      </c>
      <c r="E4186" s="13" t="s">
        <v>54</v>
      </c>
      <c r="F4186" s="13" t="s">
        <v>12</v>
      </c>
      <c r="G4186" s="24" t="n">
        <v>0.5</v>
      </c>
      <c r="H4186" s="13" t="n">
        <v>50</v>
      </c>
      <c r="I4186" s="21" t="n">
        <f>G4186*H4186*7</f>
        <v>175</v>
      </c>
      <c r="J4186" s="13" t="s">
        <v>126</v>
      </c>
      <c r="K4186" s="15" t="n">
        <v>0</v>
      </c>
      <c r="L4186" s="15" t="n">
        <v>0</v>
      </c>
      <c r="M4186" s="15" t="n">
        <v>0</v>
      </c>
      <c r="N4186" s="12" t="n">
        <v>0</v>
      </c>
      <c r="O4186" s="12" t="n">
        <v>0</v>
      </c>
      <c r="P4186" s="12" t="n">
        <v>0</v>
      </c>
      <c r="Q4186" s="23" t="n">
        <f>M4188/H4186</f>
        <v>0</v>
      </c>
    </row>
    <row r="4187" ht="22.5" customHeight="1">
      <c r="A4187" s="78"/>
      <c r="B4187" s="34"/>
      <c r="C4187" s="13"/>
      <c r="D4187" s="20"/>
      <c r="E4187" s="20"/>
      <c r="F4187" s="20"/>
      <c r="G4187" s="29"/>
      <c r="H4187" s="20"/>
      <c r="I4187" s="20"/>
      <c r="J4187" s="13" t="s">
        <v>127</v>
      </c>
      <c r="K4187" s="15" t="n">
        <v>1</v>
      </c>
      <c r="L4187" s="15" t="n">
        <v>0</v>
      </c>
      <c r="M4187" s="15" t="n">
        <v>0</v>
      </c>
      <c r="N4187" s="12" t="n">
        <v>0</v>
      </c>
      <c r="O4187" s="12" t="n">
        <v>0</v>
      </c>
      <c r="P4187" s="12" t="n">
        <v>0</v>
      </c>
      <c r="Q4187" s="26"/>
    </row>
    <row r="4188" ht="22.5" customHeight="1">
      <c r="A4188" s="78"/>
      <c r="B4188" s="34"/>
      <c r="C4188" s="13"/>
      <c r="D4188" s="20"/>
      <c r="E4188" s="20"/>
      <c r="F4188" s="20"/>
      <c r="G4188" s="29"/>
      <c r="H4188" s="20"/>
      <c r="I4188" s="20"/>
      <c r="J4188" s="13" t="s">
        <v>128</v>
      </c>
      <c r="K4188" s="15" t="n">
        <v>33</v>
      </c>
      <c r="L4188" s="15" t="n">
        <v>19</v>
      </c>
      <c r="M4188" s="15" t="n">
        <v>0</v>
      </c>
      <c r="N4188" s="12" t="n">
        <v>0</v>
      </c>
      <c r="O4188" s="12" t="n">
        <v>0</v>
      </c>
      <c r="P4188" s="12" t="n">
        <v>0.1596</v>
      </c>
      <c r="Q4188" s="26"/>
    </row>
    <row r="4189" ht="22.5" customHeight="1">
      <c r="A4189" s="78"/>
      <c r="B4189" s="76" t="s">
        <v>129</v>
      </c>
      <c r="C4189" s="13" t="n">
        <v>6061077</v>
      </c>
      <c r="D4189" s="13" t="s">
        <v>35</v>
      </c>
      <c r="E4189" s="13" t="s">
        <v>14</v>
      </c>
      <c r="F4189" s="13" t="s">
        <v>15</v>
      </c>
      <c r="G4189" s="24" t="n">
        <v>2</v>
      </c>
      <c r="H4189" s="13" t="n">
        <v>20</v>
      </c>
      <c r="I4189" s="21" t="n">
        <f>G4189*H4189*7</f>
        <v>280</v>
      </c>
      <c r="J4189" s="13" t="s">
        <v>126</v>
      </c>
      <c r="K4189" s="17" t="n">
        <v>329</v>
      </c>
      <c r="L4189" s="15" t="n">
        <v>0</v>
      </c>
      <c r="M4189" s="15" t="n">
        <v>0</v>
      </c>
      <c r="N4189" s="12" t="n">
        <v>0</v>
      </c>
      <c r="O4189" s="12" t="n">
        <v>0</v>
      </c>
      <c r="P4189" s="12" t="n">
        <v>0</v>
      </c>
      <c r="Q4189" s="23" t="n">
        <f>M4191/H4189</f>
        <v>0.45</v>
      </c>
    </row>
    <row r="4190" ht="22.5" customHeight="1">
      <c r="A4190" s="78"/>
      <c r="B4190" s="34"/>
      <c r="C4190" s="13"/>
      <c r="D4190" s="20"/>
      <c r="E4190" s="20"/>
      <c r="F4190" s="20"/>
      <c r="G4190" s="29"/>
      <c r="H4190" s="20"/>
      <c r="I4190" s="20"/>
      <c r="J4190" s="13" t="s">
        <v>127</v>
      </c>
      <c r="K4190" s="17" t="n">
        <v>20485</v>
      </c>
      <c r="L4190" s="15" t="n">
        <v>525</v>
      </c>
      <c r="M4190" s="15" t="n">
        <v>4</v>
      </c>
      <c r="N4190" s="12" t="n">
        <v>0.003</v>
      </c>
      <c r="O4190" s="12" t="n">
        <v>0.413</v>
      </c>
      <c r="P4190" s="12" t="n">
        <v>1.651</v>
      </c>
      <c r="Q4190" s="26"/>
    </row>
    <row r="4191" ht="22.5" customHeight="1">
      <c r="A4191" s="78"/>
      <c r="B4191" s="34"/>
      <c r="C4191" s="13"/>
      <c r="D4191" s="20"/>
      <c r="E4191" s="20"/>
      <c r="F4191" s="20"/>
      <c r="G4191" s="29"/>
      <c r="H4191" s="20"/>
      <c r="I4191" s="20"/>
      <c r="J4191" s="13" t="s">
        <v>128</v>
      </c>
      <c r="K4191" s="17" t="n">
        <v>68975</v>
      </c>
      <c r="L4191" s="15" t="n">
        <v>1129</v>
      </c>
      <c r="M4191" s="15" t="n">
        <v>9</v>
      </c>
      <c r="N4191" s="12" t="n">
        <v>0.004</v>
      </c>
      <c r="O4191" s="12" t="n">
        <v>0.442</v>
      </c>
      <c r="P4191" s="12" t="n">
        <v>3.975</v>
      </c>
      <c r="Q4191" s="26"/>
    </row>
    <row r="4192" ht="22.5" customHeight="1">
      <c r="A4192" s="78"/>
      <c r="B4192" s="34"/>
      <c r="C4192" s="13" t="n">
        <v>6607117</v>
      </c>
      <c r="D4192" s="13" t="s">
        <v>35</v>
      </c>
      <c r="E4192" s="13" t="s">
        <v>14</v>
      </c>
      <c r="F4192" s="13" t="s">
        <v>15</v>
      </c>
      <c r="G4192" s="24" t="n">
        <v>2</v>
      </c>
      <c r="H4192" s="13" t="n">
        <v>300</v>
      </c>
      <c r="I4192" s="21" t="n">
        <f>G4192*H4192*7</f>
        <v>4200</v>
      </c>
      <c r="J4192" s="13" t="s">
        <v>126</v>
      </c>
      <c r="K4192" s="17" t="n">
        <v>282</v>
      </c>
      <c r="L4192" s="15" t="n">
        <v>30</v>
      </c>
      <c r="M4192" s="15" t="n">
        <v>3</v>
      </c>
      <c r="N4192" s="12" t="n">
        <v>0.014</v>
      </c>
      <c r="O4192" s="12" t="n">
        <v>0.142</v>
      </c>
      <c r="P4192" s="12" t="n">
        <v>0.425</v>
      </c>
      <c r="Q4192" s="23" t="n">
        <f>M4194/H4192</f>
        <v>0.813333333333333</v>
      </c>
    </row>
    <row r="4193" ht="22.5" customHeight="1">
      <c r="A4193" s="78"/>
      <c r="B4193" s="34"/>
      <c r="C4193" s="13"/>
      <c r="D4193" s="20"/>
      <c r="E4193" s="20"/>
      <c r="F4193" s="20"/>
      <c r="G4193" s="29"/>
      <c r="H4193" s="20"/>
      <c r="I4193" s="20"/>
      <c r="J4193" s="13" t="s">
        <v>127</v>
      </c>
      <c r="K4193" s="15" t="n">
        <v>9869</v>
      </c>
      <c r="L4193" s="15" t="n">
        <v>1139</v>
      </c>
      <c r="M4193" s="15" t="n">
        <v>47</v>
      </c>
      <c r="N4193" s="12" t="n">
        <v>0.03</v>
      </c>
      <c r="O4193" s="12" t="n">
        <v>0.739</v>
      </c>
      <c r="P4193" s="12" t="n">
        <v>34.727</v>
      </c>
      <c r="Q4193" s="26"/>
    </row>
    <row r="4194" ht="22.5" customHeight="1">
      <c r="A4194" s="78"/>
      <c r="B4194" s="34"/>
      <c r="C4194" s="13"/>
      <c r="D4194" s="20"/>
      <c r="E4194" s="20"/>
      <c r="F4194" s="20"/>
      <c r="G4194" s="29"/>
      <c r="H4194" s="20"/>
      <c r="I4194" s="20"/>
      <c r="J4194" s="13" t="s">
        <v>128</v>
      </c>
      <c r="K4194" s="44" t="n">
        <v>35765</v>
      </c>
      <c r="L4194" s="15" t="n">
        <v>3285</v>
      </c>
      <c r="M4194" s="15" t="n">
        <v>244</v>
      </c>
      <c r="N4194" s="12" t="n">
        <v>0.052</v>
      </c>
      <c r="O4194" s="12" t="n">
        <v>0.7</v>
      </c>
      <c r="P4194" s="12" t="n">
        <v>170.901</v>
      </c>
      <c r="Q4194" s="26"/>
    </row>
    <row r="4195" ht="22.5" customHeight="1">
      <c r="A4195" s="78"/>
      <c r="B4195" s="34"/>
      <c r="C4195" s="13" t="n">
        <v>5497580</v>
      </c>
      <c r="D4195" s="13" t="s">
        <v>31</v>
      </c>
      <c r="E4195" s="13" t="s">
        <v>17</v>
      </c>
      <c r="F4195" s="13" t="s">
        <v>15</v>
      </c>
      <c r="G4195" s="24" t="n">
        <v>0.28</v>
      </c>
      <c r="H4195" s="13" t="n">
        <v>1700</v>
      </c>
      <c r="I4195" s="21" t="n">
        <f>G4195*H4195*7</f>
        <v>3332</v>
      </c>
      <c r="J4195" s="13" t="s">
        <v>126</v>
      </c>
      <c r="K4195" s="17" t="n">
        <v>1806</v>
      </c>
      <c r="L4195" s="15" t="n">
        <v>530</v>
      </c>
      <c r="M4195" s="15" t="n">
        <v>15</v>
      </c>
      <c r="N4195" s="12" t="n">
        <v>0.007</v>
      </c>
      <c r="O4195" s="12" t="n">
        <v>0.25</v>
      </c>
      <c r="P4195" s="12" t="n">
        <v>3.755</v>
      </c>
      <c r="Q4195" s="23" t="n">
        <f>M4197/H4195</f>
        <v>0.975882352941176</v>
      </c>
    </row>
    <row r="4196" ht="22.5" customHeight="1">
      <c r="A4196" s="78"/>
      <c r="B4196" s="34"/>
      <c r="C4196" s="13"/>
      <c r="D4196" s="20"/>
      <c r="E4196" s="20"/>
      <c r="F4196" s="20"/>
      <c r="G4196" s="29"/>
      <c r="H4196" s="20"/>
      <c r="I4196" s="20"/>
      <c r="J4196" s="13" t="s">
        <v>127</v>
      </c>
      <c r="K4196" s="17" t="n">
        <v>172648</v>
      </c>
      <c r="L4196" s="15" t="n">
        <v>49205</v>
      </c>
      <c r="M4196" s="15" t="n">
        <v>1043</v>
      </c>
      <c r="N4196" s="12" t="n">
        <v>0.005</v>
      </c>
      <c r="O4196" s="12" t="n">
        <v>0.254</v>
      </c>
      <c r="P4196" s="12" t="n">
        <v>264.63</v>
      </c>
      <c r="Q4196" s="26"/>
      <c r="R4196" s="4" t="s">
        <v>177</v>
      </c>
    </row>
    <row r="4197" ht="22.5" customHeight="1">
      <c r="A4197" s="78"/>
      <c r="B4197" s="34"/>
      <c r="C4197" s="13"/>
      <c r="D4197" s="20"/>
      <c r="E4197" s="20"/>
      <c r="F4197" s="20"/>
      <c r="G4197" s="29"/>
      <c r="H4197" s="20"/>
      <c r="I4197" s="20"/>
      <c r="J4197" s="13" t="s">
        <v>128</v>
      </c>
      <c r="K4197" s="17" t="n">
        <v>371155</v>
      </c>
      <c r="L4197" s="15" t="n">
        <v>94668</v>
      </c>
      <c r="M4197" s="15" t="n">
        <v>1659</v>
      </c>
      <c r="N4197" s="12" t="n">
        <v>0.004</v>
      </c>
      <c r="O4197" s="12" t="n">
        <v>0.253</v>
      </c>
      <c r="P4197" s="12" t="n">
        <v>419.99</v>
      </c>
      <c r="Q4197" s="26"/>
    </row>
    <row r="4198" ht="22.5" customHeight="1">
      <c r="A4198" s="78"/>
      <c r="B4198" s="34"/>
      <c r="C4198" s="13" t="n">
        <v>91407542</v>
      </c>
      <c r="D4198" s="13" t="s">
        <v>31</v>
      </c>
      <c r="E4198" s="13" t="s">
        <v>36</v>
      </c>
      <c r="F4198" s="13" t="s">
        <v>15</v>
      </c>
      <c r="G4198" s="24" t="n">
        <v>0.02</v>
      </c>
      <c r="H4198" s="13" t="n">
        <v>500</v>
      </c>
      <c r="I4198" s="21" t="n">
        <f>G4198*H4198*7</f>
        <v>70</v>
      </c>
      <c r="J4198" s="13" t="s">
        <v>126</v>
      </c>
      <c r="K4198" s="17" t="n">
        <v>1798</v>
      </c>
      <c r="L4198" s="15" t="n">
        <v>316</v>
      </c>
      <c r="M4198" s="15" t="n">
        <v>6</v>
      </c>
      <c r="N4198" s="12" t="n">
        <v>0</v>
      </c>
      <c r="O4198" s="12" t="n">
        <v>0.025</v>
      </c>
      <c r="P4198" s="12" t="n">
        <v>0.148</v>
      </c>
      <c r="Q4198" s="23" t="n">
        <f>M4200/H4198</f>
        <v>1.07</v>
      </c>
    </row>
    <row r="4199" ht="22.5" customHeight="1">
      <c r="A4199" s="78"/>
      <c r="B4199" s="34"/>
      <c r="C4199" s="13"/>
      <c r="D4199" s="20"/>
      <c r="E4199" s="20"/>
      <c r="F4199" s="20"/>
      <c r="G4199" s="29"/>
      <c r="H4199" s="20"/>
      <c r="I4199" s="20"/>
      <c r="J4199" s="13" t="s">
        <v>127</v>
      </c>
      <c r="K4199" s="17" t="n">
        <v>80433</v>
      </c>
      <c r="L4199" s="15" t="n">
        <v>22900</v>
      </c>
      <c r="M4199" s="15" t="n">
        <v>535</v>
      </c>
      <c r="N4199" s="12" t="n">
        <v>0</v>
      </c>
      <c r="O4199" s="12" t="n">
        <v>0.02</v>
      </c>
      <c r="P4199" s="12" t="n">
        <v>10.934</v>
      </c>
      <c r="Q4199" s="26"/>
    </row>
    <row r="4200" ht="22.5" customHeight="1">
      <c r="A4200" s="78"/>
      <c r="B4200" s="34"/>
      <c r="C4200" s="13"/>
      <c r="D4200" s="20"/>
      <c r="E4200" s="20"/>
      <c r="F4200" s="20"/>
      <c r="G4200" s="29"/>
      <c r="H4200" s="20"/>
      <c r="I4200" s="20"/>
      <c r="J4200" s="13" t="s">
        <v>128</v>
      </c>
      <c r="K4200" s="17" t="n">
        <v>138700</v>
      </c>
      <c r="L4200" s="15" t="n">
        <v>30801</v>
      </c>
      <c r="M4200" s="15" t="n">
        <v>535</v>
      </c>
      <c r="N4200" s="12" t="n">
        <v>0</v>
      </c>
      <c r="O4200" s="12" t="n">
        <v>0.02</v>
      </c>
      <c r="P4200" s="12" t="n">
        <v>10.934</v>
      </c>
      <c r="Q4200" s="26"/>
    </row>
    <row r="4201" ht="22.5" customHeight="1">
      <c r="A4201" s="78"/>
      <c r="B4201" s="34"/>
      <c r="C4201" s="13" t="n">
        <v>8998645</v>
      </c>
      <c r="D4201" s="13" t="s">
        <v>31</v>
      </c>
      <c r="E4201" s="13" t="s">
        <v>17</v>
      </c>
      <c r="F4201" s="13" t="s">
        <v>15</v>
      </c>
      <c r="G4201" s="24" t="n">
        <v>0.28</v>
      </c>
      <c r="H4201" s="13" t="n">
        <v>200</v>
      </c>
      <c r="I4201" s="21" t="n">
        <f>G4201*H4201*7</f>
        <v>392</v>
      </c>
      <c r="J4201" s="13" t="s">
        <v>126</v>
      </c>
      <c r="K4201" s="17" t="n">
        <v>2857</v>
      </c>
      <c r="L4201" s="15" t="n">
        <v>28</v>
      </c>
      <c r="M4201" s="15" t="n">
        <v>0</v>
      </c>
      <c r="N4201" s="12" t="n">
        <v>0</v>
      </c>
      <c r="O4201" s="12" t="n">
        <v>0</v>
      </c>
      <c r="P4201" s="12" t="n">
        <v>0</v>
      </c>
      <c r="Q4201" s="23" t="n">
        <f>M4203/H4201</f>
        <v>0.045</v>
      </c>
    </row>
    <row r="4202" ht="22.5" customHeight="1">
      <c r="A4202" s="78"/>
      <c r="B4202" s="34"/>
      <c r="C4202" s="13"/>
      <c r="D4202" s="20"/>
      <c r="E4202" s="20"/>
      <c r="F4202" s="20"/>
      <c r="G4202" s="29"/>
      <c r="H4202" s="20"/>
      <c r="I4202" s="20"/>
      <c r="J4202" s="13" t="s">
        <v>127</v>
      </c>
      <c r="K4202" s="17" t="n">
        <v>26691</v>
      </c>
      <c r="L4202" s="15" t="n">
        <v>196</v>
      </c>
      <c r="M4202" s="15" t="n">
        <v>0</v>
      </c>
      <c r="N4202" s="12" t="n">
        <v>0</v>
      </c>
      <c r="O4202" s="12" t="n">
        <v>0</v>
      </c>
      <c r="P4202" s="12" t="n">
        <v>0</v>
      </c>
      <c r="Q4202" s="26"/>
    </row>
    <row r="4203" ht="22.5" customHeight="1">
      <c r="A4203" s="78"/>
      <c r="B4203" s="34"/>
      <c r="C4203" s="13"/>
      <c r="D4203" s="20"/>
      <c r="E4203" s="20"/>
      <c r="F4203" s="20"/>
      <c r="G4203" s="29"/>
      <c r="H4203" s="20"/>
      <c r="I4203" s="20"/>
      <c r="J4203" s="13" t="s">
        <v>128</v>
      </c>
      <c r="K4203" s="17" t="n">
        <v>88001</v>
      </c>
      <c r="L4203" s="15" t="n">
        <v>473</v>
      </c>
      <c r="M4203" s="17" t="n">
        <v>9</v>
      </c>
      <c r="N4203" s="12" t="n">
        <v>0.004</v>
      </c>
      <c r="O4203" s="12" t="n">
        <v>0.187</v>
      </c>
      <c r="P4203" s="12" t="n">
        <v>1.687</v>
      </c>
      <c r="Q4203" s="26"/>
    </row>
    <row r="4204" ht="22.5" customHeight="1">
      <c r="A4204" s="78"/>
      <c r="B4204" s="34"/>
      <c r="C4204" s="13" t="n">
        <v>4383473</v>
      </c>
      <c r="D4204" s="13" t="s">
        <v>35</v>
      </c>
      <c r="E4204" s="13" t="s">
        <v>14</v>
      </c>
      <c r="F4204" s="13" t="s">
        <v>15</v>
      </c>
      <c r="G4204" s="24" t="n">
        <v>0.2</v>
      </c>
      <c r="H4204" s="13" t="n">
        <v>150</v>
      </c>
      <c r="I4204" s="21" t="n">
        <f>G4204*H4204*7</f>
        <v>210</v>
      </c>
      <c r="J4204" s="13" t="s">
        <v>126</v>
      </c>
      <c r="K4204" s="17" t="n">
        <v>39</v>
      </c>
      <c r="L4204" s="15" t="n">
        <v>6</v>
      </c>
      <c r="M4204" s="15" t="n">
        <v>0</v>
      </c>
      <c r="N4204" s="12" t="n">
        <v>0</v>
      </c>
      <c r="O4204" s="12" t="n">
        <v>0</v>
      </c>
      <c r="P4204" s="12" t="n">
        <v>0</v>
      </c>
      <c r="Q4204" s="23" t="n">
        <f>M4206/H4204</f>
        <v>1</v>
      </c>
    </row>
    <row r="4205" ht="22.5" customHeight="1">
      <c r="A4205" s="78"/>
      <c r="B4205" s="34"/>
      <c r="C4205" s="13"/>
      <c r="D4205" s="20"/>
      <c r="E4205" s="20"/>
      <c r="F4205" s="20"/>
      <c r="G4205" s="29"/>
      <c r="H4205" s="20"/>
      <c r="I4205" s="20"/>
      <c r="J4205" s="13" t="s">
        <v>127</v>
      </c>
      <c r="K4205" s="17" t="n">
        <v>21833</v>
      </c>
      <c r="L4205" s="15" t="n">
        <v>2187</v>
      </c>
      <c r="M4205" s="15" t="n">
        <v>74</v>
      </c>
      <c r="N4205" s="12" t="n">
        <v>0.007</v>
      </c>
      <c r="O4205" s="12" t="n">
        <v>0.195</v>
      </c>
      <c r="P4205" s="12" t="n">
        <v>14.436</v>
      </c>
      <c r="Q4205" s="26"/>
    </row>
    <row r="4206" ht="22.5" customHeight="1">
      <c r="A4206" s="78"/>
      <c r="B4206" s="34"/>
      <c r="C4206" s="13"/>
      <c r="D4206" s="20"/>
      <c r="E4206" s="20"/>
      <c r="F4206" s="20"/>
      <c r="G4206" s="29"/>
      <c r="H4206" s="20"/>
      <c r="I4206" s="20"/>
      <c r="J4206" s="13" t="s">
        <v>128</v>
      </c>
      <c r="K4206" s="17" t="n">
        <v>51580</v>
      </c>
      <c r="L4206" s="15" t="n">
        <v>6274</v>
      </c>
      <c r="M4206" s="15" t="n">
        <v>150</v>
      </c>
      <c r="N4206" s="12" t="n">
        <v>0.005</v>
      </c>
      <c r="O4206" s="12" t="n">
        <v>0.199</v>
      </c>
      <c r="P4206" s="12" t="n">
        <v>29.79</v>
      </c>
      <c r="Q4206" s="26"/>
    </row>
    <row r="4207" ht="22.5" customHeight="1">
      <c r="A4207" s="78"/>
      <c r="B4207" s="34"/>
      <c r="C4207" s="13" t="n">
        <v>8094753</v>
      </c>
      <c r="D4207" s="13" t="s">
        <v>35</v>
      </c>
      <c r="E4207" s="13" t="s">
        <v>14</v>
      </c>
      <c r="F4207" s="13" t="s">
        <v>26</v>
      </c>
      <c r="G4207" s="24" t="n">
        <v>0.3</v>
      </c>
      <c r="H4207" s="13" t="n">
        <v>400</v>
      </c>
      <c r="I4207" s="21" t="n">
        <f>G4207*H4207*7</f>
        <v>840</v>
      </c>
      <c r="J4207" s="13" t="s">
        <v>126</v>
      </c>
      <c r="K4207" s="17" t="n">
        <v>79498</v>
      </c>
      <c r="L4207" s="15" t="n">
        <v>290</v>
      </c>
      <c r="M4207" s="15" t="n">
        <v>14</v>
      </c>
      <c r="N4207" s="12" t="n">
        <v>0.01</v>
      </c>
      <c r="O4207" s="12" t="n">
        <v>0.31</v>
      </c>
      <c r="P4207" s="12" t="n">
        <v>4.29</v>
      </c>
      <c r="Q4207" s="23" t="n">
        <f>M4209/H4207</f>
        <v>0.9175</v>
      </c>
    </row>
    <row r="4208" ht="22.5" customHeight="1">
      <c r="A4208" s="78"/>
      <c r="B4208" s="34"/>
      <c r="C4208" s="13"/>
      <c r="D4208" s="20"/>
      <c r="E4208" s="20"/>
      <c r="F4208" s="20"/>
      <c r="G4208" s="29"/>
      <c r="H4208" s="20"/>
      <c r="I4208" s="20"/>
      <c r="J4208" s="13" t="s">
        <v>127</v>
      </c>
      <c r="K4208" s="17" t="n">
        <v>2146715</v>
      </c>
      <c r="L4208" s="15" t="n">
        <v>7419</v>
      </c>
      <c r="M4208" s="15" t="n">
        <v>270</v>
      </c>
      <c r="N4208" s="12" t="n">
        <v>0.01</v>
      </c>
      <c r="O4208" s="12" t="n">
        <v>0.29</v>
      </c>
      <c r="P4208" s="12" t="n">
        <v>78.92</v>
      </c>
      <c r="Q4208" s="26"/>
    </row>
    <row r="4209" ht="22.5" customHeight="1">
      <c r="A4209" s="78"/>
      <c r="B4209" s="34"/>
      <c r="C4209" s="13"/>
      <c r="D4209" s="20"/>
      <c r="E4209" s="20"/>
      <c r="F4209" s="20"/>
      <c r="G4209" s="29"/>
      <c r="H4209" s="20"/>
      <c r="I4209" s="20"/>
      <c r="J4209" s="13" t="s">
        <v>128</v>
      </c>
      <c r="K4209" s="17" t="n">
        <v>2736464</v>
      </c>
      <c r="L4209" s="15" t="n">
        <v>9675</v>
      </c>
      <c r="M4209" s="15" t="n">
        <v>367</v>
      </c>
      <c r="N4209" s="12" t="n">
        <v>0.01</v>
      </c>
      <c r="O4209" s="12" t="n">
        <v>0.29</v>
      </c>
      <c r="P4209" s="12" t="n">
        <v>107.02</v>
      </c>
      <c r="Q4209" s="26"/>
    </row>
    <row r="4210" ht="22.5" customHeight="1">
      <c r="A4210" s="78"/>
      <c r="B4210" s="34"/>
      <c r="C4210" s="13" t="n">
        <v>9415350</v>
      </c>
      <c r="D4210" s="13" t="s">
        <v>37</v>
      </c>
      <c r="E4210" s="13" t="s">
        <v>14</v>
      </c>
      <c r="F4210" s="13" t="s">
        <v>26</v>
      </c>
      <c r="G4210" s="24" t="n">
        <v>0.15</v>
      </c>
      <c r="H4210" s="13" t="n">
        <v>50</v>
      </c>
      <c r="I4210" s="21" t="n">
        <f>G4210*H4210*7</f>
        <v>52.5</v>
      </c>
      <c r="J4210" s="13" t="s">
        <v>126</v>
      </c>
      <c r="K4210" s="17" t="n">
        <v>2411</v>
      </c>
      <c r="L4210" s="15" t="n">
        <v>34</v>
      </c>
      <c r="M4210" s="15" t="n">
        <v>1</v>
      </c>
      <c r="N4210" s="12" t="n">
        <v>0.01</v>
      </c>
      <c r="O4210" s="12" t="n">
        <v>0.4</v>
      </c>
      <c r="P4210" s="12" t="n">
        <v>0.4</v>
      </c>
      <c r="Q4210" s="23" t="n">
        <f>M4212/H4210</f>
        <v>0.5</v>
      </c>
    </row>
    <row r="4211" ht="22.5" customHeight="1">
      <c r="A4211" s="78"/>
      <c r="B4211" s="34"/>
      <c r="C4211" s="13"/>
      <c r="D4211" s="20"/>
      <c r="E4211" s="20"/>
      <c r="F4211" s="20"/>
      <c r="G4211" s="29"/>
      <c r="H4211" s="20"/>
      <c r="I4211" s="20"/>
      <c r="J4211" s="13" t="s">
        <v>127</v>
      </c>
      <c r="K4211" s="17" t="n">
        <v>20846</v>
      </c>
      <c r="L4211" s="15" t="n">
        <v>398</v>
      </c>
      <c r="M4211" s="15" t="n">
        <v>25</v>
      </c>
      <c r="N4211" s="12" t="n">
        <v>0.01</v>
      </c>
      <c r="O4211" s="12" t="n">
        <v>0.18</v>
      </c>
      <c r="P4211" s="12" t="n">
        <v>4.44</v>
      </c>
      <c r="Q4211" s="26"/>
    </row>
    <row r="4212" ht="22.5" customHeight="1">
      <c r="A4212" s="78"/>
      <c r="B4212" s="34"/>
      <c r="C4212" s="13"/>
      <c r="D4212" s="20"/>
      <c r="E4212" s="20"/>
      <c r="F4212" s="20"/>
      <c r="G4212" s="29"/>
      <c r="H4212" s="20"/>
      <c r="I4212" s="20"/>
      <c r="J4212" s="13" t="s">
        <v>128</v>
      </c>
      <c r="K4212" s="17" t="n">
        <v>25599</v>
      </c>
      <c r="L4212" s="15" t="n">
        <v>602</v>
      </c>
      <c r="M4212" s="15" t="n">
        <v>25</v>
      </c>
      <c r="N4212" s="12" t="n">
        <v>0.01</v>
      </c>
      <c r="O4212" s="12" t="n">
        <v>0.27</v>
      </c>
      <c r="P4212" s="12" t="n">
        <v>6.67</v>
      </c>
      <c r="Q4212" s="26"/>
    </row>
    <row r="4213" ht="22.5" customHeight="1">
      <c r="A4213" s="78"/>
      <c r="B4213" s="34"/>
      <c r="C4213" s="13" t="n">
        <v>2783561</v>
      </c>
      <c r="D4213" s="13" t="s">
        <v>38</v>
      </c>
      <c r="E4213" s="13" t="s">
        <v>14</v>
      </c>
      <c r="F4213" s="13" t="s">
        <v>15</v>
      </c>
      <c r="G4213" s="24" t="n">
        <v>0.1</v>
      </c>
      <c r="H4213" s="13" t="n">
        <v>500</v>
      </c>
      <c r="I4213" s="21" t="n">
        <f>G4213*H4213*7</f>
        <v>350</v>
      </c>
      <c r="J4213" s="13" t="s">
        <v>126</v>
      </c>
      <c r="K4213" s="17" t="n">
        <v>28</v>
      </c>
      <c r="L4213" s="15" t="n">
        <v>3</v>
      </c>
      <c r="M4213" s="15" t="n">
        <v>0</v>
      </c>
      <c r="N4213" s="12" t="n">
        <v>0</v>
      </c>
      <c r="O4213" s="12" t="n">
        <v>0</v>
      </c>
      <c r="P4213" s="12" t="n">
        <v>0</v>
      </c>
      <c r="Q4213" s="23" t="n">
        <f>M4215/H4213</f>
        <v>0.88</v>
      </c>
    </row>
    <row r="4214" ht="22.5" customHeight="1">
      <c r="A4214" s="78"/>
      <c r="B4214" s="34"/>
      <c r="C4214" s="13"/>
      <c r="D4214" s="20"/>
      <c r="E4214" s="20"/>
      <c r="F4214" s="20"/>
      <c r="G4214" s="29"/>
      <c r="H4214" s="20"/>
      <c r="I4214" s="20"/>
      <c r="J4214" s="13" t="s">
        <v>127</v>
      </c>
      <c r="K4214" s="17" t="n">
        <v>12851</v>
      </c>
      <c r="L4214" s="15" t="n">
        <v>2566</v>
      </c>
      <c r="M4214" s="17" t="n">
        <v>114</v>
      </c>
      <c r="N4214" s="12" t="n">
        <v>0.005</v>
      </c>
      <c r="O4214" s="12" t="n">
        <v>0.103</v>
      </c>
      <c r="P4214" s="12" t="n">
        <v>11.76</v>
      </c>
      <c r="Q4214" s="26"/>
    </row>
    <row r="4215" ht="22.5" customHeight="1">
      <c r="A4215" s="78"/>
      <c r="B4215" s="34"/>
      <c r="C4215" s="13"/>
      <c r="D4215" s="20"/>
      <c r="E4215" s="20"/>
      <c r="F4215" s="20"/>
      <c r="G4215" s="29"/>
      <c r="H4215" s="20"/>
      <c r="I4215" s="20"/>
      <c r="J4215" s="13" t="s">
        <v>128</v>
      </c>
      <c r="K4215" s="17" t="n">
        <v>58440</v>
      </c>
      <c r="L4215" s="15" t="n">
        <v>11824</v>
      </c>
      <c r="M4215" s="17" t="n">
        <v>440</v>
      </c>
      <c r="N4215" s="12" t="n">
        <v>0.004</v>
      </c>
      <c r="O4215" s="12" t="n">
        <v>0.102</v>
      </c>
      <c r="P4215" s="12" t="n">
        <v>45.09</v>
      </c>
      <c r="Q4215" s="26"/>
    </row>
    <row r="4216" ht="22.5" customHeight="1">
      <c r="A4216" s="78"/>
      <c r="B4216" s="34"/>
      <c r="C4216" s="13" t="n">
        <v>10599157</v>
      </c>
      <c r="D4216" s="13" t="s">
        <v>39</v>
      </c>
      <c r="E4216" s="13" t="s">
        <v>14</v>
      </c>
      <c r="F4216" s="13" t="s">
        <v>15</v>
      </c>
      <c r="G4216" s="24" t="n">
        <v>0.3</v>
      </c>
      <c r="H4216" s="13" t="n">
        <v>150</v>
      </c>
      <c r="I4216" s="21" t="n">
        <f>G4216*H4216*7</f>
        <v>315</v>
      </c>
      <c r="J4216" s="13" t="s">
        <v>126</v>
      </c>
      <c r="K4216" s="17" t="n">
        <v>7</v>
      </c>
      <c r="L4216" s="15" t="n">
        <v>2</v>
      </c>
      <c r="M4216" s="15" t="n">
        <v>0</v>
      </c>
      <c r="N4216" s="12" t="n">
        <v>0</v>
      </c>
      <c r="O4216" s="12" t="n">
        <v>0</v>
      </c>
      <c r="P4216" s="12" t="n">
        <v>0</v>
      </c>
      <c r="Q4216" s="23" t="n">
        <f>M4218/H4216</f>
        <v>0.666666666666667</v>
      </c>
    </row>
    <row r="4217" ht="22.5" customHeight="1">
      <c r="A4217" s="78"/>
      <c r="B4217" s="34"/>
      <c r="C4217" s="13"/>
      <c r="D4217" s="20"/>
      <c r="E4217" s="20"/>
      <c r="F4217" s="20"/>
      <c r="G4217" s="29"/>
      <c r="H4217" s="20"/>
      <c r="I4217" s="20"/>
      <c r="J4217" s="13" t="s">
        <v>127</v>
      </c>
      <c r="K4217" s="17" t="n">
        <v>7618</v>
      </c>
      <c r="L4217" s="15" t="n">
        <v>2496</v>
      </c>
      <c r="M4217" s="17" t="n">
        <v>26</v>
      </c>
      <c r="N4217" s="12" t="n">
        <v>0.003</v>
      </c>
      <c r="O4217" s="12" t="n">
        <v>0.302</v>
      </c>
      <c r="P4217" s="12" t="n">
        <v>7.85</v>
      </c>
      <c r="Q4217" s="26"/>
    </row>
    <row r="4218" ht="22.5" customHeight="1">
      <c r="A4218" s="78"/>
      <c r="B4218" s="34"/>
      <c r="C4218" s="13"/>
      <c r="D4218" s="20"/>
      <c r="E4218" s="20"/>
      <c r="F4218" s="20"/>
      <c r="G4218" s="29"/>
      <c r="H4218" s="20"/>
      <c r="I4218" s="20"/>
      <c r="J4218" s="13" t="s">
        <v>128</v>
      </c>
      <c r="K4218" s="17" t="n">
        <v>17422</v>
      </c>
      <c r="L4218" s="15" t="n">
        <v>5159</v>
      </c>
      <c r="M4218" s="17" t="n">
        <v>100</v>
      </c>
      <c r="N4218" s="12" t="n">
        <v>0.006</v>
      </c>
      <c r="O4218" s="12" t="n">
        <v>0.312</v>
      </c>
      <c r="P4218" s="12" t="n">
        <v>31.2</v>
      </c>
      <c r="Q4218" s="26"/>
    </row>
    <row r="4219" ht="22.5" customHeight="1">
      <c r="A4219" s="78"/>
      <c r="B4219" s="34"/>
      <c r="C4219" s="13" t="n">
        <v>10599681</v>
      </c>
      <c r="D4219" s="13" t="s">
        <v>40</v>
      </c>
      <c r="E4219" s="13" t="s">
        <v>14</v>
      </c>
      <c r="F4219" s="13" t="s">
        <v>15</v>
      </c>
      <c r="G4219" s="24" t="n">
        <v>0.13</v>
      </c>
      <c r="H4219" s="13" t="n">
        <v>400</v>
      </c>
      <c r="I4219" s="21" t="n">
        <f>G4219*H4219*7</f>
        <v>364</v>
      </c>
      <c r="J4219" s="13" t="s">
        <v>126</v>
      </c>
      <c r="K4219" s="15" t="n">
        <v>171</v>
      </c>
      <c r="L4219" s="15" t="n">
        <v>45</v>
      </c>
      <c r="M4219" s="15" t="n">
        <v>2</v>
      </c>
      <c r="N4219" s="12" t="n">
        <v>0.006</v>
      </c>
      <c r="O4219" s="12" t="n">
        <v>0.13</v>
      </c>
      <c r="P4219" s="12" t="n">
        <v>0.26</v>
      </c>
      <c r="Q4219" s="23" t="n">
        <f>M4221/H4219</f>
        <v>0.9</v>
      </c>
    </row>
    <row r="4220" ht="22.5" customHeight="1">
      <c r="A4220" s="78"/>
      <c r="B4220" s="34"/>
      <c r="C4220" s="13"/>
      <c r="D4220" s="20"/>
      <c r="E4220" s="20"/>
      <c r="F4220" s="20"/>
      <c r="G4220" s="29"/>
      <c r="H4220" s="20"/>
      <c r="I4220" s="20"/>
      <c r="J4220" s="13" t="s">
        <v>127</v>
      </c>
      <c r="K4220" s="17" t="n">
        <v>8210</v>
      </c>
      <c r="L4220" s="15" t="n">
        <v>2353</v>
      </c>
      <c r="M4220" s="17" t="n">
        <v>65</v>
      </c>
      <c r="N4220" s="12" t="n">
        <v>0.004</v>
      </c>
      <c r="O4220" s="12" t="n">
        <v>0.13</v>
      </c>
      <c r="P4220" s="12" t="n">
        <v>8.45</v>
      </c>
      <c r="Q4220" s="26"/>
    </row>
    <row r="4221" ht="22.5" customHeight="1">
      <c r="A4221" s="78"/>
      <c r="B4221" s="34"/>
      <c r="C4221" s="13"/>
      <c r="D4221" s="20"/>
      <c r="E4221" s="20"/>
      <c r="F4221" s="20"/>
      <c r="G4221" s="29"/>
      <c r="H4221" s="20"/>
      <c r="I4221" s="20"/>
      <c r="J4221" s="13" t="s">
        <v>128</v>
      </c>
      <c r="K4221" s="17" t="n">
        <v>29419</v>
      </c>
      <c r="L4221" s="15" t="n">
        <v>8406</v>
      </c>
      <c r="M4221" s="17" t="n">
        <v>360</v>
      </c>
      <c r="N4221" s="12" t="n">
        <v>0.006</v>
      </c>
      <c r="O4221" s="12" t="n">
        <v>0.13</v>
      </c>
      <c r="P4221" s="12" t="n">
        <v>46.8</v>
      </c>
      <c r="Q4221" s="26"/>
    </row>
    <row r="4222" ht="22.5" customHeight="1">
      <c r="A4222" s="78"/>
      <c r="B4222" s="34"/>
      <c r="C4222" s="13" t="n">
        <v>6060965</v>
      </c>
      <c r="D4222" s="13" t="s">
        <v>35</v>
      </c>
      <c r="E4222" s="13" t="s">
        <v>14</v>
      </c>
      <c r="F4222" s="13" t="s">
        <v>15</v>
      </c>
      <c r="G4222" s="105" t="n">
        <v>0.3</v>
      </c>
      <c r="H4222" s="38" t="n">
        <v>100</v>
      </c>
      <c r="I4222" s="40" t="n">
        <f>G4222*H4222*7</f>
        <v>210</v>
      </c>
      <c r="J4222" s="13" t="s">
        <v>126</v>
      </c>
      <c r="K4222" s="15" t="n">
        <v>135</v>
      </c>
      <c r="L4222" s="15" t="n">
        <v>17</v>
      </c>
      <c r="M4222" s="15" t="n">
        <v>0</v>
      </c>
      <c r="N4222" s="12" t="n">
        <v>0</v>
      </c>
      <c r="O4222" s="12" t="n">
        <v>0</v>
      </c>
      <c r="P4222" s="12" t="n">
        <v>0</v>
      </c>
      <c r="Q4222" s="23" t="n">
        <f>M4224/H4222</f>
        <v>1</v>
      </c>
    </row>
    <row r="4223" ht="22.5" customHeight="1">
      <c r="A4223" s="78"/>
      <c r="B4223" s="34"/>
      <c r="C4223" s="20"/>
      <c r="D4223" s="20"/>
      <c r="E4223" s="20"/>
      <c r="F4223" s="20"/>
      <c r="G4223" s="45"/>
      <c r="H4223" s="34"/>
      <c r="I4223" s="34"/>
      <c r="J4223" s="13" t="s">
        <v>127</v>
      </c>
      <c r="K4223" s="15" t="n">
        <v>9317</v>
      </c>
      <c r="L4223" s="15" t="n">
        <v>931</v>
      </c>
      <c r="M4223" s="16" t="n">
        <v>20</v>
      </c>
      <c r="N4223" s="12" t="n">
        <v>0.006</v>
      </c>
      <c r="O4223" s="12" t="n">
        <v>0.299</v>
      </c>
      <c r="P4223" s="12" t="n">
        <v>5.97</v>
      </c>
      <c r="Q4223" s="26"/>
    </row>
    <row r="4224" ht="22.5" customHeight="1">
      <c r="A4224" s="78"/>
      <c r="B4224" s="34"/>
      <c r="C4224" s="20"/>
      <c r="D4224" s="20"/>
      <c r="E4224" s="20"/>
      <c r="F4224" s="20"/>
      <c r="G4224" s="46"/>
      <c r="H4224" s="30"/>
      <c r="I4224" s="30"/>
      <c r="J4224" s="13" t="s">
        <v>128</v>
      </c>
      <c r="K4224" s="15" t="n">
        <v>28583</v>
      </c>
      <c r="L4224" s="15" t="n">
        <v>3727</v>
      </c>
      <c r="M4224" s="16" t="n">
        <v>100</v>
      </c>
      <c r="N4224" s="12" t="n">
        <v>0.008</v>
      </c>
      <c r="O4224" s="12" t="n">
        <v>0.3</v>
      </c>
      <c r="P4224" s="12" t="n">
        <v>29.97</v>
      </c>
      <c r="Q4224" s="26"/>
    </row>
    <row r="4225" ht="22.5" customHeight="1">
      <c r="A4225" s="78"/>
      <c r="B4225" s="34"/>
      <c r="C4225" s="13" t="n">
        <v>10842514</v>
      </c>
      <c r="D4225" s="13" t="s">
        <v>41</v>
      </c>
      <c r="E4225" s="13" t="s">
        <v>14</v>
      </c>
      <c r="F4225" s="13" t="s">
        <v>26</v>
      </c>
      <c r="G4225" s="105" t="n">
        <v>0.15</v>
      </c>
      <c r="H4225" s="38" t="n">
        <v>100</v>
      </c>
      <c r="I4225" s="40" t="n">
        <f>G4225*H4225*7</f>
        <v>105</v>
      </c>
      <c r="J4225" s="13" t="s">
        <v>126</v>
      </c>
      <c r="K4225" s="15" t="n">
        <v>12</v>
      </c>
      <c r="L4225" s="15" t="n">
        <v>0</v>
      </c>
      <c r="M4225" s="15" t="n">
        <v>0</v>
      </c>
      <c r="N4225" s="12" t="n">
        <v>0</v>
      </c>
      <c r="O4225" s="12" t="n">
        <v>0</v>
      </c>
      <c r="P4225" s="12" t="n">
        <v>0</v>
      </c>
      <c r="Q4225" s="23" t="n">
        <f>M4227/H4225</f>
        <v>0.0004</v>
      </c>
    </row>
    <row r="4226" ht="22.5" customHeight="1">
      <c r="A4226" s="78"/>
      <c r="B4226" s="34"/>
      <c r="C4226" s="20"/>
      <c r="D4226" s="20"/>
      <c r="E4226" s="20"/>
      <c r="F4226" s="20"/>
      <c r="G4226" s="45"/>
      <c r="H4226" s="34"/>
      <c r="I4226" s="34"/>
      <c r="J4226" s="13" t="s">
        <v>127</v>
      </c>
      <c r="K4226" s="15" t="n">
        <v>18</v>
      </c>
      <c r="L4226" s="15" t="n">
        <v>11</v>
      </c>
      <c r="M4226" s="15" t="n">
        <v>0</v>
      </c>
      <c r="N4226" s="12" t="n">
        <v>0</v>
      </c>
      <c r="O4226" s="12" t="n">
        <v>0</v>
      </c>
      <c r="P4226" s="12" t="n">
        <v>0.03</v>
      </c>
      <c r="Q4226" s="26"/>
      <c r="R4226" s="4" t="s">
        <v>130</v>
      </c>
    </row>
    <row r="4227" ht="22.5" customHeight="1">
      <c r="A4227" s="78"/>
      <c r="B4227" s="34"/>
      <c r="C4227" s="20"/>
      <c r="D4227" s="20"/>
      <c r="E4227" s="20"/>
      <c r="F4227" s="20"/>
      <c r="G4227" s="46"/>
      <c r="H4227" s="30"/>
      <c r="I4227" s="30"/>
      <c r="J4227" s="13" t="s">
        <v>128</v>
      </c>
      <c r="K4227" s="15" t="n">
        <v>45</v>
      </c>
      <c r="L4227" s="15" t="n">
        <v>23</v>
      </c>
      <c r="M4227" s="15" t="n">
        <v>0.04</v>
      </c>
      <c r="N4227" s="12" t="n">
        <v>0</v>
      </c>
      <c r="O4227" s="12" t="n">
        <v>0</v>
      </c>
      <c r="P4227" s="12" t="n">
        <v>0.04</v>
      </c>
      <c r="Q4227" s="26"/>
    </row>
    <row r="4228" ht="22.5" customHeight="1">
      <c r="A4228" s="78"/>
      <c r="B4228" s="34"/>
      <c r="C4228" s="13" t="n">
        <v>10815258</v>
      </c>
      <c r="D4228" s="13" t="s">
        <v>41</v>
      </c>
      <c r="E4228" s="13" t="s">
        <v>14</v>
      </c>
      <c r="F4228" s="13" t="s">
        <v>15</v>
      </c>
      <c r="G4228" s="105" t="n">
        <v>0.15</v>
      </c>
      <c r="H4228" s="38" t="n">
        <v>100</v>
      </c>
      <c r="I4228" s="40" t="n">
        <f>G4228*H4228*7</f>
        <v>105</v>
      </c>
      <c r="J4228" s="13" t="s">
        <v>126</v>
      </c>
      <c r="K4228" s="15" t="n">
        <v>69</v>
      </c>
      <c r="L4228" s="15" t="n">
        <v>0</v>
      </c>
      <c r="M4228" s="15" t="n">
        <v>0</v>
      </c>
      <c r="N4228" s="12" t="n">
        <v>0</v>
      </c>
      <c r="O4228" s="12" t="n">
        <v>0</v>
      </c>
      <c r="P4228" s="12" t="n">
        <v>0</v>
      </c>
      <c r="Q4228" s="23" t="n">
        <f>M4230/H4228</f>
        <v>0.01</v>
      </c>
    </row>
    <row r="4229" ht="22.5" customHeight="1">
      <c r="A4229" s="78"/>
      <c r="B4229" s="34"/>
      <c r="C4229" s="20"/>
      <c r="D4229" s="20"/>
      <c r="E4229" s="20"/>
      <c r="F4229" s="20"/>
      <c r="G4229" s="45"/>
      <c r="H4229" s="34"/>
      <c r="I4229" s="34"/>
      <c r="J4229" s="13" t="s">
        <v>127</v>
      </c>
      <c r="K4229" s="15" t="n">
        <v>2172</v>
      </c>
      <c r="L4229" s="15" t="n">
        <v>31</v>
      </c>
      <c r="M4229" s="15" t="n">
        <v>0</v>
      </c>
      <c r="N4229" s="12" t="n">
        <v>0</v>
      </c>
      <c r="O4229" s="12" t="n">
        <v>0</v>
      </c>
      <c r="P4229" s="12" t="n">
        <v>0</v>
      </c>
      <c r="Q4229" s="26"/>
    </row>
    <row r="4230" ht="22.5" customHeight="1">
      <c r="A4230" s="78"/>
      <c r="B4230" s="34"/>
      <c r="C4230" s="20"/>
      <c r="D4230" s="20"/>
      <c r="E4230" s="20"/>
      <c r="F4230" s="20"/>
      <c r="G4230" s="46"/>
      <c r="H4230" s="30"/>
      <c r="I4230" s="30"/>
      <c r="J4230" s="13" t="s">
        <v>128</v>
      </c>
      <c r="K4230" s="15" t="n">
        <v>8259</v>
      </c>
      <c r="L4230" s="15" t="n">
        <v>74</v>
      </c>
      <c r="M4230" s="15" t="n">
        <v>1</v>
      </c>
      <c r="N4230" s="12" t="n">
        <v>0.002</v>
      </c>
      <c r="O4230" s="12" t="n">
        <v>0.15</v>
      </c>
      <c r="P4230" s="12" t="n">
        <v>0.15</v>
      </c>
      <c r="Q4230" s="26"/>
    </row>
    <row r="4231" ht="22.5" customHeight="1">
      <c r="A4231" s="78"/>
      <c r="B4231" s="34"/>
      <c r="C4231" s="13" t="n">
        <v>91535229</v>
      </c>
      <c r="D4231" s="13" t="s">
        <v>31</v>
      </c>
      <c r="E4231" s="13" t="s">
        <v>36</v>
      </c>
      <c r="F4231" s="13" t="s">
        <v>15</v>
      </c>
      <c r="G4231" s="105" t="n">
        <v>0.02</v>
      </c>
      <c r="H4231" s="38" t="n">
        <v>500</v>
      </c>
      <c r="I4231" s="40" t="n">
        <f>G4231*H4231*7</f>
        <v>70</v>
      </c>
      <c r="J4231" s="13" t="s">
        <v>126</v>
      </c>
      <c r="K4231" s="15" t="n">
        <v>38</v>
      </c>
      <c r="L4231" s="15" t="n">
        <v>21</v>
      </c>
      <c r="M4231" s="15" t="n">
        <v>0</v>
      </c>
      <c r="N4231" s="12" t="n">
        <v>0</v>
      </c>
      <c r="O4231" s="12" t="n">
        <v>0</v>
      </c>
      <c r="P4231" s="12" t="n">
        <v>0</v>
      </c>
      <c r="Q4231" s="23" t="n">
        <f>M4233/H4231</f>
        <v>0.032</v>
      </c>
    </row>
    <row r="4232" ht="22.5" customHeight="1">
      <c r="A4232" s="78"/>
      <c r="B4232" s="34"/>
      <c r="C4232" s="20"/>
      <c r="D4232" s="20"/>
      <c r="E4232" s="20"/>
      <c r="F4232" s="20"/>
      <c r="G4232" s="45"/>
      <c r="H4232" s="34"/>
      <c r="I4232" s="34"/>
      <c r="J4232" s="13" t="s">
        <v>127</v>
      </c>
      <c r="K4232" s="15" t="n">
        <v>2885</v>
      </c>
      <c r="L4232" s="15" t="n">
        <v>877</v>
      </c>
      <c r="M4232" s="15" t="n">
        <v>15</v>
      </c>
      <c r="N4232" s="12" t="n">
        <v>0.001</v>
      </c>
      <c r="O4232" s="12" t="n">
        <v>0.04</v>
      </c>
      <c r="P4232" s="12" t="n">
        <v>0.6</v>
      </c>
      <c r="Q4232" s="26"/>
    </row>
    <row r="4233" ht="22.5" customHeight="1">
      <c r="A4233" s="78"/>
      <c r="B4233" s="34"/>
      <c r="C4233" s="20"/>
      <c r="D4233" s="20"/>
      <c r="E4233" s="20"/>
      <c r="F4233" s="20"/>
      <c r="G4233" s="46"/>
      <c r="H4233" s="30"/>
      <c r="I4233" s="30"/>
      <c r="J4233" s="13" t="s">
        <v>128</v>
      </c>
      <c r="K4233" s="15" t="n">
        <v>4360</v>
      </c>
      <c r="L4233" s="15" t="n">
        <v>1148</v>
      </c>
      <c r="M4233" s="15" t="n">
        <v>16</v>
      </c>
      <c r="N4233" s="12" t="n">
        <v>0.001</v>
      </c>
      <c r="O4233" s="12" t="n">
        <v>0.04</v>
      </c>
      <c r="P4233" s="12" t="n">
        <v>0.64</v>
      </c>
      <c r="Q4233" s="26"/>
    </row>
    <row r="4234" ht="22.5" customHeight="1">
      <c r="A4234" s="78"/>
      <c r="B4234" s="34"/>
      <c r="C4234" s="13" t="n">
        <v>91535331</v>
      </c>
      <c r="D4234" s="13" t="s">
        <v>31</v>
      </c>
      <c r="E4234" s="13" t="s">
        <v>42</v>
      </c>
      <c r="F4234" s="13" t="s">
        <v>15</v>
      </c>
      <c r="G4234" s="105" t="n">
        <v>0.02</v>
      </c>
      <c r="H4234" s="38" t="n">
        <v>750</v>
      </c>
      <c r="I4234" s="40" t="n">
        <f>G4234*H4234*7</f>
        <v>105</v>
      </c>
      <c r="J4234" s="13" t="s">
        <v>126</v>
      </c>
      <c r="K4234" s="15" t="n">
        <v>71</v>
      </c>
      <c r="L4234" s="15" t="n">
        <v>34</v>
      </c>
      <c r="M4234" s="15" t="n">
        <v>0</v>
      </c>
      <c r="N4234" s="12" t="n">
        <v>0</v>
      </c>
      <c r="O4234" s="12" t="n">
        <v>0</v>
      </c>
      <c r="P4234" s="12" t="n">
        <v>0</v>
      </c>
      <c r="Q4234" s="23" t="n">
        <f>M4236/H4234</f>
        <v>0.02</v>
      </c>
    </row>
    <row r="4235" ht="22.5" customHeight="1">
      <c r="A4235" s="78"/>
      <c r="B4235" s="34"/>
      <c r="C4235" s="20"/>
      <c r="D4235" s="20"/>
      <c r="E4235" s="20"/>
      <c r="F4235" s="20"/>
      <c r="G4235" s="45"/>
      <c r="H4235" s="34"/>
      <c r="I4235" s="34"/>
      <c r="J4235" s="13" t="s">
        <v>127</v>
      </c>
      <c r="K4235" s="15" t="n">
        <v>1609</v>
      </c>
      <c r="L4235" s="15" t="n">
        <v>603</v>
      </c>
      <c r="M4235" s="15" t="n">
        <v>9</v>
      </c>
      <c r="N4235" s="12" t="n">
        <v>0.001</v>
      </c>
      <c r="O4235" s="12" t="n">
        <v>0.04</v>
      </c>
      <c r="P4235" s="12" t="n">
        <v>0.36</v>
      </c>
      <c r="Q4235" s="26"/>
    </row>
    <row r="4236" ht="22.5" customHeight="1">
      <c r="A4236" s="78"/>
      <c r="B4236" s="34"/>
      <c r="C4236" s="20"/>
      <c r="D4236" s="20"/>
      <c r="E4236" s="20"/>
      <c r="F4236" s="20"/>
      <c r="G4236" s="46"/>
      <c r="H4236" s="30"/>
      <c r="I4236" s="30"/>
      <c r="J4236" s="13" t="s">
        <v>128</v>
      </c>
      <c r="K4236" s="15" t="n">
        <v>2981</v>
      </c>
      <c r="L4236" s="15" t="n">
        <v>1116</v>
      </c>
      <c r="M4236" s="16" t="n">
        <v>15</v>
      </c>
      <c r="N4236" s="12" t="n">
        <v>0.001</v>
      </c>
      <c r="O4236" s="12" t="n">
        <v>0.04</v>
      </c>
      <c r="P4236" s="12" t="n">
        <v>0.6</v>
      </c>
      <c r="Q4236" s="26"/>
    </row>
    <row r="4237" ht="22.5" customHeight="1">
      <c r="A4237" s="78"/>
      <c r="B4237" s="34"/>
      <c r="C4237" s="13" t="n">
        <v>11324493</v>
      </c>
      <c r="D4237" s="13" t="s">
        <v>31</v>
      </c>
      <c r="E4237" s="13" t="s">
        <v>17</v>
      </c>
      <c r="F4237" s="13" t="s">
        <v>15</v>
      </c>
      <c r="G4237" s="105" t="n">
        <v>0.28</v>
      </c>
      <c r="H4237" s="38" t="n">
        <v>100</v>
      </c>
      <c r="I4237" s="40" t="n">
        <f>G4237*H4237*7</f>
        <v>196</v>
      </c>
      <c r="J4237" s="13" t="s">
        <v>126</v>
      </c>
      <c r="K4237" s="15" t="n">
        <v>18</v>
      </c>
      <c r="L4237" s="15" t="n">
        <v>7</v>
      </c>
      <c r="M4237" s="15" t="n">
        <v>1</v>
      </c>
      <c r="N4237" s="12" t="n">
        <v>0.043</v>
      </c>
      <c r="O4237" s="12" t="n">
        <v>0.3</v>
      </c>
      <c r="P4237" s="12" t="n">
        <v>0.3</v>
      </c>
      <c r="Q4237" s="23" t="n">
        <f>M4239/H4237</f>
        <v>0.05</v>
      </c>
    </row>
    <row r="4238" ht="22.5" customHeight="1">
      <c r="A4238" s="78"/>
      <c r="B4238" s="34"/>
      <c r="C4238" s="20"/>
      <c r="D4238" s="20"/>
      <c r="E4238" s="20"/>
      <c r="F4238" s="20"/>
      <c r="G4238" s="45"/>
      <c r="H4238" s="34"/>
      <c r="I4238" s="34"/>
      <c r="J4238" s="13" t="s">
        <v>127</v>
      </c>
      <c r="K4238" s="15" t="n">
        <v>259</v>
      </c>
      <c r="L4238" s="15" t="n">
        <v>81</v>
      </c>
      <c r="M4238" s="15" t="n">
        <v>2</v>
      </c>
      <c r="N4238" s="12" t="n">
        <v>0.009</v>
      </c>
      <c r="O4238" s="12" t="n">
        <v>0.3</v>
      </c>
      <c r="P4238" s="12" t="n">
        <v>0.6</v>
      </c>
      <c r="Q4238" s="26"/>
    </row>
    <row r="4239" ht="22.5" customHeight="1">
      <c r="A4239" s="78"/>
      <c r="B4239" s="34"/>
      <c r="C4239" s="20"/>
      <c r="D4239" s="20"/>
      <c r="E4239" s="20"/>
      <c r="F4239" s="20"/>
      <c r="G4239" s="46"/>
      <c r="H4239" s="30"/>
      <c r="I4239" s="30"/>
      <c r="J4239" s="13" t="s">
        <v>128</v>
      </c>
      <c r="K4239" s="15" t="n">
        <v>554</v>
      </c>
      <c r="L4239" s="15" t="n">
        <v>163</v>
      </c>
      <c r="M4239" s="15" t="n">
        <v>5</v>
      </c>
      <c r="N4239" s="12" t="n">
        <v>0.009</v>
      </c>
      <c r="O4239" s="12" t="n">
        <v>0.3</v>
      </c>
      <c r="P4239" s="12" t="n">
        <v>1.5</v>
      </c>
      <c r="Q4239" s="26"/>
    </row>
    <row r="4240" ht="22.5" customHeight="1">
      <c r="A4240" s="78"/>
      <c r="B4240" s="34"/>
      <c r="C4240" s="13" t="n">
        <v>10298628</v>
      </c>
      <c r="D4240" s="13" t="s">
        <v>43</v>
      </c>
      <c r="E4240" s="13" t="s">
        <v>14</v>
      </c>
      <c r="F4240" s="13" t="s">
        <v>26</v>
      </c>
      <c r="G4240" s="105" t="n">
        <v>0.15</v>
      </c>
      <c r="H4240" s="38" t="n">
        <v>100</v>
      </c>
      <c r="I4240" s="40" t="n">
        <f>G4240*H4240*7</f>
        <v>105</v>
      </c>
      <c r="J4240" s="13" t="s">
        <v>126</v>
      </c>
      <c r="K4240" s="15" t="n">
        <v>13860</v>
      </c>
      <c r="L4240" s="15" t="n">
        <v>38</v>
      </c>
      <c r="M4240" s="15" t="n">
        <v>4</v>
      </c>
      <c r="N4240" s="12" t="n">
        <v>0.03</v>
      </c>
      <c r="O4240" s="12" t="n">
        <v>0.33</v>
      </c>
      <c r="P4240" s="12" t="n">
        <v>1.31</v>
      </c>
      <c r="Q4240" s="23" t="n">
        <f>M4242/H4240</f>
        <v>0.86</v>
      </c>
    </row>
    <row r="4241" ht="22.5" customHeight="1">
      <c r="A4241" s="78"/>
      <c r="B4241" s="34"/>
      <c r="C4241" s="20"/>
      <c r="D4241" s="20"/>
      <c r="E4241" s="20"/>
      <c r="F4241" s="20"/>
      <c r="G4241" s="45"/>
      <c r="H4241" s="34"/>
      <c r="I4241" s="34"/>
      <c r="J4241" s="13" t="s">
        <v>127</v>
      </c>
      <c r="K4241" s="15" t="n">
        <v>112662</v>
      </c>
      <c r="L4241" s="15" t="n">
        <v>349</v>
      </c>
      <c r="M4241" s="15" t="n">
        <v>32</v>
      </c>
      <c r="N4241" s="12" t="n">
        <v>0.02</v>
      </c>
      <c r="O4241" s="12" t="n">
        <v>0.23</v>
      </c>
      <c r="P4241" s="12" t="n">
        <v>7.22</v>
      </c>
      <c r="Q4241" s="26"/>
    </row>
    <row r="4242" ht="22.5" customHeight="1">
      <c r="A4242" s="78"/>
      <c r="B4242" s="34"/>
      <c r="C4242" s="20"/>
      <c r="D4242" s="20"/>
      <c r="E4242" s="20"/>
      <c r="F4242" s="20"/>
      <c r="G4242" s="46"/>
      <c r="H4242" s="30"/>
      <c r="I4242" s="30"/>
      <c r="J4242" s="13" t="s">
        <v>128</v>
      </c>
      <c r="K4242" s="15" t="n">
        <v>236992</v>
      </c>
      <c r="L4242" s="15" t="n">
        <v>790</v>
      </c>
      <c r="M4242" s="16" t="n">
        <v>86</v>
      </c>
      <c r="N4242" s="12" t="n">
        <v>0.02</v>
      </c>
      <c r="O4242" s="12" t="n">
        <v>0.21</v>
      </c>
      <c r="P4242" s="12" t="n">
        <v>18.1</v>
      </c>
      <c r="Q4242" s="26"/>
    </row>
    <row r="4243" ht="22.5" customHeight="1">
      <c r="A4243" s="78"/>
      <c r="B4243" s="34"/>
      <c r="C4243" s="13" t="n">
        <v>11655595</v>
      </c>
      <c r="D4243" s="13" t="s">
        <v>44</v>
      </c>
      <c r="E4243" s="13" t="s">
        <v>14</v>
      </c>
      <c r="F4243" s="13" t="s">
        <v>26</v>
      </c>
      <c r="G4243" s="105" t="n">
        <v>0.4</v>
      </c>
      <c r="H4243" s="38" t="n">
        <v>100</v>
      </c>
      <c r="I4243" s="40" t="n">
        <f>G4243*H4243*7</f>
        <v>280</v>
      </c>
      <c r="J4243" s="13" t="s">
        <v>126</v>
      </c>
      <c r="K4243" s="15" t="n">
        <v>11</v>
      </c>
      <c r="L4243" s="15" t="n">
        <v>0</v>
      </c>
      <c r="M4243" s="15" t="n">
        <v>0</v>
      </c>
      <c r="N4243" s="12" t="n">
        <v>0</v>
      </c>
      <c r="O4243" s="12" t="n">
        <v>0</v>
      </c>
      <c r="P4243" s="12" t="n">
        <v>0</v>
      </c>
      <c r="Q4243" s="23" t="n">
        <f>M4245/H4243</f>
        <v>0</v>
      </c>
    </row>
    <row r="4244" ht="22.5" customHeight="1">
      <c r="A4244" s="78"/>
      <c r="B4244" s="34"/>
      <c r="C4244" s="20"/>
      <c r="D4244" s="20"/>
      <c r="E4244" s="20"/>
      <c r="F4244" s="20"/>
      <c r="G4244" s="45"/>
      <c r="H4244" s="34"/>
      <c r="I4244" s="34"/>
      <c r="J4244" s="13" t="s">
        <v>127</v>
      </c>
      <c r="K4244" s="15" t="n">
        <v>192</v>
      </c>
      <c r="L4244" s="15" t="n">
        <v>1</v>
      </c>
      <c r="M4244" s="15" t="n">
        <v>0</v>
      </c>
      <c r="N4244" s="12" t="n">
        <v>0</v>
      </c>
      <c r="O4244" s="12" t="n">
        <v>0</v>
      </c>
      <c r="P4244" s="12" t="n">
        <v>0</v>
      </c>
      <c r="Q4244" s="26"/>
      <c r="R4244" s="4" t="s">
        <v>173</v>
      </c>
    </row>
    <row r="4245" ht="22.5" customHeight="1">
      <c r="A4245" s="78"/>
      <c r="B4245" s="34"/>
      <c r="C4245" s="20"/>
      <c r="D4245" s="20"/>
      <c r="E4245" s="20"/>
      <c r="F4245" s="20"/>
      <c r="G4245" s="46"/>
      <c r="H4245" s="30"/>
      <c r="I4245" s="30"/>
      <c r="J4245" s="13" t="s">
        <v>128</v>
      </c>
      <c r="K4245" s="15" t="n">
        <v>426</v>
      </c>
      <c r="L4245" s="15" t="n">
        <v>6</v>
      </c>
      <c r="M4245" s="15" t="n">
        <v>0</v>
      </c>
      <c r="N4245" s="12" t="n">
        <v>0</v>
      </c>
      <c r="O4245" s="12" t="n">
        <v>0</v>
      </c>
      <c r="P4245" s="12" t="n">
        <v>0</v>
      </c>
      <c r="Q4245" s="26"/>
    </row>
    <row r="4246" ht="22.5" customHeight="1">
      <c r="A4246" s="78"/>
      <c r="B4246" s="34"/>
      <c r="C4246" s="13" t="n">
        <v>11655596</v>
      </c>
      <c r="D4246" s="13" t="s">
        <v>44</v>
      </c>
      <c r="E4246" s="13" t="s">
        <v>14</v>
      </c>
      <c r="F4246" s="13" t="s">
        <v>12</v>
      </c>
      <c r="G4246" s="105" t="n">
        <v>0.3</v>
      </c>
      <c r="H4246" s="38" t="n">
        <v>50</v>
      </c>
      <c r="I4246" s="40" t="n">
        <f>G4246*H4246*7</f>
        <v>105</v>
      </c>
      <c r="J4246" s="13" t="s">
        <v>126</v>
      </c>
      <c r="K4246" s="15" t="n">
        <v>5</v>
      </c>
      <c r="L4246" s="15" t="n">
        <v>0</v>
      </c>
      <c r="M4246" s="15" t="n">
        <v>0</v>
      </c>
      <c r="N4246" s="12" t="n">
        <v>0</v>
      </c>
      <c r="O4246" s="12" t="n">
        <v>0</v>
      </c>
      <c r="P4246" s="12" t="n">
        <v>0</v>
      </c>
      <c r="Q4246" s="23" t="n">
        <f>M4248/H4246</f>
        <v>0</v>
      </c>
    </row>
    <row r="4247" ht="22.5" customHeight="1">
      <c r="A4247" s="78"/>
      <c r="B4247" s="34"/>
      <c r="C4247" s="20"/>
      <c r="D4247" s="20"/>
      <c r="E4247" s="20"/>
      <c r="F4247" s="20"/>
      <c r="G4247" s="45"/>
      <c r="H4247" s="34"/>
      <c r="I4247" s="34"/>
      <c r="J4247" s="13" t="s">
        <v>127</v>
      </c>
      <c r="K4247" s="15" t="n">
        <v>141</v>
      </c>
      <c r="L4247" s="15" t="n">
        <v>1</v>
      </c>
      <c r="M4247" s="15" t="n">
        <v>0</v>
      </c>
      <c r="N4247" s="12" t="n">
        <v>0</v>
      </c>
      <c r="O4247" s="12" t="n">
        <v>0</v>
      </c>
      <c r="P4247" s="12" t="n">
        <v>0.001</v>
      </c>
      <c r="Q4247" s="26"/>
      <c r="R4247" s="4" t="s">
        <v>132</v>
      </c>
    </row>
    <row r="4248" ht="22.5" customHeight="1">
      <c r="A4248" s="78"/>
      <c r="B4248" s="34"/>
      <c r="C4248" s="20"/>
      <c r="D4248" s="20"/>
      <c r="E4248" s="20"/>
      <c r="F4248" s="20"/>
      <c r="G4248" s="46"/>
      <c r="H4248" s="30"/>
      <c r="I4248" s="30"/>
      <c r="J4248" s="13" t="s">
        <v>128</v>
      </c>
      <c r="K4248" s="15" t="n">
        <v>518</v>
      </c>
      <c r="L4248" s="15" t="n">
        <v>4</v>
      </c>
      <c r="M4248" s="15" t="n">
        <v>0</v>
      </c>
      <c r="N4248" s="12" t="n">
        <v>0</v>
      </c>
      <c r="O4248" s="12" t="n">
        <v>0</v>
      </c>
      <c r="P4248" s="12" t="n">
        <v>0.0013</v>
      </c>
      <c r="Q4248" s="26"/>
    </row>
    <row r="4249" ht="22.5" customHeight="1">
      <c r="A4249" s="78"/>
      <c r="B4249" s="34"/>
      <c r="C4249" s="13" t="n">
        <v>11690183</v>
      </c>
      <c r="D4249" s="13" t="s">
        <v>38</v>
      </c>
      <c r="E4249" s="13" t="s">
        <v>14</v>
      </c>
      <c r="F4249" s="13" t="s">
        <v>15</v>
      </c>
      <c r="G4249" s="105" t="n">
        <v>0.1</v>
      </c>
      <c r="H4249" s="38" t="n">
        <v>100</v>
      </c>
      <c r="I4249" s="40" t="n">
        <f>G4249*H4249*7</f>
        <v>70</v>
      </c>
      <c r="J4249" s="13" t="s">
        <v>126</v>
      </c>
      <c r="K4249" s="15" t="n">
        <v>14</v>
      </c>
      <c r="L4249" s="15" t="n">
        <v>0</v>
      </c>
      <c r="M4249" s="15" t="n">
        <v>0</v>
      </c>
      <c r="N4249" s="12" t="n">
        <v>0</v>
      </c>
      <c r="O4249" s="12" t="n">
        <v>0</v>
      </c>
      <c r="P4249" s="12" t="n">
        <v>0</v>
      </c>
      <c r="Q4249" s="23" t="n">
        <f>M4251/H4249</f>
        <v>0.59</v>
      </c>
    </row>
    <row r="4250" ht="22.5" customHeight="1">
      <c r="A4250" s="78"/>
      <c r="B4250" s="34"/>
      <c r="C4250" s="20"/>
      <c r="D4250" s="20"/>
      <c r="E4250" s="20"/>
      <c r="F4250" s="20"/>
      <c r="G4250" s="45"/>
      <c r="H4250" s="34"/>
      <c r="I4250" s="34"/>
      <c r="J4250" s="13" t="s">
        <v>127</v>
      </c>
      <c r="K4250" s="15" t="n">
        <v>3533</v>
      </c>
      <c r="L4250" s="15" t="n">
        <v>860</v>
      </c>
      <c r="M4250" s="16" t="n">
        <v>22</v>
      </c>
      <c r="N4250" s="12" t="n">
        <v>0.005</v>
      </c>
      <c r="O4250" s="12" t="n">
        <v>0.193</v>
      </c>
      <c r="P4250" s="12" t="n">
        <v>4.25</v>
      </c>
      <c r="Q4250" s="26"/>
    </row>
    <row r="4251" ht="22.5" customHeight="1">
      <c r="A4251" s="78"/>
      <c r="B4251" s="34"/>
      <c r="C4251" s="20"/>
      <c r="D4251" s="20"/>
      <c r="E4251" s="20"/>
      <c r="F4251" s="20"/>
      <c r="G4251" s="46"/>
      <c r="H4251" s="30"/>
      <c r="I4251" s="30"/>
      <c r="J4251" s="13" t="s">
        <v>128</v>
      </c>
      <c r="K4251" s="15" t="n">
        <v>12845</v>
      </c>
      <c r="L4251" s="15" t="n">
        <v>2983</v>
      </c>
      <c r="M4251" s="16" t="n">
        <v>59</v>
      </c>
      <c r="N4251" s="12" t="n">
        <v>0.004</v>
      </c>
      <c r="O4251" s="12" t="n">
        <v>0.19</v>
      </c>
      <c r="P4251" s="12" t="n">
        <v>11.2</v>
      </c>
      <c r="Q4251" s="26"/>
    </row>
    <row r="4252" ht="22.5" customHeight="1">
      <c r="A4252" s="78"/>
      <c r="B4252" s="34"/>
      <c r="C4252" s="13" t="n">
        <v>11763482</v>
      </c>
      <c r="D4252" s="13" t="s">
        <v>44</v>
      </c>
      <c r="E4252" s="13" t="s">
        <v>14</v>
      </c>
      <c r="F4252" s="13" t="s">
        <v>12</v>
      </c>
      <c r="G4252" s="105" t="n">
        <v>0.4</v>
      </c>
      <c r="H4252" s="38" t="n">
        <v>100</v>
      </c>
      <c r="I4252" s="40" t="n">
        <f>G4252*H4252*7</f>
        <v>280</v>
      </c>
      <c r="J4252" s="13" t="s">
        <v>126</v>
      </c>
      <c r="K4252" s="15" t="n">
        <v>42</v>
      </c>
      <c r="L4252" s="15" t="n">
        <v>16</v>
      </c>
      <c r="M4252" s="15" t="n">
        <v>0</v>
      </c>
      <c r="N4252" s="12" t="n">
        <v>0.002</v>
      </c>
      <c r="O4252" s="12" t="n">
        <v>0</v>
      </c>
      <c r="P4252" s="12" t="n">
        <v>0.0241</v>
      </c>
      <c r="Q4252" s="23" t="n">
        <f>M4254/H4252</f>
        <v>0</v>
      </c>
    </row>
    <row r="4253" ht="22.5" customHeight="1">
      <c r="A4253" s="78"/>
      <c r="B4253" s="34"/>
      <c r="C4253" s="20"/>
      <c r="D4253" s="20"/>
      <c r="E4253" s="20"/>
      <c r="F4253" s="20"/>
      <c r="G4253" s="45"/>
      <c r="H4253" s="34"/>
      <c r="I4253" s="34"/>
      <c r="J4253" s="13" t="s">
        <v>127</v>
      </c>
      <c r="K4253" s="15" t="n">
        <v>89</v>
      </c>
      <c r="L4253" s="15" t="n">
        <v>8</v>
      </c>
      <c r="M4253" s="15" t="n">
        <v>0</v>
      </c>
      <c r="N4253" s="12" t="n">
        <v>0.004</v>
      </c>
      <c r="O4253" s="12" t="n">
        <v>0</v>
      </c>
      <c r="P4253" s="12" t="n">
        <v>0.0335</v>
      </c>
      <c r="Q4253" s="26"/>
      <c r="R4253" s="4" t="s">
        <v>133</v>
      </c>
    </row>
    <row r="4254" ht="22.5" customHeight="1">
      <c r="A4254" s="78"/>
      <c r="B4254" s="34"/>
      <c r="C4254" s="20"/>
      <c r="D4254" s="20"/>
      <c r="E4254" s="20"/>
      <c r="F4254" s="20"/>
      <c r="G4254" s="46"/>
      <c r="H4254" s="30"/>
      <c r="I4254" s="30"/>
      <c r="J4254" s="13" t="s">
        <v>128</v>
      </c>
      <c r="K4254" s="15" t="n">
        <v>264</v>
      </c>
      <c r="L4254" s="15" t="n">
        <v>36</v>
      </c>
      <c r="M4254" s="15" t="n">
        <v>0</v>
      </c>
      <c r="N4254" s="12" t="n">
        <v>0.003</v>
      </c>
      <c r="O4254" s="12" t="n">
        <v>0</v>
      </c>
      <c r="P4254" s="12" t="n">
        <v>0.106</v>
      </c>
      <c r="Q4254" s="26"/>
    </row>
    <row r="4255" ht="22.5" customHeight="1">
      <c r="A4255" s="78"/>
      <c r="B4255" s="34"/>
      <c r="C4255" s="13" t="n">
        <v>91565942</v>
      </c>
      <c r="D4255" s="13" t="s">
        <v>31</v>
      </c>
      <c r="E4255" s="13" t="s">
        <v>36</v>
      </c>
      <c r="F4255" s="13" t="s">
        <v>15</v>
      </c>
      <c r="G4255" s="105" t="n">
        <v>0.03</v>
      </c>
      <c r="H4255" s="38" t="n">
        <v>600</v>
      </c>
      <c r="I4255" s="40" t="n">
        <f>G4255*H4255*7</f>
        <v>126</v>
      </c>
      <c r="J4255" s="13" t="s">
        <v>126</v>
      </c>
      <c r="K4255" s="15" t="n">
        <v>4030</v>
      </c>
      <c r="L4255" s="15" t="n">
        <v>156</v>
      </c>
      <c r="M4255" s="15" t="n">
        <v>0</v>
      </c>
      <c r="N4255" s="12" t="n">
        <v>0</v>
      </c>
      <c r="O4255" s="12" t="n">
        <v>0</v>
      </c>
      <c r="P4255" s="12" t="n">
        <v>0</v>
      </c>
      <c r="Q4255" s="23" t="n">
        <f>M4257/H4255</f>
        <v>0.106666666666667</v>
      </c>
    </row>
    <row r="4256" ht="22.5" customHeight="1">
      <c r="A4256" s="78"/>
      <c r="B4256" s="34"/>
      <c r="C4256" s="20"/>
      <c r="D4256" s="20"/>
      <c r="E4256" s="20"/>
      <c r="F4256" s="20"/>
      <c r="G4256" s="45"/>
      <c r="H4256" s="34"/>
      <c r="I4256" s="34"/>
      <c r="J4256" s="13" t="s">
        <v>127</v>
      </c>
      <c r="K4256" s="15" t="n">
        <v>106818</v>
      </c>
      <c r="L4256" s="15" t="n">
        <v>9883</v>
      </c>
      <c r="M4256" s="15" t="n">
        <v>64</v>
      </c>
      <c r="N4256" s="12" t="n">
        <v>0</v>
      </c>
      <c r="O4256" s="12" t="n">
        <v>0.03</v>
      </c>
      <c r="P4256" s="12" t="n">
        <v>1.92</v>
      </c>
      <c r="Q4256" s="26"/>
    </row>
    <row r="4257" ht="22.5" customHeight="1">
      <c r="A4257" s="78"/>
      <c r="B4257" s="34"/>
      <c r="C4257" s="20"/>
      <c r="D4257" s="20"/>
      <c r="E4257" s="20"/>
      <c r="F4257" s="20"/>
      <c r="G4257" s="46"/>
      <c r="H4257" s="30"/>
      <c r="I4257" s="30"/>
      <c r="J4257" s="13" t="s">
        <v>128</v>
      </c>
      <c r="K4257" s="15" t="n">
        <v>134786</v>
      </c>
      <c r="L4257" s="15" t="n">
        <v>11230</v>
      </c>
      <c r="M4257" s="15" t="n">
        <v>64</v>
      </c>
      <c r="N4257" s="12" t="n">
        <v>0</v>
      </c>
      <c r="O4257" s="12" t="n">
        <v>0.03</v>
      </c>
      <c r="P4257" s="12" t="n">
        <v>1.92</v>
      </c>
      <c r="Q4257" s="26"/>
    </row>
    <row r="4258" ht="22.5" customHeight="1">
      <c r="A4258" s="78"/>
      <c r="B4258" s="34"/>
      <c r="C4258" s="13" t="n">
        <v>91565947</v>
      </c>
      <c r="D4258" s="13" t="s">
        <v>31</v>
      </c>
      <c r="E4258" s="13" t="s">
        <v>42</v>
      </c>
      <c r="F4258" s="13" t="s">
        <v>15</v>
      </c>
      <c r="G4258" s="105" t="n">
        <v>0.02</v>
      </c>
      <c r="H4258" s="38" t="n">
        <v>1000</v>
      </c>
      <c r="I4258" s="40" t="n">
        <f>G4258*H4258*7</f>
        <v>140</v>
      </c>
      <c r="J4258" s="13" t="s">
        <v>126</v>
      </c>
      <c r="K4258" s="15" t="n">
        <v>17043</v>
      </c>
      <c r="L4258" s="15" t="n">
        <v>850</v>
      </c>
      <c r="M4258" s="15" t="n">
        <v>9</v>
      </c>
      <c r="N4258" s="12" t="n">
        <v>0</v>
      </c>
      <c r="O4258" s="12" t="n">
        <v>0.02</v>
      </c>
      <c r="P4258" s="12" t="n">
        <v>0.18</v>
      </c>
      <c r="Q4258" s="23" t="n">
        <f>M4260/H4258</f>
        <v>0.491</v>
      </c>
    </row>
    <row r="4259" ht="22.5" customHeight="1">
      <c r="A4259" s="78"/>
      <c r="B4259" s="34"/>
      <c r="C4259" s="20"/>
      <c r="D4259" s="20"/>
      <c r="E4259" s="20"/>
      <c r="F4259" s="20"/>
      <c r="G4259" s="45"/>
      <c r="H4259" s="34"/>
      <c r="I4259" s="34"/>
      <c r="J4259" s="13" t="s">
        <v>127</v>
      </c>
      <c r="K4259" s="15" t="n">
        <v>399374</v>
      </c>
      <c r="L4259" s="15" t="n">
        <v>27311</v>
      </c>
      <c r="M4259" s="15" t="n">
        <v>359</v>
      </c>
      <c r="N4259" s="12" t="n">
        <v>0</v>
      </c>
      <c r="O4259" s="12" t="n">
        <v>0.02</v>
      </c>
      <c r="P4259" s="12" t="n">
        <v>7.18</v>
      </c>
      <c r="Q4259" s="26"/>
    </row>
    <row r="4260" ht="22.5" customHeight="1">
      <c r="A4260" s="78"/>
      <c r="B4260" s="34"/>
      <c r="C4260" s="20"/>
      <c r="D4260" s="20"/>
      <c r="E4260" s="20"/>
      <c r="F4260" s="20"/>
      <c r="G4260" s="46"/>
      <c r="H4260" s="30"/>
      <c r="I4260" s="30"/>
      <c r="J4260" s="13" t="s">
        <v>128</v>
      </c>
      <c r="K4260" s="15" t="n">
        <v>788407</v>
      </c>
      <c r="L4260" s="15" t="n">
        <v>50699</v>
      </c>
      <c r="M4260" s="15" t="n">
        <v>491</v>
      </c>
      <c r="N4260" s="12" t="n">
        <v>0</v>
      </c>
      <c r="O4260" s="12" t="n">
        <v>0.02</v>
      </c>
      <c r="P4260" s="12" t="n">
        <v>9.82</v>
      </c>
      <c r="Q4260" s="26"/>
    </row>
    <row r="4261" ht="22.5" customHeight="1">
      <c r="A4261" s="78"/>
      <c r="B4261" s="76" t="s">
        <v>134</v>
      </c>
      <c r="C4261" s="13" t="n">
        <v>5464039</v>
      </c>
      <c r="D4261" s="13" t="s">
        <v>31</v>
      </c>
      <c r="E4261" s="13" t="s">
        <v>46</v>
      </c>
      <c r="F4261" s="13" t="s">
        <v>15</v>
      </c>
      <c r="G4261" s="24" t="n">
        <v>0.28</v>
      </c>
      <c r="H4261" s="13" t="n">
        <v>1700</v>
      </c>
      <c r="I4261" s="21" t="n">
        <f>G4261*H4261*7</f>
        <v>3332</v>
      </c>
      <c r="J4261" s="13" t="s">
        <v>126</v>
      </c>
      <c r="K4261" s="15" t="n">
        <v>38937</v>
      </c>
      <c r="L4261" s="15" t="n">
        <v>8419</v>
      </c>
      <c r="M4261" s="15" t="n">
        <v>147</v>
      </c>
      <c r="N4261" s="12" t="n">
        <v>0.005</v>
      </c>
      <c r="O4261" s="12" t="n">
        <v>0.3</v>
      </c>
      <c r="P4261" s="12" t="n">
        <v>44.118</v>
      </c>
      <c r="Q4261" s="23" t="n">
        <f>M4263/H4261</f>
        <v>0.88</v>
      </c>
    </row>
    <row r="4262" ht="22.5" customHeight="1">
      <c r="A4262" s="78"/>
      <c r="B4262" s="34"/>
      <c r="C4262" s="13"/>
      <c r="D4262" s="20"/>
      <c r="E4262" s="20"/>
      <c r="F4262" s="20"/>
      <c r="G4262" s="29"/>
      <c r="H4262" s="20"/>
      <c r="I4262" s="20"/>
      <c r="J4262" s="13" t="s">
        <v>127</v>
      </c>
      <c r="K4262" s="15" t="n">
        <v>179929</v>
      </c>
      <c r="L4262" s="15" t="n">
        <v>40222</v>
      </c>
      <c r="M4262" s="15" t="n">
        <v>665</v>
      </c>
      <c r="N4262" s="12" t="n">
        <v>0.005</v>
      </c>
      <c r="O4262" s="12" t="n">
        <v>0.294</v>
      </c>
      <c r="P4262" s="12" t="n">
        <v>195.804</v>
      </c>
      <c r="Q4262" s="26"/>
      <c r="R4262" s="4" t="s">
        <v>177</v>
      </c>
    </row>
    <row r="4263" ht="22.5" customHeight="1">
      <c r="A4263" s="78"/>
      <c r="B4263" s="34"/>
      <c r="C4263" s="13"/>
      <c r="D4263" s="20"/>
      <c r="E4263" s="20"/>
      <c r="F4263" s="20"/>
      <c r="G4263" s="29"/>
      <c r="H4263" s="20"/>
      <c r="I4263" s="20"/>
      <c r="J4263" s="13" t="s">
        <v>128</v>
      </c>
      <c r="K4263" s="15" t="n">
        <v>431155</v>
      </c>
      <c r="L4263" s="15" t="n">
        <v>88419</v>
      </c>
      <c r="M4263" s="15" t="n">
        <v>1496</v>
      </c>
      <c r="N4263" s="12" t="n">
        <v>0.005</v>
      </c>
      <c r="O4263" s="12" t="n">
        <v>0.296</v>
      </c>
      <c r="P4263" s="12" t="n">
        <v>442.926</v>
      </c>
      <c r="Q4263" s="26"/>
    </row>
    <row r="4264" ht="22.5" customHeight="1">
      <c r="A4264" s="78"/>
      <c r="B4264" s="34"/>
      <c r="C4264" s="13" t="n">
        <v>8057746</v>
      </c>
      <c r="D4264" s="13" t="s">
        <v>31</v>
      </c>
      <c r="E4264" s="13" t="s">
        <v>46</v>
      </c>
      <c r="F4264" s="13" t="s">
        <v>15</v>
      </c>
      <c r="G4264" s="24" t="n">
        <v>0.32</v>
      </c>
      <c r="H4264" s="13" t="n">
        <v>300</v>
      </c>
      <c r="I4264" s="21" t="n">
        <f>G4264*H4264*7</f>
        <v>672</v>
      </c>
      <c r="J4264" s="13" t="s">
        <v>126</v>
      </c>
      <c r="K4264" s="15" t="n">
        <v>0</v>
      </c>
      <c r="L4264" s="15" t="n">
        <v>0</v>
      </c>
      <c r="M4264" s="15" t="n">
        <v>0</v>
      </c>
      <c r="N4264" s="12" t="n">
        <v>0</v>
      </c>
      <c r="O4264" s="12" t="n">
        <v>0</v>
      </c>
      <c r="P4264" s="12" t="n">
        <v>0</v>
      </c>
      <c r="Q4264" s="23" t="n">
        <f>M4266/H4264</f>
        <v>0</v>
      </c>
    </row>
    <row r="4265" ht="22.5" customHeight="1">
      <c r="A4265" s="78"/>
      <c r="B4265" s="34"/>
      <c r="C4265" s="13"/>
      <c r="D4265" s="20"/>
      <c r="E4265" s="20"/>
      <c r="F4265" s="20"/>
      <c r="G4265" s="29"/>
      <c r="H4265" s="20"/>
      <c r="I4265" s="20"/>
      <c r="J4265" s="13" t="s">
        <v>127</v>
      </c>
      <c r="K4265" s="15" t="n">
        <v>0</v>
      </c>
      <c r="L4265" s="15" t="n">
        <v>0</v>
      </c>
      <c r="M4265" s="15" t="n">
        <v>0</v>
      </c>
      <c r="N4265" s="12" t="n">
        <v>0</v>
      </c>
      <c r="O4265" s="12" t="n">
        <v>0</v>
      </c>
      <c r="P4265" s="12" t="n">
        <v>0</v>
      </c>
      <c r="Q4265" s="26"/>
    </row>
    <row r="4266" ht="22.5" customHeight="1">
      <c r="A4266" s="78"/>
      <c r="B4266" s="34"/>
      <c r="C4266" s="13"/>
      <c r="D4266" s="20"/>
      <c r="E4266" s="20"/>
      <c r="F4266" s="20"/>
      <c r="G4266" s="29"/>
      <c r="H4266" s="20"/>
      <c r="I4266" s="20"/>
      <c r="J4266" s="13" t="s">
        <v>128</v>
      </c>
      <c r="K4266" s="15" t="n">
        <v>0</v>
      </c>
      <c r="L4266" s="15" t="n">
        <v>0</v>
      </c>
      <c r="M4266" s="15" t="n">
        <v>0</v>
      </c>
      <c r="N4266" s="12" t="n">
        <v>0</v>
      </c>
      <c r="O4266" s="12" t="n">
        <v>0</v>
      </c>
      <c r="P4266" s="12" t="n">
        <v>0</v>
      </c>
      <c r="Q4266" s="26"/>
    </row>
    <row r="4267" ht="22.5" customHeight="1">
      <c r="A4267" s="78"/>
      <c r="B4267" s="34"/>
      <c r="C4267" s="13" t="n">
        <v>91399821</v>
      </c>
      <c r="D4267" s="13" t="s">
        <v>40</v>
      </c>
      <c r="E4267" s="13" t="s">
        <v>14</v>
      </c>
      <c r="F4267" s="13" t="s">
        <v>26</v>
      </c>
      <c r="G4267" s="24" t="n">
        <v>0.1</v>
      </c>
      <c r="H4267" s="13" t="n">
        <v>500</v>
      </c>
      <c r="I4267" s="21" t="n">
        <f>G4267*H4267*7</f>
        <v>350</v>
      </c>
      <c r="J4267" s="13" t="s">
        <v>126</v>
      </c>
      <c r="K4267" s="15" t="n">
        <v>4052</v>
      </c>
      <c r="L4267" s="15" t="n">
        <v>826</v>
      </c>
      <c r="M4267" s="15" t="n">
        <v>24</v>
      </c>
      <c r="N4267" s="12" t="n">
        <v>0</v>
      </c>
      <c r="O4267" s="12" t="n">
        <v>0.15</v>
      </c>
      <c r="P4267" s="12" t="n">
        <v>3.64</v>
      </c>
      <c r="Q4267" s="23" t="n">
        <f>M4269/H4267</f>
        <v>0.966</v>
      </c>
    </row>
    <row r="4268" ht="22.5" customHeight="1">
      <c r="A4268" s="78"/>
      <c r="B4268" s="34"/>
      <c r="C4268" s="13"/>
      <c r="D4268" s="20"/>
      <c r="E4268" s="20"/>
      <c r="F4268" s="20"/>
      <c r="G4268" s="29"/>
      <c r="H4268" s="20"/>
      <c r="I4268" s="20"/>
      <c r="J4268" s="13" t="s">
        <v>127</v>
      </c>
      <c r="K4268" s="15" t="n">
        <v>49158</v>
      </c>
      <c r="L4268" s="15" t="n">
        <v>7557</v>
      </c>
      <c r="M4268" s="15" t="n">
        <v>340</v>
      </c>
      <c r="N4268" s="12" t="n">
        <v>0</v>
      </c>
      <c r="O4268" s="12" t="n">
        <v>0.09</v>
      </c>
      <c r="P4268" s="12" t="n">
        <v>28.92</v>
      </c>
      <c r="Q4268" s="26"/>
    </row>
    <row r="4269" ht="22.5" customHeight="1">
      <c r="A4269" s="78"/>
      <c r="B4269" s="34"/>
      <c r="C4269" s="13"/>
      <c r="D4269" s="20"/>
      <c r="E4269" s="20"/>
      <c r="F4269" s="20"/>
      <c r="G4269" s="29"/>
      <c r="H4269" s="20"/>
      <c r="I4269" s="20"/>
      <c r="J4269" s="13" t="s">
        <v>128</v>
      </c>
      <c r="K4269" s="15" t="n">
        <v>106102</v>
      </c>
      <c r="L4269" s="15" t="n">
        <v>17285</v>
      </c>
      <c r="M4269" s="15" t="n">
        <v>483</v>
      </c>
      <c r="N4269" s="12" t="n">
        <v>0</v>
      </c>
      <c r="O4269" s="12" t="n">
        <v>0.13</v>
      </c>
      <c r="P4269" s="12" t="n">
        <v>63.58</v>
      </c>
      <c r="Q4269" s="26"/>
    </row>
    <row r="4270" ht="22.5" customHeight="1">
      <c r="A4270" s="78"/>
      <c r="B4270" s="34"/>
      <c r="C4270" s="13" t="n">
        <v>8670368</v>
      </c>
      <c r="D4270" s="13" t="s">
        <v>16</v>
      </c>
      <c r="E4270" s="13" t="s">
        <v>11</v>
      </c>
      <c r="F4270" s="13" t="s">
        <v>30</v>
      </c>
      <c r="G4270" s="24" t="n">
        <v>0.12</v>
      </c>
      <c r="H4270" s="13" t="n">
        <v>100</v>
      </c>
      <c r="I4270" s="21" t="n">
        <f>G4270*H4270*7</f>
        <v>84</v>
      </c>
      <c r="J4270" s="13" t="s">
        <v>126</v>
      </c>
      <c r="K4270" s="15" t="n">
        <v>215</v>
      </c>
      <c r="L4270" s="15" t="n">
        <v>29</v>
      </c>
      <c r="M4270" s="15" t="n">
        <v>1</v>
      </c>
      <c r="N4270" s="12" t="n">
        <v>0</v>
      </c>
      <c r="O4270" s="12" t="n">
        <v>0</v>
      </c>
      <c r="P4270" s="12" t="n">
        <v>0.07</v>
      </c>
      <c r="Q4270" s="23" t="n">
        <f>M4272/H4270</f>
        <v>0.03</v>
      </c>
    </row>
    <row r="4271" ht="22.5" customHeight="1">
      <c r="A4271" s="78"/>
      <c r="B4271" s="34"/>
      <c r="C4271" s="13"/>
      <c r="D4271" s="20"/>
      <c r="E4271" s="20"/>
      <c r="F4271" s="20"/>
      <c r="G4271" s="29"/>
      <c r="H4271" s="20"/>
      <c r="I4271" s="20"/>
      <c r="J4271" s="13" t="s">
        <v>127</v>
      </c>
      <c r="K4271" s="15" t="n">
        <v>474</v>
      </c>
      <c r="L4271" s="15" t="n">
        <v>69</v>
      </c>
      <c r="M4271" s="15" t="n">
        <v>1</v>
      </c>
      <c r="N4271" s="12" t="n">
        <v>0</v>
      </c>
      <c r="O4271" s="12" t="n">
        <v>0.16</v>
      </c>
      <c r="P4271" s="12" t="n">
        <v>0.16</v>
      </c>
      <c r="Q4271" s="26"/>
    </row>
    <row r="4272" ht="22.5" customHeight="1">
      <c r="A4272" s="78"/>
      <c r="B4272" s="34"/>
      <c r="C4272" s="13"/>
      <c r="D4272" s="20"/>
      <c r="E4272" s="20"/>
      <c r="F4272" s="20"/>
      <c r="G4272" s="29"/>
      <c r="H4272" s="20"/>
      <c r="I4272" s="20"/>
      <c r="J4272" s="13" t="s">
        <v>128</v>
      </c>
      <c r="K4272" s="15" t="n">
        <v>3698</v>
      </c>
      <c r="L4272" s="15" t="n">
        <v>444</v>
      </c>
      <c r="M4272" s="15" t="n">
        <v>3</v>
      </c>
      <c r="N4272" s="12" t="n">
        <v>0</v>
      </c>
      <c r="O4272" s="12" t="n">
        <v>0.44</v>
      </c>
      <c r="P4272" s="12" t="n">
        <v>1.33</v>
      </c>
      <c r="Q4272" s="26"/>
    </row>
    <row r="4273" ht="22.5" customHeight="1">
      <c r="A4273" s="78"/>
      <c r="B4273" s="34"/>
      <c r="C4273" s="13" t="n">
        <v>10514860</v>
      </c>
      <c r="D4273" s="13" t="s">
        <v>44</v>
      </c>
      <c r="E4273" s="13" t="s">
        <v>14</v>
      </c>
      <c r="F4273" s="13" t="s">
        <v>15</v>
      </c>
      <c r="G4273" s="24" t="n">
        <v>0.6</v>
      </c>
      <c r="H4273" s="13" t="n">
        <v>100</v>
      </c>
      <c r="I4273" s="21" t="n">
        <f>G4273*H4273*7</f>
        <v>420</v>
      </c>
      <c r="J4273" s="13" t="s">
        <v>126</v>
      </c>
      <c r="K4273" s="15" t="n">
        <v>783</v>
      </c>
      <c r="L4273" s="15" t="n">
        <v>211</v>
      </c>
      <c r="M4273" s="15" t="n">
        <v>1</v>
      </c>
      <c r="N4273" s="12" t="n">
        <v>0.003</v>
      </c>
      <c r="O4273" s="12" t="n">
        <v>0.7</v>
      </c>
      <c r="P4273" s="12" t="n">
        <v>0.7</v>
      </c>
      <c r="Q4273" s="23" t="n">
        <f>M4275/H4273</f>
        <v>1</v>
      </c>
    </row>
    <row r="4274" ht="22.5" customHeight="1">
      <c r="A4274" s="78"/>
      <c r="B4274" s="34"/>
      <c r="C4274" s="13"/>
      <c r="D4274" s="20"/>
      <c r="E4274" s="20"/>
      <c r="F4274" s="20"/>
      <c r="G4274" s="29"/>
      <c r="H4274" s="20"/>
      <c r="I4274" s="20"/>
      <c r="J4274" s="13" t="s">
        <v>127</v>
      </c>
      <c r="K4274" s="15" t="n">
        <v>14113</v>
      </c>
      <c r="L4274" s="15" t="n">
        <v>4909</v>
      </c>
      <c r="M4274" s="15" t="n">
        <v>36</v>
      </c>
      <c r="N4274" s="12" t="n">
        <v>0.005</v>
      </c>
      <c r="O4274" s="12" t="n">
        <v>0.628</v>
      </c>
      <c r="P4274" s="12" t="n">
        <v>22.6</v>
      </c>
      <c r="Q4274" s="26"/>
    </row>
    <row r="4275" ht="22.5" customHeight="1">
      <c r="A4275" s="78"/>
      <c r="B4275" s="34"/>
      <c r="C4275" s="13"/>
      <c r="D4275" s="20"/>
      <c r="E4275" s="20"/>
      <c r="F4275" s="20"/>
      <c r="G4275" s="29"/>
      <c r="H4275" s="20"/>
      <c r="I4275" s="20"/>
      <c r="J4275" s="13" t="s">
        <v>128</v>
      </c>
      <c r="K4275" s="15" t="n">
        <v>46623</v>
      </c>
      <c r="L4275" s="15" t="n">
        <v>13023</v>
      </c>
      <c r="M4275" s="15" t="n">
        <v>100</v>
      </c>
      <c r="N4275" s="12" t="n">
        <v>0.005</v>
      </c>
      <c r="O4275" s="12" t="n">
        <v>0.617</v>
      </c>
      <c r="P4275" s="12" t="n">
        <v>61.7</v>
      </c>
      <c r="Q4275" s="26"/>
    </row>
    <row r="4276" ht="22.5" customHeight="1">
      <c r="A4276" s="78"/>
      <c r="B4276" s="34"/>
      <c r="C4276" s="13" t="n">
        <v>91532857</v>
      </c>
      <c r="D4276" s="13" t="s">
        <v>47</v>
      </c>
      <c r="E4276" s="13" t="s">
        <v>14</v>
      </c>
      <c r="F4276" s="13" t="s">
        <v>12</v>
      </c>
      <c r="G4276" s="24" t="n">
        <v>0.23</v>
      </c>
      <c r="H4276" s="13" t="n">
        <v>100</v>
      </c>
      <c r="I4276" s="21" t="n">
        <f>G4276*H4276*7</f>
        <v>161</v>
      </c>
      <c r="J4276" s="13" t="s">
        <v>126</v>
      </c>
      <c r="K4276" s="15" t="n">
        <v>142</v>
      </c>
      <c r="L4276" s="15" t="n">
        <v>12</v>
      </c>
      <c r="M4276" s="15" t="n">
        <v>1</v>
      </c>
      <c r="N4276" s="12" t="n">
        <v>0.005</v>
      </c>
      <c r="O4276" s="12" t="n">
        <v>0.063</v>
      </c>
      <c r="P4276" s="12" t="n">
        <v>0.0628</v>
      </c>
      <c r="Q4276" s="23" t="n">
        <f>M4278/H4276</f>
        <v>0.45</v>
      </c>
    </row>
    <row r="4277" ht="22.5" customHeight="1">
      <c r="A4277" s="78"/>
      <c r="B4277" s="34"/>
      <c r="C4277" s="13"/>
      <c r="D4277" s="20"/>
      <c r="E4277" s="20"/>
      <c r="F4277" s="20"/>
      <c r="G4277" s="29"/>
      <c r="H4277" s="20"/>
      <c r="I4277" s="20"/>
      <c r="J4277" s="13" t="s">
        <v>127</v>
      </c>
      <c r="K4277" s="15" t="n">
        <v>2762</v>
      </c>
      <c r="L4277" s="15" t="n">
        <v>311</v>
      </c>
      <c r="M4277" s="15" t="n">
        <v>9</v>
      </c>
      <c r="N4277" s="12" t="n">
        <v>0.006</v>
      </c>
      <c r="O4277" s="12" t="n">
        <v>0.217</v>
      </c>
      <c r="P4277" s="12" t="n">
        <v>1.9535</v>
      </c>
      <c r="Q4277" s="26"/>
    </row>
    <row r="4278" ht="22.5" customHeight="1">
      <c r="A4278" s="78"/>
      <c r="B4278" s="34"/>
      <c r="C4278" s="13"/>
      <c r="D4278" s="20"/>
      <c r="E4278" s="20"/>
      <c r="F4278" s="20"/>
      <c r="G4278" s="29"/>
      <c r="H4278" s="20"/>
      <c r="I4278" s="20"/>
      <c r="J4278" s="13" t="s">
        <v>128</v>
      </c>
      <c r="K4278" s="15" t="n">
        <v>10580</v>
      </c>
      <c r="L4278" s="15" t="n">
        <v>1203</v>
      </c>
      <c r="M4278" s="15" t="n">
        <v>45</v>
      </c>
      <c r="N4278" s="12" t="n">
        <v>0.006</v>
      </c>
      <c r="O4278" s="12" t="n">
        <v>0.172</v>
      </c>
      <c r="P4278" s="12" t="n">
        <v>7.7245</v>
      </c>
      <c r="Q4278" s="26"/>
    </row>
    <row r="4279" ht="22.5" customHeight="1">
      <c r="A4279" s="78"/>
      <c r="B4279" s="34"/>
      <c r="C4279" s="13" t="n">
        <v>91534913</v>
      </c>
      <c r="D4279" s="13" t="s">
        <v>48</v>
      </c>
      <c r="E4279" s="13" t="s">
        <v>49</v>
      </c>
      <c r="F4279" s="13" t="s">
        <v>15</v>
      </c>
      <c r="G4279" s="24" t="n">
        <v>0.5</v>
      </c>
      <c r="H4279" s="13" t="n">
        <v>100</v>
      </c>
      <c r="I4279" s="21" t="n">
        <f>G4279*H4279*7</f>
        <v>350</v>
      </c>
      <c r="J4279" s="13" t="s">
        <v>126</v>
      </c>
      <c r="K4279" s="15" t="n">
        <v>259</v>
      </c>
      <c r="L4279" s="15" t="n">
        <v>39</v>
      </c>
      <c r="M4279" s="15" t="n">
        <v>0</v>
      </c>
      <c r="N4279" s="12" t="n">
        <v>0</v>
      </c>
      <c r="O4279" s="12" t="n">
        <v>0</v>
      </c>
      <c r="P4279" s="12" t="n">
        <v>0</v>
      </c>
      <c r="Q4279" s="23" t="n">
        <f>M4281/H4279</f>
        <v>0.04</v>
      </c>
    </row>
    <row r="4280" ht="22.5" customHeight="1">
      <c r="A4280" s="78"/>
      <c r="B4280" s="34"/>
      <c r="C4280" s="13"/>
      <c r="D4280" s="20"/>
      <c r="E4280" s="20"/>
      <c r="F4280" s="20"/>
      <c r="G4280" s="29"/>
      <c r="H4280" s="20"/>
      <c r="I4280" s="20"/>
      <c r="J4280" s="13" t="s">
        <v>127</v>
      </c>
      <c r="K4280" s="15" t="n">
        <v>1192</v>
      </c>
      <c r="L4280" s="15" t="n">
        <v>190</v>
      </c>
      <c r="M4280" s="15" t="n">
        <v>2</v>
      </c>
      <c r="N4280" s="12" t="n">
        <v>0.011</v>
      </c>
      <c r="O4280" s="12" t="n">
        <v>1</v>
      </c>
      <c r="P4280" s="12" t="n">
        <v>2</v>
      </c>
      <c r="Q4280" s="26"/>
    </row>
    <row r="4281" ht="22.5" customHeight="1">
      <c r="A4281" s="78"/>
      <c r="B4281" s="34"/>
      <c r="C4281" s="13"/>
      <c r="D4281" s="20"/>
      <c r="E4281" s="20"/>
      <c r="F4281" s="20"/>
      <c r="G4281" s="29"/>
      <c r="H4281" s="20"/>
      <c r="I4281" s="20"/>
      <c r="J4281" s="13" t="s">
        <v>128</v>
      </c>
      <c r="K4281" s="15" t="n">
        <v>3795</v>
      </c>
      <c r="L4281" s="15" t="n">
        <v>590</v>
      </c>
      <c r="M4281" s="15" t="n">
        <v>4</v>
      </c>
      <c r="N4281" s="12" t="n">
        <v>0.01</v>
      </c>
      <c r="O4281" s="12" t="n">
        <v>1.5</v>
      </c>
      <c r="P4281" s="12" t="n">
        <v>6</v>
      </c>
      <c r="Q4281" s="26"/>
    </row>
    <row r="4282" ht="22.5" customHeight="1">
      <c r="A4282" s="78"/>
      <c r="B4282" s="34"/>
      <c r="C4282" s="13" t="n">
        <v>91533906</v>
      </c>
      <c r="D4282" s="13" t="s">
        <v>50</v>
      </c>
      <c r="E4282" s="13" t="s">
        <v>51</v>
      </c>
      <c r="F4282" s="13" t="s">
        <v>15</v>
      </c>
      <c r="G4282" s="24" t="n">
        <v>0.5</v>
      </c>
      <c r="H4282" s="13" t="n">
        <v>100</v>
      </c>
      <c r="I4282" s="21" t="n">
        <f>G4282*H4282*7</f>
        <v>350</v>
      </c>
      <c r="J4282" s="13" t="s">
        <v>126</v>
      </c>
      <c r="K4282" s="15" t="n">
        <v>110</v>
      </c>
      <c r="L4282" s="15" t="n">
        <v>8</v>
      </c>
      <c r="M4282" s="15" t="n">
        <v>0</v>
      </c>
      <c r="N4282" s="12" t="n">
        <v>0</v>
      </c>
      <c r="O4282" s="12" t="n">
        <v>0</v>
      </c>
      <c r="P4282" s="12" t="n">
        <v>0</v>
      </c>
      <c r="Q4282" s="23" t="n">
        <f>M4284/H4282</f>
        <v>0</v>
      </c>
    </row>
    <row r="4283" ht="22.5" customHeight="1">
      <c r="A4283" s="78"/>
      <c r="B4283" s="34"/>
      <c r="C4283" s="13"/>
      <c r="D4283" s="20"/>
      <c r="E4283" s="20"/>
      <c r="F4283" s="20"/>
      <c r="G4283" s="29"/>
      <c r="H4283" s="20"/>
      <c r="I4283" s="20"/>
      <c r="J4283" s="13" t="s">
        <v>127</v>
      </c>
      <c r="K4283" s="15" t="n">
        <v>559</v>
      </c>
      <c r="L4283" s="15" t="n">
        <v>55</v>
      </c>
      <c r="M4283" s="15" t="n">
        <v>0</v>
      </c>
      <c r="N4283" s="12" t="n">
        <v>0</v>
      </c>
      <c r="O4283" s="12" t="n">
        <v>0</v>
      </c>
      <c r="P4283" s="12" t="n">
        <v>0</v>
      </c>
      <c r="Q4283" s="26"/>
    </row>
    <row r="4284" ht="22.5" customHeight="1">
      <c r="A4284" s="78"/>
      <c r="B4284" s="34"/>
      <c r="C4284" s="13"/>
      <c r="D4284" s="20"/>
      <c r="E4284" s="20"/>
      <c r="F4284" s="20"/>
      <c r="G4284" s="29"/>
      <c r="H4284" s="20"/>
      <c r="I4284" s="20"/>
      <c r="J4284" s="13" t="s">
        <v>128</v>
      </c>
      <c r="K4284" s="15" t="n">
        <v>1335</v>
      </c>
      <c r="L4284" s="15" t="n">
        <v>138</v>
      </c>
      <c r="M4284" s="15" t="n">
        <v>0</v>
      </c>
      <c r="N4284" s="12" t="n">
        <v>0</v>
      </c>
      <c r="O4284" s="12" t="n">
        <v>0</v>
      </c>
      <c r="P4284" s="12" t="n">
        <v>0</v>
      </c>
      <c r="Q4284" s="26"/>
    </row>
    <row r="4285" ht="22.5" customHeight="1">
      <c r="A4285" s="78"/>
      <c r="B4285" s="34"/>
      <c r="C4285" s="13" t="n">
        <v>91545519</v>
      </c>
      <c r="D4285" s="13" t="s">
        <v>52</v>
      </c>
      <c r="E4285" s="13" t="s">
        <v>46</v>
      </c>
      <c r="F4285" s="13" t="s">
        <v>15</v>
      </c>
      <c r="G4285" s="24" t="n">
        <v>0.2</v>
      </c>
      <c r="H4285" s="13" t="n">
        <v>100</v>
      </c>
      <c r="I4285" s="21" t="n">
        <f>G4285*H4285*7</f>
        <v>140</v>
      </c>
      <c r="J4285" s="13" t="s">
        <v>126</v>
      </c>
      <c r="K4285" s="15" t="n">
        <v>7522</v>
      </c>
      <c r="L4285" s="15" t="n">
        <v>2210</v>
      </c>
      <c r="M4285" s="15" t="n">
        <v>25</v>
      </c>
      <c r="N4285" s="12" t="n">
        <v>0.002</v>
      </c>
      <c r="O4285" s="12" t="n">
        <v>0.199</v>
      </c>
      <c r="P4285" s="12" t="n">
        <v>4.98</v>
      </c>
      <c r="Q4285" s="23" t="n">
        <f>M4287/H4285</f>
        <v>0.5</v>
      </c>
    </row>
    <row r="4286" ht="22.5" customHeight="1">
      <c r="A4286" s="78"/>
      <c r="B4286" s="34"/>
      <c r="C4286" s="13"/>
      <c r="D4286" s="20"/>
      <c r="E4286" s="20"/>
      <c r="F4286" s="20"/>
      <c r="G4286" s="29"/>
      <c r="H4286" s="20"/>
      <c r="I4286" s="20"/>
      <c r="J4286" s="13" t="s">
        <v>127</v>
      </c>
      <c r="K4286" s="15" t="n">
        <v>50544</v>
      </c>
      <c r="L4286" s="15" t="n">
        <v>10942</v>
      </c>
      <c r="M4286" s="15" t="n">
        <v>50</v>
      </c>
      <c r="N4286" s="12" t="n">
        <v>0.001</v>
      </c>
      <c r="O4286" s="12" t="n">
        <v>0.199</v>
      </c>
      <c r="P4286" s="12" t="n">
        <v>9.94</v>
      </c>
      <c r="Q4286" s="26"/>
    </row>
    <row r="4287" ht="22.5" customHeight="1">
      <c r="A4287" s="78"/>
      <c r="B4287" s="34"/>
      <c r="C4287" s="13"/>
      <c r="D4287" s="20"/>
      <c r="E4287" s="20"/>
      <c r="F4287" s="20"/>
      <c r="G4287" s="29"/>
      <c r="H4287" s="20"/>
      <c r="I4287" s="20"/>
      <c r="J4287" s="13" t="s">
        <v>128</v>
      </c>
      <c r="K4287" s="15" t="n">
        <v>66155</v>
      </c>
      <c r="L4287" s="15" t="n">
        <v>12114</v>
      </c>
      <c r="M4287" s="15" t="n">
        <v>50</v>
      </c>
      <c r="N4287" s="12" t="n">
        <v>0.001</v>
      </c>
      <c r="O4287" s="12" t="n">
        <v>0.199</v>
      </c>
      <c r="P4287" s="12" t="n">
        <v>9.94</v>
      </c>
      <c r="Q4287" s="26"/>
    </row>
    <row r="4288" ht="22.5" customHeight="1">
      <c r="A4288" s="78"/>
      <c r="B4288" s="34"/>
      <c r="C4288" s="13" t="n">
        <v>91551388</v>
      </c>
      <c r="D4288" s="13" t="s">
        <v>53</v>
      </c>
      <c r="E4288" s="13" t="s">
        <v>54</v>
      </c>
      <c r="F4288" s="13" t="s">
        <v>12</v>
      </c>
      <c r="G4288" s="24" t="n">
        <v>0.5</v>
      </c>
      <c r="H4288" s="13" t="n">
        <v>50</v>
      </c>
      <c r="I4288" s="21" t="n">
        <f>G4288*H4288*7</f>
        <v>175</v>
      </c>
      <c r="J4288" s="13" t="s">
        <v>126</v>
      </c>
      <c r="K4288" s="15" t="n">
        <v>175</v>
      </c>
      <c r="L4288" s="15" t="n">
        <v>44</v>
      </c>
      <c r="M4288" s="15" t="n">
        <v>2</v>
      </c>
      <c r="N4288" s="12" t="n">
        <v>0.022</v>
      </c>
      <c r="O4288" s="12" t="n">
        <v>0.488</v>
      </c>
      <c r="P4288" s="12" t="n">
        <v>0.9768</v>
      </c>
      <c r="Q4288" s="23" t="n">
        <f>M4290/H4288</f>
        <v>0.62</v>
      </c>
      <c r="S4288" s="4" t="s">
        <v>135</v>
      </c>
    </row>
    <row r="4289" ht="22.5" customHeight="1">
      <c r="A4289" s="78"/>
      <c r="B4289" s="34"/>
      <c r="C4289" s="13"/>
      <c r="D4289" s="20"/>
      <c r="E4289" s="20"/>
      <c r="F4289" s="20"/>
      <c r="G4289" s="29"/>
      <c r="H4289" s="20"/>
      <c r="I4289" s="20"/>
      <c r="J4289" s="13" t="s">
        <v>127</v>
      </c>
      <c r="K4289" s="15" t="n">
        <v>1990</v>
      </c>
      <c r="L4289" s="15" t="n">
        <v>660</v>
      </c>
      <c r="M4289" s="15" t="n">
        <v>31</v>
      </c>
      <c r="N4289" s="12" t="n">
        <v>0.03</v>
      </c>
      <c r="O4289" s="12" t="n">
        <v>0.639</v>
      </c>
      <c r="P4289" s="12" t="n">
        <v>19.8183</v>
      </c>
      <c r="Q4289" s="26"/>
    </row>
    <row r="4290" ht="22.5" customHeight="1">
      <c r="A4290" s="78"/>
      <c r="B4290" s="34"/>
      <c r="C4290" s="13"/>
      <c r="D4290" s="20"/>
      <c r="E4290" s="20"/>
      <c r="F4290" s="20"/>
      <c r="G4290" s="29"/>
      <c r="H4290" s="20"/>
      <c r="I4290" s="20"/>
      <c r="J4290" s="13" t="s">
        <v>128</v>
      </c>
      <c r="K4290" s="15" t="n">
        <v>3474</v>
      </c>
      <c r="L4290" s="15" t="n">
        <v>1047</v>
      </c>
      <c r="M4290" s="15" t="n">
        <v>31</v>
      </c>
      <c r="N4290" s="12" t="n">
        <v>0.028</v>
      </c>
      <c r="O4290" s="12" t="n">
        <v>0.94</v>
      </c>
      <c r="P4290" s="12" t="n">
        <v>29.137</v>
      </c>
      <c r="Q4290" s="26"/>
    </row>
    <row r="4291" ht="22.5" customHeight="1">
      <c r="A4291" s="78"/>
      <c r="B4291" s="34"/>
      <c r="C4291" s="13" t="n">
        <v>91565948</v>
      </c>
      <c r="D4291" s="13" t="s">
        <v>47</v>
      </c>
      <c r="E4291" s="13" t="s">
        <v>14</v>
      </c>
      <c r="F4291" s="13" t="s">
        <v>12</v>
      </c>
      <c r="G4291" s="24" t="n">
        <v>0.16</v>
      </c>
      <c r="H4291" s="13" t="n">
        <v>170</v>
      </c>
      <c r="I4291" s="21" t="n">
        <f>G4291*H4291*7</f>
        <v>190.4</v>
      </c>
      <c r="J4291" s="13" t="s">
        <v>126</v>
      </c>
      <c r="K4291" s="15" t="n">
        <v>23</v>
      </c>
      <c r="L4291" s="15" t="n">
        <v>1</v>
      </c>
      <c r="M4291" s="15" t="n">
        <v>0</v>
      </c>
      <c r="N4291" s="12" t="n">
        <v>0.005</v>
      </c>
      <c r="O4291" s="12" t="n">
        <v>0</v>
      </c>
      <c r="P4291" s="12" t="n">
        <v>0.0049</v>
      </c>
      <c r="Q4291" s="23" t="n">
        <f>M4293/H4291</f>
        <v>0.135294117647059</v>
      </c>
    </row>
    <row r="4292" ht="22.5" customHeight="1">
      <c r="A4292" s="78"/>
      <c r="B4292" s="34"/>
      <c r="C4292" s="13"/>
      <c r="D4292" s="20"/>
      <c r="E4292" s="20"/>
      <c r="F4292" s="20"/>
      <c r="G4292" s="29"/>
      <c r="H4292" s="20"/>
      <c r="I4292" s="20"/>
      <c r="J4292" s="13" t="s">
        <v>127</v>
      </c>
      <c r="K4292" s="15" t="n">
        <v>439</v>
      </c>
      <c r="L4292" s="15" t="n">
        <v>49</v>
      </c>
      <c r="M4292" s="15" t="n">
        <v>0</v>
      </c>
      <c r="N4292" s="12" t="n">
        <v>0.007</v>
      </c>
      <c r="O4292" s="12" t="n">
        <v>0</v>
      </c>
      <c r="P4292" s="12" t="n">
        <v>0.3584</v>
      </c>
      <c r="Q4292" s="26"/>
    </row>
    <row r="4293" ht="22.5" customHeight="1">
      <c r="A4293" s="78"/>
      <c r="B4293" s="34"/>
      <c r="C4293" s="13"/>
      <c r="D4293" s="20"/>
      <c r="E4293" s="20"/>
      <c r="F4293" s="20"/>
      <c r="G4293" s="29"/>
      <c r="H4293" s="20"/>
      <c r="I4293" s="20"/>
      <c r="J4293" s="13" t="s">
        <v>128</v>
      </c>
      <c r="K4293" s="15" t="n">
        <v>45746</v>
      </c>
      <c r="L4293" s="15" t="n">
        <v>1535</v>
      </c>
      <c r="M4293" s="15" t="n">
        <v>23</v>
      </c>
      <c r="N4293" s="12" t="n">
        <v>0.005</v>
      </c>
      <c r="O4293" s="12" t="n">
        <v>0.322</v>
      </c>
      <c r="P4293" s="12" t="n">
        <v>7.4164</v>
      </c>
      <c r="Q4293" s="26"/>
    </row>
    <row r="4294" ht="22.5" customHeight="1">
      <c r="A4294" s="78"/>
      <c r="B4294" s="34"/>
      <c r="C4294" s="13" t="n">
        <v>91550293</v>
      </c>
      <c r="D4294" s="13" t="s">
        <v>55</v>
      </c>
      <c r="E4294" s="13" t="s">
        <v>56</v>
      </c>
      <c r="F4294" s="13" t="s">
        <v>15</v>
      </c>
      <c r="G4294" s="24" t="n">
        <v>0.35</v>
      </c>
      <c r="H4294" s="13" t="n">
        <v>155</v>
      </c>
      <c r="I4294" s="21" t="n">
        <f>G4294*H4294*7</f>
        <v>379.75</v>
      </c>
      <c r="J4294" s="13" t="s">
        <v>126</v>
      </c>
      <c r="K4294" s="15" t="n">
        <v>278</v>
      </c>
      <c r="L4294" s="15" t="n">
        <v>32</v>
      </c>
      <c r="M4294" s="15" t="n">
        <v>0</v>
      </c>
      <c r="N4294" s="12" t="n">
        <v>0</v>
      </c>
      <c r="O4294" s="12" t="n">
        <v>0</v>
      </c>
      <c r="P4294" s="12" t="n">
        <v>0</v>
      </c>
      <c r="Q4294" s="23" t="n">
        <f>M4296/H4294</f>
        <v>0.167741935483871</v>
      </c>
    </row>
    <row r="4295" ht="22.5" customHeight="1">
      <c r="A4295" s="78"/>
      <c r="B4295" s="34"/>
      <c r="C4295" s="13"/>
      <c r="D4295" s="20"/>
      <c r="E4295" s="20"/>
      <c r="F4295" s="20"/>
      <c r="G4295" s="29"/>
      <c r="H4295" s="20"/>
      <c r="I4295" s="20"/>
      <c r="J4295" s="13" t="s">
        <v>127</v>
      </c>
      <c r="K4295" s="15" t="n">
        <v>12375</v>
      </c>
      <c r="L4295" s="15" t="n">
        <v>2019</v>
      </c>
      <c r="M4295" s="15" t="n">
        <v>6</v>
      </c>
      <c r="N4295" s="12" t="n">
        <v>0.001</v>
      </c>
      <c r="O4295" s="12" t="n">
        <v>0.35</v>
      </c>
      <c r="P4295" s="12" t="n">
        <v>2.1</v>
      </c>
      <c r="Q4295" s="26"/>
      <c r="R4295" s="4" t="s">
        <v>178</v>
      </c>
    </row>
    <row r="4296" ht="22.5" customHeight="1">
      <c r="A4296" s="78"/>
      <c r="B4296" s="34"/>
      <c r="C4296" s="13"/>
      <c r="D4296" s="20"/>
      <c r="E4296" s="20"/>
      <c r="F4296" s="20"/>
      <c r="G4296" s="29"/>
      <c r="H4296" s="20"/>
      <c r="I4296" s="20"/>
      <c r="J4296" s="13" t="s">
        <v>128</v>
      </c>
      <c r="K4296" s="15" t="n">
        <v>48957</v>
      </c>
      <c r="L4296" s="15" t="n">
        <v>6296</v>
      </c>
      <c r="M4296" s="15" t="n">
        <v>26</v>
      </c>
      <c r="N4296" s="12" t="n">
        <v>0.001</v>
      </c>
      <c r="O4296" s="12" t="n">
        <v>0.35</v>
      </c>
      <c r="P4296" s="12" t="n">
        <v>9.1</v>
      </c>
      <c r="Q4296" s="26"/>
    </row>
    <row r="4297" ht="22.5" customHeight="1">
      <c r="A4297" s="78"/>
      <c r="B4297" s="34"/>
      <c r="C4297" s="13" t="n">
        <v>9333145</v>
      </c>
      <c r="D4297" s="13" t="s">
        <v>57</v>
      </c>
      <c r="E4297" s="13" t="s">
        <v>14</v>
      </c>
      <c r="F4297" s="13" t="s">
        <v>26</v>
      </c>
      <c r="G4297" s="24" t="n">
        <v>0.35</v>
      </c>
      <c r="H4297" s="13" t="n">
        <v>200</v>
      </c>
      <c r="I4297" s="21" t="n">
        <f>G4297*H4297*7</f>
        <v>490</v>
      </c>
      <c r="J4297" s="13" t="s">
        <v>126</v>
      </c>
      <c r="K4297" s="15" t="n">
        <v>202568</v>
      </c>
      <c r="L4297" s="15" t="n">
        <v>1750</v>
      </c>
      <c r="M4297" s="15" t="n">
        <v>21</v>
      </c>
      <c r="N4297" s="12" t="n">
        <v>0.01</v>
      </c>
      <c r="O4297" s="12" t="n">
        <v>0.54</v>
      </c>
      <c r="P4297" s="12" t="n">
        <v>11.35</v>
      </c>
      <c r="Q4297" s="23" t="n">
        <f>M4299/H4297</f>
        <v>0.945</v>
      </c>
    </row>
    <row r="4298" ht="22.5" customHeight="1">
      <c r="A4298" s="78"/>
      <c r="B4298" s="34"/>
      <c r="C4298" s="13"/>
      <c r="D4298" s="20"/>
      <c r="E4298" s="20"/>
      <c r="F4298" s="20"/>
      <c r="G4298" s="29"/>
      <c r="H4298" s="20"/>
      <c r="I4298" s="20"/>
      <c r="J4298" s="13" t="s">
        <v>127</v>
      </c>
      <c r="K4298" s="15" t="n">
        <v>1060025</v>
      </c>
      <c r="L4298" s="15" t="n">
        <v>8262</v>
      </c>
      <c r="M4298" s="15" t="n">
        <v>170</v>
      </c>
      <c r="N4298" s="12" t="n">
        <v>0.01</v>
      </c>
      <c r="O4298" s="12" t="n">
        <v>0.35</v>
      </c>
      <c r="P4298" s="12" t="n">
        <v>58.89</v>
      </c>
      <c r="Q4298" s="26"/>
      <c r="R4298" s="4" t="s">
        <v>179</v>
      </c>
    </row>
    <row r="4299" ht="22.5" customHeight="1">
      <c r="A4299" s="78"/>
      <c r="B4299" s="34"/>
      <c r="C4299" s="13"/>
      <c r="D4299" s="20"/>
      <c r="E4299" s="20"/>
      <c r="F4299" s="20"/>
      <c r="G4299" s="29"/>
      <c r="H4299" s="20"/>
      <c r="I4299" s="20"/>
      <c r="J4299" s="13" t="s">
        <v>128</v>
      </c>
      <c r="K4299" s="15" t="n">
        <v>1096549</v>
      </c>
      <c r="L4299" s="15" t="n">
        <v>8507</v>
      </c>
      <c r="M4299" s="15" t="n">
        <v>189</v>
      </c>
      <c r="N4299" s="12" t="n">
        <v>0.01</v>
      </c>
      <c r="O4299" s="12" t="n">
        <v>0.33</v>
      </c>
      <c r="P4299" s="12" t="n">
        <v>62.02</v>
      </c>
      <c r="Q4299" s="26"/>
    </row>
    <row r="4300" ht="22.5" customHeight="1">
      <c r="A4300" s="78"/>
      <c r="B4300" s="34"/>
      <c r="C4300" s="13" t="n">
        <v>91557347</v>
      </c>
      <c r="D4300" s="13" t="s">
        <v>58</v>
      </c>
      <c r="E4300" s="13" t="s">
        <v>14</v>
      </c>
      <c r="F4300" s="13" t="s">
        <v>15</v>
      </c>
      <c r="G4300" s="24" t="n">
        <v>0.5</v>
      </c>
      <c r="H4300" s="13" t="n">
        <v>50</v>
      </c>
      <c r="I4300" s="21" t="n">
        <f>G4300*H4300*7</f>
        <v>175</v>
      </c>
      <c r="J4300" s="13" t="s">
        <v>126</v>
      </c>
      <c r="K4300" s="15" t="n">
        <v>643</v>
      </c>
      <c r="L4300" s="15" t="n">
        <v>87</v>
      </c>
      <c r="M4300" s="15" t="n">
        <v>0</v>
      </c>
      <c r="N4300" s="12" t="n">
        <v>0</v>
      </c>
      <c r="O4300" s="12" t="n">
        <v>0</v>
      </c>
      <c r="P4300" s="12" t="n">
        <v>0</v>
      </c>
      <c r="Q4300" s="23" t="n">
        <f>M4302/H4300</f>
        <v>0.38</v>
      </c>
    </row>
    <row r="4301" ht="22.5" customHeight="1">
      <c r="A4301" s="78"/>
      <c r="B4301" s="34"/>
      <c r="C4301" s="13"/>
      <c r="D4301" s="20"/>
      <c r="E4301" s="20"/>
      <c r="F4301" s="20"/>
      <c r="G4301" s="29"/>
      <c r="H4301" s="20"/>
      <c r="I4301" s="20"/>
      <c r="J4301" s="13" t="s">
        <v>127</v>
      </c>
      <c r="K4301" s="15" t="n">
        <v>32335</v>
      </c>
      <c r="L4301" s="15" t="n">
        <v>6237</v>
      </c>
      <c r="M4301" s="15" t="n">
        <v>11</v>
      </c>
      <c r="N4301" s="12" t="n">
        <v>0.001</v>
      </c>
      <c r="O4301" s="12" t="n">
        <v>0.8</v>
      </c>
      <c r="P4301" s="12" t="n">
        <v>8.8</v>
      </c>
      <c r="Q4301" s="26"/>
    </row>
    <row r="4302" ht="22.5" customHeight="1">
      <c r="A4302" s="78"/>
      <c r="B4302" s="34"/>
      <c r="C4302" s="13"/>
      <c r="D4302" s="20"/>
      <c r="E4302" s="20"/>
      <c r="F4302" s="20"/>
      <c r="G4302" s="29"/>
      <c r="H4302" s="20"/>
      <c r="I4302" s="20"/>
      <c r="J4302" s="13" t="s">
        <v>128</v>
      </c>
      <c r="K4302" s="15" t="n">
        <v>92725</v>
      </c>
      <c r="L4302" s="15" t="n">
        <v>10747</v>
      </c>
      <c r="M4302" s="15" t="n">
        <v>19</v>
      </c>
      <c r="N4302" s="12" t="n">
        <v>0.001</v>
      </c>
      <c r="O4302" s="12" t="n">
        <v>0.8</v>
      </c>
      <c r="P4302" s="12" t="n">
        <v>15.2</v>
      </c>
      <c r="Q4302" s="26"/>
    </row>
    <row r="4303" ht="22.5" customHeight="1">
      <c r="A4303" s="78"/>
      <c r="B4303" s="34"/>
      <c r="C4303" s="13" t="n">
        <v>12115625</v>
      </c>
      <c r="D4303" s="13" t="s">
        <v>59</v>
      </c>
      <c r="E4303" s="13" t="s">
        <v>14</v>
      </c>
      <c r="F4303" s="13" t="s">
        <v>15</v>
      </c>
      <c r="G4303" s="24" t="n">
        <v>0.3</v>
      </c>
      <c r="H4303" s="13" t="n">
        <v>50</v>
      </c>
      <c r="I4303" s="21" t="n">
        <f>G4303*H4303*7</f>
        <v>105</v>
      </c>
      <c r="J4303" s="13" t="s">
        <v>126</v>
      </c>
      <c r="K4303" s="15" t="n">
        <v>1</v>
      </c>
      <c r="L4303" s="15" t="n">
        <v>0</v>
      </c>
      <c r="M4303" s="15" t="n">
        <v>0</v>
      </c>
      <c r="N4303" s="12" t="n">
        <v>0</v>
      </c>
      <c r="O4303" s="12" t="n">
        <v>0</v>
      </c>
      <c r="P4303" s="12" t="n">
        <v>0</v>
      </c>
      <c r="Q4303" s="23" t="n">
        <f>M4305/H4303</f>
        <v>0</v>
      </c>
    </row>
    <row r="4304" ht="22.5" customHeight="1">
      <c r="A4304" s="78"/>
      <c r="B4304" s="34"/>
      <c r="C4304" s="13"/>
      <c r="D4304" s="20"/>
      <c r="E4304" s="20"/>
      <c r="F4304" s="20"/>
      <c r="G4304" s="29"/>
      <c r="H4304" s="20"/>
      <c r="I4304" s="20"/>
      <c r="J4304" s="13" t="s">
        <v>127</v>
      </c>
      <c r="K4304" s="15" t="n">
        <v>106</v>
      </c>
      <c r="L4304" s="15" t="n">
        <v>11</v>
      </c>
      <c r="M4304" s="15" t="n">
        <v>0</v>
      </c>
      <c r="N4304" s="12" t="n">
        <v>0</v>
      </c>
      <c r="O4304" s="12" t="n">
        <v>0</v>
      </c>
      <c r="P4304" s="12" t="n">
        <v>0</v>
      </c>
      <c r="Q4304" s="26"/>
    </row>
    <row r="4305" ht="22.5" customHeight="1">
      <c r="A4305" s="78"/>
      <c r="B4305" s="34"/>
      <c r="C4305" s="13"/>
      <c r="D4305" s="20"/>
      <c r="E4305" s="20"/>
      <c r="F4305" s="20"/>
      <c r="G4305" s="29"/>
      <c r="H4305" s="20"/>
      <c r="I4305" s="20"/>
      <c r="J4305" s="13" t="s">
        <v>128</v>
      </c>
      <c r="K4305" s="15" t="n">
        <v>864</v>
      </c>
      <c r="L4305" s="15" t="n">
        <v>54</v>
      </c>
      <c r="M4305" s="15" t="n">
        <v>0</v>
      </c>
      <c r="N4305" s="12" t="n">
        <v>0</v>
      </c>
      <c r="O4305" s="12" t="n">
        <v>0</v>
      </c>
      <c r="P4305" s="12" t="n">
        <v>0</v>
      </c>
      <c r="Q4305" s="26"/>
    </row>
    <row r="4306" ht="22.5" customHeight="1">
      <c r="A4306" s="78"/>
      <c r="B4306" s="34"/>
      <c r="C4306" s="13" t="n">
        <v>91564897</v>
      </c>
      <c r="D4306" s="13" t="s">
        <v>93</v>
      </c>
      <c r="E4306" s="13" t="s">
        <v>56</v>
      </c>
      <c r="F4306" s="13" t="s">
        <v>15</v>
      </c>
      <c r="G4306" s="24" t="n">
        <v>0.15</v>
      </c>
      <c r="H4306" s="13" t="n">
        <v>100</v>
      </c>
      <c r="I4306" s="21" t="n">
        <f>G4306*H4306*7</f>
        <v>105</v>
      </c>
      <c r="J4306" s="13" t="s">
        <v>126</v>
      </c>
      <c r="K4306" s="15" t="n">
        <v>12</v>
      </c>
      <c r="L4306" s="15" t="n">
        <v>0</v>
      </c>
      <c r="M4306" s="15" t="n">
        <v>0</v>
      </c>
      <c r="N4306" s="12" t="n">
        <v>0</v>
      </c>
      <c r="O4306" s="12" t="n">
        <v>0</v>
      </c>
      <c r="P4306" s="12" t="n">
        <v>0</v>
      </c>
      <c r="Q4306" s="23" t="n">
        <f>M4308/H4306</f>
        <v>0</v>
      </c>
    </row>
    <row r="4307" ht="22.5" customHeight="1">
      <c r="A4307" s="78"/>
      <c r="B4307" s="34"/>
      <c r="C4307" s="13"/>
      <c r="D4307" s="20"/>
      <c r="E4307" s="20"/>
      <c r="F4307" s="20"/>
      <c r="G4307" s="29"/>
      <c r="H4307" s="20"/>
      <c r="I4307" s="20"/>
      <c r="J4307" s="13" t="s">
        <v>127</v>
      </c>
      <c r="K4307" s="15" t="n">
        <v>3313</v>
      </c>
      <c r="L4307" s="15" t="n">
        <v>44</v>
      </c>
      <c r="M4307" s="15" t="n">
        <v>0</v>
      </c>
      <c r="N4307" s="12" t="n">
        <v>0</v>
      </c>
      <c r="O4307" s="12" t="n">
        <v>0</v>
      </c>
      <c r="P4307" s="12" t="n">
        <v>0</v>
      </c>
      <c r="Q4307" s="26"/>
      <c r="R4307" s="4" t="s">
        <v>176</v>
      </c>
      <c r="S4307" s="11"/>
      <c r="T4307" s="11"/>
    </row>
    <row r="4308" ht="22.5" customHeight="1">
      <c r="A4308" s="78"/>
      <c r="B4308" s="34"/>
      <c r="C4308" s="13"/>
      <c r="D4308" s="20"/>
      <c r="E4308" s="20"/>
      <c r="F4308" s="20"/>
      <c r="G4308" s="29"/>
      <c r="H4308" s="20"/>
      <c r="I4308" s="20"/>
      <c r="J4308" s="13" t="s">
        <v>128</v>
      </c>
      <c r="K4308" s="15" t="n">
        <v>4458</v>
      </c>
      <c r="L4308" s="15" t="n">
        <v>58</v>
      </c>
      <c r="M4308" s="15" t="n">
        <v>0</v>
      </c>
      <c r="N4308" s="12" t="n">
        <v>0</v>
      </c>
      <c r="O4308" s="12" t="n">
        <v>0</v>
      </c>
      <c r="P4308" s="12" t="n">
        <v>0</v>
      </c>
      <c r="Q4308" s="26"/>
      <c r="S4308" s="11"/>
      <c r="T4308" s="11"/>
    </row>
    <row r="4309" ht="22.5" customHeight="1">
      <c r="A4309" s="78"/>
      <c r="B4309" s="34"/>
      <c r="C4309" s="13" t="n">
        <v>91564896</v>
      </c>
      <c r="D4309" s="13" t="s">
        <v>60</v>
      </c>
      <c r="E4309" s="13" t="s">
        <v>14</v>
      </c>
      <c r="F4309" s="13" t="s">
        <v>15</v>
      </c>
      <c r="G4309" s="24" t="n">
        <v>0.35</v>
      </c>
      <c r="H4309" s="13" t="n">
        <v>60</v>
      </c>
      <c r="I4309" s="21" t="n">
        <f>G4309*H4309*7</f>
        <v>147</v>
      </c>
      <c r="J4309" s="13" t="s">
        <v>126</v>
      </c>
      <c r="K4309" s="15" t="n">
        <v>870</v>
      </c>
      <c r="L4309" s="15" t="n">
        <v>169</v>
      </c>
      <c r="M4309" s="15" t="n">
        <v>1</v>
      </c>
      <c r="N4309" s="12" t="n">
        <v>0.002</v>
      </c>
      <c r="O4309" s="12" t="n">
        <v>0.35</v>
      </c>
      <c r="P4309" s="12" t="n">
        <v>0.35</v>
      </c>
      <c r="Q4309" s="23" t="n">
        <f>M4311/H4309</f>
        <v>0.983333333333333</v>
      </c>
      <c r="S4309" s="11"/>
      <c r="T4309" s="11"/>
    </row>
    <row r="4310" ht="22.5" customHeight="1">
      <c r="A4310" s="78"/>
      <c r="B4310" s="34"/>
      <c r="C4310" s="13"/>
      <c r="D4310" s="20"/>
      <c r="E4310" s="20"/>
      <c r="F4310" s="20"/>
      <c r="G4310" s="29"/>
      <c r="H4310" s="20"/>
      <c r="I4310" s="20"/>
      <c r="J4310" s="13" t="s">
        <v>127</v>
      </c>
      <c r="K4310" s="15" t="n">
        <v>28037</v>
      </c>
      <c r="L4310" s="15" t="n">
        <v>7898</v>
      </c>
      <c r="M4310" s="15" t="n">
        <v>40</v>
      </c>
      <c r="N4310" s="12" t="n">
        <v>0.002</v>
      </c>
      <c r="O4310" s="12" t="n">
        <v>0.35</v>
      </c>
      <c r="P4310" s="12" t="n">
        <v>14</v>
      </c>
      <c r="Q4310" s="26"/>
    </row>
    <row r="4311" ht="22.5" customHeight="1">
      <c r="A4311" s="78"/>
      <c r="B4311" s="34"/>
      <c r="C4311" s="13"/>
      <c r="D4311" s="20"/>
      <c r="E4311" s="20"/>
      <c r="F4311" s="20"/>
      <c r="G4311" s="29"/>
      <c r="H4311" s="20"/>
      <c r="I4311" s="20"/>
      <c r="J4311" s="13" t="s">
        <v>128</v>
      </c>
      <c r="K4311" s="15" t="n">
        <v>132922</v>
      </c>
      <c r="L4311" s="15" t="n">
        <v>20916</v>
      </c>
      <c r="M4311" s="15" t="n">
        <v>59</v>
      </c>
      <c r="N4311" s="12" t="n">
        <v>0.001</v>
      </c>
      <c r="O4311" s="12" t="n">
        <v>0.35</v>
      </c>
      <c r="P4311" s="12" t="n">
        <v>20.65</v>
      </c>
      <c r="Q4311" s="26"/>
    </row>
    <row r="4312" ht="22.5" customHeight="1">
      <c r="A4312" s="78"/>
      <c r="B4312" s="34"/>
      <c r="C4312" s="13" t="n">
        <v>12306671</v>
      </c>
      <c r="D4312" s="13" t="s">
        <v>62</v>
      </c>
      <c r="E4312" s="13" t="s">
        <v>63</v>
      </c>
      <c r="F4312" s="13" t="s">
        <v>21</v>
      </c>
      <c r="G4312" s="24" t="n">
        <v>0.2</v>
      </c>
      <c r="H4312" s="13" t="n">
        <v>100</v>
      </c>
      <c r="I4312" s="21" t="n">
        <f>G4312*H4312*7</f>
        <v>140</v>
      </c>
      <c r="J4312" s="13" t="s">
        <v>126</v>
      </c>
      <c r="K4312" s="15" t="n">
        <v>0</v>
      </c>
      <c r="L4312" s="15" t="n">
        <v>0</v>
      </c>
      <c r="M4312" s="15" t="n">
        <v>0</v>
      </c>
      <c r="N4312" s="12" t="n">
        <v>0</v>
      </c>
      <c r="O4312" s="12" t="n">
        <v>0</v>
      </c>
      <c r="P4312" s="12" t="n">
        <v>0</v>
      </c>
      <c r="Q4312" s="23" t="n">
        <f>M4314/H4312</f>
        <v>0.35</v>
      </c>
    </row>
    <row r="4313" ht="22.5" customHeight="1">
      <c r="A4313" s="78"/>
      <c r="B4313" s="34"/>
      <c r="C4313" s="13"/>
      <c r="D4313" s="20"/>
      <c r="E4313" s="20"/>
      <c r="F4313" s="20"/>
      <c r="G4313" s="29"/>
      <c r="H4313" s="20"/>
      <c r="I4313" s="20"/>
      <c r="J4313" s="13" t="s">
        <v>127</v>
      </c>
      <c r="K4313" s="15" t="n">
        <v>12266</v>
      </c>
      <c r="L4313" s="15" t="n">
        <v>3197</v>
      </c>
      <c r="M4313" s="15" t="n">
        <v>4</v>
      </c>
      <c r="N4313" s="12" t="n">
        <v>0</v>
      </c>
      <c r="O4313" s="12" t="n">
        <v>0.2</v>
      </c>
      <c r="P4313" s="12" t="n">
        <v>0.8</v>
      </c>
      <c r="Q4313" s="26"/>
    </row>
    <row r="4314" ht="22.5" customHeight="1">
      <c r="A4314" s="78"/>
      <c r="B4314" s="34"/>
      <c r="C4314" s="13"/>
      <c r="D4314" s="20"/>
      <c r="E4314" s="20"/>
      <c r="F4314" s="20"/>
      <c r="G4314" s="29"/>
      <c r="H4314" s="20"/>
      <c r="I4314" s="20"/>
      <c r="J4314" s="13" t="s">
        <v>128</v>
      </c>
      <c r="K4314" s="15" t="n">
        <v>64503</v>
      </c>
      <c r="L4314" s="15" t="n">
        <v>14701</v>
      </c>
      <c r="M4314" s="15" t="n">
        <v>35</v>
      </c>
      <c r="N4314" s="12" t="n">
        <v>0</v>
      </c>
      <c r="O4314" s="12" t="n">
        <v>35</v>
      </c>
      <c r="P4314" s="12" t="n">
        <v>7</v>
      </c>
      <c r="Q4314" s="26"/>
    </row>
    <row r="4315" ht="22.5" customHeight="1">
      <c r="A4315" s="78"/>
      <c r="B4315" s="34"/>
      <c r="C4315" s="13" t="n">
        <v>12304863</v>
      </c>
      <c r="D4315" s="13" t="s">
        <v>59</v>
      </c>
      <c r="E4315" s="13" t="s">
        <v>14</v>
      </c>
      <c r="F4315" s="13" t="s">
        <v>26</v>
      </c>
      <c r="G4315" s="24" t="n">
        <v>0.3</v>
      </c>
      <c r="H4315" s="13" t="n">
        <v>100</v>
      </c>
      <c r="I4315" s="21" t="n">
        <f>G4315*H4315*7</f>
        <v>210</v>
      </c>
      <c r="J4315" s="13" t="s">
        <v>126</v>
      </c>
      <c r="K4315" s="15" t="n">
        <v>7</v>
      </c>
      <c r="L4315" s="15" t="n">
        <v>0</v>
      </c>
      <c r="M4315" s="15" t="n">
        <v>0</v>
      </c>
      <c r="N4315" s="12" t="n">
        <v>0</v>
      </c>
      <c r="O4315" s="12" t="n">
        <v>0</v>
      </c>
      <c r="P4315" s="12" t="n">
        <v>0</v>
      </c>
      <c r="Q4315" s="23" t="n">
        <f>M4317/H4315</f>
        <v>0.04</v>
      </c>
    </row>
    <row r="4316" ht="22.5" customHeight="1">
      <c r="A4316" s="78"/>
      <c r="B4316" s="34"/>
      <c r="C4316" s="13"/>
      <c r="D4316" s="20"/>
      <c r="E4316" s="20"/>
      <c r="F4316" s="20"/>
      <c r="G4316" s="29"/>
      <c r="H4316" s="20"/>
      <c r="I4316" s="20"/>
      <c r="J4316" s="13" t="s">
        <v>127</v>
      </c>
      <c r="K4316" s="15" t="n">
        <v>51</v>
      </c>
      <c r="L4316" s="15" t="n">
        <v>1</v>
      </c>
      <c r="M4316" s="15" t="n">
        <v>0</v>
      </c>
      <c r="N4316" s="12" t="n">
        <v>0</v>
      </c>
      <c r="O4316" s="12" t="n">
        <v>0</v>
      </c>
      <c r="P4316" s="12" t="n">
        <v>0</v>
      </c>
      <c r="Q4316" s="26"/>
    </row>
    <row r="4317" ht="22.5" customHeight="1">
      <c r="A4317" s="78"/>
      <c r="B4317" s="34"/>
      <c r="C4317" s="13"/>
      <c r="D4317" s="20"/>
      <c r="E4317" s="20"/>
      <c r="F4317" s="20"/>
      <c r="G4317" s="29"/>
      <c r="H4317" s="20"/>
      <c r="I4317" s="20"/>
      <c r="J4317" s="13" t="s">
        <v>128</v>
      </c>
      <c r="K4317" s="15" t="n">
        <v>242</v>
      </c>
      <c r="L4317" s="15" t="n">
        <v>5</v>
      </c>
      <c r="M4317" s="15" t="n">
        <v>4</v>
      </c>
      <c r="N4317" s="12" t="n">
        <v>0.01</v>
      </c>
      <c r="O4317" s="12" t="n">
        <v>0.01</v>
      </c>
      <c r="P4317" s="12" t="n">
        <v>0.03</v>
      </c>
      <c r="Q4317" s="26"/>
    </row>
    <row r="4318" ht="22.5" customHeight="1">
      <c r="A4318" s="78"/>
      <c r="B4318" s="34"/>
      <c r="C4318" s="13" t="n">
        <v>5617321</v>
      </c>
      <c r="D4318" s="13" t="s">
        <v>62</v>
      </c>
      <c r="E4318" s="13" t="s">
        <v>63</v>
      </c>
      <c r="F4318" s="13" t="s">
        <v>12</v>
      </c>
      <c r="G4318" s="24" t="n">
        <v>0.2</v>
      </c>
      <c r="H4318" s="13" t="n">
        <v>100</v>
      </c>
      <c r="I4318" s="21" t="n">
        <f>G4318*H4318*7</f>
        <v>140</v>
      </c>
      <c r="J4318" s="13" t="s">
        <v>126</v>
      </c>
      <c r="K4318" s="15" t="n">
        <v>0</v>
      </c>
      <c r="L4318" s="15" t="n">
        <v>0</v>
      </c>
      <c r="M4318" s="15" t="n">
        <v>0</v>
      </c>
      <c r="N4318" s="12" t="n">
        <v>0</v>
      </c>
      <c r="O4318" s="12" t="n">
        <v>0</v>
      </c>
      <c r="P4318" s="12" t="n">
        <v>0</v>
      </c>
      <c r="Q4318" s="23" t="n">
        <f>M4320/H4318</f>
        <v>0</v>
      </c>
    </row>
    <row r="4319" ht="22.5" customHeight="1">
      <c r="A4319" s="78"/>
      <c r="B4319" s="34"/>
      <c r="C4319" s="13"/>
      <c r="D4319" s="20"/>
      <c r="E4319" s="20"/>
      <c r="F4319" s="20"/>
      <c r="G4319" s="29"/>
      <c r="H4319" s="20"/>
      <c r="I4319" s="20"/>
      <c r="J4319" s="13" t="s">
        <v>127</v>
      </c>
      <c r="K4319" s="15" t="n">
        <v>0</v>
      </c>
      <c r="L4319" s="15" t="n">
        <v>0</v>
      </c>
      <c r="M4319" s="15" t="n">
        <v>0</v>
      </c>
      <c r="N4319" s="12" t="n">
        <v>0</v>
      </c>
      <c r="O4319" s="12" t="n">
        <v>0</v>
      </c>
      <c r="P4319" s="12" t="n">
        <v>0</v>
      </c>
      <c r="Q4319" s="26"/>
    </row>
    <row r="4320" ht="22.5" customHeight="1">
      <c r="A4320" s="78"/>
      <c r="B4320" s="34"/>
      <c r="C4320" s="13"/>
      <c r="D4320" s="20"/>
      <c r="E4320" s="20"/>
      <c r="F4320" s="20"/>
      <c r="G4320" s="29"/>
      <c r="H4320" s="20"/>
      <c r="I4320" s="20"/>
      <c r="J4320" s="13" t="s">
        <v>128</v>
      </c>
      <c r="K4320" s="15" t="n">
        <v>0</v>
      </c>
      <c r="L4320" s="15" t="n">
        <v>0</v>
      </c>
      <c r="M4320" s="15" t="n">
        <v>0</v>
      </c>
      <c r="N4320" s="12" t="n">
        <v>0</v>
      </c>
      <c r="O4320" s="12" t="n">
        <v>0</v>
      </c>
      <c r="P4320" s="12" t="n">
        <v>0</v>
      </c>
      <c r="Q4320" s="26"/>
    </row>
    <row r="4321" ht="22.5" customHeight="1">
      <c r="A4321" s="78"/>
      <c r="B4321" s="34"/>
      <c r="C4321" s="13" t="n">
        <v>91565968</v>
      </c>
      <c r="D4321" s="13" t="s">
        <v>180</v>
      </c>
      <c r="E4321" s="13" t="s">
        <v>46</v>
      </c>
      <c r="F4321" s="13" t="s">
        <v>12</v>
      </c>
      <c r="G4321" s="24" t="n">
        <v>0.6</v>
      </c>
      <c r="H4321" s="13" t="n">
        <v>20</v>
      </c>
      <c r="I4321" s="21" t="n">
        <f>G4321*H4321*7</f>
        <v>84</v>
      </c>
      <c r="J4321" s="13" t="s">
        <v>126</v>
      </c>
      <c r="K4321" s="15" t="n">
        <v>0</v>
      </c>
      <c r="L4321" s="15" t="n">
        <v>0</v>
      </c>
      <c r="M4321" s="15" t="n">
        <v>0</v>
      </c>
      <c r="N4321" s="12" t="n">
        <v>0</v>
      </c>
      <c r="O4321" s="12" t="n">
        <v>0</v>
      </c>
      <c r="P4321" s="12" t="n">
        <v>0</v>
      </c>
      <c r="Q4321" s="23" t="n">
        <f>M4323/H4321</f>
        <v>0</v>
      </c>
    </row>
    <row r="4322" ht="22.5" customHeight="1">
      <c r="A4322" s="78"/>
      <c r="B4322" s="34"/>
      <c r="C4322" s="13"/>
      <c r="D4322" s="20"/>
      <c r="E4322" s="20"/>
      <c r="F4322" s="20"/>
      <c r="G4322" s="29"/>
      <c r="H4322" s="20"/>
      <c r="I4322" s="20"/>
      <c r="J4322" s="13" t="s">
        <v>127</v>
      </c>
      <c r="K4322" s="15" t="n">
        <v>0</v>
      </c>
      <c r="L4322" s="15" t="n">
        <v>0</v>
      </c>
      <c r="M4322" s="15" t="n">
        <v>0</v>
      </c>
      <c r="N4322" s="12" t="n">
        <v>0</v>
      </c>
      <c r="O4322" s="12" t="n">
        <v>0</v>
      </c>
      <c r="P4322" s="12" t="n">
        <v>0</v>
      </c>
      <c r="Q4322" s="26"/>
    </row>
    <row r="4323" ht="22.5" customHeight="1">
      <c r="A4323" s="78"/>
      <c r="B4323" s="34"/>
      <c r="C4323" s="13"/>
      <c r="D4323" s="20"/>
      <c r="E4323" s="20"/>
      <c r="F4323" s="20"/>
      <c r="G4323" s="29"/>
      <c r="H4323" s="20"/>
      <c r="I4323" s="20"/>
      <c r="J4323" s="13" t="s">
        <v>128</v>
      </c>
      <c r="K4323" s="15" t="n">
        <v>0</v>
      </c>
      <c r="L4323" s="15" t="n">
        <v>0</v>
      </c>
      <c r="M4323" s="15" t="n">
        <v>0</v>
      </c>
      <c r="N4323" s="12" t="n">
        <v>0</v>
      </c>
      <c r="O4323" s="12" t="n">
        <v>0</v>
      </c>
      <c r="P4323" s="12" t="n">
        <v>0</v>
      </c>
      <c r="Q4323" s="26"/>
    </row>
    <row r="4324" ht="22.5" customHeight="1">
      <c r="A4324" s="78"/>
      <c r="B4324" s="34"/>
      <c r="C4324" s="13" t="n">
        <v>91565967</v>
      </c>
      <c r="D4324" s="13" t="s">
        <v>180</v>
      </c>
      <c r="E4324" s="13" t="s">
        <v>17</v>
      </c>
      <c r="F4324" s="13" t="s">
        <v>12</v>
      </c>
      <c r="G4324" s="24" t="n">
        <v>0.6</v>
      </c>
      <c r="H4324" s="13" t="n">
        <v>20</v>
      </c>
      <c r="I4324" s="21" t="n">
        <f>G4324*H4324*7</f>
        <v>84</v>
      </c>
      <c r="J4324" s="13" t="s">
        <v>126</v>
      </c>
      <c r="K4324" s="15" t="n">
        <v>0</v>
      </c>
      <c r="L4324" s="15" t="n">
        <v>0</v>
      </c>
      <c r="M4324" s="15" t="n">
        <v>0</v>
      </c>
      <c r="N4324" s="12" t="n">
        <v>0</v>
      </c>
      <c r="O4324" s="12" t="n">
        <v>0</v>
      </c>
      <c r="P4324" s="12" t="n">
        <v>0</v>
      </c>
      <c r="Q4324" s="23" t="n">
        <f>M4326/H4324</f>
        <v>0</v>
      </c>
    </row>
    <row r="4325" ht="22.5" customHeight="1">
      <c r="A4325" s="78"/>
      <c r="B4325" s="34"/>
      <c r="C4325" s="13"/>
      <c r="D4325" s="20"/>
      <c r="E4325" s="20"/>
      <c r="F4325" s="20"/>
      <c r="G4325" s="29"/>
      <c r="H4325" s="20"/>
      <c r="I4325" s="20"/>
      <c r="J4325" s="13" t="s">
        <v>127</v>
      </c>
      <c r="K4325" s="15" t="n">
        <v>0</v>
      </c>
      <c r="L4325" s="15" t="n">
        <v>0</v>
      </c>
      <c r="M4325" s="15" t="n">
        <v>0</v>
      </c>
      <c r="N4325" s="12" t="n">
        <v>0</v>
      </c>
      <c r="O4325" s="12" t="n">
        <v>0</v>
      </c>
      <c r="P4325" s="12" t="n">
        <v>0</v>
      </c>
      <c r="Q4325" s="26"/>
    </row>
    <row r="4326" ht="22.5" customHeight="1">
      <c r="A4326" s="78"/>
      <c r="B4326" s="34"/>
      <c r="C4326" s="13"/>
      <c r="D4326" s="20"/>
      <c r="E4326" s="20"/>
      <c r="F4326" s="20"/>
      <c r="G4326" s="29"/>
      <c r="H4326" s="20"/>
      <c r="I4326" s="20"/>
      <c r="J4326" s="13" t="s">
        <v>128</v>
      </c>
      <c r="K4326" s="15" t="n">
        <v>0</v>
      </c>
      <c r="L4326" s="15" t="n">
        <v>0</v>
      </c>
      <c r="M4326" s="15" t="n">
        <v>0</v>
      </c>
      <c r="N4326" s="12" t="n">
        <v>0</v>
      </c>
      <c r="O4326" s="12" t="n">
        <v>0</v>
      </c>
      <c r="P4326" s="12" t="n">
        <v>0</v>
      </c>
      <c r="Q4326" s="26"/>
    </row>
    <row r="4327" ht="22.5" customHeight="1">
      <c r="A4327" s="78"/>
      <c r="B4327" s="34"/>
      <c r="C4327" s="13" t="n">
        <v>91565966</v>
      </c>
      <c r="D4327" s="13" t="s">
        <v>180</v>
      </c>
      <c r="E4327" s="13" t="s">
        <v>71</v>
      </c>
      <c r="F4327" s="13" t="s">
        <v>12</v>
      </c>
      <c r="G4327" s="24" t="n">
        <v>0.4</v>
      </c>
      <c r="H4327" s="13" t="n">
        <v>20</v>
      </c>
      <c r="I4327" s="21" t="n">
        <f>G4327*H4327*7</f>
        <v>56</v>
      </c>
      <c r="J4327" s="13" t="s">
        <v>126</v>
      </c>
      <c r="K4327" s="15" t="n">
        <v>0</v>
      </c>
      <c r="L4327" s="15" t="n">
        <v>0</v>
      </c>
      <c r="M4327" s="15" t="n">
        <v>0</v>
      </c>
      <c r="N4327" s="12" t="n">
        <v>0</v>
      </c>
      <c r="O4327" s="12" t="n">
        <v>0</v>
      </c>
      <c r="P4327" s="12" t="n">
        <v>0</v>
      </c>
      <c r="Q4327" s="23" t="n">
        <f>M4329/H4327</f>
        <v>0</v>
      </c>
    </row>
    <row r="4328" ht="22.5" customHeight="1">
      <c r="A4328" s="78"/>
      <c r="B4328" s="34"/>
      <c r="C4328" s="13"/>
      <c r="D4328" s="20"/>
      <c r="E4328" s="20"/>
      <c r="F4328" s="20"/>
      <c r="G4328" s="29"/>
      <c r="H4328" s="20"/>
      <c r="I4328" s="20"/>
      <c r="J4328" s="13" t="s">
        <v>127</v>
      </c>
      <c r="K4328" s="15" t="n">
        <v>0</v>
      </c>
      <c r="L4328" s="15" t="n">
        <v>0</v>
      </c>
      <c r="M4328" s="15" t="n">
        <v>0</v>
      </c>
      <c r="N4328" s="12" t="n">
        <v>0</v>
      </c>
      <c r="O4328" s="12" t="n">
        <v>0</v>
      </c>
      <c r="P4328" s="12" t="n">
        <v>0</v>
      </c>
      <c r="Q4328" s="26"/>
    </row>
    <row r="4329" ht="22.5" customHeight="1">
      <c r="A4329" s="78"/>
      <c r="B4329" s="34"/>
      <c r="C4329" s="13"/>
      <c r="D4329" s="20"/>
      <c r="E4329" s="20"/>
      <c r="F4329" s="20"/>
      <c r="G4329" s="29"/>
      <c r="H4329" s="20"/>
      <c r="I4329" s="20"/>
      <c r="J4329" s="13" t="s">
        <v>128</v>
      </c>
      <c r="K4329" s="15" t="n">
        <v>0</v>
      </c>
      <c r="L4329" s="15" t="n">
        <v>0</v>
      </c>
      <c r="M4329" s="15" t="n">
        <v>0</v>
      </c>
      <c r="N4329" s="12" t="n">
        <v>0</v>
      </c>
      <c r="O4329" s="12" t="n">
        <v>0</v>
      </c>
      <c r="P4329" s="12" t="n">
        <v>0</v>
      </c>
      <c r="Q4329" s="26"/>
    </row>
    <row r="4330" ht="22.5" customHeight="1">
      <c r="A4330" s="78"/>
      <c r="B4330" s="34"/>
      <c r="C4330" s="13" t="n">
        <v>91565965</v>
      </c>
      <c r="D4330" s="13" t="s">
        <v>180</v>
      </c>
      <c r="E4330" s="13" t="s">
        <v>36</v>
      </c>
      <c r="F4330" s="13" t="s">
        <v>12</v>
      </c>
      <c r="G4330" s="24" t="n">
        <v>0.35</v>
      </c>
      <c r="H4330" s="13" t="n">
        <v>20</v>
      </c>
      <c r="I4330" s="21" t="n">
        <f>G4330*H4330*7</f>
        <v>49</v>
      </c>
      <c r="J4330" s="13" t="s">
        <v>126</v>
      </c>
      <c r="K4330" s="15" t="n">
        <v>0</v>
      </c>
      <c r="L4330" s="15" t="n">
        <v>0</v>
      </c>
      <c r="M4330" s="15" t="n">
        <v>0</v>
      </c>
      <c r="N4330" s="12" t="n">
        <v>0</v>
      </c>
      <c r="O4330" s="12" t="n">
        <v>0</v>
      </c>
      <c r="P4330" s="12" t="n">
        <v>0</v>
      </c>
      <c r="Q4330" s="23" t="n">
        <f>M4332/H4330</f>
        <v>0</v>
      </c>
    </row>
    <row r="4331" ht="22.5" customHeight="1">
      <c r="A4331" s="78"/>
      <c r="B4331" s="34"/>
      <c r="C4331" s="13"/>
      <c r="D4331" s="20"/>
      <c r="E4331" s="20"/>
      <c r="F4331" s="20"/>
      <c r="G4331" s="29"/>
      <c r="H4331" s="20"/>
      <c r="I4331" s="20"/>
      <c r="J4331" s="13" t="s">
        <v>127</v>
      </c>
      <c r="K4331" s="15" t="n">
        <v>0</v>
      </c>
      <c r="L4331" s="15" t="n">
        <v>0</v>
      </c>
      <c r="M4331" s="15" t="n">
        <v>0</v>
      </c>
      <c r="N4331" s="12" t="n">
        <v>0</v>
      </c>
      <c r="O4331" s="12" t="n">
        <v>0</v>
      </c>
      <c r="P4331" s="12" t="n">
        <v>0</v>
      </c>
      <c r="Q4331" s="26"/>
    </row>
    <row r="4332" ht="22.5" customHeight="1">
      <c r="A4332" s="78"/>
      <c r="B4332" s="34"/>
      <c r="C4332" s="13"/>
      <c r="D4332" s="20"/>
      <c r="E4332" s="20"/>
      <c r="F4332" s="20"/>
      <c r="G4332" s="29"/>
      <c r="H4332" s="20"/>
      <c r="I4332" s="20"/>
      <c r="J4332" s="13" t="s">
        <v>128</v>
      </c>
      <c r="K4332" s="15" t="n">
        <v>0</v>
      </c>
      <c r="L4332" s="15" t="n">
        <v>0</v>
      </c>
      <c r="M4332" s="15" t="n">
        <v>0</v>
      </c>
      <c r="N4332" s="12" t="n">
        <v>0</v>
      </c>
      <c r="O4332" s="12" t="n">
        <v>0</v>
      </c>
      <c r="P4332" s="12" t="n">
        <v>0</v>
      </c>
      <c r="Q4332" s="26"/>
    </row>
    <row r="4333" ht="22.5" customHeight="1">
      <c r="A4333" s="78"/>
      <c r="B4333" s="34"/>
      <c r="C4333" s="13" t="n">
        <v>91565964</v>
      </c>
      <c r="D4333" s="13" t="s">
        <v>181</v>
      </c>
      <c r="E4333" s="13" t="s">
        <v>46</v>
      </c>
      <c r="F4333" s="13" t="s">
        <v>12</v>
      </c>
      <c r="G4333" s="24" t="n">
        <v>0.6</v>
      </c>
      <c r="H4333" s="13" t="n">
        <v>20</v>
      </c>
      <c r="I4333" s="21" t="n">
        <f>G4333*H4333*7</f>
        <v>84</v>
      </c>
      <c r="J4333" s="13" t="s">
        <v>126</v>
      </c>
      <c r="K4333" s="15" t="n">
        <v>0</v>
      </c>
      <c r="L4333" s="15" t="n">
        <v>0</v>
      </c>
      <c r="M4333" s="15" t="n">
        <v>0</v>
      </c>
      <c r="N4333" s="12" t="n">
        <v>0</v>
      </c>
      <c r="O4333" s="12" t="n">
        <v>0</v>
      </c>
      <c r="P4333" s="12" t="n">
        <v>0</v>
      </c>
      <c r="Q4333" s="23" t="n">
        <f>M4335/H4333</f>
        <v>0</v>
      </c>
    </row>
    <row r="4334" ht="22.5" customHeight="1">
      <c r="A4334" s="78"/>
      <c r="B4334" s="34"/>
      <c r="C4334" s="13"/>
      <c r="D4334" s="20"/>
      <c r="E4334" s="20"/>
      <c r="F4334" s="20"/>
      <c r="G4334" s="29"/>
      <c r="H4334" s="20"/>
      <c r="I4334" s="20"/>
      <c r="J4334" s="13" t="s">
        <v>127</v>
      </c>
      <c r="K4334" s="15" t="n">
        <v>0</v>
      </c>
      <c r="L4334" s="15" t="n">
        <v>0</v>
      </c>
      <c r="M4334" s="15" t="n">
        <v>0</v>
      </c>
      <c r="N4334" s="12" t="n">
        <v>0</v>
      </c>
      <c r="O4334" s="12" t="n">
        <v>0</v>
      </c>
      <c r="P4334" s="12" t="n">
        <v>0</v>
      </c>
      <c r="Q4334" s="26"/>
    </row>
    <row r="4335" ht="22.5" customHeight="1">
      <c r="A4335" s="78"/>
      <c r="B4335" s="34"/>
      <c r="C4335" s="13"/>
      <c r="D4335" s="20"/>
      <c r="E4335" s="20"/>
      <c r="F4335" s="20"/>
      <c r="G4335" s="29"/>
      <c r="H4335" s="20"/>
      <c r="I4335" s="20"/>
      <c r="J4335" s="13" t="s">
        <v>128</v>
      </c>
      <c r="K4335" s="15" t="n">
        <v>0</v>
      </c>
      <c r="L4335" s="15" t="n">
        <v>0</v>
      </c>
      <c r="M4335" s="15" t="n">
        <v>0</v>
      </c>
      <c r="N4335" s="12" t="n">
        <v>0</v>
      </c>
      <c r="O4335" s="12" t="n">
        <v>0</v>
      </c>
      <c r="P4335" s="12" t="n">
        <v>0</v>
      </c>
      <c r="Q4335" s="26"/>
    </row>
    <row r="4336" ht="22.5" customHeight="1">
      <c r="A4336" s="78"/>
      <c r="B4336" s="34"/>
      <c r="C4336" s="13" t="n">
        <v>91565963</v>
      </c>
      <c r="D4336" s="13" t="s">
        <v>181</v>
      </c>
      <c r="E4336" s="13" t="s">
        <v>17</v>
      </c>
      <c r="F4336" s="13" t="s">
        <v>12</v>
      </c>
      <c r="G4336" s="24" t="n">
        <v>0.6</v>
      </c>
      <c r="H4336" s="13" t="n">
        <v>20</v>
      </c>
      <c r="I4336" s="21" t="n">
        <f>G4336*H4336*7</f>
        <v>84</v>
      </c>
      <c r="J4336" s="13" t="s">
        <v>126</v>
      </c>
      <c r="K4336" s="15" t="n">
        <v>0</v>
      </c>
      <c r="L4336" s="15" t="n">
        <v>0</v>
      </c>
      <c r="M4336" s="15" t="n">
        <v>0</v>
      </c>
      <c r="N4336" s="12" t="n">
        <v>0</v>
      </c>
      <c r="O4336" s="12" t="n">
        <v>0</v>
      </c>
      <c r="P4336" s="12" t="n">
        <v>0</v>
      </c>
      <c r="Q4336" s="23" t="n">
        <f>M4338/H4336</f>
        <v>0</v>
      </c>
    </row>
    <row r="4337" ht="22.5" customHeight="1">
      <c r="A4337" s="78"/>
      <c r="B4337" s="34"/>
      <c r="C4337" s="13"/>
      <c r="D4337" s="20"/>
      <c r="E4337" s="20"/>
      <c r="F4337" s="20"/>
      <c r="G4337" s="29"/>
      <c r="H4337" s="20"/>
      <c r="I4337" s="20"/>
      <c r="J4337" s="13" t="s">
        <v>127</v>
      </c>
      <c r="K4337" s="15" t="n">
        <v>0</v>
      </c>
      <c r="L4337" s="15" t="n">
        <v>0</v>
      </c>
      <c r="M4337" s="15" t="n">
        <v>0</v>
      </c>
      <c r="N4337" s="12" t="n">
        <v>0</v>
      </c>
      <c r="O4337" s="12" t="n">
        <v>0</v>
      </c>
      <c r="P4337" s="12" t="n">
        <v>0</v>
      </c>
      <c r="Q4337" s="26"/>
    </row>
    <row r="4338" ht="22.5" customHeight="1">
      <c r="A4338" s="78"/>
      <c r="B4338" s="34"/>
      <c r="C4338" s="13"/>
      <c r="D4338" s="20"/>
      <c r="E4338" s="20"/>
      <c r="F4338" s="20"/>
      <c r="G4338" s="29"/>
      <c r="H4338" s="20"/>
      <c r="I4338" s="20"/>
      <c r="J4338" s="13" t="s">
        <v>128</v>
      </c>
      <c r="K4338" s="15" t="n">
        <v>0</v>
      </c>
      <c r="L4338" s="15" t="n">
        <v>0</v>
      </c>
      <c r="M4338" s="15" t="n">
        <v>0</v>
      </c>
      <c r="N4338" s="12" t="n">
        <v>0</v>
      </c>
      <c r="O4338" s="12" t="n">
        <v>0</v>
      </c>
      <c r="P4338" s="12" t="n">
        <v>0</v>
      </c>
      <c r="Q4338" s="26"/>
    </row>
    <row r="4339" ht="22.5" customHeight="1">
      <c r="A4339" s="78"/>
      <c r="B4339" s="34"/>
      <c r="C4339" s="13" t="n">
        <v>91565962</v>
      </c>
      <c r="D4339" s="13" t="s">
        <v>181</v>
      </c>
      <c r="E4339" s="13" t="s">
        <v>71</v>
      </c>
      <c r="F4339" s="13" t="s">
        <v>12</v>
      </c>
      <c r="G4339" s="24" t="n">
        <v>0.4</v>
      </c>
      <c r="H4339" s="13" t="n">
        <v>20</v>
      </c>
      <c r="I4339" s="21" t="n">
        <f>G4339*H4339*7</f>
        <v>56</v>
      </c>
      <c r="J4339" s="13" t="s">
        <v>126</v>
      </c>
      <c r="K4339" s="15" t="n">
        <v>0</v>
      </c>
      <c r="L4339" s="15" t="n">
        <v>0</v>
      </c>
      <c r="M4339" s="15" t="n">
        <v>0</v>
      </c>
      <c r="N4339" s="12" t="n">
        <v>0</v>
      </c>
      <c r="O4339" s="12" t="n">
        <v>0</v>
      </c>
      <c r="P4339" s="12" t="n">
        <v>0</v>
      </c>
      <c r="Q4339" s="23" t="n">
        <f>M4341/H4339</f>
        <v>0</v>
      </c>
    </row>
    <row r="4340" ht="22.5" customHeight="1">
      <c r="A4340" s="78"/>
      <c r="B4340" s="34"/>
      <c r="C4340" s="13"/>
      <c r="D4340" s="20"/>
      <c r="E4340" s="20"/>
      <c r="F4340" s="20"/>
      <c r="G4340" s="29"/>
      <c r="H4340" s="20"/>
      <c r="I4340" s="20"/>
      <c r="J4340" s="13" t="s">
        <v>127</v>
      </c>
      <c r="K4340" s="15" t="n">
        <v>0</v>
      </c>
      <c r="L4340" s="15" t="n">
        <v>0</v>
      </c>
      <c r="M4340" s="15" t="n">
        <v>0</v>
      </c>
      <c r="N4340" s="12" t="n">
        <v>0</v>
      </c>
      <c r="O4340" s="12" t="n">
        <v>0</v>
      </c>
      <c r="P4340" s="12" t="n">
        <v>0</v>
      </c>
      <c r="Q4340" s="26"/>
    </row>
    <row r="4341" ht="22.5" customHeight="1">
      <c r="A4341" s="78"/>
      <c r="B4341" s="34"/>
      <c r="C4341" s="13"/>
      <c r="D4341" s="20"/>
      <c r="E4341" s="20"/>
      <c r="F4341" s="20"/>
      <c r="G4341" s="29"/>
      <c r="H4341" s="20"/>
      <c r="I4341" s="20"/>
      <c r="J4341" s="13" t="s">
        <v>128</v>
      </c>
      <c r="K4341" s="15" t="n">
        <v>0</v>
      </c>
      <c r="L4341" s="15" t="n">
        <v>0</v>
      </c>
      <c r="M4341" s="15" t="n">
        <v>0</v>
      </c>
      <c r="N4341" s="12" t="n">
        <v>0</v>
      </c>
      <c r="O4341" s="12" t="n">
        <v>0</v>
      </c>
      <c r="P4341" s="12" t="n">
        <v>0</v>
      </c>
      <c r="Q4341" s="26"/>
    </row>
    <row r="4342" ht="22.5" customHeight="1">
      <c r="A4342" s="78"/>
      <c r="B4342" s="34"/>
      <c r="C4342" s="13" t="n">
        <v>91565961</v>
      </c>
      <c r="D4342" s="13" t="s">
        <v>181</v>
      </c>
      <c r="E4342" s="13" t="s">
        <v>36</v>
      </c>
      <c r="F4342" s="13" t="s">
        <v>12</v>
      </c>
      <c r="G4342" s="24" t="n">
        <v>0.35</v>
      </c>
      <c r="H4342" s="13" t="n">
        <v>20</v>
      </c>
      <c r="I4342" s="21" t="n">
        <f>G4342*H4342*7</f>
        <v>49</v>
      </c>
      <c r="J4342" s="13" t="s">
        <v>126</v>
      </c>
      <c r="K4342" s="15" t="n">
        <v>0</v>
      </c>
      <c r="L4342" s="15" t="n">
        <v>0</v>
      </c>
      <c r="M4342" s="15" t="n">
        <v>0</v>
      </c>
      <c r="N4342" s="12" t="n">
        <v>0</v>
      </c>
      <c r="O4342" s="12" t="n">
        <v>0</v>
      </c>
      <c r="P4342" s="12" t="n">
        <v>0</v>
      </c>
      <c r="Q4342" s="23" t="n">
        <f>M4344/H4342</f>
        <v>0</v>
      </c>
    </row>
    <row r="4343" ht="22.5" customHeight="1">
      <c r="A4343" s="78"/>
      <c r="B4343" s="34"/>
      <c r="C4343" s="13"/>
      <c r="D4343" s="20"/>
      <c r="E4343" s="20"/>
      <c r="F4343" s="20"/>
      <c r="G4343" s="29"/>
      <c r="H4343" s="20"/>
      <c r="I4343" s="20"/>
      <c r="J4343" s="13" t="s">
        <v>127</v>
      </c>
      <c r="K4343" s="15" t="n">
        <v>0</v>
      </c>
      <c r="L4343" s="15" t="n">
        <v>0</v>
      </c>
      <c r="M4343" s="15" t="n">
        <v>0</v>
      </c>
      <c r="N4343" s="12" t="n">
        <v>0</v>
      </c>
      <c r="O4343" s="12" t="n">
        <v>0</v>
      </c>
      <c r="P4343" s="12" t="n">
        <v>0</v>
      </c>
      <c r="Q4343" s="26"/>
    </row>
    <row r="4344" ht="22.5" customHeight="1">
      <c r="A4344" s="78"/>
      <c r="B4344" s="34"/>
      <c r="C4344" s="13"/>
      <c r="D4344" s="20"/>
      <c r="E4344" s="20"/>
      <c r="F4344" s="20"/>
      <c r="G4344" s="29"/>
      <c r="H4344" s="20"/>
      <c r="I4344" s="20"/>
      <c r="J4344" s="13" t="s">
        <v>128</v>
      </c>
      <c r="K4344" s="15" t="n">
        <v>0</v>
      </c>
      <c r="L4344" s="15" t="n">
        <v>0</v>
      </c>
      <c r="M4344" s="15" t="n">
        <v>0</v>
      </c>
      <c r="N4344" s="12" t="n">
        <v>0</v>
      </c>
      <c r="O4344" s="12" t="n">
        <v>0</v>
      </c>
      <c r="P4344" s="12" t="n">
        <v>0</v>
      </c>
      <c r="Q4344" s="26"/>
    </row>
    <row r="4345" ht="22.5" customHeight="1">
      <c r="A4345" s="78"/>
      <c r="B4345" s="76" t="s">
        <v>137</v>
      </c>
      <c r="C4345" s="13" t="n">
        <v>91399439</v>
      </c>
      <c r="D4345" s="13" t="s">
        <v>69</v>
      </c>
      <c r="E4345" s="13" t="s">
        <v>42</v>
      </c>
      <c r="F4345" s="13" t="s">
        <v>15</v>
      </c>
      <c r="G4345" s="24" t="n">
        <v>0.1</v>
      </c>
      <c r="H4345" s="13" t="n">
        <v>200</v>
      </c>
      <c r="I4345" s="21" t="n">
        <f>G4345*H4345*7</f>
        <v>140</v>
      </c>
      <c r="J4345" s="13" t="s">
        <v>126</v>
      </c>
      <c r="K4345" s="17" t="n">
        <v>3153</v>
      </c>
      <c r="L4345" s="15" t="n">
        <v>119</v>
      </c>
      <c r="M4345" s="17" t="n">
        <v>0</v>
      </c>
      <c r="N4345" s="12" t="n">
        <v>0</v>
      </c>
      <c r="O4345" s="12" t="n">
        <v>0</v>
      </c>
      <c r="P4345" s="12" t="n">
        <v>0</v>
      </c>
      <c r="Q4345" s="23" t="n">
        <f>M4347/H4345</f>
        <v>0.06</v>
      </c>
    </row>
    <row r="4346" ht="22.5" customHeight="1">
      <c r="A4346" s="78"/>
      <c r="B4346" s="34"/>
      <c r="C4346" s="13"/>
      <c r="D4346" s="20"/>
      <c r="E4346" s="20"/>
      <c r="F4346" s="20"/>
      <c r="G4346" s="29"/>
      <c r="H4346" s="20"/>
      <c r="I4346" s="20"/>
      <c r="J4346" s="13" t="s">
        <v>127</v>
      </c>
      <c r="K4346" s="17" t="n">
        <v>146767</v>
      </c>
      <c r="L4346" s="15" t="n">
        <v>19378</v>
      </c>
      <c r="M4346" s="17" t="n">
        <v>3</v>
      </c>
      <c r="N4346" s="12" t="n">
        <v>0.1</v>
      </c>
      <c r="O4346" s="12" t="n">
        <v>0.1</v>
      </c>
      <c r="P4346" s="12" t="n">
        <v>0.3</v>
      </c>
      <c r="Q4346" s="26"/>
    </row>
    <row r="4347" ht="22.5" customHeight="1">
      <c r="A4347" s="78"/>
      <c r="B4347" s="34"/>
      <c r="C4347" s="13"/>
      <c r="D4347" s="20"/>
      <c r="E4347" s="20"/>
      <c r="F4347" s="20"/>
      <c r="G4347" s="29"/>
      <c r="H4347" s="20"/>
      <c r="I4347" s="20"/>
      <c r="J4347" s="13" t="s">
        <v>128</v>
      </c>
      <c r="K4347" s="17" t="n">
        <v>195358</v>
      </c>
      <c r="L4347" s="15" t="n">
        <v>6820</v>
      </c>
      <c r="M4347" s="11" t="n">
        <v>12</v>
      </c>
      <c r="N4347" s="12" t="n">
        <v>0</v>
      </c>
      <c r="O4347" s="12" t="n">
        <v>0.1</v>
      </c>
      <c r="P4347" s="12" t="n">
        <v>1.2</v>
      </c>
      <c r="Q4347" s="26"/>
    </row>
    <row r="4348" ht="22.5" customHeight="1">
      <c r="A4348" s="78"/>
      <c r="B4348" s="34"/>
      <c r="C4348" s="13" t="n">
        <v>91399437</v>
      </c>
      <c r="D4348" s="13" t="s">
        <v>70</v>
      </c>
      <c r="E4348" s="13" t="s">
        <v>71</v>
      </c>
      <c r="F4348" s="13" t="s">
        <v>15</v>
      </c>
      <c r="G4348" s="24" t="n">
        <v>0.15</v>
      </c>
      <c r="H4348" s="13" t="n">
        <v>50</v>
      </c>
      <c r="I4348" s="21" t="n">
        <f>G4348*H4348*7</f>
        <v>52.5</v>
      </c>
      <c r="J4348" s="13" t="s">
        <v>126</v>
      </c>
      <c r="K4348" s="17" t="n">
        <v>1007</v>
      </c>
      <c r="L4348" s="15" t="n">
        <v>549</v>
      </c>
      <c r="M4348" s="15" t="n">
        <v>7</v>
      </c>
      <c r="N4348" s="12" t="n">
        <v>0.002</v>
      </c>
      <c r="O4348" s="12" t="n">
        <v>0.15</v>
      </c>
      <c r="P4348" s="12" t="n">
        <v>1.05</v>
      </c>
      <c r="Q4348" s="23" t="n">
        <f>M4350/H4348</f>
        <v>1</v>
      </c>
    </row>
    <row r="4349" ht="22.5" customHeight="1">
      <c r="A4349" s="78"/>
      <c r="B4349" s="34"/>
      <c r="C4349" s="13"/>
      <c r="D4349" s="20"/>
      <c r="E4349" s="20"/>
      <c r="F4349" s="20"/>
      <c r="G4349" s="29"/>
      <c r="H4349" s="20"/>
      <c r="I4349" s="20"/>
      <c r="J4349" s="13" t="s">
        <v>127</v>
      </c>
      <c r="K4349" s="17" t="n">
        <v>6851</v>
      </c>
      <c r="L4349" s="15" t="n">
        <v>3641</v>
      </c>
      <c r="M4349" s="15" t="n">
        <v>50</v>
      </c>
      <c r="N4349" s="12" t="n">
        <v>0.002</v>
      </c>
      <c r="O4349" s="12" t="n">
        <v>0.15</v>
      </c>
      <c r="P4349" s="12" t="n">
        <v>7.5</v>
      </c>
      <c r="Q4349" s="26"/>
    </row>
    <row r="4350" ht="22.5" customHeight="1">
      <c r="A4350" s="78"/>
      <c r="B4350" s="34"/>
      <c r="C4350" s="13"/>
      <c r="D4350" s="20"/>
      <c r="E4350" s="20"/>
      <c r="F4350" s="20"/>
      <c r="G4350" s="29"/>
      <c r="H4350" s="20"/>
      <c r="I4350" s="20"/>
      <c r="J4350" s="13" t="s">
        <v>128</v>
      </c>
      <c r="K4350" s="17" t="n">
        <v>21735</v>
      </c>
      <c r="L4350" s="15" t="n">
        <v>8786</v>
      </c>
      <c r="M4350" s="15" t="n">
        <v>50</v>
      </c>
      <c r="N4350" s="12" t="n">
        <v>0.001</v>
      </c>
      <c r="O4350" s="12" t="n">
        <v>0.15</v>
      </c>
      <c r="P4350" s="12" t="n">
        <v>7.5</v>
      </c>
      <c r="Q4350" s="26"/>
    </row>
    <row r="4351" ht="22.5" customHeight="1">
      <c r="A4351" s="78"/>
      <c r="B4351" s="34"/>
      <c r="C4351" s="13" t="n">
        <v>5556054</v>
      </c>
      <c r="D4351" s="13" t="s">
        <v>72</v>
      </c>
      <c r="E4351" s="13" t="s">
        <v>36</v>
      </c>
      <c r="F4351" s="13" t="s">
        <v>15</v>
      </c>
      <c r="G4351" s="24" t="n">
        <v>0.8</v>
      </c>
      <c r="H4351" s="13" t="n">
        <v>100</v>
      </c>
      <c r="I4351" s="21" t="n">
        <f>G4351*H4351*7</f>
        <v>560</v>
      </c>
      <c r="J4351" s="13" t="s">
        <v>126</v>
      </c>
      <c r="K4351" s="17" t="n">
        <v>301</v>
      </c>
      <c r="L4351" s="15" t="n">
        <v>7</v>
      </c>
      <c r="M4351" s="17" t="n">
        <v>0</v>
      </c>
      <c r="N4351" s="12" t="n">
        <v>0</v>
      </c>
      <c r="O4351" s="12" t="n">
        <v>0</v>
      </c>
      <c r="P4351" s="12" t="n">
        <v>0</v>
      </c>
      <c r="Q4351" s="23" t="n">
        <f>M4353/H4351</f>
        <v>0.03</v>
      </c>
    </row>
    <row r="4352" ht="22.5" customHeight="1">
      <c r="A4352" s="78"/>
      <c r="B4352" s="34"/>
      <c r="C4352" s="13"/>
      <c r="D4352" s="20"/>
      <c r="E4352" s="20"/>
      <c r="F4352" s="20"/>
      <c r="G4352" s="29"/>
      <c r="H4352" s="20"/>
      <c r="I4352" s="20"/>
      <c r="J4352" s="13" t="s">
        <v>127</v>
      </c>
      <c r="K4352" s="17" t="n">
        <v>4619</v>
      </c>
      <c r="L4352" s="15" t="n">
        <v>229</v>
      </c>
      <c r="M4352" s="17" t="n">
        <v>1</v>
      </c>
      <c r="N4352" s="12" t="n">
        <v>0.003</v>
      </c>
      <c r="O4352" s="12" t="n">
        <v>0.75</v>
      </c>
      <c r="P4352" s="12" t="n">
        <v>0.75</v>
      </c>
      <c r="Q4352" s="26"/>
    </row>
    <row r="4353" ht="22.5" customHeight="1">
      <c r="A4353" s="78"/>
      <c r="B4353" s="34"/>
      <c r="C4353" s="13"/>
      <c r="D4353" s="20"/>
      <c r="E4353" s="20"/>
      <c r="F4353" s="20"/>
      <c r="G4353" s="29"/>
      <c r="H4353" s="20"/>
      <c r="I4353" s="20"/>
      <c r="J4353" s="13" t="s">
        <v>128</v>
      </c>
      <c r="K4353" s="17" t="n">
        <v>10904</v>
      </c>
      <c r="L4353" s="15" t="n">
        <v>375</v>
      </c>
      <c r="M4353" s="17" t="n">
        <v>3</v>
      </c>
      <c r="N4353" s="12" t="n">
        <v>0.013</v>
      </c>
      <c r="O4353" s="12" t="n">
        <v>1.563</v>
      </c>
      <c r="P4353" s="12" t="n">
        <v>4.688</v>
      </c>
      <c r="Q4353" s="26"/>
    </row>
    <row r="4354" ht="22.5" customHeight="1">
      <c r="A4354" s="78"/>
      <c r="B4354" s="34"/>
      <c r="C4354" s="13" t="n">
        <v>8628042</v>
      </c>
      <c r="D4354" s="13" t="s">
        <v>28</v>
      </c>
      <c r="E4354" s="13" t="s">
        <v>14</v>
      </c>
      <c r="F4354" s="13" t="s">
        <v>26</v>
      </c>
      <c r="G4354" s="24" t="n">
        <v>0.48</v>
      </c>
      <c r="H4354" s="13" t="n">
        <v>500</v>
      </c>
      <c r="I4354" s="21" t="n">
        <f>G4354*H4354*7</f>
        <v>1680</v>
      </c>
      <c r="J4354" s="13" t="s">
        <v>126</v>
      </c>
      <c r="K4354" s="17" t="n">
        <v>2948</v>
      </c>
      <c r="L4354" s="15" t="n">
        <v>1538</v>
      </c>
      <c r="M4354" s="17" t="n">
        <v>27</v>
      </c>
      <c r="N4354" s="12" t="n">
        <v>0.01</v>
      </c>
      <c r="O4354" s="12" t="n">
        <v>0.5</v>
      </c>
      <c r="P4354" s="12" t="n">
        <v>13.48</v>
      </c>
      <c r="Q4354" s="23" t="n">
        <f>M4356/H4354</f>
        <v>0.938</v>
      </c>
    </row>
    <row r="4355" ht="22.5" customHeight="1">
      <c r="A4355" s="78"/>
      <c r="B4355" s="34"/>
      <c r="C4355" s="13"/>
      <c r="D4355" s="20"/>
      <c r="E4355" s="20"/>
      <c r="F4355" s="20"/>
      <c r="G4355" s="29"/>
      <c r="H4355" s="20"/>
      <c r="I4355" s="20"/>
      <c r="J4355" s="13" t="s">
        <v>127</v>
      </c>
      <c r="K4355" s="17" t="n">
        <v>23567</v>
      </c>
      <c r="L4355" s="15" t="n">
        <v>10703</v>
      </c>
      <c r="M4355" s="17" t="n">
        <v>218</v>
      </c>
      <c r="N4355" s="12" t="n">
        <v>0.01</v>
      </c>
      <c r="O4355" s="12" t="n">
        <v>0.36</v>
      </c>
      <c r="P4355" s="12" t="n">
        <v>78.76</v>
      </c>
      <c r="Q4355" s="26"/>
    </row>
    <row r="4356" ht="22.5" customHeight="1">
      <c r="A4356" s="78"/>
      <c r="B4356" s="34"/>
      <c r="C4356" s="13"/>
      <c r="D4356" s="20"/>
      <c r="E4356" s="20"/>
      <c r="F4356" s="20"/>
      <c r="G4356" s="29"/>
      <c r="H4356" s="20"/>
      <c r="I4356" s="20"/>
      <c r="J4356" s="13" t="s">
        <v>128</v>
      </c>
      <c r="K4356" s="17" t="n">
        <v>167027</v>
      </c>
      <c r="L4356" s="15" t="n">
        <v>21716</v>
      </c>
      <c r="M4356" s="11" t="n">
        <v>469</v>
      </c>
      <c r="N4356" s="12" t="n">
        <v>0.01</v>
      </c>
      <c r="O4356" s="12" t="n">
        <v>0.31</v>
      </c>
      <c r="P4356" s="12" t="n">
        <v>144.33</v>
      </c>
      <c r="Q4356" s="26"/>
    </row>
    <row r="4357" ht="22.5" customHeight="1">
      <c r="A4357" s="78"/>
      <c r="B4357" s="34"/>
      <c r="C4357" s="13" t="n">
        <v>9297014</v>
      </c>
      <c r="D4357" s="13" t="s">
        <v>13</v>
      </c>
      <c r="E4357" s="13" t="s">
        <v>14</v>
      </c>
      <c r="F4357" s="13" t="s">
        <v>26</v>
      </c>
      <c r="G4357" s="24" t="n">
        <v>0.19</v>
      </c>
      <c r="H4357" s="13" t="n">
        <v>300</v>
      </c>
      <c r="I4357" s="21" t="n">
        <f>G4357*H4357*7</f>
        <v>399</v>
      </c>
      <c r="J4357" s="13" t="s">
        <v>126</v>
      </c>
      <c r="K4357" s="17" t="n">
        <v>3208</v>
      </c>
      <c r="L4357" s="15" t="n">
        <v>417</v>
      </c>
      <c r="M4357" s="17" t="n">
        <v>31</v>
      </c>
      <c r="N4357" s="12" t="n">
        <v>0.02</v>
      </c>
      <c r="O4357" s="12" t="n">
        <v>0.21</v>
      </c>
      <c r="P4357" s="12" t="n">
        <v>6.44</v>
      </c>
      <c r="Q4357" s="23" t="n">
        <f>M4359/H4357</f>
        <v>0.993333333333333</v>
      </c>
    </row>
    <row r="4358" ht="22.5" customHeight="1">
      <c r="A4358" s="78"/>
      <c r="B4358" s="34"/>
      <c r="C4358" s="13"/>
      <c r="D4358" s="20"/>
      <c r="E4358" s="20"/>
      <c r="F4358" s="20"/>
      <c r="G4358" s="29"/>
      <c r="H4358" s="20"/>
      <c r="I4358" s="20"/>
      <c r="J4358" s="13" t="s">
        <v>127</v>
      </c>
      <c r="K4358" s="17" t="n">
        <v>13070</v>
      </c>
      <c r="L4358" s="15" t="n">
        <v>1148</v>
      </c>
      <c r="M4358" s="11" t="n">
        <v>87</v>
      </c>
      <c r="N4358" s="12" t="n">
        <v>0.02</v>
      </c>
      <c r="O4358" s="12" t="n">
        <v>0.2</v>
      </c>
      <c r="P4358" s="12" t="n">
        <v>17</v>
      </c>
      <c r="Q4358" s="26"/>
    </row>
    <row r="4359" ht="22.5" customHeight="1">
      <c r="A4359" s="78"/>
      <c r="B4359" s="34"/>
      <c r="C4359" s="13"/>
      <c r="D4359" s="20"/>
      <c r="E4359" s="20"/>
      <c r="F4359" s="20"/>
      <c r="G4359" s="29"/>
      <c r="H4359" s="20"/>
      <c r="I4359" s="20"/>
      <c r="J4359" s="13" t="s">
        <v>128</v>
      </c>
      <c r="K4359" s="17" t="n">
        <v>35111</v>
      </c>
      <c r="L4359" s="15" t="n">
        <v>3433</v>
      </c>
      <c r="M4359" s="11" t="n">
        <v>298</v>
      </c>
      <c r="N4359" s="12" t="n">
        <v>0.01</v>
      </c>
      <c r="O4359" s="12" t="n">
        <v>0.17</v>
      </c>
      <c r="P4359" s="12" t="n">
        <v>50.02</v>
      </c>
      <c r="Q4359" s="26"/>
    </row>
    <row r="4360" ht="22.5" customHeight="1">
      <c r="A4360" s="78"/>
      <c r="B4360" s="34"/>
      <c r="C4360" s="13" t="n">
        <v>7815836</v>
      </c>
      <c r="D4360" s="13" t="s">
        <v>73</v>
      </c>
      <c r="E4360" s="13" t="s">
        <v>36</v>
      </c>
      <c r="F4360" s="13" t="s">
        <v>15</v>
      </c>
      <c r="G4360" s="24" t="n">
        <v>0.08</v>
      </c>
      <c r="H4360" s="13" t="n">
        <v>12000</v>
      </c>
      <c r="I4360" s="21" t="n">
        <f>G4360*H4360*7</f>
        <v>6720</v>
      </c>
      <c r="J4360" s="13" t="s">
        <v>126</v>
      </c>
      <c r="K4360" s="17" t="n">
        <v>21401</v>
      </c>
      <c r="L4360" s="15" t="n">
        <v>5495</v>
      </c>
      <c r="M4360" s="17" t="n">
        <v>114</v>
      </c>
      <c r="N4360" s="12" t="n">
        <v>0.002</v>
      </c>
      <c r="O4360" s="12" t="n">
        <v>0.101</v>
      </c>
      <c r="P4360" s="12" t="n">
        <v>11.47</v>
      </c>
      <c r="Q4360" s="23" t="n">
        <f>M4362/H4360</f>
        <v>0.236166666666667</v>
      </c>
    </row>
    <row r="4361" ht="22.5" customHeight="1">
      <c r="A4361" s="78"/>
      <c r="B4361" s="34"/>
      <c r="C4361" s="13"/>
      <c r="D4361" s="20"/>
      <c r="E4361" s="20"/>
      <c r="F4361" s="20"/>
      <c r="G4361" s="29"/>
      <c r="H4361" s="20"/>
      <c r="I4361" s="20"/>
      <c r="J4361" s="13" t="s">
        <v>127</v>
      </c>
      <c r="K4361" s="17" t="n">
        <v>220981</v>
      </c>
      <c r="L4361" s="15" t="n">
        <v>60037</v>
      </c>
      <c r="M4361" s="17" t="n">
        <v>1389</v>
      </c>
      <c r="N4361" s="12" t="n">
        <v>0.002</v>
      </c>
      <c r="O4361" s="12" t="n">
        <v>0.1</v>
      </c>
      <c r="P4361" s="12" t="n">
        <v>139.47</v>
      </c>
      <c r="Q4361" s="26"/>
    </row>
    <row r="4362" ht="22.5" customHeight="1">
      <c r="A4362" s="78"/>
      <c r="B4362" s="34"/>
      <c r="C4362" s="13"/>
      <c r="D4362" s="20"/>
      <c r="E4362" s="20"/>
      <c r="F4362" s="20"/>
      <c r="G4362" s="29"/>
      <c r="H4362" s="20"/>
      <c r="I4362" s="20"/>
      <c r="J4362" s="13" t="s">
        <v>128</v>
      </c>
      <c r="K4362" s="17" t="n">
        <v>546476</v>
      </c>
      <c r="L4362" s="15" t="n">
        <v>129358</v>
      </c>
      <c r="M4362" s="17" t="n">
        <v>2834</v>
      </c>
      <c r="N4362" s="12" t="n">
        <v>0.002</v>
      </c>
      <c r="O4362" s="12" t="n">
        <v>0.096</v>
      </c>
      <c r="P4362" s="12" t="n">
        <v>271.89</v>
      </c>
      <c r="Q4362" s="26"/>
    </row>
    <row r="4363" ht="22.5" customHeight="1">
      <c r="A4363" s="78"/>
      <c r="B4363" s="34"/>
      <c r="C4363" s="13" t="n">
        <v>8312006</v>
      </c>
      <c r="D4363" s="13" t="s">
        <v>92</v>
      </c>
      <c r="E4363" s="13" t="s">
        <v>14</v>
      </c>
      <c r="F4363" s="13" t="s">
        <v>15</v>
      </c>
      <c r="G4363" s="24" t="n">
        <v>0.12</v>
      </c>
      <c r="H4363" s="14" t="n">
        <v>50</v>
      </c>
      <c r="I4363" s="21" t="n">
        <f>G4363*H4363*7</f>
        <v>42</v>
      </c>
      <c r="J4363" s="13" t="s">
        <v>126</v>
      </c>
      <c r="K4363" s="17" t="n">
        <v>15</v>
      </c>
      <c r="L4363" s="17" t="n">
        <v>4</v>
      </c>
      <c r="M4363" s="17" t="n">
        <v>0</v>
      </c>
      <c r="N4363" s="12" t="n">
        <v>0</v>
      </c>
      <c r="O4363" s="12" t="n">
        <v>0</v>
      </c>
      <c r="P4363" s="12" t="n">
        <v>0</v>
      </c>
      <c r="Q4363" s="23" t="n">
        <f>M4365/H4363</f>
        <v>0.68</v>
      </c>
    </row>
    <row r="4364" ht="22.5" customHeight="1">
      <c r="A4364" s="78"/>
      <c r="B4364" s="34"/>
      <c r="C4364" s="13"/>
      <c r="D4364" s="20"/>
      <c r="E4364" s="20"/>
      <c r="F4364" s="20"/>
      <c r="G4364" s="29"/>
      <c r="H4364" s="29"/>
      <c r="I4364" s="20"/>
      <c r="J4364" s="13" t="s">
        <v>127</v>
      </c>
      <c r="K4364" s="17" t="n">
        <v>6049</v>
      </c>
      <c r="L4364" s="15" t="n">
        <v>9946</v>
      </c>
      <c r="M4364" s="17" t="n">
        <v>17</v>
      </c>
      <c r="N4364" s="12" t="n">
        <v>0.001</v>
      </c>
      <c r="O4364" s="12" t="n">
        <v>0.12</v>
      </c>
      <c r="P4364" s="12" t="n">
        <v>2.04</v>
      </c>
      <c r="Q4364" s="26"/>
    </row>
    <row r="4365" ht="22.5" customHeight="1">
      <c r="A4365" s="78"/>
      <c r="B4365" s="34"/>
      <c r="C4365" s="13"/>
      <c r="D4365" s="20"/>
      <c r="E4365" s="20"/>
      <c r="F4365" s="20"/>
      <c r="G4365" s="29"/>
      <c r="H4365" s="29"/>
      <c r="I4365" s="20"/>
      <c r="J4365" s="13" t="s">
        <v>128</v>
      </c>
      <c r="K4365" s="17" t="n">
        <v>7810</v>
      </c>
      <c r="L4365" s="15" t="n">
        <v>1231</v>
      </c>
      <c r="M4365" s="17" t="n">
        <v>34</v>
      </c>
      <c r="N4365" s="12" t="n">
        <v>0.003</v>
      </c>
      <c r="O4365" s="12" t="n">
        <v>0.12</v>
      </c>
      <c r="P4365" s="12" t="n">
        <v>4.08</v>
      </c>
      <c r="Q4365" s="26"/>
    </row>
    <row r="4366" ht="22.5" customHeight="1">
      <c r="A4366" s="78"/>
      <c r="B4366" s="34"/>
      <c r="C4366" s="13" t="n">
        <v>91467820</v>
      </c>
      <c r="D4366" s="13" t="s">
        <v>74</v>
      </c>
      <c r="E4366" s="13" t="s">
        <v>36</v>
      </c>
      <c r="F4366" s="13" t="s">
        <v>15</v>
      </c>
      <c r="G4366" s="24" t="n">
        <v>0.1</v>
      </c>
      <c r="H4366" s="14" t="n">
        <v>300</v>
      </c>
      <c r="I4366" s="21" t="n">
        <f>G4366*H4366*7</f>
        <v>210</v>
      </c>
      <c r="J4366" s="13" t="s">
        <v>126</v>
      </c>
      <c r="K4366" s="17" t="n">
        <v>2199</v>
      </c>
      <c r="L4366" s="15" t="n">
        <v>640</v>
      </c>
      <c r="M4366" s="17" t="n">
        <v>18</v>
      </c>
      <c r="N4366" s="12" t="n">
        <v>0.003</v>
      </c>
      <c r="O4366" s="12" t="n">
        <v>0.1</v>
      </c>
      <c r="P4366" s="12" t="n">
        <v>1.8</v>
      </c>
      <c r="Q4366" s="23" t="n">
        <f>M4368/H4366</f>
        <v>0.636666666666667</v>
      </c>
    </row>
    <row r="4367" ht="22.5" customHeight="1">
      <c r="A4367" s="78"/>
      <c r="B4367" s="34"/>
      <c r="C4367" s="13"/>
      <c r="D4367" s="20"/>
      <c r="E4367" s="20"/>
      <c r="F4367" s="20"/>
      <c r="G4367" s="29"/>
      <c r="H4367" s="29"/>
      <c r="I4367" s="20"/>
      <c r="J4367" s="13" t="s">
        <v>127</v>
      </c>
      <c r="K4367" s="17" t="n">
        <v>96648</v>
      </c>
      <c r="L4367" s="15" t="n">
        <v>24911</v>
      </c>
      <c r="M4367" s="17" t="n">
        <v>191</v>
      </c>
      <c r="N4367" s="12" t="n">
        <v>0.001</v>
      </c>
      <c r="O4367" s="12" t="n">
        <v>0.1</v>
      </c>
      <c r="P4367" s="12" t="n">
        <v>19.1</v>
      </c>
      <c r="Q4367" s="26"/>
    </row>
    <row r="4368" ht="22.5" customHeight="1">
      <c r="A4368" s="78"/>
      <c r="B4368" s="34"/>
      <c r="C4368" s="13"/>
      <c r="D4368" s="20"/>
      <c r="E4368" s="20"/>
      <c r="F4368" s="20"/>
      <c r="G4368" s="29"/>
      <c r="H4368" s="29"/>
      <c r="I4368" s="20"/>
      <c r="J4368" s="13" t="s">
        <v>128</v>
      </c>
      <c r="K4368" s="17" t="n">
        <v>118152</v>
      </c>
      <c r="L4368" s="15" t="n">
        <v>28911</v>
      </c>
      <c r="M4368" s="17" t="n">
        <v>191</v>
      </c>
      <c r="N4368" s="12" t="n">
        <v>0.001</v>
      </c>
      <c r="O4368" s="12" t="n">
        <v>0.1</v>
      </c>
      <c r="P4368" s="12" t="n">
        <v>19.1</v>
      </c>
      <c r="Q4368" s="26"/>
    </row>
    <row r="4369" ht="22.5" customHeight="1">
      <c r="A4369" s="78"/>
      <c r="B4369" s="34"/>
      <c r="C4369" s="13" t="n">
        <v>91467821</v>
      </c>
      <c r="D4369" s="13" t="s">
        <v>74</v>
      </c>
      <c r="E4369" s="13" t="s">
        <v>17</v>
      </c>
      <c r="F4369" s="13" t="s">
        <v>15</v>
      </c>
      <c r="G4369" s="24" t="n">
        <v>0.17</v>
      </c>
      <c r="H4369" s="14" t="n">
        <v>100</v>
      </c>
      <c r="I4369" s="21" t="n">
        <f>G4369*H4369*7</f>
        <v>119</v>
      </c>
      <c r="J4369" s="13" t="s">
        <v>126</v>
      </c>
      <c r="K4369" s="17" t="n">
        <v>2740</v>
      </c>
      <c r="L4369" s="17" t="n">
        <v>431</v>
      </c>
      <c r="M4369" s="17" t="n">
        <v>8</v>
      </c>
      <c r="N4369" s="12" t="n">
        <v>0.003</v>
      </c>
      <c r="O4369" s="12" t="n">
        <v>0.17</v>
      </c>
      <c r="P4369" s="12" t="n">
        <v>1.36</v>
      </c>
      <c r="Q4369" s="23" t="n">
        <f>M4371/H4369</f>
        <v>1</v>
      </c>
    </row>
    <row r="4370" ht="22.5" customHeight="1">
      <c r="A4370" s="78"/>
      <c r="B4370" s="34"/>
      <c r="C4370" s="13"/>
      <c r="D4370" s="20"/>
      <c r="E4370" s="20"/>
      <c r="F4370" s="20"/>
      <c r="G4370" s="29"/>
      <c r="H4370" s="29"/>
      <c r="I4370" s="20"/>
      <c r="J4370" s="13" t="s">
        <v>127</v>
      </c>
      <c r="K4370" s="17" t="n">
        <v>34281</v>
      </c>
      <c r="L4370" s="15" t="n">
        <v>6853</v>
      </c>
      <c r="M4370" s="17" t="n">
        <v>59</v>
      </c>
      <c r="N4370" s="12" t="n">
        <v>0.001</v>
      </c>
      <c r="O4370" s="12" t="n">
        <v>0.17</v>
      </c>
      <c r="P4370" s="12" t="n">
        <v>10.03</v>
      </c>
      <c r="Q4370" s="26"/>
    </row>
    <row r="4371" ht="22.5" customHeight="1">
      <c r="A4371" s="78"/>
      <c r="B4371" s="34"/>
      <c r="C4371" s="13"/>
      <c r="D4371" s="20"/>
      <c r="E4371" s="20"/>
      <c r="F4371" s="20"/>
      <c r="G4371" s="29"/>
      <c r="H4371" s="29"/>
      <c r="I4371" s="20"/>
      <c r="J4371" s="13" t="s">
        <v>128</v>
      </c>
      <c r="K4371" s="17" t="n">
        <v>97712</v>
      </c>
      <c r="L4371" s="15" t="n">
        <v>11175</v>
      </c>
      <c r="M4371" s="17" t="n">
        <v>100</v>
      </c>
      <c r="N4371" s="12" t="n">
        <v>0.002</v>
      </c>
      <c r="O4371" s="12" t="n">
        <v>0.17</v>
      </c>
      <c r="P4371" s="12" t="n">
        <v>17</v>
      </c>
      <c r="Q4371" s="26"/>
    </row>
    <row r="4372" ht="22.5" customHeight="1">
      <c r="A4372" s="78"/>
      <c r="B4372" s="34"/>
      <c r="C4372" s="13" t="n">
        <v>10295313</v>
      </c>
      <c r="D4372" s="13" t="s">
        <v>92</v>
      </c>
      <c r="E4372" s="13" t="s">
        <v>14</v>
      </c>
      <c r="F4372" s="13" t="s">
        <v>15</v>
      </c>
      <c r="G4372" s="24" t="n">
        <v>3</v>
      </c>
      <c r="H4372" s="14" t="n">
        <v>100</v>
      </c>
      <c r="I4372" s="21" t="n">
        <f>G4372*H4372*7</f>
        <v>2100</v>
      </c>
      <c r="J4372" s="13" t="s">
        <v>126</v>
      </c>
      <c r="K4372" s="17" t="n">
        <v>3</v>
      </c>
      <c r="L4372" s="17" t="n">
        <v>0</v>
      </c>
      <c r="M4372" s="17" t="n">
        <v>0</v>
      </c>
      <c r="N4372" s="12" t="n">
        <v>0</v>
      </c>
      <c r="O4372" s="12" t="n">
        <v>0</v>
      </c>
      <c r="P4372" s="12" t="n">
        <v>0</v>
      </c>
      <c r="Q4372" s="23" t="n">
        <f>M4374/H4372</f>
        <v>0</v>
      </c>
    </row>
    <row r="4373" ht="22.5" customHeight="1">
      <c r="A4373" s="78"/>
      <c r="B4373" s="34"/>
      <c r="C4373" s="13"/>
      <c r="D4373" s="20"/>
      <c r="E4373" s="20"/>
      <c r="F4373" s="20"/>
      <c r="G4373" s="29"/>
      <c r="H4373" s="29"/>
      <c r="I4373" s="20"/>
      <c r="J4373" s="13" t="s">
        <v>127</v>
      </c>
      <c r="K4373" s="17" t="n">
        <v>347</v>
      </c>
      <c r="L4373" s="15" t="n">
        <v>0</v>
      </c>
      <c r="M4373" s="15" t="n">
        <v>0</v>
      </c>
      <c r="N4373" s="12" t="n">
        <v>0</v>
      </c>
      <c r="O4373" s="12" t="n">
        <v>0</v>
      </c>
      <c r="P4373" s="12" t="n">
        <v>0</v>
      </c>
      <c r="Q4373" s="26"/>
    </row>
    <row r="4374" ht="22.5" customHeight="1">
      <c r="A4374" s="78"/>
      <c r="B4374" s="34"/>
      <c r="C4374" s="13"/>
      <c r="D4374" s="20"/>
      <c r="E4374" s="20"/>
      <c r="F4374" s="20"/>
      <c r="G4374" s="29"/>
      <c r="H4374" s="29"/>
      <c r="I4374" s="20"/>
      <c r="J4374" s="13" t="s">
        <v>128</v>
      </c>
      <c r="K4374" s="17" t="n">
        <v>739</v>
      </c>
      <c r="L4374" s="15" t="n">
        <v>2</v>
      </c>
      <c r="M4374" s="15" t="n">
        <v>0</v>
      </c>
      <c r="N4374" s="12" t="n">
        <v>0</v>
      </c>
      <c r="O4374" s="12" t="n">
        <v>0</v>
      </c>
      <c r="P4374" s="12" t="n">
        <v>0</v>
      </c>
      <c r="Q4374" s="26"/>
    </row>
    <row r="4375" ht="22.5" customHeight="1">
      <c r="A4375" s="78"/>
      <c r="B4375" s="34"/>
      <c r="C4375" s="13" t="n">
        <v>91496145</v>
      </c>
      <c r="D4375" s="13" t="s">
        <v>74</v>
      </c>
      <c r="E4375" s="13" t="s">
        <v>71</v>
      </c>
      <c r="F4375" s="13" t="s">
        <v>15</v>
      </c>
      <c r="G4375" s="24" t="n">
        <v>0.14</v>
      </c>
      <c r="H4375" s="14" t="n">
        <v>50</v>
      </c>
      <c r="I4375" s="21" t="n">
        <f>G4375*H4375*7</f>
        <v>49</v>
      </c>
      <c r="J4375" s="13" t="s">
        <v>126</v>
      </c>
      <c r="K4375" s="17" t="n">
        <v>1183</v>
      </c>
      <c r="L4375" s="17" t="n">
        <v>160</v>
      </c>
      <c r="M4375" s="15" t="n">
        <v>2</v>
      </c>
      <c r="N4375" s="12" t="n">
        <v>0.002</v>
      </c>
      <c r="O4375" s="12" t="n">
        <v>0.15</v>
      </c>
      <c r="P4375" s="12" t="n">
        <v>0.3</v>
      </c>
      <c r="Q4375" s="23" t="n">
        <f>M4377/H4375</f>
        <v>1</v>
      </c>
    </row>
    <row r="4376" ht="22.5" customHeight="1">
      <c r="A4376" s="78"/>
      <c r="B4376" s="34"/>
      <c r="C4376" s="13"/>
      <c r="D4376" s="20"/>
      <c r="E4376" s="20"/>
      <c r="F4376" s="20"/>
      <c r="G4376" s="29"/>
      <c r="H4376" s="29"/>
      <c r="I4376" s="20"/>
      <c r="J4376" s="13" t="s">
        <v>127</v>
      </c>
      <c r="K4376" s="17" t="n">
        <v>43465</v>
      </c>
      <c r="L4376" s="15" t="n">
        <v>8819</v>
      </c>
      <c r="M4376" s="17" t="n">
        <v>50</v>
      </c>
      <c r="N4376" s="12" t="n">
        <v>0.001</v>
      </c>
      <c r="O4376" s="12" t="n">
        <v>0.15</v>
      </c>
      <c r="P4376" s="12" t="n">
        <v>7.5</v>
      </c>
      <c r="Q4376" s="26"/>
    </row>
    <row r="4377" ht="22.5" customHeight="1">
      <c r="A4377" s="78"/>
      <c r="B4377" s="34"/>
      <c r="C4377" s="13"/>
      <c r="D4377" s="20"/>
      <c r="E4377" s="20"/>
      <c r="F4377" s="20"/>
      <c r="G4377" s="29"/>
      <c r="H4377" s="29"/>
      <c r="I4377" s="20"/>
      <c r="J4377" s="13" t="s">
        <v>128</v>
      </c>
      <c r="K4377" s="17" t="n">
        <v>65345</v>
      </c>
      <c r="L4377" s="15" t="n">
        <v>10869</v>
      </c>
      <c r="M4377" s="17" t="n">
        <v>50</v>
      </c>
      <c r="N4377" s="12" t="n">
        <v>0.001</v>
      </c>
      <c r="O4377" s="12" t="n">
        <v>0.15</v>
      </c>
      <c r="P4377" s="12" t="n">
        <v>7.5</v>
      </c>
      <c r="Q4377" s="26"/>
    </row>
    <row r="4378" ht="22.5" customHeight="1">
      <c r="A4378" s="78"/>
      <c r="B4378" s="34"/>
      <c r="C4378" s="13" t="n">
        <v>91496146</v>
      </c>
      <c r="D4378" s="13" t="s">
        <v>74</v>
      </c>
      <c r="E4378" s="13" t="s">
        <v>46</v>
      </c>
      <c r="F4378" s="13" t="s">
        <v>15</v>
      </c>
      <c r="G4378" s="24" t="n">
        <v>0.14</v>
      </c>
      <c r="H4378" s="14" t="n">
        <v>200</v>
      </c>
      <c r="I4378" s="21" t="n">
        <f>G4378*H4378*7</f>
        <v>196</v>
      </c>
      <c r="J4378" s="13" t="s">
        <v>126</v>
      </c>
      <c r="K4378" s="17" t="n">
        <v>2666</v>
      </c>
      <c r="L4378" s="17" t="n">
        <v>492</v>
      </c>
      <c r="M4378" s="17" t="n">
        <v>0</v>
      </c>
      <c r="N4378" s="12" t="n">
        <v>0</v>
      </c>
      <c r="O4378" s="12" t="n">
        <v>0</v>
      </c>
      <c r="P4378" s="12" t="n">
        <v>0</v>
      </c>
      <c r="Q4378" s="23" t="n">
        <f>M4380/H4378</f>
        <v>0.39</v>
      </c>
    </row>
    <row r="4379" ht="22.5" customHeight="1">
      <c r="A4379" s="78"/>
      <c r="B4379" s="34"/>
      <c r="C4379" s="13"/>
      <c r="D4379" s="20"/>
      <c r="E4379" s="20"/>
      <c r="F4379" s="20"/>
      <c r="G4379" s="29"/>
      <c r="H4379" s="29"/>
      <c r="I4379" s="20"/>
      <c r="J4379" s="13" t="s">
        <v>127</v>
      </c>
      <c r="K4379" s="17" t="n">
        <v>33994</v>
      </c>
      <c r="L4379" s="15" t="n">
        <v>8668</v>
      </c>
      <c r="M4379" s="17" t="n">
        <v>38</v>
      </c>
      <c r="N4379" s="12" t="n">
        <v>0.001</v>
      </c>
      <c r="O4379" s="12" t="n">
        <v>0.14</v>
      </c>
      <c r="P4379" s="12" t="n">
        <v>5.32</v>
      </c>
      <c r="Q4379" s="26"/>
    </row>
    <row r="4380" ht="22.5" customHeight="1">
      <c r="A4380" s="78"/>
      <c r="B4380" s="34"/>
      <c r="C4380" s="13"/>
      <c r="D4380" s="20"/>
      <c r="E4380" s="20"/>
      <c r="F4380" s="20"/>
      <c r="G4380" s="29"/>
      <c r="H4380" s="29"/>
      <c r="I4380" s="20"/>
      <c r="J4380" s="13" t="s">
        <v>128</v>
      </c>
      <c r="K4380" s="17" t="n">
        <v>63980</v>
      </c>
      <c r="L4380" s="15" t="n">
        <v>14540</v>
      </c>
      <c r="M4380" s="17" t="n">
        <v>78</v>
      </c>
      <c r="N4380" s="12" t="n">
        <v>0.001</v>
      </c>
      <c r="O4380" s="12" t="n">
        <v>0.14</v>
      </c>
      <c r="P4380" s="12" t="n">
        <v>10.92</v>
      </c>
      <c r="Q4380" s="26"/>
    </row>
    <row r="4381" ht="22.5" customHeight="1">
      <c r="A4381" s="78"/>
      <c r="B4381" s="34"/>
      <c r="C4381" s="13" t="n">
        <v>91496147</v>
      </c>
      <c r="D4381" s="13" t="s">
        <v>74</v>
      </c>
      <c r="E4381" s="13" t="s">
        <v>11</v>
      </c>
      <c r="F4381" s="13" t="s">
        <v>15</v>
      </c>
      <c r="G4381" s="24" t="n">
        <v>0.14</v>
      </c>
      <c r="H4381" s="14" t="n">
        <v>150</v>
      </c>
      <c r="I4381" s="21" t="n">
        <f>G4381*H4381*7</f>
        <v>147</v>
      </c>
      <c r="J4381" s="13" t="s">
        <v>126</v>
      </c>
      <c r="K4381" s="17" t="n">
        <v>5688</v>
      </c>
      <c r="L4381" s="15" t="n">
        <v>1730</v>
      </c>
      <c r="M4381" s="17" t="n">
        <v>52</v>
      </c>
      <c r="N4381" s="12" t="n">
        <v>0.004</v>
      </c>
      <c r="O4381" s="12" t="n">
        <v>0.13</v>
      </c>
      <c r="P4381" s="12" t="n">
        <v>6.76</v>
      </c>
      <c r="Q4381" s="23" t="n">
        <f>M4383/H4381</f>
        <v>0.96</v>
      </c>
    </row>
    <row r="4382" ht="22.5" customHeight="1">
      <c r="A4382" s="78"/>
      <c r="B4382" s="34"/>
      <c r="C4382" s="13"/>
      <c r="D4382" s="20"/>
      <c r="E4382" s="20"/>
      <c r="F4382" s="20"/>
      <c r="G4382" s="29"/>
      <c r="H4382" s="29"/>
      <c r="I4382" s="20"/>
      <c r="J4382" s="13" t="s">
        <v>127</v>
      </c>
      <c r="K4382" s="17" t="n">
        <v>18329</v>
      </c>
      <c r="L4382" s="15" t="n">
        <v>2955</v>
      </c>
      <c r="M4382" s="17" t="n">
        <v>71</v>
      </c>
      <c r="N4382" s="12" t="n">
        <v>0.003</v>
      </c>
      <c r="O4382" s="12" t="n">
        <v>0.13</v>
      </c>
      <c r="P4382" s="12" t="n">
        <v>9.23</v>
      </c>
      <c r="Q4382" s="26"/>
    </row>
    <row r="4383" ht="22.5" customHeight="1">
      <c r="A4383" s="78"/>
      <c r="B4383" s="34"/>
      <c r="C4383" s="13"/>
      <c r="D4383" s="20"/>
      <c r="E4383" s="20"/>
      <c r="F4383" s="20"/>
      <c r="G4383" s="29"/>
      <c r="H4383" s="29"/>
      <c r="I4383" s="20"/>
      <c r="J4383" s="13" t="s">
        <v>128</v>
      </c>
      <c r="K4383" s="17" t="n">
        <v>67621</v>
      </c>
      <c r="L4383" s="15" t="n">
        <v>16243</v>
      </c>
      <c r="M4383" s="17" t="n">
        <v>144</v>
      </c>
      <c r="N4383" s="12" t="n">
        <v>0.001</v>
      </c>
      <c r="O4383" s="12" t="n">
        <v>0.13</v>
      </c>
      <c r="P4383" s="12" t="n">
        <v>18.72</v>
      </c>
      <c r="Q4383" s="26"/>
    </row>
    <row r="4384" ht="22.5" customHeight="1">
      <c r="A4384" s="78"/>
      <c r="B4384" s="34"/>
      <c r="C4384" s="13" t="n">
        <v>91496148</v>
      </c>
      <c r="D4384" s="13" t="s">
        <v>74</v>
      </c>
      <c r="E4384" s="13" t="s">
        <v>14</v>
      </c>
      <c r="F4384" s="13" t="s">
        <v>15</v>
      </c>
      <c r="G4384" s="24" t="n">
        <v>0.15</v>
      </c>
      <c r="H4384" s="14" t="n">
        <v>160</v>
      </c>
      <c r="I4384" s="21" t="n">
        <f>G4384*H4384*7</f>
        <v>168</v>
      </c>
      <c r="J4384" s="13" t="s">
        <v>126</v>
      </c>
      <c r="K4384" s="17" t="n">
        <v>12</v>
      </c>
      <c r="L4384" s="15" t="n">
        <v>2</v>
      </c>
      <c r="M4384" s="17" t="n">
        <v>0</v>
      </c>
      <c r="N4384" s="12" t="n">
        <v>0</v>
      </c>
      <c r="O4384" s="12" t="n">
        <v>0</v>
      </c>
      <c r="P4384" s="12" t="n">
        <v>0</v>
      </c>
      <c r="Q4384" s="23" t="n">
        <f>M4386/H4384</f>
        <v>1</v>
      </c>
    </row>
    <row r="4385" ht="22.5" customHeight="1">
      <c r="A4385" s="78"/>
      <c r="B4385" s="34"/>
      <c r="C4385" s="13"/>
      <c r="D4385" s="20"/>
      <c r="E4385" s="20"/>
      <c r="F4385" s="20"/>
      <c r="G4385" s="29"/>
      <c r="H4385" s="29"/>
      <c r="I4385" s="20"/>
      <c r="J4385" s="13" t="s">
        <v>127</v>
      </c>
      <c r="K4385" s="17" t="n">
        <v>13980</v>
      </c>
      <c r="L4385" s="15" t="n">
        <v>4897</v>
      </c>
      <c r="M4385" s="17" t="n">
        <v>113</v>
      </c>
      <c r="N4385" s="12" t="n">
        <v>0.003</v>
      </c>
      <c r="O4385" s="12" t="n">
        <v>0.15</v>
      </c>
      <c r="P4385" s="12" t="n">
        <v>16.95</v>
      </c>
      <c r="Q4385" s="26"/>
    </row>
    <row r="4386" ht="22.5" customHeight="1">
      <c r="A4386" s="78"/>
      <c r="B4386" s="34"/>
      <c r="C4386" s="13"/>
      <c r="D4386" s="20"/>
      <c r="E4386" s="20"/>
      <c r="F4386" s="20"/>
      <c r="G4386" s="29"/>
      <c r="H4386" s="29"/>
      <c r="I4386" s="20"/>
      <c r="J4386" s="13" t="s">
        <v>128</v>
      </c>
      <c r="K4386" s="17" t="n">
        <v>30992</v>
      </c>
      <c r="L4386" s="15" t="n">
        <v>8040</v>
      </c>
      <c r="M4386" s="17" t="n">
        <v>160</v>
      </c>
      <c r="N4386" s="12" t="n">
        <v>0.003</v>
      </c>
      <c r="O4386" s="12" t="n">
        <v>0.15</v>
      </c>
      <c r="P4386" s="12" t="n">
        <v>24</v>
      </c>
      <c r="Q4386" s="26"/>
    </row>
    <row r="4387" ht="22.5" customHeight="1">
      <c r="A4387" s="78"/>
      <c r="B4387" s="34"/>
      <c r="C4387" s="13" t="n">
        <v>10765365</v>
      </c>
      <c r="D4387" s="13" t="s">
        <v>75</v>
      </c>
      <c r="E4387" s="13" t="s">
        <v>71</v>
      </c>
      <c r="F4387" s="13" t="s">
        <v>15</v>
      </c>
      <c r="G4387" s="24" t="n">
        <v>0.19</v>
      </c>
      <c r="H4387" s="14" t="n">
        <v>100</v>
      </c>
      <c r="I4387" s="21" t="n">
        <f>G4387*H4387*7</f>
        <v>133</v>
      </c>
      <c r="J4387" s="13" t="s">
        <v>126</v>
      </c>
      <c r="K4387" s="17" t="n">
        <v>8909</v>
      </c>
      <c r="L4387" s="17" t="n">
        <v>94</v>
      </c>
      <c r="M4387" s="17" t="n">
        <v>1</v>
      </c>
      <c r="N4387" s="12" t="n">
        <v>0.002</v>
      </c>
      <c r="O4387" s="12" t="n">
        <v>0.18</v>
      </c>
      <c r="P4387" s="12" t="n">
        <v>0.18</v>
      </c>
      <c r="Q4387" s="23" t="n">
        <f>M4389/H4387</f>
        <v>1</v>
      </c>
    </row>
    <row r="4388" ht="22.5" customHeight="1">
      <c r="A4388" s="78"/>
      <c r="B4388" s="34"/>
      <c r="C4388" s="13"/>
      <c r="D4388" s="20"/>
      <c r="E4388" s="20"/>
      <c r="F4388" s="20"/>
      <c r="G4388" s="29"/>
      <c r="H4388" s="29"/>
      <c r="I4388" s="20"/>
      <c r="J4388" s="13" t="s">
        <v>127</v>
      </c>
      <c r="K4388" s="17" t="n">
        <v>59614</v>
      </c>
      <c r="L4388" s="15" t="n">
        <v>806</v>
      </c>
      <c r="M4388" s="17" t="n">
        <v>79</v>
      </c>
      <c r="N4388" s="12" t="n">
        <v>0.018</v>
      </c>
      <c r="O4388" s="12" t="n">
        <v>0.181</v>
      </c>
      <c r="P4388" s="12" t="n">
        <v>14.28</v>
      </c>
      <c r="Q4388" s="26"/>
    </row>
    <row r="4389" ht="22.5" customHeight="1">
      <c r="A4389" s="78"/>
      <c r="B4389" s="34"/>
      <c r="C4389" s="13"/>
      <c r="D4389" s="20"/>
      <c r="E4389" s="20"/>
      <c r="F4389" s="20"/>
      <c r="G4389" s="29"/>
      <c r="H4389" s="29"/>
      <c r="I4389" s="20"/>
      <c r="J4389" s="13" t="s">
        <v>128</v>
      </c>
      <c r="K4389" s="17" t="n">
        <v>210028</v>
      </c>
      <c r="L4389" s="15" t="n">
        <v>1638</v>
      </c>
      <c r="M4389" s="17" t="n">
        <v>100</v>
      </c>
      <c r="N4389" s="12" t="n">
        <v>0.011</v>
      </c>
      <c r="O4389" s="12" t="n">
        <v>0.181</v>
      </c>
      <c r="P4389" s="12" t="n">
        <v>18.07</v>
      </c>
      <c r="Q4389" s="26"/>
    </row>
    <row r="4390" ht="22.5" customHeight="1">
      <c r="A4390" s="78"/>
      <c r="B4390" s="34"/>
      <c r="C4390" s="13" t="n">
        <v>11079953</v>
      </c>
      <c r="D4390" s="13" t="s">
        <v>72</v>
      </c>
      <c r="E4390" s="13" t="s">
        <v>36</v>
      </c>
      <c r="F4390" s="13" t="s">
        <v>15</v>
      </c>
      <c r="G4390" s="24" t="n">
        <v>0.8</v>
      </c>
      <c r="H4390" s="14" t="n">
        <v>100</v>
      </c>
      <c r="I4390" s="21" t="n">
        <f>G4390*H4390*7</f>
        <v>560</v>
      </c>
      <c r="J4390" s="13" t="s">
        <v>126</v>
      </c>
      <c r="K4390" s="15" t="n">
        <v>766</v>
      </c>
      <c r="L4390" s="15" t="n">
        <v>77</v>
      </c>
      <c r="M4390" s="17" t="n">
        <v>0</v>
      </c>
      <c r="N4390" s="12" t="n">
        <v>0</v>
      </c>
      <c r="O4390" s="12" t="n">
        <v>0</v>
      </c>
      <c r="P4390" s="12" t="n">
        <v>0</v>
      </c>
      <c r="Q4390" s="23" t="n">
        <f>M4392/H4390</f>
        <v>0</v>
      </c>
    </row>
    <row r="4391" ht="22.5" customHeight="1">
      <c r="A4391" s="78"/>
      <c r="B4391" s="34"/>
      <c r="C4391" s="13"/>
      <c r="D4391" s="20"/>
      <c r="E4391" s="20"/>
      <c r="F4391" s="20"/>
      <c r="G4391" s="29"/>
      <c r="H4391" s="29"/>
      <c r="I4391" s="20"/>
      <c r="J4391" s="13" t="s">
        <v>127</v>
      </c>
      <c r="K4391" s="17" t="n">
        <v>7653</v>
      </c>
      <c r="L4391" s="17" t="n">
        <v>1092</v>
      </c>
      <c r="M4391" s="15" t="n">
        <v>0</v>
      </c>
      <c r="N4391" s="12" t="n">
        <v>0</v>
      </c>
      <c r="O4391" s="12" t="n">
        <v>0</v>
      </c>
      <c r="P4391" s="12" t="n">
        <v>0</v>
      </c>
      <c r="Q4391" s="26"/>
    </row>
    <row r="4392" ht="22.5" customHeight="1">
      <c r="A4392" s="78"/>
      <c r="B4392" s="34"/>
      <c r="C4392" s="13"/>
      <c r="D4392" s="20"/>
      <c r="E4392" s="20"/>
      <c r="F4392" s="20"/>
      <c r="G4392" s="29"/>
      <c r="H4392" s="29"/>
      <c r="I4392" s="20"/>
      <c r="J4392" s="13" t="s">
        <v>128</v>
      </c>
      <c r="K4392" s="17" t="n">
        <v>20506</v>
      </c>
      <c r="L4392" s="17" t="n">
        <v>2481</v>
      </c>
      <c r="M4392" s="15" t="n">
        <v>0</v>
      </c>
      <c r="N4392" s="12" t="n">
        <v>0</v>
      </c>
      <c r="O4392" s="12" t="n">
        <v>0</v>
      </c>
      <c r="P4392" s="12" t="n">
        <v>0</v>
      </c>
      <c r="Q4392" s="26"/>
    </row>
    <row r="4393" ht="22.5" customHeight="1">
      <c r="A4393" s="78"/>
      <c r="B4393" s="34"/>
      <c r="C4393" s="13" t="n">
        <v>11690181</v>
      </c>
      <c r="D4393" s="13" t="s">
        <v>76</v>
      </c>
      <c r="E4393" s="13" t="s">
        <v>14</v>
      </c>
      <c r="F4393" s="13" t="s">
        <v>15</v>
      </c>
      <c r="G4393" s="24" t="n">
        <v>0.45</v>
      </c>
      <c r="H4393" s="14" t="n">
        <v>400</v>
      </c>
      <c r="I4393" s="21" t="n">
        <f>G4393*H4393*7</f>
        <v>1260</v>
      </c>
      <c r="J4393" s="13" t="s">
        <v>126</v>
      </c>
      <c r="K4393" s="17" t="n">
        <v>1668</v>
      </c>
      <c r="L4393" s="17" t="n">
        <v>56</v>
      </c>
      <c r="M4393" s="17" t="n">
        <v>8</v>
      </c>
      <c r="N4393" s="12" t="n">
        <v>0.06</v>
      </c>
      <c r="O4393" s="12" t="n">
        <v>0.42</v>
      </c>
      <c r="P4393" s="12" t="n">
        <v>3.36</v>
      </c>
      <c r="Q4393" s="23" t="n">
        <f>M4395/H4393</f>
        <v>1</v>
      </c>
    </row>
    <row r="4394" ht="22.5" customHeight="1">
      <c r="A4394" s="78"/>
      <c r="B4394" s="34"/>
      <c r="C4394" s="13"/>
      <c r="D4394" s="20"/>
      <c r="E4394" s="20"/>
      <c r="F4394" s="20"/>
      <c r="G4394" s="29"/>
      <c r="H4394" s="29"/>
      <c r="I4394" s="20"/>
      <c r="J4394" s="13" t="s">
        <v>127</v>
      </c>
      <c r="K4394" s="17" t="n">
        <v>161813</v>
      </c>
      <c r="L4394" s="15" t="n">
        <v>2291</v>
      </c>
      <c r="M4394" s="17" t="n">
        <v>177</v>
      </c>
      <c r="N4394" s="12" t="n">
        <v>0.032</v>
      </c>
      <c r="O4394" s="12" t="n">
        <v>0.42</v>
      </c>
      <c r="P4394" s="12" t="n">
        <v>74.34</v>
      </c>
      <c r="Q4394" s="26"/>
      <c r="R4394" s="4" t="s">
        <v>182</v>
      </c>
    </row>
    <row r="4395" ht="22.5" customHeight="1">
      <c r="A4395" s="78"/>
      <c r="B4395" s="34"/>
      <c r="C4395" s="13"/>
      <c r="D4395" s="20"/>
      <c r="E4395" s="20"/>
      <c r="F4395" s="20"/>
      <c r="G4395" s="29"/>
      <c r="H4395" s="29"/>
      <c r="I4395" s="20"/>
      <c r="J4395" s="13" t="s">
        <v>128</v>
      </c>
      <c r="K4395" s="17" t="n">
        <v>487492</v>
      </c>
      <c r="L4395" s="15" t="n">
        <v>17304</v>
      </c>
      <c r="M4395" s="17" t="n">
        <v>400</v>
      </c>
      <c r="N4395" s="12" t="n">
        <v>0.01</v>
      </c>
      <c r="O4395" s="12" t="n">
        <v>0.42</v>
      </c>
      <c r="P4395" s="12" t="n">
        <v>168</v>
      </c>
      <c r="Q4395" s="26"/>
    </row>
    <row r="4396" ht="22.5" customHeight="1">
      <c r="A4396" s="78"/>
      <c r="B4396" s="34"/>
      <c r="C4396" s="13" t="n">
        <v>11836152</v>
      </c>
      <c r="D4396" s="13" t="s">
        <v>73</v>
      </c>
      <c r="E4396" s="13" t="s">
        <v>36</v>
      </c>
      <c r="F4396" s="13" t="s">
        <v>15</v>
      </c>
      <c r="G4396" s="24" t="n">
        <v>0.09</v>
      </c>
      <c r="H4396" s="14" t="n">
        <v>100</v>
      </c>
      <c r="I4396" s="21" t="n">
        <f>G4396*H4396*7</f>
        <v>63</v>
      </c>
      <c r="J4396" s="13" t="s">
        <v>126</v>
      </c>
      <c r="K4396" s="17" t="n">
        <v>90</v>
      </c>
      <c r="L4396" s="15" t="n">
        <v>13</v>
      </c>
      <c r="M4396" s="17" t="n">
        <v>0</v>
      </c>
      <c r="N4396" s="12" t="n">
        <v>0</v>
      </c>
      <c r="O4396" s="12" t="n">
        <v>0</v>
      </c>
      <c r="P4396" s="12" t="n">
        <v>0</v>
      </c>
      <c r="Q4396" s="23" t="n">
        <f>M4398/H4396</f>
        <v>0.03</v>
      </c>
    </row>
    <row r="4397" ht="22.5" customHeight="1">
      <c r="A4397" s="78"/>
      <c r="B4397" s="34"/>
      <c r="C4397" s="13"/>
      <c r="D4397" s="20"/>
      <c r="E4397" s="20"/>
      <c r="F4397" s="20"/>
      <c r="G4397" s="29"/>
      <c r="H4397" s="29"/>
      <c r="I4397" s="20"/>
      <c r="J4397" s="13" t="s">
        <v>127</v>
      </c>
      <c r="K4397" s="17" t="n">
        <v>1184</v>
      </c>
      <c r="L4397" s="15" t="n">
        <v>151</v>
      </c>
      <c r="M4397" s="17" t="n">
        <v>3</v>
      </c>
      <c r="N4397" s="12" t="n">
        <v>0.002</v>
      </c>
      <c r="O4397" s="12" t="n">
        <v>0.09</v>
      </c>
      <c r="P4397" s="12" t="n">
        <v>0.27</v>
      </c>
      <c r="Q4397" s="26"/>
    </row>
    <row r="4398" ht="22.5" customHeight="1">
      <c r="A4398" s="78"/>
      <c r="B4398" s="34"/>
      <c r="C4398" s="13"/>
      <c r="D4398" s="20"/>
      <c r="E4398" s="20"/>
      <c r="F4398" s="20"/>
      <c r="G4398" s="29"/>
      <c r="H4398" s="29"/>
      <c r="I4398" s="20"/>
      <c r="J4398" s="13" t="s">
        <v>128</v>
      </c>
      <c r="K4398" s="17" t="n">
        <v>2538</v>
      </c>
      <c r="L4398" s="15" t="n">
        <v>258</v>
      </c>
      <c r="M4398" s="17" t="n">
        <v>3</v>
      </c>
      <c r="N4398" s="12" t="n">
        <v>0.001</v>
      </c>
      <c r="O4398" s="12" t="n">
        <v>0.09</v>
      </c>
      <c r="P4398" s="12" t="n">
        <v>0.27</v>
      </c>
      <c r="Q4398" s="26"/>
    </row>
    <row r="4399" ht="22.5" customHeight="1">
      <c r="A4399" s="78"/>
      <c r="B4399" s="34"/>
      <c r="C4399" s="13" t="n">
        <v>11862336</v>
      </c>
      <c r="D4399" s="13" t="s">
        <v>69</v>
      </c>
      <c r="E4399" s="13" t="s">
        <v>42</v>
      </c>
      <c r="F4399" s="13" t="s">
        <v>15</v>
      </c>
      <c r="G4399" s="24" t="n">
        <v>0.1</v>
      </c>
      <c r="H4399" s="14" t="n">
        <v>100</v>
      </c>
      <c r="I4399" s="21" t="n">
        <f>G4399*H4399*7</f>
        <v>70</v>
      </c>
      <c r="J4399" s="13" t="s">
        <v>126</v>
      </c>
      <c r="K4399" s="17" t="n">
        <v>24</v>
      </c>
      <c r="L4399" s="15" t="n">
        <v>4</v>
      </c>
      <c r="M4399" s="17" t="n">
        <v>0</v>
      </c>
      <c r="N4399" s="12" t="n">
        <v>0</v>
      </c>
      <c r="O4399" s="12" t="n">
        <v>0</v>
      </c>
      <c r="P4399" s="12" t="n">
        <v>0</v>
      </c>
      <c r="Q4399" s="23" t="n">
        <f>M4401/H4399</f>
        <v>0</v>
      </c>
    </row>
    <row r="4400" ht="22.5" customHeight="1">
      <c r="A4400" s="78"/>
      <c r="B4400" s="34"/>
      <c r="C4400" s="13"/>
      <c r="D4400" s="20"/>
      <c r="E4400" s="20"/>
      <c r="F4400" s="20"/>
      <c r="G4400" s="29"/>
      <c r="H4400" s="29"/>
      <c r="I4400" s="20"/>
      <c r="J4400" s="13" t="s">
        <v>127</v>
      </c>
      <c r="K4400" s="17" t="n">
        <v>823</v>
      </c>
      <c r="L4400" s="15" t="n">
        <v>217</v>
      </c>
      <c r="M4400" s="15" t="n">
        <v>0</v>
      </c>
      <c r="N4400" s="12" t="n">
        <v>0</v>
      </c>
      <c r="O4400" s="12" t="n">
        <v>0</v>
      </c>
      <c r="P4400" s="12" t="n">
        <v>0</v>
      </c>
      <c r="Q4400" s="26"/>
    </row>
    <row r="4401" ht="22.5" customHeight="1">
      <c r="A4401" s="78"/>
      <c r="B4401" s="34"/>
      <c r="C4401" s="13"/>
      <c r="D4401" s="20"/>
      <c r="E4401" s="20"/>
      <c r="F4401" s="20"/>
      <c r="G4401" s="29"/>
      <c r="H4401" s="29"/>
      <c r="I4401" s="20"/>
      <c r="J4401" s="13" t="s">
        <v>128</v>
      </c>
      <c r="K4401" s="17" t="n">
        <v>1423</v>
      </c>
      <c r="L4401" s="15" t="n">
        <v>261</v>
      </c>
      <c r="M4401" s="15" t="n">
        <v>0</v>
      </c>
      <c r="N4401" s="12" t="n">
        <v>0</v>
      </c>
      <c r="O4401" s="12" t="n">
        <v>0</v>
      </c>
      <c r="P4401" s="12" t="n">
        <v>0</v>
      </c>
      <c r="Q4401" s="26"/>
    </row>
    <row r="4402" ht="22.5" customHeight="1">
      <c r="A4402" s="78"/>
      <c r="B4402" s="34"/>
      <c r="C4402" s="13" t="n">
        <v>11924259</v>
      </c>
      <c r="D4402" s="13" t="s">
        <v>77</v>
      </c>
      <c r="E4402" s="13" t="s">
        <v>36</v>
      </c>
      <c r="F4402" s="13" t="s">
        <v>15</v>
      </c>
      <c r="G4402" s="24" t="n">
        <v>0.12</v>
      </c>
      <c r="H4402" s="14" t="n">
        <v>200</v>
      </c>
      <c r="I4402" s="21" t="n">
        <f>G4402*H4402*7</f>
        <v>168</v>
      </c>
      <c r="J4402" s="13" t="s">
        <v>126</v>
      </c>
      <c r="K4402" s="17" t="n">
        <v>1808</v>
      </c>
      <c r="L4402" s="15" t="n">
        <v>110</v>
      </c>
      <c r="M4402" s="17" t="n">
        <v>1</v>
      </c>
      <c r="N4402" s="12" t="n">
        <v>0.001</v>
      </c>
      <c r="O4402" s="12" t="n">
        <v>0.12</v>
      </c>
      <c r="P4402" s="12" t="n">
        <v>0.12</v>
      </c>
      <c r="Q4402" s="23" t="n">
        <f>M4404/H4402</f>
        <v>0.345</v>
      </c>
    </row>
    <row r="4403" ht="22.5" customHeight="1">
      <c r="A4403" s="78"/>
      <c r="B4403" s="34"/>
      <c r="C4403" s="13"/>
      <c r="D4403" s="20"/>
      <c r="E4403" s="20"/>
      <c r="F4403" s="20"/>
      <c r="G4403" s="29"/>
      <c r="H4403" s="29"/>
      <c r="I4403" s="20"/>
      <c r="J4403" s="13" t="s">
        <v>127</v>
      </c>
      <c r="K4403" s="17" t="n">
        <v>61747</v>
      </c>
      <c r="L4403" s="15" t="n">
        <v>6889</v>
      </c>
      <c r="M4403" s="17" t="n">
        <v>60</v>
      </c>
      <c r="N4403" s="12" t="n">
        <v>0.001</v>
      </c>
      <c r="O4403" s="12" t="n">
        <v>0.12</v>
      </c>
      <c r="P4403" s="12" t="n">
        <v>7.2</v>
      </c>
      <c r="Q4403" s="26"/>
    </row>
    <row r="4404" ht="22.5" customHeight="1">
      <c r="A4404" s="78"/>
      <c r="B4404" s="34"/>
      <c r="C4404" s="13"/>
      <c r="D4404" s="20"/>
      <c r="E4404" s="20"/>
      <c r="F4404" s="20"/>
      <c r="G4404" s="29"/>
      <c r="H4404" s="29"/>
      <c r="I4404" s="20"/>
      <c r="J4404" s="13" t="s">
        <v>128</v>
      </c>
      <c r="K4404" s="17" t="n">
        <v>69550</v>
      </c>
      <c r="L4404" s="15" t="n">
        <v>8395</v>
      </c>
      <c r="M4404" s="17" t="n">
        <v>69</v>
      </c>
      <c r="N4404" s="12" t="n">
        <v>0.001</v>
      </c>
      <c r="O4404" s="12" t="n">
        <v>0.12</v>
      </c>
      <c r="P4404" s="12" t="n">
        <v>8.28</v>
      </c>
      <c r="Q4404" s="26"/>
    </row>
    <row r="4405" ht="22.5" customHeight="1">
      <c r="A4405" s="78"/>
      <c r="B4405" s="34"/>
      <c r="C4405" s="13" t="n">
        <v>11924419</v>
      </c>
      <c r="D4405" s="13" t="s">
        <v>77</v>
      </c>
      <c r="E4405" s="13" t="s">
        <v>36</v>
      </c>
      <c r="F4405" s="13" t="s">
        <v>26</v>
      </c>
      <c r="G4405" s="24" t="n">
        <v>0.12</v>
      </c>
      <c r="H4405" s="14" t="n">
        <v>100</v>
      </c>
      <c r="I4405" s="21" t="n">
        <f>G4405*H4405*7</f>
        <v>84</v>
      </c>
      <c r="J4405" s="13" t="s">
        <v>126</v>
      </c>
      <c r="K4405" s="17" t="n">
        <v>6237</v>
      </c>
      <c r="L4405" s="15" t="n">
        <v>900</v>
      </c>
      <c r="M4405" s="17" t="n">
        <v>5</v>
      </c>
      <c r="N4405" s="12" t="n">
        <v>0</v>
      </c>
      <c r="O4405" s="12" t="n">
        <v>0.23</v>
      </c>
      <c r="P4405" s="12" t="n">
        <v>1.13</v>
      </c>
      <c r="Q4405" s="23" t="n">
        <f>M4407/H4405</f>
        <v>0.56</v>
      </c>
    </row>
    <row r="4406" ht="22.5" customHeight="1">
      <c r="A4406" s="78"/>
      <c r="B4406" s="34"/>
      <c r="C4406" s="13"/>
      <c r="D4406" s="20"/>
      <c r="E4406" s="20"/>
      <c r="F4406" s="20"/>
      <c r="G4406" s="29"/>
      <c r="H4406" s="29"/>
      <c r="I4406" s="20"/>
      <c r="J4406" s="13" t="s">
        <v>127</v>
      </c>
      <c r="K4406" s="17" t="n">
        <v>13905</v>
      </c>
      <c r="L4406" s="15" t="n">
        <v>2295</v>
      </c>
      <c r="M4406" s="17" t="n">
        <v>32</v>
      </c>
      <c r="N4406" s="12" t="n">
        <v>0</v>
      </c>
      <c r="O4406" s="12" t="n">
        <v>0.14</v>
      </c>
      <c r="P4406" s="12" t="n">
        <v>4.61</v>
      </c>
      <c r="Q4406" s="26"/>
    </row>
    <row r="4407" ht="22.5" customHeight="1">
      <c r="A4407" s="78"/>
      <c r="B4407" s="34"/>
      <c r="C4407" s="13"/>
      <c r="D4407" s="20"/>
      <c r="E4407" s="20"/>
      <c r="F4407" s="20"/>
      <c r="G4407" s="29"/>
      <c r="H4407" s="29"/>
      <c r="I4407" s="20"/>
      <c r="J4407" s="13" t="s">
        <v>128</v>
      </c>
      <c r="K4407" s="17" t="n">
        <v>43912</v>
      </c>
      <c r="L4407" s="15" t="n">
        <v>5124</v>
      </c>
      <c r="M4407" s="17" t="n">
        <v>56</v>
      </c>
      <c r="N4407" s="12" t="n">
        <v>0</v>
      </c>
      <c r="O4407" s="12" t="n">
        <v>0.18</v>
      </c>
      <c r="P4407" s="12" t="n">
        <v>10.01</v>
      </c>
      <c r="Q4407" s="26"/>
    </row>
    <row r="4408" ht="22.5" customHeight="1">
      <c r="A4408" s="78"/>
      <c r="B4408" s="34"/>
      <c r="C4408" s="13" t="n">
        <v>12038500</v>
      </c>
      <c r="D4408" s="13" t="s">
        <v>76</v>
      </c>
      <c r="E4408" s="13" t="s">
        <v>14</v>
      </c>
      <c r="F4408" s="13" t="s">
        <v>15</v>
      </c>
      <c r="G4408" s="24" t="n">
        <v>0.4</v>
      </c>
      <c r="H4408" s="14" t="n">
        <v>100</v>
      </c>
      <c r="I4408" s="21" t="n">
        <f>G4408*H4408*7</f>
        <v>280</v>
      </c>
      <c r="J4408" s="13" t="s">
        <v>126</v>
      </c>
      <c r="K4408" s="17" t="n">
        <v>13</v>
      </c>
      <c r="L4408" s="15" t="n">
        <v>2</v>
      </c>
      <c r="M4408" s="17" t="n">
        <v>0</v>
      </c>
      <c r="N4408" s="12" t="n">
        <v>0</v>
      </c>
      <c r="O4408" s="12" t="n">
        <v>0</v>
      </c>
      <c r="P4408" s="12" t="n">
        <v>0</v>
      </c>
      <c r="Q4408" s="23" t="n">
        <f>M4410/H4408</f>
        <v>0.03</v>
      </c>
    </row>
    <row r="4409" ht="22.5" customHeight="1">
      <c r="A4409" s="78"/>
      <c r="B4409" s="34"/>
      <c r="C4409" s="13"/>
      <c r="D4409" s="20"/>
      <c r="E4409" s="20"/>
      <c r="F4409" s="20"/>
      <c r="G4409" s="29"/>
      <c r="H4409" s="29"/>
      <c r="I4409" s="20"/>
      <c r="J4409" s="13" t="s">
        <v>127</v>
      </c>
      <c r="K4409" s="17" t="n">
        <v>528</v>
      </c>
      <c r="L4409" s="15" t="n">
        <v>23</v>
      </c>
      <c r="M4409" s="17" t="n">
        <v>2</v>
      </c>
      <c r="N4409" s="12" t="n">
        <v>0.035</v>
      </c>
      <c r="O4409" s="12" t="n">
        <v>0.4</v>
      </c>
      <c r="P4409" s="12" t="n">
        <v>0.8</v>
      </c>
      <c r="Q4409" s="26"/>
    </row>
    <row r="4410" ht="22.5" customHeight="1">
      <c r="A4410" s="78"/>
      <c r="B4410" s="34"/>
      <c r="C4410" s="13"/>
      <c r="D4410" s="20"/>
      <c r="E4410" s="20"/>
      <c r="F4410" s="20"/>
      <c r="G4410" s="29"/>
      <c r="H4410" s="29"/>
      <c r="I4410" s="20"/>
      <c r="J4410" s="13" t="s">
        <v>128</v>
      </c>
      <c r="K4410" s="17" t="n">
        <v>1241</v>
      </c>
      <c r="L4410" s="15" t="n">
        <v>89</v>
      </c>
      <c r="M4410" s="17" t="n">
        <v>3</v>
      </c>
      <c r="N4410" s="12" t="n">
        <v>0.013</v>
      </c>
      <c r="O4410" s="12" t="n">
        <v>0.4</v>
      </c>
      <c r="P4410" s="12" t="n">
        <v>1.2</v>
      </c>
      <c r="Q4410" s="26"/>
    </row>
    <row r="4411" ht="22.5" customHeight="1">
      <c r="A4411" s="78"/>
      <c r="B4411" s="34"/>
      <c r="C4411" s="13" t="n">
        <v>91565943</v>
      </c>
      <c r="D4411" s="13" t="s">
        <v>74</v>
      </c>
      <c r="E4411" s="13" t="s">
        <v>46</v>
      </c>
      <c r="F4411" s="13" t="s">
        <v>15</v>
      </c>
      <c r="G4411" s="24" t="n">
        <v>0.14</v>
      </c>
      <c r="H4411" s="14" t="n">
        <v>200</v>
      </c>
      <c r="I4411" s="21" t="n">
        <f>G4411*H4411*7</f>
        <v>196</v>
      </c>
      <c r="J4411" s="13" t="s">
        <v>126</v>
      </c>
      <c r="K4411" s="17" t="n">
        <v>100</v>
      </c>
      <c r="L4411" s="15" t="n">
        <v>24</v>
      </c>
      <c r="M4411" s="17" t="n">
        <v>0</v>
      </c>
      <c r="N4411" s="12" t="n">
        <v>0</v>
      </c>
      <c r="O4411" s="12" t="n">
        <v>0</v>
      </c>
      <c r="P4411" s="12" t="n">
        <v>0</v>
      </c>
      <c r="Q4411" s="23" t="n">
        <f>M4413/H4411</f>
        <v>0.005</v>
      </c>
    </row>
    <row r="4412" ht="22.5" customHeight="1">
      <c r="A4412" s="78"/>
      <c r="B4412" s="34"/>
      <c r="C4412" s="13"/>
      <c r="D4412" s="20"/>
      <c r="E4412" s="20"/>
      <c r="F4412" s="20"/>
      <c r="G4412" s="29"/>
      <c r="H4412" s="29"/>
      <c r="I4412" s="20"/>
      <c r="J4412" s="13" t="s">
        <v>127</v>
      </c>
      <c r="K4412" s="17" t="n">
        <v>4440</v>
      </c>
      <c r="L4412" s="15" t="n">
        <v>870</v>
      </c>
      <c r="M4412" s="17" t="n">
        <v>1</v>
      </c>
      <c r="N4412" s="12" t="n">
        <v>0</v>
      </c>
      <c r="O4412" s="12" t="n">
        <v>0.14</v>
      </c>
      <c r="P4412" s="12" t="n">
        <v>0.14</v>
      </c>
      <c r="Q4412" s="26"/>
    </row>
    <row r="4413" ht="22.5" customHeight="1">
      <c r="A4413" s="78"/>
      <c r="B4413" s="34"/>
      <c r="C4413" s="13"/>
      <c r="D4413" s="20"/>
      <c r="E4413" s="20"/>
      <c r="F4413" s="20"/>
      <c r="G4413" s="29"/>
      <c r="H4413" s="29"/>
      <c r="I4413" s="20"/>
      <c r="J4413" s="13" t="s">
        <v>128</v>
      </c>
      <c r="K4413" s="17" t="n">
        <v>23677</v>
      </c>
      <c r="L4413" s="15" t="n">
        <v>3284</v>
      </c>
      <c r="M4413" s="17" t="n">
        <v>1</v>
      </c>
      <c r="N4413" s="12" t="n">
        <v>0</v>
      </c>
      <c r="O4413" s="12" t="n">
        <v>0.14</v>
      </c>
      <c r="P4413" s="12" t="n">
        <v>0.14</v>
      </c>
      <c r="Q4413" s="26"/>
    </row>
    <row r="4414" ht="22.5" customHeight="1">
      <c r="A4414" s="78"/>
      <c r="B4414" s="34"/>
      <c r="C4414" s="13" t="n">
        <v>91565944</v>
      </c>
      <c r="D4414" s="13" t="s">
        <v>74</v>
      </c>
      <c r="E4414" s="13" t="s">
        <v>14</v>
      </c>
      <c r="F4414" s="13" t="s">
        <v>15</v>
      </c>
      <c r="G4414" s="24" t="n">
        <v>0.15</v>
      </c>
      <c r="H4414" s="14" t="n">
        <v>160</v>
      </c>
      <c r="I4414" s="21" t="n">
        <f>G4414*H4414*7</f>
        <v>168</v>
      </c>
      <c r="J4414" s="13" t="s">
        <v>126</v>
      </c>
      <c r="K4414" s="17" t="n">
        <v>4</v>
      </c>
      <c r="L4414" s="17" t="n">
        <v>0</v>
      </c>
      <c r="M4414" s="17" t="n">
        <v>0</v>
      </c>
      <c r="N4414" s="12" t="n">
        <v>0</v>
      </c>
      <c r="O4414" s="12" t="n">
        <v>0</v>
      </c>
      <c r="P4414" s="12" t="n">
        <v>0</v>
      </c>
      <c r="Q4414" s="23" t="n">
        <f>M4416/H4414</f>
        <v>0.19375</v>
      </c>
    </row>
    <row r="4415" ht="22.5" customHeight="1">
      <c r="A4415" s="78"/>
      <c r="B4415" s="34"/>
      <c r="C4415" s="13"/>
      <c r="D4415" s="20"/>
      <c r="E4415" s="20"/>
      <c r="F4415" s="20"/>
      <c r="G4415" s="29"/>
      <c r="H4415" s="29"/>
      <c r="I4415" s="20"/>
      <c r="J4415" s="13" t="s">
        <v>127</v>
      </c>
      <c r="K4415" s="17" t="n">
        <v>2587</v>
      </c>
      <c r="L4415" s="15" t="n">
        <v>356</v>
      </c>
      <c r="M4415" s="17" t="n">
        <v>3</v>
      </c>
      <c r="N4415" s="12" t="n">
        <v>0.001</v>
      </c>
      <c r="O4415" s="12" t="n">
        <v>0.15</v>
      </c>
      <c r="P4415" s="12" t="n">
        <v>0.45</v>
      </c>
      <c r="Q4415" s="26"/>
    </row>
    <row r="4416" ht="22.5" customHeight="1">
      <c r="A4416" s="78"/>
      <c r="B4416" s="34"/>
      <c r="C4416" s="13"/>
      <c r="D4416" s="20"/>
      <c r="E4416" s="20"/>
      <c r="F4416" s="20"/>
      <c r="G4416" s="29"/>
      <c r="H4416" s="29"/>
      <c r="I4416" s="20"/>
      <c r="J4416" s="13" t="s">
        <v>128</v>
      </c>
      <c r="K4416" s="17" t="n">
        <v>39138</v>
      </c>
      <c r="L4416" s="15" t="n">
        <v>2778</v>
      </c>
      <c r="M4416" s="17" t="n">
        <v>31</v>
      </c>
      <c r="N4416" s="12" t="n">
        <v>0.002</v>
      </c>
      <c r="O4416" s="12" t="n">
        <v>0.15</v>
      </c>
      <c r="P4416" s="12" t="n">
        <v>4.65</v>
      </c>
      <c r="Q4416" s="26"/>
    </row>
    <row r="4417" ht="22.5" customHeight="1">
      <c r="A4417" s="78"/>
      <c r="B4417" s="34"/>
      <c r="C4417" s="13" t="n">
        <v>91565945</v>
      </c>
      <c r="D4417" s="13" t="s">
        <v>74</v>
      </c>
      <c r="E4417" s="13" t="s">
        <v>36</v>
      </c>
      <c r="F4417" s="13" t="s">
        <v>15</v>
      </c>
      <c r="G4417" s="24" t="n">
        <v>0.12</v>
      </c>
      <c r="H4417" s="14" t="n">
        <v>200</v>
      </c>
      <c r="I4417" s="21" t="n">
        <f>G4417*H4417*7</f>
        <v>168</v>
      </c>
      <c r="J4417" s="13" t="s">
        <v>126</v>
      </c>
      <c r="K4417" s="17" t="n">
        <v>2260</v>
      </c>
      <c r="L4417" s="15" t="n">
        <v>1100</v>
      </c>
      <c r="M4417" s="17" t="n">
        <v>3</v>
      </c>
      <c r="N4417" s="12" t="n">
        <v>0</v>
      </c>
      <c r="O4417" s="12" t="n">
        <v>0.12</v>
      </c>
      <c r="P4417" s="12" t="n">
        <v>0.36</v>
      </c>
      <c r="Q4417" s="23" t="n">
        <f>M4419/H4417</f>
        <v>0.38</v>
      </c>
    </row>
    <row r="4418" ht="22.5" customHeight="1">
      <c r="A4418" s="78"/>
      <c r="B4418" s="34"/>
      <c r="C4418" s="13"/>
      <c r="D4418" s="20"/>
      <c r="E4418" s="20"/>
      <c r="F4418" s="20"/>
      <c r="G4418" s="29"/>
      <c r="H4418" s="29"/>
      <c r="I4418" s="20"/>
      <c r="J4418" s="13" t="s">
        <v>127</v>
      </c>
      <c r="K4418" s="17" t="n">
        <v>76267</v>
      </c>
      <c r="L4418" s="15" t="n">
        <v>31527</v>
      </c>
      <c r="M4418" s="17" t="n">
        <v>73</v>
      </c>
      <c r="N4418" s="12" t="n">
        <v>0</v>
      </c>
      <c r="O4418" s="12" t="n">
        <v>0.12</v>
      </c>
      <c r="P4418" s="12" t="n">
        <v>8.76</v>
      </c>
      <c r="Q4418" s="26"/>
    </row>
    <row r="4419" ht="22.5" customHeight="1">
      <c r="A4419" s="78"/>
      <c r="B4419" s="34"/>
      <c r="C4419" s="13"/>
      <c r="D4419" s="20"/>
      <c r="E4419" s="20"/>
      <c r="F4419" s="20"/>
      <c r="G4419" s="29"/>
      <c r="H4419" s="29"/>
      <c r="I4419" s="20"/>
      <c r="J4419" s="13" t="s">
        <v>128</v>
      </c>
      <c r="K4419" s="17" t="n">
        <v>354523</v>
      </c>
      <c r="L4419" s="15" t="n">
        <v>119004</v>
      </c>
      <c r="M4419" s="17" t="n">
        <v>76</v>
      </c>
      <c r="N4419" s="12" t="n">
        <v>0</v>
      </c>
      <c r="O4419" s="12" t="n">
        <v>0.12</v>
      </c>
      <c r="P4419" s="12" t="n">
        <v>9.12</v>
      </c>
      <c r="Q4419" s="26"/>
    </row>
    <row r="4420" ht="22.5" customHeight="1">
      <c r="A4420" s="78"/>
      <c r="B4420" s="34"/>
      <c r="C4420" s="13" t="n">
        <v>91551845</v>
      </c>
      <c r="D4420" s="13" t="s">
        <v>74</v>
      </c>
      <c r="E4420" s="13" t="s">
        <v>11</v>
      </c>
      <c r="F4420" s="13" t="s">
        <v>15</v>
      </c>
      <c r="G4420" s="24" t="n">
        <v>0.14</v>
      </c>
      <c r="H4420" s="14" t="n">
        <v>150</v>
      </c>
      <c r="I4420" s="21" t="n">
        <f>G4420*H4420*7</f>
        <v>147</v>
      </c>
      <c r="J4420" s="13" t="s">
        <v>126</v>
      </c>
      <c r="K4420" s="17" t="n">
        <v>137</v>
      </c>
      <c r="L4420" s="15" t="n">
        <v>17</v>
      </c>
      <c r="M4420" s="17" t="n">
        <v>0</v>
      </c>
      <c r="N4420" s="12" t="n">
        <v>0</v>
      </c>
      <c r="O4420" s="12" t="n">
        <v>0</v>
      </c>
      <c r="P4420" s="12" t="n">
        <v>0</v>
      </c>
      <c r="Q4420" s="23" t="n">
        <f>M4422/H4420</f>
        <v>0.04</v>
      </c>
    </row>
    <row r="4421" ht="22.5" customHeight="1">
      <c r="A4421" s="78"/>
      <c r="B4421" s="34"/>
      <c r="C4421" s="13"/>
      <c r="D4421" s="20"/>
      <c r="E4421" s="20"/>
      <c r="F4421" s="20"/>
      <c r="G4421" s="29"/>
      <c r="H4421" s="29"/>
      <c r="I4421" s="20"/>
      <c r="J4421" s="13" t="s">
        <v>127</v>
      </c>
      <c r="K4421" s="17" t="n">
        <v>3503</v>
      </c>
      <c r="L4421" s="15" t="n">
        <v>517</v>
      </c>
      <c r="M4421" s="17" t="n">
        <v>1</v>
      </c>
      <c r="N4421" s="12" t="n">
        <v>0</v>
      </c>
      <c r="O4421" s="12" t="n">
        <v>0.14</v>
      </c>
      <c r="P4421" s="12" t="n">
        <v>0.14</v>
      </c>
      <c r="Q4421" s="26"/>
    </row>
    <row r="4422" ht="22.5" customHeight="1">
      <c r="A4422" s="78"/>
      <c r="B4422" s="34"/>
      <c r="C4422" s="13"/>
      <c r="D4422" s="20"/>
      <c r="E4422" s="20"/>
      <c r="F4422" s="20"/>
      <c r="G4422" s="29"/>
      <c r="H4422" s="29"/>
      <c r="I4422" s="20"/>
      <c r="J4422" s="13" t="s">
        <v>128</v>
      </c>
      <c r="K4422" s="17" t="n">
        <v>33855</v>
      </c>
      <c r="L4422" s="15" t="n">
        <v>3151</v>
      </c>
      <c r="M4422" s="17" t="n">
        <v>6</v>
      </c>
      <c r="N4422" s="12" t="n">
        <v>0</v>
      </c>
      <c r="O4422" s="12" t="n">
        <v>0.14</v>
      </c>
      <c r="P4422" s="12" t="n">
        <v>0.84</v>
      </c>
      <c r="Q4422" s="26"/>
    </row>
    <row r="4423" ht="22.5" customHeight="1">
      <c r="A4423" s="78"/>
      <c r="B4423" s="34"/>
      <c r="C4423" s="13" t="n">
        <v>91565946</v>
      </c>
      <c r="D4423" s="13" t="s">
        <v>74</v>
      </c>
      <c r="E4423" s="13" t="s">
        <v>17</v>
      </c>
      <c r="F4423" s="13" t="s">
        <v>15</v>
      </c>
      <c r="G4423" s="24" t="n">
        <v>0.17</v>
      </c>
      <c r="H4423" s="14" t="n">
        <v>300</v>
      </c>
      <c r="I4423" s="21" t="n">
        <f>G4423*H4423*7</f>
        <v>357</v>
      </c>
      <c r="J4423" s="13" t="s">
        <v>126</v>
      </c>
      <c r="K4423" s="17" t="n">
        <v>122</v>
      </c>
      <c r="L4423" s="15" t="n">
        <v>35</v>
      </c>
      <c r="M4423" s="17" t="n">
        <v>0</v>
      </c>
      <c r="N4423" s="12" t="n">
        <v>0</v>
      </c>
      <c r="O4423" s="12" t="n">
        <v>0</v>
      </c>
      <c r="P4423" s="12" t="n">
        <v>0</v>
      </c>
      <c r="Q4423" s="23" t="n">
        <f>M4425/H4423</f>
        <v>0.02</v>
      </c>
    </row>
    <row r="4424" ht="22.5" customHeight="1">
      <c r="A4424" s="78"/>
      <c r="B4424" s="34"/>
      <c r="C4424" s="13"/>
      <c r="D4424" s="20"/>
      <c r="E4424" s="20"/>
      <c r="F4424" s="20"/>
      <c r="G4424" s="29"/>
      <c r="H4424" s="29"/>
      <c r="I4424" s="20"/>
      <c r="J4424" s="13" t="s">
        <v>127</v>
      </c>
      <c r="K4424" s="17" t="n">
        <v>3622</v>
      </c>
      <c r="L4424" s="15" t="n">
        <v>934</v>
      </c>
      <c r="M4424" s="17" t="n">
        <v>0</v>
      </c>
      <c r="N4424" s="12" t="n">
        <v>0</v>
      </c>
      <c r="O4424" s="12" t="n">
        <v>0</v>
      </c>
      <c r="P4424" s="12" t="n">
        <v>0</v>
      </c>
      <c r="Q4424" s="26"/>
    </row>
    <row r="4425" ht="22.5" customHeight="1">
      <c r="A4425" s="78"/>
      <c r="B4425" s="34"/>
      <c r="C4425" s="13"/>
      <c r="D4425" s="20"/>
      <c r="E4425" s="20"/>
      <c r="F4425" s="20"/>
      <c r="G4425" s="29"/>
      <c r="H4425" s="29"/>
      <c r="I4425" s="20"/>
      <c r="J4425" s="13" t="s">
        <v>128</v>
      </c>
      <c r="K4425" s="17" t="n">
        <v>35433</v>
      </c>
      <c r="L4425" s="15" t="n">
        <v>6047</v>
      </c>
      <c r="M4425" s="17" t="n">
        <v>6</v>
      </c>
      <c r="N4425" s="12" t="n">
        <v>0</v>
      </c>
      <c r="O4425" s="12" t="n">
        <v>0.17</v>
      </c>
      <c r="P4425" s="12" t="n">
        <v>1.02</v>
      </c>
      <c r="Q4425" s="26"/>
    </row>
    <row r="4426" ht="22.5" customHeight="1">
      <c r="A4426" s="78"/>
      <c r="B4426" s="34"/>
      <c r="C4426" s="13" t="n">
        <v>91565949</v>
      </c>
      <c r="D4426" s="13" t="s">
        <v>74</v>
      </c>
      <c r="E4426" s="13" t="s">
        <v>71</v>
      </c>
      <c r="F4426" s="13" t="s">
        <v>15</v>
      </c>
      <c r="G4426" s="24" t="n">
        <v>0.15</v>
      </c>
      <c r="H4426" s="14" t="n">
        <v>50</v>
      </c>
      <c r="I4426" s="21" t="n">
        <f>G4426*H4426*7</f>
        <v>52.5</v>
      </c>
      <c r="J4426" s="13" t="s">
        <v>126</v>
      </c>
      <c r="K4426" s="17" t="n">
        <v>472</v>
      </c>
      <c r="L4426" s="15" t="n">
        <v>155</v>
      </c>
      <c r="M4426" s="17" t="n">
        <v>1</v>
      </c>
      <c r="N4426" s="12" t="n">
        <v>0.001</v>
      </c>
      <c r="O4426" s="12" t="n">
        <v>0.15</v>
      </c>
      <c r="P4426" s="12" t="n">
        <v>0.15</v>
      </c>
      <c r="Q4426" s="23" t="n">
        <f>M4428/H4426</f>
        <v>0.88</v>
      </c>
    </row>
    <row r="4427" ht="22.5" customHeight="1">
      <c r="A4427" s="78"/>
      <c r="B4427" s="34"/>
      <c r="C4427" s="13"/>
      <c r="D4427" s="20"/>
      <c r="E4427" s="20"/>
      <c r="F4427" s="20"/>
      <c r="G4427" s="29"/>
      <c r="H4427" s="29"/>
      <c r="I4427" s="20"/>
      <c r="J4427" s="13" t="s">
        <v>127</v>
      </c>
      <c r="K4427" s="17" t="n">
        <v>18631</v>
      </c>
      <c r="L4427" s="15" t="n">
        <v>6672</v>
      </c>
      <c r="M4427" s="17" t="n">
        <v>8</v>
      </c>
      <c r="N4427" s="12" t="n">
        <v>0</v>
      </c>
      <c r="O4427" s="12" t="n">
        <v>0.15</v>
      </c>
      <c r="P4427" s="12" t="n">
        <v>1.2</v>
      </c>
      <c r="Q4427" s="26"/>
    </row>
    <row r="4428" ht="22.5" customHeight="1">
      <c r="A4428" s="78"/>
      <c r="B4428" s="34"/>
      <c r="C4428" s="13"/>
      <c r="D4428" s="20"/>
      <c r="E4428" s="20"/>
      <c r="F4428" s="20"/>
      <c r="G4428" s="29"/>
      <c r="H4428" s="29"/>
      <c r="I4428" s="20"/>
      <c r="J4428" s="13" t="s">
        <v>128</v>
      </c>
      <c r="K4428" s="17" t="n">
        <v>120786</v>
      </c>
      <c r="L4428" s="15" t="n">
        <v>31351</v>
      </c>
      <c r="M4428" s="17" t="n">
        <v>44</v>
      </c>
      <c r="N4428" s="12" t="n">
        <v>0</v>
      </c>
      <c r="O4428" s="12" t="n">
        <v>0.15</v>
      </c>
      <c r="P4428" s="12" t="n">
        <v>6.6</v>
      </c>
      <c r="Q4428" s="26"/>
    </row>
    <row r="4429" ht="22.5" customHeight="1">
      <c r="A4429" s="78"/>
      <c r="B4429" s="76" t="s">
        <v>138</v>
      </c>
      <c r="C4429" s="13" t="n">
        <v>6395488</v>
      </c>
      <c r="D4429" s="13" t="s">
        <v>39</v>
      </c>
      <c r="E4429" s="13" t="s">
        <v>14</v>
      </c>
      <c r="F4429" s="13" t="s">
        <v>15</v>
      </c>
      <c r="G4429" s="24" t="n">
        <v>0.3</v>
      </c>
      <c r="H4429" s="13" t="n">
        <v>200</v>
      </c>
      <c r="I4429" s="21" t="n">
        <f>G4429*H4429*7</f>
        <v>420</v>
      </c>
      <c r="J4429" s="13" t="s">
        <v>126</v>
      </c>
      <c r="K4429" s="15" t="n">
        <v>73</v>
      </c>
      <c r="L4429" s="15" t="n">
        <v>18</v>
      </c>
      <c r="M4429" s="16" t="n">
        <v>0</v>
      </c>
      <c r="N4429" s="12" t="n">
        <v>0</v>
      </c>
      <c r="O4429" s="12" t="n">
        <v>0</v>
      </c>
      <c r="P4429" s="12" t="n">
        <v>0</v>
      </c>
      <c r="Q4429" s="23" t="n">
        <f>M4431/H4429</f>
        <v>1</v>
      </c>
    </row>
    <row r="4430" ht="22.5" customHeight="1">
      <c r="A4430" s="78"/>
      <c r="B4430" s="34"/>
      <c r="C4430" s="13"/>
      <c r="D4430" s="20"/>
      <c r="E4430" s="20"/>
      <c r="F4430" s="20"/>
      <c r="G4430" s="29"/>
      <c r="H4430" s="20"/>
      <c r="I4430" s="20"/>
      <c r="J4430" s="13" t="s">
        <v>127</v>
      </c>
      <c r="K4430" s="15" t="n">
        <v>36912</v>
      </c>
      <c r="L4430" s="15" t="n">
        <v>14804</v>
      </c>
      <c r="M4430" s="11" t="n">
        <v>200</v>
      </c>
      <c r="N4430" s="12" t="n">
        <v>0.004</v>
      </c>
      <c r="O4430" s="12" t="n">
        <v>0.3</v>
      </c>
      <c r="P4430" s="12" t="n">
        <v>60</v>
      </c>
      <c r="Q4430" s="26"/>
    </row>
    <row r="4431" ht="22.5" customHeight="1">
      <c r="A4431" s="78"/>
      <c r="B4431" s="34"/>
      <c r="C4431" s="13"/>
      <c r="D4431" s="20"/>
      <c r="E4431" s="20"/>
      <c r="F4431" s="20"/>
      <c r="G4431" s="29"/>
      <c r="H4431" s="20"/>
      <c r="I4431" s="20"/>
      <c r="J4431" s="13" t="s">
        <v>128</v>
      </c>
      <c r="K4431" s="15" t="n">
        <v>41001</v>
      </c>
      <c r="L4431" s="15" t="n">
        <v>15752</v>
      </c>
      <c r="M4431" s="11" t="n">
        <v>200</v>
      </c>
      <c r="N4431" s="12" t="n">
        <v>0.004</v>
      </c>
      <c r="O4431" s="12" t="n">
        <v>0.3</v>
      </c>
      <c r="P4431" s="12" t="n">
        <v>60</v>
      </c>
      <c r="Q4431" s="26"/>
    </row>
    <row r="4432" ht="22.5" customHeight="1">
      <c r="A4432" s="78"/>
      <c r="B4432" s="34"/>
      <c r="C4432" s="13" t="n">
        <v>8291713</v>
      </c>
      <c r="D4432" s="13" t="s">
        <v>40</v>
      </c>
      <c r="E4432" s="13" t="s">
        <v>14</v>
      </c>
      <c r="F4432" s="13" t="s">
        <v>15</v>
      </c>
      <c r="G4432" s="24" t="n">
        <v>0.14</v>
      </c>
      <c r="H4432" s="13" t="n">
        <v>2000</v>
      </c>
      <c r="I4432" s="21" t="n">
        <f>G4432*H4432*7</f>
        <v>1960</v>
      </c>
      <c r="J4432" s="13" t="s">
        <v>126</v>
      </c>
      <c r="K4432" s="15" t="n">
        <v>249</v>
      </c>
      <c r="L4432" s="15" t="n">
        <v>30</v>
      </c>
      <c r="M4432" s="16" t="n">
        <v>8</v>
      </c>
      <c r="N4432" s="12" t="n">
        <v>0.036</v>
      </c>
      <c r="O4432" s="12" t="n">
        <v>0.135</v>
      </c>
      <c r="P4432" s="12" t="n">
        <v>1.08</v>
      </c>
      <c r="Q4432" s="23" t="n">
        <f>M4434/H4432</f>
        <v>0.75</v>
      </c>
    </row>
    <row r="4433" ht="22.5" customHeight="1">
      <c r="A4433" s="78"/>
      <c r="B4433" s="34"/>
      <c r="C4433" s="13"/>
      <c r="D4433" s="20"/>
      <c r="E4433" s="20"/>
      <c r="F4433" s="20"/>
      <c r="G4433" s="29"/>
      <c r="H4433" s="20"/>
      <c r="I4433" s="20"/>
      <c r="J4433" s="13" t="s">
        <v>127</v>
      </c>
      <c r="K4433" s="15" t="n">
        <v>35701</v>
      </c>
      <c r="L4433" s="15" t="n">
        <v>11129</v>
      </c>
      <c r="M4433" s="15" t="n">
        <v>415</v>
      </c>
      <c r="N4433" s="12" t="n">
        <v>0.005</v>
      </c>
      <c r="O4433" s="12" t="n">
        <v>0.135</v>
      </c>
      <c r="P4433" s="12" t="n">
        <v>56.025</v>
      </c>
      <c r="Q4433" s="26"/>
    </row>
    <row r="4434" ht="22.5" customHeight="1">
      <c r="A4434" s="78"/>
      <c r="B4434" s="34"/>
      <c r="C4434" s="13"/>
      <c r="D4434" s="20"/>
      <c r="E4434" s="20"/>
      <c r="F4434" s="20"/>
      <c r="G4434" s="29"/>
      <c r="H4434" s="20"/>
      <c r="I4434" s="20"/>
      <c r="J4434" s="13" t="s">
        <v>128</v>
      </c>
      <c r="K4434" s="15" t="n">
        <v>108770</v>
      </c>
      <c r="L4434" s="15" t="n">
        <v>34023</v>
      </c>
      <c r="M4434" s="15" t="n">
        <v>1500</v>
      </c>
      <c r="N4434" s="12" t="n">
        <v>0.006</v>
      </c>
      <c r="O4434" s="12" t="n">
        <v>0.135</v>
      </c>
      <c r="P4434" s="12" t="n">
        <v>202.5</v>
      </c>
      <c r="Q4434" s="26"/>
    </row>
    <row r="4435" ht="22.5" customHeight="1">
      <c r="A4435" s="78"/>
      <c r="B4435" s="34"/>
      <c r="C4435" s="13" t="n">
        <v>8566541</v>
      </c>
      <c r="D4435" s="13" t="s">
        <v>79</v>
      </c>
      <c r="E4435" s="13" t="s">
        <v>14</v>
      </c>
      <c r="F4435" s="13" t="s">
        <v>26</v>
      </c>
      <c r="G4435" s="24" t="n">
        <v>0.13</v>
      </c>
      <c r="H4435" s="13" t="n">
        <v>500</v>
      </c>
      <c r="I4435" s="21" t="n">
        <f>G4435*H4435*7</f>
        <v>455</v>
      </c>
      <c r="J4435" s="13" t="s">
        <v>126</v>
      </c>
      <c r="K4435" s="15" t="n">
        <v>2876</v>
      </c>
      <c r="L4435" s="15" t="n">
        <v>50</v>
      </c>
      <c r="M4435" s="16" t="n">
        <v>3</v>
      </c>
      <c r="N4435" s="12" t="n">
        <v>0.02</v>
      </c>
      <c r="O4435" s="12" t="n">
        <v>0.28</v>
      </c>
      <c r="P4435" s="12" t="n">
        <v>0.84</v>
      </c>
      <c r="Q4435" s="23" t="n">
        <f>M4437/H4435</f>
        <v>0.408</v>
      </c>
    </row>
    <row r="4436" ht="22.5" customHeight="1">
      <c r="A4436" s="78"/>
      <c r="B4436" s="34"/>
      <c r="C4436" s="13"/>
      <c r="D4436" s="20"/>
      <c r="E4436" s="20"/>
      <c r="F4436" s="20"/>
      <c r="G4436" s="29"/>
      <c r="H4436" s="20"/>
      <c r="I4436" s="20"/>
      <c r="J4436" s="13" t="s">
        <v>127</v>
      </c>
      <c r="K4436" s="15" t="n">
        <v>62412</v>
      </c>
      <c r="L4436" s="15" t="n">
        <v>547</v>
      </c>
      <c r="M4436" s="16" t="n">
        <v>80</v>
      </c>
      <c r="N4436" s="12" t="n">
        <v>0.02</v>
      </c>
      <c r="O4436" s="12" t="n">
        <v>0.14</v>
      </c>
      <c r="P4436" s="12" t="n">
        <v>11.12</v>
      </c>
      <c r="Q4436" s="26"/>
    </row>
    <row r="4437" ht="22.5" customHeight="1">
      <c r="A4437" s="78"/>
      <c r="B4437" s="34"/>
      <c r="C4437" s="13"/>
      <c r="D4437" s="20"/>
      <c r="E4437" s="20"/>
      <c r="F4437" s="20"/>
      <c r="G4437" s="29"/>
      <c r="H4437" s="20"/>
      <c r="I4437" s="20"/>
      <c r="J4437" s="13" t="s">
        <v>128</v>
      </c>
      <c r="K4437" s="15" t="n">
        <v>127351</v>
      </c>
      <c r="L4437" s="15" t="n">
        <v>955</v>
      </c>
      <c r="M4437" s="15" t="n">
        <v>204</v>
      </c>
      <c r="N4437" s="12" t="n">
        <v>0.03</v>
      </c>
      <c r="O4437" s="12" t="n">
        <v>0.12</v>
      </c>
      <c r="P4437" s="12" t="n">
        <v>23.99</v>
      </c>
      <c r="Q4437" s="26"/>
    </row>
    <row r="4438" ht="22.5" customHeight="1">
      <c r="A4438" s="78"/>
      <c r="B4438" s="34"/>
      <c r="C4438" s="13" t="n">
        <v>8566084</v>
      </c>
      <c r="D4438" s="13" t="s">
        <v>80</v>
      </c>
      <c r="E4438" s="13" t="s">
        <v>42</v>
      </c>
      <c r="F4438" s="13" t="s">
        <v>15</v>
      </c>
      <c r="G4438" s="24" t="n">
        <v>0.12</v>
      </c>
      <c r="H4438" s="13" t="n">
        <v>100</v>
      </c>
      <c r="I4438" s="21" t="n">
        <f>G4438*H4438*7</f>
        <v>84</v>
      </c>
      <c r="J4438" s="13" t="s">
        <v>126</v>
      </c>
      <c r="K4438" s="15" t="n">
        <v>2699</v>
      </c>
      <c r="L4438" s="15" t="n">
        <v>837</v>
      </c>
      <c r="M4438" s="16" t="n">
        <v>15</v>
      </c>
      <c r="N4438" s="12" t="n">
        <v>0.002</v>
      </c>
      <c r="O4438" s="12" t="n">
        <v>0.12</v>
      </c>
      <c r="P4438" s="12" t="n">
        <v>1.8</v>
      </c>
      <c r="Q4438" s="23" t="n">
        <f>M4440/H4438</f>
        <v>1</v>
      </c>
    </row>
    <row r="4439" ht="22.5" customHeight="1">
      <c r="A4439" s="78"/>
      <c r="B4439" s="34"/>
      <c r="C4439" s="13"/>
      <c r="D4439" s="20"/>
      <c r="E4439" s="20"/>
      <c r="F4439" s="20"/>
      <c r="G4439" s="29"/>
      <c r="H4439" s="20"/>
      <c r="I4439" s="20"/>
      <c r="J4439" s="13" t="s">
        <v>127</v>
      </c>
      <c r="K4439" s="15" t="n">
        <v>24818</v>
      </c>
      <c r="L4439" s="15" t="n">
        <v>6621</v>
      </c>
      <c r="M4439" s="16" t="n">
        <v>100</v>
      </c>
      <c r="N4439" s="12" t="n">
        <v>0.002</v>
      </c>
      <c r="O4439" s="12" t="n">
        <v>0.12</v>
      </c>
      <c r="P4439" s="12" t="n">
        <v>12</v>
      </c>
      <c r="Q4439" s="26"/>
    </row>
    <row r="4440" ht="22.5" customHeight="1">
      <c r="A4440" s="78"/>
      <c r="B4440" s="34"/>
      <c r="C4440" s="13"/>
      <c r="D4440" s="20"/>
      <c r="E4440" s="20"/>
      <c r="F4440" s="20"/>
      <c r="G4440" s="29"/>
      <c r="H4440" s="20"/>
      <c r="I4440" s="20"/>
      <c r="J4440" s="13" t="s">
        <v>128</v>
      </c>
      <c r="K4440" s="15" t="n">
        <v>37985</v>
      </c>
      <c r="L4440" s="15" t="n">
        <v>8615</v>
      </c>
      <c r="M4440" s="16" t="n">
        <v>100</v>
      </c>
      <c r="N4440" s="12" t="n">
        <v>0.001</v>
      </c>
      <c r="O4440" s="12" t="n">
        <v>0.12</v>
      </c>
      <c r="P4440" s="12" t="n">
        <v>12</v>
      </c>
      <c r="Q4440" s="26"/>
    </row>
    <row r="4441" ht="22.5" customHeight="1">
      <c r="A4441" s="78"/>
      <c r="B4441" s="34"/>
      <c r="C4441" s="13" t="n">
        <v>2937658</v>
      </c>
      <c r="D4441" s="13" t="s">
        <v>81</v>
      </c>
      <c r="E4441" s="13" t="s">
        <v>14</v>
      </c>
      <c r="F4441" s="13" t="s">
        <v>15</v>
      </c>
      <c r="G4441" s="24" t="n">
        <v>0.15</v>
      </c>
      <c r="H4441" s="13" t="n">
        <v>100</v>
      </c>
      <c r="I4441" s="21" t="n">
        <f>G4441*H4441*7</f>
        <v>105</v>
      </c>
      <c r="J4441" s="13" t="s">
        <v>126</v>
      </c>
      <c r="K4441" s="15" t="n">
        <v>384</v>
      </c>
      <c r="L4441" s="15" t="n">
        <v>177</v>
      </c>
      <c r="M4441" s="16" t="n">
        <v>18</v>
      </c>
      <c r="N4441" s="12" t="n">
        <v>0.013</v>
      </c>
      <c r="O4441" s="12" t="n">
        <v>0.123</v>
      </c>
      <c r="P4441" s="12" t="n">
        <v>2.214</v>
      </c>
      <c r="Q4441" s="23" t="n">
        <f>M4443/H4441</f>
        <v>1</v>
      </c>
    </row>
    <row r="4442" ht="22.5" customHeight="1">
      <c r="A4442" s="78"/>
      <c r="B4442" s="34"/>
      <c r="C4442" s="13"/>
      <c r="D4442" s="20"/>
      <c r="E4442" s="20"/>
      <c r="F4442" s="20"/>
      <c r="G4442" s="29"/>
      <c r="H4442" s="20"/>
      <c r="I4442" s="20"/>
      <c r="J4442" s="13" t="s">
        <v>127</v>
      </c>
      <c r="K4442" s="15" t="n">
        <v>3562</v>
      </c>
      <c r="L4442" s="15" t="n">
        <v>1676</v>
      </c>
      <c r="M4442" s="16" t="n">
        <v>100</v>
      </c>
      <c r="N4442" s="12" t="n">
        <v>0.007</v>
      </c>
      <c r="O4442" s="12" t="n">
        <v>0.123</v>
      </c>
      <c r="P4442" s="12" t="n">
        <v>12.3</v>
      </c>
      <c r="Q4442" s="26"/>
    </row>
    <row r="4443" ht="22.5" customHeight="1">
      <c r="A4443" s="78"/>
      <c r="B4443" s="34"/>
      <c r="C4443" s="13"/>
      <c r="D4443" s="20"/>
      <c r="E4443" s="20"/>
      <c r="F4443" s="20"/>
      <c r="G4443" s="29"/>
      <c r="H4443" s="20"/>
      <c r="I4443" s="20"/>
      <c r="J4443" s="13" t="s">
        <v>128</v>
      </c>
      <c r="K4443" s="15" t="n">
        <v>3565</v>
      </c>
      <c r="L4443" s="15" t="n">
        <v>1676</v>
      </c>
      <c r="M4443" s="16" t="n">
        <v>100</v>
      </c>
      <c r="N4443" s="12" t="n">
        <v>0.007</v>
      </c>
      <c r="O4443" s="12" t="n">
        <v>0.123</v>
      </c>
      <c r="P4443" s="12" t="n">
        <v>12.3</v>
      </c>
      <c r="Q4443" s="26"/>
    </row>
    <row r="4444" ht="22.5" customHeight="1">
      <c r="A4444" s="78"/>
      <c r="B4444" s="34"/>
      <c r="C4444" s="13" t="n">
        <v>6706444</v>
      </c>
      <c r="D4444" s="13" t="s">
        <v>82</v>
      </c>
      <c r="E4444" s="13" t="s">
        <v>83</v>
      </c>
      <c r="F4444" s="13" t="s">
        <v>12</v>
      </c>
      <c r="G4444" s="24" t="n">
        <v>0.5</v>
      </c>
      <c r="H4444" s="13" t="n">
        <v>100</v>
      </c>
      <c r="I4444" s="21" t="n">
        <f>G4444*H4444*7</f>
        <v>350</v>
      </c>
      <c r="J4444" s="13" t="s">
        <v>126</v>
      </c>
      <c r="K4444" s="15" t="n">
        <v>640</v>
      </c>
      <c r="L4444" s="15" t="n">
        <v>32</v>
      </c>
      <c r="M4444" s="16" t="n">
        <v>0</v>
      </c>
      <c r="N4444" s="12" t="n">
        <v>0.001</v>
      </c>
      <c r="O4444" s="12" t="n">
        <v>0</v>
      </c>
      <c r="P4444" s="12" t="n">
        <v>0.0397</v>
      </c>
      <c r="Q4444" s="23" t="n">
        <f>M4446/H4444</f>
        <v>0.1</v>
      </c>
    </row>
    <row r="4445" ht="22.5" customHeight="1">
      <c r="A4445" s="78"/>
      <c r="B4445" s="34"/>
      <c r="C4445" s="13"/>
      <c r="D4445" s="20"/>
      <c r="E4445" s="20"/>
      <c r="F4445" s="20"/>
      <c r="G4445" s="29"/>
      <c r="H4445" s="20"/>
      <c r="I4445" s="20"/>
      <c r="J4445" s="13" t="s">
        <v>127</v>
      </c>
      <c r="K4445" s="15" t="n">
        <v>12790</v>
      </c>
      <c r="L4445" s="15" t="n">
        <v>1010</v>
      </c>
      <c r="M4445" s="16" t="n">
        <v>6</v>
      </c>
      <c r="N4445" s="12" t="n">
        <v>0.003</v>
      </c>
      <c r="O4445" s="12" t="n">
        <v>0.56</v>
      </c>
      <c r="P4445" s="12" t="n">
        <v>3.3625</v>
      </c>
      <c r="Q4445" s="26"/>
    </row>
    <row r="4446" ht="22.5" customHeight="1">
      <c r="A4446" s="78"/>
      <c r="B4446" s="34"/>
      <c r="C4446" s="13"/>
      <c r="D4446" s="20"/>
      <c r="E4446" s="20"/>
      <c r="F4446" s="20"/>
      <c r="G4446" s="29"/>
      <c r="H4446" s="20"/>
      <c r="I4446" s="20"/>
      <c r="J4446" s="13" t="s">
        <v>128</v>
      </c>
      <c r="K4446" s="15" t="n">
        <v>36775</v>
      </c>
      <c r="L4446" s="15" t="n">
        <v>4384</v>
      </c>
      <c r="M4446" s="16" t="n">
        <v>10</v>
      </c>
      <c r="N4446" s="12" t="n">
        <v>0.002</v>
      </c>
      <c r="O4446" s="12" t="n">
        <v>0.721</v>
      </c>
      <c r="P4446" s="12" t="n">
        <v>7.2141</v>
      </c>
      <c r="Q4446" s="26"/>
    </row>
    <row r="4447" ht="22.5" customHeight="1">
      <c r="A4447" s="78"/>
      <c r="B4447" s="34"/>
      <c r="C4447" s="13" t="n">
        <v>5963354</v>
      </c>
      <c r="D4447" s="13" t="s">
        <v>82</v>
      </c>
      <c r="E4447" s="13" t="s">
        <v>83</v>
      </c>
      <c r="F4447" s="13" t="s">
        <v>15</v>
      </c>
      <c r="G4447" s="24" t="n">
        <v>0.55</v>
      </c>
      <c r="H4447" s="13" t="n">
        <v>500</v>
      </c>
      <c r="I4447" s="21" t="n">
        <f>G4447*H4447*7</f>
        <v>1925</v>
      </c>
      <c r="J4447" s="13" t="s">
        <v>126</v>
      </c>
      <c r="K4447" s="15" t="n">
        <v>1919</v>
      </c>
      <c r="L4447" s="15" t="n">
        <v>242</v>
      </c>
      <c r="M4447" s="16" t="n">
        <v>2</v>
      </c>
      <c r="N4447" s="12" t="n">
        <v>0.005</v>
      </c>
      <c r="O4447" s="12" t="n">
        <v>0.58</v>
      </c>
      <c r="P4447" s="12" t="n">
        <v>1.16</v>
      </c>
      <c r="Q4447" s="23" t="n">
        <f>M4449/H4447</f>
        <v>0.544</v>
      </c>
    </row>
    <row r="4448" ht="22.5" customHeight="1">
      <c r="A4448" s="78"/>
      <c r="B4448" s="34"/>
      <c r="C4448" s="13"/>
      <c r="D4448" s="20"/>
      <c r="E4448" s="20"/>
      <c r="F4448" s="20"/>
      <c r="G4448" s="29"/>
      <c r="H4448" s="20"/>
      <c r="I4448" s="20"/>
      <c r="J4448" s="13" t="s">
        <v>127</v>
      </c>
      <c r="K4448" s="15" t="n">
        <v>106874</v>
      </c>
      <c r="L4448" s="15" t="n">
        <v>24631</v>
      </c>
      <c r="M4448" s="16" t="n">
        <v>95</v>
      </c>
      <c r="N4448" s="12" t="n">
        <v>0.002</v>
      </c>
      <c r="O4448" s="12" t="n">
        <v>0.588</v>
      </c>
      <c r="P4448" s="12" t="n">
        <v>55.904</v>
      </c>
      <c r="Q4448" s="26"/>
    </row>
    <row r="4449" ht="22.5" customHeight="1">
      <c r="A4449" s="78"/>
      <c r="B4449" s="34"/>
      <c r="C4449" s="13"/>
      <c r="D4449" s="20"/>
      <c r="E4449" s="20"/>
      <c r="F4449" s="20"/>
      <c r="G4449" s="29"/>
      <c r="H4449" s="20"/>
      <c r="I4449" s="20"/>
      <c r="J4449" s="13" t="s">
        <v>128</v>
      </c>
      <c r="K4449" s="15" t="n">
        <v>258924</v>
      </c>
      <c r="L4449" s="15" t="n">
        <v>62182</v>
      </c>
      <c r="M4449" s="16" t="n">
        <v>272</v>
      </c>
      <c r="N4449" s="12" t="n">
        <v>0.003</v>
      </c>
      <c r="O4449" s="12" t="n">
        <v>0.584</v>
      </c>
      <c r="P4449" s="12" t="n">
        <v>158.888</v>
      </c>
      <c r="Q4449" s="26"/>
    </row>
    <row r="4450" ht="22.5" customHeight="1">
      <c r="A4450" s="78"/>
      <c r="B4450" s="34"/>
      <c r="C4450" s="13" t="n">
        <v>9686529</v>
      </c>
      <c r="D4450" s="13" t="s">
        <v>82</v>
      </c>
      <c r="E4450" s="13" t="s">
        <v>84</v>
      </c>
      <c r="F4450" s="13" t="s">
        <v>15</v>
      </c>
      <c r="G4450" s="24" t="n">
        <v>0.4</v>
      </c>
      <c r="H4450" s="13" t="n">
        <v>200</v>
      </c>
      <c r="I4450" s="21" t="n">
        <f>G4450*H4450*7</f>
        <v>560</v>
      </c>
      <c r="J4450" s="13" t="s">
        <v>126</v>
      </c>
      <c r="K4450" s="15" t="n">
        <v>393</v>
      </c>
      <c r="L4450" s="15" t="n">
        <v>130</v>
      </c>
      <c r="M4450" s="16" t="n">
        <v>1</v>
      </c>
      <c r="N4450" s="12" t="n">
        <v>0.004</v>
      </c>
      <c r="O4450" s="12" t="n">
        <v>0.5</v>
      </c>
      <c r="P4450" s="12" t="n">
        <v>0.5</v>
      </c>
      <c r="Q4450" s="23" t="n">
        <f>M4452/H4450</f>
        <v>0.19</v>
      </c>
    </row>
    <row r="4451" ht="22.5" customHeight="1">
      <c r="A4451" s="78"/>
      <c r="B4451" s="34"/>
      <c r="C4451" s="13"/>
      <c r="D4451" s="20"/>
      <c r="E4451" s="20"/>
      <c r="F4451" s="20"/>
      <c r="G4451" s="29"/>
      <c r="H4451" s="20"/>
      <c r="I4451" s="20"/>
      <c r="J4451" s="13" t="s">
        <v>127</v>
      </c>
      <c r="K4451" s="15" t="n">
        <v>16717</v>
      </c>
      <c r="L4451" s="15" t="n">
        <v>7754</v>
      </c>
      <c r="M4451" s="16" t="n">
        <v>18</v>
      </c>
      <c r="N4451" s="12" t="n">
        <v>0.001</v>
      </c>
      <c r="O4451" s="12" t="n">
        <v>0.5</v>
      </c>
      <c r="P4451" s="12" t="n">
        <v>9</v>
      </c>
      <c r="Q4451" s="26"/>
    </row>
    <row r="4452" ht="22.5" customHeight="1">
      <c r="A4452" s="78"/>
      <c r="B4452" s="34"/>
      <c r="C4452" s="13"/>
      <c r="D4452" s="20"/>
      <c r="E4452" s="20"/>
      <c r="F4452" s="20"/>
      <c r="G4452" s="29"/>
      <c r="H4452" s="20"/>
      <c r="I4452" s="20"/>
      <c r="J4452" s="13" t="s">
        <v>128</v>
      </c>
      <c r="K4452" s="15" t="n">
        <v>38252</v>
      </c>
      <c r="L4452" s="15" t="n">
        <v>15628</v>
      </c>
      <c r="M4452" s="16" t="n">
        <v>38</v>
      </c>
      <c r="N4452" s="12" t="n">
        <v>0.001</v>
      </c>
      <c r="O4452" s="12" t="n">
        <v>0.5</v>
      </c>
      <c r="P4452" s="12" t="n">
        <v>19</v>
      </c>
      <c r="Q4452" s="26"/>
    </row>
    <row r="4453" ht="22.5" customHeight="1">
      <c r="A4453" s="78"/>
      <c r="B4453" s="34"/>
      <c r="C4453" s="13" t="n">
        <v>5963400</v>
      </c>
      <c r="D4453" s="13" t="s">
        <v>82</v>
      </c>
      <c r="E4453" s="13" t="s">
        <v>85</v>
      </c>
      <c r="F4453" s="13" t="s">
        <v>15</v>
      </c>
      <c r="G4453" s="24" t="n">
        <v>0.2</v>
      </c>
      <c r="H4453" s="13" t="n">
        <v>50</v>
      </c>
      <c r="I4453" s="21" t="n">
        <f>G4453*H4453*7</f>
        <v>70</v>
      </c>
      <c r="J4453" s="13" t="s">
        <v>126</v>
      </c>
      <c r="K4453" s="15" t="n">
        <v>111</v>
      </c>
      <c r="L4453" s="15" t="n">
        <v>43</v>
      </c>
      <c r="M4453" s="16" t="n">
        <v>0</v>
      </c>
      <c r="N4453" s="12" t="n">
        <v>0</v>
      </c>
      <c r="O4453" s="12" t="n">
        <v>0</v>
      </c>
      <c r="P4453" s="12" t="n">
        <v>0</v>
      </c>
      <c r="Q4453" s="23" t="n">
        <f>M4455/H4453</f>
        <v>0.92</v>
      </c>
    </row>
    <row r="4454" ht="22.5" customHeight="1">
      <c r="A4454" s="78"/>
      <c r="B4454" s="34"/>
      <c r="C4454" s="13"/>
      <c r="D4454" s="20"/>
      <c r="E4454" s="20"/>
      <c r="F4454" s="20"/>
      <c r="G4454" s="106"/>
      <c r="H4454" s="20"/>
      <c r="I4454" s="20"/>
      <c r="J4454" s="13" t="s">
        <v>127</v>
      </c>
      <c r="K4454" s="15" t="n">
        <v>7924</v>
      </c>
      <c r="L4454" s="15" t="n">
        <v>3033</v>
      </c>
      <c r="M4454" s="16" t="n">
        <v>30</v>
      </c>
      <c r="N4454" s="12" t="n">
        <v>0.002</v>
      </c>
      <c r="O4454" s="12" t="n">
        <v>0.2</v>
      </c>
      <c r="P4454" s="12" t="n">
        <v>6</v>
      </c>
      <c r="Q4454" s="26"/>
    </row>
    <row r="4455" ht="22.5" customHeight="1">
      <c r="A4455" s="78"/>
      <c r="B4455" s="34"/>
      <c r="C4455" s="13"/>
      <c r="D4455" s="20"/>
      <c r="E4455" s="20"/>
      <c r="F4455" s="20"/>
      <c r="G4455" s="106"/>
      <c r="H4455" s="20"/>
      <c r="I4455" s="20"/>
      <c r="J4455" s="13" t="s">
        <v>128</v>
      </c>
      <c r="K4455" s="15" t="n">
        <v>19093</v>
      </c>
      <c r="L4455" s="15" t="n">
        <v>6770</v>
      </c>
      <c r="M4455" s="16" t="n">
        <v>46</v>
      </c>
      <c r="N4455" s="12" t="n">
        <v>0.001</v>
      </c>
      <c r="O4455" s="12" t="n">
        <v>0.2</v>
      </c>
      <c r="P4455" s="12" t="n">
        <v>9.2</v>
      </c>
      <c r="Q4455" s="26"/>
    </row>
    <row r="4456" ht="22.5" customHeight="1">
      <c r="A4456" s="78"/>
      <c r="B4456" s="34"/>
      <c r="C4456" s="13" t="n">
        <v>10080665</v>
      </c>
      <c r="D4456" s="13" t="s">
        <v>82</v>
      </c>
      <c r="E4456" s="13" t="s">
        <v>86</v>
      </c>
      <c r="F4456" s="13" t="s">
        <v>15</v>
      </c>
      <c r="G4456" s="24" t="n">
        <v>0.38</v>
      </c>
      <c r="H4456" s="13" t="n">
        <v>40</v>
      </c>
      <c r="I4456" s="21" t="n">
        <f>G4456*H4456*7</f>
        <v>106.4</v>
      </c>
      <c r="J4456" s="13" t="s">
        <v>126</v>
      </c>
      <c r="K4456" s="15" t="s">
        <v>139</v>
      </c>
      <c r="L4456" s="15"/>
      <c r="M4456" s="16"/>
      <c r="N4456" s="12"/>
      <c r="O4456" s="12"/>
      <c r="P4456" s="12"/>
      <c r="Q4456" s="23" t="n">
        <f>M4458/H4456</f>
        <v>0.275</v>
      </c>
    </row>
    <row r="4457" ht="22.5" customHeight="1">
      <c r="A4457" s="78"/>
      <c r="B4457" s="34"/>
      <c r="C4457" s="13"/>
      <c r="D4457" s="20"/>
      <c r="E4457" s="20"/>
      <c r="F4457" s="20"/>
      <c r="G4457" s="106"/>
      <c r="H4457" s="20"/>
      <c r="I4457" s="20"/>
      <c r="J4457" s="13" t="s">
        <v>127</v>
      </c>
      <c r="K4457" s="15" t="n">
        <v>6016</v>
      </c>
      <c r="L4457" s="15" t="n">
        <v>1723</v>
      </c>
      <c r="M4457" s="16" t="n">
        <v>10</v>
      </c>
      <c r="N4457" s="12" t="n">
        <v>0.002</v>
      </c>
      <c r="O4457" s="12" t="n">
        <v>0.38</v>
      </c>
      <c r="P4457" s="12" t="n">
        <v>3.8</v>
      </c>
      <c r="Q4457" s="26"/>
    </row>
    <row r="4458" ht="22.5" customHeight="1">
      <c r="A4458" s="78"/>
      <c r="B4458" s="34"/>
      <c r="C4458" s="13"/>
      <c r="D4458" s="20"/>
      <c r="E4458" s="20"/>
      <c r="F4458" s="20"/>
      <c r="G4458" s="106"/>
      <c r="H4458" s="20"/>
      <c r="I4458" s="20"/>
      <c r="J4458" s="13" t="s">
        <v>128</v>
      </c>
      <c r="K4458" s="15" t="n">
        <v>10987</v>
      </c>
      <c r="L4458" s="15" t="n">
        <v>2476</v>
      </c>
      <c r="M4458" s="16" t="n">
        <v>11</v>
      </c>
      <c r="N4458" s="12" t="n">
        <v>0.002</v>
      </c>
      <c r="O4458" s="12" t="n">
        <v>0.38</v>
      </c>
      <c r="P4458" s="12" t="n">
        <v>4.18</v>
      </c>
      <c r="Q4458" s="26"/>
    </row>
    <row r="4459" ht="22.5" customHeight="1">
      <c r="A4459" s="78"/>
      <c r="B4459" s="34"/>
      <c r="C4459" s="13" t="n">
        <v>91520433</v>
      </c>
      <c r="D4459" s="13" t="s">
        <v>74</v>
      </c>
      <c r="E4459" s="13" t="s">
        <v>14</v>
      </c>
      <c r="F4459" s="13" t="s">
        <v>15</v>
      </c>
      <c r="G4459" s="24" t="n">
        <v>0.16</v>
      </c>
      <c r="H4459" s="13" t="n">
        <v>200</v>
      </c>
      <c r="I4459" s="21" t="n">
        <f>G4459*H4459*7</f>
        <v>224</v>
      </c>
      <c r="J4459" s="13" t="s">
        <v>126</v>
      </c>
      <c r="K4459" s="15" t="s">
        <v>139</v>
      </c>
      <c r="L4459" s="15"/>
      <c r="M4459" s="16"/>
      <c r="N4459" s="12"/>
      <c r="O4459" s="12"/>
      <c r="P4459" s="12"/>
      <c r="Q4459" s="23" t="n">
        <f>M4461/H4459</f>
        <v>0.01</v>
      </c>
    </row>
    <row r="4460" ht="22.5" customHeight="1">
      <c r="A4460" s="78"/>
      <c r="B4460" s="34"/>
      <c r="C4460" s="13"/>
      <c r="D4460" s="20"/>
      <c r="E4460" s="20"/>
      <c r="F4460" s="20"/>
      <c r="G4460" s="106"/>
      <c r="H4460" s="20"/>
      <c r="I4460" s="20"/>
      <c r="J4460" s="13" t="s">
        <v>127</v>
      </c>
      <c r="K4460" s="15" t="n">
        <v>10717</v>
      </c>
      <c r="L4460" s="15" t="n">
        <v>221</v>
      </c>
      <c r="M4460" s="16" t="n">
        <v>1</v>
      </c>
      <c r="N4460" s="12" t="n">
        <v>0.001</v>
      </c>
      <c r="O4460" s="12" t="n">
        <v>0.16</v>
      </c>
      <c r="P4460" s="12" t="n">
        <v>0.16</v>
      </c>
      <c r="Q4460" s="26"/>
    </row>
    <row r="4461" ht="22.5" customHeight="1">
      <c r="A4461" s="78"/>
      <c r="B4461" s="34"/>
      <c r="C4461" s="13"/>
      <c r="D4461" s="20"/>
      <c r="E4461" s="20"/>
      <c r="F4461" s="20"/>
      <c r="G4461" s="106"/>
      <c r="H4461" s="20"/>
      <c r="I4461" s="20"/>
      <c r="J4461" s="13" t="s">
        <v>128</v>
      </c>
      <c r="K4461" s="15" t="n">
        <v>25095</v>
      </c>
      <c r="L4461" s="15" t="n">
        <v>619</v>
      </c>
      <c r="M4461" s="16" t="n">
        <v>2</v>
      </c>
      <c r="N4461" s="12" t="n">
        <v>0.001</v>
      </c>
      <c r="O4461" s="12" t="n">
        <v>0.16</v>
      </c>
      <c r="P4461" s="12" t="n">
        <v>0.32</v>
      </c>
      <c r="Q4461" s="26"/>
    </row>
    <row r="4462" ht="22.5" customHeight="1">
      <c r="A4462" s="78"/>
      <c r="B4462" s="34"/>
      <c r="C4462" s="13" t="n">
        <v>5623760</v>
      </c>
      <c r="D4462" s="13" t="s">
        <v>89</v>
      </c>
      <c r="E4462" s="13" t="s">
        <v>14</v>
      </c>
      <c r="F4462" s="13" t="s">
        <v>15</v>
      </c>
      <c r="G4462" s="24" t="n">
        <v>0.15</v>
      </c>
      <c r="H4462" s="13" t="n">
        <v>50</v>
      </c>
      <c r="I4462" s="21" t="n">
        <f>G4462*H4462*7</f>
        <v>52.5</v>
      </c>
      <c r="J4462" s="13" t="s">
        <v>126</v>
      </c>
      <c r="K4462" s="15" t="s">
        <v>139</v>
      </c>
      <c r="L4462" s="15"/>
      <c r="M4462" s="16"/>
      <c r="N4462" s="12"/>
      <c r="O4462" s="12"/>
      <c r="P4462" s="12"/>
      <c r="Q4462" s="23" t="n">
        <f>M4464/H4462</f>
        <v>1</v>
      </c>
    </row>
    <row r="4463" ht="22.5" customHeight="1">
      <c r="A4463" s="78"/>
      <c r="B4463" s="34"/>
      <c r="C4463" s="13"/>
      <c r="D4463" s="20"/>
      <c r="E4463" s="20"/>
      <c r="F4463" s="20"/>
      <c r="G4463" s="106"/>
      <c r="H4463" s="20"/>
      <c r="I4463" s="20"/>
      <c r="J4463" s="13" t="s">
        <v>127</v>
      </c>
      <c r="K4463" s="15" t="n">
        <v>6639</v>
      </c>
      <c r="L4463" s="15" t="n">
        <v>1722</v>
      </c>
      <c r="M4463" s="15" t="n">
        <v>50</v>
      </c>
      <c r="N4463" s="12" t="n">
        <v>0.004</v>
      </c>
      <c r="O4463" s="12" t="n">
        <v>0.15</v>
      </c>
      <c r="P4463" s="12" t="n">
        <v>7.5</v>
      </c>
      <c r="Q4463" s="26"/>
    </row>
    <row r="4464" ht="22.5" customHeight="1">
      <c r="A4464" s="78"/>
      <c r="B4464" s="34"/>
      <c r="C4464" s="13"/>
      <c r="D4464" s="20"/>
      <c r="E4464" s="20"/>
      <c r="F4464" s="20"/>
      <c r="G4464" s="106"/>
      <c r="H4464" s="20"/>
      <c r="I4464" s="20"/>
      <c r="J4464" s="13" t="s">
        <v>128</v>
      </c>
      <c r="K4464" s="15" t="n">
        <v>13701</v>
      </c>
      <c r="L4464" s="15" t="n">
        <v>2361</v>
      </c>
      <c r="M4464" s="15" t="n">
        <v>50</v>
      </c>
      <c r="N4464" s="12" t="n">
        <v>0.003</v>
      </c>
      <c r="O4464" s="12" t="n">
        <v>0.15</v>
      </c>
      <c r="P4464" s="12" t="n">
        <v>7.5</v>
      </c>
      <c r="Q4464" s="26"/>
    </row>
    <row r="4465" ht="22.5" customHeight="1">
      <c r="A4465" s="78"/>
      <c r="B4465" s="34"/>
      <c r="C4465" s="13" t="n">
        <v>11078827</v>
      </c>
      <c r="D4465" s="13" t="s">
        <v>82</v>
      </c>
      <c r="E4465" s="13" t="s">
        <v>85</v>
      </c>
      <c r="F4465" s="13" t="s">
        <v>15</v>
      </c>
      <c r="G4465" s="24" t="n">
        <v>0.2</v>
      </c>
      <c r="H4465" s="13" t="n">
        <v>50</v>
      </c>
      <c r="I4465" s="21" t="n">
        <f>G4465*H4465*7</f>
        <v>70</v>
      </c>
      <c r="J4465" s="13" t="s">
        <v>126</v>
      </c>
      <c r="K4465" s="15" t="s">
        <v>139</v>
      </c>
      <c r="L4465" s="15"/>
      <c r="M4465" s="16"/>
      <c r="N4465" s="12"/>
      <c r="O4465" s="12"/>
      <c r="P4465" s="12"/>
      <c r="Q4465" s="23" t="n">
        <f>M4467/H4465</f>
        <v>0.06</v>
      </c>
    </row>
    <row r="4466" ht="22.5" customHeight="1">
      <c r="A4466" s="78"/>
      <c r="B4466" s="34"/>
      <c r="C4466" s="13"/>
      <c r="D4466" s="20"/>
      <c r="E4466" s="20"/>
      <c r="F4466" s="20"/>
      <c r="G4466" s="106"/>
      <c r="H4466" s="20"/>
      <c r="I4466" s="20"/>
      <c r="J4466" s="13" t="s">
        <v>127</v>
      </c>
      <c r="K4466" s="15" t="n">
        <v>266</v>
      </c>
      <c r="L4466" s="15" t="n">
        <v>136</v>
      </c>
      <c r="M4466" s="16" t="n">
        <v>1</v>
      </c>
      <c r="N4466" s="12" t="n">
        <v>0.002</v>
      </c>
      <c r="O4466" s="12" t="n">
        <v>0.3</v>
      </c>
      <c r="P4466" s="12" t="n">
        <v>0.3</v>
      </c>
      <c r="Q4466" s="26"/>
    </row>
    <row r="4467" ht="22.5" customHeight="1">
      <c r="A4467" s="78"/>
      <c r="B4467" s="34"/>
      <c r="C4467" s="13"/>
      <c r="D4467" s="20"/>
      <c r="E4467" s="20"/>
      <c r="F4467" s="20"/>
      <c r="G4467" s="106"/>
      <c r="H4467" s="20"/>
      <c r="I4467" s="20"/>
      <c r="J4467" s="13" t="s">
        <v>128</v>
      </c>
      <c r="K4467" s="15" t="n">
        <v>589</v>
      </c>
      <c r="L4467" s="15" t="n">
        <v>221</v>
      </c>
      <c r="M4467" s="16" t="n">
        <v>3</v>
      </c>
      <c r="N4467" s="12" t="n">
        <v>0.004</v>
      </c>
      <c r="O4467" s="12" t="n">
        <v>0.3</v>
      </c>
      <c r="P4467" s="12" t="n">
        <v>0.9</v>
      </c>
      <c r="Q4467" s="26"/>
    </row>
    <row r="4468" ht="22.5" customHeight="1">
      <c r="A4468" s="78"/>
      <c r="B4468" s="34"/>
      <c r="C4468" s="13" t="n">
        <v>11078981</v>
      </c>
      <c r="D4468" s="13" t="s">
        <v>82</v>
      </c>
      <c r="E4468" s="13" t="s">
        <v>83</v>
      </c>
      <c r="F4468" s="13" t="s">
        <v>15</v>
      </c>
      <c r="G4468" s="24" t="n">
        <v>0.2</v>
      </c>
      <c r="H4468" s="13" t="n">
        <v>50</v>
      </c>
      <c r="I4468" s="21" t="n">
        <f>G4468*H4468*7</f>
        <v>70</v>
      </c>
      <c r="J4468" s="13" t="s">
        <v>126</v>
      </c>
      <c r="K4468" s="15" t="s">
        <v>139</v>
      </c>
      <c r="L4468" s="15"/>
      <c r="M4468" s="16"/>
      <c r="N4468" s="12"/>
      <c r="O4468" s="12"/>
      <c r="P4468" s="12"/>
      <c r="Q4468" s="23" t="n">
        <f>M4470/H4468</f>
        <v>0</v>
      </c>
    </row>
    <row r="4469" ht="22.5" customHeight="1">
      <c r="A4469" s="78"/>
      <c r="B4469" s="34"/>
      <c r="C4469" s="13"/>
      <c r="D4469" s="20"/>
      <c r="E4469" s="20"/>
      <c r="F4469" s="20"/>
      <c r="G4469" s="106"/>
      <c r="H4469" s="20"/>
      <c r="I4469" s="20"/>
      <c r="J4469" s="13" t="s">
        <v>127</v>
      </c>
      <c r="K4469" s="15" t="n">
        <v>79</v>
      </c>
      <c r="L4469" s="15" t="n">
        <v>5</v>
      </c>
      <c r="M4469" s="16" t="n">
        <v>0</v>
      </c>
      <c r="N4469" s="12" t="n">
        <v>0</v>
      </c>
      <c r="O4469" s="12" t="n">
        <v>0</v>
      </c>
      <c r="P4469" s="12" t="n">
        <v>0</v>
      </c>
      <c r="Q4469" s="26"/>
    </row>
    <row r="4470" ht="22.5" customHeight="1">
      <c r="A4470" s="78"/>
      <c r="B4470" s="34"/>
      <c r="C4470" s="13"/>
      <c r="D4470" s="20"/>
      <c r="E4470" s="20"/>
      <c r="F4470" s="20"/>
      <c r="G4470" s="106"/>
      <c r="H4470" s="20"/>
      <c r="I4470" s="20"/>
      <c r="J4470" s="13" t="s">
        <v>128</v>
      </c>
      <c r="K4470" s="15" t="n">
        <v>181</v>
      </c>
      <c r="L4470" s="15" t="n">
        <v>9</v>
      </c>
      <c r="M4470" s="16" t="n">
        <v>0</v>
      </c>
      <c r="N4470" s="12" t="n">
        <v>0</v>
      </c>
      <c r="O4470" s="12" t="n">
        <v>0</v>
      </c>
      <c r="P4470" s="12" t="n">
        <v>0</v>
      </c>
      <c r="Q4470" s="26"/>
    </row>
    <row r="4471" ht="22.5" customHeight="1">
      <c r="A4471" s="78"/>
      <c r="B4471" s="34"/>
      <c r="C4471" s="13" t="n">
        <v>11080833</v>
      </c>
      <c r="D4471" s="13" t="s">
        <v>82</v>
      </c>
      <c r="E4471" s="13" t="s">
        <v>84</v>
      </c>
      <c r="F4471" s="13" t="s">
        <v>15</v>
      </c>
      <c r="G4471" s="24" t="n">
        <v>0.2</v>
      </c>
      <c r="H4471" s="13" t="n">
        <v>50</v>
      </c>
      <c r="I4471" s="21" t="n">
        <f>G4471*H4471*7</f>
        <v>70</v>
      </c>
      <c r="J4471" s="13" t="s">
        <v>126</v>
      </c>
      <c r="K4471" s="15" t="s">
        <v>139</v>
      </c>
      <c r="L4471" s="15"/>
      <c r="M4471" s="16"/>
      <c r="N4471" s="12"/>
      <c r="O4471" s="12"/>
      <c r="P4471" s="12"/>
      <c r="Q4471" s="23" t="n">
        <f>M4473/H4471</f>
        <v>0</v>
      </c>
    </row>
    <row r="4472" ht="22.5" customHeight="1">
      <c r="A4472" s="78"/>
      <c r="B4472" s="34"/>
      <c r="C4472" s="13"/>
      <c r="D4472" s="20"/>
      <c r="E4472" s="20"/>
      <c r="F4472" s="20"/>
      <c r="G4472" s="106"/>
      <c r="H4472" s="20"/>
      <c r="I4472" s="20"/>
      <c r="J4472" s="13" t="s">
        <v>127</v>
      </c>
      <c r="K4472" s="15" t="n">
        <v>11</v>
      </c>
      <c r="L4472" s="15" t="n">
        <v>2</v>
      </c>
      <c r="M4472" s="16" t="n">
        <v>0</v>
      </c>
      <c r="N4472" s="12" t="n">
        <v>0</v>
      </c>
      <c r="O4472" s="12" t="n">
        <v>0</v>
      </c>
      <c r="P4472" s="12" t="n">
        <v>0</v>
      </c>
      <c r="Q4472" s="26"/>
    </row>
    <row r="4473" ht="22.5" customHeight="1">
      <c r="A4473" s="78"/>
      <c r="B4473" s="34"/>
      <c r="C4473" s="13"/>
      <c r="D4473" s="20"/>
      <c r="E4473" s="20"/>
      <c r="F4473" s="20"/>
      <c r="G4473" s="106"/>
      <c r="H4473" s="20"/>
      <c r="I4473" s="20"/>
      <c r="J4473" s="13" t="s">
        <v>128</v>
      </c>
      <c r="K4473" s="15" t="n">
        <v>24</v>
      </c>
      <c r="L4473" s="15" t="n">
        <v>4</v>
      </c>
      <c r="M4473" s="16" t="n">
        <v>0</v>
      </c>
      <c r="N4473" s="12" t="n">
        <v>0</v>
      </c>
      <c r="O4473" s="12" t="n">
        <v>0</v>
      </c>
      <c r="P4473" s="12" t="n">
        <v>0</v>
      </c>
      <c r="Q4473" s="26"/>
    </row>
    <row r="4474" ht="22.5" customHeight="1">
      <c r="A4474" s="78"/>
      <c r="B4474" s="34"/>
      <c r="C4474" s="13" t="n">
        <v>11081056</v>
      </c>
      <c r="D4474" s="13" t="s">
        <v>82</v>
      </c>
      <c r="E4474" s="13" t="s">
        <v>86</v>
      </c>
      <c r="F4474" s="13" t="s">
        <v>15</v>
      </c>
      <c r="G4474" s="24" t="n">
        <v>0.2</v>
      </c>
      <c r="H4474" s="13" t="n">
        <v>50</v>
      </c>
      <c r="I4474" s="21" t="n">
        <f>G4474*H4474*7</f>
        <v>70</v>
      </c>
      <c r="J4474" s="13" t="s">
        <v>126</v>
      </c>
      <c r="K4474" s="15" t="s">
        <v>139</v>
      </c>
      <c r="L4474" s="15"/>
      <c r="M4474" s="16"/>
      <c r="N4474" s="12"/>
      <c r="O4474" s="12"/>
      <c r="P4474" s="12"/>
      <c r="Q4474" s="23" t="n">
        <f>M4476/H4474</f>
        <v>0</v>
      </c>
    </row>
    <row r="4475" ht="22.5" customHeight="1">
      <c r="A4475" s="78"/>
      <c r="B4475" s="34"/>
      <c r="C4475" s="13"/>
      <c r="D4475" s="20"/>
      <c r="E4475" s="20"/>
      <c r="F4475" s="20"/>
      <c r="G4475" s="106"/>
      <c r="H4475" s="20"/>
      <c r="I4475" s="20"/>
      <c r="J4475" s="13" t="s">
        <v>127</v>
      </c>
      <c r="K4475" s="15" t="n">
        <v>25</v>
      </c>
      <c r="L4475" s="15" t="n">
        <v>5</v>
      </c>
      <c r="M4475" s="16" t="n">
        <v>0</v>
      </c>
      <c r="N4475" s="12" t="n">
        <v>0</v>
      </c>
      <c r="O4475" s="12" t="n">
        <v>0</v>
      </c>
      <c r="P4475" s="12" t="n">
        <v>0</v>
      </c>
      <c r="Q4475" s="26"/>
    </row>
    <row r="4476" ht="22.5" customHeight="1">
      <c r="A4476" s="78"/>
      <c r="B4476" s="34"/>
      <c r="C4476" s="13"/>
      <c r="D4476" s="20"/>
      <c r="E4476" s="20"/>
      <c r="F4476" s="20"/>
      <c r="G4476" s="106"/>
      <c r="H4476" s="20"/>
      <c r="I4476" s="20"/>
      <c r="J4476" s="13" t="s">
        <v>128</v>
      </c>
      <c r="K4476" s="15" t="n">
        <v>113</v>
      </c>
      <c r="L4476" s="15" t="n">
        <v>12</v>
      </c>
      <c r="M4476" s="16" t="n">
        <v>0</v>
      </c>
      <c r="N4476" s="12" t="n">
        <v>0</v>
      </c>
      <c r="O4476" s="12" t="n">
        <v>0</v>
      </c>
      <c r="P4476" s="12" t="n">
        <v>0</v>
      </c>
      <c r="Q4476" s="26"/>
    </row>
    <row r="4477" ht="22.5" customHeight="1">
      <c r="A4477" s="78"/>
      <c r="B4477" s="34"/>
      <c r="C4477" s="13" t="n">
        <v>11078963</v>
      </c>
      <c r="D4477" s="13" t="s">
        <v>81</v>
      </c>
      <c r="E4477" s="13" t="s">
        <v>14</v>
      </c>
      <c r="F4477" s="13" t="s">
        <v>15</v>
      </c>
      <c r="G4477" s="24" t="n">
        <v>0.4</v>
      </c>
      <c r="H4477" s="13" t="n">
        <v>100</v>
      </c>
      <c r="I4477" s="21" t="n">
        <f>G4477*H4477*7</f>
        <v>280</v>
      </c>
      <c r="J4477" s="13" t="s">
        <v>126</v>
      </c>
      <c r="K4477" s="15" t="s">
        <v>139</v>
      </c>
      <c r="L4477" s="15"/>
      <c r="M4477" s="16"/>
      <c r="N4477" s="12"/>
      <c r="O4477" s="12"/>
      <c r="P4477" s="12"/>
      <c r="Q4477" s="23" t="n">
        <f>M4479/H4477</f>
        <v>0.28</v>
      </c>
    </row>
    <row r="4478" ht="22.5" customHeight="1">
      <c r="A4478" s="78"/>
      <c r="B4478" s="34"/>
      <c r="C4478" s="13"/>
      <c r="D4478" s="20"/>
      <c r="E4478" s="20"/>
      <c r="F4478" s="20"/>
      <c r="G4478" s="106"/>
      <c r="H4478" s="20"/>
      <c r="I4478" s="20"/>
      <c r="J4478" s="13" t="s">
        <v>127</v>
      </c>
      <c r="K4478" s="15" t="n">
        <v>2033</v>
      </c>
      <c r="L4478" s="15" t="n">
        <v>135</v>
      </c>
      <c r="M4478" s="16" t="n">
        <v>7</v>
      </c>
      <c r="N4478" s="12" t="n">
        <v>0.021</v>
      </c>
      <c r="O4478" s="12" t="n">
        <v>0.4</v>
      </c>
      <c r="P4478" s="12" t="n">
        <v>2.8</v>
      </c>
      <c r="Q4478" s="26"/>
    </row>
    <row r="4479" ht="22.5" customHeight="1">
      <c r="A4479" s="78"/>
      <c r="B4479" s="34"/>
      <c r="C4479" s="13"/>
      <c r="D4479" s="20"/>
      <c r="E4479" s="20"/>
      <c r="F4479" s="20"/>
      <c r="G4479" s="106"/>
      <c r="H4479" s="20"/>
      <c r="I4479" s="20"/>
      <c r="J4479" s="13" t="s">
        <v>128</v>
      </c>
      <c r="K4479" s="15" t="n">
        <v>5056</v>
      </c>
      <c r="L4479" s="15" t="n">
        <v>398</v>
      </c>
      <c r="M4479" s="16" t="n">
        <v>28</v>
      </c>
      <c r="N4479" s="12" t="n">
        <v>0.028</v>
      </c>
      <c r="O4479" s="12" t="n">
        <v>0.4</v>
      </c>
      <c r="P4479" s="12" t="n">
        <v>11.2</v>
      </c>
      <c r="Q4479" s="26"/>
    </row>
    <row r="4480" ht="22.5" customHeight="1">
      <c r="A4480" s="78"/>
      <c r="B4480" s="34"/>
      <c r="C4480" s="13" t="n">
        <v>91538300</v>
      </c>
      <c r="D4480" s="13" t="s">
        <v>74</v>
      </c>
      <c r="E4480" s="13" t="s">
        <v>36</v>
      </c>
      <c r="F4480" s="13" t="s">
        <v>15</v>
      </c>
      <c r="G4480" s="24" t="n">
        <v>0.14</v>
      </c>
      <c r="H4480" s="13" t="n">
        <v>300</v>
      </c>
      <c r="I4480" s="21" t="n">
        <f>G4480*H4480*7</f>
        <v>294</v>
      </c>
      <c r="J4480" s="13" t="s">
        <v>126</v>
      </c>
      <c r="K4480" s="15" t="s">
        <v>139</v>
      </c>
      <c r="L4480" s="15"/>
      <c r="M4480" s="16"/>
      <c r="N4480" s="12"/>
      <c r="O4480" s="12"/>
      <c r="P4480" s="12"/>
      <c r="Q4480" s="23" t="n">
        <f>M4482/H4480</f>
        <v>0.0266666666666667</v>
      </c>
    </row>
    <row r="4481" ht="22.5" customHeight="1">
      <c r="A4481" s="78"/>
      <c r="B4481" s="34"/>
      <c r="C4481" s="13"/>
      <c r="D4481" s="20"/>
      <c r="E4481" s="20"/>
      <c r="F4481" s="20"/>
      <c r="G4481" s="106"/>
      <c r="H4481" s="20"/>
      <c r="I4481" s="20"/>
      <c r="J4481" s="13" t="s">
        <v>127</v>
      </c>
      <c r="K4481" s="15" t="n">
        <v>2258</v>
      </c>
      <c r="L4481" s="15" t="n">
        <v>352</v>
      </c>
      <c r="M4481" s="16" t="n">
        <v>5</v>
      </c>
      <c r="N4481" s="12" t="n">
        <v>0.002</v>
      </c>
      <c r="O4481" s="12" t="n">
        <v>0.14</v>
      </c>
      <c r="P4481" s="12" t="n">
        <v>0.7</v>
      </c>
      <c r="Q4481" s="26"/>
    </row>
    <row r="4482" ht="22.5" customHeight="1">
      <c r="A4482" s="78"/>
      <c r="B4482" s="34"/>
      <c r="C4482" s="13"/>
      <c r="D4482" s="20"/>
      <c r="E4482" s="20"/>
      <c r="F4482" s="20"/>
      <c r="G4482" s="106"/>
      <c r="H4482" s="20"/>
      <c r="I4482" s="20"/>
      <c r="J4482" s="13" t="s">
        <v>128</v>
      </c>
      <c r="K4482" s="15" t="n">
        <v>3982</v>
      </c>
      <c r="L4482" s="15" t="n">
        <v>551</v>
      </c>
      <c r="M4482" s="16" t="n">
        <v>8</v>
      </c>
      <c r="N4482" s="12" t="n">
        <v>0.002</v>
      </c>
      <c r="O4482" s="12" t="n">
        <v>0.14</v>
      </c>
      <c r="P4482" s="12" t="n">
        <v>1.12</v>
      </c>
      <c r="Q4482" s="26"/>
    </row>
    <row r="4483" ht="22.5" customHeight="1">
      <c r="A4483" s="78"/>
      <c r="B4483" s="34"/>
      <c r="C4483" s="13" t="n">
        <v>91538301</v>
      </c>
      <c r="D4483" s="13" t="s">
        <v>74</v>
      </c>
      <c r="E4483" s="13" t="s">
        <v>14</v>
      </c>
      <c r="F4483" s="13" t="s">
        <v>15</v>
      </c>
      <c r="G4483" s="24" t="n">
        <v>0.22</v>
      </c>
      <c r="H4483" s="13" t="n">
        <v>200</v>
      </c>
      <c r="I4483" s="21" t="n">
        <f>G4483*H4483*7</f>
        <v>308</v>
      </c>
      <c r="J4483" s="13" t="s">
        <v>126</v>
      </c>
      <c r="K4483" s="15" t="s">
        <v>139</v>
      </c>
      <c r="L4483" s="15"/>
      <c r="M4483" s="16"/>
      <c r="N4483" s="12"/>
      <c r="O4483" s="12"/>
      <c r="P4483" s="12"/>
      <c r="Q4483" s="23" t="n">
        <f>M4485/H4483</f>
        <v>0.01</v>
      </c>
    </row>
    <row r="4484" ht="22.5" customHeight="1">
      <c r="A4484" s="78"/>
      <c r="B4484" s="34"/>
      <c r="C4484" s="13"/>
      <c r="D4484" s="20"/>
      <c r="E4484" s="20"/>
      <c r="F4484" s="20"/>
      <c r="G4484" s="106"/>
      <c r="H4484" s="20"/>
      <c r="I4484" s="20"/>
      <c r="J4484" s="13" t="s">
        <v>127</v>
      </c>
      <c r="K4484" s="15" t="n">
        <v>150</v>
      </c>
      <c r="L4484" s="15" t="n">
        <v>36</v>
      </c>
      <c r="M4484" s="16" t="n">
        <v>0</v>
      </c>
      <c r="N4484" s="12" t="n">
        <v>0</v>
      </c>
      <c r="O4484" s="12" t="n">
        <v>0</v>
      </c>
      <c r="P4484" s="12" t="n">
        <v>0</v>
      </c>
      <c r="Q4484" s="26"/>
    </row>
    <row r="4485" ht="22.5" customHeight="1">
      <c r="A4485" s="78"/>
      <c r="B4485" s="34"/>
      <c r="C4485" s="13"/>
      <c r="D4485" s="20"/>
      <c r="E4485" s="20"/>
      <c r="F4485" s="20"/>
      <c r="G4485" s="106"/>
      <c r="H4485" s="20"/>
      <c r="I4485" s="20"/>
      <c r="J4485" s="13" t="s">
        <v>128</v>
      </c>
      <c r="K4485" s="15" t="n">
        <v>335</v>
      </c>
      <c r="L4485" s="15" t="n">
        <v>81</v>
      </c>
      <c r="M4485" s="16" t="n">
        <v>2</v>
      </c>
      <c r="N4485" s="12" t="n">
        <v>0.005</v>
      </c>
      <c r="O4485" s="12" t="n">
        <v>0.22</v>
      </c>
      <c r="P4485" s="12" t="n">
        <v>0.44</v>
      </c>
      <c r="Q4485" s="26"/>
    </row>
    <row r="4486" ht="22.5" customHeight="1">
      <c r="A4486" s="78"/>
      <c r="B4486" s="34"/>
      <c r="C4486" s="13" t="n">
        <v>91538306</v>
      </c>
      <c r="D4486" s="13" t="s">
        <v>74</v>
      </c>
      <c r="E4486" s="13" t="s">
        <v>71</v>
      </c>
      <c r="F4486" s="13" t="s">
        <v>15</v>
      </c>
      <c r="G4486" s="24" t="n">
        <v>0.18</v>
      </c>
      <c r="H4486" s="13" t="n">
        <v>250</v>
      </c>
      <c r="I4486" s="21" t="n">
        <f>G4486*H4486*7</f>
        <v>315</v>
      </c>
      <c r="J4486" s="13" t="s">
        <v>126</v>
      </c>
      <c r="K4486" s="15" t="s">
        <v>139</v>
      </c>
      <c r="L4486" s="15"/>
      <c r="M4486" s="16"/>
      <c r="N4486" s="12"/>
      <c r="O4486" s="12"/>
      <c r="P4486" s="12"/>
      <c r="Q4486" s="23" t="n">
        <f>M4488/H4486</f>
        <v>0.008</v>
      </c>
    </row>
    <row r="4487" ht="22.5" customHeight="1">
      <c r="A4487" s="78"/>
      <c r="B4487" s="34"/>
      <c r="C4487" s="13"/>
      <c r="D4487" s="20"/>
      <c r="E4487" s="20"/>
      <c r="F4487" s="20"/>
      <c r="G4487" s="106"/>
      <c r="H4487" s="20"/>
      <c r="I4487" s="20"/>
      <c r="J4487" s="13" t="s">
        <v>127</v>
      </c>
      <c r="K4487" s="15" t="n">
        <v>875</v>
      </c>
      <c r="L4487" s="15" t="n">
        <v>183</v>
      </c>
      <c r="M4487" s="16" t="n">
        <v>1</v>
      </c>
      <c r="N4487" s="12" t="n">
        <v>0.001</v>
      </c>
      <c r="O4487" s="12" t="n">
        <v>0.18</v>
      </c>
      <c r="P4487" s="12" t="n">
        <v>0.18</v>
      </c>
      <c r="Q4487" s="26"/>
    </row>
    <row r="4488" ht="22.5" customHeight="1">
      <c r="A4488" s="78"/>
      <c r="B4488" s="34"/>
      <c r="C4488" s="13"/>
      <c r="D4488" s="20"/>
      <c r="E4488" s="20"/>
      <c r="F4488" s="20"/>
      <c r="G4488" s="106"/>
      <c r="H4488" s="20"/>
      <c r="I4488" s="20"/>
      <c r="J4488" s="13" t="s">
        <v>128</v>
      </c>
      <c r="K4488" s="15" t="n">
        <v>1598</v>
      </c>
      <c r="L4488" s="15" t="n">
        <v>308</v>
      </c>
      <c r="M4488" s="16" t="n">
        <v>2</v>
      </c>
      <c r="N4488" s="12" t="n">
        <v>0.001</v>
      </c>
      <c r="O4488" s="12" t="n">
        <v>0.18</v>
      </c>
      <c r="P4488" s="12" t="n">
        <v>0.36</v>
      </c>
      <c r="Q4488" s="26"/>
    </row>
    <row r="4489" ht="22.5" customHeight="1">
      <c r="A4489" s="78"/>
      <c r="B4489" s="34"/>
      <c r="C4489" s="13" t="n">
        <v>91538307</v>
      </c>
      <c r="D4489" s="13" t="s">
        <v>74</v>
      </c>
      <c r="E4489" s="13" t="s">
        <v>17</v>
      </c>
      <c r="F4489" s="13" t="s">
        <v>15</v>
      </c>
      <c r="G4489" s="24" t="n">
        <v>0.22</v>
      </c>
      <c r="H4489" s="13" t="n">
        <v>200</v>
      </c>
      <c r="I4489" s="21" t="n">
        <f>G4489*H4489*7</f>
        <v>308</v>
      </c>
      <c r="J4489" s="13" t="s">
        <v>126</v>
      </c>
      <c r="K4489" s="15" t="s">
        <v>139</v>
      </c>
      <c r="L4489" s="15"/>
      <c r="M4489" s="16"/>
      <c r="N4489" s="12"/>
      <c r="O4489" s="12"/>
      <c r="P4489" s="12"/>
      <c r="Q4489" s="23" t="n">
        <f>M4491/H4489</f>
        <v>0</v>
      </c>
    </row>
    <row r="4490" ht="22.5" customHeight="1">
      <c r="A4490" s="78"/>
      <c r="B4490" s="34"/>
      <c r="C4490" s="13"/>
      <c r="D4490" s="20"/>
      <c r="E4490" s="20"/>
      <c r="F4490" s="20"/>
      <c r="G4490" s="106"/>
      <c r="H4490" s="20"/>
      <c r="I4490" s="20"/>
      <c r="J4490" s="13" t="s">
        <v>127</v>
      </c>
      <c r="K4490" s="15" t="n">
        <v>22</v>
      </c>
      <c r="L4490" s="15" t="n">
        <v>4</v>
      </c>
      <c r="M4490" s="16" t="n">
        <v>0</v>
      </c>
      <c r="N4490" s="12" t="n">
        <v>0</v>
      </c>
      <c r="O4490" s="12" t="n">
        <v>0</v>
      </c>
      <c r="P4490" s="12" t="n">
        <v>0</v>
      </c>
      <c r="Q4490" s="26"/>
    </row>
    <row r="4491" ht="22.5" customHeight="1">
      <c r="A4491" s="78"/>
      <c r="B4491" s="34"/>
      <c r="C4491" s="13"/>
      <c r="D4491" s="20"/>
      <c r="E4491" s="20"/>
      <c r="F4491" s="20"/>
      <c r="G4491" s="106"/>
      <c r="H4491" s="20"/>
      <c r="I4491" s="20"/>
      <c r="J4491" s="13" t="s">
        <v>128</v>
      </c>
      <c r="K4491" s="15" t="n">
        <v>40</v>
      </c>
      <c r="L4491" s="15" t="n">
        <v>11</v>
      </c>
      <c r="M4491" s="16" t="n">
        <v>0</v>
      </c>
      <c r="N4491" s="12" t="n">
        <v>0</v>
      </c>
      <c r="O4491" s="12" t="n">
        <v>0</v>
      </c>
      <c r="P4491" s="12" t="n">
        <v>0</v>
      </c>
      <c r="Q4491" s="26"/>
    </row>
    <row r="4492" ht="22.5" customHeight="1">
      <c r="A4492" s="78"/>
      <c r="B4492" s="34"/>
      <c r="C4492" s="13" t="n">
        <v>91538308</v>
      </c>
      <c r="D4492" s="13" t="s">
        <v>74</v>
      </c>
      <c r="E4492" s="13" t="s">
        <v>11</v>
      </c>
      <c r="F4492" s="13" t="s">
        <v>15</v>
      </c>
      <c r="G4492" s="24" t="n">
        <v>0.18</v>
      </c>
      <c r="H4492" s="13" t="n">
        <v>200</v>
      </c>
      <c r="I4492" s="21" t="n">
        <f>G4492*H4492*7</f>
        <v>252</v>
      </c>
      <c r="J4492" s="13" t="s">
        <v>126</v>
      </c>
      <c r="K4492" s="15" t="s">
        <v>139</v>
      </c>
      <c r="L4492" s="15"/>
      <c r="M4492" s="16"/>
      <c r="N4492" s="12"/>
      <c r="O4492" s="12"/>
      <c r="P4492" s="12"/>
      <c r="Q4492" s="23" t="n">
        <f>M4494/H4492</f>
        <v>0</v>
      </c>
    </row>
    <row r="4493" ht="22.5" customHeight="1">
      <c r="A4493" s="78"/>
      <c r="B4493" s="34"/>
      <c r="C4493" s="13"/>
      <c r="D4493" s="20"/>
      <c r="E4493" s="20"/>
      <c r="F4493" s="20"/>
      <c r="G4493" s="106"/>
      <c r="H4493" s="20"/>
      <c r="I4493" s="20"/>
      <c r="J4493" s="13" t="s">
        <v>127</v>
      </c>
      <c r="K4493" s="15" t="n">
        <v>42</v>
      </c>
      <c r="L4493" s="15" t="n">
        <v>3</v>
      </c>
      <c r="M4493" s="16" t="n">
        <v>0</v>
      </c>
      <c r="N4493" s="12" t="n">
        <v>0</v>
      </c>
      <c r="O4493" s="12" t="n">
        <v>0</v>
      </c>
      <c r="P4493" s="12" t="n">
        <v>0</v>
      </c>
      <c r="Q4493" s="26"/>
    </row>
    <row r="4494" ht="22.5" customHeight="1">
      <c r="A4494" s="78"/>
      <c r="B4494" s="34"/>
      <c r="C4494" s="13"/>
      <c r="D4494" s="20"/>
      <c r="E4494" s="20"/>
      <c r="F4494" s="20"/>
      <c r="G4494" s="106"/>
      <c r="H4494" s="20"/>
      <c r="I4494" s="20"/>
      <c r="J4494" s="13" t="s">
        <v>128</v>
      </c>
      <c r="K4494" s="15" t="n">
        <v>126</v>
      </c>
      <c r="L4494" s="15" t="n">
        <v>11</v>
      </c>
      <c r="M4494" s="16" t="n">
        <v>0</v>
      </c>
      <c r="N4494" s="12" t="n">
        <v>0</v>
      </c>
      <c r="O4494" s="12" t="n">
        <v>0</v>
      </c>
      <c r="P4494" s="12" t="n">
        <v>0</v>
      </c>
      <c r="Q4494" s="26"/>
    </row>
    <row r="4495" ht="22.5" customHeight="1">
      <c r="A4495" s="78"/>
      <c r="B4495" s="34"/>
      <c r="C4495" s="13" t="n">
        <v>91538309</v>
      </c>
      <c r="D4495" s="13" t="s">
        <v>74</v>
      </c>
      <c r="E4495" s="13" t="s">
        <v>46</v>
      </c>
      <c r="F4495" s="13" t="s">
        <v>15</v>
      </c>
      <c r="G4495" s="24" t="n">
        <v>0.18</v>
      </c>
      <c r="H4495" s="13" t="n">
        <v>198</v>
      </c>
      <c r="I4495" s="21" t="n">
        <f>G4495*H4495*7</f>
        <v>249.48</v>
      </c>
      <c r="J4495" s="13" t="s">
        <v>126</v>
      </c>
      <c r="K4495" s="15" t="s">
        <v>139</v>
      </c>
      <c r="L4495" s="15"/>
      <c r="M4495" s="16"/>
      <c r="N4495" s="12"/>
      <c r="O4495" s="12"/>
      <c r="P4495" s="12"/>
      <c r="Q4495" s="23" t="n">
        <f>M4497/H4495</f>
        <v>0</v>
      </c>
    </row>
    <row r="4496" ht="22.5" customHeight="1">
      <c r="A4496" s="78"/>
      <c r="B4496" s="34"/>
      <c r="C4496" s="13"/>
      <c r="D4496" s="20"/>
      <c r="E4496" s="20"/>
      <c r="F4496" s="20"/>
      <c r="G4496" s="106"/>
      <c r="H4496" s="20"/>
      <c r="I4496" s="20"/>
      <c r="J4496" s="13" t="s">
        <v>127</v>
      </c>
      <c r="K4496" s="15" t="n">
        <v>145</v>
      </c>
      <c r="L4496" s="15" t="n">
        <v>30</v>
      </c>
      <c r="M4496" s="16" t="n">
        <v>0</v>
      </c>
      <c r="N4496" s="12" t="n">
        <v>0</v>
      </c>
      <c r="O4496" s="12" t="n">
        <v>0</v>
      </c>
      <c r="P4496" s="12" t="n">
        <v>0</v>
      </c>
      <c r="Q4496" s="26"/>
    </row>
    <row r="4497" ht="22.5" customHeight="1">
      <c r="A4497" s="78"/>
      <c r="B4497" s="34"/>
      <c r="C4497" s="13"/>
      <c r="D4497" s="20"/>
      <c r="E4497" s="20"/>
      <c r="F4497" s="20"/>
      <c r="G4497" s="106"/>
      <c r="H4497" s="20"/>
      <c r="I4497" s="20"/>
      <c r="J4497" s="13" t="s">
        <v>128</v>
      </c>
      <c r="K4497" s="15" t="n">
        <v>288</v>
      </c>
      <c r="L4497" s="15" t="n">
        <v>45</v>
      </c>
      <c r="M4497" s="16" t="n">
        <v>0</v>
      </c>
      <c r="N4497" s="12" t="n">
        <v>0</v>
      </c>
      <c r="O4497" s="12" t="n">
        <v>0</v>
      </c>
      <c r="P4497" s="12" t="n">
        <v>0</v>
      </c>
      <c r="Q4497" s="26"/>
    </row>
    <row r="4498" ht="22.5" customHeight="1">
      <c r="A4498" s="78"/>
      <c r="B4498" s="34"/>
      <c r="C4498" s="13" t="n">
        <v>11511535</v>
      </c>
      <c r="D4498" s="13" t="s">
        <v>81</v>
      </c>
      <c r="E4498" s="13" t="s">
        <v>14</v>
      </c>
      <c r="F4498" s="13" t="s">
        <v>26</v>
      </c>
      <c r="G4498" s="24" t="n">
        <v>0.3</v>
      </c>
      <c r="H4498" s="13" t="n">
        <v>200</v>
      </c>
      <c r="I4498" s="21" t="n">
        <f>G4498*H4498*7</f>
        <v>420</v>
      </c>
      <c r="J4498" s="13" t="s">
        <v>126</v>
      </c>
      <c r="K4498" s="15" t="n">
        <v>28901</v>
      </c>
      <c r="L4498" s="15" t="n">
        <v>165</v>
      </c>
      <c r="M4498" s="16" t="n">
        <v>7</v>
      </c>
      <c r="N4498" s="12" t="n">
        <v>0.02</v>
      </c>
      <c r="O4498" s="12" t="n">
        <v>0.53</v>
      </c>
      <c r="P4498" s="12" t="n">
        <v>3.69</v>
      </c>
      <c r="Q4498" s="23" t="n">
        <f>M4500/H4498</f>
        <v>1.085</v>
      </c>
    </row>
    <row r="4499" ht="22.5" customHeight="1">
      <c r="A4499" s="78"/>
      <c r="B4499" s="34"/>
      <c r="C4499" s="13"/>
      <c r="D4499" s="20"/>
      <c r="E4499" s="20"/>
      <c r="F4499" s="20"/>
      <c r="G4499" s="106"/>
      <c r="H4499" s="20"/>
      <c r="I4499" s="20"/>
      <c r="J4499" s="13" t="s">
        <v>127</v>
      </c>
      <c r="K4499" s="15" t="n">
        <v>239343</v>
      </c>
      <c r="L4499" s="15" t="n">
        <v>1985</v>
      </c>
      <c r="M4499" s="16" t="n">
        <v>137</v>
      </c>
      <c r="N4499" s="12" t="n">
        <v>0.02</v>
      </c>
      <c r="O4499" s="12" t="n">
        <v>0.32</v>
      </c>
      <c r="P4499" s="12" t="n">
        <v>44.39</v>
      </c>
      <c r="Q4499" s="26"/>
    </row>
    <row r="4500" ht="22.5" customHeight="1">
      <c r="A4500" s="78"/>
      <c r="B4500" s="34"/>
      <c r="C4500" s="13"/>
      <c r="D4500" s="20"/>
      <c r="E4500" s="20"/>
      <c r="F4500" s="20"/>
      <c r="G4500" s="106"/>
      <c r="H4500" s="20"/>
      <c r="I4500" s="47"/>
      <c r="J4500" s="38" t="s">
        <v>128</v>
      </c>
      <c r="K4500" s="15" t="n">
        <v>301852</v>
      </c>
      <c r="L4500" s="15" t="n">
        <v>2499</v>
      </c>
      <c r="M4500" s="16" t="n">
        <v>217</v>
      </c>
      <c r="N4500" s="12" t="n">
        <v>0.02</v>
      </c>
      <c r="O4500" s="12" t="n">
        <v>0.26</v>
      </c>
      <c r="P4500" s="12" t="n">
        <v>56.83</v>
      </c>
      <c r="Q4500" s="26"/>
    </row>
    <row r="4501" ht="22.5" customHeight="1">
      <c r="A4501" s="78"/>
      <c r="B4501" s="34"/>
      <c r="C4501" s="13" t="n">
        <v>11792342</v>
      </c>
      <c r="D4501" s="13" t="s">
        <v>87</v>
      </c>
      <c r="E4501" s="13" t="s">
        <v>42</v>
      </c>
      <c r="F4501" s="13" t="s">
        <v>15</v>
      </c>
      <c r="G4501" s="24" t="n">
        <v>0.2</v>
      </c>
      <c r="H4501" s="52" t="n">
        <v>40</v>
      </c>
      <c r="I4501" s="21" t="n">
        <f>G4501*H4501*7</f>
        <v>56</v>
      </c>
      <c r="J4501" s="13" t="s">
        <v>126</v>
      </c>
      <c r="K4501" s="15" t="n">
        <v>60</v>
      </c>
      <c r="L4501" s="15" t="n">
        <v>4</v>
      </c>
      <c r="M4501" s="16" t="n">
        <v>0</v>
      </c>
      <c r="N4501" s="12" t="n">
        <v>0</v>
      </c>
      <c r="O4501" s="12" t="n">
        <v>0</v>
      </c>
      <c r="P4501" s="12" t="n">
        <v>0</v>
      </c>
      <c r="Q4501" s="23" t="n">
        <f>M4503/H4501</f>
        <v>0</v>
      </c>
    </row>
    <row r="4502" ht="22.5" customHeight="1">
      <c r="A4502" s="78"/>
      <c r="B4502" s="34"/>
      <c r="C4502" s="13"/>
      <c r="D4502" s="20"/>
      <c r="E4502" s="20"/>
      <c r="F4502" s="20"/>
      <c r="G4502" s="106"/>
      <c r="H4502" s="54"/>
      <c r="I4502" s="20"/>
      <c r="J4502" s="13" t="s">
        <v>127</v>
      </c>
      <c r="K4502" s="15" t="n">
        <v>7672</v>
      </c>
      <c r="L4502" s="15" t="n">
        <v>471</v>
      </c>
      <c r="M4502" s="16" t="n">
        <v>0</v>
      </c>
      <c r="N4502" s="12" t="n">
        <v>0</v>
      </c>
      <c r="O4502" s="12" t="n">
        <v>0</v>
      </c>
      <c r="P4502" s="12" t="n">
        <v>0</v>
      </c>
      <c r="Q4502" s="26"/>
    </row>
    <row r="4503" ht="22.5" customHeight="1">
      <c r="A4503" s="78"/>
      <c r="B4503" s="34"/>
      <c r="C4503" s="13"/>
      <c r="D4503" s="20"/>
      <c r="E4503" s="20"/>
      <c r="F4503" s="20"/>
      <c r="G4503" s="107"/>
      <c r="H4503" s="55"/>
      <c r="I4503" s="20"/>
      <c r="J4503" s="13" t="s">
        <v>128</v>
      </c>
      <c r="K4503" s="15" t="n">
        <v>16101</v>
      </c>
      <c r="L4503" s="15" t="n">
        <v>790</v>
      </c>
      <c r="M4503" s="16" t="n">
        <v>0</v>
      </c>
      <c r="N4503" s="12" t="n">
        <v>0</v>
      </c>
      <c r="O4503" s="12" t="n">
        <v>0</v>
      </c>
      <c r="P4503" s="12" t="n">
        <v>0</v>
      </c>
      <c r="Q4503" s="26"/>
    </row>
    <row r="4504" ht="22.5" customHeight="1">
      <c r="A4504" s="78"/>
      <c r="B4504" s="34"/>
      <c r="C4504" s="13" t="n">
        <v>5365722</v>
      </c>
      <c r="D4504" s="13" t="s">
        <v>67</v>
      </c>
      <c r="E4504" s="13" t="s">
        <v>65</v>
      </c>
      <c r="F4504" s="13" t="s">
        <v>12</v>
      </c>
      <c r="G4504" s="24" t="n">
        <v>0.3</v>
      </c>
      <c r="H4504" s="52" t="n">
        <v>50</v>
      </c>
      <c r="I4504" s="21" t="n">
        <f>G4504*H4504*7</f>
        <v>105</v>
      </c>
      <c r="J4504" s="13" t="s">
        <v>126</v>
      </c>
      <c r="K4504" s="15" t="n">
        <v>102</v>
      </c>
      <c r="L4504" s="15" t="n">
        <v>39</v>
      </c>
      <c r="M4504" s="16" t="n">
        <v>1</v>
      </c>
      <c r="N4504" s="12" t="n">
        <v>0.004</v>
      </c>
      <c r="O4504" s="12" t="n">
        <v>0.156</v>
      </c>
      <c r="P4504" s="12" t="n">
        <v>0.1556</v>
      </c>
      <c r="Q4504" s="23" t="n">
        <f>M4506/H4504</f>
        <v>0.4</v>
      </c>
    </row>
    <row r="4505" ht="22.5" customHeight="1">
      <c r="A4505" s="78"/>
      <c r="B4505" s="34"/>
      <c r="C4505" s="13"/>
      <c r="D4505" s="20"/>
      <c r="E4505" s="20"/>
      <c r="F4505" s="20"/>
      <c r="G4505" s="106"/>
      <c r="H4505" s="54"/>
      <c r="I4505" s="20"/>
      <c r="J4505" s="13" t="s">
        <v>127</v>
      </c>
      <c r="K4505" s="15" t="n">
        <v>4558</v>
      </c>
      <c r="L4505" s="15" t="n">
        <v>1221</v>
      </c>
      <c r="M4505" s="16" t="n">
        <v>8</v>
      </c>
      <c r="N4505" s="12" t="n">
        <v>0.002</v>
      </c>
      <c r="O4505" s="12" t="n">
        <v>0.326</v>
      </c>
      <c r="P4505" s="12" t="n">
        <v>2.6046</v>
      </c>
      <c r="Q4505" s="26"/>
    </row>
    <row r="4506" ht="22.5" customHeight="1">
      <c r="A4506" s="78"/>
      <c r="B4506" s="34"/>
      <c r="C4506" s="13"/>
      <c r="D4506" s="20"/>
      <c r="E4506" s="20"/>
      <c r="F4506" s="20"/>
      <c r="G4506" s="107"/>
      <c r="H4506" s="55"/>
      <c r="I4506" s="20"/>
      <c r="J4506" s="13" t="s">
        <v>128</v>
      </c>
      <c r="K4506" s="15" t="n">
        <v>15465</v>
      </c>
      <c r="L4506" s="15" t="n">
        <v>4578</v>
      </c>
      <c r="M4506" s="16" t="n">
        <v>20</v>
      </c>
      <c r="N4506" s="12" t="n">
        <v>0.001</v>
      </c>
      <c r="O4506" s="12" t="n">
        <v>0.243</v>
      </c>
      <c r="P4506" s="12" t="n">
        <v>4.8659</v>
      </c>
      <c r="Q4506" s="26"/>
    </row>
    <row r="4507" ht="22.5" customHeight="1">
      <c r="A4507" s="78"/>
      <c r="B4507" s="34"/>
      <c r="C4507" s="13" t="n">
        <v>11924654</v>
      </c>
      <c r="D4507" s="13" t="s">
        <v>67</v>
      </c>
      <c r="E4507" s="13" t="s">
        <v>65</v>
      </c>
      <c r="F4507" s="13" t="s">
        <v>12</v>
      </c>
      <c r="G4507" s="24" t="n">
        <v>0.3</v>
      </c>
      <c r="H4507" s="52" t="n">
        <v>50</v>
      </c>
      <c r="I4507" s="21" t="n">
        <f>G4507*H4507*7</f>
        <v>105</v>
      </c>
      <c r="J4507" s="13" t="s">
        <v>126</v>
      </c>
      <c r="K4507" s="15" t="s">
        <v>139</v>
      </c>
      <c r="L4507" s="15"/>
      <c r="M4507" s="16"/>
      <c r="N4507" s="12"/>
      <c r="O4507" s="12"/>
      <c r="P4507" s="12"/>
      <c r="Q4507" s="23" t="n">
        <f>M4509/H4507</f>
        <v>0</v>
      </c>
    </row>
    <row r="4508" ht="22.5" customHeight="1">
      <c r="A4508" s="78"/>
      <c r="B4508" s="34"/>
      <c r="C4508" s="13"/>
      <c r="D4508" s="20"/>
      <c r="E4508" s="20"/>
      <c r="F4508" s="20"/>
      <c r="G4508" s="106"/>
      <c r="H4508" s="54"/>
      <c r="I4508" s="20"/>
      <c r="J4508" s="13" t="s">
        <v>127</v>
      </c>
      <c r="K4508" s="15" t="n">
        <v>121</v>
      </c>
      <c r="L4508" s="15" t="n">
        <v>31</v>
      </c>
      <c r="M4508" s="16" t="n">
        <v>0</v>
      </c>
      <c r="N4508" s="12" t="n">
        <v>0</v>
      </c>
      <c r="O4508" s="12" t="n">
        <v>0</v>
      </c>
      <c r="P4508" s="12" t="n">
        <v>0.0057</v>
      </c>
      <c r="Q4508" s="26"/>
    </row>
    <row r="4509" ht="22.5" customHeight="1">
      <c r="A4509" s="78"/>
      <c r="B4509" s="34"/>
      <c r="C4509" s="13"/>
      <c r="D4509" s="20"/>
      <c r="E4509" s="20"/>
      <c r="F4509" s="20"/>
      <c r="G4509" s="107"/>
      <c r="H4509" s="55"/>
      <c r="I4509" s="20"/>
      <c r="J4509" s="13" t="s">
        <v>128</v>
      </c>
      <c r="K4509" s="15" t="n">
        <v>227</v>
      </c>
      <c r="L4509" s="15" t="n">
        <v>70</v>
      </c>
      <c r="M4509" s="16" t="n">
        <v>0</v>
      </c>
      <c r="N4509" s="12" t="n">
        <v>0</v>
      </c>
      <c r="O4509" s="12" t="n">
        <v>0</v>
      </c>
      <c r="P4509" s="12" t="n">
        <v>0.0209</v>
      </c>
      <c r="Q4509" s="26"/>
    </row>
    <row r="4510" ht="22.5" customHeight="1">
      <c r="A4510" s="78"/>
      <c r="B4510" s="34"/>
      <c r="C4510" s="13" t="n">
        <v>12011132</v>
      </c>
      <c r="D4510" s="13" t="s">
        <v>88</v>
      </c>
      <c r="E4510" s="13" t="s">
        <v>14</v>
      </c>
      <c r="F4510" s="13" t="s">
        <v>15</v>
      </c>
      <c r="G4510" s="24" t="n">
        <v>0.2</v>
      </c>
      <c r="H4510" s="52" t="n">
        <v>100</v>
      </c>
      <c r="I4510" s="21" t="n">
        <f>G4510*H4510*7</f>
        <v>140</v>
      </c>
      <c r="J4510" s="13" t="s">
        <v>126</v>
      </c>
      <c r="K4510" s="15" t="n">
        <v>49</v>
      </c>
      <c r="L4510" s="15" t="n">
        <v>16</v>
      </c>
      <c r="M4510" s="16" t="n">
        <v>0</v>
      </c>
      <c r="N4510" s="12" t="n">
        <v>0</v>
      </c>
      <c r="O4510" s="12" t="n">
        <v>0</v>
      </c>
      <c r="P4510" s="12" t="n">
        <v>0</v>
      </c>
      <c r="Q4510" s="23" t="n">
        <f>M4512/H4510</f>
        <v>1</v>
      </c>
    </row>
    <row r="4511" ht="22.5" customHeight="1">
      <c r="A4511" s="78"/>
      <c r="B4511" s="34"/>
      <c r="C4511" s="13"/>
      <c r="D4511" s="20"/>
      <c r="E4511" s="20"/>
      <c r="F4511" s="20"/>
      <c r="G4511" s="106"/>
      <c r="H4511" s="54"/>
      <c r="I4511" s="20"/>
      <c r="J4511" s="13" t="s">
        <v>127</v>
      </c>
      <c r="K4511" s="15" t="n">
        <v>2492</v>
      </c>
      <c r="L4511" s="15" t="n">
        <v>526</v>
      </c>
      <c r="M4511" s="16" t="n">
        <v>16</v>
      </c>
      <c r="N4511" s="12" t="n">
        <v>0.006</v>
      </c>
      <c r="O4511" s="12" t="n">
        <v>0.2</v>
      </c>
      <c r="P4511" s="12" t="n">
        <v>3.2</v>
      </c>
      <c r="Q4511" s="26"/>
    </row>
    <row r="4512" ht="22.5" customHeight="1">
      <c r="A4512" s="78"/>
      <c r="B4512" s="34"/>
      <c r="C4512" s="13"/>
      <c r="D4512" s="20"/>
      <c r="E4512" s="20"/>
      <c r="F4512" s="20"/>
      <c r="G4512" s="107"/>
      <c r="H4512" s="55"/>
      <c r="I4512" s="20"/>
      <c r="J4512" s="13" t="s">
        <v>128</v>
      </c>
      <c r="K4512" s="15" t="n">
        <v>12364</v>
      </c>
      <c r="L4512" s="15" t="n">
        <v>4049</v>
      </c>
      <c r="M4512" s="16" t="n">
        <v>100</v>
      </c>
      <c r="N4512" s="12" t="n">
        <v>0.005</v>
      </c>
      <c r="O4512" s="12" t="n">
        <v>0.2</v>
      </c>
      <c r="P4512" s="12" t="n">
        <v>20</v>
      </c>
      <c r="Q4512" s="26"/>
    </row>
    <row r="4513" ht="22.5" customHeight="1">
      <c r="A4513" s="78"/>
      <c r="B4513" s="34"/>
      <c r="C4513" s="13" t="n">
        <v>12072287</v>
      </c>
      <c r="D4513" s="13" t="s">
        <v>81</v>
      </c>
      <c r="E4513" s="13" t="s">
        <v>14</v>
      </c>
      <c r="F4513" s="13" t="s">
        <v>15</v>
      </c>
      <c r="G4513" s="24" t="n">
        <v>0.5</v>
      </c>
      <c r="H4513" s="52" t="n">
        <v>200</v>
      </c>
      <c r="I4513" s="21" t="n">
        <f>G4513*H4513*7</f>
        <v>700</v>
      </c>
      <c r="J4513" s="13" t="s">
        <v>126</v>
      </c>
      <c r="K4513" s="15" t="n">
        <v>257</v>
      </c>
      <c r="L4513" s="15" t="n">
        <v>20</v>
      </c>
      <c r="M4513" s="16" t="n">
        <v>2</v>
      </c>
      <c r="N4513" s="12" t="n">
        <v>0.038</v>
      </c>
      <c r="O4513" s="12" t="n">
        <v>0.382</v>
      </c>
      <c r="P4513" s="12" t="n">
        <v>0.765</v>
      </c>
      <c r="Q4513" s="23" t="n">
        <f>M4515/H4513</f>
        <v>0.465</v>
      </c>
    </row>
    <row r="4514" ht="22.5" customHeight="1">
      <c r="A4514" s="78"/>
      <c r="B4514" s="34"/>
      <c r="C4514" s="13"/>
      <c r="D4514" s="20"/>
      <c r="E4514" s="20"/>
      <c r="F4514" s="20"/>
      <c r="G4514" s="106"/>
      <c r="H4514" s="54"/>
      <c r="I4514" s="20"/>
      <c r="J4514" s="13" t="s">
        <v>127</v>
      </c>
      <c r="K4514" s="15" t="n">
        <v>4396</v>
      </c>
      <c r="L4514" s="15" t="n">
        <v>272</v>
      </c>
      <c r="M4514" s="16" t="n">
        <v>20</v>
      </c>
      <c r="N4514" s="12" t="n">
        <v>0.018</v>
      </c>
      <c r="O4514" s="12" t="n">
        <v>0.25</v>
      </c>
      <c r="P4514" s="12" t="n">
        <v>4.991</v>
      </c>
      <c r="Q4514" s="26"/>
    </row>
    <row r="4515" ht="22.5" customHeight="1">
      <c r="A4515" s="79"/>
      <c r="B4515" s="30"/>
      <c r="C4515" s="13"/>
      <c r="D4515" s="20"/>
      <c r="E4515" s="20"/>
      <c r="F4515" s="20"/>
      <c r="G4515" s="107"/>
      <c r="H4515" s="55"/>
      <c r="I4515" s="20"/>
      <c r="J4515" s="13" t="s">
        <v>128</v>
      </c>
      <c r="K4515" s="15" t="n">
        <v>10790</v>
      </c>
      <c r="L4515" s="15" t="n">
        <v>1176</v>
      </c>
      <c r="M4515" s="16" t="n">
        <v>93</v>
      </c>
      <c r="N4515" s="12" t="n">
        <v>0.016</v>
      </c>
      <c r="O4515" s="12" t="n">
        <v>0.208</v>
      </c>
      <c r="P4515" s="12" t="n">
        <v>19.332</v>
      </c>
      <c r="Q4515" s="26"/>
    </row>
    <row r="4516" ht="22.5" customHeight="1">
      <c r="A4516" s="19"/>
      <c r="C4516" s="11"/>
      <c r="D4516" s="11"/>
      <c r="E4516" s="11"/>
      <c r="F4516" s="11"/>
      <c r="G4516" s="18"/>
      <c r="H4516" s="11"/>
      <c r="I4516" s="18"/>
      <c r="J4516" s="11"/>
      <c r="K4516" s="16"/>
      <c r="L4516" s="16"/>
      <c r="M4516" s="16"/>
      <c r="N4516" s="16"/>
      <c r="O4516" s="16"/>
      <c r="P4516" s="71"/>
      <c r="Q4516" s="8"/>
    </row>
    <row r="4517" ht="22.5" customHeight="1">
      <c r="A4517" s="19" t="s">
        <v>123</v>
      </c>
      <c r="B4517" s="9" t="s">
        <v>151</v>
      </c>
      <c r="C4517" s="11"/>
      <c r="D4517" s="11"/>
      <c r="E4517" s="11"/>
      <c r="F4517" s="11"/>
      <c r="G4517" s="18"/>
      <c r="H4517" s="11"/>
      <c r="I4517" s="18"/>
      <c r="J4517" s="11"/>
      <c r="K4517" s="22" t="n">
        <f>K4520+K4523+K4526+K4529+K4532+K4535+K4538+K4541+K4544+K4547+K4550+K4553+K4556+K4559+K4562+K4565+K4568+K4571+K4574+K4577+K4580+K4583+K4586+K4589+K4592+K4595+K4598+K4601+K4604+K4607+K4610+K4613+K4616+K4619+K4622+K4625+K4628+K4631+K4634+K4637+K4640+K4643+K4646+K4649+K4652+K4655+K4658+K4661+K4664+K4667+K4670+K4673+K4676+K4679+K4682+K4685+K4688+K4691+K4694+K4697+K4700+K4703+K4706+K4709+K4712+K4715+K4718+K4721+K4724+K4727+K4730+K4733+K4736+K4739+K4742+K4745+K4748+K4751+K4754+K4757+K4760+K4763+K4766+K4769+K4772+K4775+K4778+K4781+K4784+K4787+K4790+K4793+K4796+K4799+K4802+K4805+K4808+K4811+K4814+K4817+K4820+K4823+K4826+K4829+K4832+K4835+K4838+K4841+K4844+K4847+K4850+K4853+K4856+K4859+K4862+K4865+K4868+K4871+K4874+K4877+K4880+K4883+K4886+K4889+K4892+K4895+K4898+K4901+K4904+K4907+K4910+K4913+K4916+K4919+K4922+K4925+K4928+K4931+K4934+K4937+K4940+K4943+K4946+K4949+K4952+K4955</f>
        <v>15145941</v>
      </c>
      <c r="L4517" s="22" t="n">
        <f>L4520+L4523+L4526+L4529+L4532+L4535+L4538+L4541+L4544+L4547+L4550+L4553+L4556+L4559+L4562+L4565+L4568+L4571+L4574+L4577+L4580+L4583+L4586+L4589+L4592+L4595+L4598+L4601+L4604+L4607+L4610+L4613+L4616+L4619+L4622+L4625+L4628+L4631+L4634+L4637+L4640+L4643+L4646+L4649+L4652+L4655+L4658+L4661+L4664+L4667+L4670+L4673+L4676+L4679+L4682+L4685+L4688+L4691+L4694+L4697+L4700+L4703+L4706+L4709+L4712+L4715+L4718+L4721+L4724+L4727+L4730+L4733+L4736+L4739+L4742+L4745+L4748+L4751+L4754+L4757+L4760+L4763+L4766+L4769+L4772+L4775+L4778+L4781+L4784+L4787+L4790+L4793+L4796+L4799+L4802+L4805+L4808+L4811+L4814+L4817+L4820+L4823+L4826+L4829+L4832+L4835+L4838+L4841+L4844+L4847+L4850+L4853+L4856+L4859+L4862+L4865+L4868+L4871+L4874+L4877+L4880+L4883+L4886+L4889+L4892+L4895+L4898+L4901+L4904+L4907+L4910+L4913+L4916+L4919+L4922+L4925+L4928+L4931+L4934+L4937+L4940+L4943+L4946+L4949+L4952+L4955</f>
        <v>1734957</v>
      </c>
      <c r="M4517" s="16"/>
      <c r="N4517" s="16"/>
      <c r="O4517" s="16"/>
      <c r="P4517" s="41" t="n">
        <f>P4520+P4523+P4526+P4529+P4532+P4535+P4538+P4541+P4544+P4547+P4550+P4553+P4556+P4559+P4562+P4565+P4568+P4571+P4574+P4577+P4580+P4583+P4586+P4589+P4592+P4595+P4598+P4601+P4604+P4607+P4610+P4613+P4616+P4619+P4622+P4625+P4628+P4631+P4634+P4637+P4640+P4643+P4646+P4649+P4652+P4655+P4658+P4661+P4664+P4667+P4670+P4673+P4676+P4679+P4682+P4685+P4688+P4691+P4694+P4697+P4700+P4703+P4706+P4709+P4712+P4715+P4718+P4721+P4724+P4727+P4730+P4733+P4736+P4739+P4742+P4745+P4748+P4751+P4754+P4757+P4760+P4763+P4766+P4769+P4772+P4775+P4778+P4781+P4784+P4787+P4790+P4793+P4796+P4799+P4802+P4805+P4808+P4811+P4814+P4817+P4820+P4823+P4826+P4829+P4832+P4835+P4838+P4841+P4844+P4847+P4850+P4853+P4856+P4859+P4862+P4865+P4868+P4871+P4874+P4877+P4880+P4883+P4886+P4889+P4892+P4895+P4898+P4901+P4904+P4907+P4910+P4913+P4916+P4919+P4922+P4925+P4928+P4931+P4934+P4937+P4940+P4943+P4946+P4949+P4952+P4955</f>
        <v>4445.3405</v>
      </c>
      <c r="Q4517" s="8"/>
    </row>
    <row r="4518" ht="22.5" customHeight="1">
      <c r="A4518" s="81" t="n">
        <v>46280</v>
      </c>
      <c r="B4518" s="76" t="s">
        <v>125</v>
      </c>
      <c r="C4518" s="13" t="n">
        <v>10813123</v>
      </c>
      <c r="D4518" s="13" t="s">
        <v>10</v>
      </c>
      <c r="E4518" s="13" t="s">
        <v>11</v>
      </c>
      <c r="F4518" s="13" t="s">
        <v>12</v>
      </c>
      <c r="G4518" s="24" t="n">
        <v>0.25</v>
      </c>
      <c r="H4518" s="13" t="n">
        <v>1000</v>
      </c>
      <c r="I4518" s="21" t="n">
        <f>G4518*H4518*7</f>
        <v>1750</v>
      </c>
      <c r="J4518" s="13" t="s">
        <v>126</v>
      </c>
      <c r="K4518" s="11" t="n">
        <v>15409</v>
      </c>
      <c r="L4518" s="11" t="n">
        <v>1350</v>
      </c>
      <c r="M4518" s="11" t="n">
        <v>0</v>
      </c>
      <c r="N4518" s="12" t="n">
        <v>0</v>
      </c>
      <c r="O4518" s="12" t="n">
        <v>0</v>
      </c>
      <c r="P4518" s="12" t="n">
        <v>2.9138</v>
      </c>
      <c r="Q4518" s="23" t="n">
        <f>M4520/H4518</f>
        <v>0.08</v>
      </c>
    </row>
    <row r="4519" ht="22.5" customHeight="1">
      <c r="A4519" s="78"/>
      <c r="B4519" s="34"/>
      <c r="C4519" s="13"/>
      <c r="D4519" s="20"/>
      <c r="E4519" s="20"/>
      <c r="F4519" s="20"/>
      <c r="G4519" s="29"/>
      <c r="H4519" s="20"/>
      <c r="I4519" s="20"/>
      <c r="J4519" s="13" t="s">
        <v>127</v>
      </c>
      <c r="K4519" s="11" t="n">
        <v>38958</v>
      </c>
      <c r="L4519" s="11" t="n">
        <v>3300</v>
      </c>
      <c r="M4519" s="11" t="n">
        <v>14</v>
      </c>
      <c r="N4519" s="12" t="n">
        <v>0</v>
      </c>
      <c r="O4519" s="12" t="n">
        <v>0.806</v>
      </c>
      <c r="P4519" s="12" t="n">
        <v>11.2839</v>
      </c>
      <c r="Q4519" s="26"/>
    </row>
    <row r="4520" ht="22.5" customHeight="1">
      <c r="A4520" s="78"/>
      <c r="B4520" s="34"/>
      <c r="C4520" s="13"/>
      <c r="D4520" s="20"/>
      <c r="E4520" s="20"/>
      <c r="F4520" s="20"/>
      <c r="G4520" s="29"/>
      <c r="H4520" s="20"/>
      <c r="I4520" s="20"/>
      <c r="J4520" s="13" t="s">
        <v>128</v>
      </c>
      <c r="K4520" s="11" t="n">
        <v>108596</v>
      </c>
      <c r="L4520" s="11" t="n">
        <v>9953</v>
      </c>
      <c r="M4520" s="11" t="n">
        <v>80</v>
      </c>
      <c r="N4520" s="12" t="n">
        <v>0.003</v>
      </c>
      <c r="O4520" s="12" t="n">
        <v>0.4163</v>
      </c>
      <c r="P4520" s="12" t="n">
        <v>33.3017</v>
      </c>
      <c r="Q4520" s="26"/>
    </row>
    <row r="4521" ht="22.5" customHeight="1">
      <c r="A4521" s="78"/>
      <c r="B4521" s="34"/>
      <c r="C4521" s="13" t="n">
        <v>1745925</v>
      </c>
      <c r="D4521" s="13" t="s">
        <v>13</v>
      </c>
      <c r="E4521" s="13" t="s">
        <v>14</v>
      </c>
      <c r="F4521" s="13" t="s">
        <v>15</v>
      </c>
      <c r="G4521" s="24" t="n">
        <v>0.15</v>
      </c>
      <c r="H4521" s="13" t="n">
        <v>500</v>
      </c>
      <c r="I4521" s="21" t="n">
        <f>G4521*H4521*7</f>
        <v>525</v>
      </c>
      <c r="J4521" s="13" t="s">
        <v>126</v>
      </c>
      <c r="K4521" s="17" t="n">
        <v>75</v>
      </c>
      <c r="L4521" s="15" t="n">
        <v>4</v>
      </c>
      <c r="M4521" s="15" t="n">
        <v>0</v>
      </c>
      <c r="N4521" s="12" t="n">
        <v>0</v>
      </c>
      <c r="O4521" s="12" t="n">
        <v>0</v>
      </c>
      <c r="P4521" s="12" t="n">
        <v>0</v>
      </c>
      <c r="Q4521" s="23" t="n">
        <f>M4523/H4521</f>
        <v>0.958</v>
      </c>
    </row>
    <row r="4522" ht="22.5" customHeight="1">
      <c r="A4522" s="78"/>
      <c r="B4522" s="34"/>
      <c r="C4522" s="13"/>
      <c r="D4522" s="20"/>
      <c r="E4522" s="20"/>
      <c r="F4522" s="20"/>
      <c r="G4522" s="29"/>
      <c r="H4522" s="20"/>
      <c r="I4522" s="20"/>
      <c r="J4522" s="13" t="s">
        <v>127</v>
      </c>
      <c r="K4522" s="17" t="n">
        <v>6849</v>
      </c>
      <c r="L4522" s="15" t="n">
        <v>2700</v>
      </c>
      <c r="M4522" s="15" t="n">
        <v>73</v>
      </c>
      <c r="N4522" s="12" t="n">
        <v>0.004</v>
      </c>
      <c r="O4522" s="12" t="n">
        <v>0.15</v>
      </c>
      <c r="P4522" s="12" t="n">
        <v>10.95</v>
      </c>
      <c r="Q4522" s="26"/>
    </row>
    <row r="4523" ht="22.5" customHeight="1">
      <c r="A4523" s="78"/>
      <c r="B4523" s="34"/>
      <c r="C4523" s="13"/>
      <c r="D4523" s="20"/>
      <c r="E4523" s="20"/>
      <c r="F4523" s="20"/>
      <c r="G4523" s="29"/>
      <c r="H4523" s="20"/>
      <c r="I4523" s="20"/>
      <c r="J4523" s="13" t="s">
        <v>128</v>
      </c>
      <c r="K4523" s="15" t="n">
        <v>39003</v>
      </c>
      <c r="L4523" s="15" t="n">
        <v>15803</v>
      </c>
      <c r="M4523" s="15" t="n">
        <v>479</v>
      </c>
      <c r="N4523" s="12" t="n">
        <v>0.005</v>
      </c>
      <c r="O4523" s="12" t="n">
        <v>0.15</v>
      </c>
      <c r="P4523" s="12" t="n">
        <v>71.85</v>
      </c>
      <c r="Q4523" s="26"/>
    </row>
    <row r="4524" ht="22.5" customHeight="1">
      <c r="A4524" s="78"/>
      <c r="B4524" s="34"/>
      <c r="C4524" s="13" t="n">
        <v>6951600</v>
      </c>
      <c r="D4524" s="13" t="s">
        <v>16</v>
      </c>
      <c r="E4524" s="13" t="s">
        <v>17</v>
      </c>
      <c r="F4524" s="13" t="s">
        <v>15</v>
      </c>
      <c r="G4524" s="24" t="n">
        <v>0.17</v>
      </c>
      <c r="H4524" s="13" t="n">
        <v>100</v>
      </c>
      <c r="I4524" s="21" t="n">
        <f>G4524*H4524*7</f>
        <v>119</v>
      </c>
      <c r="J4524" s="13" t="s">
        <v>126</v>
      </c>
      <c r="K4524" s="15" t="n">
        <v>65</v>
      </c>
      <c r="L4524" s="15" t="n">
        <v>4</v>
      </c>
      <c r="M4524" s="15" t="n">
        <v>0</v>
      </c>
      <c r="N4524" s="12" t="n">
        <v>0</v>
      </c>
      <c r="O4524" s="12" t="n">
        <v>0</v>
      </c>
      <c r="P4524" s="12" t="n">
        <v>0</v>
      </c>
      <c r="Q4524" s="23" t="n">
        <f>M4526/H4524</f>
        <v>0.83</v>
      </c>
    </row>
    <row r="4525" ht="22.5" customHeight="1">
      <c r="A4525" s="78"/>
      <c r="B4525" s="34"/>
      <c r="C4525" s="13"/>
      <c r="D4525" s="20"/>
      <c r="E4525" s="20"/>
      <c r="F4525" s="20"/>
      <c r="G4525" s="29"/>
      <c r="H4525" s="20"/>
      <c r="I4525" s="20"/>
      <c r="J4525" s="13" t="s">
        <v>127</v>
      </c>
      <c r="K4525" s="15" t="n">
        <v>321</v>
      </c>
      <c r="L4525" s="15" t="n">
        <v>45</v>
      </c>
      <c r="M4525" s="15" t="n">
        <v>0</v>
      </c>
      <c r="N4525" s="12" t="n">
        <v>0</v>
      </c>
      <c r="O4525" s="12" t="n">
        <v>0</v>
      </c>
      <c r="P4525" s="12" t="n">
        <v>0</v>
      </c>
      <c r="Q4525" s="26"/>
    </row>
    <row r="4526" ht="22.5" customHeight="1">
      <c r="A4526" s="78"/>
      <c r="B4526" s="34"/>
      <c r="C4526" s="13"/>
      <c r="D4526" s="20"/>
      <c r="E4526" s="20"/>
      <c r="F4526" s="20"/>
      <c r="G4526" s="29"/>
      <c r="H4526" s="20"/>
      <c r="I4526" s="20"/>
      <c r="J4526" s="13" t="s">
        <v>128</v>
      </c>
      <c r="K4526" s="15" t="n">
        <v>14746</v>
      </c>
      <c r="L4526" s="15" t="n">
        <v>6341</v>
      </c>
      <c r="M4526" s="15" t="n">
        <v>83</v>
      </c>
      <c r="N4526" s="12" t="n">
        <v>0.002</v>
      </c>
      <c r="O4526" s="12" t="n">
        <v>0.173</v>
      </c>
      <c r="P4526" s="12" t="n">
        <v>14.348</v>
      </c>
      <c r="Q4526" s="26"/>
    </row>
    <row r="4527" ht="22.5" customHeight="1">
      <c r="A4527" s="78"/>
      <c r="B4527" s="34"/>
      <c r="C4527" s="13" t="n">
        <v>6951594</v>
      </c>
      <c r="D4527" s="13" t="s">
        <v>16</v>
      </c>
      <c r="E4527" s="13" t="s">
        <v>18</v>
      </c>
      <c r="F4527" s="13" t="s">
        <v>15</v>
      </c>
      <c r="G4527" s="24" t="n">
        <v>0.7</v>
      </c>
      <c r="H4527" s="13" t="n">
        <v>400</v>
      </c>
      <c r="I4527" s="21" t="n">
        <f>G4527*H4527*7</f>
        <v>1960</v>
      </c>
      <c r="J4527" s="13" t="s">
        <v>126</v>
      </c>
      <c r="K4527" s="15" t="n">
        <v>454</v>
      </c>
      <c r="L4527" s="15" t="n">
        <v>23</v>
      </c>
      <c r="M4527" s="15" t="n">
        <v>0</v>
      </c>
      <c r="N4527" s="12" t="n">
        <v>0</v>
      </c>
      <c r="O4527" s="12" t="n">
        <v>0</v>
      </c>
      <c r="P4527" s="12" t="n">
        <v>0</v>
      </c>
      <c r="Q4527" s="23" t="n">
        <f>M4529/H4527</f>
        <v>0.4675</v>
      </c>
    </row>
    <row r="4528" ht="22.5" customHeight="1">
      <c r="A4528" s="78"/>
      <c r="B4528" s="34"/>
      <c r="C4528" s="13"/>
      <c r="D4528" s="20"/>
      <c r="E4528" s="20"/>
      <c r="F4528" s="20"/>
      <c r="G4528" s="29"/>
      <c r="H4528" s="20"/>
      <c r="I4528" s="20"/>
      <c r="J4528" s="13" t="s">
        <v>127</v>
      </c>
      <c r="K4528" s="15" t="n">
        <v>30941</v>
      </c>
      <c r="L4528" s="15" t="n">
        <v>13365</v>
      </c>
      <c r="M4528" s="15" t="n">
        <v>63</v>
      </c>
      <c r="N4528" s="12" t="n">
        <v>0.003</v>
      </c>
      <c r="O4528" s="12" t="n">
        <v>0.7</v>
      </c>
      <c r="P4528" s="12" t="n">
        <v>44.1</v>
      </c>
      <c r="Q4528" s="26"/>
    </row>
    <row r="4529" ht="22.5" customHeight="1">
      <c r="A4529" s="78"/>
      <c r="B4529" s="34"/>
      <c r="C4529" s="13"/>
      <c r="D4529" s="20"/>
      <c r="E4529" s="20"/>
      <c r="F4529" s="20"/>
      <c r="G4529" s="29"/>
      <c r="H4529" s="20"/>
      <c r="I4529" s="20"/>
      <c r="J4529" s="13" t="s">
        <v>128</v>
      </c>
      <c r="K4529" s="15" t="n">
        <v>116480</v>
      </c>
      <c r="L4529" s="15" t="n">
        <v>48655</v>
      </c>
      <c r="M4529" s="15" t="n">
        <v>187</v>
      </c>
      <c r="N4529" s="12" t="n">
        <v>0.003</v>
      </c>
      <c r="O4529" s="12" t="n">
        <v>0.7</v>
      </c>
      <c r="P4529" s="12" t="n">
        <v>130.9</v>
      </c>
      <c r="Q4529" s="26"/>
    </row>
    <row r="4530" ht="22.5" customHeight="1">
      <c r="A4530" s="78"/>
      <c r="B4530" s="34"/>
      <c r="C4530" s="13" t="n">
        <v>2732727</v>
      </c>
      <c r="D4530" s="13" t="s">
        <v>10</v>
      </c>
      <c r="E4530" s="13" t="s">
        <v>19</v>
      </c>
      <c r="F4530" s="13" t="s">
        <v>15</v>
      </c>
      <c r="G4530" s="24" t="n">
        <v>0.25</v>
      </c>
      <c r="H4530" s="13" t="n">
        <v>1000</v>
      </c>
      <c r="I4530" s="21" t="n">
        <f>G4530*H4530*7</f>
        <v>1750</v>
      </c>
      <c r="J4530" s="13" t="s">
        <v>126</v>
      </c>
      <c r="K4530" s="15" t="n">
        <v>333</v>
      </c>
      <c r="L4530" s="15" t="n">
        <v>123</v>
      </c>
      <c r="M4530" s="15" t="n">
        <v>11</v>
      </c>
      <c r="N4530" s="12" t="n">
        <v>0.022</v>
      </c>
      <c r="O4530" s="12" t="n">
        <v>0.25</v>
      </c>
      <c r="P4530" s="12" t="n">
        <v>2.75</v>
      </c>
      <c r="Q4530" s="23" t="n">
        <f>M4532/H4530</f>
        <v>0.36</v>
      </c>
    </row>
    <row r="4531" ht="22.5" customHeight="1">
      <c r="A4531" s="78"/>
      <c r="B4531" s="34"/>
      <c r="C4531" s="13"/>
      <c r="D4531" s="20"/>
      <c r="E4531" s="20"/>
      <c r="F4531" s="20"/>
      <c r="G4531" s="29"/>
      <c r="H4531" s="20"/>
      <c r="I4531" s="20"/>
      <c r="J4531" s="13" t="s">
        <v>127</v>
      </c>
      <c r="K4531" s="15" t="n">
        <v>14573</v>
      </c>
      <c r="L4531" s="15" t="n">
        <v>4244</v>
      </c>
      <c r="M4531" s="15" t="n">
        <v>70</v>
      </c>
      <c r="N4531" s="12" t="n">
        <v>0.004</v>
      </c>
      <c r="O4531" s="12" t="n">
        <v>0.249</v>
      </c>
      <c r="P4531" s="12" t="n">
        <v>17.425</v>
      </c>
      <c r="Q4531" s="26"/>
    </row>
    <row r="4532" ht="22.5" customHeight="1">
      <c r="A4532" s="78"/>
      <c r="B4532" s="34"/>
      <c r="C4532" s="13"/>
      <c r="D4532" s="20"/>
      <c r="E4532" s="20"/>
      <c r="F4532" s="20"/>
      <c r="G4532" s="29"/>
      <c r="H4532" s="20"/>
      <c r="I4532" s="20"/>
      <c r="J4532" s="13" t="s">
        <v>128</v>
      </c>
      <c r="K4532" s="15" t="n">
        <v>46659</v>
      </c>
      <c r="L4532" s="15" t="n">
        <v>14197</v>
      </c>
      <c r="M4532" s="15" t="n">
        <v>360</v>
      </c>
      <c r="N4532" s="12" t="n">
        <v>0.006</v>
      </c>
      <c r="O4532" s="12" t="n">
        <v>0.25</v>
      </c>
      <c r="P4532" s="12" t="n">
        <v>89.925</v>
      </c>
      <c r="Q4532" s="26"/>
    </row>
    <row r="4533" ht="22.5" customHeight="1">
      <c r="A4533" s="78"/>
      <c r="B4533" s="34"/>
      <c r="C4533" s="13" t="n">
        <v>5619156</v>
      </c>
      <c r="D4533" s="13" t="s">
        <v>10</v>
      </c>
      <c r="E4533" s="13" t="s">
        <v>19</v>
      </c>
      <c r="F4533" s="13" t="s">
        <v>12</v>
      </c>
      <c r="G4533" s="24" t="n">
        <v>0.24</v>
      </c>
      <c r="H4533" s="13" t="n">
        <v>500</v>
      </c>
      <c r="I4533" s="21" t="n">
        <f>G4533*H4533*7</f>
        <v>840</v>
      </c>
      <c r="J4533" s="13" t="s">
        <v>126</v>
      </c>
      <c r="K4533" s="15" t="n">
        <v>2964</v>
      </c>
      <c r="L4533" s="15" t="n">
        <v>554</v>
      </c>
      <c r="M4533" s="15" t="n">
        <v>1</v>
      </c>
      <c r="N4533" s="12" t="n">
        <v>0</v>
      </c>
      <c r="O4533" s="12" t="n">
        <v>0.1427</v>
      </c>
      <c r="P4533" s="12" t="n">
        <v>0.1427</v>
      </c>
      <c r="Q4533" s="23" t="n">
        <f>M4535/H4533</f>
        <v>0.014</v>
      </c>
    </row>
    <row r="4534" ht="22.5" customHeight="1">
      <c r="A4534" s="78"/>
      <c r="B4534" s="34"/>
      <c r="C4534" s="13"/>
      <c r="D4534" s="20"/>
      <c r="E4534" s="20"/>
      <c r="F4534" s="20"/>
      <c r="G4534" s="29"/>
      <c r="H4534" s="20"/>
      <c r="I4534" s="20"/>
      <c r="J4534" s="13" t="s">
        <v>127</v>
      </c>
      <c r="K4534" s="15" t="n">
        <v>32339</v>
      </c>
      <c r="L4534" s="15" t="n">
        <v>6234</v>
      </c>
      <c r="M4534" s="15" t="n">
        <v>4</v>
      </c>
      <c r="N4534" s="12" t="n">
        <v>0</v>
      </c>
      <c r="O4534" s="12" t="n">
        <v>0.34</v>
      </c>
      <c r="P4534" s="12" t="n">
        <v>1.3619</v>
      </c>
      <c r="Q4534" s="26"/>
    </row>
    <row r="4535" ht="22.5" customHeight="1">
      <c r="A4535" s="78"/>
      <c r="B4535" s="34"/>
      <c r="C4535" s="13"/>
      <c r="D4535" s="20"/>
      <c r="E4535" s="20"/>
      <c r="F4535" s="20"/>
      <c r="G4535" s="29"/>
      <c r="H4535" s="20"/>
      <c r="I4535" s="20"/>
      <c r="J4535" s="13" t="s">
        <v>128</v>
      </c>
      <c r="K4535" s="15" t="n">
        <v>64658</v>
      </c>
      <c r="L4535" s="15" t="n">
        <v>13161</v>
      </c>
      <c r="M4535" s="15" t="n">
        <v>7</v>
      </c>
      <c r="N4535" s="12" t="n">
        <v>0</v>
      </c>
      <c r="O4535" s="12" t="n">
        <v>0.399</v>
      </c>
      <c r="P4535" s="12" t="n">
        <v>2.7915</v>
      </c>
      <c r="Q4535" s="26"/>
    </row>
    <row r="4536" ht="22.5" customHeight="1">
      <c r="A4536" s="78"/>
      <c r="B4536" s="34"/>
      <c r="C4536" s="13" t="n">
        <v>6425889</v>
      </c>
      <c r="D4536" s="13" t="s">
        <v>10</v>
      </c>
      <c r="E4536" s="13" t="s">
        <v>20</v>
      </c>
      <c r="F4536" s="13" t="s">
        <v>15</v>
      </c>
      <c r="G4536" s="24" t="n">
        <v>0.25</v>
      </c>
      <c r="H4536" s="13" t="n">
        <v>400</v>
      </c>
      <c r="I4536" s="21" t="n">
        <f>G4536*H4536*7</f>
        <v>700</v>
      </c>
      <c r="J4536" s="13" t="s">
        <v>126</v>
      </c>
      <c r="K4536" s="15" t="n">
        <v>23</v>
      </c>
      <c r="L4536" s="15" t="n">
        <v>0</v>
      </c>
      <c r="M4536" s="15" t="n">
        <v>0</v>
      </c>
      <c r="N4536" s="12" t="n">
        <v>0</v>
      </c>
      <c r="O4536" s="12" t="n">
        <v>0</v>
      </c>
      <c r="P4536" s="12" t="n">
        <v>0</v>
      </c>
      <c r="Q4536" s="23" t="n">
        <v>0.003</v>
      </c>
    </row>
    <row r="4537" ht="22.5" customHeight="1">
      <c r="A4537" s="78"/>
      <c r="B4537" s="34"/>
      <c r="C4537" s="13"/>
      <c r="D4537" s="20"/>
      <c r="E4537" s="20"/>
      <c r="F4537" s="20"/>
      <c r="G4537" s="29"/>
      <c r="H4537" s="20"/>
      <c r="I4537" s="20"/>
      <c r="J4537" s="13" t="s">
        <v>127</v>
      </c>
      <c r="K4537" s="15" t="n">
        <v>3966</v>
      </c>
      <c r="L4537" s="36" t="n">
        <v>1295</v>
      </c>
      <c r="M4537" s="15" t="n">
        <v>21</v>
      </c>
      <c r="N4537" s="12" t="n">
        <v>0.004</v>
      </c>
      <c r="O4537" s="12" t="n">
        <v>0.254</v>
      </c>
      <c r="P4537" s="12" t="n">
        <v>5.325</v>
      </c>
      <c r="Q4537" s="26"/>
    </row>
    <row r="4538" ht="22.5" customHeight="1">
      <c r="A4538" s="78"/>
      <c r="B4538" s="34"/>
      <c r="C4538" s="13"/>
      <c r="D4538" s="20"/>
      <c r="E4538" s="20"/>
      <c r="F4538" s="20"/>
      <c r="G4538" s="29"/>
      <c r="H4538" s="20"/>
      <c r="I4538" s="20"/>
      <c r="J4538" s="13" t="s">
        <v>128</v>
      </c>
      <c r="K4538" s="15" t="n">
        <v>18239</v>
      </c>
      <c r="L4538" s="15" t="n">
        <v>6448</v>
      </c>
      <c r="M4538" s="15" t="n">
        <v>139</v>
      </c>
      <c r="N4538" s="12" t="n">
        <v>0.005</v>
      </c>
      <c r="O4538" s="12" t="n">
        <v>0.253</v>
      </c>
      <c r="P4538" s="12" t="n">
        <v>35.125</v>
      </c>
      <c r="Q4538" s="26"/>
    </row>
    <row r="4539" ht="22.5" customHeight="1">
      <c r="A4539" s="78"/>
      <c r="B4539" s="34"/>
      <c r="C4539" s="13" t="n">
        <v>6439005</v>
      </c>
      <c r="D4539" s="13" t="s">
        <v>10</v>
      </c>
      <c r="E4539" s="13" t="s">
        <v>20</v>
      </c>
      <c r="F4539" s="13" t="s">
        <v>21</v>
      </c>
      <c r="G4539" s="24" t="n">
        <v>0.25</v>
      </c>
      <c r="H4539" s="13" t="n">
        <v>300</v>
      </c>
      <c r="I4539" s="21" t="n">
        <f>G4539*H4539*7</f>
        <v>525</v>
      </c>
      <c r="J4539" s="13" t="s">
        <v>126</v>
      </c>
      <c r="K4539" s="15" t="n">
        <v>0</v>
      </c>
      <c r="L4539" s="15" t="n">
        <v>0</v>
      </c>
      <c r="M4539" s="15" t="n">
        <v>0</v>
      </c>
      <c r="N4539" s="12" t="n">
        <v>0</v>
      </c>
      <c r="O4539" s="12" t="n">
        <v>0</v>
      </c>
      <c r="P4539" s="12" t="n">
        <v>0</v>
      </c>
      <c r="Q4539" s="23" t="n">
        <f>M4541/H4539</f>
        <v>0.24</v>
      </c>
    </row>
    <row r="4540" ht="22.5" customHeight="1">
      <c r="A4540" s="78"/>
      <c r="B4540" s="34"/>
      <c r="C4540" s="13"/>
      <c r="D4540" s="20"/>
      <c r="E4540" s="20"/>
      <c r="F4540" s="20"/>
      <c r="G4540" s="29"/>
      <c r="H4540" s="20"/>
      <c r="I4540" s="20"/>
      <c r="J4540" s="13" t="s">
        <v>127</v>
      </c>
      <c r="K4540" s="15" t="n">
        <v>0</v>
      </c>
      <c r="L4540" s="15" t="n">
        <v>0</v>
      </c>
      <c r="M4540" s="15" t="n">
        <v>0</v>
      </c>
      <c r="N4540" s="12" t="n">
        <v>0</v>
      </c>
      <c r="O4540" s="12" t="n">
        <v>0</v>
      </c>
      <c r="P4540" s="12" t="n">
        <v>0</v>
      </c>
      <c r="Q4540" s="26"/>
    </row>
    <row r="4541" ht="22.5" customHeight="1">
      <c r="A4541" s="78"/>
      <c r="B4541" s="34"/>
      <c r="C4541" s="13"/>
      <c r="D4541" s="20"/>
      <c r="E4541" s="20"/>
      <c r="F4541" s="20"/>
      <c r="G4541" s="29"/>
      <c r="H4541" s="20"/>
      <c r="I4541" s="20"/>
      <c r="J4541" s="13" t="s">
        <v>128</v>
      </c>
      <c r="K4541" s="15" t="n">
        <v>58555</v>
      </c>
      <c r="L4541" s="15" t="n">
        <v>17169</v>
      </c>
      <c r="M4541" s="15" t="n">
        <v>72</v>
      </c>
      <c r="N4541" s="12" t="n">
        <v>0.001</v>
      </c>
      <c r="O4541" s="12" t="n">
        <v>0.25</v>
      </c>
      <c r="P4541" s="12" t="n">
        <v>18</v>
      </c>
      <c r="Q4541" s="26"/>
    </row>
    <row r="4542" ht="22.5" customHeight="1">
      <c r="A4542" s="78"/>
      <c r="B4542" s="34"/>
      <c r="C4542" s="13" t="n">
        <v>7203110</v>
      </c>
      <c r="D4542" s="13" t="s">
        <v>22</v>
      </c>
      <c r="E4542" s="13" t="s">
        <v>23</v>
      </c>
      <c r="F4542" s="13" t="s">
        <v>15</v>
      </c>
      <c r="G4542" s="24" t="n">
        <v>0.2</v>
      </c>
      <c r="H4542" s="13" t="n">
        <v>100</v>
      </c>
      <c r="I4542" s="21" t="n">
        <f>G4542*H4542*7</f>
        <v>140</v>
      </c>
      <c r="J4542" s="13" t="s">
        <v>126</v>
      </c>
      <c r="K4542" s="15" t="n">
        <v>312</v>
      </c>
      <c r="L4542" s="15" t="n">
        <v>23</v>
      </c>
      <c r="M4542" s="15" t="n">
        <v>0</v>
      </c>
      <c r="N4542" s="12" t="n">
        <v>0</v>
      </c>
      <c r="O4542" s="12" t="n">
        <v>0</v>
      </c>
      <c r="P4542" s="12" t="n">
        <v>0</v>
      </c>
      <c r="Q4542" s="23" t="n">
        <f>M4544/H4542</f>
        <v>0.03</v>
      </c>
    </row>
    <row r="4543" ht="22.5" customHeight="1">
      <c r="A4543" s="78"/>
      <c r="B4543" s="34"/>
      <c r="C4543" s="13"/>
      <c r="D4543" s="20"/>
      <c r="E4543" s="20"/>
      <c r="F4543" s="20"/>
      <c r="G4543" s="29"/>
      <c r="H4543" s="20"/>
      <c r="I4543" s="20"/>
      <c r="J4543" s="13" t="s">
        <v>127</v>
      </c>
      <c r="K4543" s="15" t="n">
        <v>2131</v>
      </c>
      <c r="L4543" s="15" t="n">
        <v>432</v>
      </c>
      <c r="M4543" s="15" t="n">
        <v>0</v>
      </c>
      <c r="N4543" s="12" t="n">
        <v>0</v>
      </c>
      <c r="O4543" s="12" t="n">
        <v>0</v>
      </c>
      <c r="P4543" s="12" t="n">
        <v>0</v>
      </c>
      <c r="Q4543" s="26"/>
    </row>
    <row r="4544" ht="22.5" customHeight="1">
      <c r="A4544" s="78"/>
      <c r="B4544" s="34"/>
      <c r="C4544" s="13"/>
      <c r="D4544" s="20"/>
      <c r="E4544" s="20"/>
      <c r="F4544" s="20"/>
      <c r="G4544" s="29"/>
      <c r="H4544" s="20"/>
      <c r="I4544" s="20"/>
      <c r="J4544" s="13" t="s">
        <v>128</v>
      </c>
      <c r="K4544" s="15" t="n">
        <v>12071</v>
      </c>
      <c r="L4544" s="15" t="n">
        <v>8306</v>
      </c>
      <c r="M4544" s="15" t="n">
        <v>3</v>
      </c>
      <c r="N4544" s="12" t="n">
        <v>0</v>
      </c>
      <c r="O4544" s="12" t="n">
        <v>0.2</v>
      </c>
      <c r="P4544" s="12" t="n">
        <v>0.6</v>
      </c>
      <c r="Q4544" s="26"/>
    </row>
    <row r="4545" ht="22.5" customHeight="1">
      <c r="A4545" s="78"/>
      <c r="B4545" s="34"/>
      <c r="C4545" s="13" t="n">
        <v>7202934</v>
      </c>
      <c r="D4545" s="13" t="s">
        <v>22</v>
      </c>
      <c r="E4545" s="13" t="s">
        <v>24</v>
      </c>
      <c r="F4545" s="13" t="s">
        <v>15</v>
      </c>
      <c r="G4545" s="24" t="n">
        <v>0.35</v>
      </c>
      <c r="H4545" s="13" t="n">
        <v>200</v>
      </c>
      <c r="I4545" s="21" t="n">
        <f>G4545*H4545*7</f>
        <v>490</v>
      </c>
      <c r="J4545" s="13" t="s">
        <v>126</v>
      </c>
      <c r="K4545" s="15" t="n">
        <v>576</v>
      </c>
      <c r="L4545" s="15" t="n">
        <v>135</v>
      </c>
      <c r="M4545" s="15" t="n">
        <v>0</v>
      </c>
      <c r="N4545" s="12" t="n">
        <v>0</v>
      </c>
      <c r="O4545" s="12" t="n">
        <v>0</v>
      </c>
      <c r="P4545" s="12" t="n">
        <v>0</v>
      </c>
      <c r="Q4545" s="23" t="n">
        <v>0</v>
      </c>
    </row>
    <row r="4546" ht="22.5" customHeight="1">
      <c r="A4546" s="78"/>
      <c r="B4546" s="34"/>
      <c r="C4546" s="13"/>
      <c r="D4546" s="20"/>
      <c r="E4546" s="20"/>
      <c r="F4546" s="20"/>
      <c r="G4546" s="29"/>
      <c r="H4546" s="20"/>
      <c r="I4546" s="20"/>
      <c r="J4546" s="13" t="s">
        <v>127</v>
      </c>
      <c r="K4546" s="17" t="n">
        <v>168689</v>
      </c>
      <c r="L4546" s="15" t="n">
        <v>108970</v>
      </c>
      <c r="M4546" s="15" t="n">
        <v>45</v>
      </c>
      <c r="N4546" s="12" t="n">
        <v>0</v>
      </c>
      <c r="O4546" s="12" t="n">
        <v>0.35</v>
      </c>
      <c r="P4546" s="12" t="n">
        <v>15.75</v>
      </c>
      <c r="Q4546" s="26"/>
    </row>
    <row r="4547" ht="22.5" customHeight="1">
      <c r="A4547" s="78"/>
      <c r="B4547" s="34"/>
      <c r="C4547" s="13"/>
      <c r="D4547" s="20"/>
      <c r="E4547" s="20"/>
      <c r="F4547" s="20"/>
      <c r="G4547" s="29"/>
      <c r="H4547" s="20"/>
      <c r="I4547" s="20"/>
      <c r="J4547" s="13" t="s">
        <v>128</v>
      </c>
      <c r="K4547" s="15" t="n">
        <v>318988</v>
      </c>
      <c r="L4547" s="15" t="n">
        <v>199083</v>
      </c>
      <c r="M4547" s="15" t="n">
        <v>91</v>
      </c>
      <c r="N4547" s="12" t="n">
        <v>0</v>
      </c>
      <c r="O4547" s="12" t="n">
        <v>0.35</v>
      </c>
      <c r="P4547" s="12" t="n">
        <v>31.85</v>
      </c>
      <c r="Q4547" s="26"/>
    </row>
    <row r="4548" ht="22.5" customHeight="1">
      <c r="A4548" s="78"/>
      <c r="B4548" s="34"/>
      <c r="C4548" s="13" t="n">
        <v>5847496</v>
      </c>
      <c r="D4548" s="13" t="s">
        <v>10</v>
      </c>
      <c r="E4548" s="13" t="s">
        <v>25</v>
      </c>
      <c r="F4548" s="13" t="s">
        <v>12</v>
      </c>
      <c r="G4548" s="24" t="n">
        <v>0.3</v>
      </c>
      <c r="H4548" s="13" t="n">
        <v>200</v>
      </c>
      <c r="I4548" s="21" t="n">
        <f>G4548*H4548*7</f>
        <v>420</v>
      </c>
      <c r="J4548" s="13" t="s">
        <v>126</v>
      </c>
      <c r="K4548" s="15" t="n">
        <v>1101</v>
      </c>
      <c r="L4548" s="15" t="n">
        <v>92</v>
      </c>
      <c r="M4548" s="15" t="n">
        <v>0</v>
      </c>
      <c r="N4548" s="12" t="n">
        <v>0</v>
      </c>
      <c r="O4548" s="12" t="n">
        <v>0</v>
      </c>
      <c r="P4548" s="12" t="n">
        <v>0.0584</v>
      </c>
      <c r="Q4548" s="23" t="n">
        <f>M4550/H4548</f>
        <v>0.01</v>
      </c>
    </row>
    <row r="4549" ht="22.5" customHeight="1">
      <c r="A4549" s="78"/>
      <c r="B4549" s="34"/>
      <c r="C4549" s="13"/>
      <c r="D4549" s="20"/>
      <c r="E4549" s="20"/>
      <c r="F4549" s="20"/>
      <c r="G4549" s="29"/>
      <c r="H4549" s="20"/>
      <c r="I4549" s="20"/>
      <c r="J4549" s="13" t="s">
        <v>127</v>
      </c>
      <c r="K4549" s="15" t="n">
        <v>5737</v>
      </c>
      <c r="L4549" s="15" t="n">
        <v>828</v>
      </c>
      <c r="M4549" s="15" t="n">
        <v>1</v>
      </c>
      <c r="N4549" s="12" t="n">
        <v>0.001</v>
      </c>
      <c r="O4549" s="12" t="n">
        <v>0.5988</v>
      </c>
      <c r="P4549" s="12" t="n">
        <v>0.5988</v>
      </c>
      <c r="Q4549" s="26"/>
    </row>
    <row r="4550" ht="22.5" customHeight="1">
      <c r="A4550" s="78"/>
      <c r="B4550" s="34"/>
      <c r="C4550" s="13"/>
      <c r="D4550" s="20"/>
      <c r="E4550" s="20"/>
      <c r="F4550" s="20"/>
      <c r="G4550" s="29"/>
      <c r="H4550" s="20"/>
      <c r="I4550" s="20"/>
      <c r="J4550" s="13" t="s">
        <v>128</v>
      </c>
      <c r="K4550" s="15" t="n">
        <v>12523</v>
      </c>
      <c r="L4550" s="15" t="n">
        <v>1852</v>
      </c>
      <c r="M4550" s="15" t="n">
        <v>2</v>
      </c>
      <c r="N4550" s="12" t="n">
        <v>0.001</v>
      </c>
      <c r="O4550" s="12" t="n">
        <v>0.54</v>
      </c>
      <c r="P4550" s="12" t="n">
        <v>1.0802</v>
      </c>
      <c r="Q4550" s="26"/>
    </row>
    <row r="4551" ht="22.5" customHeight="1">
      <c r="A4551" s="78"/>
      <c r="B4551" s="34"/>
      <c r="C4551" s="13" t="n">
        <v>7572369</v>
      </c>
      <c r="D4551" s="13" t="s">
        <v>10</v>
      </c>
      <c r="E4551" s="13" t="s">
        <v>25</v>
      </c>
      <c r="F4551" s="13" t="s">
        <v>15</v>
      </c>
      <c r="G4551" s="24" t="n">
        <v>0.3</v>
      </c>
      <c r="H4551" s="13" t="n">
        <v>400</v>
      </c>
      <c r="I4551" s="21" t="n">
        <f>G4551*H4551*7</f>
        <v>840</v>
      </c>
      <c r="J4551" s="13" t="s">
        <v>126</v>
      </c>
      <c r="K4551" s="15" t="n">
        <v>98</v>
      </c>
      <c r="L4551" s="15" t="n">
        <v>3</v>
      </c>
      <c r="M4551" s="15" t="n">
        <v>0</v>
      </c>
      <c r="N4551" s="12" t="n">
        <v>0</v>
      </c>
      <c r="O4551" s="12" t="n">
        <v>0</v>
      </c>
      <c r="P4551" s="12" t="n">
        <v>0</v>
      </c>
      <c r="Q4551" s="23" t="n">
        <f>M4553/H4551</f>
        <v>0.4675</v>
      </c>
    </row>
    <row r="4552" ht="22.5" customHeight="1">
      <c r="A4552" s="78"/>
      <c r="B4552" s="34"/>
      <c r="C4552" s="13"/>
      <c r="D4552" s="20"/>
      <c r="E4552" s="20"/>
      <c r="F4552" s="20"/>
      <c r="G4552" s="29"/>
      <c r="H4552" s="20"/>
      <c r="I4552" s="20"/>
      <c r="J4552" s="13" t="s">
        <v>127</v>
      </c>
      <c r="K4552" s="15" t="n">
        <v>3213</v>
      </c>
      <c r="L4552" s="15" t="n">
        <v>34</v>
      </c>
      <c r="M4552" s="15" t="n">
        <v>0</v>
      </c>
      <c r="N4552" s="12" t="n">
        <v>0</v>
      </c>
      <c r="O4552" s="12" t="n">
        <v>0</v>
      </c>
      <c r="P4552" s="12" t="n">
        <v>0</v>
      </c>
      <c r="Q4552" s="26"/>
    </row>
    <row r="4553" ht="22.5" customHeight="1">
      <c r="A4553" s="78"/>
      <c r="B4553" s="34"/>
      <c r="C4553" s="13"/>
      <c r="D4553" s="20"/>
      <c r="E4553" s="20"/>
      <c r="F4553" s="20"/>
      <c r="G4553" s="29"/>
      <c r="H4553" s="20"/>
      <c r="I4553" s="20"/>
      <c r="J4553" s="13" t="s">
        <v>128</v>
      </c>
      <c r="K4553" s="15" t="n">
        <v>23948</v>
      </c>
      <c r="L4553" s="15" t="n">
        <v>9450</v>
      </c>
      <c r="M4553" s="15" t="n">
        <v>187</v>
      </c>
      <c r="N4553" s="12" t="n">
        <v>0.006</v>
      </c>
      <c r="O4553" s="12" t="n">
        <v>0.304</v>
      </c>
      <c r="P4553" s="12" t="n">
        <v>56.82</v>
      </c>
      <c r="Q4553" s="26"/>
    </row>
    <row r="4554" ht="22.5" customHeight="1">
      <c r="A4554" s="78"/>
      <c r="B4554" s="34"/>
      <c r="C4554" s="13" t="n">
        <v>8460883</v>
      </c>
      <c r="D4554" s="13" t="s">
        <v>16</v>
      </c>
      <c r="E4554" s="13" t="s">
        <v>11</v>
      </c>
      <c r="F4554" s="13" t="s">
        <v>15</v>
      </c>
      <c r="G4554" s="24" t="n">
        <v>0.14</v>
      </c>
      <c r="H4554" s="13" t="n">
        <v>1400</v>
      </c>
      <c r="I4554" s="21" t="n">
        <f>G4554*H4554*7</f>
        <v>1372</v>
      </c>
      <c r="J4554" s="13" t="s">
        <v>126</v>
      </c>
      <c r="K4554" s="15" t="n">
        <v>4714</v>
      </c>
      <c r="L4554" s="15" t="n">
        <v>1335</v>
      </c>
      <c r="M4554" s="15" t="n">
        <v>50</v>
      </c>
      <c r="N4554" s="12" t="n">
        <v>0.005</v>
      </c>
      <c r="O4554" s="12" t="n">
        <v>0.141</v>
      </c>
      <c r="P4554" s="12" t="n">
        <v>7.042</v>
      </c>
      <c r="Q4554" s="23" t="n">
        <f>M4556/H4554</f>
        <v>0.694285714285714</v>
      </c>
    </row>
    <row r="4555" ht="22.5" customHeight="1">
      <c r="A4555" s="78"/>
      <c r="B4555" s="34"/>
      <c r="C4555" s="13"/>
      <c r="D4555" s="20"/>
      <c r="E4555" s="20"/>
      <c r="F4555" s="20"/>
      <c r="G4555" s="29"/>
      <c r="H4555" s="20"/>
      <c r="I4555" s="20"/>
      <c r="J4555" s="13" t="s">
        <v>127</v>
      </c>
      <c r="K4555" s="15" t="n">
        <v>19646</v>
      </c>
      <c r="L4555" s="15" t="n">
        <v>5108</v>
      </c>
      <c r="M4555" s="15" t="n">
        <v>219</v>
      </c>
      <c r="N4555" s="12" t="n">
        <v>0.006</v>
      </c>
      <c r="O4555" s="12" t="n">
        <v>0.141</v>
      </c>
      <c r="P4555" s="12" t="n">
        <v>30.842</v>
      </c>
      <c r="Q4555" s="26"/>
    </row>
    <row r="4556" ht="22.5" customHeight="1">
      <c r="A4556" s="78"/>
      <c r="B4556" s="34"/>
      <c r="C4556" s="13"/>
      <c r="D4556" s="20"/>
      <c r="E4556" s="20"/>
      <c r="F4556" s="20"/>
      <c r="G4556" s="29"/>
      <c r="H4556" s="20"/>
      <c r="I4556" s="20"/>
      <c r="J4556" s="13" t="s">
        <v>128</v>
      </c>
      <c r="K4556" s="15" t="n">
        <v>90904</v>
      </c>
      <c r="L4556" s="15" t="n">
        <v>29089</v>
      </c>
      <c r="M4556" s="15" t="n">
        <v>972</v>
      </c>
      <c r="N4556" s="12" t="n">
        <v>0.005</v>
      </c>
      <c r="O4556" s="12" t="n">
        <v>0.142</v>
      </c>
      <c r="P4556" s="12" t="n">
        <v>137.69</v>
      </c>
      <c r="Q4556" s="26"/>
    </row>
    <row r="4557" ht="22.5" customHeight="1">
      <c r="A4557" s="78"/>
      <c r="B4557" s="34"/>
      <c r="C4557" s="13" t="n">
        <v>8531973</v>
      </c>
      <c r="D4557" s="13" t="s">
        <v>16</v>
      </c>
      <c r="E4557" s="13" t="s">
        <v>18</v>
      </c>
      <c r="F4557" s="13" t="s">
        <v>26</v>
      </c>
      <c r="G4557" s="24" t="n">
        <v>0.45</v>
      </c>
      <c r="H4557" s="13" t="n">
        <v>150</v>
      </c>
      <c r="I4557" s="21" t="n">
        <f>G4557*H4557*7</f>
        <v>472.5</v>
      </c>
      <c r="J4557" s="13" t="s">
        <v>126</v>
      </c>
      <c r="K4557" s="15" t="n">
        <v>0</v>
      </c>
      <c r="L4557" s="15" t="n">
        <v>0</v>
      </c>
      <c r="M4557" s="15" t="n">
        <v>0</v>
      </c>
      <c r="N4557" s="12" t="n">
        <v>0</v>
      </c>
      <c r="O4557" s="12" t="n">
        <v>0</v>
      </c>
      <c r="P4557" s="12" t="n">
        <v>0</v>
      </c>
      <c r="Q4557" s="23" t="n">
        <f>M4559/H4557</f>
        <v>0.04</v>
      </c>
    </row>
    <row r="4558" ht="22.5" customHeight="1">
      <c r="A4558" s="78"/>
      <c r="B4558" s="34"/>
      <c r="C4558" s="13"/>
      <c r="D4558" s="20"/>
      <c r="E4558" s="20"/>
      <c r="F4558" s="20"/>
      <c r="G4558" s="29"/>
      <c r="H4558" s="20"/>
      <c r="I4558" s="20"/>
      <c r="J4558" s="13" t="s">
        <v>127</v>
      </c>
      <c r="K4558" s="15" t="n">
        <v>40009</v>
      </c>
      <c r="L4558" s="15" t="n">
        <v>105</v>
      </c>
      <c r="M4558" s="15" t="n">
        <v>1</v>
      </c>
      <c r="N4558" s="12" t="n">
        <v>0</v>
      </c>
      <c r="O4558" s="12" t="n">
        <v>1.64</v>
      </c>
      <c r="P4558" s="12" t="n">
        <v>1.64</v>
      </c>
      <c r="Q4558" s="26"/>
    </row>
    <row r="4559" ht="22.5" customHeight="1">
      <c r="A4559" s="78"/>
      <c r="B4559" s="34"/>
      <c r="C4559" s="13"/>
      <c r="D4559" s="20"/>
      <c r="E4559" s="20"/>
      <c r="F4559" s="20"/>
      <c r="G4559" s="29"/>
      <c r="H4559" s="20"/>
      <c r="I4559" s="20"/>
      <c r="J4559" s="13" t="s">
        <v>128</v>
      </c>
      <c r="K4559" s="15" t="n">
        <v>81415</v>
      </c>
      <c r="L4559" s="15" t="n">
        <v>326</v>
      </c>
      <c r="M4559" s="15" t="n">
        <v>6</v>
      </c>
      <c r="N4559" s="12" t="n">
        <v>0.01</v>
      </c>
      <c r="O4559" s="12" t="n">
        <v>0.74</v>
      </c>
      <c r="P4559" s="12" t="n">
        <v>4.45</v>
      </c>
      <c r="Q4559" s="26"/>
    </row>
    <row r="4560" ht="22.5" customHeight="1">
      <c r="A4560" s="78"/>
      <c r="B4560" s="34"/>
      <c r="C4560" s="13" t="n">
        <v>8156506</v>
      </c>
      <c r="D4560" s="13" t="s">
        <v>27</v>
      </c>
      <c r="E4560" s="13" t="s">
        <v>14</v>
      </c>
      <c r="F4560" s="13" t="s">
        <v>15</v>
      </c>
      <c r="G4560" s="24" t="n">
        <v>0.13</v>
      </c>
      <c r="H4560" s="13" t="n">
        <v>1000</v>
      </c>
      <c r="I4560" s="21" t="n">
        <f>G4560*H4560*7</f>
        <v>910</v>
      </c>
      <c r="J4560" s="13" t="s">
        <v>126</v>
      </c>
      <c r="K4560" s="15" t="n">
        <v>366</v>
      </c>
      <c r="L4560" s="15" t="n">
        <v>135</v>
      </c>
      <c r="M4560" s="15" t="n">
        <v>0</v>
      </c>
      <c r="N4560" s="12" t="n">
        <v>0</v>
      </c>
      <c r="O4560" s="12" t="n">
        <v>0</v>
      </c>
      <c r="P4560" s="12" t="n">
        <v>0</v>
      </c>
      <c r="Q4560" s="23" t="n">
        <f>M4562/H4560</f>
        <v>0.97</v>
      </c>
    </row>
    <row r="4561" ht="22.5" customHeight="1">
      <c r="A4561" s="78"/>
      <c r="B4561" s="34"/>
      <c r="C4561" s="13"/>
      <c r="D4561" s="20"/>
      <c r="E4561" s="20"/>
      <c r="F4561" s="20"/>
      <c r="G4561" s="29"/>
      <c r="H4561" s="20"/>
      <c r="I4561" s="20"/>
      <c r="J4561" s="13" t="s">
        <v>127</v>
      </c>
      <c r="K4561" s="17" t="n">
        <v>31603</v>
      </c>
      <c r="L4561" s="15" t="n">
        <v>10064</v>
      </c>
      <c r="M4561" s="15" t="n">
        <v>489</v>
      </c>
      <c r="N4561" s="12" t="n">
        <v>0.006</v>
      </c>
      <c r="O4561" s="12" t="n">
        <v>0.128</v>
      </c>
      <c r="P4561" s="12" t="n">
        <v>62.7</v>
      </c>
      <c r="Q4561" s="26"/>
    </row>
    <row r="4562" ht="22.5" customHeight="1">
      <c r="A4562" s="78"/>
      <c r="B4562" s="34"/>
      <c r="C4562" s="13"/>
      <c r="D4562" s="20"/>
      <c r="E4562" s="20"/>
      <c r="F4562" s="20"/>
      <c r="G4562" s="29"/>
      <c r="H4562" s="20"/>
      <c r="I4562" s="20"/>
      <c r="J4562" s="13" t="s">
        <v>128</v>
      </c>
      <c r="K4562" s="15" t="n">
        <v>54585</v>
      </c>
      <c r="L4562" s="15" t="n">
        <v>17179</v>
      </c>
      <c r="M4562" s="15" t="n">
        <v>970</v>
      </c>
      <c r="N4562" s="12" t="n">
        <v>0.007</v>
      </c>
      <c r="O4562" s="12" t="n">
        <v>0.128</v>
      </c>
      <c r="P4562" s="12" t="n">
        <v>124.15</v>
      </c>
      <c r="Q4562" s="26"/>
    </row>
    <row r="4563" ht="22.5" customHeight="1">
      <c r="A4563" s="78"/>
      <c r="B4563" s="34"/>
      <c r="C4563" s="13" t="n">
        <v>8819666</v>
      </c>
      <c r="D4563" s="13" t="s">
        <v>27</v>
      </c>
      <c r="E4563" s="13" t="s">
        <v>14</v>
      </c>
      <c r="F4563" s="13" t="s">
        <v>12</v>
      </c>
      <c r="G4563" s="24" t="n">
        <v>0.08</v>
      </c>
      <c r="H4563" s="13" t="n">
        <v>200</v>
      </c>
      <c r="I4563" s="21" t="n">
        <f>G4563*H4563*7</f>
        <v>112</v>
      </c>
      <c r="J4563" s="13" t="s">
        <v>126</v>
      </c>
      <c r="K4563" s="15" t="n">
        <v>269</v>
      </c>
      <c r="L4563" s="15" t="n">
        <v>44</v>
      </c>
      <c r="M4563" s="15" t="n">
        <v>6</v>
      </c>
      <c r="N4563" s="12" t="n">
        <v>0</v>
      </c>
      <c r="O4563" s="12" t="n">
        <v>0.083</v>
      </c>
      <c r="P4563" s="12" t="n">
        <v>0.4989</v>
      </c>
      <c r="Q4563" s="23" t="n">
        <f>M4565/H4563</f>
        <v>0.995</v>
      </c>
    </row>
    <row r="4564" ht="22.5" customHeight="1">
      <c r="A4564" s="78"/>
      <c r="B4564" s="34"/>
      <c r="C4564" s="13"/>
      <c r="D4564" s="20"/>
      <c r="E4564" s="20"/>
      <c r="F4564" s="20"/>
      <c r="G4564" s="29"/>
      <c r="H4564" s="20"/>
      <c r="I4564" s="20"/>
      <c r="J4564" s="13" t="s">
        <v>127</v>
      </c>
      <c r="K4564" s="15" t="n">
        <v>4736</v>
      </c>
      <c r="L4564" s="15" t="n">
        <v>876</v>
      </c>
      <c r="M4564" s="15" t="n">
        <v>126</v>
      </c>
      <c r="N4564" s="12" t="n">
        <v>0.011</v>
      </c>
      <c r="O4564" s="12" t="n">
        <v>0.079</v>
      </c>
      <c r="P4564" s="12" t="n">
        <v>10.0051</v>
      </c>
      <c r="Q4564" s="26"/>
    </row>
    <row r="4565" ht="22.5" customHeight="1">
      <c r="A4565" s="78"/>
      <c r="B4565" s="34"/>
      <c r="C4565" s="13"/>
      <c r="D4565" s="20"/>
      <c r="E4565" s="20"/>
      <c r="F4565" s="20"/>
      <c r="G4565" s="29"/>
      <c r="H4565" s="20"/>
      <c r="I4565" s="20"/>
      <c r="J4565" s="13" t="s">
        <v>128</v>
      </c>
      <c r="K4565" s="15" t="n">
        <v>9428</v>
      </c>
      <c r="L4565" s="15" t="n">
        <v>1853</v>
      </c>
      <c r="M4565" s="15" t="n">
        <v>199</v>
      </c>
      <c r="N4565" s="12" t="n">
        <v>0.011</v>
      </c>
      <c r="O4565" s="12" t="n">
        <v>0.1</v>
      </c>
      <c r="P4565" s="12" t="n">
        <v>19.8823</v>
      </c>
      <c r="Q4565" s="26"/>
    </row>
    <row r="4566" ht="22.5" customHeight="1">
      <c r="A4566" s="78"/>
      <c r="B4566" s="34"/>
      <c r="C4566" s="13" t="n">
        <v>91410799</v>
      </c>
      <c r="D4566" s="13" t="s">
        <v>31</v>
      </c>
      <c r="E4566" s="13" t="s">
        <v>42</v>
      </c>
      <c r="F4566" s="13" t="s">
        <v>15</v>
      </c>
      <c r="G4566" s="24" t="n">
        <v>0.02</v>
      </c>
      <c r="H4566" s="13" t="n">
        <v>500</v>
      </c>
      <c r="I4566" s="21" t="n">
        <f>G4566*H4566*7</f>
        <v>70</v>
      </c>
      <c r="J4566" s="13" t="s">
        <v>126</v>
      </c>
      <c r="K4566" s="15" t="n">
        <v>576</v>
      </c>
      <c r="L4566" s="15" t="n">
        <v>234</v>
      </c>
      <c r="M4566" s="15" t="n">
        <v>0</v>
      </c>
      <c r="N4566" s="12" t="n">
        <v>0</v>
      </c>
      <c r="O4566" s="12" t="n">
        <v>0</v>
      </c>
      <c r="P4566" s="12" t="n">
        <v>0</v>
      </c>
      <c r="Q4566" s="23" t="n">
        <f>M4568/H4566</f>
        <v>1</v>
      </c>
    </row>
    <row r="4567" ht="22.5" customHeight="1">
      <c r="A4567" s="78"/>
      <c r="B4567" s="34"/>
      <c r="C4567" s="13"/>
      <c r="D4567" s="20"/>
      <c r="E4567" s="20"/>
      <c r="F4567" s="20"/>
      <c r="G4567" s="29"/>
      <c r="H4567" s="20"/>
      <c r="I4567" s="20"/>
      <c r="J4567" s="13" t="s">
        <v>127</v>
      </c>
      <c r="K4567" s="15" t="n">
        <v>204511</v>
      </c>
      <c r="L4567" s="15" t="n">
        <v>43725</v>
      </c>
      <c r="M4567" s="15" t="n">
        <v>469</v>
      </c>
      <c r="N4567" s="12" t="n">
        <v>0</v>
      </c>
      <c r="O4567" s="12" t="n">
        <v>0.02</v>
      </c>
      <c r="P4567" s="12" t="n">
        <v>9.38</v>
      </c>
      <c r="Q4567" s="26"/>
    </row>
    <row r="4568" ht="22.5" customHeight="1">
      <c r="A4568" s="78"/>
      <c r="B4568" s="34"/>
      <c r="C4568" s="13"/>
      <c r="D4568" s="20"/>
      <c r="E4568" s="20"/>
      <c r="F4568" s="20"/>
      <c r="G4568" s="29"/>
      <c r="H4568" s="20"/>
      <c r="I4568" s="20"/>
      <c r="J4568" s="13" t="s">
        <v>128</v>
      </c>
      <c r="K4568" s="15" t="n">
        <v>248249</v>
      </c>
      <c r="L4568" s="15" t="n">
        <v>50047</v>
      </c>
      <c r="M4568" s="15" t="n">
        <v>500</v>
      </c>
      <c r="N4568" s="12" t="n">
        <v>0</v>
      </c>
      <c r="O4568" s="12" t="n">
        <v>0.02</v>
      </c>
      <c r="P4568" s="12" t="n">
        <v>10</v>
      </c>
      <c r="Q4568" s="26"/>
    </row>
    <row r="4569" ht="22.5" customHeight="1">
      <c r="A4569" s="78"/>
      <c r="B4569" s="34"/>
      <c r="C4569" s="13" t="n">
        <v>7872826</v>
      </c>
      <c r="D4569" s="13" t="s">
        <v>28</v>
      </c>
      <c r="E4569" s="13" t="s">
        <v>14</v>
      </c>
      <c r="F4569" s="13" t="s">
        <v>15</v>
      </c>
      <c r="G4569" s="24" t="n">
        <v>0.48</v>
      </c>
      <c r="H4569" s="13" t="n">
        <v>100</v>
      </c>
      <c r="I4569" s="21" t="n">
        <f>G4569*H4569*7</f>
        <v>336</v>
      </c>
      <c r="J4569" s="13" t="s">
        <v>126</v>
      </c>
      <c r="K4569" s="15" t="n">
        <v>321</v>
      </c>
      <c r="L4569" s="15" t="n">
        <v>42</v>
      </c>
      <c r="M4569" s="15" t="n">
        <v>0</v>
      </c>
      <c r="N4569" s="12" t="n">
        <v>0</v>
      </c>
      <c r="O4569" s="12" t="n">
        <v>0</v>
      </c>
      <c r="P4569" s="12" t="n">
        <v>0</v>
      </c>
      <c r="Q4569" s="23" t="n">
        <f>M4571/H4569</f>
        <v>1</v>
      </c>
    </row>
    <row r="4570" ht="22.5" customHeight="1">
      <c r="A4570" s="78"/>
      <c r="B4570" s="34"/>
      <c r="C4570" s="13"/>
      <c r="D4570" s="20"/>
      <c r="E4570" s="20"/>
      <c r="F4570" s="20"/>
      <c r="G4570" s="29"/>
      <c r="H4570" s="20"/>
      <c r="I4570" s="20"/>
      <c r="J4570" s="13" t="s">
        <v>127</v>
      </c>
      <c r="K4570" s="15" t="n">
        <v>5500</v>
      </c>
      <c r="L4570" s="15" t="n">
        <v>1944</v>
      </c>
      <c r="M4570" s="15" t="n">
        <v>20</v>
      </c>
      <c r="N4570" s="12" t="n">
        <v>0.002</v>
      </c>
      <c r="O4570" s="12" t="n">
        <v>0.15</v>
      </c>
      <c r="P4570" s="12" t="n">
        <v>3</v>
      </c>
      <c r="Q4570" s="26"/>
      <c r="R4570" s="4" t="s">
        <v>183</v>
      </c>
    </row>
    <row r="4571" ht="22.5" customHeight="1">
      <c r="A4571" s="78"/>
      <c r="B4571" s="34"/>
      <c r="C4571" s="13"/>
      <c r="D4571" s="20"/>
      <c r="E4571" s="20"/>
      <c r="F4571" s="20"/>
      <c r="G4571" s="29"/>
      <c r="H4571" s="20"/>
      <c r="I4571" s="20"/>
      <c r="J4571" s="13" t="s">
        <v>128</v>
      </c>
      <c r="K4571" s="15" t="n">
        <v>52353</v>
      </c>
      <c r="L4571" s="15" t="n">
        <v>9751</v>
      </c>
      <c r="M4571" s="15" t="n">
        <v>100</v>
      </c>
      <c r="N4571" s="12" t="n">
        <v>0.005</v>
      </c>
      <c r="O4571" s="12" t="n">
        <v>0.486</v>
      </c>
      <c r="P4571" s="12" t="n">
        <v>48.576</v>
      </c>
      <c r="Q4571" s="26"/>
    </row>
    <row r="4572" ht="22.5" customHeight="1">
      <c r="A4572" s="78"/>
      <c r="B4572" s="34"/>
      <c r="C4572" s="13" t="n">
        <v>9311355</v>
      </c>
      <c r="D4572" s="13" t="s">
        <v>29</v>
      </c>
      <c r="E4572" s="13" t="s">
        <v>14</v>
      </c>
      <c r="F4572" s="13" t="s">
        <v>15</v>
      </c>
      <c r="G4572" s="24" t="n">
        <v>0.15</v>
      </c>
      <c r="H4572" s="13" t="n">
        <v>20</v>
      </c>
      <c r="I4572" s="21" t="n">
        <f>G4572*H4572*7</f>
        <v>21</v>
      </c>
      <c r="J4572" s="13" t="s">
        <v>126</v>
      </c>
      <c r="K4572" s="15" t="n">
        <v>1</v>
      </c>
      <c r="L4572" s="15" t="n">
        <v>0</v>
      </c>
      <c r="M4572" s="15" t="n">
        <v>0</v>
      </c>
      <c r="N4572" s="12" t="n">
        <v>0</v>
      </c>
      <c r="O4572" s="12" t="n">
        <v>0</v>
      </c>
      <c r="P4572" s="12" t="n">
        <v>0</v>
      </c>
      <c r="Q4572" s="23" t="n">
        <f>M4574/H4572</f>
        <v>1</v>
      </c>
    </row>
    <row r="4573" ht="22.5" customHeight="1">
      <c r="A4573" s="78"/>
      <c r="B4573" s="34"/>
      <c r="C4573" s="13"/>
      <c r="D4573" s="20"/>
      <c r="E4573" s="20"/>
      <c r="F4573" s="20"/>
      <c r="G4573" s="29"/>
      <c r="H4573" s="20"/>
      <c r="I4573" s="20"/>
      <c r="J4573" s="13" t="s">
        <v>127</v>
      </c>
      <c r="K4573" s="15" t="n">
        <v>5500</v>
      </c>
      <c r="L4573" s="15" t="n">
        <v>1944</v>
      </c>
      <c r="M4573" s="15" t="n">
        <v>20</v>
      </c>
      <c r="N4573" s="12" t="n">
        <v>0.002</v>
      </c>
      <c r="O4573" s="12" t="n">
        <v>0.15</v>
      </c>
      <c r="P4573" s="12" t="n">
        <v>3</v>
      </c>
      <c r="Q4573" s="26"/>
    </row>
    <row r="4574" ht="22.5" customHeight="1">
      <c r="A4574" s="78"/>
      <c r="B4574" s="34"/>
      <c r="C4574" s="13"/>
      <c r="D4574" s="20"/>
      <c r="E4574" s="20"/>
      <c r="F4574" s="20"/>
      <c r="G4574" s="29"/>
      <c r="H4574" s="20"/>
      <c r="I4574" s="20"/>
      <c r="J4574" s="13" t="s">
        <v>128</v>
      </c>
      <c r="K4574" s="15" t="n">
        <v>8833</v>
      </c>
      <c r="L4574" s="15" t="n">
        <v>2272</v>
      </c>
      <c r="M4574" s="15" t="n">
        <v>20</v>
      </c>
      <c r="N4574" s="12" t="n">
        <v>0.002</v>
      </c>
      <c r="O4574" s="12" t="n">
        <v>0.15</v>
      </c>
      <c r="P4574" s="12" t="n">
        <v>3</v>
      </c>
      <c r="Q4574" s="26"/>
    </row>
    <row r="4575" ht="22.5" customHeight="1">
      <c r="A4575" s="78"/>
      <c r="B4575" s="34"/>
      <c r="C4575" s="13" t="n">
        <v>12114239</v>
      </c>
      <c r="D4575" s="13" t="s">
        <v>27</v>
      </c>
      <c r="E4575" s="13" t="s">
        <v>14</v>
      </c>
      <c r="F4575" s="13" t="s">
        <v>26</v>
      </c>
      <c r="G4575" s="24" t="n">
        <v>0.2</v>
      </c>
      <c r="H4575" s="13" t="n">
        <v>100</v>
      </c>
      <c r="I4575" s="21" t="n">
        <f>G4575*H4575*7</f>
        <v>140</v>
      </c>
      <c r="J4575" s="13" t="s">
        <v>126</v>
      </c>
      <c r="K4575" s="15" t="n">
        <v>0</v>
      </c>
      <c r="L4575" s="15" t="n">
        <v>0</v>
      </c>
      <c r="M4575" s="15" t="n">
        <v>0</v>
      </c>
      <c r="N4575" s="12" t="n">
        <v>0</v>
      </c>
      <c r="O4575" s="12" t="n">
        <v>0</v>
      </c>
      <c r="P4575" s="12" t="n">
        <v>0</v>
      </c>
      <c r="Q4575" s="23" t="n">
        <f>M4577/H4575</f>
        <v>0.94</v>
      </c>
    </row>
    <row r="4576" ht="22.5" customHeight="1">
      <c r="A4576" s="78"/>
      <c r="B4576" s="34"/>
      <c r="C4576" s="13"/>
      <c r="D4576" s="20"/>
      <c r="E4576" s="20"/>
      <c r="F4576" s="20"/>
      <c r="G4576" s="29"/>
      <c r="H4576" s="20"/>
      <c r="I4576" s="20"/>
      <c r="J4576" s="13" t="s">
        <v>127</v>
      </c>
      <c r="K4576" s="15" t="n">
        <v>53064</v>
      </c>
      <c r="L4576" s="15" t="n">
        <v>214</v>
      </c>
      <c r="M4576" s="15" t="n">
        <v>40</v>
      </c>
      <c r="N4576" s="12" t="n">
        <v>0.02</v>
      </c>
      <c r="O4576" s="12" t="n">
        <v>0.12</v>
      </c>
      <c r="P4576" s="12" t="n">
        <v>4.7</v>
      </c>
      <c r="Q4576" s="26"/>
    </row>
    <row r="4577" ht="22.5" customHeight="1">
      <c r="A4577" s="78"/>
      <c r="B4577" s="34"/>
      <c r="C4577" s="13"/>
      <c r="D4577" s="20"/>
      <c r="E4577" s="20"/>
      <c r="F4577" s="20"/>
      <c r="G4577" s="29"/>
      <c r="H4577" s="20"/>
      <c r="I4577" s="20"/>
      <c r="J4577" s="13" t="s">
        <v>128</v>
      </c>
      <c r="K4577" s="15" t="n">
        <v>446257</v>
      </c>
      <c r="L4577" s="15" t="n">
        <v>1369</v>
      </c>
      <c r="M4577" s="15" t="n">
        <v>94</v>
      </c>
      <c r="N4577" s="12" t="n">
        <v>0.02</v>
      </c>
      <c r="O4577" s="12" t="n">
        <v>0.24</v>
      </c>
      <c r="P4577" s="12" t="n">
        <v>22.91</v>
      </c>
      <c r="Q4577" s="26"/>
    </row>
    <row r="4578" ht="22.5" customHeight="1">
      <c r="A4578" s="78"/>
      <c r="B4578" s="34"/>
      <c r="C4578" s="13" t="n">
        <v>10501490</v>
      </c>
      <c r="D4578" s="13" t="s">
        <v>13</v>
      </c>
      <c r="E4578" s="13" t="s">
        <v>14</v>
      </c>
      <c r="F4578" s="13" t="s">
        <v>15</v>
      </c>
      <c r="G4578" s="24" t="n">
        <v>0.15</v>
      </c>
      <c r="H4578" s="13" t="n">
        <v>100</v>
      </c>
      <c r="I4578" s="21" t="n">
        <f>G4578*H4578*7</f>
        <v>105</v>
      </c>
      <c r="J4578" s="13" t="s">
        <v>126</v>
      </c>
      <c r="K4578" s="15" t="n">
        <v>0</v>
      </c>
      <c r="L4578" s="15" t="n">
        <v>0</v>
      </c>
      <c r="M4578" s="15" t="n">
        <v>0</v>
      </c>
      <c r="N4578" s="12" t="n">
        <v>0</v>
      </c>
      <c r="O4578" s="12" t="n">
        <v>0</v>
      </c>
      <c r="P4578" s="12" t="n">
        <v>0</v>
      </c>
      <c r="Q4578" s="23" t="n">
        <f>M4580/H4578</f>
        <v>0.09</v>
      </c>
    </row>
    <row r="4579" ht="22.5" customHeight="1">
      <c r="A4579" s="78"/>
      <c r="B4579" s="34"/>
      <c r="C4579" s="13"/>
      <c r="D4579" s="20"/>
      <c r="E4579" s="20"/>
      <c r="F4579" s="20"/>
      <c r="G4579" s="29"/>
      <c r="H4579" s="20"/>
      <c r="I4579" s="20"/>
      <c r="J4579" s="13" t="s">
        <v>127</v>
      </c>
      <c r="K4579" s="15" t="n">
        <v>23</v>
      </c>
      <c r="L4579" s="15" t="n">
        <v>0</v>
      </c>
      <c r="M4579" s="15" t="n">
        <v>0</v>
      </c>
      <c r="N4579" s="12" t="n">
        <v>0</v>
      </c>
      <c r="O4579" s="12" t="n">
        <v>0</v>
      </c>
      <c r="P4579" s="12" t="n">
        <v>0</v>
      </c>
      <c r="Q4579" s="26"/>
    </row>
    <row r="4580" ht="22.5" customHeight="1">
      <c r="A4580" s="78"/>
      <c r="B4580" s="34"/>
      <c r="C4580" s="13"/>
      <c r="D4580" s="20"/>
      <c r="E4580" s="20"/>
      <c r="F4580" s="20"/>
      <c r="G4580" s="29"/>
      <c r="H4580" s="20"/>
      <c r="I4580" s="20"/>
      <c r="J4580" s="13" t="s">
        <v>128</v>
      </c>
      <c r="K4580" s="15" t="n">
        <v>587</v>
      </c>
      <c r="L4580" s="15" t="n">
        <v>192</v>
      </c>
      <c r="M4580" s="15" t="n">
        <v>9</v>
      </c>
      <c r="N4580" s="12" t="n">
        <v>0.006</v>
      </c>
      <c r="O4580" s="12" t="n">
        <v>0.13</v>
      </c>
      <c r="P4580" s="12" t="n">
        <v>1.17</v>
      </c>
      <c r="Q4580" s="26"/>
    </row>
    <row r="4581" ht="22.5" customHeight="1">
      <c r="A4581" s="78"/>
      <c r="B4581" s="34"/>
      <c r="C4581" s="53" t="n">
        <v>10912510</v>
      </c>
      <c r="D4581" s="13" t="s">
        <v>10</v>
      </c>
      <c r="E4581" s="13" t="s">
        <v>11</v>
      </c>
      <c r="F4581" s="13" t="s">
        <v>30</v>
      </c>
      <c r="G4581" s="24" t="n">
        <v>0.17</v>
      </c>
      <c r="H4581" s="13" t="n">
        <v>1500</v>
      </c>
      <c r="I4581" s="21" t="n">
        <f>G4581*H4581*7</f>
        <v>1785</v>
      </c>
      <c r="J4581" s="13" t="s">
        <v>126</v>
      </c>
      <c r="K4581" s="15" t="n">
        <v>6949</v>
      </c>
      <c r="L4581" s="15" t="n">
        <v>2174</v>
      </c>
      <c r="M4581" s="15" t="n">
        <v>140</v>
      </c>
      <c r="N4581" s="12" t="n">
        <v>0</v>
      </c>
      <c r="O4581" s="12" t="n">
        <v>0.12</v>
      </c>
      <c r="P4581" s="12" t="n">
        <v>17.3</v>
      </c>
      <c r="Q4581" s="23" t="n">
        <f>M4583/H4581</f>
        <v>0.426666666666667</v>
      </c>
    </row>
    <row r="4582" ht="22.5" customHeight="1">
      <c r="A4582" s="78"/>
      <c r="B4582" s="34"/>
      <c r="C4582" s="13"/>
      <c r="D4582" s="20"/>
      <c r="E4582" s="20"/>
      <c r="F4582" s="20"/>
      <c r="G4582" s="29"/>
      <c r="H4582" s="20"/>
      <c r="I4582" s="20"/>
      <c r="J4582" s="13" t="s">
        <v>127</v>
      </c>
      <c r="K4582" s="17" t="n">
        <v>25983</v>
      </c>
      <c r="L4582" s="15" t="n">
        <v>7278</v>
      </c>
      <c r="M4582" s="15" t="n">
        <v>285</v>
      </c>
      <c r="N4582" s="12" t="n">
        <v>0.01</v>
      </c>
      <c r="O4582" s="12" t="n">
        <v>0.18</v>
      </c>
      <c r="P4582" s="12" t="n">
        <v>51.26</v>
      </c>
      <c r="Q4582" s="26"/>
    </row>
    <row r="4583" ht="22.5" customHeight="1">
      <c r="A4583" s="78"/>
      <c r="B4583" s="34"/>
      <c r="C4583" s="13"/>
      <c r="D4583" s="20"/>
      <c r="E4583" s="20"/>
      <c r="F4583" s="20"/>
      <c r="G4583" s="29"/>
      <c r="H4583" s="20"/>
      <c r="I4583" s="20"/>
      <c r="J4583" s="13" t="s">
        <v>128</v>
      </c>
      <c r="K4583" s="15" t="n">
        <v>67947</v>
      </c>
      <c r="L4583" s="15" t="n">
        <v>20146</v>
      </c>
      <c r="M4583" s="15" t="n">
        <v>640</v>
      </c>
      <c r="N4583" s="12" t="n">
        <v>0.01</v>
      </c>
      <c r="O4583" s="12" t="n">
        <v>0.23</v>
      </c>
      <c r="P4583" s="12" t="n">
        <v>148.96</v>
      </c>
      <c r="Q4583" s="26"/>
    </row>
    <row r="4584" ht="22.5" customHeight="1">
      <c r="A4584" s="78"/>
      <c r="B4584" s="34"/>
      <c r="C4584" s="53" t="n">
        <v>11080098</v>
      </c>
      <c r="D4584" s="13" t="s">
        <v>22</v>
      </c>
      <c r="E4584" s="13" t="s">
        <v>24</v>
      </c>
      <c r="F4584" s="13" t="s">
        <v>15</v>
      </c>
      <c r="G4584" s="24" t="n">
        <v>0.6</v>
      </c>
      <c r="H4584" s="13" t="n">
        <v>100</v>
      </c>
      <c r="I4584" s="21" t="n">
        <f>G4584*H4584*7</f>
        <v>420</v>
      </c>
      <c r="J4584" s="13" t="s">
        <v>126</v>
      </c>
      <c r="K4584" s="15" t="n">
        <v>0</v>
      </c>
      <c r="L4584" s="15" t="n">
        <v>0</v>
      </c>
      <c r="M4584" s="15" t="n">
        <v>0</v>
      </c>
      <c r="N4584" s="12" t="n">
        <v>0</v>
      </c>
      <c r="O4584" s="12" t="n">
        <v>0</v>
      </c>
      <c r="P4584" s="12" t="n">
        <v>0</v>
      </c>
      <c r="Q4584" s="23" t="n">
        <f>M4586/H4584</f>
        <v>0</v>
      </c>
    </row>
    <row r="4585" ht="22.5" customHeight="1">
      <c r="A4585" s="78"/>
      <c r="B4585" s="34"/>
      <c r="C4585" s="13"/>
      <c r="D4585" s="20"/>
      <c r="E4585" s="20"/>
      <c r="F4585" s="20"/>
      <c r="G4585" s="29"/>
      <c r="H4585" s="20"/>
      <c r="I4585" s="20"/>
      <c r="J4585" s="13" t="s">
        <v>127</v>
      </c>
      <c r="K4585" s="17" t="n">
        <v>324</v>
      </c>
      <c r="L4585" s="15" t="n">
        <v>0</v>
      </c>
      <c r="M4585" s="15" t="n">
        <v>0</v>
      </c>
      <c r="N4585" s="12" t="n">
        <v>0</v>
      </c>
      <c r="O4585" s="12" t="n">
        <v>0</v>
      </c>
      <c r="P4585" s="12" t="n">
        <v>0</v>
      </c>
      <c r="Q4585" s="26"/>
    </row>
    <row r="4586" ht="22.5" customHeight="1">
      <c r="A4586" s="78"/>
      <c r="B4586" s="34"/>
      <c r="C4586" s="13"/>
      <c r="D4586" s="20"/>
      <c r="E4586" s="20"/>
      <c r="F4586" s="20"/>
      <c r="G4586" s="29"/>
      <c r="H4586" s="20"/>
      <c r="I4586" s="20"/>
      <c r="J4586" s="13" t="s">
        <v>128</v>
      </c>
      <c r="K4586" s="15" t="n">
        <v>848</v>
      </c>
      <c r="L4586" s="15" t="n">
        <v>450</v>
      </c>
      <c r="M4586" s="15" t="n">
        <v>0</v>
      </c>
      <c r="N4586" s="12" t="n">
        <v>0</v>
      </c>
      <c r="O4586" s="12" t="n">
        <v>0</v>
      </c>
      <c r="P4586" s="12" t="n">
        <v>0</v>
      </c>
      <c r="Q4586" s="26"/>
    </row>
    <row r="4587" ht="22.5" customHeight="1">
      <c r="A4587" s="78"/>
      <c r="B4587" s="34"/>
      <c r="C4587" s="53" t="n">
        <v>91540124</v>
      </c>
      <c r="D4587" s="13" t="s">
        <v>93</v>
      </c>
      <c r="E4587" s="13" t="s">
        <v>54</v>
      </c>
      <c r="F4587" s="13" t="s">
        <v>12</v>
      </c>
      <c r="G4587" s="24" t="n">
        <v>0.5</v>
      </c>
      <c r="H4587" s="13" t="n">
        <v>50</v>
      </c>
      <c r="I4587" s="21" t="n">
        <f>G4587*H4587*7</f>
        <v>175</v>
      </c>
      <c r="J4587" s="13" t="s">
        <v>126</v>
      </c>
      <c r="K4587" s="15" t="n">
        <v>32</v>
      </c>
      <c r="L4587" s="15" t="n">
        <v>1</v>
      </c>
      <c r="M4587" s="15" t="n">
        <v>0</v>
      </c>
      <c r="N4587" s="12" t="n">
        <v>0</v>
      </c>
      <c r="O4587" s="12" t="n">
        <v>0</v>
      </c>
      <c r="P4587" s="12" t="n">
        <v>0</v>
      </c>
      <c r="Q4587" s="23" t="n">
        <f>M4589/H4587</f>
        <v>0.44</v>
      </c>
    </row>
    <row r="4588" ht="22.5" customHeight="1">
      <c r="A4588" s="78"/>
      <c r="B4588" s="34"/>
      <c r="C4588" s="13"/>
      <c r="D4588" s="20"/>
      <c r="E4588" s="20"/>
      <c r="F4588" s="20"/>
      <c r="G4588" s="29"/>
      <c r="H4588" s="20"/>
      <c r="I4588" s="20"/>
      <c r="J4588" s="13" t="s">
        <v>127</v>
      </c>
      <c r="K4588" s="15" t="n">
        <v>709</v>
      </c>
      <c r="L4588" s="15" t="n">
        <v>303</v>
      </c>
      <c r="M4588" s="15" t="n">
        <v>22</v>
      </c>
      <c r="N4588" s="12" t="n">
        <v>0.042</v>
      </c>
      <c r="O4588" s="12" t="n">
        <v>0.575</v>
      </c>
      <c r="P4588" s="12" t="n">
        <v>12.6503</v>
      </c>
      <c r="Q4588" s="26"/>
    </row>
    <row r="4589" ht="22.5" customHeight="1">
      <c r="A4589" s="78"/>
      <c r="B4589" s="34"/>
      <c r="C4589" s="13"/>
      <c r="D4589" s="20"/>
      <c r="E4589" s="20"/>
      <c r="F4589" s="20"/>
      <c r="G4589" s="29"/>
      <c r="H4589" s="20"/>
      <c r="I4589" s="20"/>
      <c r="J4589" s="13" t="s">
        <v>128</v>
      </c>
      <c r="K4589" s="15" t="n">
        <v>1006</v>
      </c>
      <c r="L4589" s="15" t="n">
        <v>492</v>
      </c>
      <c r="M4589" s="15" t="n">
        <v>22</v>
      </c>
      <c r="N4589" s="12" t="n">
        <v>0.036</v>
      </c>
      <c r="O4589" s="12" t="n">
        <v>0.8</v>
      </c>
      <c r="P4589" s="12" t="n">
        <v>17.5911</v>
      </c>
      <c r="Q4589" s="26"/>
    </row>
    <row r="4590" ht="22.5" customHeight="1">
      <c r="A4590" s="78"/>
      <c r="B4590" s="34"/>
      <c r="C4590" s="53" t="n">
        <v>91548042</v>
      </c>
      <c r="D4590" s="13" t="s">
        <v>13</v>
      </c>
      <c r="E4590" s="13" t="s">
        <v>14</v>
      </c>
      <c r="F4590" s="13" t="s">
        <v>12</v>
      </c>
      <c r="G4590" s="24" t="n">
        <v>0.2</v>
      </c>
      <c r="H4590" s="13" t="n">
        <v>50</v>
      </c>
      <c r="I4590" s="21" t="n">
        <f>G4590*H4590*7</f>
        <v>70</v>
      </c>
      <c r="J4590" s="13" t="s">
        <v>126</v>
      </c>
      <c r="K4590" s="15" t="n">
        <v>21</v>
      </c>
      <c r="L4590" s="15" t="n">
        <v>2</v>
      </c>
      <c r="M4590" s="15" t="n">
        <v>0</v>
      </c>
      <c r="N4590" s="12" t="n">
        <v>0</v>
      </c>
      <c r="O4590" s="12" t="n">
        <v>0</v>
      </c>
      <c r="P4590" s="12" t="n">
        <v>0</v>
      </c>
      <c r="Q4590" s="23" t="n">
        <f>M4592/H4590</f>
        <v>1</v>
      </c>
    </row>
    <row r="4591" ht="22.5" customHeight="1">
      <c r="A4591" s="78"/>
      <c r="B4591" s="34"/>
      <c r="C4591" s="13"/>
      <c r="D4591" s="20"/>
      <c r="E4591" s="20"/>
      <c r="F4591" s="20"/>
      <c r="G4591" s="29"/>
      <c r="H4591" s="20"/>
      <c r="I4591" s="20"/>
      <c r="J4591" s="13" t="s">
        <v>127</v>
      </c>
      <c r="K4591" s="15" t="n">
        <v>18280</v>
      </c>
      <c r="L4591" s="15" t="n">
        <v>1992</v>
      </c>
      <c r="M4591" s="15" t="n">
        <v>30</v>
      </c>
      <c r="N4591" s="12" t="n">
        <v>0.004</v>
      </c>
      <c r="O4591" s="12" t="n">
        <v>0.29</v>
      </c>
      <c r="P4591" s="12" t="n">
        <v>8.6905</v>
      </c>
      <c r="Q4591" s="26"/>
    </row>
    <row r="4592" ht="22.5" customHeight="1">
      <c r="A4592" s="78"/>
      <c r="B4592" s="34"/>
      <c r="C4592" s="13"/>
      <c r="D4592" s="20"/>
      <c r="E4592" s="20"/>
      <c r="F4592" s="20"/>
      <c r="G4592" s="29"/>
      <c r="H4592" s="20"/>
      <c r="I4592" s="20"/>
      <c r="J4592" s="13" t="s">
        <v>128</v>
      </c>
      <c r="K4592" s="15" t="n">
        <v>43717</v>
      </c>
      <c r="L4592" s="15" t="n">
        <v>4541</v>
      </c>
      <c r="M4592" s="15" t="n">
        <v>50</v>
      </c>
      <c r="N4592" s="12" t="n">
        <v>0.004</v>
      </c>
      <c r="O4592" s="12" t="n">
        <v>0.38</v>
      </c>
      <c r="P4592" s="12" t="n">
        <v>19.0217</v>
      </c>
      <c r="Q4592" s="26"/>
    </row>
    <row r="4593" ht="22.5" customHeight="1">
      <c r="A4593" s="78"/>
      <c r="B4593" s="34"/>
      <c r="C4593" s="53" t="n">
        <v>11715627</v>
      </c>
      <c r="D4593" s="13" t="s">
        <v>29</v>
      </c>
      <c r="E4593" s="13" t="s">
        <v>14</v>
      </c>
      <c r="F4593" s="13" t="s">
        <v>15</v>
      </c>
      <c r="G4593" s="24" t="n">
        <v>0.4</v>
      </c>
      <c r="H4593" s="13" t="n">
        <v>100</v>
      </c>
      <c r="I4593" s="21" t="n">
        <f>G4593*H4593*7</f>
        <v>280</v>
      </c>
      <c r="J4593" s="13" t="s">
        <v>126</v>
      </c>
      <c r="K4593" s="15" t="n">
        <v>0</v>
      </c>
      <c r="L4593" s="15" t="n">
        <v>0</v>
      </c>
      <c r="M4593" s="15" t="n">
        <v>0</v>
      </c>
      <c r="N4593" s="12" t="n">
        <v>0</v>
      </c>
      <c r="O4593" s="12" t="n">
        <v>0</v>
      </c>
      <c r="P4593" s="12" t="n">
        <v>0</v>
      </c>
      <c r="Q4593" s="23" t="n">
        <f>M4595/H4593</f>
        <v>0</v>
      </c>
    </row>
    <row r="4594" ht="22.5" customHeight="1">
      <c r="A4594" s="78"/>
      <c r="B4594" s="34"/>
      <c r="C4594" s="13"/>
      <c r="D4594" s="20"/>
      <c r="E4594" s="20"/>
      <c r="F4594" s="20"/>
      <c r="G4594" s="29"/>
      <c r="H4594" s="20"/>
      <c r="I4594" s="20"/>
      <c r="J4594" s="13" t="s">
        <v>127</v>
      </c>
      <c r="K4594" s="15" t="n">
        <v>3</v>
      </c>
      <c r="L4594" s="15" t="n">
        <v>2</v>
      </c>
      <c r="M4594" s="15" t="n">
        <v>0</v>
      </c>
      <c r="N4594" s="12" t="n">
        <v>0</v>
      </c>
      <c r="O4594" s="12" t="n">
        <v>0</v>
      </c>
      <c r="P4594" s="12" t="n">
        <v>0</v>
      </c>
      <c r="Q4594" s="26"/>
    </row>
    <row r="4595" ht="22.5" customHeight="1">
      <c r="A4595" s="78"/>
      <c r="B4595" s="34"/>
      <c r="C4595" s="13"/>
      <c r="D4595" s="20"/>
      <c r="E4595" s="20"/>
      <c r="F4595" s="20"/>
      <c r="G4595" s="29"/>
      <c r="H4595" s="20"/>
      <c r="I4595" s="20"/>
      <c r="J4595" s="13" t="s">
        <v>128</v>
      </c>
      <c r="K4595" s="15" t="n">
        <v>55</v>
      </c>
      <c r="L4595" s="15" t="n">
        <v>3</v>
      </c>
      <c r="M4595" s="15" t="n">
        <v>0</v>
      </c>
      <c r="N4595" s="12" t="n">
        <v>0</v>
      </c>
      <c r="O4595" s="12" t="n">
        <v>0</v>
      </c>
      <c r="P4595" s="12" t="n">
        <v>0</v>
      </c>
      <c r="Q4595" s="26"/>
    </row>
    <row r="4596" ht="22.5" customHeight="1">
      <c r="A4596" s="78"/>
      <c r="B4596" s="34"/>
      <c r="C4596" s="53" t="n">
        <v>11715655</v>
      </c>
      <c r="D4596" s="13" t="s">
        <v>16</v>
      </c>
      <c r="E4596" s="13" t="s">
        <v>11</v>
      </c>
      <c r="F4596" s="13" t="s">
        <v>15</v>
      </c>
      <c r="G4596" s="24" t="n">
        <v>0.15</v>
      </c>
      <c r="H4596" s="13" t="n">
        <v>100</v>
      </c>
      <c r="I4596" s="21" t="n">
        <f>G4596*H4596*7</f>
        <v>105</v>
      </c>
      <c r="J4596" s="13" t="s">
        <v>126</v>
      </c>
      <c r="K4596" s="15" t="n">
        <v>0</v>
      </c>
      <c r="L4596" s="15" t="n">
        <v>0</v>
      </c>
      <c r="M4596" s="15" t="n">
        <v>0</v>
      </c>
      <c r="N4596" s="12" t="n">
        <v>0</v>
      </c>
      <c r="O4596" s="12" t="n">
        <v>0</v>
      </c>
      <c r="P4596" s="12" t="n">
        <v>0</v>
      </c>
      <c r="Q4596" s="23" t="n">
        <f>M4598/H4596</f>
        <v>0</v>
      </c>
    </row>
    <row r="4597" ht="22.5" customHeight="1">
      <c r="A4597" s="78"/>
      <c r="B4597" s="34"/>
      <c r="C4597" s="13"/>
      <c r="D4597" s="20"/>
      <c r="E4597" s="20"/>
      <c r="F4597" s="20"/>
      <c r="G4597" s="29"/>
      <c r="H4597" s="20"/>
      <c r="I4597" s="20"/>
      <c r="J4597" s="13" t="s">
        <v>127</v>
      </c>
      <c r="K4597" s="15" t="n">
        <v>2</v>
      </c>
      <c r="L4597" s="15" t="n">
        <v>0</v>
      </c>
      <c r="M4597" s="15" t="n">
        <v>0</v>
      </c>
      <c r="N4597" s="12" t="n">
        <v>0</v>
      </c>
      <c r="O4597" s="12" t="n">
        <v>0</v>
      </c>
      <c r="P4597" s="12" t="n">
        <v>0</v>
      </c>
      <c r="Q4597" s="26"/>
    </row>
    <row r="4598" ht="22.5" customHeight="1">
      <c r="A4598" s="78"/>
      <c r="B4598" s="34"/>
      <c r="C4598" s="13"/>
      <c r="D4598" s="20"/>
      <c r="E4598" s="20"/>
      <c r="F4598" s="20"/>
      <c r="G4598" s="29"/>
      <c r="H4598" s="20"/>
      <c r="I4598" s="20"/>
      <c r="J4598" s="13" t="s">
        <v>128</v>
      </c>
      <c r="K4598" s="15" t="n">
        <v>290</v>
      </c>
      <c r="L4598" s="15" t="n">
        <v>6</v>
      </c>
      <c r="M4598" s="15" t="n">
        <v>0</v>
      </c>
      <c r="N4598" s="12" t="n">
        <v>0</v>
      </c>
      <c r="O4598" s="12" t="n">
        <v>0</v>
      </c>
      <c r="P4598" s="12" t="n">
        <v>0</v>
      </c>
      <c r="Q4598" s="26"/>
    </row>
    <row r="4599" ht="22.5" customHeight="1">
      <c r="A4599" s="78"/>
      <c r="B4599" s="34"/>
      <c r="C4599" s="53" t="n">
        <v>11715811</v>
      </c>
      <c r="D4599" s="13" t="s">
        <v>16</v>
      </c>
      <c r="E4599" s="13" t="s">
        <v>17</v>
      </c>
      <c r="F4599" s="13" t="s">
        <v>15</v>
      </c>
      <c r="G4599" s="24" t="n">
        <v>0.17</v>
      </c>
      <c r="H4599" s="13" t="n">
        <v>100</v>
      </c>
      <c r="I4599" s="21" t="n">
        <f>G4599*H4599*7</f>
        <v>119</v>
      </c>
      <c r="J4599" s="13" t="s">
        <v>126</v>
      </c>
      <c r="K4599" s="15" t="n">
        <v>0</v>
      </c>
      <c r="L4599" s="15" t="n">
        <v>0</v>
      </c>
      <c r="M4599" s="15" t="n">
        <v>0</v>
      </c>
      <c r="N4599" s="12" t="n">
        <v>0</v>
      </c>
      <c r="O4599" s="12" t="n">
        <v>0</v>
      </c>
      <c r="P4599" s="12" t="n">
        <v>0</v>
      </c>
      <c r="Q4599" s="23" t="n">
        <f>M4601/H4599</f>
        <v>0</v>
      </c>
    </row>
    <row r="4600" ht="22.5" customHeight="1">
      <c r="A4600" s="78"/>
      <c r="B4600" s="34"/>
      <c r="C4600" s="13"/>
      <c r="D4600" s="20"/>
      <c r="E4600" s="20"/>
      <c r="F4600" s="20"/>
      <c r="G4600" s="29"/>
      <c r="H4600" s="20"/>
      <c r="I4600" s="20"/>
      <c r="J4600" s="13" t="s">
        <v>127</v>
      </c>
      <c r="K4600" s="15" t="n">
        <v>3</v>
      </c>
      <c r="L4600" s="15" t="n">
        <v>0</v>
      </c>
      <c r="M4600" s="15" t="n">
        <v>0</v>
      </c>
      <c r="N4600" s="12" t="n">
        <v>0</v>
      </c>
      <c r="O4600" s="12" t="n">
        <v>0</v>
      </c>
      <c r="P4600" s="12" t="n">
        <v>0</v>
      </c>
      <c r="Q4600" s="26"/>
    </row>
    <row r="4601" ht="22.5" customHeight="1">
      <c r="A4601" s="78"/>
      <c r="B4601" s="34"/>
      <c r="C4601" s="13"/>
      <c r="D4601" s="20"/>
      <c r="E4601" s="20"/>
      <c r="F4601" s="20"/>
      <c r="G4601" s="29"/>
      <c r="H4601" s="20"/>
      <c r="I4601" s="20"/>
      <c r="J4601" s="13" t="s">
        <v>128</v>
      </c>
      <c r="K4601" s="15" t="n">
        <v>179</v>
      </c>
      <c r="L4601" s="15" t="n">
        <v>7</v>
      </c>
      <c r="M4601" s="15" t="n">
        <v>0</v>
      </c>
      <c r="N4601" s="12" t="n">
        <v>0</v>
      </c>
      <c r="O4601" s="12" t="n">
        <v>0</v>
      </c>
      <c r="P4601" s="12" t="n">
        <v>0</v>
      </c>
      <c r="Q4601" s="26"/>
    </row>
    <row r="4602" ht="22.5" customHeight="1">
      <c r="A4602" s="78"/>
      <c r="B4602" s="34"/>
      <c r="C4602" s="53" t="n">
        <v>11729927</v>
      </c>
      <c r="D4602" s="13" t="s">
        <v>10</v>
      </c>
      <c r="E4602" s="13" t="s">
        <v>20</v>
      </c>
      <c r="F4602" s="13" t="s">
        <v>15</v>
      </c>
      <c r="G4602" s="24" t="n">
        <v>0.25</v>
      </c>
      <c r="H4602" s="13" t="n">
        <v>100</v>
      </c>
      <c r="I4602" s="21" t="n">
        <f>G4602*H4602*7</f>
        <v>175</v>
      </c>
      <c r="J4602" s="13" t="s">
        <v>126</v>
      </c>
      <c r="K4602" s="15" t="n">
        <v>0</v>
      </c>
      <c r="L4602" s="15" t="n">
        <v>0</v>
      </c>
      <c r="M4602" s="15" t="n">
        <v>0</v>
      </c>
      <c r="N4602" s="12" t="n">
        <v>0</v>
      </c>
      <c r="O4602" s="12" t="n">
        <v>0</v>
      </c>
      <c r="P4602" s="12" t="n">
        <v>0</v>
      </c>
      <c r="Q4602" s="23" t="n">
        <f>M4604/H4602</f>
        <v>0</v>
      </c>
    </row>
    <row r="4603" ht="22.5" customHeight="1">
      <c r="A4603" s="78"/>
      <c r="B4603" s="34"/>
      <c r="C4603" s="13"/>
      <c r="D4603" s="20"/>
      <c r="E4603" s="20"/>
      <c r="F4603" s="20"/>
      <c r="G4603" s="29"/>
      <c r="H4603" s="20"/>
      <c r="I4603" s="20"/>
      <c r="J4603" s="13" t="s">
        <v>127</v>
      </c>
      <c r="K4603" s="15" t="n">
        <v>4</v>
      </c>
      <c r="L4603" s="15" t="n">
        <v>0</v>
      </c>
      <c r="M4603" s="15" t="n">
        <v>0</v>
      </c>
      <c r="N4603" s="12" t="n">
        <v>0</v>
      </c>
      <c r="O4603" s="12" t="n">
        <v>0</v>
      </c>
      <c r="P4603" s="12" t="n">
        <v>0</v>
      </c>
      <c r="Q4603" s="26"/>
    </row>
    <row r="4604" ht="22.5" customHeight="1">
      <c r="A4604" s="78"/>
      <c r="B4604" s="34"/>
      <c r="C4604" s="13"/>
      <c r="D4604" s="20"/>
      <c r="E4604" s="20"/>
      <c r="F4604" s="20"/>
      <c r="G4604" s="29"/>
      <c r="H4604" s="20"/>
      <c r="I4604" s="20"/>
      <c r="J4604" s="13" t="s">
        <v>128</v>
      </c>
      <c r="K4604" s="15" t="n">
        <v>484</v>
      </c>
      <c r="L4604" s="15" t="n">
        <v>21</v>
      </c>
      <c r="M4604" s="15" t="n">
        <v>0</v>
      </c>
      <c r="N4604" s="12" t="n">
        <v>0</v>
      </c>
      <c r="O4604" s="12" t="n">
        <v>0</v>
      </c>
      <c r="P4604" s="12" t="n">
        <v>0</v>
      </c>
      <c r="Q4604" s="26"/>
    </row>
    <row r="4605" ht="22.5" customHeight="1">
      <c r="A4605" s="78"/>
      <c r="B4605" s="34"/>
      <c r="C4605" s="53" t="n">
        <v>11729820</v>
      </c>
      <c r="D4605" s="13" t="s">
        <v>10</v>
      </c>
      <c r="E4605" s="13" t="s">
        <v>25</v>
      </c>
      <c r="F4605" s="13" t="s">
        <v>15</v>
      </c>
      <c r="G4605" s="24" t="n">
        <v>0.3</v>
      </c>
      <c r="H4605" s="13" t="n">
        <v>100</v>
      </c>
      <c r="I4605" s="21" t="n">
        <f>G4605*H4605*7</f>
        <v>210</v>
      </c>
      <c r="J4605" s="13" t="s">
        <v>126</v>
      </c>
      <c r="K4605" s="15" t="n">
        <v>0</v>
      </c>
      <c r="L4605" s="15" t="n">
        <v>0</v>
      </c>
      <c r="M4605" s="15" t="n">
        <v>0</v>
      </c>
      <c r="N4605" s="12" t="n">
        <v>0</v>
      </c>
      <c r="O4605" s="12" t="n">
        <v>0</v>
      </c>
      <c r="P4605" s="12" t="n">
        <v>0</v>
      </c>
      <c r="Q4605" s="23" t="n">
        <f>M4607/H4605</f>
        <v>0</v>
      </c>
    </row>
    <row r="4606" ht="22.5" customHeight="1">
      <c r="A4606" s="78"/>
      <c r="B4606" s="34"/>
      <c r="C4606" s="13"/>
      <c r="D4606" s="20"/>
      <c r="E4606" s="20"/>
      <c r="F4606" s="20"/>
      <c r="G4606" s="29"/>
      <c r="H4606" s="20"/>
      <c r="I4606" s="20"/>
      <c r="J4606" s="13" t="s">
        <v>127</v>
      </c>
      <c r="K4606" s="15" t="n">
        <v>4</v>
      </c>
      <c r="L4606" s="15" t="n">
        <v>2</v>
      </c>
      <c r="M4606" s="15" t="n">
        <v>0</v>
      </c>
      <c r="N4606" s="12" t="n">
        <v>0</v>
      </c>
      <c r="O4606" s="12" t="n">
        <v>0</v>
      </c>
      <c r="P4606" s="12" t="n">
        <v>0</v>
      </c>
      <c r="Q4606" s="26"/>
    </row>
    <row r="4607" ht="22.5" customHeight="1">
      <c r="A4607" s="78"/>
      <c r="B4607" s="34"/>
      <c r="C4607" s="13"/>
      <c r="D4607" s="20"/>
      <c r="E4607" s="20"/>
      <c r="F4607" s="20"/>
      <c r="G4607" s="29"/>
      <c r="H4607" s="20"/>
      <c r="I4607" s="20"/>
      <c r="J4607" s="13" t="s">
        <v>128</v>
      </c>
      <c r="K4607" s="15" t="n">
        <v>32</v>
      </c>
      <c r="L4607" s="15" t="n">
        <v>7</v>
      </c>
      <c r="M4607" s="15" t="n">
        <v>0</v>
      </c>
      <c r="N4607" s="12" t="n">
        <v>0</v>
      </c>
      <c r="O4607" s="12" t="n">
        <v>0</v>
      </c>
      <c r="P4607" s="12" t="n">
        <v>0</v>
      </c>
      <c r="Q4607" s="26"/>
    </row>
    <row r="4608" ht="22.5" customHeight="1">
      <c r="A4608" s="78"/>
      <c r="B4608" s="34"/>
      <c r="C4608" s="53" t="n">
        <v>11729830</v>
      </c>
      <c r="D4608" s="13" t="s">
        <v>10</v>
      </c>
      <c r="E4608" s="13" t="s">
        <v>11</v>
      </c>
      <c r="F4608" s="13" t="s">
        <v>12</v>
      </c>
      <c r="G4608" s="24" t="n">
        <v>0.17</v>
      </c>
      <c r="H4608" s="13" t="n">
        <v>100</v>
      </c>
      <c r="I4608" s="21" t="n">
        <f>G4608*H4608*7</f>
        <v>119</v>
      </c>
      <c r="J4608" s="13" t="s">
        <v>126</v>
      </c>
      <c r="K4608" s="15" t="n">
        <v>0</v>
      </c>
      <c r="L4608" s="15" t="n">
        <v>0</v>
      </c>
      <c r="M4608" s="15" t="n">
        <v>0</v>
      </c>
      <c r="N4608" s="12" t="n">
        <v>0</v>
      </c>
      <c r="O4608" s="12" t="n">
        <v>0</v>
      </c>
      <c r="P4608" s="12" t="n">
        <v>0</v>
      </c>
      <c r="Q4608" s="23" t="n">
        <f>M4610/H4608</f>
        <v>0</v>
      </c>
    </row>
    <row r="4609" ht="22.5" customHeight="1">
      <c r="A4609" s="78"/>
      <c r="B4609" s="34"/>
      <c r="C4609" s="13"/>
      <c r="D4609" s="20"/>
      <c r="E4609" s="20"/>
      <c r="F4609" s="20"/>
      <c r="G4609" s="29"/>
      <c r="H4609" s="20"/>
      <c r="I4609" s="20"/>
      <c r="J4609" s="13" t="s">
        <v>127</v>
      </c>
      <c r="K4609" s="15" t="n">
        <v>5</v>
      </c>
      <c r="L4609" s="15" t="n">
        <v>0</v>
      </c>
      <c r="M4609" s="15" t="n">
        <v>0</v>
      </c>
      <c r="N4609" s="12" t="n">
        <v>0</v>
      </c>
      <c r="O4609" s="12" t="n">
        <v>0</v>
      </c>
      <c r="P4609" s="12" t="n">
        <v>0</v>
      </c>
      <c r="Q4609" s="26"/>
    </row>
    <row r="4610" ht="22.5" customHeight="1">
      <c r="A4610" s="78"/>
      <c r="B4610" s="34"/>
      <c r="C4610" s="13"/>
      <c r="D4610" s="20"/>
      <c r="E4610" s="20"/>
      <c r="F4610" s="20"/>
      <c r="G4610" s="29"/>
      <c r="H4610" s="20"/>
      <c r="I4610" s="20"/>
      <c r="J4610" s="13" t="s">
        <v>128</v>
      </c>
      <c r="K4610" s="15" t="n">
        <v>11</v>
      </c>
      <c r="L4610" s="15" t="n">
        <v>2</v>
      </c>
      <c r="M4610" s="15" t="n">
        <v>0</v>
      </c>
      <c r="N4610" s="12" t="n">
        <v>0</v>
      </c>
      <c r="O4610" s="12" t="n">
        <v>0</v>
      </c>
      <c r="P4610" s="12" t="n">
        <v>0.0259</v>
      </c>
      <c r="Q4610" s="26"/>
    </row>
    <row r="4611" ht="22.5" customHeight="1">
      <c r="A4611" s="78"/>
      <c r="B4611" s="34"/>
      <c r="C4611" s="53" t="n">
        <v>11892329</v>
      </c>
      <c r="D4611" s="13" t="s">
        <v>10</v>
      </c>
      <c r="E4611" s="13" t="s">
        <v>11</v>
      </c>
      <c r="F4611" s="13" t="s">
        <v>15</v>
      </c>
      <c r="G4611" s="24" t="n">
        <v>0.25</v>
      </c>
      <c r="H4611" s="13" t="n">
        <v>800</v>
      </c>
      <c r="I4611" s="21" t="n">
        <f>G4611*H4611*7</f>
        <v>1400</v>
      </c>
      <c r="J4611" s="13" t="s">
        <v>126</v>
      </c>
      <c r="K4611" s="15" t="n">
        <v>214</v>
      </c>
      <c r="L4611" s="15" t="n">
        <v>24</v>
      </c>
      <c r="M4611" s="15" t="n">
        <v>0</v>
      </c>
      <c r="N4611" s="12" t="n">
        <v>0</v>
      </c>
      <c r="O4611" s="12" t="n">
        <v>0</v>
      </c>
      <c r="P4611" s="12" t="n">
        <v>0</v>
      </c>
      <c r="Q4611" s="23" t="n">
        <f>M4613/H4611</f>
        <v>1.00125</v>
      </c>
    </row>
    <row r="4612" ht="22.5" customHeight="1">
      <c r="A4612" s="78"/>
      <c r="B4612" s="34"/>
      <c r="C4612" s="13"/>
      <c r="D4612" s="20"/>
      <c r="E4612" s="20"/>
      <c r="F4612" s="20"/>
      <c r="G4612" s="29"/>
      <c r="H4612" s="20"/>
      <c r="I4612" s="20"/>
      <c r="J4612" s="13" t="s">
        <v>127</v>
      </c>
      <c r="K4612" s="15" t="n">
        <v>13390</v>
      </c>
      <c r="L4612" s="15" t="n">
        <v>4422</v>
      </c>
      <c r="M4612" s="15" t="n">
        <v>107</v>
      </c>
      <c r="N4612" s="12" t="n">
        <v>0.006</v>
      </c>
      <c r="O4612" s="12" t="n">
        <v>0.22</v>
      </c>
      <c r="P4612" s="12" t="n">
        <v>23.54</v>
      </c>
      <c r="Q4612" s="26"/>
    </row>
    <row r="4613" ht="22.5" customHeight="1">
      <c r="A4613" s="78"/>
      <c r="B4613" s="34"/>
      <c r="C4613" s="13"/>
      <c r="D4613" s="20"/>
      <c r="E4613" s="20"/>
      <c r="F4613" s="20"/>
      <c r="G4613" s="29"/>
      <c r="H4613" s="20"/>
      <c r="I4613" s="20"/>
      <c r="J4613" s="13" t="s">
        <v>128</v>
      </c>
      <c r="K4613" s="15" t="n">
        <v>116558</v>
      </c>
      <c r="L4613" s="15" t="n">
        <v>49206</v>
      </c>
      <c r="M4613" s="15" t="n">
        <v>801</v>
      </c>
      <c r="N4613" s="12" t="n">
        <v>0.004</v>
      </c>
      <c r="O4613" s="12" t="n">
        <v>0.22</v>
      </c>
      <c r="P4613" s="12" t="n">
        <v>176.22</v>
      </c>
      <c r="Q4613" s="26"/>
    </row>
    <row r="4614" ht="22.5" customHeight="1">
      <c r="A4614" s="78"/>
      <c r="B4614" s="34"/>
      <c r="C4614" s="53" t="n">
        <v>91557162</v>
      </c>
      <c r="D4614" s="13" t="s">
        <v>94</v>
      </c>
      <c r="E4614" s="13" t="s">
        <v>14</v>
      </c>
      <c r="F4614" s="13" t="s">
        <v>12</v>
      </c>
      <c r="G4614" s="24" t="n">
        <v>0.2</v>
      </c>
      <c r="H4614" s="13" t="n">
        <v>333</v>
      </c>
      <c r="I4614" s="21" t="n">
        <f>G4614*H4614*7</f>
        <v>466.2</v>
      </c>
      <c r="J4614" s="13" t="s">
        <v>126</v>
      </c>
      <c r="K4614" s="15" t="n">
        <v>0</v>
      </c>
      <c r="L4614" s="15" t="n">
        <v>0</v>
      </c>
      <c r="M4614" s="15" t="n">
        <v>0</v>
      </c>
      <c r="N4614" s="12" t="n">
        <v>0</v>
      </c>
      <c r="O4614" s="12" t="n">
        <v>0</v>
      </c>
      <c r="P4614" s="12" t="n">
        <v>0</v>
      </c>
      <c r="Q4614" s="23" t="n">
        <f>M4616/H4614</f>
        <v>0</v>
      </c>
    </row>
    <row r="4615" ht="22.5" customHeight="1">
      <c r="A4615" s="78"/>
      <c r="B4615" s="34"/>
      <c r="C4615" s="13"/>
      <c r="D4615" s="20"/>
      <c r="E4615" s="20"/>
      <c r="F4615" s="20"/>
      <c r="G4615" s="29"/>
      <c r="H4615" s="20"/>
      <c r="I4615" s="20"/>
      <c r="J4615" s="13" t="s">
        <v>127</v>
      </c>
      <c r="K4615" s="15" t="n">
        <v>0</v>
      </c>
      <c r="L4615" s="15" t="n">
        <v>0</v>
      </c>
      <c r="M4615" s="15" t="n">
        <v>0</v>
      </c>
      <c r="N4615" s="12" t="n">
        <v>0</v>
      </c>
      <c r="O4615" s="12" t="n">
        <v>0</v>
      </c>
      <c r="P4615" s="12" t="n">
        <v>0</v>
      </c>
      <c r="Q4615" s="26"/>
    </row>
    <row r="4616" ht="22.5" customHeight="1">
      <c r="A4616" s="78"/>
      <c r="B4616" s="34"/>
      <c r="C4616" s="13"/>
      <c r="D4616" s="20"/>
      <c r="E4616" s="20"/>
      <c r="F4616" s="20"/>
      <c r="G4616" s="29"/>
      <c r="H4616" s="20"/>
      <c r="I4616" s="20"/>
      <c r="J4616" s="13" t="s">
        <v>128</v>
      </c>
      <c r="K4616" s="15" t="n">
        <v>0</v>
      </c>
      <c r="L4616" s="15" t="n">
        <v>0</v>
      </c>
      <c r="M4616" s="15" t="n">
        <v>0</v>
      </c>
      <c r="N4616" s="12" t="n">
        <v>0</v>
      </c>
      <c r="O4616" s="12" t="n">
        <v>0</v>
      </c>
      <c r="P4616" s="12" t="n">
        <v>0</v>
      </c>
      <c r="Q4616" s="26"/>
    </row>
    <row r="4617" ht="22.5" customHeight="1">
      <c r="A4617" s="78"/>
      <c r="B4617" s="34"/>
      <c r="C4617" s="53" t="n">
        <v>91560708</v>
      </c>
      <c r="D4617" s="13" t="s">
        <v>31</v>
      </c>
      <c r="E4617" s="13" t="s">
        <v>32</v>
      </c>
      <c r="F4617" s="13" t="s">
        <v>15</v>
      </c>
      <c r="G4617" s="24" t="n">
        <v>0.09</v>
      </c>
      <c r="H4617" s="13" t="n">
        <v>800</v>
      </c>
      <c r="I4617" s="21" t="n">
        <f>G4617*H4617*7</f>
        <v>504</v>
      </c>
      <c r="J4617" s="13" t="s">
        <v>126</v>
      </c>
      <c r="K4617" s="15" t="n">
        <v>432</v>
      </c>
      <c r="L4617" s="15" t="n">
        <v>12</v>
      </c>
      <c r="M4617" s="15" t="n">
        <v>0</v>
      </c>
      <c r="N4617" s="12" t="n">
        <v>0</v>
      </c>
      <c r="O4617" s="12" t="n">
        <v>0</v>
      </c>
      <c r="P4617" s="12" t="n">
        <v>0</v>
      </c>
      <c r="Q4617" s="23" t="n">
        <f>M4619/H4617</f>
        <v>0.2875</v>
      </c>
    </row>
    <row r="4618" ht="22.5" customHeight="1">
      <c r="A4618" s="78"/>
      <c r="B4618" s="34"/>
      <c r="C4618" s="13"/>
      <c r="D4618" s="20"/>
      <c r="E4618" s="20"/>
      <c r="F4618" s="20"/>
      <c r="G4618" s="29"/>
      <c r="H4618" s="20"/>
      <c r="I4618" s="20"/>
      <c r="J4618" s="13" t="s">
        <v>127</v>
      </c>
      <c r="K4618" s="15" t="n">
        <v>14713</v>
      </c>
      <c r="L4618" s="15" t="n">
        <v>6598</v>
      </c>
      <c r="M4618" s="15" t="n">
        <v>141</v>
      </c>
      <c r="N4618" s="12" t="n">
        <v>0.002</v>
      </c>
      <c r="O4618" s="12" t="n">
        <v>0.09</v>
      </c>
      <c r="P4618" s="12" t="n">
        <v>12.69</v>
      </c>
      <c r="Q4618" s="26"/>
    </row>
    <row r="4619" ht="22.5" customHeight="1">
      <c r="A4619" s="78"/>
      <c r="B4619" s="34"/>
      <c r="C4619" s="13"/>
      <c r="D4619" s="20"/>
      <c r="E4619" s="20"/>
      <c r="F4619" s="20"/>
      <c r="G4619" s="29"/>
      <c r="H4619" s="20"/>
      <c r="I4619" s="20"/>
      <c r="J4619" s="13" t="s">
        <v>128</v>
      </c>
      <c r="K4619" s="15" t="n">
        <v>30432</v>
      </c>
      <c r="L4619" s="15" t="n">
        <v>11734</v>
      </c>
      <c r="M4619" s="15" t="n">
        <v>230</v>
      </c>
      <c r="N4619" s="12" t="n">
        <v>0.002</v>
      </c>
      <c r="O4619" s="12" t="n">
        <v>0.09</v>
      </c>
      <c r="P4619" s="12" t="n">
        <v>20.7</v>
      </c>
      <c r="Q4619" s="26"/>
    </row>
    <row r="4620" ht="22.5" customHeight="1">
      <c r="A4620" s="78"/>
      <c r="B4620" s="34"/>
      <c r="C4620" s="53" t="n">
        <v>91560709</v>
      </c>
      <c r="D4620" s="13" t="s">
        <v>31</v>
      </c>
      <c r="E4620" s="13" t="s">
        <v>33</v>
      </c>
      <c r="F4620" s="13" t="s">
        <v>15</v>
      </c>
      <c r="G4620" s="24" t="n">
        <v>0.06</v>
      </c>
      <c r="H4620" s="13" t="n">
        <v>500</v>
      </c>
      <c r="I4620" s="21" t="n">
        <f>G4620*H4620*7</f>
        <v>210</v>
      </c>
      <c r="J4620" s="13" t="s">
        <v>126</v>
      </c>
      <c r="K4620" s="15" t="n">
        <v>31</v>
      </c>
      <c r="L4620" s="15" t="n">
        <v>1</v>
      </c>
      <c r="M4620" s="15" t="n">
        <v>0</v>
      </c>
      <c r="N4620" s="12" t="n">
        <v>0</v>
      </c>
      <c r="O4620" s="12" t="n">
        <v>0</v>
      </c>
      <c r="P4620" s="12" t="n">
        <v>0</v>
      </c>
      <c r="Q4620" s="23" t="n">
        <f>M4622/H4620</f>
        <v>1</v>
      </c>
    </row>
    <row r="4621" ht="22.5" customHeight="1">
      <c r="A4621" s="78"/>
      <c r="B4621" s="34"/>
      <c r="C4621" s="13"/>
      <c r="D4621" s="20"/>
      <c r="E4621" s="20"/>
      <c r="F4621" s="20"/>
      <c r="G4621" s="29"/>
      <c r="H4621" s="20"/>
      <c r="I4621" s="20"/>
      <c r="J4621" s="13" t="s">
        <v>127</v>
      </c>
      <c r="K4621" s="15" t="n">
        <v>35784</v>
      </c>
      <c r="L4621" s="15" t="n">
        <v>20342</v>
      </c>
      <c r="M4621" s="15" t="n">
        <v>487</v>
      </c>
      <c r="N4621" s="12" t="n">
        <v>0.001</v>
      </c>
      <c r="O4621" s="12" t="n">
        <v>0.06</v>
      </c>
      <c r="P4621" s="12" t="n">
        <v>29.22</v>
      </c>
      <c r="Q4621" s="26"/>
    </row>
    <row r="4622" ht="22.5" customHeight="1">
      <c r="A4622" s="78"/>
      <c r="B4622" s="34"/>
      <c r="C4622" s="13"/>
      <c r="D4622" s="20"/>
      <c r="E4622" s="20"/>
      <c r="F4622" s="20"/>
      <c r="G4622" s="29"/>
      <c r="H4622" s="20"/>
      <c r="I4622" s="20"/>
      <c r="J4622" s="13" t="s">
        <v>128</v>
      </c>
      <c r="K4622" s="15" t="n">
        <v>83876</v>
      </c>
      <c r="L4622" s="15" t="n">
        <v>48909</v>
      </c>
      <c r="M4622" s="15" t="n">
        <v>500</v>
      </c>
      <c r="N4622" s="12" t="n">
        <v>0.001</v>
      </c>
      <c r="O4622" s="12" t="n">
        <v>0.06</v>
      </c>
      <c r="P4622" s="12" t="n">
        <v>30</v>
      </c>
      <c r="Q4622" s="26"/>
    </row>
    <row r="4623" ht="22.5" customHeight="1">
      <c r="A4623" s="78"/>
      <c r="B4623" s="34"/>
      <c r="C4623" s="53" t="n">
        <v>12064281</v>
      </c>
      <c r="D4623" s="13" t="s">
        <v>16</v>
      </c>
      <c r="E4623" s="13" t="s">
        <v>18</v>
      </c>
      <c r="F4623" s="13" t="s">
        <v>15</v>
      </c>
      <c r="G4623" s="24" t="n">
        <v>0.7</v>
      </c>
      <c r="H4623" s="13" t="n">
        <v>100</v>
      </c>
      <c r="I4623" s="21" t="n">
        <f>G4623*H4623*7</f>
        <v>490</v>
      </c>
      <c r="J4623" s="13" t="s">
        <v>126</v>
      </c>
      <c r="K4623" s="15" t="n">
        <v>0</v>
      </c>
      <c r="L4623" s="15" t="n">
        <v>0</v>
      </c>
      <c r="M4623" s="15" t="n">
        <v>0</v>
      </c>
      <c r="N4623" s="12" t="n">
        <v>0</v>
      </c>
      <c r="O4623" s="12" t="n">
        <v>0</v>
      </c>
      <c r="P4623" s="12" t="n">
        <v>0</v>
      </c>
      <c r="Q4623" s="23" t="n">
        <f>M4625/H4623</f>
        <v>0.01</v>
      </c>
    </row>
    <row r="4624" ht="22.5" customHeight="1">
      <c r="A4624" s="78"/>
      <c r="B4624" s="34"/>
      <c r="C4624" s="13"/>
      <c r="D4624" s="20"/>
      <c r="E4624" s="20"/>
      <c r="F4624" s="20"/>
      <c r="G4624" s="29"/>
      <c r="H4624" s="20"/>
      <c r="I4624" s="20"/>
      <c r="J4624" s="13" t="s">
        <v>127</v>
      </c>
      <c r="K4624" s="15" t="n">
        <v>31</v>
      </c>
      <c r="L4624" s="15" t="n">
        <v>3</v>
      </c>
      <c r="M4624" s="15" t="n">
        <v>0</v>
      </c>
      <c r="N4624" s="12" t="n">
        <v>0</v>
      </c>
      <c r="O4624" s="12" t="n">
        <v>0</v>
      </c>
      <c r="P4624" s="12" t="n">
        <v>0</v>
      </c>
      <c r="Q4624" s="26"/>
    </row>
    <row r="4625" ht="22.5" customHeight="1">
      <c r="A4625" s="78"/>
      <c r="B4625" s="34"/>
      <c r="C4625" s="13"/>
      <c r="D4625" s="20"/>
      <c r="E4625" s="20"/>
      <c r="F4625" s="20"/>
      <c r="G4625" s="29"/>
      <c r="H4625" s="20"/>
      <c r="I4625" s="20"/>
      <c r="J4625" s="13" t="s">
        <v>128</v>
      </c>
      <c r="K4625" s="15" t="n">
        <v>5646</v>
      </c>
      <c r="L4625" s="15" t="n">
        <v>5</v>
      </c>
      <c r="M4625" s="15" t="n">
        <v>1</v>
      </c>
      <c r="N4625" s="12" t="n">
        <v>0.124</v>
      </c>
      <c r="O4625" s="12" t="n">
        <v>0.14</v>
      </c>
      <c r="P4625" s="12" t="n">
        <v>0.14</v>
      </c>
      <c r="Q4625" s="26"/>
    </row>
    <row r="4626" ht="22.5" customHeight="1">
      <c r="A4626" s="78"/>
      <c r="B4626" s="34"/>
      <c r="C4626" s="53" t="n">
        <v>11987622</v>
      </c>
      <c r="D4626" s="13" t="s">
        <v>10</v>
      </c>
      <c r="E4626" s="13" t="s">
        <v>11</v>
      </c>
      <c r="F4626" s="13" t="s">
        <v>30</v>
      </c>
      <c r="G4626" s="24" t="n">
        <v>0.23</v>
      </c>
      <c r="H4626" s="13" t="n">
        <v>200</v>
      </c>
      <c r="I4626" s="21" t="n">
        <f>G4626*H4626*7</f>
        <v>322</v>
      </c>
      <c r="J4626" s="13" t="s">
        <v>126</v>
      </c>
      <c r="K4626" s="15" t="n">
        <v>1716</v>
      </c>
      <c r="L4626" s="15" t="n">
        <v>389</v>
      </c>
      <c r="M4626" s="15" t="n">
        <v>1</v>
      </c>
      <c r="N4626" s="12" t="n">
        <v>0</v>
      </c>
      <c r="O4626" s="12" t="n">
        <v>0.27</v>
      </c>
      <c r="P4626" s="12" t="n">
        <v>0.27</v>
      </c>
      <c r="Q4626" s="23" t="n">
        <f>M4628/H4626</f>
        <v>0.015</v>
      </c>
    </row>
    <row r="4627" ht="22.5" customHeight="1">
      <c r="A4627" s="78"/>
      <c r="B4627" s="34"/>
      <c r="C4627" s="13"/>
      <c r="D4627" s="20"/>
      <c r="E4627" s="20"/>
      <c r="F4627" s="20"/>
      <c r="G4627" s="29"/>
      <c r="H4627" s="20"/>
      <c r="I4627" s="20"/>
      <c r="J4627" s="13" t="s">
        <v>127</v>
      </c>
      <c r="K4627" s="15" t="n">
        <v>3194</v>
      </c>
      <c r="L4627" s="15" t="n">
        <v>700</v>
      </c>
      <c r="M4627" s="15" t="n">
        <v>2</v>
      </c>
      <c r="N4627" s="12" t="n">
        <v>0</v>
      </c>
      <c r="O4627" s="12" t="n">
        <v>0.17</v>
      </c>
      <c r="P4627" s="12" t="n">
        <v>0.35</v>
      </c>
      <c r="Q4627" s="26"/>
    </row>
    <row r="4628" ht="22.5" customHeight="1">
      <c r="A4628" s="78"/>
      <c r="B4628" s="34"/>
      <c r="C4628" s="13"/>
      <c r="D4628" s="20"/>
      <c r="E4628" s="20"/>
      <c r="F4628" s="20"/>
      <c r="G4628" s="29"/>
      <c r="H4628" s="20"/>
      <c r="I4628" s="20"/>
      <c r="J4628" s="13" t="s">
        <v>128</v>
      </c>
      <c r="K4628" s="15" t="n">
        <v>6622</v>
      </c>
      <c r="L4628" s="15" t="n">
        <v>1481</v>
      </c>
      <c r="M4628" s="15" t="n">
        <v>3</v>
      </c>
      <c r="N4628" s="12" t="n">
        <v>0</v>
      </c>
      <c r="O4628" s="12" t="n">
        <v>0.19</v>
      </c>
      <c r="P4628" s="12" t="n">
        <v>0.57</v>
      </c>
      <c r="Q4628" s="26"/>
    </row>
    <row r="4629" ht="22.5" customHeight="1">
      <c r="A4629" s="78"/>
      <c r="B4629" s="34"/>
      <c r="C4629" s="53" t="n">
        <v>91565960</v>
      </c>
      <c r="D4629" s="13" t="s">
        <v>93</v>
      </c>
      <c r="E4629" s="13" t="s">
        <v>54</v>
      </c>
      <c r="F4629" s="13" t="s">
        <v>12</v>
      </c>
      <c r="G4629" s="24" t="n">
        <v>0.5</v>
      </c>
      <c r="H4629" s="13" t="n">
        <v>50</v>
      </c>
      <c r="I4629" s="21" t="n">
        <f>G4629*H4629*7</f>
        <v>175</v>
      </c>
      <c r="J4629" s="13" t="s">
        <v>126</v>
      </c>
      <c r="K4629" s="15" t="s">
        <v>149</v>
      </c>
      <c r="L4629" s="15"/>
      <c r="M4629" s="15"/>
      <c r="N4629" s="12"/>
      <c r="O4629" s="12"/>
      <c r="P4629" s="12"/>
      <c r="Q4629" s="23" t="n">
        <f>M4631/H4629</f>
        <v>0.06</v>
      </c>
    </row>
    <row r="4630" ht="22.5" customHeight="1">
      <c r="A4630" s="78"/>
      <c r="B4630" s="34"/>
      <c r="C4630" s="13"/>
      <c r="D4630" s="20"/>
      <c r="E4630" s="20"/>
      <c r="F4630" s="20"/>
      <c r="G4630" s="29"/>
      <c r="H4630" s="20"/>
      <c r="I4630" s="20"/>
      <c r="J4630" s="13" t="s">
        <v>127</v>
      </c>
      <c r="K4630" s="15" t="n">
        <v>866</v>
      </c>
      <c r="L4630" s="15" t="n">
        <v>360</v>
      </c>
      <c r="M4630" s="15" t="n">
        <v>3</v>
      </c>
      <c r="N4630" s="12" t="n">
        <v>0.025</v>
      </c>
      <c r="O4630" s="12" t="n">
        <v>3.014</v>
      </c>
      <c r="P4630" s="12" t="n">
        <v>9.043</v>
      </c>
      <c r="Q4630" s="26"/>
    </row>
    <row r="4631" ht="22.5" customHeight="1">
      <c r="A4631" s="78"/>
      <c r="B4631" s="34"/>
      <c r="C4631" s="13"/>
      <c r="D4631" s="20"/>
      <c r="E4631" s="20"/>
      <c r="F4631" s="20"/>
      <c r="G4631" s="29"/>
      <c r="H4631" s="20"/>
      <c r="I4631" s="20"/>
      <c r="J4631" s="13" t="s">
        <v>128</v>
      </c>
      <c r="K4631" s="15" t="n">
        <v>1433</v>
      </c>
      <c r="L4631" s="15" t="n">
        <v>538</v>
      </c>
      <c r="M4631" s="15" t="n">
        <v>3</v>
      </c>
      <c r="N4631" s="12" t="n">
        <v>0.024</v>
      </c>
      <c r="O4631" s="12" t="n">
        <v>4.323</v>
      </c>
      <c r="P4631" s="12" t="n">
        <v>12.9687</v>
      </c>
      <c r="Q4631" s="26"/>
    </row>
    <row r="4632" ht="22.5" customHeight="1">
      <c r="A4632" s="78"/>
      <c r="B4632" s="76" t="s">
        <v>129</v>
      </c>
      <c r="C4632" s="13" t="n">
        <v>6061077</v>
      </c>
      <c r="D4632" s="13" t="s">
        <v>35</v>
      </c>
      <c r="E4632" s="13" t="s">
        <v>14</v>
      </c>
      <c r="F4632" s="13" t="s">
        <v>15</v>
      </c>
      <c r="G4632" s="24" t="n">
        <v>2</v>
      </c>
      <c r="H4632" s="13" t="n">
        <v>20</v>
      </c>
      <c r="I4632" s="21" t="n">
        <f>G4632*H4632*7</f>
        <v>280</v>
      </c>
      <c r="J4632" s="13" t="s">
        <v>126</v>
      </c>
      <c r="K4632" s="17" t="n">
        <v>449</v>
      </c>
      <c r="L4632" s="15" t="n">
        <v>1</v>
      </c>
      <c r="M4632" s="15" t="n">
        <v>0</v>
      </c>
      <c r="N4632" s="12" t="n">
        <v>0</v>
      </c>
      <c r="O4632" s="12" t="n">
        <v>0</v>
      </c>
      <c r="P4632" s="12" t="n">
        <v>0</v>
      </c>
      <c r="Q4632" s="23" t="n">
        <f>M4634/H4632</f>
        <v>0.25</v>
      </c>
    </row>
    <row r="4633" ht="22.5" customHeight="1">
      <c r="A4633" s="78"/>
      <c r="B4633" s="34"/>
      <c r="C4633" s="13"/>
      <c r="D4633" s="20"/>
      <c r="E4633" s="20"/>
      <c r="F4633" s="20"/>
      <c r="G4633" s="29"/>
      <c r="H4633" s="20"/>
      <c r="I4633" s="20"/>
      <c r="J4633" s="13" t="s">
        <v>127</v>
      </c>
      <c r="K4633" s="17" t="n">
        <v>13076</v>
      </c>
      <c r="L4633" s="15" t="n">
        <v>359</v>
      </c>
      <c r="M4633" s="15" t="n">
        <v>2</v>
      </c>
      <c r="N4633" s="12" t="n">
        <v>0.009</v>
      </c>
      <c r="O4633" s="12" t="n">
        <v>1.585</v>
      </c>
      <c r="P4633" s="12" t="n">
        <v>3.171</v>
      </c>
      <c r="Q4633" s="26"/>
    </row>
    <row r="4634" ht="22.5" customHeight="1">
      <c r="A4634" s="78"/>
      <c r="B4634" s="34"/>
      <c r="C4634" s="13"/>
      <c r="D4634" s="20"/>
      <c r="E4634" s="20"/>
      <c r="F4634" s="20"/>
      <c r="G4634" s="29"/>
      <c r="H4634" s="20"/>
      <c r="I4634" s="20"/>
      <c r="J4634" s="13" t="s">
        <v>128</v>
      </c>
      <c r="K4634" s="17" t="n">
        <v>49132</v>
      </c>
      <c r="L4634" s="15" t="n">
        <v>585</v>
      </c>
      <c r="M4634" s="15" t="n">
        <v>5</v>
      </c>
      <c r="N4634" s="12" t="n">
        <v>0.009</v>
      </c>
      <c r="O4634" s="12" t="n">
        <v>1.076</v>
      </c>
      <c r="P4634" s="12" t="n">
        <v>5.379</v>
      </c>
      <c r="Q4634" s="26"/>
    </row>
    <row r="4635" ht="22.5" customHeight="1">
      <c r="A4635" s="78"/>
      <c r="B4635" s="34"/>
      <c r="C4635" s="13" t="n">
        <v>6607117</v>
      </c>
      <c r="D4635" s="13" t="s">
        <v>35</v>
      </c>
      <c r="E4635" s="13" t="s">
        <v>14</v>
      </c>
      <c r="F4635" s="13" t="s">
        <v>15</v>
      </c>
      <c r="G4635" s="24" t="n">
        <v>2</v>
      </c>
      <c r="H4635" s="13" t="n">
        <v>300</v>
      </c>
      <c r="I4635" s="21" t="n">
        <f>G4635*H4635*7</f>
        <v>4200</v>
      </c>
      <c r="J4635" s="13" t="s">
        <v>126</v>
      </c>
      <c r="K4635" s="17" t="n">
        <v>497</v>
      </c>
      <c r="L4635" s="15" t="n">
        <v>77</v>
      </c>
      <c r="M4635" s="15" t="n">
        <v>0</v>
      </c>
      <c r="N4635" s="12" t="n">
        <v>0</v>
      </c>
      <c r="O4635" s="12" t="n">
        <v>0</v>
      </c>
      <c r="P4635" s="12" t="n">
        <v>0</v>
      </c>
      <c r="Q4635" s="23" t="n">
        <f>M4637/H4635</f>
        <v>0.65</v>
      </c>
    </row>
    <row r="4636" ht="22.5" customHeight="1">
      <c r="A4636" s="78"/>
      <c r="B4636" s="34"/>
      <c r="C4636" s="13"/>
      <c r="D4636" s="20"/>
      <c r="E4636" s="20"/>
      <c r="F4636" s="20"/>
      <c r="G4636" s="29"/>
      <c r="H4636" s="20"/>
      <c r="I4636" s="20"/>
      <c r="J4636" s="13" t="s">
        <v>127</v>
      </c>
      <c r="K4636" s="15" t="n">
        <v>5528</v>
      </c>
      <c r="L4636" s="15" t="n">
        <v>615</v>
      </c>
      <c r="M4636" s="15" t="n">
        <v>13</v>
      </c>
      <c r="N4636" s="12" t="n">
        <v>0.011</v>
      </c>
      <c r="O4636" s="12" t="n">
        <v>0.53</v>
      </c>
      <c r="P4636" s="12" t="n">
        <v>6.895</v>
      </c>
      <c r="Q4636" s="26"/>
    </row>
    <row r="4637" ht="22.5" customHeight="1">
      <c r="A4637" s="78"/>
      <c r="B4637" s="34"/>
      <c r="C4637" s="13"/>
      <c r="D4637" s="20"/>
      <c r="E4637" s="20"/>
      <c r="F4637" s="20"/>
      <c r="G4637" s="29"/>
      <c r="H4637" s="20"/>
      <c r="I4637" s="20"/>
      <c r="J4637" s="13" t="s">
        <v>128</v>
      </c>
      <c r="K4637" s="44" t="n">
        <v>26990</v>
      </c>
      <c r="L4637" s="15" t="n">
        <v>2585</v>
      </c>
      <c r="M4637" s="15" t="n">
        <v>195</v>
      </c>
      <c r="N4637" s="12" t="n">
        <v>0.042</v>
      </c>
      <c r="O4637" s="12" t="n">
        <v>0.559</v>
      </c>
      <c r="P4637" s="12" t="n">
        <v>109.095</v>
      </c>
      <c r="Q4637" s="26"/>
    </row>
    <row r="4638" ht="22.5" customHeight="1">
      <c r="A4638" s="78"/>
      <c r="B4638" s="34"/>
      <c r="C4638" s="13" t="n">
        <v>5497580</v>
      </c>
      <c r="D4638" s="13" t="s">
        <v>31</v>
      </c>
      <c r="E4638" s="13" t="s">
        <v>17</v>
      </c>
      <c r="F4638" s="13" t="s">
        <v>15</v>
      </c>
      <c r="G4638" s="24" t="n">
        <v>0.28</v>
      </c>
      <c r="H4638" s="13" t="n">
        <v>1300</v>
      </c>
      <c r="I4638" s="21" t="n">
        <f>G4638*H4638*7</f>
        <v>2548</v>
      </c>
      <c r="J4638" s="13" t="s">
        <v>126</v>
      </c>
      <c r="K4638" s="17" t="n">
        <v>2971</v>
      </c>
      <c r="L4638" s="15" t="n">
        <v>464</v>
      </c>
      <c r="M4638" s="15" t="n">
        <v>15</v>
      </c>
      <c r="N4638" s="12" t="n">
        <v>0.008</v>
      </c>
      <c r="O4638" s="12" t="n">
        <v>0.247</v>
      </c>
      <c r="P4638" s="12" t="n">
        <v>3.701</v>
      </c>
      <c r="Q4638" s="23" t="n">
        <f>M4640/H4638</f>
        <v>1.03923076923077</v>
      </c>
    </row>
    <row r="4639" ht="22.5" customHeight="1">
      <c r="A4639" s="78"/>
      <c r="B4639" s="34"/>
      <c r="C4639" s="13"/>
      <c r="D4639" s="20"/>
      <c r="E4639" s="20"/>
      <c r="F4639" s="20"/>
      <c r="G4639" s="29"/>
      <c r="H4639" s="20"/>
      <c r="I4639" s="20"/>
      <c r="J4639" s="13" t="s">
        <v>127</v>
      </c>
      <c r="K4639" s="17" t="n">
        <v>68999</v>
      </c>
      <c r="L4639" s="15" t="n">
        <v>15196</v>
      </c>
      <c r="M4639" s="15" t="n">
        <v>388</v>
      </c>
      <c r="N4639" s="12" t="n">
        <v>0.006</v>
      </c>
      <c r="O4639" s="12" t="n">
        <v>0.253</v>
      </c>
      <c r="P4639" s="12" t="n">
        <v>98.301</v>
      </c>
      <c r="Q4639" s="26"/>
    </row>
    <row r="4640" ht="22.5" customHeight="1">
      <c r="A4640" s="78"/>
      <c r="B4640" s="34"/>
      <c r="C4640" s="13"/>
      <c r="D4640" s="20"/>
      <c r="E4640" s="20"/>
      <c r="F4640" s="20"/>
      <c r="G4640" s="29"/>
      <c r="H4640" s="20"/>
      <c r="I4640" s="20"/>
      <c r="J4640" s="13" t="s">
        <v>128</v>
      </c>
      <c r="K4640" s="17" t="n">
        <v>361698</v>
      </c>
      <c r="L4640" s="15" t="n">
        <v>99752</v>
      </c>
      <c r="M4640" s="15" t="n">
        <v>1351</v>
      </c>
      <c r="N4640" s="12" t="n">
        <v>0.003</v>
      </c>
      <c r="O4640" s="12" t="n">
        <v>0.252</v>
      </c>
      <c r="P4640" s="12" t="n">
        <v>340.724</v>
      </c>
      <c r="Q4640" s="26"/>
    </row>
    <row r="4641" ht="22.5" customHeight="1">
      <c r="A4641" s="78"/>
      <c r="B4641" s="34"/>
      <c r="C4641" s="13" t="n">
        <v>91407542</v>
      </c>
      <c r="D4641" s="13" t="s">
        <v>31</v>
      </c>
      <c r="E4641" s="13" t="s">
        <v>36</v>
      </c>
      <c r="F4641" s="13" t="s">
        <v>15</v>
      </c>
      <c r="G4641" s="24" t="n">
        <v>0.02</v>
      </c>
      <c r="H4641" s="13" t="n">
        <v>500</v>
      </c>
      <c r="I4641" s="21" t="n">
        <f>G4641*H4641*7</f>
        <v>70</v>
      </c>
      <c r="J4641" s="13" t="s">
        <v>126</v>
      </c>
      <c r="K4641" s="17" t="n">
        <v>610</v>
      </c>
      <c r="L4641" s="15" t="n">
        <v>53</v>
      </c>
      <c r="M4641" s="15" t="n">
        <v>2</v>
      </c>
      <c r="N4641" s="12" t="n">
        <v>0.001</v>
      </c>
      <c r="O4641" s="12" t="n">
        <v>0.02</v>
      </c>
      <c r="P4641" s="12" t="n">
        <v>0.04</v>
      </c>
      <c r="Q4641" s="23" t="n">
        <f>M4643/H4641</f>
        <v>0.596</v>
      </c>
    </row>
    <row r="4642" ht="22.5" customHeight="1">
      <c r="A4642" s="78"/>
      <c r="B4642" s="34"/>
      <c r="C4642" s="13"/>
      <c r="D4642" s="20"/>
      <c r="E4642" s="20"/>
      <c r="F4642" s="20"/>
      <c r="G4642" s="29"/>
      <c r="H4642" s="20"/>
      <c r="I4642" s="20"/>
      <c r="J4642" s="13" t="s">
        <v>127</v>
      </c>
      <c r="K4642" s="17" t="n">
        <v>71914</v>
      </c>
      <c r="L4642" s="15" t="n">
        <v>15647</v>
      </c>
      <c r="M4642" s="15" t="n">
        <v>295</v>
      </c>
      <c r="N4642" s="12" t="n">
        <v>0</v>
      </c>
      <c r="O4642" s="12" t="n">
        <v>0.021</v>
      </c>
      <c r="P4642" s="12" t="n">
        <v>6.054</v>
      </c>
      <c r="Q4642" s="26"/>
    </row>
    <row r="4643" ht="22.5" customHeight="1">
      <c r="A4643" s="78"/>
      <c r="B4643" s="34"/>
      <c r="C4643" s="13"/>
      <c r="D4643" s="20"/>
      <c r="E4643" s="20"/>
      <c r="F4643" s="20"/>
      <c r="G4643" s="29"/>
      <c r="H4643" s="20"/>
      <c r="I4643" s="20"/>
      <c r="J4643" s="13" t="s">
        <v>128</v>
      </c>
      <c r="K4643" s="17" t="n">
        <v>165149</v>
      </c>
      <c r="L4643" s="15" t="n">
        <v>39755</v>
      </c>
      <c r="M4643" s="15" t="n">
        <v>298</v>
      </c>
      <c r="N4643" s="12" t="n">
        <v>0</v>
      </c>
      <c r="O4643" s="12" t="n">
        <v>0.021</v>
      </c>
      <c r="P4643" s="12" t="n">
        <v>6.114</v>
      </c>
      <c r="Q4643" s="26"/>
    </row>
    <row r="4644" ht="22.5" customHeight="1">
      <c r="A4644" s="78"/>
      <c r="B4644" s="34"/>
      <c r="C4644" s="13" t="n">
        <v>8998645</v>
      </c>
      <c r="D4644" s="13" t="s">
        <v>31</v>
      </c>
      <c r="E4644" s="13" t="s">
        <v>17</v>
      </c>
      <c r="F4644" s="13" t="s">
        <v>15</v>
      </c>
      <c r="G4644" s="24" t="n">
        <v>0.28</v>
      </c>
      <c r="H4644" s="13" t="n">
        <v>200</v>
      </c>
      <c r="I4644" s="21" t="n">
        <f>G4644*H4644*7</f>
        <v>392</v>
      </c>
      <c r="J4644" s="13" t="s">
        <v>126</v>
      </c>
      <c r="K4644" s="17" t="n">
        <v>5962</v>
      </c>
      <c r="L4644" s="15" t="n">
        <v>39</v>
      </c>
      <c r="M4644" s="15" t="n">
        <v>0</v>
      </c>
      <c r="N4644" s="12" t="n">
        <v>0</v>
      </c>
      <c r="O4644" s="12" t="n">
        <v>0</v>
      </c>
      <c r="P4644" s="12" t="n">
        <v>0</v>
      </c>
      <c r="Q4644" s="23" t="n">
        <f>M4646/H4644</f>
        <v>0.05</v>
      </c>
    </row>
    <row r="4645" ht="22.5" customHeight="1">
      <c r="A4645" s="78"/>
      <c r="B4645" s="34"/>
      <c r="C4645" s="13"/>
      <c r="D4645" s="20"/>
      <c r="E4645" s="20"/>
      <c r="F4645" s="20"/>
      <c r="G4645" s="29"/>
      <c r="H4645" s="20"/>
      <c r="I4645" s="20"/>
      <c r="J4645" s="13" t="s">
        <v>127</v>
      </c>
      <c r="K4645" s="17" t="n">
        <v>23337</v>
      </c>
      <c r="L4645" s="15" t="n">
        <v>181</v>
      </c>
      <c r="M4645" s="15" t="n">
        <v>1</v>
      </c>
      <c r="N4645" s="12" t="n">
        <v>0.002</v>
      </c>
      <c r="O4645" s="12" t="n">
        <v>0.321</v>
      </c>
      <c r="P4645" s="12" t="n">
        <v>0.321</v>
      </c>
      <c r="Q4645" s="26"/>
    </row>
    <row r="4646" ht="22.5" customHeight="1">
      <c r="A4646" s="78"/>
      <c r="B4646" s="34"/>
      <c r="C4646" s="13"/>
      <c r="D4646" s="20"/>
      <c r="E4646" s="20"/>
      <c r="F4646" s="20"/>
      <c r="G4646" s="29"/>
      <c r="H4646" s="20"/>
      <c r="I4646" s="20"/>
      <c r="J4646" s="13" t="s">
        <v>128</v>
      </c>
      <c r="K4646" s="17" t="n">
        <v>86318</v>
      </c>
      <c r="L4646" s="15" t="n">
        <v>542</v>
      </c>
      <c r="M4646" s="17" t="n">
        <v>10</v>
      </c>
      <c r="N4646" s="12" t="n">
        <v>0.011</v>
      </c>
      <c r="O4646" s="12" t="n">
        <v>0.612</v>
      </c>
      <c r="P4646" s="12" t="n">
        <v>6.12</v>
      </c>
      <c r="Q4646" s="26"/>
    </row>
    <row r="4647" ht="22.5" customHeight="1">
      <c r="A4647" s="78"/>
      <c r="B4647" s="34"/>
      <c r="C4647" s="13" t="n">
        <v>4383473</v>
      </c>
      <c r="D4647" s="13" t="s">
        <v>35</v>
      </c>
      <c r="E4647" s="13" t="s">
        <v>14</v>
      </c>
      <c r="F4647" s="13" t="s">
        <v>15</v>
      </c>
      <c r="G4647" s="24" t="n">
        <v>0.2</v>
      </c>
      <c r="H4647" s="13" t="n">
        <v>150</v>
      </c>
      <c r="I4647" s="21" t="n">
        <f>G4647*H4647*7</f>
        <v>210</v>
      </c>
      <c r="J4647" s="13" t="s">
        <v>126</v>
      </c>
      <c r="K4647" s="17" t="n">
        <v>66</v>
      </c>
      <c r="L4647" s="15" t="n">
        <v>7</v>
      </c>
      <c r="M4647" s="15" t="n">
        <v>0</v>
      </c>
      <c r="N4647" s="12" t="n">
        <v>0</v>
      </c>
      <c r="O4647" s="12" t="n">
        <v>0</v>
      </c>
      <c r="P4647" s="12" t="n">
        <v>0</v>
      </c>
      <c r="Q4647" s="23" t="n">
        <f>M4649/H4647</f>
        <v>1</v>
      </c>
    </row>
    <row r="4648" ht="22.5" customHeight="1">
      <c r="A4648" s="78"/>
      <c r="B4648" s="34"/>
      <c r="C4648" s="13"/>
      <c r="D4648" s="20"/>
      <c r="E4648" s="20"/>
      <c r="F4648" s="20"/>
      <c r="G4648" s="29"/>
      <c r="H4648" s="20"/>
      <c r="I4648" s="20"/>
      <c r="J4648" s="13" t="s">
        <v>127</v>
      </c>
      <c r="K4648" s="17" t="n">
        <v>22189</v>
      </c>
      <c r="L4648" s="15" t="n">
        <v>1381</v>
      </c>
      <c r="M4648" s="15" t="n">
        <v>54</v>
      </c>
      <c r="N4648" s="12" t="n">
        <v>0.008</v>
      </c>
      <c r="O4648" s="12" t="n">
        <v>0.209</v>
      </c>
      <c r="P4648" s="12" t="n">
        <v>11.304</v>
      </c>
      <c r="Q4648" s="26"/>
    </row>
    <row r="4649" ht="22.5" customHeight="1">
      <c r="A4649" s="78"/>
      <c r="B4649" s="34"/>
      <c r="C4649" s="13"/>
      <c r="D4649" s="20"/>
      <c r="E4649" s="20"/>
      <c r="F4649" s="20"/>
      <c r="G4649" s="29"/>
      <c r="H4649" s="20"/>
      <c r="I4649" s="20"/>
      <c r="J4649" s="13" t="s">
        <v>128</v>
      </c>
      <c r="K4649" s="17" t="n">
        <v>56243</v>
      </c>
      <c r="L4649" s="15" t="n">
        <v>5607</v>
      </c>
      <c r="M4649" s="15" t="n">
        <v>150</v>
      </c>
      <c r="N4649" s="12" t="n">
        <v>0.006</v>
      </c>
      <c r="O4649" s="12" t="n">
        <v>0.206</v>
      </c>
      <c r="P4649" s="12" t="n">
        <v>30.942</v>
      </c>
      <c r="Q4649" s="26"/>
    </row>
    <row r="4650" ht="22.5" customHeight="1">
      <c r="A4650" s="78"/>
      <c r="B4650" s="34"/>
      <c r="C4650" s="13" t="n">
        <v>8094753</v>
      </c>
      <c r="D4650" s="13" t="s">
        <v>35</v>
      </c>
      <c r="E4650" s="13" t="s">
        <v>14</v>
      </c>
      <c r="F4650" s="13" t="s">
        <v>26</v>
      </c>
      <c r="G4650" s="24" t="n">
        <v>0.3</v>
      </c>
      <c r="H4650" s="13" t="n">
        <v>400</v>
      </c>
      <c r="I4650" s="21" t="n">
        <f>G4650*H4650*7</f>
        <v>840</v>
      </c>
      <c r="J4650" s="13" t="s">
        <v>126</v>
      </c>
      <c r="K4650" s="17" t="n">
        <v>93211</v>
      </c>
      <c r="L4650" s="15" t="n">
        <v>348</v>
      </c>
      <c r="M4650" s="15" t="n">
        <v>18</v>
      </c>
      <c r="N4650" s="12" t="n">
        <v>0.01</v>
      </c>
      <c r="O4650" s="12" t="n">
        <v>0.18</v>
      </c>
      <c r="P4650" s="12" t="n">
        <v>3.32</v>
      </c>
      <c r="Q4650" s="23" t="n">
        <f>M4652/H4650</f>
        <v>0.9275</v>
      </c>
    </row>
    <row r="4651" ht="22.5" customHeight="1">
      <c r="A4651" s="78"/>
      <c r="B4651" s="34"/>
      <c r="C4651" s="13"/>
      <c r="D4651" s="20"/>
      <c r="E4651" s="20"/>
      <c r="F4651" s="20"/>
      <c r="G4651" s="29"/>
      <c r="H4651" s="20"/>
      <c r="I4651" s="20"/>
      <c r="J4651" s="13" t="s">
        <v>127</v>
      </c>
      <c r="K4651" s="17" t="n">
        <v>584586</v>
      </c>
      <c r="L4651" s="15" t="n">
        <v>2044</v>
      </c>
      <c r="M4651" s="15" t="n">
        <v>100</v>
      </c>
      <c r="N4651" s="12" t="n">
        <v>0.01</v>
      </c>
      <c r="O4651" s="12" t="n">
        <v>0.19</v>
      </c>
      <c r="P4651" s="12" t="n">
        <v>18.74</v>
      </c>
      <c r="Q4651" s="26"/>
    </row>
    <row r="4652" ht="22.5" customHeight="1">
      <c r="A4652" s="78"/>
      <c r="B4652" s="34"/>
      <c r="C4652" s="13"/>
      <c r="D4652" s="20"/>
      <c r="E4652" s="20"/>
      <c r="F4652" s="20"/>
      <c r="G4652" s="29"/>
      <c r="H4652" s="20"/>
      <c r="I4652" s="20"/>
      <c r="J4652" s="13" t="s">
        <v>128</v>
      </c>
      <c r="K4652" s="17" t="n">
        <v>4143521</v>
      </c>
      <c r="L4652" s="15" t="n">
        <v>13331</v>
      </c>
      <c r="M4652" s="15" t="n">
        <v>371</v>
      </c>
      <c r="N4652" s="12" t="n">
        <v>0.01</v>
      </c>
      <c r="O4652" s="12" t="n">
        <v>0.44</v>
      </c>
      <c r="P4652" s="12" t="n">
        <v>164.99</v>
      </c>
      <c r="Q4652" s="26"/>
    </row>
    <row r="4653" ht="22.5" customHeight="1">
      <c r="A4653" s="78"/>
      <c r="B4653" s="34"/>
      <c r="C4653" s="13" t="n">
        <v>9415350</v>
      </c>
      <c r="D4653" s="13" t="s">
        <v>37</v>
      </c>
      <c r="E4653" s="13" t="s">
        <v>14</v>
      </c>
      <c r="F4653" s="13" t="s">
        <v>26</v>
      </c>
      <c r="G4653" s="24" t="n">
        <v>0.15</v>
      </c>
      <c r="H4653" s="13" t="n">
        <v>50</v>
      </c>
      <c r="I4653" s="21" t="n">
        <f>G4653*H4653*7</f>
        <v>52.5</v>
      </c>
      <c r="J4653" s="13" t="s">
        <v>126</v>
      </c>
      <c r="K4653" s="17" t="n">
        <v>639</v>
      </c>
      <c r="L4653" s="15" t="n">
        <v>22</v>
      </c>
      <c r="M4653" s="15" t="n">
        <v>2</v>
      </c>
      <c r="N4653" s="12" t="n">
        <v>0.01</v>
      </c>
      <c r="O4653" s="12" t="n">
        <v>0.14</v>
      </c>
      <c r="P4653" s="12" t="n">
        <v>0.28</v>
      </c>
      <c r="Q4653" s="23" t="n">
        <f>M4655/H4653</f>
        <v>0.66</v>
      </c>
    </row>
    <row r="4654" ht="22.5" customHeight="1">
      <c r="A4654" s="78"/>
      <c r="B4654" s="34"/>
      <c r="C4654" s="13"/>
      <c r="D4654" s="20"/>
      <c r="E4654" s="20"/>
      <c r="F4654" s="20"/>
      <c r="G4654" s="29"/>
      <c r="H4654" s="20"/>
      <c r="I4654" s="20"/>
      <c r="J4654" s="13" t="s">
        <v>127</v>
      </c>
      <c r="K4654" s="17" t="n">
        <v>3925</v>
      </c>
      <c r="L4654" s="15" t="n">
        <v>142</v>
      </c>
      <c r="M4654" s="15" t="n">
        <v>17</v>
      </c>
      <c r="N4654" s="12" t="n">
        <v>0.01</v>
      </c>
      <c r="O4654" s="12" t="n">
        <v>0.11</v>
      </c>
      <c r="P4654" s="12" t="n">
        <v>1.91</v>
      </c>
      <c r="Q4654" s="26"/>
    </row>
    <row r="4655" ht="22.5" customHeight="1">
      <c r="A4655" s="78"/>
      <c r="B4655" s="34"/>
      <c r="C4655" s="13"/>
      <c r="D4655" s="20"/>
      <c r="E4655" s="20"/>
      <c r="F4655" s="20"/>
      <c r="G4655" s="29"/>
      <c r="H4655" s="20"/>
      <c r="I4655" s="20"/>
      <c r="J4655" s="13" t="s">
        <v>128</v>
      </c>
      <c r="K4655" s="17" t="n">
        <v>68273</v>
      </c>
      <c r="L4655" s="15" t="n">
        <v>1022</v>
      </c>
      <c r="M4655" s="15" t="n">
        <v>33</v>
      </c>
      <c r="N4655" s="12" t="n">
        <v>0.01</v>
      </c>
      <c r="O4655" s="12" t="n">
        <v>0.33</v>
      </c>
      <c r="P4655" s="12" t="n">
        <v>10.81</v>
      </c>
      <c r="Q4655" s="26"/>
    </row>
    <row r="4656" ht="22.5" customHeight="1">
      <c r="A4656" s="78"/>
      <c r="B4656" s="34"/>
      <c r="C4656" s="13" t="n">
        <v>2783561</v>
      </c>
      <c r="D4656" s="13" t="s">
        <v>38</v>
      </c>
      <c r="E4656" s="13" t="s">
        <v>14</v>
      </c>
      <c r="F4656" s="13" t="s">
        <v>15</v>
      </c>
      <c r="G4656" s="24" t="n">
        <v>0.1</v>
      </c>
      <c r="H4656" s="13" t="n">
        <v>500</v>
      </c>
      <c r="I4656" s="21" t="n">
        <f>G4656*H4656*7</f>
        <v>350</v>
      </c>
      <c r="J4656" s="13" t="s">
        <v>126</v>
      </c>
      <c r="K4656" s="17" t="n">
        <v>690</v>
      </c>
      <c r="L4656" s="15" t="n">
        <v>140</v>
      </c>
      <c r="M4656" s="15" t="n">
        <v>9</v>
      </c>
      <c r="N4656" s="12" t="n">
        <v>0.006</v>
      </c>
      <c r="O4656" s="12" t="n">
        <v>0.1</v>
      </c>
      <c r="P4656" s="12" t="n">
        <v>0.9</v>
      </c>
      <c r="Q4656" s="23" t="n">
        <f>M4658/H4656</f>
        <v>0.83</v>
      </c>
    </row>
    <row r="4657" ht="22.5" customHeight="1">
      <c r="A4657" s="78"/>
      <c r="B4657" s="34"/>
      <c r="C4657" s="13"/>
      <c r="D4657" s="20"/>
      <c r="E4657" s="20"/>
      <c r="F4657" s="20"/>
      <c r="G4657" s="29"/>
      <c r="H4657" s="20"/>
      <c r="I4657" s="20"/>
      <c r="J4657" s="13" t="s">
        <v>127</v>
      </c>
      <c r="K4657" s="17" t="n">
        <v>15439</v>
      </c>
      <c r="L4657" s="15" t="n">
        <v>3798</v>
      </c>
      <c r="M4657" s="17" t="n">
        <v>129</v>
      </c>
      <c r="N4657" s="12" t="n">
        <v>0.003</v>
      </c>
      <c r="O4657" s="12" t="n">
        <v>0.1</v>
      </c>
      <c r="P4657" s="12" t="n">
        <v>12.95</v>
      </c>
      <c r="Q4657" s="26"/>
    </row>
    <row r="4658" ht="22.5" customHeight="1">
      <c r="A4658" s="78"/>
      <c r="B4658" s="34"/>
      <c r="C4658" s="13"/>
      <c r="D4658" s="20"/>
      <c r="E4658" s="20"/>
      <c r="F4658" s="20"/>
      <c r="G4658" s="29"/>
      <c r="H4658" s="20"/>
      <c r="I4658" s="20"/>
      <c r="J4658" s="13" t="s">
        <v>128</v>
      </c>
      <c r="K4658" s="17" t="n">
        <v>48490</v>
      </c>
      <c r="L4658" s="15" t="n">
        <v>8275</v>
      </c>
      <c r="M4658" s="17" t="n">
        <v>415</v>
      </c>
      <c r="N4658" s="12" t="n">
        <v>0.005</v>
      </c>
      <c r="O4658" s="12" t="n">
        <v>0.103</v>
      </c>
      <c r="P4658" s="12" t="n">
        <v>42.66</v>
      </c>
      <c r="Q4658" s="26"/>
    </row>
    <row r="4659" ht="22.5" customHeight="1">
      <c r="A4659" s="78"/>
      <c r="B4659" s="34"/>
      <c r="C4659" s="13" t="n">
        <v>10599157</v>
      </c>
      <c r="D4659" s="13" t="s">
        <v>39</v>
      </c>
      <c r="E4659" s="13" t="s">
        <v>14</v>
      </c>
      <c r="F4659" s="13" t="s">
        <v>15</v>
      </c>
      <c r="G4659" s="24" t="n">
        <v>0.3</v>
      </c>
      <c r="H4659" s="13" t="n">
        <v>150</v>
      </c>
      <c r="I4659" s="21" t="n">
        <f>G4659*H4659*7</f>
        <v>315</v>
      </c>
      <c r="J4659" s="13" t="s">
        <v>126</v>
      </c>
      <c r="K4659" s="17" t="n">
        <v>118</v>
      </c>
      <c r="L4659" s="15" t="n">
        <v>28</v>
      </c>
      <c r="M4659" s="15" t="n">
        <v>1</v>
      </c>
      <c r="N4659" s="12" t="n">
        <v>0.013</v>
      </c>
      <c r="O4659" s="12" t="n">
        <v>0.35</v>
      </c>
      <c r="P4659" s="12" t="n">
        <v>0.35</v>
      </c>
      <c r="Q4659" s="23" t="n">
        <f>M4661/H4659</f>
        <v>0.64</v>
      </c>
    </row>
    <row r="4660" ht="22.5" customHeight="1">
      <c r="A4660" s="78"/>
      <c r="B4660" s="34"/>
      <c r="C4660" s="13"/>
      <c r="D4660" s="20"/>
      <c r="E4660" s="20"/>
      <c r="F4660" s="20"/>
      <c r="G4660" s="29"/>
      <c r="H4660" s="20"/>
      <c r="I4660" s="20"/>
      <c r="J4660" s="13" t="s">
        <v>127</v>
      </c>
      <c r="K4660" s="17" t="n">
        <v>7394</v>
      </c>
      <c r="L4660" s="15" t="n">
        <v>2173</v>
      </c>
      <c r="M4660" s="17" t="n">
        <v>25</v>
      </c>
      <c r="N4660" s="12" t="n">
        <v>0.004</v>
      </c>
      <c r="O4660" s="12" t="n">
        <v>0.306</v>
      </c>
      <c r="P4660" s="12" t="n">
        <v>7.65</v>
      </c>
      <c r="Q4660" s="26"/>
    </row>
    <row r="4661" ht="22.5" customHeight="1">
      <c r="A4661" s="78"/>
      <c r="B4661" s="34"/>
      <c r="C4661" s="13"/>
      <c r="D4661" s="20"/>
      <c r="E4661" s="20"/>
      <c r="F4661" s="20"/>
      <c r="G4661" s="29"/>
      <c r="H4661" s="20"/>
      <c r="I4661" s="20"/>
      <c r="J4661" s="13" t="s">
        <v>128</v>
      </c>
      <c r="K4661" s="17" t="n">
        <v>15469</v>
      </c>
      <c r="L4661" s="15" t="n">
        <v>4232</v>
      </c>
      <c r="M4661" s="17" t="n">
        <v>96</v>
      </c>
      <c r="N4661" s="12" t="n">
        <v>0.007</v>
      </c>
      <c r="O4661" s="12" t="n">
        <v>0.309</v>
      </c>
      <c r="P4661" s="12" t="n">
        <v>29.65</v>
      </c>
      <c r="Q4661" s="26"/>
    </row>
    <row r="4662" ht="22.5" customHeight="1">
      <c r="A4662" s="78"/>
      <c r="B4662" s="34"/>
      <c r="C4662" s="13" t="n">
        <v>10599681</v>
      </c>
      <c r="D4662" s="13" t="s">
        <v>40</v>
      </c>
      <c r="E4662" s="13" t="s">
        <v>14</v>
      </c>
      <c r="F4662" s="13" t="s">
        <v>15</v>
      </c>
      <c r="G4662" s="24" t="n">
        <v>0.13</v>
      </c>
      <c r="H4662" s="13" t="n">
        <v>400</v>
      </c>
      <c r="I4662" s="21" t="n">
        <f>G4662*H4662*7</f>
        <v>364</v>
      </c>
      <c r="J4662" s="13" t="s">
        <v>126</v>
      </c>
      <c r="K4662" s="15" t="n">
        <v>334</v>
      </c>
      <c r="L4662" s="15" t="n">
        <v>85</v>
      </c>
      <c r="M4662" s="15" t="n">
        <v>7</v>
      </c>
      <c r="N4662" s="12" t="n">
        <v>0.011</v>
      </c>
      <c r="O4662" s="12" t="n">
        <v>0.13</v>
      </c>
      <c r="P4662" s="18" t="n">
        <v>0.91</v>
      </c>
      <c r="Q4662" s="23" t="n">
        <f>M4664/H4662</f>
        <v>0.5925</v>
      </c>
    </row>
    <row r="4663" ht="22.5" customHeight="1">
      <c r="A4663" s="78"/>
      <c r="B4663" s="34"/>
      <c r="C4663" s="13"/>
      <c r="D4663" s="20"/>
      <c r="E4663" s="20"/>
      <c r="F4663" s="20"/>
      <c r="G4663" s="29"/>
      <c r="H4663" s="20"/>
      <c r="I4663" s="20"/>
      <c r="J4663" s="13" t="s">
        <v>127</v>
      </c>
      <c r="K4663" s="17" t="n">
        <v>4172</v>
      </c>
      <c r="L4663" s="15" t="n">
        <v>1015</v>
      </c>
      <c r="M4663" s="17" t="n">
        <v>33</v>
      </c>
      <c r="N4663" s="12" t="n">
        <v>0.004</v>
      </c>
      <c r="O4663" s="12" t="n">
        <v>0.13</v>
      </c>
      <c r="P4663" s="18" t="n">
        <v>4.29</v>
      </c>
      <c r="Q4663" s="26"/>
    </row>
    <row r="4664" ht="22.5" customHeight="1">
      <c r="A4664" s="78"/>
      <c r="B4664" s="34"/>
      <c r="C4664" s="13"/>
      <c r="D4664" s="20"/>
      <c r="E4664" s="20"/>
      <c r="F4664" s="20"/>
      <c r="G4664" s="29"/>
      <c r="H4664" s="20"/>
      <c r="I4664" s="20"/>
      <c r="J4664" s="13" t="s">
        <v>128</v>
      </c>
      <c r="K4664" s="17" t="n">
        <v>17464</v>
      </c>
      <c r="L4664" s="15" t="n">
        <v>4343</v>
      </c>
      <c r="M4664" s="17" t="n">
        <v>237</v>
      </c>
      <c r="N4664" s="12" t="n">
        <v>0.007</v>
      </c>
      <c r="O4664" s="12" t="n">
        <v>0.13</v>
      </c>
      <c r="P4664" s="12" t="n">
        <v>30.81</v>
      </c>
      <c r="Q4664" s="26"/>
    </row>
    <row r="4665" ht="22.5" customHeight="1">
      <c r="A4665" s="78"/>
      <c r="B4665" s="34"/>
      <c r="C4665" s="13" t="n">
        <v>6060965</v>
      </c>
      <c r="D4665" s="13" t="s">
        <v>35</v>
      </c>
      <c r="E4665" s="13" t="s">
        <v>14</v>
      </c>
      <c r="F4665" s="13" t="s">
        <v>15</v>
      </c>
      <c r="G4665" s="105" t="n">
        <v>0.3</v>
      </c>
      <c r="H4665" s="38" t="n">
        <v>100</v>
      </c>
      <c r="I4665" s="40" t="n">
        <f>G4665*H4665*7</f>
        <v>210</v>
      </c>
      <c r="J4665" s="13" t="s">
        <v>126</v>
      </c>
      <c r="K4665" s="15" t="n">
        <v>250</v>
      </c>
      <c r="L4665" s="15" t="n">
        <v>16</v>
      </c>
      <c r="M4665" s="15" t="n">
        <v>1</v>
      </c>
      <c r="N4665" s="12" t="n">
        <v>0.019</v>
      </c>
      <c r="O4665" s="12" t="n">
        <v>0.3</v>
      </c>
      <c r="P4665" s="12" t="n">
        <v>0.3</v>
      </c>
      <c r="Q4665" s="23" t="n">
        <f>M4667/H4665</f>
        <v>0.74</v>
      </c>
    </row>
    <row r="4666" ht="22.5" customHeight="1">
      <c r="A4666" s="78"/>
      <c r="B4666" s="34"/>
      <c r="C4666" s="20"/>
      <c r="D4666" s="20"/>
      <c r="E4666" s="20"/>
      <c r="F4666" s="20"/>
      <c r="G4666" s="45"/>
      <c r="H4666" s="34"/>
      <c r="I4666" s="34"/>
      <c r="J4666" s="13" t="s">
        <v>127</v>
      </c>
      <c r="K4666" s="15" t="n">
        <v>4647</v>
      </c>
      <c r="L4666" s="15" t="n">
        <v>303</v>
      </c>
      <c r="M4666" s="16" t="n">
        <v>24</v>
      </c>
      <c r="N4666" s="12" t="n">
        <v>0.024</v>
      </c>
      <c r="O4666" s="12" t="n">
        <v>0.304</v>
      </c>
      <c r="P4666" s="12" t="n">
        <v>7.3</v>
      </c>
      <c r="Q4666" s="26"/>
    </row>
    <row r="4667" ht="22.5" customHeight="1">
      <c r="A4667" s="78"/>
      <c r="B4667" s="34"/>
      <c r="C4667" s="20"/>
      <c r="D4667" s="20"/>
      <c r="E4667" s="20"/>
      <c r="F4667" s="20"/>
      <c r="G4667" s="46"/>
      <c r="H4667" s="30"/>
      <c r="I4667" s="30"/>
      <c r="J4667" s="13" t="s">
        <v>128</v>
      </c>
      <c r="K4667" s="15" t="n">
        <v>14790</v>
      </c>
      <c r="L4667" s="15" t="n">
        <v>1471</v>
      </c>
      <c r="M4667" s="16" t="n">
        <v>74</v>
      </c>
      <c r="N4667" s="12" t="n">
        <v>0.015</v>
      </c>
      <c r="O4667" s="12" t="n">
        <v>0.302</v>
      </c>
      <c r="P4667" s="12" t="n">
        <v>22.35</v>
      </c>
      <c r="Q4667" s="26"/>
    </row>
    <row r="4668" ht="22.5" customHeight="1">
      <c r="A4668" s="78"/>
      <c r="B4668" s="34"/>
      <c r="C4668" s="13" t="n">
        <v>10842514</v>
      </c>
      <c r="D4668" s="13" t="s">
        <v>41</v>
      </c>
      <c r="E4668" s="13" t="s">
        <v>14</v>
      </c>
      <c r="F4668" s="13" t="s">
        <v>26</v>
      </c>
      <c r="G4668" s="105" t="n">
        <v>0.15</v>
      </c>
      <c r="H4668" s="38" t="n">
        <v>100</v>
      </c>
      <c r="I4668" s="40" t="n">
        <f>G4668*H4668*7</f>
        <v>105</v>
      </c>
      <c r="J4668" s="13" t="s">
        <v>126</v>
      </c>
      <c r="K4668" s="15" t="n">
        <v>3</v>
      </c>
      <c r="L4668" s="15" t="n">
        <v>0</v>
      </c>
      <c r="M4668" s="15" t="n">
        <v>0</v>
      </c>
      <c r="N4668" s="12" t="n">
        <v>0</v>
      </c>
      <c r="O4668" s="12" t="n">
        <v>0</v>
      </c>
      <c r="P4668" s="12" t="n">
        <v>0</v>
      </c>
      <c r="Q4668" s="23" t="n">
        <f>M4670/H4668</f>
        <v>0</v>
      </c>
    </row>
    <row r="4669" ht="22.5" customHeight="1">
      <c r="A4669" s="78"/>
      <c r="B4669" s="34"/>
      <c r="C4669" s="20"/>
      <c r="D4669" s="20"/>
      <c r="E4669" s="20"/>
      <c r="F4669" s="20"/>
      <c r="G4669" s="45"/>
      <c r="H4669" s="34"/>
      <c r="I4669" s="34"/>
      <c r="J4669" s="13" t="s">
        <v>127</v>
      </c>
      <c r="K4669" s="15" t="n">
        <v>29</v>
      </c>
      <c r="L4669" s="15" t="n">
        <v>2</v>
      </c>
      <c r="M4669" s="15" t="n">
        <v>0</v>
      </c>
      <c r="N4669" s="12" t="n">
        <v>0</v>
      </c>
      <c r="O4669" s="12" t="n">
        <v>0</v>
      </c>
      <c r="P4669" s="12" t="n">
        <v>0</v>
      </c>
      <c r="Q4669" s="26"/>
      <c r="R4669" s="4" t="s">
        <v>130</v>
      </c>
    </row>
    <row r="4670" ht="22.5" customHeight="1">
      <c r="A4670" s="78"/>
      <c r="B4670" s="34"/>
      <c r="C4670" s="20"/>
      <c r="D4670" s="20"/>
      <c r="E4670" s="20"/>
      <c r="F4670" s="20"/>
      <c r="G4670" s="46"/>
      <c r="H4670" s="30"/>
      <c r="I4670" s="30"/>
      <c r="J4670" s="13" t="s">
        <v>128</v>
      </c>
      <c r="K4670" s="15" t="n">
        <v>60</v>
      </c>
      <c r="L4670" s="15" t="n">
        <v>7</v>
      </c>
      <c r="M4670" s="15" t="n">
        <v>0</v>
      </c>
      <c r="N4670" s="12" t="n">
        <v>0</v>
      </c>
      <c r="O4670" s="12" t="n">
        <v>0</v>
      </c>
      <c r="P4670" s="12" t="n">
        <v>0</v>
      </c>
      <c r="Q4670" s="26"/>
    </row>
    <row r="4671" ht="22.5" customHeight="1">
      <c r="A4671" s="78"/>
      <c r="B4671" s="34"/>
      <c r="C4671" s="13" t="n">
        <v>10815258</v>
      </c>
      <c r="D4671" s="13" t="s">
        <v>41</v>
      </c>
      <c r="E4671" s="13" t="s">
        <v>14</v>
      </c>
      <c r="F4671" s="13" t="s">
        <v>15</v>
      </c>
      <c r="G4671" s="105" t="n">
        <v>0.15</v>
      </c>
      <c r="H4671" s="38" t="n">
        <v>100</v>
      </c>
      <c r="I4671" s="40" t="n">
        <f>G4671*H4671*7</f>
        <v>105</v>
      </c>
      <c r="J4671" s="13" t="s">
        <v>126</v>
      </c>
      <c r="K4671" s="15" t="n">
        <v>57</v>
      </c>
      <c r="L4671" s="15" t="n">
        <v>0</v>
      </c>
      <c r="M4671" s="15" t="n">
        <v>0</v>
      </c>
      <c r="N4671" s="12" t="n">
        <v>0</v>
      </c>
      <c r="O4671" s="12" t="n">
        <v>0</v>
      </c>
      <c r="P4671" s="12" t="n">
        <v>0</v>
      </c>
      <c r="Q4671" s="23" t="n">
        <f>M4673/H4671</f>
        <v>0.02</v>
      </c>
    </row>
    <row r="4672" ht="22.5" customHeight="1">
      <c r="A4672" s="78"/>
      <c r="B4672" s="34"/>
      <c r="C4672" s="20"/>
      <c r="D4672" s="20"/>
      <c r="E4672" s="20"/>
      <c r="F4672" s="20"/>
      <c r="G4672" s="45"/>
      <c r="H4672" s="34"/>
      <c r="I4672" s="34"/>
      <c r="J4672" s="13" t="s">
        <v>127</v>
      </c>
      <c r="K4672" s="15" t="n">
        <v>1963</v>
      </c>
      <c r="L4672" s="15" t="n">
        <v>10</v>
      </c>
      <c r="M4672" s="15" t="n">
        <v>2</v>
      </c>
      <c r="N4672" s="12" t="n">
        <v>0.036</v>
      </c>
      <c r="O4672" s="12" t="n">
        <v>0.18</v>
      </c>
      <c r="P4672" s="12" t="n">
        <v>0.36</v>
      </c>
      <c r="Q4672" s="26"/>
    </row>
    <row r="4673" ht="22.5" customHeight="1">
      <c r="A4673" s="78"/>
      <c r="B4673" s="34"/>
      <c r="C4673" s="20"/>
      <c r="D4673" s="20"/>
      <c r="E4673" s="20"/>
      <c r="F4673" s="20"/>
      <c r="G4673" s="46"/>
      <c r="H4673" s="30"/>
      <c r="I4673" s="30"/>
      <c r="J4673" s="13" t="s">
        <v>128</v>
      </c>
      <c r="K4673" s="15" t="n">
        <v>6521</v>
      </c>
      <c r="L4673" s="15" t="n">
        <v>36</v>
      </c>
      <c r="M4673" s="15" t="n">
        <v>2</v>
      </c>
      <c r="N4673" s="12" t="n">
        <v>0.036</v>
      </c>
      <c r="O4673" s="12" t="n">
        <v>0.18</v>
      </c>
      <c r="P4673" s="12" t="n">
        <v>0.36</v>
      </c>
      <c r="Q4673" s="26"/>
    </row>
    <row r="4674" ht="22.5" customHeight="1">
      <c r="A4674" s="78"/>
      <c r="B4674" s="34"/>
      <c r="C4674" s="13" t="n">
        <v>91535229</v>
      </c>
      <c r="D4674" s="13" t="s">
        <v>31</v>
      </c>
      <c r="E4674" s="13" t="s">
        <v>36</v>
      </c>
      <c r="F4674" s="13" t="s">
        <v>15</v>
      </c>
      <c r="G4674" s="105" t="n">
        <v>0.02</v>
      </c>
      <c r="H4674" s="38" t="n">
        <v>500</v>
      </c>
      <c r="I4674" s="40" t="n">
        <f>G4674*H4674*7</f>
        <v>70</v>
      </c>
      <c r="J4674" s="13" t="s">
        <v>126</v>
      </c>
      <c r="K4674" s="15" t="n">
        <v>114</v>
      </c>
      <c r="L4674" s="15" t="n">
        <v>20</v>
      </c>
      <c r="M4674" s="15" t="n">
        <v>0</v>
      </c>
      <c r="N4674" s="12" t="n">
        <v>0</v>
      </c>
      <c r="O4674" s="12" t="n">
        <v>0</v>
      </c>
      <c r="P4674" s="12" t="n">
        <v>0</v>
      </c>
      <c r="Q4674" s="23" t="n">
        <f>M4676/H4674</f>
        <v>0.03</v>
      </c>
    </row>
    <row r="4675" ht="22.5" customHeight="1">
      <c r="A4675" s="78"/>
      <c r="B4675" s="34"/>
      <c r="C4675" s="20"/>
      <c r="D4675" s="20"/>
      <c r="E4675" s="20"/>
      <c r="F4675" s="20"/>
      <c r="G4675" s="45"/>
      <c r="H4675" s="34"/>
      <c r="I4675" s="34"/>
      <c r="J4675" s="13" t="s">
        <v>127</v>
      </c>
      <c r="K4675" s="15" t="n">
        <v>2499</v>
      </c>
      <c r="L4675" s="15" t="n">
        <v>836</v>
      </c>
      <c r="M4675" s="15" t="n">
        <v>14</v>
      </c>
      <c r="N4675" s="12" t="n">
        <v>0.001</v>
      </c>
      <c r="O4675" s="12" t="n">
        <v>0.04</v>
      </c>
      <c r="P4675" s="12" t="n">
        <v>0.56</v>
      </c>
      <c r="Q4675" s="26"/>
    </row>
    <row r="4676" ht="22.5" customHeight="1">
      <c r="A4676" s="78"/>
      <c r="B4676" s="34"/>
      <c r="C4676" s="20"/>
      <c r="D4676" s="20"/>
      <c r="E4676" s="20"/>
      <c r="F4676" s="20"/>
      <c r="G4676" s="46"/>
      <c r="H4676" s="30"/>
      <c r="I4676" s="30"/>
      <c r="J4676" s="13" t="s">
        <v>128</v>
      </c>
      <c r="K4676" s="15" t="n">
        <v>6271</v>
      </c>
      <c r="L4676" s="15" t="n">
        <v>1933</v>
      </c>
      <c r="M4676" s="15" t="n">
        <v>15</v>
      </c>
      <c r="N4676" s="12" t="n">
        <v>0</v>
      </c>
      <c r="O4676" s="12" t="n">
        <v>0.04</v>
      </c>
      <c r="P4676" s="12" t="n">
        <v>0.6</v>
      </c>
      <c r="Q4676" s="26"/>
    </row>
    <row r="4677" ht="22.5" customHeight="1">
      <c r="A4677" s="78"/>
      <c r="B4677" s="34"/>
      <c r="C4677" s="13" t="n">
        <v>91535331</v>
      </c>
      <c r="D4677" s="13" t="s">
        <v>31</v>
      </c>
      <c r="E4677" s="13" t="s">
        <v>42</v>
      </c>
      <c r="F4677" s="13" t="s">
        <v>15</v>
      </c>
      <c r="G4677" s="105" t="n">
        <v>0.02</v>
      </c>
      <c r="H4677" s="38" t="n">
        <v>750</v>
      </c>
      <c r="I4677" s="40" t="n">
        <f>G4677*H4677*7</f>
        <v>105</v>
      </c>
      <c r="J4677" s="13" t="s">
        <v>126</v>
      </c>
      <c r="K4677" s="15" t="n">
        <v>142</v>
      </c>
      <c r="L4677" s="15" t="n">
        <v>54</v>
      </c>
      <c r="M4677" s="15" t="n">
        <v>0</v>
      </c>
      <c r="N4677" s="12" t="n">
        <v>0</v>
      </c>
      <c r="O4677" s="12" t="n">
        <v>0</v>
      </c>
      <c r="P4677" s="12" t="n">
        <v>0</v>
      </c>
      <c r="Q4677" s="23" t="n">
        <f>M4679/H4677</f>
        <v>0.0306666666666667</v>
      </c>
    </row>
    <row r="4678" ht="22.5" customHeight="1">
      <c r="A4678" s="78"/>
      <c r="B4678" s="34"/>
      <c r="C4678" s="20"/>
      <c r="D4678" s="20"/>
      <c r="E4678" s="20"/>
      <c r="F4678" s="20"/>
      <c r="G4678" s="45"/>
      <c r="H4678" s="34"/>
      <c r="I4678" s="34"/>
      <c r="J4678" s="13" t="s">
        <v>127</v>
      </c>
      <c r="K4678" s="15" t="n">
        <v>1496</v>
      </c>
      <c r="L4678" s="15" t="n">
        <v>585</v>
      </c>
      <c r="M4678" s="15" t="n">
        <v>8</v>
      </c>
      <c r="N4678" s="12" t="n">
        <v>0.001</v>
      </c>
      <c r="O4678" s="12" t="n">
        <v>0.04</v>
      </c>
      <c r="P4678" s="12" t="n">
        <v>0.32</v>
      </c>
      <c r="Q4678" s="26"/>
    </row>
    <row r="4679" ht="22.5" customHeight="1">
      <c r="A4679" s="78"/>
      <c r="B4679" s="34"/>
      <c r="C4679" s="20"/>
      <c r="D4679" s="20"/>
      <c r="E4679" s="20"/>
      <c r="F4679" s="20"/>
      <c r="G4679" s="46"/>
      <c r="H4679" s="30"/>
      <c r="I4679" s="30"/>
      <c r="J4679" s="13" t="s">
        <v>128</v>
      </c>
      <c r="K4679" s="15" t="n">
        <v>3999</v>
      </c>
      <c r="L4679" s="15" t="n">
        <v>1474</v>
      </c>
      <c r="M4679" s="16" t="n">
        <v>23</v>
      </c>
      <c r="N4679" s="12" t="n">
        <v>0.001</v>
      </c>
      <c r="O4679" s="12" t="n">
        <v>0.04</v>
      </c>
      <c r="P4679" s="12" t="n">
        <v>0.92</v>
      </c>
      <c r="Q4679" s="26"/>
    </row>
    <row r="4680" ht="22.5" customHeight="1">
      <c r="A4680" s="78"/>
      <c r="B4680" s="34"/>
      <c r="C4680" s="13" t="n">
        <v>11324493</v>
      </c>
      <c r="D4680" s="13" t="s">
        <v>31</v>
      </c>
      <c r="E4680" s="13" t="s">
        <v>17</v>
      </c>
      <c r="F4680" s="13" t="s">
        <v>15</v>
      </c>
      <c r="G4680" s="105" t="n">
        <v>0.28</v>
      </c>
      <c r="H4680" s="38" t="n">
        <v>100</v>
      </c>
      <c r="I4680" s="40" t="n">
        <f>G4680*H4680*7</f>
        <v>196</v>
      </c>
      <c r="J4680" s="13" t="s">
        <v>126</v>
      </c>
      <c r="K4680" s="15" t="n">
        <v>8</v>
      </c>
      <c r="L4680" s="15" t="n">
        <v>2</v>
      </c>
      <c r="M4680" s="15" t="n">
        <v>0</v>
      </c>
      <c r="N4680" s="12" t="n">
        <v>0</v>
      </c>
      <c r="O4680" s="12" t="n">
        <v>0</v>
      </c>
      <c r="P4680" s="12" t="n">
        <v>0</v>
      </c>
      <c r="Q4680" s="23" t="n">
        <f>M4682/H4680</f>
        <v>0.04</v>
      </c>
    </row>
    <row r="4681" ht="22.5" customHeight="1">
      <c r="A4681" s="78"/>
      <c r="B4681" s="34"/>
      <c r="C4681" s="20"/>
      <c r="D4681" s="20"/>
      <c r="E4681" s="20"/>
      <c r="F4681" s="20"/>
      <c r="G4681" s="45"/>
      <c r="H4681" s="34"/>
      <c r="I4681" s="34"/>
      <c r="J4681" s="13" t="s">
        <v>127</v>
      </c>
      <c r="K4681" s="15" t="n">
        <v>149</v>
      </c>
      <c r="L4681" s="15" t="n">
        <v>57</v>
      </c>
      <c r="M4681" s="15" t="n">
        <v>1</v>
      </c>
      <c r="N4681" s="12" t="n">
        <v>0.005</v>
      </c>
      <c r="O4681" s="18" t="n">
        <v>0.3</v>
      </c>
      <c r="P4681" s="12" t="n">
        <v>0.3</v>
      </c>
      <c r="Q4681" s="26"/>
    </row>
    <row r="4682" ht="22.5" customHeight="1">
      <c r="A4682" s="78"/>
      <c r="B4682" s="34"/>
      <c r="C4682" s="20"/>
      <c r="D4682" s="20"/>
      <c r="E4682" s="20"/>
      <c r="F4682" s="20"/>
      <c r="G4682" s="46"/>
      <c r="H4682" s="30"/>
      <c r="I4682" s="30"/>
      <c r="J4682" s="13" t="s">
        <v>128</v>
      </c>
      <c r="K4682" s="15" t="n">
        <v>624</v>
      </c>
      <c r="L4682" s="15" t="n">
        <v>210</v>
      </c>
      <c r="M4682" s="15" t="n">
        <v>4</v>
      </c>
      <c r="N4682" s="12" t="n">
        <v>0.006</v>
      </c>
      <c r="O4682" s="12" t="n">
        <v>0.3</v>
      </c>
      <c r="P4682" s="12" t="n">
        <v>1.2</v>
      </c>
      <c r="Q4682" s="26"/>
    </row>
    <row r="4683" ht="22.5" customHeight="1">
      <c r="A4683" s="78"/>
      <c r="B4683" s="34"/>
      <c r="C4683" s="13" t="n">
        <v>10298628</v>
      </c>
      <c r="D4683" s="13" t="s">
        <v>43</v>
      </c>
      <c r="E4683" s="13" t="s">
        <v>14</v>
      </c>
      <c r="F4683" s="13" t="s">
        <v>26</v>
      </c>
      <c r="G4683" s="105" t="n">
        <v>0.15</v>
      </c>
      <c r="H4683" s="38" t="n">
        <v>100</v>
      </c>
      <c r="I4683" s="40" t="n">
        <f>G4683*H4683*7</f>
        <v>105</v>
      </c>
      <c r="J4683" s="13" t="s">
        <v>126</v>
      </c>
      <c r="K4683" s="15" t="n">
        <v>22156</v>
      </c>
      <c r="L4683" s="15" t="n">
        <v>52</v>
      </c>
      <c r="M4683" s="15" t="n">
        <v>4</v>
      </c>
      <c r="N4683" s="12" t="n">
        <v>0.03</v>
      </c>
      <c r="O4683" s="12" t="n">
        <v>0.38</v>
      </c>
      <c r="P4683" s="12" t="n">
        <v>1.53</v>
      </c>
      <c r="Q4683" s="23" t="n">
        <f>M4685/H4683</f>
        <v>0.73</v>
      </c>
    </row>
    <row r="4684" ht="22.5" customHeight="1">
      <c r="A4684" s="78"/>
      <c r="B4684" s="34"/>
      <c r="C4684" s="20"/>
      <c r="D4684" s="20"/>
      <c r="E4684" s="20"/>
      <c r="F4684" s="20"/>
      <c r="G4684" s="45"/>
      <c r="H4684" s="34"/>
      <c r="I4684" s="34"/>
      <c r="J4684" s="13" t="s">
        <v>127</v>
      </c>
      <c r="K4684" s="15" t="n">
        <v>100304</v>
      </c>
      <c r="L4684" s="15" t="n">
        <v>238</v>
      </c>
      <c r="M4684" s="15" t="n">
        <v>26</v>
      </c>
      <c r="N4684" s="12" t="n">
        <v>0.03</v>
      </c>
      <c r="O4684" s="12" t="n">
        <v>0.27</v>
      </c>
      <c r="P4684" s="12" t="n">
        <v>6.97</v>
      </c>
      <c r="Q4684" s="26"/>
    </row>
    <row r="4685" ht="22.5" customHeight="1">
      <c r="A4685" s="78"/>
      <c r="B4685" s="34"/>
      <c r="C4685" s="20"/>
      <c r="D4685" s="20"/>
      <c r="E4685" s="20"/>
      <c r="F4685" s="20"/>
      <c r="G4685" s="46"/>
      <c r="H4685" s="30"/>
      <c r="I4685" s="30"/>
      <c r="J4685" s="13" t="s">
        <v>128</v>
      </c>
      <c r="K4685" s="15" t="n">
        <v>257512</v>
      </c>
      <c r="L4685" s="15" t="n">
        <v>852</v>
      </c>
      <c r="M4685" s="16" t="n">
        <v>73</v>
      </c>
      <c r="N4685" s="12" t="n">
        <v>0.02</v>
      </c>
      <c r="O4685" s="12" t="n">
        <v>0.25</v>
      </c>
      <c r="P4685" s="12" t="n">
        <v>18.46</v>
      </c>
      <c r="Q4685" s="26"/>
    </row>
    <row r="4686" ht="22.5" customHeight="1">
      <c r="A4686" s="78"/>
      <c r="B4686" s="34"/>
      <c r="C4686" s="13" t="n">
        <v>11655595</v>
      </c>
      <c r="D4686" s="13" t="s">
        <v>44</v>
      </c>
      <c r="E4686" s="13" t="s">
        <v>14</v>
      </c>
      <c r="F4686" s="13" t="s">
        <v>26</v>
      </c>
      <c r="G4686" s="105" t="n">
        <v>0.4</v>
      </c>
      <c r="H4686" s="38" t="n">
        <v>100</v>
      </c>
      <c r="I4686" s="40" t="n">
        <f>G4686*H4686*7</f>
        <v>280</v>
      </c>
      <c r="J4686" s="13" t="s">
        <v>126</v>
      </c>
      <c r="K4686" s="15" t="n">
        <v>49</v>
      </c>
      <c r="L4686" s="15" t="n">
        <v>0</v>
      </c>
      <c r="M4686" s="15" t="n">
        <v>0</v>
      </c>
      <c r="N4686" s="12" t="n">
        <v>0</v>
      </c>
      <c r="O4686" s="12" t="n">
        <v>0</v>
      </c>
      <c r="P4686" s="12" t="n">
        <v>0</v>
      </c>
      <c r="Q4686" s="23" t="n">
        <f>M4688/H4686</f>
        <v>0</v>
      </c>
    </row>
    <row r="4687" ht="22.5" customHeight="1">
      <c r="A4687" s="78"/>
      <c r="B4687" s="34"/>
      <c r="C4687" s="20"/>
      <c r="D4687" s="20"/>
      <c r="E4687" s="20"/>
      <c r="F4687" s="20"/>
      <c r="G4687" s="45"/>
      <c r="H4687" s="34"/>
      <c r="I4687" s="34"/>
      <c r="J4687" s="13" t="s">
        <v>127</v>
      </c>
      <c r="K4687" s="15" t="n">
        <v>315</v>
      </c>
      <c r="L4687" s="15" t="n">
        <v>5</v>
      </c>
      <c r="M4687" s="15" t="n">
        <v>0</v>
      </c>
      <c r="N4687" s="12" t="n">
        <v>0</v>
      </c>
      <c r="O4687" s="12" t="n">
        <v>0</v>
      </c>
      <c r="P4687" s="12" t="n">
        <v>0</v>
      </c>
      <c r="Q4687" s="26"/>
      <c r="R4687" s="4" t="s">
        <v>173</v>
      </c>
    </row>
    <row r="4688" ht="22.5" customHeight="1">
      <c r="A4688" s="78"/>
      <c r="B4688" s="34"/>
      <c r="C4688" s="20"/>
      <c r="D4688" s="20"/>
      <c r="E4688" s="20"/>
      <c r="F4688" s="20"/>
      <c r="G4688" s="46"/>
      <c r="H4688" s="30"/>
      <c r="I4688" s="30"/>
      <c r="J4688" s="13" t="s">
        <v>128</v>
      </c>
      <c r="K4688" s="15" t="n">
        <v>525</v>
      </c>
      <c r="L4688" s="15" t="n">
        <v>12</v>
      </c>
      <c r="M4688" s="15" t="n">
        <v>0</v>
      </c>
      <c r="N4688" s="12" t="n">
        <v>0</v>
      </c>
      <c r="O4688" s="12" t="n">
        <v>0</v>
      </c>
      <c r="P4688" s="12" t="n">
        <v>0.01</v>
      </c>
      <c r="Q4688" s="26"/>
    </row>
    <row r="4689" ht="22.5" customHeight="1">
      <c r="A4689" s="78"/>
      <c r="B4689" s="34"/>
      <c r="C4689" s="13" t="n">
        <v>11655596</v>
      </c>
      <c r="D4689" s="13" t="s">
        <v>44</v>
      </c>
      <c r="E4689" s="13" t="s">
        <v>14</v>
      </c>
      <c r="F4689" s="13" t="s">
        <v>12</v>
      </c>
      <c r="G4689" s="105" t="n">
        <v>0.3</v>
      </c>
      <c r="H4689" s="38" t="n">
        <v>50</v>
      </c>
      <c r="I4689" s="40" t="n">
        <f>G4689*H4689*7</f>
        <v>105</v>
      </c>
      <c r="J4689" s="13" t="s">
        <v>126</v>
      </c>
      <c r="K4689" s="15" t="n">
        <v>5</v>
      </c>
      <c r="L4689" s="15" t="n">
        <v>0</v>
      </c>
      <c r="M4689" s="15" t="n">
        <v>0</v>
      </c>
      <c r="N4689" s="12" t="n">
        <v>0</v>
      </c>
      <c r="O4689" s="12" t="n">
        <v>0</v>
      </c>
      <c r="P4689" s="12" t="n">
        <v>0</v>
      </c>
      <c r="Q4689" s="23" t="n">
        <f>M4691/H4689</f>
        <v>0</v>
      </c>
    </row>
    <row r="4690" ht="22.5" customHeight="1">
      <c r="A4690" s="78"/>
      <c r="B4690" s="34"/>
      <c r="C4690" s="20"/>
      <c r="D4690" s="20"/>
      <c r="E4690" s="20"/>
      <c r="F4690" s="20"/>
      <c r="G4690" s="45"/>
      <c r="H4690" s="34"/>
      <c r="I4690" s="34"/>
      <c r="J4690" s="13" t="s">
        <v>127</v>
      </c>
      <c r="K4690" s="15" t="n">
        <v>129</v>
      </c>
      <c r="L4690" s="15" t="n">
        <v>0</v>
      </c>
      <c r="M4690" s="15" t="n">
        <v>0</v>
      </c>
      <c r="N4690" s="12" t="n">
        <v>0</v>
      </c>
      <c r="O4690" s="12" t="n">
        <v>0</v>
      </c>
      <c r="P4690" s="12" t="n">
        <v>0</v>
      </c>
      <c r="Q4690" s="26"/>
      <c r="R4690" s="4" t="s">
        <v>132</v>
      </c>
    </row>
    <row r="4691" ht="22.5" customHeight="1">
      <c r="A4691" s="78"/>
      <c r="B4691" s="34"/>
      <c r="C4691" s="20"/>
      <c r="D4691" s="20"/>
      <c r="E4691" s="20"/>
      <c r="F4691" s="20"/>
      <c r="G4691" s="46"/>
      <c r="H4691" s="30"/>
      <c r="I4691" s="30"/>
      <c r="J4691" s="13" t="s">
        <v>128</v>
      </c>
      <c r="K4691" s="15" t="n">
        <v>555</v>
      </c>
      <c r="L4691" s="15" t="n">
        <v>1</v>
      </c>
      <c r="M4691" s="15" t="n">
        <v>0</v>
      </c>
      <c r="N4691" s="12" t="n">
        <v>0</v>
      </c>
      <c r="O4691" s="12" t="n">
        <v>0</v>
      </c>
      <c r="P4691" s="12" t="n">
        <v>0</v>
      </c>
      <c r="Q4691" s="26"/>
    </row>
    <row r="4692" ht="22.5" customHeight="1">
      <c r="A4692" s="78"/>
      <c r="B4692" s="34"/>
      <c r="C4692" s="13" t="n">
        <v>11690183</v>
      </c>
      <c r="D4692" s="13" t="s">
        <v>38</v>
      </c>
      <c r="E4692" s="13" t="s">
        <v>14</v>
      </c>
      <c r="F4692" s="13" t="s">
        <v>15</v>
      </c>
      <c r="G4692" s="105" t="n">
        <v>0.1</v>
      </c>
      <c r="H4692" s="38" t="n">
        <v>100</v>
      </c>
      <c r="I4692" s="40" t="n">
        <f>G4692*H4692*7</f>
        <v>70</v>
      </c>
      <c r="J4692" s="13" t="s">
        <v>126</v>
      </c>
      <c r="K4692" s="15" t="n">
        <v>36</v>
      </c>
      <c r="L4692" s="15" t="n">
        <v>10</v>
      </c>
      <c r="M4692" s="15" t="n">
        <v>0</v>
      </c>
      <c r="N4692" s="12" t="n">
        <v>0</v>
      </c>
      <c r="O4692" s="12" t="n">
        <v>0</v>
      </c>
      <c r="P4692" s="12" t="n">
        <v>0</v>
      </c>
      <c r="Q4692" s="23" t="n">
        <f>M4694/H4692</f>
        <v>0.43</v>
      </c>
    </row>
    <row r="4693" ht="22.5" customHeight="1">
      <c r="A4693" s="78"/>
      <c r="B4693" s="34"/>
      <c r="C4693" s="20"/>
      <c r="D4693" s="20"/>
      <c r="E4693" s="20"/>
      <c r="F4693" s="20"/>
      <c r="G4693" s="45"/>
      <c r="H4693" s="34"/>
      <c r="I4693" s="34"/>
      <c r="J4693" s="13" t="s">
        <v>127</v>
      </c>
      <c r="K4693" s="15" t="n">
        <v>2893</v>
      </c>
      <c r="L4693" s="15" t="n">
        <v>752</v>
      </c>
      <c r="M4693" s="16" t="n">
        <v>11</v>
      </c>
      <c r="N4693" s="12" t="n">
        <v>0.003</v>
      </c>
      <c r="O4693" s="12" t="n">
        <v>0.2</v>
      </c>
      <c r="P4693" s="12" t="n">
        <v>2.2</v>
      </c>
      <c r="Q4693" s="26"/>
    </row>
    <row r="4694" ht="22.5" customHeight="1">
      <c r="A4694" s="78"/>
      <c r="B4694" s="34"/>
      <c r="C4694" s="20"/>
      <c r="D4694" s="20"/>
      <c r="E4694" s="20"/>
      <c r="F4694" s="20"/>
      <c r="G4694" s="46"/>
      <c r="H4694" s="30"/>
      <c r="I4694" s="30"/>
      <c r="J4694" s="13" t="s">
        <v>128</v>
      </c>
      <c r="K4694" s="15" t="n">
        <v>9724</v>
      </c>
      <c r="L4694" s="15" t="n">
        <v>1874</v>
      </c>
      <c r="M4694" s="16" t="n">
        <v>43</v>
      </c>
      <c r="N4694" s="12" t="n">
        <v>0.005</v>
      </c>
      <c r="O4694" s="12" t="n">
        <v>0.197</v>
      </c>
      <c r="P4694" s="12" t="n">
        <v>8.45</v>
      </c>
      <c r="Q4694" s="26"/>
    </row>
    <row r="4695" ht="22.5" customHeight="1">
      <c r="A4695" s="78"/>
      <c r="B4695" s="34"/>
      <c r="C4695" s="13" t="n">
        <v>11763482</v>
      </c>
      <c r="D4695" s="13" t="s">
        <v>44</v>
      </c>
      <c r="E4695" s="13" t="s">
        <v>14</v>
      </c>
      <c r="F4695" s="13" t="s">
        <v>12</v>
      </c>
      <c r="G4695" s="105" t="n">
        <v>0.4</v>
      </c>
      <c r="H4695" s="38" t="n">
        <v>100</v>
      </c>
      <c r="I4695" s="40" t="n">
        <f>G4695*H4695*7</f>
        <v>280</v>
      </c>
      <c r="J4695" s="13" t="s">
        <v>126</v>
      </c>
      <c r="K4695" s="15" t="n">
        <v>24</v>
      </c>
      <c r="L4695" s="15" t="n">
        <v>3</v>
      </c>
      <c r="M4695" s="15" t="n">
        <v>0</v>
      </c>
      <c r="N4695" s="12" t="n">
        <v>0.002</v>
      </c>
      <c r="O4695" s="12" t="n">
        <v>0</v>
      </c>
      <c r="P4695" s="12" t="n">
        <v>0.0058</v>
      </c>
      <c r="Q4695" s="23" t="n">
        <f>M4697/H4695</f>
        <v>0</v>
      </c>
    </row>
    <row r="4696" ht="22.5" customHeight="1">
      <c r="A4696" s="78"/>
      <c r="B4696" s="34"/>
      <c r="C4696" s="20"/>
      <c r="D4696" s="20"/>
      <c r="E4696" s="20"/>
      <c r="F4696" s="20"/>
      <c r="G4696" s="45"/>
      <c r="H4696" s="34"/>
      <c r="I4696" s="34"/>
      <c r="J4696" s="13" t="s">
        <v>127</v>
      </c>
      <c r="K4696" s="15" t="n">
        <v>100</v>
      </c>
      <c r="L4696" s="15" t="n">
        <v>18</v>
      </c>
      <c r="M4696" s="15" t="n">
        <v>0</v>
      </c>
      <c r="N4696" s="12" t="n">
        <v>0.002</v>
      </c>
      <c r="O4696" s="12" t="n">
        <v>0</v>
      </c>
      <c r="P4696" s="12" t="n">
        <v>0.0344</v>
      </c>
      <c r="Q4696" s="26"/>
      <c r="R4696" s="4" t="s">
        <v>133</v>
      </c>
    </row>
    <row r="4697" ht="22.5" customHeight="1">
      <c r="A4697" s="78"/>
      <c r="B4697" s="34"/>
      <c r="C4697" s="20"/>
      <c r="D4697" s="20"/>
      <c r="E4697" s="20"/>
      <c r="F4697" s="20"/>
      <c r="G4697" s="46"/>
      <c r="H4697" s="30"/>
      <c r="I4697" s="30"/>
      <c r="J4697" s="13" t="s">
        <v>128</v>
      </c>
      <c r="K4697" s="15" t="n">
        <v>415</v>
      </c>
      <c r="L4697" s="15" t="n">
        <v>99</v>
      </c>
      <c r="M4697" s="15" t="n">
        <v>0</v>
      </c>
      <c r="N4697" s="12" t="n">
        <v>0.002</v>
      </c>
      <c r="O4697" s="12" t="n">
        <v>0</v>
      </c>
      <c r="P4697" s="12" t="n">
        <v>0.182</v>
      </c>
      <c r="Q4697" s="26"/>
    </row>
    <row r="4698" ht="22.5" customHeight="1">
      <c r="A4698" s="78"/>
      <c r="B4698" s="34"/>
      <c r="C4698" s="13" t="n">
        <v>91565942</v>
      </c>
      <c r="D4698" s="13" t="s">
        <v>31</v>
      </c>
      <c r="E4698" s="13" t="s">
        <v>36</v>
      </c>
      <c r="F4698" s="13" t="s">
        <v>15</v>
      </c>
      <c r="G4698" s="105" t="n">
        <v>0.03</v>
      </c>
      <c r="H4698" s="38" t="n">
        <v>600</v>
      </c>
      <c r="I4698" s="40" t="n">
        <f>G4698*H4698*7</f>
        <v>126</v>
      </c>
      <c r="J4698" s="13" t="s">
        <v>126</v>
      </c>
      <c r="K4698" s="15" t="n">
        <v>1258</v>
      </c>
      <c r="L4698" s="15" t="n">
        <v>115</v>
      </c>
      <c r="M4698" s="15" t="n">
        <v>1</v>
      </c>
      <c r="N4698" s="12" t="n">
        <v>0</v>
      </c>
      <c r="O4698" s="12" t="n">
        <v>0.03</v>
      </c>
      <c r="P4698" s="12" t="n">
        <v>0.03</v>
      </c>
      <c r="Q4698" s="23" t="n">
        <f>M4700/H4698</f>
        <v>0.381666666666667</v>
      </c>
    </row>
    <row r="4699" ht="22.5" customHeight="1">
      <c r="A4699" s="78"/>
      <c r="B4699" s="34"/>
      <c r="C4699" s="20"/>
      <c r="D4699" s="20"/>
      <c r="E4699" s="20"/>
      <c r="F4699" s="20"/>
      <c r="G4699" s="45"/>
      <c r="H4699" s="34"/>
      <c r="I4699" s="34"/>
      <c r="J4699" s="13" t="s">
        <v>127</v>
      </c>
      <c r="K4699" s="15" t="n">
        <v>53620</v>
      </c>
      <c r="L4699" s="15" t="n">
        <v>16901</v>
      </c>
      <c r="M4699" s="15" t="n">
        <v>139</v>
      </c>
      <c r="N4699" s="12" t="n">
        <v>0</v>
      </c>
      <c r="O4699" s="12" t="n">
        <v>0.03</v>
      </c>
      <c r="P4699" s="12" t="n">
        <v>4.17</v>
      </c>
      <c r="Q4699" s="26"/>
    </row>
    <row r="4700" ht="22.5" customHeight="1">
      <c r="A4700" s="78"/>
      <c r="B4700" s="34"/>
      <c r="C4700" s="20"/>
      <c r="D4700" s="20"/>
      <c r="E4700" s="20"/>
      <c r="F4700" s="20"/>
      <c r="G4700" s="46"/>
      <c r="H4700" s="30"/>
      <c r="I4700" s="30"/>
      <c r="J4700" s="13" t="s">
        <v>128</v>
      </c>
      <c r="K4700" s="15" t="n">
        <v>269811</v>
      </c>
      <c r="L4700" s="15" t="n">
        <v>66492</v>
      </c>
      <c r="M4700" s="15" t="n">
        <v>229</v>
      </c>
      <c r="N4700" s="12" t="n">
        <v>0</v>
      </c>
      <c r="O4700" s="12" t="n">
        <v>0.03</v>
      </c>
      <c r="P4700" s="12" t="n">
        <v>6.87</v>
      </c>
      <c r="Q4700" s="26"/>
    </row>
    <row r="4701" ht="22.5" customHeight="1">
      <c r="A4701" s="78"/>
      <c r="B4701" s="34"/>
      <c r="C4701" s="13" t="n">
        <v>91565947</v>
      </c>
      <c r="D4701" s="13" t="s">
        <v>31</v>
      </c>
      <c r="E4701" s="13" t="s">
        <v>42</v>
      </c>
      <c r="F4701" s="13" t="s">
        <v>15</v>
      </c>
      <c r="G4701" s="105" t="n">
        <v>0.02</v>
      </c>
      <c r="H4701" s="38" t="n">
        <v>1000</v>
      </c>
      <c r="I4701" s="40" t="n">
        <f>G4701*H4701*7</f>
        <v>140</v>
      </c>
      <c r="J4701" s="13" t="s">
        <v>126</v>
      </c>
      <c r="K4701" s="15" t="s">
        <v>149</v>
      </c>
      <c r="L4701" s="15"/>
      <c r="M4701" s="15"/>
      <c r="N4701" s="12"/>
      <c r="O4701" s="12"/>
      <c r="P4701" s="12"/>
      <c r="Q4701" s="23" t="n">
        <f>M4703/H4701</f>
        <v>0.437</v>
      </c>
    </row>
    <row r="4702" ht="22.5" customHeight="1">
      <c r="A4702" s="78"/>
      <c r="B4702" s="34"/>
      <c r="C4702" s="20"/>
      <c r="D4702" s="20"/>
      <c r="E4702" s="20"/>
      <c r="F4702" s="20"/>
      <c r="G4702" s="45"/>
      <c r="H4702" s="34"/>
      <c r="I4702" s="34"/>
      <c r="J4702" s="13" t="s">
        <v>127</v>
      </c>
      <c r="K4702" s="15" t="n">
        <v>57692</v>
      </c>
      <c r="L4702" s="15" t="n">
        <v>29724</v>
      </c>
      <c r="M4702" s="15" t="n">
        <v>48</v>
      </c>
      <c r="N4702" s="12" t="n">
        <v>0</v>
      </c>
      <c r="O4702" s="12" t="n">
        <v>0.02</v>
      </c>
      <c r="P4702" s="12" t="n">
        <v>0.94</v>
      </c>
      <c r="Q4702" s="26"/>
      <c r="R4702" s="4" t="s">
        <v>184</v>
      </c>
    </row>
    <row r="4703" ht="22.5" customHeight="1">
      <c r="A4703" s="78"/>
      <c r="B4703" s="34"/>
      <c r="C4703" s="20"/>
      <c r="D4703" s="20"/>
      <c r="E4703" s="20"/>
      <c r="F4703" s="20"/>
      <c r="G4703" s="46"/>
      <c r="H4703" s="30"/>
      <c r="I4703" s="30"/>
      <c r="J4703" s="13" t="s">
        <v>128</v>
      </c>
      <c r="K4703" s="15" t="n">
        <v>455931</v>
      </c>
      <c r="L4703" s="15" t="n">
        <v>90108</v>
      </c>
      <c r="M4703" s="15" t="n">
        <v>437</v>
      </c>
      <c r="N4703" s="12" t="n">
        <v>0</v>
      </c>
      <c r="O4703" s="12" t="n">
        <v>0.02</v>
      </c>
      <c r="P4703" s="12" t="n">
        <v>8.72</v>
      </c>
      <c r="Q4703" s="26"/>
    </row>
    <row r="4704" ht="22.5" customHeight="1">
      <c r="A4704" s="78"/>
      <c r="B4704" s="76" t="s">
        <v>134</v>
      </c>
      <c r="C4704" s="13" t="n">
        <v>5464039</v>
      </c>
      <c r="D4704" s="13" t="s">
        <v>31</v>
      </c>
      <c r="E4704" s="13" t="s">
        <v>46</v>
      </c>
      <c r="F4704" s="13" t="s">
        <v>15</v>
      </c>
      <c r="G4704" s="24" t="n">
        <v>0.28</v>
      </c>
      <c r="H4704" s="13" t="n">
        <v>1500</v>
      </c>
      <c r="I4704" s="21" t="n">
        <f>G4704*H4704*7</f>
        <v>2940</v>
      </c>
      <c r="J4704" s="13" t="s">
        <v>126</v>
      </c>
      <c r="K4704" s="15" t="n">
        <v>10307</v>
      </c>
      <c r="L4704" s="15" t="n">
        <v>1617</v>
      </c>
      <c r="M4704" s="15" t="n">
        <v>53</v>
      </c>
      <c r="N4704" s="12" t="n">
        <v>0.01</v>
      </c>
      <c r="O4704" s="12" t="n">
        <v>0.303</v>
      </c>
      <c r="P4704" s="12" t="n">
        <v>16.034</v>
      </c>
      <c r="Q4704" s="23" t="n">
        <f>M4706/H4704</f>
        <v>1</v>
      </c>
    </row>
    <row r="4705" ht="22.5" customHeight="1">
      <c r="A4705" s="78"/>
      <c r="B4705" s="34"/>
      <c r="C4705" s="13"/>
      <c r="D4705" s="20"/>
      <c r="E4705" s="20"/>
      <c r="F4705" s="20"/>
      <c r="G4705" s="29"/>
      <c r="H4705" s="20"/>
      <c r="I4705" s="20"/>
      <c r="J4705" s="13" t="s">
        <v>127</v>
      </c>
      <c r="K4705" s="15" t="n">
        <v>153491</v>
      </c>
      <c r="L4705" s="15" t="n">
        <v>31547</v>
      </c>
      <c r="M4705" s="15" t="n">
        <v>687</v>
      </c>
      <c r="N4705" s="12" t="n">
        <v>0.006</v>
      </c>
      <c r="O4705" s="12" t="n">
        <v>0.297</v>
      </c>
      <c r="P4705" s="18" t="n">
        <v>204.096</v>
      </c>
      <c r="Q4705" s="26"/>
    </row>
    <row r="4706" ht="22.5" customHeight="1">
      <c r="A4706" s="78"/>
      <c r="B4706" s="34"/>
      <c r="C4706" s="13"/>
      <c r="D4706" s="20"/>
      <c r="E4706" s="20"/>
      <c r="F4706" s="20"/>
      <c r="G4706" s="29"/>
      <c r="H4706" s="20"/>
      <c r="I4706" s="20"/>
      <c r="J4706" s="13" t="s">
        <v>128</v>
      </c>
      <c r="K4706" s="15" t="n">
        <v>404734</v>
      </c>
      <c r="L4706" s="15" t="n">
        <v>85216</v>
      </c>
      <c r="M4706" s="15" t="n">
        <v>1500</v>
      </c>
      <c r="N4706" s="12" t="n">
        <v>0.005</v>
      </c>
      <c r="O4706" s="12" t="n">
        <v>0.297</v>
      </c>
      <c r="P4706" s="12" t="n">
        <v>445.762</v>
      </c>
      <c r="Q4706" s="26"/>
    </row>
    <row r="4707" ht="22.5" customHeight="1">
      <c r="A4707" s="78"/>
      <c r="B4707" s="34"/>
      <c r="C4707" s="13" t="n">
        <v>8057746</v>
      </c>
      <c r="D4707" s="13" t="s">
        <v>31</v>
      </c>
      <c r="E4707" s="13" t="s">
        <v>46</v>
      </c>
      <c r="F4707" s="13" t="s">
        <v>15</v>
      </c>
      <c r="G4707" s="24" t="n">
        <v>0.32</v>
      </c>
      <c r="H4707" s="13" t="n">
        <v>300</v>
      </c>
      <c r="I4707" s="21" t="n">
        <f>G4707*H4707*7</f>
        <v>672</v>
      </c>
      <c r="J4707" s="13" t="s">
        <v>126</v>
      </c>
      <c r="K4707" s="15" t="n">
        <v>0</v>
      </c>
      <c r="L4707" s="15" t="n">
        <v>0</v>
      </c>
      <c r="M4707" s="15" t="n">
        <v>0</v>
      </c>
      <c r="N4707" s="12" t="n">
        <v>0</v>
      </c>
      <c r="O4707" s="12" t="n">
        <v>0</v>
      </c>
      <c r="P4707" s="12" t="n">
        <v>0</v>
      </c>
      <c r="Q4707" s="23" t="n">
        <f>M4709/H4707</f>
        <v>0</v>
      </c>
    </row>
    <row r="4708" ht="22.5" customHeight="1">
      <c r="A4708" s="78"/>
      <c r="B4708" s="34"/>
      <c r="C4708" s="13"/>
      <c r="D4708" s="20"/>
      <c r="E4708" s="20"/>
      <c r="F4708" s="20"/>
      <c r="G4708" s="29"/>
      <c r="H4708" s="20"/>
      <c r="I4708" s="20"/>
      <c r="J4708" s="13" t="s">
        <v>127</v>
      </c>
      <c r="K4708" s="15" t="n">
        <v>0</v>
      </c>
      <c r="L4708" s="15" t="n">
        <v>0</v>
      </c>
      <c r="M4708" s="15" t="n">
        <v>0</v>
      </c>
      <c r="N4708" s="12" t="n">
        <v>0</v>
      </c>
      <c r="O4708" s="12" t="n">
        <v>0</v>
      </c>
      <c r="P4708" s="12" t="n">
        <v>0</v>
      </c>
      <c r="Q4708" s="26"/>
    </row>
    <row r="4709" ht="22.5" customHeight="1">
      <c r="A4709" s="78"/>
      <c r="B4709" s="34"/>
      <c r="C4709" s="13"/>
      <c r="D4709" s="20"/>
      <c r="E4709" s="20"/>
      <c r="F4709" s="20"/>
      <c r="G4709" s="29"/>
      <c r="H4709" s="20"/>
      <c r="I4709" s="20"/>
      <c r="J4709" s="13" t="s">
        <v>128</v>
      </c>
      <c r="K4709" s="15" t="n">
        <v>0</v>
      </c>
      <c r="L4709" s="15" t="n">
        <v>0</v>
      </c>
      <c r="M4709" s="15" t="n">
        <v>0</v>
      </c>
      <c r="N4709" s="12" t="n">
        <v>0</v>
      </c>
      <c r="O4709" s="12" t="n">
        <v>0</v>
      </c>
      <c r="P4709" s="12" t="n">
        <v>0</v>
      </c>
      <c r="Q4709" s="26"/>
    </row>
    <row r="4710" ht="22.5" customHeight="1">
      <c r="A4710" s="78"/>
      <c r="B4710" s="34"/>
      <c r="C4710" s="13" t="n">
        <v>91399821</v>
      </c>
      <c r="D4710" s="13" t="s">
        <v>40</v>
      </c>
      <c r="E4710" s="13" t="s">
        <v>14</v>
      </c>
      <c r="F4710" s="13" t="s">
        <v>26</v>
      </c>
      <c r="G4710" s="24" t="n">
        <v>0.1</v>
      </c>
      <c r="H4710" s="13" t="n">
        <v>500</v>
      </c>
      <c r="I4710" s="21" t="n">
        <f>G4710*H4710*7</f>
        <v>350</v>
      </c>
      <c r="J4710" s="13" t="s">
        <v>126</v>
      </c>
      <c r="K4710" s="15" t="n">
        <v>507</v>
      </c>
      <c r="L4710" s="15" t="n">
        <v>40</v>
      </c>
      <c r="M4710" s="15" t="n">
        <v>0</v>
      </c>
      <c r="N4710" s="12" t="n">
        <v>0</v>
      </c>
      <c r="O4710" s="12" t="n">
        <v>0</v>
      </c>
      <c r="P4710" s="12" t="n">
        <v>0.13</v>
      </c>
      <c r="Q4710" s="23" t="n">
        <f>M4712/H4710</f>
        <v>0.534</v>
      </c>
    </row>
    <row r="4711" ht="22.5" customHeight="1">
      <c r="A4711" s="78"/>
      <c r="B4711" s="34"/>
      <c r="C4711" s="13"/>
      <c r="D4711" s="20"/>
      <c r="E4711" s="20"/>
      <c r="F4711" s="20"/>
      <c r="G4711" s="29"/>
      <c r="H4711" s="20"/>
      <c r="I4711" s="20"/>
      <c r="J4711" s="13" t="s">
        <v>127</v>
      </c>
      <c r="K4711" s="15" t="n">
        <v>13493</v>
      </c>
      <c r="L4711" s="15" t="n">
        <v>739</v>
      </c>
      <c r="M4711" s="15" t="n">
        <v>70</v>
      </c>
      <c r="N4711" s="12" t="n">
        <v>0</v>
      </c>
      <c r="O4711" s="12" t="n">
        <v>0.04</v>
      </c>
      <c r="P4711" s="12" t="n">
        <v>2.8</v>
      </c>
      <c r="Q4711" s="26"/>
    </row>
    <row r="4712" ht="22.5" customHeight="1">
      <c r="A4712" s="78"/>
      <c r="B4712" s="34"/>
      <c r="C4712" s="13"/>
      <c r="D4712" s="20"/>
      <c r="E4712" s="20"/>
      <c r="F4712" s="20"/>
      <c r="G4712" s="29"/>
      <c r="H4712" s="20"/>
      <c r="I4712" s="20"/>
      <c r="J4712" s="13" t="s">
        <v>128</v>
      </c>
      <c r="K4712" s="15" t="n">
        <v>34137</v>
      </c>
      <c r="L4712" s="15" t="n">
        <v>2156</v>
      </c>
      <c r="M4712" s="15" t="n">
        <v>267</v>
      </c>
      <c r="N4712" s="12" t="n">
        <v>0</v>
      </c>
      <c r="O4712" s="12" t="n">
        <v>0.03</v>
      </c>
      <c r="P4712" s="12" t="n">
        <v>7.38</v>
      </c>
      <c r="Q4712" s="26"/>
    </row>
    <row r="4713" ht="22.5" customHeight="1">
      <c r="A4713" s="78"/>
      <c r="B4713" s="34"/>
      <c r="C4713" s="13" t="n">
        <v>8670368</v>
      </c>
      <c r="D4713" s="13" t="s">
        <v>16</v>
      </c>
      <c r="E4713" s="13" t="s">
        <v>11</v>
      </c>
      <c r="F4713" s="13" t="s">
        <v>30</v>
      </c>
      <c r="G4713" s="24" t="n">
        <v>0.12</v>
      </c>
      <c r="H4713" s="13" t="n">
        <v>100</v>
      </c>
      <c r="I4713" s="21" t="n">
        <f>G4713*H4713*7</f>
        <v>84</v>
      </c>
      <c r="J4713" s="13" t="s">
        <v>126</v>
      </c>
      <c r="K4713" s="15" t="n">
        <v>162</v>
      </c>
      <c r="L4713" s="15" t="n">
        <v>45</v>
      </c>
      <c r="M4713" s="15" t="n">
        <v>1</v>
      </c>
      <c r="N4713" s="12" t="n">
        <v>0</v>
      </c>
      <c r="O4713" s="12" t="n">
        <v>0.09</v>
      </c>
      <c r="P4713" s="12" t="n">
        <v>0.09</v>
      </c>
      <c r="Q4713" s="23" t="n">
        <f>M4715/H4713</f>
        <v>0.04</v>
      </c>
    </row>
    <row r="4714" ht="22.5" customHeight="1">
      <c r="A4714" s="78"/>
      <c r="B4714" s="34"/>
      <c r="C4714" s="13"/>
      <c r="D4714" s="20"/>
      <c r="E4714" s="20"/>
      <c r="F4714" s="20"/>
      <c r="G4714" s="29"/>
      <c r="H4714" s="20"/>
      <c r="I4714" s="20"/>
      <c r="J4714" s="13" t="s">
        <v>127</v>
      </c>
      <c r="K4714" s="15" t="n">
        <v>224</v>
      </c>
      <c r="L4714" s="15" t="n">
        <v>51</v>
      </c>
      <c r="M4714" s="15" t="n">
        <v>1</v>
      </c>
      <c r="N4714" s="12" t="n">
        <v>0</v>
      </c>
      <c r="O4714" s="12" t="n">
        <v>0.1</v>
      </c>
      <c r="P4714" s="12" t="n">
        <v>0.1</v>
      </c>
      <c r="Q4714" s="26"/>
    </row>
    <row r="4715" ht="22.5" customHeight="1">
      <c r="A4715" s="78"/>
      <c r="B4715" s="34"/>
      <c r="C4715" s="13"/>
      <c r="D4715" s="20"/>
      <c r="E4715" s="20"/>
      <c r="F4715" s="20"/>
      <c r="G4715" s="29"/>
      <c r="H4715" s="20"/>
      <c r="I4715" s="20"/>
      <c r="J4715" s="13" t="s">
        <v>128</v>
      </c>
      <c r="K4715" s="15" t="n">
        <v>1189</v>
      </c>
      <c r="L4715" s="15" t="n">
        <v>186</v>
      </c>
      <c r="M4715" s="15" t="n">
        <v>4</v>
      </c>
      <c r="N4715" s="12" t="n">
        <v>0</v>
      </c>
      <c r="O4715" s="12" t="n">
        <v>0.1</v>
      </c>
      <c r="P4715" s="12" t="n">
        <v>0.42</v>
      </c>
      <c r="Q4715" s="26"/>
    </row>
    <row r="4716" ht="22.5" customHeight="1">
      <c r="A4716" s="78"/>
      <c r="B4716" s="34"/>
      <c r="C4716" s="13" t="n">
        <v>10514860</v>
      </c>
      <c r="D4716" s="13" t="s">
        <v>44</v>
      </c>
      <c r="E4716" s="13" t="s">
        <v>14</v>
      </c>
      <c r="F4716" s="13" t="s">
        <v>15</v>
      </c>
      <c r="G4716" s="24" t="n">
        <v>0.6</v>
      </c>
      <c r="H4716" s="13" t="n">
        <v>100</v>
      </c>
      <c r="I4716" s="21" t="n">
        <f>G4716*H4716*7</f>
        <v>420</v>
      </c>
      <c r="J4716" s="13" t="s">
        <v>126</v>
      </c>
      <c r="K4716" s="15" t="n">
        <v>154</v>
      </c>
      <c r="L4716" s="15" t="n">
        <v>14</v>
      </c>
      <c r="M4716" s="15" t="n">
        <v>0</v>
      </c>
      <c r="N4716" s="12" t="n">
        <v>0</v>
      </c>
      <c r="O4716" s="12" t="n">
        <v>0</v>
      </c>
      <c r="P4716" s="12" t="n">
        <v>0</v>
      </c>
      <c r="Q4716" s="23" t="n">
        <f>M4718/H4716</f>
        <v>0.65</v>
      </c>
    </row>
    <row r="4717" ht="22.5" customHeight="1">
      <c r="A4717" s="78"/>
      <c r="B4717" s="34"/>
      <c r="C4717" s="13"/>
      <c r="D4717" s="20"/>
      <c r="E4717" s="20"/>
      <c r="F4717" s="20"/>
      <c r="G4717" s="29"/>
      <c r="H4717" s="20"/>
      <c r="I4717" s="20"/>
      <c r="J4717" s="13" t="s">
        <v>127</v>
      </c>
      <c r="K4717" s="15" t="n">
        <v>10131</v>
      </c>
      <c r="L4717" s="15" t="n">
        <v>1722</v>
      </c>
      <c r="M4717" s="15" t="n">
        <v>15</v>
      </c>
      <c r="N4717" s="12" t="n">
        <v>0.006</v>
      </c>
      <c r="O4717" s="12" t="n">
        <v>0.7</v>
      </c>
      <c r="P4717" s="12" t="n">
        <v>10.5</v>
      </c>
      <c r="Q4717" s="26"/>
      <c r="R4717" s="4" t="s">
        <v>185</v>
      </c>
    </row>
    <row r="4718" ht="22.5" customHeight="1">
      <c r="A4718" s="78"/>
      <c r="B4718" s="34"/>
      <c r="C4718" s="13"/>
      <c r="D4718" s="20"/>
      <c r="E4718" s="20"/>
      <c r="F4718" s="20"/>
      <c r="G4718" s="29"/>
      <c r="H4718" s="20"/>
      <c r="I4718" s="20"/>
      <c r="J4718" s="13" t="s">
        <v>128</v>
      </c>
      <c r="K4718" s="15" t="n">
        <v>31946</v>
      </c>
      <c r="L4718" s="15" t="n">
        <v>6766</v>
      </c>
      <c r="M4718" s="15" t="n">
        <v>65</v>
      </c>
      <c r="N4718" s="12" t="n">
        <v>0.006</v>
      </c>
      <c r="O4718" s="12" t="n">
        <v>0.655</v>
      </c>
      <c r="P4718" s="12" t="n">
        <v>42.6</v>
      </c>
      <c r="Q4718" s="26"/>
    </row>
    <row r="4719" ht="22.5" customHeight="1">
      <c r="A4719" s="78"/>
      <c r="B4719" s="34"/>
      <c r="C4719" s="13" t="n">
        <v>91532857</v>
      </c>
      <c r="D4719" s="13" t="s">
        <v>47</v>
      </c>
      <c r="E4719" s="13" t="s">
        <v>14</v>
      </c>
      <c r="F4719" s="13" t="s">
        <v>12</v>
      </c>
      <c r="G4719" s="24" t="n">
        <v>0.23</v>
      </c>
      <c r="H4719" s="13" t="n">
        <v>100</v>
      </c>
      <c r="I4719" s="21" t="n">
        <f>G4719*H4719*7</f>
        <v>161</v>
      </c>
      <c r="J4719" s="13" t="s">
        <v>126</v>
      </c>
      <c r="K4719" s="15" t="n">
        <v>449</v>
      </c>
      <c r="L4719" s="15" t="n">
        <v>35</v>
      </c>
      <c r="M4719" s="15" t="n">
        <v>2</v>
      </c>
      <c r="N4719" s="12" t="n">
        <v>0.006</v>
      </c>
      <c r="O4719" s="12" t="n">
        <v>0.109</v>
      </c>
      <c r="P4719" s="12" t="n">
        <v>0.2181</v>
      </c>
      <c r="Q4719" s="23" t="n">
        <f>M4721/H4719</f>
        <v>0.5</v>
      </c>
    </row>
    <row r="4720" ht="22.5" customHeight="1">
      <c r="A4720" s="78"/>
      <c r="B4720" s="34"/>
      <c r="C4720" s="13"/>
      <c r="D4720" s="20"/>
      <c r="E4720" s="20"/>
      <c r="F4720" s="20"/>
      <c r="G4720" s="29"/>
      <c r="H4720" s="20"/>
      <c r="I4720" s="20"/>
      <c r="J4720" s="13" t="s">
        <v>127</v>
      </c>
      <c r="K4720" s="15" t="n">
        <v>3833</v>
      </c>
      <c r="L4720" s="15" t="n">
        <v>524</v>
      </c>
      <c r="M4720" s="15" t="n">
        <v>21</v>
      </c>
      <c r="N4720" s="12" t="n">
        <v>0.009</v>
      </c>
      <c r="O4720" s="12" t="n">
        <v>0.213</v>
      </c>
      <c r="P4720" s="12" t="n">
        <v>4.4675</v>
      </c>
      <c r="Q4720" s="26"/>
    </row>
    <row r="4721" ht="22.5" customHeight="1">
      <c r="A4721" s="78"/>
      <c r="B4721" s="34"/>
      <c r="C4721" s="13"/>
      <c r="D4721" s="20"/>
      <c r="E4721" s="20"/>
      <c r="F4721" s="20"/>
      <c r="G4721" s="29"/>
      <c r="H4721" s="20"/>
      <c r="I4721" s="20"/>
      <c r="J4721" s="13" t="s">
        <v>128</v>
      </c>
      <c r="K4721" s="15" t="n">
        <v>9157</v>
      </c>
      <c r="L4721" s="15" t="n">
        <v>1329</v>
      </c>
      <c r="M4721" s="15" t="n">
        <v>50</v>
      </c>
      <c r="N4721" s="12" t="n">
        <v>0.007</v>
      </c>
      <c r="O4721" s="12" t="n">
        <v>0.177</v>
      </c>
      <c r="P4721" s="12" t="n">
        <v>8.8457</v>
      </c>
      <c r="Q4721" s="26"/>
    </row>
    <row r="4722" ht="22.5" customHeight="1">
      <c r="A4722" s="78"/>
      <c r="B4722" s="34"/>
      <c r="C4722" s="13" t="n">
        <v>91534913</v>
      </c>
      <c r="D4722" s="13" t="s">
        <v>48</v>
      </c>
      <c r="E4722" s="13" t="s">
        <v>49</v>
      </c>
      <c r="F4722" s="13" t="s">
        <v>15</v>
      </c>
      <c r="G4722" s="24" t="n">
        <v>0.5</v>
      </c>
      <c r="H4722" s="13" t="n">
        <v>100</v>
      </c>
      <c r="I4722" s="21" t="n">
        <f>G4722*H4722*7</f>
        <v>350</v>
      </c>
      <c r="J4722" s="13" t="s">
        <v>126</v>
      </c>
      <c r="K4722" s="15" t="n">
        <v>106</v>
      </c>
      <c r="L4722" s="15" t="n">
        <v>8</v>
      </c>
      <c r="M4722" s="15" t="n">
        <v>0</v>
      </c>
      <c r="N4722" s="12" t="n">
        <v>0</v>
      </c>
      <c r="O4722" s="12" t="n">
        <v>0</v>
      </c>
      <c r="P4722" s="12" t="n">
        <v>0</v>
      </c>
      <c r="Q4722" s="23" t="n">
        <f>M4724/H4722</f>
        <v>0.01</v>
      </c>
    </row>
    <row r="4723" ht="22.5" customHeight="1">
      <c r="A4723" s="78"/>
      <c r="B4723" s="34"/>
      <c r="C4723" s="13"/>
      <c r="D4723" s="20"/>
      <c r="E4723" s="20"/>
      <c r="F4723" s="20"/>
      <c r="G4723" s="29"/>
      <c r="H4723" s="20"/>
      <c r="I4723" s="20"/>
      <c r="J4723" s="13" t="s">
        <v>127</v>
      </c>
      <c r="K4723" s="15" t="n">
        <v>1146</v>
      </c>
      <c r="L4723" s="15" t="n">
        <v>142</v>
      </c>
      <c r="M4723" s="15" t="n">
        <v>0</v>
      </c>
      <c r="N4723" s="12" t="n">
        <v>0</v>
      </c>
      <c r="O4723" s="12" t="n">
        <v>0</v>
      </c>
      <c r="P4723" s="12" t="n">
        <v>0</v>
      </c>
      <c r="Q4723" s="26"/>
    </row>
    <row r="4724" ht="22.5" customHeight="1">
      <c r="A4724" s="78"/>
      <c r="B4724" s="34"/>
      <c r="C4724" s="13"/>
      <c r="D4724" s="20"/>
      <c r="E4724" s="20"/>
      <c r="F4724" s="20"/>
      <c r="G4724" s="29"/>
      <c r="H4724" s="20"/>
      <c r="I4724" s="20"/>
      <c r="J4724" s="13" t="s">
        <v>128</v>
      </c>
      <c r="K4724" s="15" t="n">
        <v>2305</v>
      </c>
      <c r="L4724" s="15" t="n">
        <v>285</v>
      </c>
      <c r="M4724" s="15" t="n">
        <v>1</v>
      </c>
      <c r="N4724" s="12" t="n">
        <v>0.004</v>
      </c>
      <c r="O4724" s="12" t="n">
        <v>1</v>
      </c>
      <c r="P4724" s="12" t="n">
        <v>1</v>
      </c>
      <c r="Q4724" s="26"/>
    </row>
    <row r="4725" ht="22.5" customHeight="1">
      <c r="A4725" s="78"/>
      <c r="B4725" s="34"/>
      <c r="C4725" s="13" t="n">
        <v>91533906</v>
      </c>
      <c r="D4725" s="13" t="s">
        <v>50</v>
      </c>
      <c r="E4725" s="13" t="s">
        <v>51</v>
      </c>
      <c r="F4725" s="13" t="s">
        <v>15</v>
      </c>
      <c r="G4725" s="24" t="n">
        <v>0.5</v>
      </c>
      <c r="H4725" s="13" t="n">
        <v>100</v>
      </c>
      <c r="I4725" s="21" t="n">
        <f>G4725*H4725*7</f>
        <v>350</v>
      </c>
      <c r="J4725" s="13" t="s">
        <v>126</v>
      </c>
      <c r="K4725" s="15" t="n">
        <v>53</v>
      </c>
      <c r="L4725" s="15" t="n">
        <v>3</v>
      </c>
      <c r="M4725" s="15" t="n">
        <v>0</v>
      </c>
      <c r="N4725" s="12" t="n">
        <v>0</v>
      </c>
      <c r="O4725" s="12" t="n">
        <v>0</v>
      </c>
      <c r="P4725" s="12" t="n">
        <v>0</v>
      </c>
      <c r="Q4725" s="23" t="n">
        <f>M4727/H4725</f>
        <v>0</v>
      </c>
    </row>
    <row r="4726" ht="22.5" customHeight="1">
      <c r="A4726" s="78"/>
      <c r="B4726" s="34"/>
      <c r="C4726" s="13"/>
      <c r="D4726" s="20"/>
      <c r="E4726" s="20"/>
      <c r="F4726" s="20"/>
      <c r="G4726" s="29"/>
      <c r="H4726" s="20"/>
      <c r="I4726" s="20"/>
      <c r="J4726" s="13" t="s">
        <v>127</v>
      </c>
      <c r="K4726" s="15" t="n">
        <v>681</v>
      </c>
      <c r="L4726" s="15" t="n">
        <v>78</v>
      </c>
      <c r="M4726" s="15" t="n">
        <v>0</v>
      </c>
      <c r="N4726" s="12" t="n">
        <v>0</v>
      </c>
      <c r="O4726" s="12" t="n">
        <v>0</v>
      </c>
      <c r="P4726" s="12" t="n">
        <v>0</v>
      </c>
      <c r="Q4726" s="26"/>
    </row>
    <row r="4727" ht="22.5" customHeight="1">
      <c r="A4727" s="78"/>
      <c r="B4727" s="34"/>
      <c r="C4727" s="13"/>
      <c r="D4727" s="20"/>
      <c r="E4727" s="20"/>
      <c r="F4727" s="20"/>
      <c r="G4727" s="29"/>
      <c r="H4727" s="20"/>
      <c r="I4727" s="20"/>
      <c r="J4727" s="13" t="s">
        <v>128</v>
      </c>
      <c r="K4727" s="15" t="n">
        <v>1614</v>
      </c>
      <c r="L4727" s="15" t="n">
        <v>179</v>
      </c>
      <c r="M4727" s="15" t="n">
        <v>0</v>
      </c>
      <c r="N4727" s="12" t="n">
        <v>0</v>
      </c>
      <c r="O4727" s="12" t="n">
        <v>0</v>
      </c>
      <c r="P4727" s="12" t="n">
        <v>0</v>
      </c>
      <c r="Q4727" s="26"/>
    </row>
    <row r="4728" ht="22.5" customHeight="1">
      <c r="A4728" s="78"/>
      <c r="B4728" s="34"/>
      <c r="C4728" s="13" t="n">
        <v>91545519</v>
      </c>
      <c r="D4728" s="13" t="s">
        <v>52</v>
      </c>
      <c r="E4728" s="13" t="s">
        <v>46</v>
      </c>
      <c r="F4728" s="13" t="s">
        <v>15</v>
      </c>
      <c r="G4728" s="24" t="n">
        <v>0.2</v>
      </c>
      <c r="H4728" s="13" t="n">
        <v>100</v>
      </c>
      <c r="I4728" s="21" t="n">
        <f>G4728*H4728*7</f>
        <v>140</v>
      </c>
      <c r="J4728" s="13" t="s">
        <v>126</v>
      </c>
      <c r="K4728" s="15" t="n">
        <v>873</v>
      </c>
      <c r="L4728" s="15" t="n">
        <v>229</v>
      </c>
      <c r="M4728" s="15" t="n">
        <v>19</v>
      </c>
      <c r="N4728" s="12" t="n">
        <v>0.017</v>
      </c>
      <c r="O4728" s="12" t="n">
        <v>0.2</v>
      </c>
      <c r="P4728" s="12" t="n">
        <v>3.8</v>
      </c>
      <c r="Q4728" s="23" t="n">
        <f>M4730/H4728</f>
        <v>0.5</v>
      </c>
    </row>
    <row r="4729" ht="22.5" customHeight="1">
      <c r="A4729" s="78"/>
      <c r="B4729" s="34"/>
      <c r="C4729" s="13"/>
      <c r="D4729" s="20"/>
      <c r="E4729" s="20"/>
      <c r="F4729" s="20"/>
      <c r="G4729" s="29"/>
      <c r="H4729" s="20"/>
      <c r="I4729" s="20"/>
      <c r="J4729" s="13" t="s">
        <v>127</v>
      </c>
      <c r="K4729" s="15" t="n">
        <v>7204</v>
      </c>
      <c r="L4729" s="15" t="n">
        <v>1922</v>
      </c>
      <c r="M4729" s="15" t="n">
        <v>50</v>
      </c>
      <c r="N4729" s="12" t="n">
        <v>0.005</v>
      </c>
      <c r="O4729" s="12" t="n">
        <v>0.2</v>
      </c>
      <c r="P4729" s="12" t="n">
        <v>10</v>
      </c>
      <c r="Q4729" s="26"/>
    </row>
    <row r="4730" ht="22.5" customHeight="1">
      <c r="A4730" s="78"/>
      <c r="B4730" s="34"/>
      <c r="C4730" s="13"/>
      <c r="D4730" s="20"/>
      <c r="E4730" s="20"/>
      <c r="F4730" s="20"/>
      <c r="G4730" s="29"/>
      <c r="H4730" s="20"/>
      <c r="I4730" s="20"/>
      <c r="J4730" s="13" t="s">
        <v>128</v>
      </c>
      <c r="K4730" s="15" t="n">
        <v>36241</v>
      </c>
      <c r="L4730" s="15" t="n">
        <v>7987</v>
      </c>
      <c r="M4730" s="15" t="n">
        <v>50</v>
      </c>
      <c r="N4730" s="12" t="n">
        <v>0.001</v>
      </c>
      <c r="O4730" s="12" t="n">
        <v>0.2</v>
      </c>
      <c r="P4730" s="12" t="n">
        <v>10</v>
      </c>
      <c r="Q4730" s="26"/>
    </row>
    <row r="4731" ht="22.5" customHeight="1">
      <c r="A4731" s="78"/>
      <c r="B4731" s="34"/>
      <c r="C4731" s="13" t="n">
        <v>91551388</v>
      </c>
      <c r="D4731" s="13" t="s">
        <v>53</v>
      </c>
      <c r="E4731" s="13" t="s">
        <v>54</v>
      </c>
      <c r="F4731" s="13" t="s">
        <v>12</v>
      </c>
      <c r="G4731" s="24" t="n">
        <v>0.5</v>
      </c>
      <c r="H4731" s="13" t="n">
        <v>50</v>
      </c>
      <c r="I4731" s="21" t="n">
        <f>G4731*H4731*7</f>
        <v>175</v>
      </c>
      <c r="J4731" s="13" t="s">
        <v>126</v>
      </c>
      <c r="K4731" s="15" t="n">
        <v>94</v>
      </c>
      <c r="L4731" s="15" t="n">
        <v>59</v>
      </c>
      <c r="M4731" s="15" t="n">
        <v>4</v>
      </c>
      <c r="N4731" s="12" t="n">
        <v>0.037</v>
      </c>
      <c r="O4731" s="12" t="n">
        <v>0.539</v>
      </c>
      <c r="P4731" s="12" t="n">
        <v>2.1566</v>
      </c>
      <c r="Q4731" s="23" t="n">
        <f>M4733/H4731</f>
        <v>0.54</v>
      </c>
      <c r="S4731" s="4" t="s">
        <v>135</v>
      </c>
    </row>
    <row r="4732" ht="22.5" customHeight="1">
      <c r="A4732" s="78"/>
      <c r="B4732" s="34"/>
      <c r="C4732" s="13"/>
      <c r="D4732" s="20"/>
      <c r="E4732" s="20"/>
      <c r="F4732" s="20"/>
      <c r="G4732" s="29"/>
      <c r="H4732" s="20"/>
      <c r="I4732" s="20"/>
      <c r="J4732" s="13" t="s">
        <v>127</v>
      </c>
      <c r="K4732" s="15" t="n">
        <v>2797</v>
      </c>
      <c r="L4732" s="15" t="n">
        <v>177</v>
      </c>
      <c r="M4732" s="15" t="n">
        <v>2</v>
      </c>
      <c r="N4732" s="12" t="n">
        <v>0.43</v>
      </c>
      <c r="O4732" s="12" t="n">
        <v>0.8604</v>
      </c>
      <c r="P4732" s="12" t="n">
        <v>0.8604</v>
      </c>
      <c r="Q4732" s="26"/>
    </row>
    <row r="4733" ht="22.5" customHeight="1">
      <c r="A4733" s="78"/>
      <c r="B4733" s="34"/>
      <c r="C4733" s="13"/>
      <c r="D4733" s="20"/>
      <c r="E4733" s="20"/>
      <c r="F4733" s="20"/>
      <c r="G4733" s="29"/>
      <c r="H4733" s="20"/>
      <c r="I4733" s="20"/>
      <c r="J4733" s="13" t="s">
        <v>128</v>
      </c>
      <c r="K4733" s="15" t="n">
        <v>1095</v>
      </c>
      <c r="L4733" s="15" t="n">
        <v>458</v>
      </c>
      <c r="M4733" s="15" t="n">
        <v>27</v>
      </c>
      <c r="N4733" s="12" t="n">
        <v>0.029</v>
      </c>
      <c r="O4733" s="12" t="n">
        <v>0.486</v>
      </c>
      <c r="P4733" s="12" t="n">
        <v>13.1135</v>
      </c>
      <c r="Q4733" s="26"/>
    </row>
    <row r="4734" ht="22.5" customHeight="1">
      <c r="A4734" s="78"/>
      <c r="B4734" s="34"/>
      <c r="C4734" s="13" t="n">
        <v>91565948</v>
      </c>
      <c r="D4734" s="13" t="s">
        <v>47</v>
      </c>
      <c r="E4734" s="13" t="s">
        <v>14</v>
      </c>
      <c r="F4734" s="13" t="s">
        <v>12</v>
      </c>
      <c r="G4734" s="24" t="n">
        <v>0.16</v>
      </c>
      <c r="H4734" s="13" t="n">
        <v>170</v>
      </c>
      <c r="I4734" s="21" t="n">
        <f>G4734*H4734*7</f>
        <v>190.4</v>
      </c>
      <c r="J4734" s="13" t="s">
        <v>126</v>
      </c>
      <c r="K4734" s="15" t="n">
        <v>273</v>
      </c>
      <c r="L4734" s="15" t="n">
        <v>11</v>
      </c>
      <c r="M4734" s="15" t="n">
        <v>0</v>
      </c>
      <c r="N4734" s="12" t="n">
        <v>0.006</v>
      </c>
      <c r="O4734" s="12" t="n">
        <v>0</v>
      </c>
      <c r="P4734" s="12" t="n">
        <v>0.0618</v>
      </c>
      <c r="Q4734" s="23" t="n">
        <f>M4736/H4734</f>
        <v>0.0235294117647059</v>
      </c>
    </row>
    <row r="4735" ht="22.5" customHeight="1">
      <c r="A4735" s="78"/>
      <c r="B4735" s="34"/>
      <c r="C4735" s="13"/>
      <c r="D4735" s="20"/>
      <c r="E4735" s="20"/>
      <c r="F4735" s="20"/>
      <c r="G4735" s="29"/>
      <c r="H4735" s="20"/>
      <c r="I4735" s="20"/>
      <c r="J4735" s="13" t="s">
        <v>127</v>
      </c>
      <c r="K4735" s="15" t="n">
        <v>2876</v>
      </c>
      <c r="L4735" s="15" t="n">
        <v>178</v>
      </c>
      <c r="M4735" s="15" t="n">
        <v>4</v>
      </c>
      <c r="N4735" s="12" t="n">
        <v>0.005</v>
      </c>
      <c r="O4735" s="12" t="n">
        <v>0.218</v>
      </c>
      <c r="P4735" s="12" t="n">
        <v>0.8713</v>
      </c>
      <c r="Q4735" s="26"/>
    </row>
    <row r="4736" ht="22.5" customHeight="1">
      <c r="A4736" s="78"/>
      <c r="B4736" s="34"/>
      <c r="C4736" s="13"/>
      <c r="D4736" s="20"/>
      <c r="E4736" s="20"/>
      <c r="F4736" s="20"/>
      <c r="G4736" s="29"/>
      <c r="H4736" s="20"/>
      <c r="I4736" s="20"/>
      <c r="J4736" s="13" t="s">
        <v>128</v>
      </c>
      <c r="K4736" s="15" t="n">
        <v>2876</v>
      </c>
      <c r="L4736" s="15" t="n">
        <v>178</v>
      </c>
      <c r="M4736" s="15" t="n">
        <v>4</v>
      </c>
      <c r="N4736" s="12" t="n">
        <v>0.005</v>
      </c>
      <c r="O4736" s="12" t="n">
        <v>0.218</v>
      </c>
      <c r="P4736" s="12" t="n">
        <v>0.8713</v>
      </c>
      <c r="Q4736" s="26"/>
    </row>
    <row r="4737" ht="22.5" customHeight="1">
      <c r="A4737" s="78"/>
      <c r="B4737" s="34"/>
      <c r="C4737" s="13" t="n">
        <v>91550293</v>
      </c>
      <c r="D4737" s="13" t="s">
        <v>55</v>
      </c>
      <c r="E4737" s="13" t="s">
        <v>56</v>
      </c>
      <c r="F4737" s="13" t="s">
        <v>15</v>
      </c>
      <c r="G4737" s="24" t="n">
        <v>0.35</v>
      </c>
      <c r="H4737" s="13" t="n">
        <v>66</v>
      </c>
      <c r="I4737" s="21" t="n">
        <f>G4737*H4737*7</f>
        <v>161.7</v>
      </c>
      <c r="J4737" s="13" t="s">
        <v>126</v>
      </c>
      <c r="K4737" s="15" t="n">
        <v>278</v>
      </c>
      <c r="L4737" s="15" t="n">
        <v>18</v>
      </c>
      <c r="M4737" s="15" t="n">
        <v>0</v>
      </c>
      <c r="N4737" s="12" t="n">
        <v>0</v>
      </c>
      <c r="O4737" s="12" t="n">
        <v>0</v>
      </c>
      <c r="P4737" s="12" t="n">
        <v>0</v>
      </c>
      <c r="Q4737" s="23" t="n">
        <f>M4739/H4737</f>
        <v>0.575757575757576</v>
      </c>
    </row>
    <row r="4738" ht="22.5" customHeight="1">
      <c r="A4738" s="78"/>
      <c r="B4738" s="34"/>
      <c r="C4738" s="13"/>
      <c r="D4738" s="20"/>
      <c r="E4738" s="20"/>
      <c r="F4738" s="20"/>
      <c r="G4738" s="29"/>
      <c r="H4738" s="20"/>
      <c r="I4738" s="20"/>
      <c r="J4738" s="13" t="s">
        <v>127</v>
      </c>
      <c r="K4738" s="15" t="n">
        <v>12603</v>
      </c>
      <c r="L4738" s="15" t="n">
        <v>1749</v>
      </c>
      <c r="M4738" s="15" t="n">
        <v>11</v>
      </c>
      <c r="N4738" s="12" t="n">
        <v>0.002</v>
      </c>
      <c r="O4738" s="12" t="n">
        <v>0.35</v>
      </c>
      <c r="P4738" s="12" t="n">
        <v>3.85</v>
      </c>
      <c r="Q4738" s="26"/>
    </row>
    <row r="4739" ht="22.5" customHeight="1">
      <c r="A4739" s="78"/>
      <c r="B4739" s="34"/>
      <c r="C4739" s="13"/>
      <c r="D4739" s="20"/>
      <c r="E4739" s="20"/>
      <c r="F4739" s="20"/>
      <c r="G4739" s="29"/>
      <c r="H4739" s="20"/>
      <c r="I4739" s="20"/>
      <c r="J4739" s="13" t="s">
        <v>128</v>
      </c>
      <c r="K4739" s="15" t="n">
        <v>55222</v>
      </c>
      <c r="L4739" s="15" t="n">
        <v>6998</v>
      </c>
      <c r="M4739" s="15" t="n">
        <v>38</v>
      </c>
      <c r="N4739" s="12" t="n">
        <v>0.002</v>
      </c>
      <c r="O4739" s="12" t="n">
        <v>0.35</v>
      </c>
      <c r="P4739" s="12" t="n">
        <v>13.3</v>
      </c>
      <c r="Q4739" s="26"/>
    </row>
    <row r="4740" ht="22.5" customHeight="1">
      <c r="A4740" s="78"/>
      <c r="B4740" s="34"/>
      <c r="C4740" s="13" t="n">
        <v>9333145</v>
      </c>
      <c r="D4740" s="13" t="s">
        <v>57</v>
      </c>
      <c r="E4740" s="13" t="s">
        <v>14</v>
      </c>
      <c r="F4740" s="13" t="s">
        <v>26</v>
      </c>
      <c r="G4740" s="24" t="n">
        <v>0.38</v>
      </c>
      <c r="H4740" s="13" t="n">
        <v>200</v>
      </c>
      <c r="I4740" s="21" t="n">
        <f>G4740*H4740*7</f>
        <v>532</v>
      </c>
      <c r="J4740" s="13" t="s">
        <v>126</v>
      </c>
      <c r="K4740" s="15" t="n">
        <v>55052</v>
      </c>
      <c r="L4740" s="15" t="n">
        <v>503</v>
      </c>
      <c r="M4740" s="15" t="n">
        <v>6</v>
      </c>
      <c r="N4740" s="12" t="n">
        <v>0.01</v>
      </c>
      <c r="O4740" s="12" t="n">
        <v>0.55</v>
      </c>
      <c r="P4740" s="12" t="n">
        <v>3.3</v>
      </c>
      <c r="Q4740" s="23" t="n">
        <f>M4742/H4740</f>
        <v>0.94</v>
      </c>
    </row>
    <row r="4741" ht="22.5" customHeight="1">
      <c r="A4741" s="78"/>
      <c r="B4741" s="34"/>
      <c r="C4741" s="13"/>
      <c r="D4741" s="20"/>
      <c r="E4741" s="20"/>
      <c r="F4741" s="20"/>
      <c r="G4741" s="29"/>
      <c r="H4741" s="20"/>
      <c r="I4741" s="20"/>
      <c r="J4741" s="13" t="s">
        <v>127</v>
      </c>
      <c r="K4741" s="15" t="n">
        <v>539264</v>
      </c>
      <c r="L4741" s="15" t="n">
        <v>3188</v>
      </c>
      <c r="M4741" s="15" t="n">
        <v>91</v>
      </c>
      <c r="N4741" s="12" t="n">
        <v>0.01</v>
      </c>
      <c r="O4741" s="12" t="n">
        <v>0.36</v>
      </c>
      <c r="P4741" s="12" t="n">
        <v>32.98</v>
      </c>
      <c r="Q4741" s="26"/>
    </row>
    <row r="4742" ht="22.5" customHeight="1">
      <c r="A4742" s="78"/>
      <c r="B4742" s="34"/>
      <c r="C4742" s="13"/>
      <c r="D4742" s="20"/>
      <c r="E4742" s="20"/>
      <c r="F4742" s="20"/>
      <c r="G4742" s="29"/>
      <c r="H4742" s="20"/>
      <c r="I4742" s="20"/>
      <c r="J4742" s="13" t="s">
        <v>128</v>
      </c>
      <c r="K4742" s="15" t="n">
        <v>1978782</v>
      </c>
      <c r="L4742" s="15" t="n">
        <v>8427</v>
      </c>
      <c r="M4742" s="15" t="n">
        <v>188</v>
      </c>
      <c r="N4742" s="12" t="n">
        <v>0.01</v>
      </c>
      <c r="O4742" s="12" t="n">
        <v>0.52</v>
      </c>
      <c r="P4742" s="12" t="n">
        <v>98.05</v>
      </c>
      <c r="Q4742" s="26"/>
    </row>
    <row r="4743" ht="22.5" customHeight="1">
      <c r="A4743" s="78"/>
      <c r="B4743" s="34"/>
      <c r="C4743" s="13" t="n">
        <v>91557347</v>
      </c>
      <c r="D4743" s="13" t="s">
        <v>58</v>
      </c>
      <c r="E4743" s="13" t="s">
        <v>14</v>
      </c>
      <c r="F4743" s="13" t="s">
        <v>15</v>
      </c>
      <c r="G4743" s="24" t="n">
        <v>0.5</v>
      </c>
      <c r="H4743" s="13" t="n">
        <v>50</v>
      </c>
      <c r="I4743" s="21" t="n">
        <f>G4743*H4743*7</f>
        <v>175</v>
      </c>
      <c r="J4743" s="13" t="s">
        <v>126</v>
      </c>
      <c r="K4743" s="15" t="n">
        <v>999</v>
      </c>
      <c r="L4743" s="15" t="n">
        <v>223</v>
      </c>
      <c r="M4743" s="15" t="n">
        <v>2</v>
      </c>
      <c r="N4743" s="12" t="n">
        <v>0.007</v>
      </c>
      <c r="O4743" s="12" t="n">
        <v>0.8</v>
      </c>
      <c r="P4743" s="12" t="n">
        <v>1.6</v>
      </c>
      <c r="Q4743" s="23" t="n">
        <f>M4745/H4743</f>
        <v>0.5</v>
      </c>
    </row>
    <row r="4744" ht="22.5" customHeight="1">
      <c r="A4744" s="78"/>
      <c r="B4744" s="34"/>
      <c r="C4744" s="13"/>
      <c r="D4744" s="20"/>
      <c r="E4744" s="20"/>
      <c r="F4744" s="20"/>
      <c r="G4744" s="29"/>
      <c r="H4744" s="20"/>
      <c r="I4744" s="20"/>
      <c r="J4744" s="13" t="s">
        <v>127</v>
      </c>
      <c r="K4744" s="15" t="n">
        <v>34553</v>
      </c>
      <c r="L4744" s="15" t="n">
        <v>7449</v>
      </c>
      <c r="M4744" s="15" t="n">
        <v>10</v>
      </c>
      <c r="N4744" s="12" t="n">
        <v>0.001</v>
      </c>
      <c r="O4744" s="12" t="n">
        <v>0.8</v>
      </c>
      <c r="P4744" s="12" t="n">
        <v>8</v>
      </c>
      <c r="Q4744" s="26"/>
    </row>
    <row r="4745" ht="22.5" customHeight="1">
      <c r="A4745" s="78"/>
      <c r="B4745" s="34"/>
      <c r="C4745" s="13"/>
      <c r="D4745" s="20"/>
      <c r="E4745" s="20"/>
      <c r="F4745" s="20"/>
      <c r="G4745" s="29"/>
      <c r="H4745" s="20"/>
      <c r="I4745" s="20"/>
      <c r="J4745" s="13" t="s">
        <v>128</v>
      </c>
      <c r="K4745" s="15" t="n">
        <v>81857</v>
      </c>
      <c r="L4745" s="15" t="n">
        <v>12840</v>
      </c>
      <c r="M4745" s="15" t="n">
        <v>25</v>
      </c>
      <c r="N4745" s="12" t="n">
        <v>0.002</v>
      </c>
      <c r="O4745" s="12" t="n">
        <v>0.8</v>
      </c>
      <c r="P4745" s="12" t="n">
        <v>20</v>
      </c>
      <c r="Q4745" s="26"/>
    </row>
    <row r="4746" ht="22.5" customHeight="1">
      <c r="A4746" s="78"/>
      <c r="B4746" s="34"/>
      <c r="C4746" s="13" t="n">
        <v>12115625</v>
      </c>
      <c r="D4746" s="13" t="s">
        <v>59</v>
      </c>
      <c r="E4746" s="13" t="s">
        <v>14</v>
      </c>
      <c r="F4746" s="13" t="s">
        <v>15</v>
      </c>
      <c r="G4746" s="24" t="n">
        <v>0.3</v>
      </c>
      <c r="H4746" s="13" t="n">
        <v>50</v>
      </c>
      <c r="I4746" s="21" t="n">
        <f>G4746*H4746*7</f>
        <v>105</v>
      </c>
      <c r="J4746" s="13" t="s">
        <v>126</v>
      </c>
      <c r="K4746" s="15" t="n">
        <v>4</v>
      </c>
      <c r="L4746" s="15" t="n">
        <v>2</v>
      </c>
      <c r="M4746" s="15" t="n">
        <v>0</v>
      </c>
      <c r="N4746" s="12" t="n">
        <v>0</v>
      </c>
      <c r="O4746" s="12" t="n">
        <v>0</v>
      </c>
      <c r="P4746" s="12" t="n">
        <v>0</v>
      </c>
      <c r="Q4746" s="23" t="n">
        <f>M4748/H4746</f>
        <v>0</v>
      </c>
    </row>
    <row r="4747" ht="22.5" customHeight="1">
      <c r="A4747" s="78"/>
      <c r="B4747" s="34"/>
      <c r="C4747" s="13"/>
      <c r="D4747" s="20"/>
      <c r="E4747" s="20"/>
      <c r="F4747" s="20"/>
      <c r="G4747" s="29"/>
      <c r="H4747" s="20"/>
      <c r="I4747" s="20"/>
      <c r="J4747" s="13" t="s">
        <v>127</v>
      </c>
      <c r="K4747" s="15" t="n">
        <v>292</v>
      </c>
      <c r="L4747" s="15" t="n">
        <v>60</v>
      </c>
      <c r="M4747" s="15" t="n">
        <v>0</v>
      </c>
      <c r="N4747" s="12" t="n">
        <v>0</v>
      </c>
      <c r="O4747" s="12" t="n">
        <v>0</v>
      </c>
      <c r="P4747" s="12" t="n">
        <v>0</v>
      </c>
      <c r="Q4747" s="26"/>
    </row>
    <row r="4748" ht="22.5" customHeight="1">
      <c r="A4748" s="78"/>
      <c r="B4748" s="34"/>
      <c r="C4748" s="13"/>
      <c r="D4748" s="20"/>
      <c r="E4748" s="20"/>
      <c r="F4748" s="20"/>
      <c r="G4748" s="29"/>
      <c r="H4748" s="20"/>
      <c r="I4748" s="20"/>
      <c r="J4748" s="13" t="s">
        <v>128</v>
      </c>
      <c r="K4748" s="15" t="n">
        <v>793</v>
      </c>
      <c r="L4748" s="15" t="n">
        <v>102</v>
      </c>
      <c r="M4748" s="15" t="n">
        <v>0</v>
      </c>
      <c r="N4748" s="12" t="n">
        <v>0</v>
      </c>
      <c r="O4748" s="12" t="n">
        <v>0</v>
      </c>
      <c r="P4748" s="12" t="n">
        <v>0</v>
      </c>
      <c r="Q4748" s="26"/>
    </row>
    <row r="4749" ht="22.5" customHeight="1">
      <c r="A4749" s="78"/>
      <c r="B4749" s="34"/>
      <c r="C4749" s="13" t="n">
        <v>91564897</v>
      </c>
      <c r="D4749" s="13" t="s">
        <v>93</v>
      </c>
      <c r="E4749" s="13" t="s">
        <v>56</v>
      </c>
      <c r="F4749" s="13" t="s">
        <v>15</v>
      </c>
      <c r="G4749" s="24" t="n">
        <v>0.15</v>
      </c>
      <c r="H4749" s="13" t="n">
        <v>100</v>
      </c>
      <c r="I4749" s="21" t="n">
        <f>G4749*H4749*7</f>
        <v>105</v>
      </c>
      <c r="J4749" s="13" t="s">
        <v>126</v>
      </c>
      <c r="K4749" s="15" t="n">
        <v>18</v>
      </c>
      <c r="L4749" s="15" t="n">
        <v>0</v>
      </c>
      <c r="M4749" s="15" t="n">
        <v>0</v>
      </c>
      <c r="N4749" s="12" t="n">
        <v>0</v>
      </c>
      <c r="O4749" s="12" t="n">
        <v>0</v>
      </c>
      <c r="P4749" s="12" t="n">
        <v>0</v>
      </c>
      <c r="Q4749" s="23" t="n">
        <f>M4751/H4749</f>
        <v>0</v>
      </c>
    </row>
    <row r="4750" ht="22.5" customHeight="1">
      <c r="A4750" s="78"/>
      <c r="B4750" s="34"/>
      <c r="C4750" s="13"/>
      <c r="D4750" s="20"/>
      <c r="E4750" s="20"/>
      <c r="F4750" s="20"/>
      <c r="G4750" s="29"/>
      <c r="H4750" s="20"/>
      <c r="I4750" s="20"/>
      <c r="J4750" s="13" t="s">
        <v>127</v>
      </c>
      <c r="K4750" s="15" t="n">
        <v>4704</v>
      </c>
      <c r="L4750" s="15" t="n">
        <v>49</v>
      </c>
      <c r="M4750" s="15" t="n">
        <v>0</v>
      </c>
      <c r="N4750" s="12" t="n">
        <v>0</v>
      </c>
      <c r="O4750" s="12" t="n">
        <v>0</v>
      </c>
      <c r="P4750" s="12" t="n">
        <v>0</v>
      </c>
      <c r="Q4750" s="26"/>
      <c r="S4750" s="11"/>
      <c r="T4750" s="11"/>
      <c r="U4750" s="11"/>
      <c r="V4750" s="11"/>
      <c r="W4750" s="18"/>
      <c r="X4750" s="11"/>
      <c r="Y4750" s="18"/>
      <c r="Z4750" s="11"/>
      <c r="AA4750" s="15"/>
      <c r="AB4750" s="15"/>
      <c r="AC4750" s="15"/>
      <c r="AD4750" s="12"/>
      <c r="AE4750" s="12"/>
      <c r="AF4750" s="12"/>
      <c r="AG4750" s="23"/>
    </row>
    <row r="4751" ht="22.5" customHeight="1">
      <c r="A4751" s="78"/>
      <c r="B4751" s="34"/>
      <c r="C4751" s="13"/>
      <c r="D4751" s="20"/>
      <c r="E4751" s="20"/>
      <c r="F4751" s="20"/>
      <c r="G4751" s="29"/>
      <c r="H4751" s="20"/>
      <c r="I4751" s="20"/>
      <c r="J4751" s="13" t="s">
        <v>128</v>
      </c>
      <c r="K4751" s="15" t="n">
        <v>8243</v>
      </c>
      <c r="L4751" s="15" t="n">
        <v>89</v>
      </c>
      <c r="M4751" s="15" t="n">
        <v>0</v>
      </c>
      <c r="N4751" s="12" t="n">
        <v>0</v>
      </c>
      <c r="O4751" s="12" t="n">
        <v>0</v>
      </c>
      <c r="P4751" s="12" t="n">
        <v>0</v>
      </c>
      <c r="Q4751" s="26"/>
      <c r="S4751" s="11"/>
      <c r="T4751" s="11"/>
      <c r="U4751" s="11"/>
      <c r="V4751" s="11"/>
      <c r="W4751" s="18"/>
      <c r="X4751" s="11"/>
      <c r="Y4751" s="18"/>
      <c r="Z4751" s="11"/>
      <c r="AA4751" s="15"/>
      <c r="AB4751" s="15"/>
      <c r="AC4751" s="15"/>
      <c r="AD4751" s="12"/>
      <c r="AE4751" s="12"/>
      <c r="AF4751" s="12"/>
      <c r="AG4751" s="23"/>
    </row>
    <row r="4752" ht="22.5" customHeight="1">
      <c r="A4752" s="78"/>
      <c r="B4752" s="34"/>
      <c r="C4752" s="13" t="n">
        <v>91564896</v>
      </c>
      <c r="D4752" s="13" t="s">
        <v>60</v>
      </c>
      <c r="E4752" s="13" t="s">
        <v>14</v>
      </c>
      <c r="F4752" s="13" t="s">
        <v>15</v>
      </c>
      <c r="G4752" s="24" t="n">
        <v>0.35</v>
      </c>
      <c r="H4752" s="13" t="n">
        <v>60</v>
      </c>
      <c r="I4752" s="21" t="n">
        <f>G4752*H4752*7</f>
        <v>147</v>
      </c>
      <c r="J4752" s="13" t="s">
        <v>126</v>
      </c>
      <c r="K4752" s="15" t="n">
        <v>325</v>
      </c>
      <c r="L4752" s="15" t="n">
        <v>18</v>
      </c>
      <c r="M4752" s="15" t="n">
        <v>0</v>
      </c>
      <c r="N4752" s="12" t="n">
        <v>0</v>
      </c>
      <c r="O4752" s="12" t="n">
        <v>0</v>
      </c>
      <c r="P4752" s="12" t="n">
        <v>0</v>
      </c>
      <c r="Q4752" s="23" t="n">
        <f>M4754/H4752</f>
        <v>0.983333333333333</v>
      </c>
      <c r="S4752" s="11"/>
      <c r="T4752" s="11"/>
      <c r="U4752" s="11"/>
      <c r="V4752" s="11"/>
      <c r="W4752" s="18"/>
      <c r="X4752" s="11"/>
      <c r="Y4752" s="18"/>
      <c r="Z4752" s="11"/>
      <c r="AA4752" s="15"/>
      <c r="AB4752" s="15"/>
      <c r="AC4752" s="15"/>
      <c r="AD4752" s="12"/>
      <c r="AE4752" s="12"/>
      <c r="AF4752" s="12"/>
      <c r="AG4752" s="23"/>
    </row>
    <row r="4753" ht="22.5" customHeight="1">
      <c r="A4753" s="78"/>
      <c r="B4753" s="34"/>
      <c r="C4753" s="13"/>
      <c r="D4753" s="20"/>
      <c r="E4753" s="20"/>
      <c r="F4753" s="20"/>
      <c r="G4753" s="29"/>
      <c r="H4753" s="20"/>
      <c r="I4753" s="20"/>
      <c r="J4753" s="13" t="s">
        <v>127</v>
      </c>
      <c r="K4753" s="15" t="n">
        <v>31569</v>
      </c>
      <c r="L4753" s="15" t="n">
        <v>6695</v>
      </c>
      <c r="M4753" s="15" t="n">
        <v>30</v>
      </c>
      <c r="N4753" s="12" t="n">
        <v>0.002</v>
      </c>
      <c r="O4753" s="12" t="n">
        <v>0.35</v>
      </c>
      <c r="P4753" s="12" t="n">
        <v>10.5</v>
      </c>
      <c r="Q4753" s="26"/>
    </row>
    <row r="4754" ht="22.5" customHeight="1">
      <c r="A4754" s="78"/>
      <c r="B4754" s="34"/>
      <c r="C4754" s="13"/>
      <c r="D4754" s="20"/>
      <c r="E4754" s="20"/>
      <c r="F4754" s="20"/>
      <c r="G4754" s="29"/>
      <c r="H4754" s="20"/>
      <c r="I4754" s="20"/>
      <c r="J4754" s="13" t="s">
        <v>128</v>
      </c>
      <c r="K4754" s="15" t="n">
        <v>88787</v>
      </c>
      <c r="L4754" s="15" t="n">
        <v>15699</v>
      </c>
      <c r="M4754" s="15" t="n">
        <v>59</v>
      </c>
      <c r="N4754" s="12" t="n">
        <v>0.001</v>
      </c>
      <c r="O4754" s="12" t="n">
        <v>0.35</v>
      </c>
      <c r="P4754" s="12" t="n">
        <v>20.65</v>
      </c>
      <c r="Q4754" s="26"/>
    </row>
    <row r="4755" ht="22.5" customHeight="1">
      <c r="A4755" s="78"/>
      <c r="B4755" s="34"/>
      <c r="C4755" s="13" t="n">
        <v>12306671</v>
      </c>
      <c r="D4755" s="13" t="s">
        <v>62</v>
      </c>
      <c r="E4755" s="13" t="s">
        <v>63</v>
      </c>
      <c r="F4755" s="13" t="s">
        <v>21</v>
      </c>
      <c r="G4755" s="24" t="n">
        <v>0.2</v>
      </c>
      <c r="H4755" s="13" t="n">
        <v>100</v>
      </c>
      <c r="I4755" s="21" t="n">
        <f>G4755*H4755*7</f>
        <v>140</v>
      </c>
      <c r="J4755" s="13" t="s">
        <v>126</v>
      </c>
      <c r="K4755" s="15" t="s">
        <v>149</v>
      </c>
      <c r="L4755" s="15"/>
      <c r="M4755" s="15"/>
      <c r="N4755" s="12"/>
      <c r="O4755" s="12"/>
      <c r="P4755" s="12"/>
      <c r="Q4755" s="23" t="n">
        <f>M4757/H4755</f>
        <v>0.17</v>
      </c>
    </row>
    <row r="4756" ht="22.5" customHeight="1">
      <c r="A4756" s="78"/>
      <c r="B4756" s="34"/>
      <c r="C4756" s="13"/>
      <c r="D4756" s="20"/>
      <c r="E4756" s="20"/>
      <c r="F4756" s="20"/>
      <c r="G4756" s="29"/>
      <c r="H4756" s="20"/>
      <c r="I4756" s="20"/>
      <c r="J4756" s="13" t="s">
        <v>127</v>
      </c>
      <c r="K4756" s="15" t="s">
        <v>149</v>
      </c>
      <c r="L4756" s="15"/>
      <c r="M4756" s="15"/>
      <c r="N4756" s="12"/>
      <c r="O4756" s="12"/>
      <c r="P4756" s="12"/>
      <c r="Q4756" s="26"/>
    </row>
    <row r="4757" ht="22.5" customHeight="1">
      <c r="A4757" s="78"/>
      <c r="B4757" s="34"/>
      <c r="C4757" s="13"/>
      <c r="D4757" s="20"/>
      <c r="E4757" s="20"/>
      <c r="F4757" s="20"/>
      <c r="G4757" s="29"/>
      <c r="H4757" s="20"/>
      <c r="I4757" s="20"/>
      <c r="J4757" s="13" t="s">
        <v>128</v>
      </c>
      <c r="K4757" s="15" t="n">
        <v>30772</v>
      </c>
      <c r="L4757" s="15" t="n">
        <v>6698</v>
      </c>
      <c r="M4757" s="15" t="n">
        <v>17</v>
      </c>
      <c r="N4757" s="12" t="n">
        <v>0</v>
      </c>
      <c r="O4757" s="12" t="n">
        <v>0.2</v>
      </c>
      <c r="P4757" s="12" t="n">
        <v>3.4</v>
      </c>
      <c r="Q4757" s="26"/>
    </row>
    <row r="4758" ht="22.5" customHeight="1">
      <c r="A4758" s="78"/>
      <c r="B4758" s="34"/>
      <c r="C4758" s="13" t="n">
        <v>12304863</v>
      </c>
      <c r="D4758" s="13" t="s">
        <v>59</v>
      </c>
      <c r="E4758" s="13" t="s">
        <v>14</v>
      </c>
      <c r="F4758" s="13" t="s">
        <v>26</v>
      </c>
      <c r="G4758" s="24" t="n">
        <v>0.3</v>
      </c>
      <c r="H4758" s="13" t="n">
        <v>100</v>
      </c>
      <c r="I4758" s="21" t="n">
        <f>G4758*H4758*7</f>
        <v>210</v>
      </c>
      <c r="J4758" s="13" t="s">
        <v>126</v>
      </c>
      <c r="K4758" s="15" t="s">
        <v>149</v>
      </c>
      <c r="L4758" s="15"/>
      <c r="M4758" s="15"/>
      <c r="N4758" s="12"/>
      <c r="O4758" s="12"/>
      <c r="P4758" s="12"/>
      <c r="Q4758" s="23" t="n">
        <f>M4760/H4758</f>
        <v>0</v>
      </c>
    </row>
    <row r="4759" ht="22.5" customHeight="1">
      <c r="A4759" s="78"/>
      <c r="B4759" s="34"/>
      <c r="C4759" s="13"/>
      <c r="D4759" s="20"/>
      <c r="E4759" s="20"/>
      <c r="F4759" s="20"/>
      <c r="G4759" s="29"/>
      <c r="H4759" s="20"/>
      <c r="I4759" s="20"/>
      <c r="J4759" s="13" t="s">
        <v>127</v>
      </c>
      <c r="K4759" s="15" t="s">
        <v>149</v>
      </c>
      <c r="L4759" s="15"/>
      <c r="M4759" s="15"/>
      <c r="N4759" s="12"/>
      <c r="O4759" s="12"/>
      <c r="P4759" s="12"/>
      <c r="Q4759" s="26"/>
    </row>
    <row r="4760" ht="22.5" customHeight="1">
      <c r="A4760" s="78"/>
      <c r="B4760" s="34"/>
      <c r="C4760" s="13"/>
      <c r="D4760" s="20"/>
      <c r="E4760" s="20"/>
      <c r="F4760" s="20"/>
      <c r="G4760" s="29"/>
      <c r="H4760" s="20"/>
      <c r="I4760" s="20"/>
      <c r="J4760" s="13" t="s">
        <v>128</v>
      </c>
      <c r="K4760" s="15" t="n">
        <v>35037</v>
      </c>
      <c r="L4760" s="15" t="n">
        <v>640</v>
      </c>
      <c r="M4760" s="15" t="n">
        <v>0</v>
      </c>
      <c r="N4760" s="12" t="n">
        <v>0</v>
      </c>
      <c r="O4760" s="12" t="n">
        <v>0</v>
      </c>
      <c r="P4760" s="12" t="n">
        <v>0.12</v>
      </c>
      <c r="Q4760" s="26"/>
    </row>
    <row r="4761" ht="22.5" customHeight="1">
      <c r="A4761" s="78"/>
      <c r="B4761" s="34"/>
      <c r="C4761" s="13" t="n">
        <v>91565968</v>
      </c>
      <c r="D4761" s="13" t="s">
        <v>180</v>
      </c>
      <c r="E4761" s="13" t="s">
        <v>46</v>
      </c>
      <c r="F4761" s="13" t="s">
        <v>12</v>
      </c>
      <c r="G4761" s="24" t="n">
        <v>0.6</v>
      </c>
      <c r="H4761" s="13" t="n">
        <v>20</v>
      </c>
      <c r="I4761" s="21" t="n">
        <f>G4761*H4761*7</f>
        <v>84</v>
      </c>
      <c r="J4761" s="13" t="s">
        <v>126</v>
      </c>
      <c r="K4761" s="15" t="s">
        <v>149</v>
      </c>
      <c r="L4761" s="15"/>
      <c r="M4761" s="15"/>
      <c r="N4761" s="12"/>
      <c r="O4761" s="12"/>
      <c r="P4761" s="12"/>
      <c r="Q4761" s="23" t="n">
        <f>M4763/H4761</f>
        <v>0</v>
      </c>
    </row>
    <row r="4762" ht="22.5" customHeight="1">
      <c r="A4762" s="78"/>
      <c r="B4762" s="34"/>
      <c r="C4762" s="13"/>
      <c r="D4762" s="20"/>
      <c r="E4762" s="20"/>
      <c r="F4762" s="20"/>
      <c r="G4762" s="29"/>
      <c r="H4762" s="20"/>
      <c r="I4762" s="20"/>
      <c r="J4762" s="13" t="s">
        <v>127</v>
      </c>
      <c r="K4762" s="15" t="s">
        <v>149</v>
      </c>
      <c r="L4762" s="15"/>
      <c r="M4762" s="15"/>
      <c r="N4762" s="12"/>
      <c r="O4762" s="12"/>
      <c r="P4762" s="12"/>
      <c r="Q4762" s="26"/>
    </row>
    <row r="4763" ht="22.5" customHeight="1">
      <c r="A4763" s="78"/>
      <c r="B4763" s="34"/>
      <c r="C4763" s="13"/>
      <c r="D4763" s="20"/>
      <c r="E4763" s="20"/>
      <c r="F4763" s="20"/>
      <c r="G4763" s="29"/>
      <c r="H4763" s="20"/>
      <c r="I4763" s="20"/>
      <c r="J4763" s="13" t="s">
        <v>128</v>
      </c>
      <c r="K4763" s="15" t="n">
        <v>5817</v>
      </c>
      <c r="L4763" s="15" t="n">
        <v>3093</v>
      </c>
      <c r="M4763" s="15" t="n">
        <v>0</v>
      </c>
      <c r="N4763" s="12" t="n">
        <v>0.002</v>
      </c>
      <c r="O4763" s="12" t="n">
        <v>0</v>
      </c>
      <c r="P4763" s="12" t="n">
        <v>5.9756</v>
      </c>
      <c r="Q4763" s="26"/>
    </row>
    <row r="4764" ht="22.5" customHeight="1">
      <c r="A4764" s="78"/>
      <c r="B4764" s="34"/>
      <c r="C4764" s="13" t="n">
        <v>91565967</v>
      </c>
      <c r="D4764" s="13" t="s">
        <v>180</v>
      </c>
      <c r="E4764" s="13" t="s">
        <v>17</v>
      </c>
      <c r="F4764" s="13" t="s">
        <v>12</v>
      </c>
      <c r="G4764" s="24" t="n">
        <v>0.6</v>
      </c>
      <c r="H4764" s="13" t="n">
        <v>20</v>
      </c>
      <c r="I4764" s="21" t="n">
        <f>G4764*H4764*7</f>
        <v>84</v>
      </c>
      <c r="J4764" s="13" t="s">
        <v>126</v>
      </c>
      <c r="K4764" s="15" t="s">
        <v>149</v>
      </c>
      <c r="L4764" s="15"/>
      <c r="M4764" s="15"/>
      <c r="N4764" s="12"/>
      <c r="O4764" s="12"/>
      <c r="P4764" s="12"/>
      <c r="Q4764" s="23" t="n">
        <f>M4766/H4764</f>
        <v>0</v>
      </c>
    </row>
    <row r="4765" ht="22.5" customHeight="1">
      <c r="A4765" s="78"/>
      <c r="B4765" s="34"/>
      <c r="C4765" s="13"/>
      <c r="D4765" s="20"/>
      <c r="E4765" s="20"/>
      <c r="F4765" s="20"/>
      <c r="G4765" s="29"/>
      <c r="H4765" s="20"/>
      <c r="I4765" s="20"/>
      <c r="J4765" s="13" t="s">
        <v>127</v>
      </c>
      <c r="K4765" s="15" t="s">
        <v>149</v>
      </c>
      <c r="L4765" s="15"/>
      <c r="M4765" s="15"/>
      <c r="N4765" s="12"/>
      <c r="O4765" s="12"/>
      <c r="P4765" s="12"/>
      <c r="Q4765" s="26"/>
    </row>
    <row r="4766" ht="22.5" customHeight="1">
      <c r="A4766" s="78"/>
      <c r="B4766" s="34"/>
      <c r="C4766" s="13"/>
      <c r="D4766" s="20"/>
      <c r="E4766" s="20"/>
      <c r="F4766" s="20"/>
      <c r="G4766" s="29"/>
      <c r="H4766" s="20"/>
      <c r="I4766" s="20"/>
      <c r="J4766" s="13" t="s">
        <v>128</v>
      </c>
      <c r="K4766" s="15" t="n">
        <v>13136</v>
      </c>
      <c r="L4766" s="15" t="n">
        <v>6737</v>
      </c>
      <c r="M4766" s="15" t="n">
        <v>0</v>
      </c>
      <c r="N4766" s="12" t="n">
        <v>0.002</v>
      </c>
      <c r="O4766" s="12" t="n">
        <v>0</v>
      </c>
      <c r="P4766" s="12" t="n">
        <v>12.3676</v>
      </c>
      <c r="Q4766" s="26"/>
    </row>
    <row r="4767" ht="22.5" customHeight="1">
      <c r="A4767" s="78"/>
      <c r="B4767" s="34"/>
      <c r="C4767" s="13" t="n">
        <v>91565966</v>
      </c>
      <c r="D4767" s="13" t="s">
        <v>180</v>
      </c>
      <c r="E4767" s="13" t="s">
        <v>71</v>
      </c>
      <c r="F4767" s="13" t="s">
        <v>12</v>
      </c>
      <c r="G4767" s="24" t="n">
        <v>0.4</v>
      </c>
      <c r="H4767" s="13" t="n">
        <v>20</v>
      </c>
      <c r="I4767" s="21" t="n">
        <f>G4767*H4767*7</f>
        <v>56</v>
      </c>
      <c r="J4767" s="13" t="s">
        <v>126</v>
      </c>
      <c r="K4767" s="15" t="s">
        <v>149</v>
      </c>
      <c r="L4767" s="15"/>
      <c r="M4767" s="15"/>
      <c r="N4767" s="12"/>
      <c r="O4767" s="12"/>
      <c r="P4767" s="12"/>
      <c r="Q4767" s="23" t="n">
        <f>M4769/H4767</f>
        <v>0</v>
      </c>
    </row>
    <row r="4768" ht="22.5" customHeight="1">
      <c r="A4768" s="78"/>
      <c r="B4768" s="34"/>
      <c r="C4768" s="13"/>
      <c r="D4768" s="20"/>
      <c r="E4768" s="20"/>
      <c r="F4768" s="20"/>
      <c r="G4768" s="29"/>
      <c r="H4768" s="20"/>
      <c r="I4768" s="20"/>
      <c r="J4768" s="13" t="s">
        <v>127</v>
      </c>
      <c r="K4768" s="15" t="s">
        <v>149</v>
      </c>
      <c r="L4768" s="15"/>
      <c r="M4768" s="15"/>
      <c r="N4768" s="12"/>
      <c r="O4768" s="12"/>
      <c r="P4768" s="12"/>
      <c r="Q4768" s="26"/>
    </row>
    <row r="4769" ht="22.5" customHeight="1">
      <c r="A4769" s="78"/>
      <c r="B4769" s="34"/>
      <c r="C4769" s="13"/>
      <c r="D4769" s="20"/>
      <c r="E4769" s="20"/>
      <c r="F4769" s="20"/>
      <c r="G4769" s="29"/>
      <c r="H4769" s="20"/>
      <c r="I4769" s="20"/>
      <c r="J4769" s="13" t="s">
        <v>128</v>
      </c>
      <c r="K4769" s="15" t="n">
        <v>42005</v>
      </c>
      <c r="L4769" s="15" t="n">
        <v>27808</v>
      </c>
      <c r="M4769" s="15" t="n">
        <v>0</v>
      </c>
      <c r="N4769" s="12" t="n">
        <v>0</v>
      </c>
      <c r="O4769" s="12" t="n">
        <v>0</v>
      </c>
      <c r="P4769" s="12" t="n">
        <v>11.1248</v>
      </c>
      <c r="Q4769" s="26"/>
    </row>
    <row r="4770" ht="22.5" customHeight="1">
      <c r="A4770" s="78"/>
      <c r="B4770" s="34"/>
      <c r="C4770" s="13" t="n">
        <v>91565965</v>
      </c>
      <c r="D4770" s="13" t="s">
        <v>180</v>
      </c>
      <c r="E4770" s="13" t="s">
        <v>36</v>
      </c>
      <c r="F4770" s="13" t="s">
        <v>12</v>
      </c>
      <c r="G4770" s="24" t="n">
        <v>0.35</v>
      </c>
      <c r="H4770" s="13" t="n">
        <v>20</v>
      </c>
      <c r="I4770" s="21" t="n">
        <f>G4770*H4770*7</f>
        <v>49</v>
      </c>
      <c r="J4770" s="13" t="s">
        <v>126</v>
      </c>
      <c r="K4770" s="15" t="s">
        <v>149</v>
      </c>
      <c r="L4770" s="15"/>
      <c r="M4770" s="15"/>
      <c r="N4770" s="12"/>
      <c r="O4770" s="12"/>
      <c r="P4770" s="12"/>
      <c r="Q4770" s="23" t="n">
        <f>M4772/H4770</f>
        <v>0</v>
      </c>
    </row>
    <row r="4771" ht="22.5" customHeight="1">
      <c r="A4771" s="78"/>
      <c r="B4771" s="34"/>
      <c r="C4771" s="13"/>
      <c r="D4771" s="20"/>
      <c r="E4771" s="20"/>
      <c r="F4771" s="20"/>
      <c r="G4771" s="29"/>
      <c r="H4771" s="20"/>
      <c r="I4771" s="20"/>
      <c r="J4771" s="13" t="s">
        <v>127</v>
      </c>
      <c r="K4771" s="15" t="s">
        <v>149</v>
      </c>
      <c r="L4771" s="15"/>
      <c r="M4771" s="15"/>
      <c r="N4771" s="12"/>
      <c r="O4771" s="12"/>
      <c r="P4771" s="12"/>
      <c r="Q4771" s="26"/>
    </row>
    <row r="4772" ht="22.5" customHeight="1">
      <c r="A4772" s="78"/>
      <c r="B4772" s="34"/>
      <c r="C4772" s="13"/>
      <c r="D4772" s="20"/>
      <c r="E4772" s="20"/>
      <c r="F4772" s="20"/>
      <c r="G4772" s="29"/>
      <c r="H4772" s="20"/>
      <c r="I4772" s="20"/>
      <c r="J4772" s="13" t="s">
        <v>128</v>
      </c>
      <c r="K4772" s="15" t="n">
        <v>18050</v>
      </c>
      <c r="L4772" s="15" t="n">
        <v>11546</v>
      </c>
      <c r="M4772" s="15" t="n">
        <v>0</v>
      </c>
      <c r="N4772" s="12" t="n">
        <v>0</v>
      </c>
      <c r="O4772" s="12" t="n">
        <v>0</v>
      </c>
      <c r="P4772" s="12" t="n">
        <v>4.6184</v>
      </c>
      <c r="Q4772" s="26"/>
    </row>
    <row r="4773" ht="22.5" customHeight="1">
      <c r="A4773" s="78"/>
      <c r="B4773" s="34"/>
      <c r="C4773" s="13" t="n">
        <v>91565964</v>
      </c>
      <c r="D4773" s="13" t="s">
        <v>181</v>
      </c>
      <c r="E4773" s="13" t="s">
        <v>46</v>
      </c>
      <c r="F4773" s="13" t="s">
        <v>12</v>
      </c>
      <c r="G4773" s="24" t="n">
        <v>0.6</v>
      </c>
      <c r="H4773" s="13" t="n">
        <v>20</v>
      </c>
      <c r="I4773" s="21" t="n">
        <f>G4773*H4773*7</f>
        <v>84</v>
      </c>
      <c r="J4773" s="13" t="s">
        <v>126</v>
      </c>
      <c r="K4773" s="15" t="s">
        <v>149</v>
      </c>
      <c r="L4773" s="15"/>
      <c r="M4773" s="15"/>
      <c r="N4773" s="12"/>
      <c r="O4773" s="12"/>
      <c r="P4773" s="12"/>
      <c r="Q4773" s="23" t="n">
        <f>M4775/H4773</f>
        <v>0</v>
      </c>
    </row>
    <row r="4774" ht="22.5" customHeight="1">
      <c r="A4774" s="78"/>
      <c r="B4774" s="34"/>
      <c r="C4774" s="13"/>
      <c r="D4774" s="20"/>
      <c r="E4774" s="20"/>
      <c r="F4774" s="20"/>
      <c r="G4774" s="29"/>
      <c r="H4774" s="20"/>
      <c r="I4774" s="20"/>
      <c r="J4774" s="13" t="s">
        <v>127</v>
      </c>
      <c r="K4774" s="15" t="s">
        <v>149</v>
      </c>
      <c r="L4774" s="15"/>
      <c r="M4774" s="15"/>
      <c r="N4774" s="12"/>
      <c r="O4774" s="12"/>
      <c r="P4774" s="12"/>
      <c r="Q4774" s="26"/>
    </row>
    <row r="4775" ht="22.5" customHeight="1">
      <c r="A4775" s="78"/>
      <c r="B4775" s="34"/>
      <c r="C4775" s="13"/>
      <c r="D4775" s="20"/>
      <c r="E4775" s="20"/>
      <c r="F4775" s="20"/>
      <c r="G4775" s="29"/>
      <c r="H4775" s="20"/>
      <c r="I4775" s="20"/>
      <c r="J4775" s="13" t="s">
        <v>128</v>
      </c>
      <c r="K4775" s="15" t="n">
        <v>983</v>
      </c>
      <c r="L4775" s="15" t="n">
        <v>385</v>
      </c>
      <c r="M4775" s="15" t="n">
        <v>0</v>
      </c>
      <c r="N4775" s="12" t="n">
        <v>0</v>
      </c>
      <c r="O4775" s="12" t="n">
        <v>0</v>
      </c>
      <c r="P4775" s="12" t="n">
        <v>0.154</v>
      </c>
      <c r="Q4775" s="26"/>
    </row>
    <row r="4776" ht="22.5" customHeight="1">
      <c r="A4776" s="78"/>
      <c r="B4776" s="34"/>
      <c r="C4776" s="13" t="n">
        <v>91565963</v>
      </c>
      <c r="D4776" s="13" t="s">
        <v>181</v>
      </c>
      <c r="E4776" s="13" t="s">
        <v>17</v>
      </c>
      <c r="F4776" s="13" t="s">
        <v>12</v>
      </c>
      <c r="G4776" s="24" t="n">
        <v>0.6</v>
      </c>
      <c r="H4776" s="13" t="n">
        <v>20</v>
      </c>
      <c r="I4776" s="21" t="n">
        <f>G4776*H4776*7</f>
        <v>84</v>
      </c>
      <c r="J4776" s="13" t="s">
        <v>126</v>
      </c>
      <c r="K4776" s="15" t="s">
        <v>149</v>
      </c>
      <c r="L4776" s="15"/>
      <c r="M4776" s="15"/>
      <c r="N4776" s="12"/>
      <c r="O4776" s="12"/>
      <c r="P4776" s="12"/>
      <c r="Q4776" s="23" t="n">
        <f>M4778/H4776</f>
        <v>0</v>
      </c>
    </row>
    <row r="4777" ht="22.5" customHeight="1">
      <c r="A4777" s="78"/>
      <c r="B4777" s="34"/>
      <c r="C4777" s="13"/>
      <c r="D4777" s="20"/>
      <c r="E4777" s="20"/>
      <c r="F4777" s="20"/>
      <c r="G4777" s="29"/>
      <c r="H4777" s="20"/>
      <c r="I4777" s="20"/>
      <c r="J4777" s="13" t="s">
        <v>127</v>
      </c>
      <c r="K4777" s="15" t="s">
        <v>149</v>
      </c>
      <c r="L4777" s="15"/>
      <c r="M4777" s="15"/>
      <c r="N4777" s="12"/>
      <c r="O4777" s="12"/>
      <c r="P4777" s="12"/>
      <c r="Q4777" s="26"/>
    </row>
    <row r="4778" ht="22.5" customHeight="1">
      <c r="A4778" s="78"/>
      <c r="B4778" s="34"/>
      <c r="C4778" s="13"/>
      <c r="D4778" s="20"/>
      <c r="E4778" s="20"/>
      <c r="F4778" s="20"/>
      <c r="G4778" s="29"/>
      <c r="H4778" s="20"/>
      <c r="I4778" s="20"/>
      <c r="J4778" s="13" t="s">
        <v>128</v>
      </c>
      <c r="K4778" s="15" t="n">
        <v>1885</v>
      </c>
      <c r="L4778" s="15" t="n">
        <v>812</v>
      </c>
      <c r="M4778" s="15" t="n">
        <v>0</v>
      </c>
      <c r="N4778" s="12" t="n">
        <v>0</v>
      </c>
      <c r="O4778" s="12" t="n">
        <v>0</v>
      </c>
      <c r="P4778" s="12" t="n">
        <v>0.3248</v>
      </c>
      <c r="Q4778" s="26"/>
    </row>
    <row r="4779" ht="22.5" customHeight="1">
      <c r="A4779" s="78"/>
      <c r="B4779" s="34"/>
      <c r="C4779" s="13" t="n">
        <v>91565962</v>
      </c>
      <c r="D4779" s="13" t="s">
        <v>181</v>
      </c>
      <c r="E4779" s="13" t="s">
        <v>71</v>
      </c>
      <c r="F4779" s="13" t="s">
        <v>12</v>
      </c>
      <c r="G4779" s="24" t="n">
        <v>0.4</v>
      </c>
      <c r="H4779" s="13" t="n">
        <v>20</v>
      </c>
      <c r="I4779" s="21" t="n">
        <f>G4779*H4779*7</f>
        <v>56</v>
      </c>
      <c r="J4779" s="13" t="s">
        <v>126</v>
      </c>
      <c r="K4779" s="15" t="s">
        <v>149</v>
      </c>
      <c r="L4779" s="15"/>
      <c r="M4779" s="15"/>
      <c r="N4779" s="12"/>
      <c r="O4779" s="12"/>
      <c r="P4779" s="12"/>
      <c r="Q4779" s="23" t="n">
        <f>M4781/H4779</f>
        <v>0</v>
      </c>
    </row>
    <row r="4780" ht="22.5" customHeight="1">
      <c r="A4780" s="78"/>
      <c r="B4780" s="34"/>
      <c r="C4780" s="13"/>
      <c r="D4780" s="20"/>
      <c r="E4780" s="20"/>
      <c r="F4780" s="20"/>
      <c r="G4780" s="29"/>
      <c r="H4780" s="20"/>
      <c r="I4780" s="20"/>
      <c r="J4780" s="13" t="s">
        <v>127</v>
      </c>
      <c r="K4780" s="15" t="s">
        <v>149</v>
      </c>
      <c r="L4780" s="15"/>
      <c r="M4780" s="15"/>
      <c r="N4780" s="12"/>
      <c r="O4780" s="12"/>
      <c r="P4780" s="12"/>
      <c r="Q4780" s="26"/>
    </row>
    <row r="4781" ht="22.5" customHeight="1">
      <c r="A4781" s="78"/>
      <c r="B4781" s="34"/>
      <c r="C4781" s="13"/>
      <c r="D4781" s="20"/>
      <c r="E4781" s="20"/>
      <c r="F4781" s="20"/>
      <c r="G4781" s="29"/>
      <c r="H4781" s="20"/>
      <c r="I4781" s="20"/>
      <c r="J4781" s="13" t="s">
        <v>128</v>
      </c>
      <c r="K4781" s="15" t="n">
        <v>6777</v>
      </c>
      <c r="L4781" s="15" t="n">
        <v>4075</v>
      </c>
      <c r="M4781" s="15" t="n">
        <v>0</v>
      </c>
      <c r="N4781" s="12" t="n">
        <v>0</v>
      </c>
      <c r="O4781" s="12" t="n">
        <v>0</v>
      </c>
      <c r="P4781" s="12" t="n">
        <v>1.63</v>
      </c>
      <c r="Q4781" s="26"/>
    </row>
    <row r="4782" ht="22.5" customHeight="1">
      <c r="A4782" s="78"/>
      <c r="B4782" s="34"/>
      <c r="C4782" s="13" t="n">
        <v>91565961</v>
      </c>
      <c r="D4782" s="13" t="s">
        <v>181</v>
      </c>
      <c r="E4782" s="13" t="s">
        <v>36</v>
      </c>
      <c r="F4782" s="13" t="s">
        <v>12</v>
      </c>
      <c r="G4782" s="24" t="n">
        <v>0.35</v>
      </c>
      <c r="H4782" s="13" t="n">
        <v>20</v>
      </c>
      <c r="I4782" s="21" t="n">
        <f>G4782*H4782*7</f>
        <v>49</v>
      </c>
      <c r="J4782" s="13" t="s">
        <v>126</v>
      </c>
      <c r="K4782" s="15" t="s">
        <v>149</v>
      </c>
      <c r="L4782" s="15"/>
      <c r="M4782" s="15"/>
      <c r="N4782" s="12"/>
      <c r="O4782" s="12"/>
      <c r="P4782" s="12"/>
      <c r="Q4782" s="23" t="n">
        <f>M4784/H4782</f>
        <v>0</v>
      </c>
    </row>
    <row r="4783" ht="22.5" customHeight="1">
      <c r="A4783" s="78"/>
      <c r="B4783" s="34"/>
      <c r="C4783" s="13"/>
      <c r="D4783" s="20"/>
      <c r="E4783" s="20"/>
      <c r="F4783" s="20"/>
      <c r="G4783" s="29"/>
      <c r="H4783" s="20"/>
      <c r="I4783" s="20"/>
      <c r="J4783" s="13" t="s">
        <v>127</v>
      </c>
      <c r="K4783" s="15" t="s">
        <v>149</v>
      </c>
      <c r="L4783" s="15"/>
      <c r="M4783" s="15"/>
      <c r="N4783" s="12"/>
      <c r="O4783" s="12"/>
      <c r="P4783" s="12"/>
      <c r="Q4783" s="26"/>
    </row>
    <row r="4784" ht="22.5" customHeight="1">
      <c r="A4784" s="78"/>
      <c r="B4784" s="34"/>
      <c r="C4784" s="13"/>
      <c r="D4784" s="20"/>
      <c r="E4784" s="20"/>
      <c r="F4784" s="20"/>
      <c r="G4784" s="29"/>
      <c r="H4784" s="20"/>
      <c r="I4784" s="20"/>
      <c r="J4784" s="13" t="s">
        <v>128</v>
      </c>
      <c r="K4784" s="15" t="n">
        <v>7459</v>
      </c>
      <c r="L4784" s="15" t="n">
        <v>4576</v>
      </c>
      <c r="M4784" s="15" t="n">
        <v>0</v>
      </c>
      <c r="N4784" s="12" t="n">
        <v>0</v>
      </c>
      <c r="O4784" s="12" t="n">
        <v>0</v>
      </c>
      <c r="P4784" s="12" t="n">
        <v>1.8304</v>
      </c>
      <c r="Q4784" s="26"/>
    </row>
    <row r="4785" ht="22.5" customHeight="1">
      <c r="A4785" s="78"/>
      <c r="B4785" s="76" t="s">
        <v>137</v>
      </c>
      <c r="C4785" s="13" t="n">
        <v>91399439</v>
      </c>
      <c r="D4785" s="13" t="s">
        <v>69</v>
      </c>
      <c r="E4785" s="13" t="s">
        <v>42</v>
      </c>
      <c r="F4785" s="13" t="s">
        <v>15</v>
      </c>
      <c r="G4785" s="24" t="n">
        <v>0.1</v>
      </c>
      <c r="H4785" s="13" t="n">
        <v>200</v>
      </c>
      <c r="I4785" s="21" t="n">
        <f>G4785*H4785*7</f>
        <v>140</v>
      </c>
      <c r="J4785" s="13" t="s">
        <v>126</v>
      </c>
      <c r="K4785" s="17" t="n">
        <v>2419</v>
      </c>
      <c r="L4785" s="15" t="n">
        <v>157</v>
      </c>
      <c r="M4785" s="15" t="n">
        <v>0</v>
      </c>
      <c r="N4785" s="12" t="n">
        <v>0</v>
      </c>
      <c r="O4785" s="12" t="n">
        <v>0</v>
      </c>
      <c r="P4785" s="12" t="n">
        <v>0</v>
      </c>
      <c r="Q4785" s="23" t="n">
        <f>M4787/H4785</f>
        <v>0.02</v>
      </c>
    </row>
    <row r="4786" ht="22.5" customHeight="1">
      <c r="A4786" s="78"/>
      <c r="B4786" s="34"/>
      <c r="C4786" s="13"/>
      <c r="D4786" s="20"/>
      <c r="E4786" s="20"/>
      <c r="F4786" s="20"/>
      <c r="G4786" s="29"/>
      <c r="H4786" s="20"/>
      <c r="I4786" s="20"/>
      <c r="J4786" s="13" t="s">
        <v>127</v>
      </c>
      <c r="K4786" s="17" t="n">
        <v>146767</v>
      </c>
      <c r="L4786" s="15" t="n">
        <v>19378</v>
      </c>
      <c r="M4786" s="17" t="n">
        <v>3</v>
      </c>
      <c r="N4786" s="12" t="n">
        <v>0.1</v>
      </c>
      <c r="O4786" s="12" t="n">
        <v>0.1</v>
      </c>
      <c r="P4786" s="12" t="n">
        <v>0.3</v>
      </c>
      <c r="Q4786" s="26"/>
    </row>
    <row r="4787" ht="22.5" customHeight="1">
      <c r="A4787" s="78"/>
      <c r="B4787" s="34"/>
      <c r="C4787" s="13"/>
      <c r="D4787" s="20"/>
      <c r="E4787" s="20"/>
      <c r="F4787" s="20"/>
      <c r="G4787" s="29"/>
      <c r="H4787" s="20"/>
      <c r="I4787" s="20"/>
      <c r="J4787" s="13" t="s">
        <v>128</v>
      </c>
      <c r="K4787" s="17" t="n">
        <v>340083</v>
      </c>
      <c r="L4787" s="15" t="n">
        <v>30693</v>
      </c>
      <c r="M4787" s="11" t="n">
        <v>4</v>
      </c>
      <c r="N4787" s="12" t="n">
        <v>0</v>
      </c>
      <c r="O4787" s="12" t="n">
        <v>0.1</v>
      </c>
      <c r="P4787" s="12" t="n">
        <v>0.4</v>
      </c>
      <c r="Q4787" s="26"/>
    </row>
    <row r="4788" ht="22.5" customHeight="1">
      <c r="A4788" s="78"/>
      <c r="B4788" s="34"/>
      <c r="C4788" s="13" t="n">
        <v>91399437</v>
      </c>
      <c r="D4788" s="13" t="s">
        <v>70</v>
      </c>
      <c r="E4788" s="13" t="s">
        <v>71</v>
      </c>
      <c r="F4788" s="13" t="s">
        <v>15</v>
      </c>
      <c r="G4788" s="24" t="n">
        <v>0.15</v>
      </c>
      <c r="H4788" s="13" t="n">
        <v>50</v>
      </c>
      <c r="I4788" s="21" t="n">
        <f>G4788*H4788*7</f>
        <v>52.5</v>
      </c>
      <c r="J4788" s="13" t="s">
        <v>126</v>
      </c>
      <c r="K4788" s="17" t="n">
        <v>460</v>
      </c>
      <c r="L4788" s="15" t="n">
        <v>227</v>
      </c>
      <c r="M4788" s="15" t="n">
        <v>9</v>
      </c>
      <c r="N4788" s="12" t="n">
        <v>0.006</v>
      </c>
      <c r="O4788" s="12" t="n">
        <v>0.15</v>
      </c>
      <c r="P4788" s="12" t="n">
        <v>1.35</v>
      </c>
      <c r="Q4788" s="23" t="n">
        <f>M4790/H4788</f>
        <v>1</v>
      </c>
    </row>
    <row r="4789" ht="22.5" customHeight="1">
      <c r="A4789" s="78"/>
      <c r="B4789" s="34"/>
      <c r="C4789" s="13"/>
      <c r="D4789" s="20"/>
      <c r="E4789" s="20"/>
      <c r="F4789" s="20"/>
      <c r="G4789" s="29"/>
      <c r="H4789" s="20"/>
      <c r="I4789" s="20"/>
      <c r="J4789" s="13" t="s">
        <v>127</v>
      </c>
      <c r="K4789" s="17" t="n">
        <v>6851</v>
      </c>
      <c r="L4789" s="15" t="n">
        <v>3641</v>
      </c>
      <c r="M4789" s="15" t="n">
        <v>50</v>
      </c>
      <c r="N4789" s="12" t="n">
        <v>0.002</v>
      </c>
      <c r="O4789" s="12" t="n">
        <v>0.15</v>
      </c>
      <c r="P4789" s="12" t="n">
        <v>7.5</v>
      </c>
      <c r="Q4789" s="26"/>
    </row>
    <row r="4790" ht="22.5" customHeight="1">
      <c r="A4790" s="78"/>
      <c r="B4790" s="34"/>
      <c r="C4790" s="13"/>
      <c r="D4790" s="20"/>
      <c r="E4790" s="20"/>
      <c r="F4790" s="20"/>
      <c r="G4790" s="29"/>
      <c r="H4790" s="20"/>
      <c r="I4790" s="20"/>
      <c r="J4790" s="13" t="s">
        <v>128</v>
      </c>
      <c r="K4790" s="17" t="n">
        <v>28413</v>
      </c>
      <c r="L4790" s="15" t="n">
        <v>12124</v>
      </c>
      <c r="M4790" s="15" t="n">
        <v>50</v>
      </c>
      <c r="N4790" s="12" t="n">
        <v>0.001</v>
      </c>
      <c r="O4790" s="12" t="n">
        <v>0.15</v>
      </c>
      <c r="P4790" s="12" t="n">
        <v>7.5</v>
      </c>
      <c r="Q4790" s="26"/>
    </row>
    <row r="4791" ht="22.5" customHeight="1">
      <c r="A4791" s="78"/>
      <c r="B4791" s="34"/>
      <c r="C4791" s="13" t="n">
        <v>5556054</v>
      </c>
      <c r="D4791" s="13" t="s">
        <v>72</v>
      </c>
      <c r="E4791" s="13" t="s">
        <v>36</v>
      </c>
      <c r="F4791" s="13" t="s">
        <v>15</v>
      </c>
      <c r="G4791" s="24" t="n">
        <v>0.8</v>
      </c>
      <c r="H4791" s="13" t="n">
        <v>100</v>
      </c>
      <c r="I4791" s="21" t="n">
        <f>G4791*H4791*7</f>
        <v>560</v>
      </c>
      <c r="J4791" s="13" t="s">
        <v>126</v>
      </c>
      <c r="K4791" s="17" t="n">
        <v>344</v>
      </c>
      <c r="L4791" s="15" t="n">
        <v>15</v>
      </c>
      <c r="M4791" s="15" t="n">
        <v>0</v>
      </c>
      <c r="N4791" s="12" t="n">
        <v>0</v>
      </c>
      <c r="O4791" s="12" t="n">
        <v>0</v>
      </c>
      <c r="P4791" s="12" t="n">
        <v>0</v>
      </c>
      <c r="Q4791" s="23" t="n">
        <f>M4793/H4791</f>
        <v>0.01</v>
      </c>
    </row>
    <row r="4792" ht="22.5" customHeight="1">
      <c r="A4792" s="78"/>
      <c r="B4792" s="34"/>
      <c r="C4792" s="13"/>
      <c r="D4792" s="20"/>
      <c r="E4792" s="20"/>
      <c r="F4792" s="20"/>
      <c r="G4792" s="29"/>
      <c r="H4792" s="20"/>
      <c r="I4792" s="20"/>
      <c r="J4792" s="13" t="s">
        <v>127</v>
      </c>
      <c r="K4792" s="17" t="n">
        <v>4619</v>
      </c>
      <c r="L4792" s="15" t="n">
        <v>229</v>
      </c>
      <c r="M4792" s="17" t="n">
        <v>1</v>
      </c>
      <c r="N4792" s="12" t="n">
        <v>0.003</v>
      </c>
      <c r="O4792" s="12" t="n">
        <v>0.75</v>
      </c>
      <c r="P4792" s="12" t="n">
        <v>0.75</v>
      </c>
      <c r="Q4792" s="26"/>
    </row>
    <row r="4793" ht="22.5" customHeight="1">
      <c r="A4793" s="78"/>
      <c r="B4793" s="34"/>
      <c r="C4793" s="13"/>
      <c r="D4793" s="20"/>
      <c r="E4793" s="20"/>
      <c r="F4793" s="20"/>
      <c r="G4793" s="29"/>
      <c r="H4793" s="20"/>
      <c r="I4793" s="20"/>
      <c r="J4793" s="13" t="s">
        <v>128</v>
      </c>
      <c r="K4793" s="17" t="n">
        <v>12046</v>
      </c>
      <c r="L4793" s="15" t="n">
        <v>498</v>
      </c>
      <c r="M4793" s="17" t="n">
        <v>1</v>
      </c>
      <c r="N4793" s="12" t="n">
        <v>0.002</v>
      </c>
      <c r="O4793" s="12" t="n">
        <v>0.75</v>
      </c>
      <c r="P4793" s="12" t="n">
        <v>0.75</v>
      </c>
      <c r="Q4793" s="26"/>
    </row>
    <row r="4794" ht="22.5" customHeight="1">
      <c r="A4794" s="78"/>
      <c r="B4794" s="34"/>
      <c r="C4794" s="13" t="n">
        <v>8628042</v>
      </c>
      <c r="D4794" s="13" t="s">
        <v>28</v>
      </c>
      <c r="E4794" s="13" t="s">
        <v>14</v>
      </c>
      <c r="F4794" s="13" t="s">
        <v>26</v>
      </c>
      <c r="G4794" s="24" t="n">
        <v>0.48</v>
      </c>
      <c r="H4794" s="13" t="n">
        <v>500</v>
      </c>
      <c r="I4794" s="21" t="n">
        <f>G4794*H4794*7</f>
        <v>1680</v>
      </c>
      <c r="J4794" s="13" t="s">
        <v>126</v>
      </c>
      <c r="K4794" s="17" t="n">
        <v>2934</v>
      </c>
      <c r="L4794" s="15" t="n">
        <v>962</v>
      </c>
      <c r="M4794" s="17" t="n">
        <v>17</v>
      </c>
      <c r="N4794" s="12" t="n">
        <v>0.01</v>
      </c>
      <c r="O4794" s="12" t="n">
        <v>0.43</v>
      </c>
      <c r="P4794" s="12" t="n">
        <v>7.28</v>
      </c>
      <c r="Q4794" s="23" t="n">
        <f>M4796/H4794</f>
        <v>0.906</v>
      </c>
    </row>
    <row r="4795" ht="22.5" customHeight="1">
      <c r="A4795" s="78"/>
      <c r="B4795" s="34"/>
      <c r="C4795" s="13"/>
      <c r="D4795" s="20"/>
      <c r="E4795" s="20"/>
      <c r="F4795" s="20"/>
      <c r="G4795" s="29"/>
      <c r="H4795" s="20"/>
      <c r="I4795" s="20"/>
      <c r="J4795" s="13" t="s">
        <v>127</v>
      </c>
      <c r="K4795" s="17" t="n">
        <v>23567</v>
      </c>
      <c r="L4795" s="15" t="n">
        <v>10703</v>
      </c>
      <c r="M4795" s="17" t="n">
        <v>218</v>
      </c>
      <c r="N4795" s="12" t="n">
        <v>0.01</v>
      </c>
      <c r="O4795" s="12" t="n">
        <v>0.36</v>
      </c>
      <c r="P4795" s="12" t="n">
        <v>78.76</v>
      </c>
      <c r="Q4795" s="26"/>
    </row>
    <row r="4796" ht="22.5" customHeight="1">
      <c r="A4796" s="78"/>
      <c r="B4796" s="34"/>
      <c r="C4796" s="13"/>
      <c r="D4796" s="20"/>
      <c r="E4796" s="20"/>
      <c r="F4796" s="20"/>
      <c r="G4796" s="29"/>
      <c r="H4796" s="20"/>
      <c r="I4796" s="20"/>
      <c r="J4796" s="13" t="s">
        <v>128</v>
      </c>
      <c r="K4796" s="17" t="n">
        <v>158087</v>
      </c>
      <c r="L4796" s="15" t="n">
        <v>28537</v>
      </c>
      <c r="M4796" s="11" t="n">
        <v>453</v>
      </c>
      <c r="N4796" s="12" t="n">
        <v>0.01</v>
      </c>
      <c r="O4796" s="12" t="n">
        <v>0.36</v>
      </c>
      <c r="P4796" s="12" t="n">
        <v>163.2</v>
      </c>
      <c r="Q4796" s="26"/>
    </row>
    <row r="4797" ht="22.5" customHeight="1">
      <c r="A4797" s="78"/>
      <c r="B4797" s="34"/>
      <c r="C4797" s="13" t="n">
        <v>9297014</v>
      </c>
      <c r="D4797" s="13" t="s">
        <v>13</v>
      </c>
      <c r="E4797" s="13" t="s">
        <v>14</v>
      </c>
      <c r="F4797" s="13" t="s">
        <v>26</v>
      </c>
      <c r="G4797" s="24" t="n">
        <v>0.19</v>
      </c>
      <c r="H4797" s="13" t="n">
        <v>300</v>
      </c>
      <c r="I4797" s="21" t="n">
        <f>G4797*H4797*7</f>
        <v>399</v>
      </c>
      <c r="J4797" s="13" t="s">
        <v>126</v>
      </c>
      <c r="K4797" s="17" t="n">
        <v>3314</v>
      </c>
      <c r="L4797" s="15" t="n">
        <v>274</v>
      </c>
      <c r="M4797" s="17" t="n">
        <v>15</v>
      </c>
      <c r="N4797" s="12" t="n">
        <v>0.02</v>
      </c>
      <c r="O4797" s="12" t="n">
        <v>0.29</v>
      </c>
      <c r="P4797" s="12" t="n">
        <v>4.28</v>
      </c>
      <c r="Q4797" s="23" t="n">
        <f>M4799/H4797</f>
        <v>0.986666666666667</v>
      </c>
    </row>
    <row r="4798" ht="22.5" customHeight="1">
      <c r="A4798" s="78"/>
      <c r="B4798" s="34"/>
      <c r="C4798" s="13"/>
      <c r="D4798" s="20"/>
      <c r="E4798" s="20"/>
      <c r="F4798" s="20"/>
      <c r="G4798" s="29"/>
      <c r="H4798" s="20"/>
      <c r="I4798" s="20"/>
      <c r="J4798" s="13" t="s">
        <v>127</v>
      </c>
      <c r="K4798" s="17" t="n">
        <v>13070</v>
      </c>
      <c r="L4798" s="15" t="n">
        <v>1148</v>
      </c>
      <c r="M4798" s="11" t="n">
        <v>87</v>
      </c>
      <c r="N4798" s="12" t="n">
        <v>0.02</v>
      </c>
      <c r="O4798" s="12" t="n">
        <v>0.2</v>
      </c>
      <c r="P4798" s="12" t="n">
        <v>17</v>
      </c>
      <c r="Q4798" s="26"/>
    </row>
    <row r="4799" ht="22.5" customHeight="1">
      <c r="A4799" s="78"/>
      <c r="B4799" s="34"/>
      <c r="C4799" s="13"/>
      <c r="D4799" s="20"/>
      <c r="E4799" s="20"/>
      <c r="F4799" s="20"/>
      <c r="G4799" s="29"/>
      <c r="H4799" s="20"/>
      <c r="I4799" s="20"/>
      <c r="J4799" s="13" t="s">
        <v>128</v>
      </c>
      <c r="K4799" s="17" t="n">
        <v>39532</v>
      </c>
      <c r="L4799" s="15" t="n">
        <v>3548</v>
      </c>
      <c r="M4799" s="11" t="n">
        <v>296</v>
      </c>
      <c r="N4799" s="12" t="n">
        <v>0.01</v>
      </c>
      <c r="O4799" s="12" t="n">
        <v>0.17</v>
      </c>
      <c r="P4799" s="12" t="n">
        <v>50.06</v>
      </c>
      <c r="Q4799" s="26"/>
    </row>
    <row r="4800" ht="22.5" customHeight="1">
      <c r="A4800" s="78"/>
      <c r="B4800" s="34"/>
      <c r="C4800" s="13" t="n">
        <v>7815836</v>
      </c>
      <c r="D4800" s="13" t="s">
        <v>73</v>
      </c>
      <c r="E4800" s="13" t="s">
        <v>36</v>
      </c>
      <c r="F4800" s="13" t="s">
        <v>15</v>
      </c>
      <c r="G4800" s="24" t="n">
        <v>0.08</v>
      </c>
      <c r="H4800" s="13" t="n">
        <v>12000</v>
      </c>
      <c r="I4800" s="21" t="n">
        <f>G4800*H4800*7</f>
        <v>6720</v>
      </c>
      <c r="J4800" s="13" t="s">
        <v>126</v>
      </c>
      <c r="K4800" s="17" t="n">
        <v>19975</v>
      </c>
      <c r="L4800" s="15" t="n">
        <v>5130</v>
      </c>
      <c r="M4800" s="17" t="n">
        <v>153</v>
      </c>
      <c r="N4800" s="12" t="n">
        <v>0.003</v>
      </c>
      <c r="O4800" s="12" t="n">
        <v>0.102</v>
      </c>
      <c r="P4800" s="12" t="n">
        <v>15.54</v>
      </c>
      <c r="Q4800" s="23" t="n">
        <f>M4802/H4800</f>
        <v>0.299916666666667</v>
      </c>
    </row>
    <row r="4801" ht="22.5" customHeight="1">
      <c r="A4801" s="78"/>
      <c r="B4801" s="34"/>
      <c r="C4801" s="13"/>
      <c r="D4801" s="20"/>
      <c r="E4801" s="20"/>
      <c r="F4801" s="20"/>
      <c r="G4801" s="29"/>
      <c r="H4801" s="20"/>
      <c r="I4801" s="20"/>
      <c r="J4801" s="13" t="s">
        <v>127</v>
      </c>
      <c r="K4801" s="17" t="n">
        <v>220981</v>
      </c>
      <c r="L4801" s="15" t="n">
        <v>60037</v>
      </c>
      <c r="M4801" s="17" t="n">
        <v>1389</v>
      </c>
      <c r="N4801" s="12" t="n">
        <v>0.002</v>
      </c>
      <c r="O4801" s="12" t="n">
        <v>0.1</v>
      </c>
      <c r="P4801" s="12" t="n">
        <v>139.47</v>
      </c>
      <c r="Q4801" s="26"/>
    </row>
    <row r="4802" ht="22.5" customHeight="1">
      <c r="A4802" s="78"/>
      <c r="B4802" s="34"/>
      <c r="C4802" s="13"/>
      <c r="D4802" s="20"/>
      <c r="E4802" s="20"/>
      <c r="F4802" s="20"/>
      <c r="G4802" s="29"/>
      <c r="H4802" s="20"/>
      <c r="I4802" s="20"/>
      <c r="J4802" s="13" t="s">
        <v>128</v>
      </c>
      <c r="K4802" s="17" t="n">
        <v>583745</v>
      </c>
      <c r="L4802" s="15" t="n">
        <v>153679</v>
      </c>
      <c r="M4802" s="17" t="n">
        <v>3599</v>
      </c>
      <c r="N4802" s="12" t="n">
        <v>0.002</v>
      </c>
      <c r="O4802" s="12" t="n">
        <v>0.099</v>
      </c>
      <c r="P4802" s="12" t="n">
        <v>356.475</v>
      </c>
      <c r="Q4802" s="26"/>
    </row>
    <row r="4803" ht="22.5" customHeight="1">
      <c r="A4803" s="78"/>
      <c r="B4803" s="34"/>
      <c r="C4803" s="13" t="n">
        <v>8312006</v>
      </c>
      <c r="D4803" s="13" t="s">
        <v>92</v>
      </c>
      <c r="E4803" s="13" t="s">
        <v>14</v>
      </c>
      <c r="F4803" s="13" t="s">
        <v>15</v>
      </c>
      <c r="G4803" s="24" t="n">
        <v>0.12</v>
      </c>
      <c r="H4803" s="14" t="n">
        <v>50</v>
      </c>
      <c r="I4803" s="21" t="n">
        <f>G4803*H4803*7</f>
        <v>42</v>
      </c>
      <c r="J4803" s="13" t="s">
        <v>126</v>
      </c>
      <c r="K4803" s="17" t="n">
        <v>19</v>
      </c>
      <c r="L4803" s="17" t="n">
        <v>3</v>
      </c>
      <c r="M4803" s="15" t="n">
        <v>0</v>
      </c>
      <c r="N4803" s="12" t="n">
        <v>0</v>
      </c>
      <c r="O4803" s="12" t="n">
        <v>0</v>
      </c>
      <c r="P4803" s="12" t="n">
        <v>0</v>
      </c>
      <c r="Q4803" s="23" t="n">
        <f>M4805/H4803</f>
        <v>0.4</v>
      </c>
    </row>
    <row r="4804" ht="22.5" customHeight="1">
      <c r="A4804" s="78"/>
      <c r="B4804" s="34"/>
      <c r="C4804" s="13"/>
      <c r="D4804" s="20"/>
      <c r="E4804" s="20"/>
      <c r="F4804" s="20"/>
      <c r="G4804" s="29"/>
      <c r="H4804" s="29"/>
      <c r="I4804" s="20"/>
      <c r="J4804" s="13" t="s">
        <v>127</v>
      </c>
      <c r="K4804" s="17" t="n">
        <v>6492</v>
      </c>
      <c r="L4804" s="15" t="n">
        <v>1575</v>
      </c>
      <c r="M4804" s="17" t="n">
        <v>17</v>
      </c>
      <c r="N4804" s="12" t="n">
        <v>0.001</v>
      </c>
      <c r="O4804" s="12" t="n">
        <v>0.12</v>
      </c>
      <c r="P4804" s="12" t="n">
        <v>2.04</v>
      </c>
      <c r="Q4804" s="26"/>
    </row>
    <row r="4805" ht="22.5" customHeight="1">
      <c r="A4805" s="78"/>
      <c r="B4805" s="34"/>
      <c r="C4805" s="13"/>
      <c r="D4805" s="20"/>
      <c r="E4805" s="20"/>
      <c r="F4805" s="20"/>
      <c r="G4805" s="29"/>
      <c r="H4805" s="29"/>
      <c r="I4805" s="20"/>
      <c r="J4805" s="13" t="s">
        <v>128</v>
      </c>
      <c r="K4805" s="17" t="n">
        <v>12974</v>
      </c>
      <c r="L4805" s="15" t="n">
        <v>2629</v>
      </c>
      <c r="M4805" s="17" t="n">
        <v>20</v>
      </c>
      <c r="N4805" s="12" t="n">
        <v>0.001</v>
      </c>
      <c r="O4805" s="12" t="n">
        <v>0.12</v>
      </c>
      <c r="P4805" s="12" t="n">
        <v>2.4</v>
      </c>
      <c r="Q4805" s="26"/>
    </row>
    <row r="4806" ht="22.5" customHeight="1">
      <c r="A4806" s="78"/>
      <c r="B4806" s="34"/>
      <c r="C4806" s="13" t="n">
        <v>91467820</v>
      </c>
      <c r="D4806" s="13" t="s">
        <v>74</v>
      </c>
      <c r="E4806" s="13" t="s">
        <v>36</v>
      </c>
      <c r="F4806" s="13" t="s">
        <v>15</v>
      </c>
      <c r="G4806" s="24" t="n">
        <v>0.1</v>
      </c>
      <c r="H4806" s="14" t="n">
        <v>300</v>
      </c>
      <c r="I4806" s="21" t="n">
        <f>G4806*H4806*7</f>
        <v>210</v>
      </c>
      <c r="J4806" s="13" t="s">
        <v>126</v>
      </c>
      <c r="K4806" s="17" t="n">
        <v>166</v>
      </c>
      <c r="L4806" s="15" t="n">
        <v>34</v>
      </c>
      <c r="M4806" s="17" t="n">
        <v>1</v>
      </c>
      <c r="N4806" s="12" t="n">
        <v>0.003</v>
      </c>
      <c r="O4806" s="12" t="n">
        <v>0.1</v>
      </c>
      <c r="P4806" s="12" t="n">
        <v>0.1</v>
      </c>
      <c r="Q4806" s="23" t="n">
        <f>M4808/H4806</f>
        <v>0.89</v>
      </c>
    </row>
    <row r="4807" ht="22.5" customHeight="1">
      <c r="A4807" s="78"/>
      <c r="B4807" s="34"/>
      <c r="C4807" s="13"/>
      <c r="D4807" s="20"/>
      <c r="E4807" s="20"/>
      <c r="F4807" s="20"/>
      <c r="G4807" s="29"/>
      <c r="H4807" s="29"/>
      <c r="I4807" s="20"/>
      <c r="J4807" s="13" t="s">
        <v>127</v>
      </c>
      <c r="K4807" s="17" t="n">
        <v>105360</v>
      </c>
      <c r="L4807" s="15" t="n">
        <v>35306</v>
      </c>
      <c r="M4807" s="17" t="n">
        <v>267</v>
      </c>
      <c r="N4807" s="12" t="n">
        <v>0.001</v>
      </c>
      <c r="O4807" s="12" t="n">
        <v>0.1</v>
      </c>
      <c r="P4807" s="12" t="n">
        <v>26.7</v>
      </c>
      <c r="Q4807" s="26"/>
    </row>
    <row r="4808" ht="22.5" customHeight="1">
      <c r="A4808" s="78"/>
      <c r="B4808" s="34"/>
      <c r="C4808" s="13"/>
      <c r="D4808" s="20"/>
      <c r="E4808" s="20"/>
      <c r="F4808" s="20"/>
      <c r="G4808" s="29"/>
      <c r="H4808" s="29"/>
      <c r="I4808" s="20"/>
      <c r="J4808" s="13" t="s">
        <v>128</v>
      </c>
      <c r="K4808" s="17" t="n">
        <v>147149</v>
      </c>
      <c r="L4808" s="15" t="n">
        <v>43485</v>
      </c>
      <c r="M4808" s="17" t="n">
        <v>267</v>
      </c>
      <c r="N4808" s="12" t="n">
        <v>0.001</v>
      </c>
      <c r="O4808" s="12" t="n">
        <v>0.1</v>
      </c>
      <c r="P4808" s="12" t="n">
        <v>26.7</v>
      </c>
      <c r="Q4808" s="26"/>
    </row>
    <row r="4809" ht="22.5" customHeight="1">
      <c r="A4809" s="78"/>
      <c r="B4809" s="34"/>
      <c r="C4809" s="13" t="n">
        <v>91467821</v>
      </c>
      <c r="D4809" s="13" t="s">
        <v>74</v>
      </c>
      <c r="E4809" s="13" t="s">
        <v>17</v>
      </c>
      <c r="F4809" s="13" t="s">
        <v>15</v>
      </c>
      <c r="G4809" s="24" t="n">
        <v>0.17</v>
      </c>
      <c r="H4809" s="14" t="n">
        <v>100</v>
      </c>
      <c r="I4809" s="21" t="n">
        <f>G4809*H4809*7</f>
        <v>119</v>
      </c>
      <c r="J4809" s="13" t="s">
        <v>126</v>
      </c>
      <c r="K4809" s="17" t="n">
        <v>242</v>
      </c>
      <c r="L4809" s="17" t="n">
        <v>22</v>
      </c>
      <c r="M4809" s="17" t="n">
        <v>1</v>
      </c>
      <c r="N4809" s="12" t="n">
        <v>0.008</v>
      </c>
      <c r="O4809" s="12" t="n">
        <v>0.17</v>
      </c>
      <c r="P4809" s="12" t="n">
        <v>0.17</v>
      </c>
      <c r="Q4809" s="23" t="n">
        <f>M4811/H4809</f>
        <v>1</v>
      </c>
    </row>
    <row r="4810" ht="22.5" customHeight="1">
      <c r="A4810" s="78"/>
      <c r="B4810" s="34"/>
      <c r="C4810" s="13"/>
      <c r="D4810" s="20"/>
      <c r="E4810" s="20"/>
      <c r="F4810" s="20"/>
      <c r="G4810" s="29"/>
      <c r="H4810" s="29"/>
      <c r="I4810" s="20"/>
      <c r="J4810" s="13" t="s">
        <v>127</v>
      </c>
      <c r="K4810" s="17" t="n">
        <v>34281</v>
      </c>
      <c r="L4810" s="15" t="n">
        <v>6853</v>
      </c>
      <c r="M4810" s="17" t="n">
        <v>59</v>
      </c>
      <c r="N4810" s="12" t="n">
        <v>0.001</v>
      </c>
      <c r="O4810" s="12" t="n">
        <v>0.17</v>
      </c>
      <c r="P4810" s="12" t="n">
        <v>10.03</v>
      </c>
      <c r="Q4810" s="26"/>
    </row>
    <row r="4811" ht="22.5" customHeight="1">
      <c r="A4811" s="78"/>
      <c r="B4811" s="34"/>
      <c r="C4811" s="13"/>
      <c r="D4811" s="20"/>
      <c r="E4811" s="20"/>
      <c r="F4811" s="20"/>
      <c r="G4811" s="29"/>
      <c r="H4811" s="29"/>
      <c r="I4811" s="20"/>
      <c r="J4811" s="13" t="s">
        <v>128</v>
      </c>
      <c r="K4811" s="17" t="n">
        <v>95508</v>
      </c>
      <c r="L4811" s="15" t="n">
        <v>15144</v>
      </c>
      <c r="M4811" s="17" t="n">
        <v>100</v>
      </c>
      <c r="N4811" s="12" t="n">
        <v>0.001</v>
      </c>
      <c r="O4811" s="12" t="n">
        <v>0.17</v>
      </c>
      <c r="P4811" s="12" t="n">
        <v>17</v>
      </c>
      <c r="Q4811" s="26"/>
    </row>
    <row r="4812" ht="22.5" customHeight="1">
      <c r="A4812" s="78"/>
      <c r="B4812" s="34"/>
      <c r="C4812" s="13" t="n">
        <v>10295313</v>
      </c>
      <c r="D4812" s="13" t="s">
        <v>92</v>
      </c>
      <c r="E4812" s="13" t="s">
        <v>14</v>
      </c>
      <c r="F4812" s="13" t="s">
        <v>15</v>
      </c>
      <c r="G4812" s="24" t="n">
        <v>3</v>
      </c>
      <c r="H4812" s="14" t="n">
        <v>100</v>
      </c>
      <c r="I4812" s="21" t="n">
        <f>G4812*H4812*7</f>
        <v>2100</v>
      </c>
      <c r="J4812" s="13" t="s">
        <v>126</v>
      </c>
      <c r="K4812" s="17" t="n">
        <v>3</v>
      </c>
      <c r="L4812" s="15" t="n">
        <v>0</v>
      </c>
      <c r="M4812" s="15" t="n">
        <v>0</v>
      </c>
      <c r="N4812" s="12" t="n">
        <v>0</v>
      </c>
      <c r="O4812" s="12" t="n">
        <v>0</v>
      </c>
      <c r="P4812" s="12" t="n">
        <v>0</v>
      </c>
      <c r="Q4812" s="23" t="n">
        <f>M4814/H4812</f>
        <v>0</v>
      </c>
    </row>
    <row r="4813" ht="22.5" customHeight="1">
      <c r="A4813" s="78"/>
      <c r="B4813" s="34"/>
      <c r="C4813" s="13"/>
      <c r="D4813" s="20"/>
      <c r="E4813" s="20"/>
      <c r="F4813" s="20"/>
      <c r="G4813" s="29"/>
      <c r="H4813" s="29"/>
      <c r="I4813" s="20"/>
      <c r="J4813" s="13" t="s">
        <v>127</v>
      </c>
      <c r="K4813" s="17" t="n">
        <v>347</v>
      </c>
      <c r="L4813" s="15" t="n">
        <v>0</v>
      </c>
      <c r="M4813" s="15" t="n">
        <v>0</v>
      </c>
      <c r="N4813" s="12" t="n">
        <v>0</v>
      </c>
      <c r="O4813" s="12" t="n">
        <v>0</v>
      </c>
      <c r="P4813" s="12" t="n">
        <v>0</v>
      </c>
      <c r="Q4813" s="26"/>
    </row>
    <row r="4814" ht="22.5" customHeight="1">
      <c r="A4814" s="78"/>
      <c r="B4814" s="34"/>
      <c r="C4814" s="13"/>
      <c r="D4814" s="20"/>
      <c r="E4814" s="20"/>
      <c r="F4814" s="20"/>
      <c r="G4814" s="29"/>
      <c r="H4814" s="29"/>
      <c r="I4814" s="20"/>
      <c r="J4814" s="13" t="s">
        <v>128</v>
      </c>
      <c r="K4814" s="17" t="n">
        <v>761</v>
      </c>
      <c r="L4814" s="15" t="n">
        <v>0</v>
      </c>
      <c r="M4814" s="15" t="n">
        <v>0</v>
      </c>
      <c r="N4814" s="12" t="n">
        <v>0</v>
      </c>
      <c r="O4814" s="12" t="n">
        <v>0</v>
      </c>
      <c r="P4814" s="12" t="n">
        <v>0</v>
      </c>
      <c r="Q4814" s="26"/>
    </row>
    <row r="4815" ht="22.5" customHeight="1">
      <c r="A4815" s="78"/>
      <c r="B4815" s="34"/>
      <c r="C4815" s="13" t="n">
        <v>91496145</v>
      </c>
      <c r="D4815" s="13" t="s">
        <v>74</v>
      </c>
      <c r="E4815" s="13" t="s">
        <v>71</v>
      </c>
      <c r="F4815" s="13" t="s">
        <v>15</v>
      </c>
      <c r="G4815" s="24" t="n">
        <v>0.14</v>
      </c>
      <c r="H4815" s="14" t="n">
        <v>50</v>
      </c>
      <c r="I4815" s="21" t="n">
        <f>G4815*H4815*7</f>
        <v>49</v>
      </c>
      <c r="J4815" s="13" t="s">
        <v>126</v>
      </c>
      <c r="K4815" s="17" t="n">
        <v>237</v>
      </c>
      <c r="L4815" s="17" t="n">
        <v>51</v>
      </c>
      <c r="M4815" s="15" t="n">
        <v>0</v>
      </c>
      <c r="N4815" s="12" t="n">
        <v>0</v>
      </c>
      <c r="O4815" s="12" t="n">
        <v>0</v>
      </c>
      <c r="P4815" s="12" t="n">
        <v>0</v>
      </c>
      <c r="Q4815" s="23" t="n">
        <f>M4817/H4815</f>
        <v>1</v>
      </c>
    </row>
    <row r="4816" ht="22.5" customHeight="1">
      <c r="A4816" s="78"/>
      <c r="B4816" s="34"/>
      <c r="C4816" s="13"/>
      <c r="D4816" s="20"/>
      <c r="E4816" s="20"/>
      <c r="F4816" s="20"/>
      <c r="G4816" s="29"/>
      <c r="H4816" s="29"/>
      <c r="I4816" s="20"/>
      <c r="J4816" s="13" t="s">
        <v>127</v>
      </c>
      <c r="K4816" s="17" t="n">
        <v>43465</v>
      </c>
      <c r="L4816" s="15" t="n">
        <v>14843</v>
      </c>
      <c r="M4816" s="17" t="n">
        <v>50</v>
      </c>
      <c r="N4816" s="12" t="n">
        <v>0.001</v>
      </c>
      <c r="O4816" s="12" t="n">
        <v>0.15</v>
      </c>
      <c r="P4816" s="12" t="n">
        <v>7.5</v>
      </c>
      <c r="Q4816" s="26"/>
    </row>
    <row r="4817" ht="22.5" customHeight="1">
      <c r="A4817" s="78"/>
      <c r="B4817" s="34"/>
      <c r="C4817" s="13"/>
      <c r="D4817" s="20"/>
      <c r="E4817" s="20"/>
      <c r="F4817" s="20"/>
      <c r="G4817" s="29"/>
      <c r="H4817" s="29"/>
      <c r="I4817" s="20"/>
      <c r="J4817" s="13" t="s">
        <v>128</v>
      </c>
      <c r="K4817" s="17" t="n">
        <v>75077</v>
      </c>
      <c r="L4817" s="15" t="n">
        <v>20139</v>
      </c>
      <c r="M4817" s="17" t="n">
        <v>50</v>
      </c>
      <c r="N4817" s="12" t="n">
        <v>0</v>
      </c>
      <c r="O4817" s="12" t="n">
        <v>0.15</v>
      </c>
      <c r="P4817" s="12" t="n">
        <v>7.5</v>
      </c>
      <c r="Q4817" s="26"/>
    </row>
    <row r="4818" ht="22.5" customHeight="1">
      <c r="A4818" s="78"/>
      <c r="B4818" s="34"/>
      <c r="C4818" s="13" t="n">
        <v>91496146</v>
      </c>
      <c r="D4818" s="13" t="s">
        <v>74</v>
      </c>
      <c r="E4818" s="13" t="s">
        <v>46</v>
      </c>
      <c r="F4818" s="13" t="s">
        <v>15</v>
      </c>
      <c r="G4818" s="24" t="n">
        <v>0.14</v>
      </c>
      <c r="H4818" s="14" t="n">
        <v>200</v>
      </c>
      <c r="I4818" s="21" t="n">
        <f>G4818*H4818*7</f>
        <v>196</v>
      </c>
      <c r="J4818" s="13" t="s">
        <v>126</v>
      </c>
      <c r="K4818" s="17" t="n">
        <v>518</v>
      </c>
      <c r="L4818" s="17" t="n">
        <v>181</v>
      </c>
      <c r="M4818" s="17" t="n">
        <v>5</v>
      </c>
      <c r="N4818" s="12" t="n">
        <v>0.004</v>
      </c>
      <c r="O4818" s="12" t="n">
        <v>0.14</v>
      </c>
      <c r="P4818" s="12" t="n">
        <v>0.7</v>
      </c>
      <c r="Q4818" s="23" t="n">
        <f>M4820/H4818</f>
        <v>0.465</v>
      </c>
    </row>
    <row r="4819" ht="22.5" customHeight="1">
      <c r="A4819" s="78"/>
      <c r="B4819" s="34"/>
      <c r="C4819" s="13"/>
      <c r="D4819" s="20"/>
      <c r="E4819" s="20"/>
      <c r="F4819" s="20"/>
      <c r="G4819" s="29"/>
      <c r="H4819" s="29"/>
      <c r="I4819" s="20"/>
      <c r="J4819" s="13" t="s">
        <v>127</v>
      </c>
      <c r="K4819" s="17" t="n">
        <v>41312</v>
      </c>
      <c r="L4819" s="15" t="n">
        <v>14179</v>
      </c>
      <c r="M4819" s="17" t="n">
        <v>93</v>
      </c>
      <c r="N4819" s="12" t="n">
        <v>0.001</v>
      </c>
      <c r="O4819" s="12" t="n">
        <v>0.14</v>
      </c>
      <c r="P4819" s="12" t="n">
        <v>13.02</v>
      </c>
      <c r="Q4819" s="26"/>
    </row>
    <row r="4820" ht="22.5" customHeight="1">
      <c r="A4820" s="78"/>
      <c r="B4820" s="34"/>
      <c r="C4820" s="13"/>
      <c r="D4820" s="20"/>
      <c r="E4820" s="20"/>
      <c r="F4820" s="20"/>
      <c r="G4820" s="29"/>
      <c r="H4820" s="29"/>
      <c r="I4820" s="20"/>
      <c r="J4820" s="13" t="s">
        <v>128</v>
      </c>
      <c r="K4820" s="17" t="n">
        <v>85152</v>
      </c>
      <c r="L4820" s="15" t="n">
        <v>23026</v>
      </c>
      <c r="M4820" s="17" t="n">
        <v>93</v>
      </c>
      <c r="N4820" s="12" t="n">
        <v>0.001</v>
      </c>
      <c r="O4820" s="12" t="n">
        <v>0.14</v>
      </c>
      <c r="P4820" s="12" t="n">
        <v>13.02</v>
      </c>
      <c r="Q4820" s="26"/>
    </row>
    <row r="4821" ht="22.5" customHeight="1">
      <c r="A4821" s="78"/>
      <c r="B4821" s="34"/>
      <c r="C4821" s="13" t="n">
        <v>91496147</v>
      </c>
      <c r="D4821" s="13" t="s">
        <v>74</v>
      </c>
      <c r="E4821" s="13" t="s">
        <v>11</v>
      </c>
      <c r="F4821" s="13" t="s">
        <v>15</v>
      </c>
      <c r="G4821" s="24" t="n">
        <v>0.14</v>
      </c>
      <c r="H4821" s="14" t="n">
        <v>150</v>
      </c>
      <c r="I4821" s="21" t="n">
        <f>G4821*H4821*7</f>
        <v>147</v>
      </c>
      <c r="J4821" s="13" t="s">
        <v>126</v>
      </c>
      <c r="K4821" s="17" t="n">
        <v>125</v>
      </c>
      <c r="L4821" s="15" t="n">
        <v>18</v>
      </c>
      <c r="M4821" s="17" t="n">
        <v>1</v>
      </c>
      <c r="N4821" s="12" t="n">
        <v>0.007</v>
      </c>
      <c r="O4821" s="12" t="n">
        <v>0.13</v>
      </c>
      <c r="P4821" s="12" t="n">
        <v>0.13</v>
      </c>
      <c r="Q4821" s="23" t="n">
        <f>M4823/H4821</f>
        <v>0.953333333333333</v>
      </c>
    </row>
    <row r="4822" ht="22.5" customHeight="1">
      <c r="A4822" s="78"/>
      <c r="B4822" s="34"/>
      <c r="C4822" s="13"/>
      <c r="D4822" s="20"/>
      <c r="E4822" s="20"/>
      <c r="F4822" s="20"/>
      <c r="G4822" s="29"/>
      <c r="H4822" s="29"/>
      <c r="I4822" s="20"/>
      <c r="J4822" s="13" t="s">
        <v>127</v>
      </c>
      <c r="K4822" s="17" t="n">
        <v>18329</v>
      </c>
      <c r="L4822" s="15" t="n">
        <v>2955</v>
      </c>
      <c r="M4822" s="17" t="n">
        <v>71</v>
      </c>
      <c r="N4822" s="12" t="n">
        <v>0.003</v>
      </c>
      <c r="O4822" s="12" t="n">
        <v>0.13</v>
      </c>
      <c r="P4822" s="12" t="n">
        <v>9.23</v>
      </c>
      <c r="Q4822" s="26"/>
    </row>
    <row r="4823" ht="22.5" customHeight="1">
      <c r="A4823" s="78"/>
      <c r="B4823" s="34"/>
      <c r="C4823" s="13"/>
      <c r="D4823" s="20"/>
      <c r="E4823" s="20"/>
      <c r="F4823" s="20"/>
      <c r="G4823" s="29"/>
      <c r="H4823" s="29"/>
      <c r="I4823" s="20"/>
      <c r="J4823" s="13" t="s">
        <v>128</v>
      </c>
      <c r="K4823" s="17" t="n">
        <v>75075</v>
      </c>
      <c r="L4823" s="15" t="n">
        <v>14675</v>
      </c>
      <c r="M4823" s="17" t="n">
        <v>143</v>
      </c>
      <c r="N4823" s="12" t="n">
        <v>0.001</v>
      </c>
      <c r="O4823" s="12" t="n">
        <v>0.13</v>
      </c>
      <c r="P4823" s="12" t="n">
        <v>18.59</v>
      </c>
      <c r="Q4823" s="26"/>
    </row>
    <row r="4824" ht="22.5" customHeight="1">
      <c r="A4824" s="78"/>
      <c r="B4824" s="34"/>
      <c r="C4824" s="13" t="n">
        <v>91496148</v>
      </c>
      <c r="D4824" s="13" t="s">
        <v>74</v>
      </c>
      <c r="E4824" s="13" t="s">
        <v>14</v>
      </c>
      <c r="F4824" s="13" t="s">
        <v>15</v>
      </c>
      <c r="G4824" s="24" t="n">
        <v>0.15</v>
      </c>
      <c r="H4824" s="14" t="n">
        <v>160</v>
      </c>
      <c r="I4824" s="21" t="n">
        <f>G4824*H4824*7</f>
        <v>168</v>
      </c>
      <c r="J4824" s="13" t="s">
        <v>126</v>
      </c>
      <c r="K4824" s="17" t="n">
        <v>2</v>
      </c>
      <c r="L4824" s="15" t="n">
        <v>0</v>
      </c>
      <c r="M4824" s="15" t="n">
        <v>0</v>
      </c>
      <c r="N4824" s="12" t="n">
        <v>0</v>
      </c>
      <c r="O4824" s="12" t="n">
        <v>0</v>
      </c>
      <c r="P4824" s="12" t="n">
        <v>0</v>
      </c>
      <c r="Q4824" s="23" t="n">
        <f>M4826/H4824</f>
        <v>1</v>
      </c>
    </row>
    <row r="4825" ht="22.5" customHeight="1">
      <c r="A4825" s="78"/>
      <c r="B4825" s="34"/>
      <c r="C4825" s="13"/>
      <c r="D4825" s="20"/>
      <c r="E4825" s="20"/>
      <c r="F4825" s="20"/>
      <c r="G4825" s="29"/>
      <c r="H4825" s="29"/>
      <c r="I4825" s="20"/>
      <c r="J4825" s="13" t="s">
        <v>127</v>
      </c>
      <c r="K4825" s="17" t="n">
        <v>13980</v>
      </c>
      <c r="L4825" s="15" t="n">
        <v>4897</v>
      </c>
      <c r="M4825" s="17" t="n">
        <v>113</v>
      </c>
      <c r="N4825" s="12" t="n">
        <v>0.003</v>
      </c>
      <c r="O4825" s="12" t="n">
        <v>0.15</v>
      </c>
      <c r="P4825" s="12" t="n">
        <v>16.95</v>
      </c>
      <c r="Q4825" s="26"/>
    </row>
    <row r="4826" ht="22.5" customHeight="1">
      <c r="A4826" s="78"/>
      <c r="B4826" s="34"/>
      <c r="C4826" s="13"/>
      <c r="D4826" s="20"/>
      <c r="E4826" s="20"/>
      <c r="F4826" s="20"/>
      <c r="G4826" s="29"/>
      <c r="H4826" s="29"/>
      <c r="I4826" s="20"/>
      <c r="J4826" s="13" t="s">
        <v>128</v>
      </c>
      <c r="K4826" s="17" t="n">
        <v>19979</v>
      </c>
      <c r="L4826" s="15" t="n">
        <v>5977</v>
      </c>
      <c r="M4826" s="17" t="n">
        <v>160</v>
      </c>
      <c r="N4826" s="12" t="n">
        <v>0.004</v>
      </c>
      <c r="O4826" s="12" t="n">
        <v>0.15</v>
      </c>
      <c r="P4826" s="12" t="n">
        <v>24</v>
      </c>
      <c r="Q4826" s="26"/>
    </row>
    <row r="4827" ht="22.5" customHeight="1">
      <c r="A4827" s="78"/>
      <c r="B4827" s="34"/>
      <c r="C4827" s="13" t="n">
        <v>10765365</v>
      </c>
      <c r="D4827" s="13" t="s">
        <v>75</v>
      </c>
      <c r="E4827" s="13" t="s">
        <v>71</v>
      </c>
      <c r="F4827" s="13" t="s">
        <v>15</v>
      </c>
      <c r="G4827" s="24" t="n">
        <v>0.19</v>
      </c>
      <c r="H4827" s="14" t="n">
        <v>100</v>
      </c>
      <c r="I4827" s="21" t="n">
        <f>G4827*H4827*7</f>
        <v>133</v>
      </c>
      <c r="J4827" s="13" t="s">
        <v>126</v>
      </c>
      <c r="K4827" s="17" t="n">
        <v>9131</v>
      </c>
      <c r="L4827" s="17" t="n">
        <v>109</v>
      </c>
      <c r="M4827" s="17" t="n">
        <v>3</v>
      </c>
      <c r="N4827" s="12" t="n">
        <v>0.005</v>
      </c>
      <c r="O4827" s="12" t="n">
        <v>0.183</v>
      </c>
      <c r="P4827" s="12" t="n">
        <v>0.55</v>
      </c>
      <c r="Q4827" s="23" t="n">
        <f>M4829/H4827</f>
        <v>1</v>
      </c>
    </row>
    <row r="4828" ht="22.5" customHeight="1">
      <c r="A4828" s="78"/>
      <c r="B4828" s="34"/>
      <c r="C4828" s="13"/>
      <c r="D4828" s="20"/>
      <c r="E4828" s="20"/>
      <c r="F4828" s="20"/>
      <c r="G4828" s="29"/>
      <c r="H4828" s="29"/>
      <c r="I4828" s="20"/>
      <c r="J4828" s="13" t="s">
        <v>127</v>
      </c>
      <c r="K4828" s="17" t="n">
        <v>59614</v>
      </c>
      <c r="L4828" s="15" t="n">
        <v>806</v>
      </c>
      <c r="M4828" s="17" t="n">
        <v>79</v>
      </c>
      <c r="N4828" s="12" t="n">
        <v>0.018</v>
      </c>
      <c r="O4828" s="12" t="n">
        <v>0.181</v>
      </c>
      <c r="P4828" s="12" t="n">
        <v>14.28</v>
      </c>
      <c r="Q4828" s="26"/>
    </row>
    <row r="4829" ht="22.5" customHeight="1">
      <c r="A4829" s="78"/>
      <c r="B4829" s="34"/>
      <c r="C4829" s="13"/>
      <c r="D4829" s="20"/>
      <c r="E4829" s="20"/>
      <c r="F4829" s="20"/>
      <c r="G4829" s="29"/>
      <c r="H4829" s="29"/>
      <c r="I4829" s="20"/>
      <c r="J4829" s="13" t="s">
        <v>128</v>
      </c>
      <c r="K4829" s="17" t="n">
        <v>203743</v>
      </c>
      <c r="L4829" s="15" t="n">
        <v>2051</v>
      </c>
      <c r="M4829" s="17" t="n">
        <v>100</v>
      </c>
      <c r="N4829" s="12" t="n">
        <v>0.009</v>
      </c>
      <c r="O4829" s="12" t="n">
        <v>0.181</v>
      </c>
      <c r="P4829" s="12" t="n">
        <v>18.07</v>
      </c>
      <c r="Q4829" s="26"/>
    </row>
    <row r="4830" ht="22.5" customHeight="1">
      <c r="A4830" s="78"/>
      <c r="B4830" s="34"/>
      <c r="C4830" s="13" t="n">
        <v>11079953</v>
      </c>
      <c r="D4830" s="13" t="s">
        <v>72</v>
      </c>
      <c r="E4830" s="13" t="s">
        <v>36</v>
      </c>
      <c r="F4830" s="13" t="s">
        <v>15</v>
      </c>
      <c r="G4830" s="24" t="n">
        <v>0.8</v>
      </c>
      <c r="H4830" s="14" t="n">
        <v>100</v>
      </c>
      <c r="I4830" s="21" t="n">
        <f>G4830*H4830*7</f>
        <v>560</v>
      </c>
      <c r="J4830" s="13" t="s">
        <v>126</v>
      </c>
      <c r="K4830" s="15" t="n">
        <v>256</v>
      </c>
      <c r="L4830" s="15" t="n">
        <v>10</v>
      </c>
      <c r="M4830" s="15" t="n">
        <v>0</v>
      </c>
      <c r="N4830" s="12" t="n">
        <v>0</v>
      </c>
      <c r="O4830" s="12" t="n">
        <v>0</v>
      </c>
      <c r="P4830" s="12" t="n">
        <v>0</v>
      </c>
      <c r="Q4830" s="23" t="n">
        <f>M4832/H4830</f>
        <v>0</v>
      </c>
    </row>
    <row r="4831" ht="22.5" customHeight="1">
      <c r="A4831" s="78"/>
      <c r="B4831" s="34"/>
      <c r="C4831" s="13"/>
      <c r="D4831" s="20"/>
      <c r="E4831" s="20"/>
      <c r="F4831" s="20"/>
      <c r="G4831" s="29"/>
      <c r="H4831" s="29"/>
      <c r="I4831" s="20"/>
      <c r="J4831" s="13" t="s">
        <v>127</v>
      </c>
      <c r="K4831" s="17" t="n">
        <v>7653</v>
      </c>
      <c r="L4831" s="17" t="n">
        <v>1092</v>
      </c>
      <c r="M4831" s="15" t="n">
        <v>0</v>
      </c>
      <c r="N4831" s="12" t="n">
        <v>0</v>
      </c>
      <c r="O4831" s="12" t="n">
        <v>0</v>
      </c>
      <c r="P4831" s="12" t="n">
        <v>0</v>
      </c>
      <c r="Q4831" s="26"/>
    </row>
    <row r="4832" ht="22.5" customHeight="1">
      <c r="A4832" s="78"/>
      <c r="B4832" s="34"/>
      <c r="C4832" s="13"/>
      <c r="D4832" s="20"/>
      <c r="E4832" s="20"/>
      <c r="F4832" s="20"/>
      <c r="G4832" s="29"/>
      <c r="H4832" s="29"/>
      <c r="I4832" s="20"/>
      <c r="J4832" s="13" t="s">
        <v>128</v>
      </c>
      <c r="K4832" s="17" t="n">
        <v>24648</v>
      </c>
      <c r="L4832" s="17" t="n">
        <v>2857</v>
      </c>
      <c r="M4832" s="15" t="n">
        <v>0</v>
      </c>
      <c r="N4832" s="12" t="n">
        <v>0</v>
      </c>
      <c r="O4832" s="12" t="n">
        <v>0</v>
      </c>
      <c r="P4832" s="12" t="n">
        <v>0</v>
      </c>
      <c r="Q4832" s="26"/>
    </row>
    <row r="4833" ht="22.5" customHeight="1">
      <c r="A4833" s="78"/>
      <c r="B4833" s="34"/>
      <c r="C4833" s="13" t="n">
        <v>11690181</v>
      </c>
      <c r="D4833" s="13" t="s">
        <v>76</v>
      </c>
      <c r="E4833" s="13" t="s">
        <v>14</v>
      </c>
      <c r="F4833" s="13" t="s">
        <v>15</v>
      </c>
      <c r="G4833" s="24" t="n">
        <v>0.45</v>
      </c>
      <c r="H4833" s="14" t="n">
        <v>500</v>
      </c>
      <c r="I4833" s="21" t="n">
        <f>G4833*H4833*7</f>
        <v>1575</v>
      </c>
      <c r="J4833" s="13" t="s">
        <v>126</v>
      </c>
      <c r="K4833" s="17" t="n">
        <v>18890</v>
      </c>
      <c r="L4833" s="17" t="n">
        <v>159</v>
      </c>
      <c r="M4833" s="17" t="n">
        <v>12</v>
      </c>
      <c r="N4833" s="12" t="n">
        <v>0.04</v>
      </c>
      <c r="O4833" s="12" t="n">
        <v>0.42</v>
      </c>
      <c r="P4833" s="12" t="n">
        <v>6.3</v>
      </c>
      <c r="Q4833" s="23" t="n">
        <f>M4835/H4833</f>
        <v>1</v>
      </c>
    </row>
    <row r="4834" ht="22.5" customHeight="1">
      <c r="A4834" s="78"/>
      <c r="B4834" s="34"/>
      <c r="C4834" s="13"/>
      <c r="D4834" s="20"/>
      <c r="E4834" s="20"/>
      <c r="F4834" s="20"/>
      <c r="G4834" s="29"/>
      <c r="H4834" s="29"/>
      <c r="I4834" s="20"/>
      <c r="J4834" s="13" t="s">
        <v>127</v>
      </c>
      <c r="K4834" s="17" t="n">
        <v>161813</v>
      </c>
      <c r="L4834" s="15" t="n">
        <v>2291</v>
      </c>
      <c r="M4834" s="17" t="n">
        <v>177</v>
      </c>
      <c r="N4834" s="12" t="n">
        <v>0.032</v>
      </c>
      <c r="O4834" s="12" t="n">
        <v>0.42</v>
      </c>
      <c r="P4834" s="12" t="n">
        <v>74.34</v>
      </c>
      <c r="Q4834" s="26"/>
    </row>
    <row r="4835" ht="22.5" customHeight="1">
      <c r="A4835" s="78"/>
      <c r="B4835" s="34"/>
      <c r="C4835" s="13"/>
      <c r="D4835" s="20"/>
      <c r="E4835" s="20"/>
      <c r="F4835" s="20"/>
      <c r="G4835" s="29"/>
      <c r="H4835" s="29"/>
      <c r="I4835" s="20"/>
      <c r="J4835" s="13" t="s">
        <v>128</v>
      </c>
      <c r="K4835" s="17" t="n">
        <v>425170</v>
      </c>
      <c r="L4835" s="15" t="n">
        <v>11039</v>
      </c>
      <c r="M4835" s="17" t="n">
        <v>500</v>
      </c>
      <c r="N4835" s="12" t="n">
        <v>0.019</v>
      </c>
      <c r="O4835" s="12" t="n">
        <v>0.42</v>
      </c>
      <c r="P4835" s="12" t="n">
        <v>210</v>
      </c>
      <c r="Q4835" s="26"/>
    </row>
    <row r="4836" ht="22.5" customHeight="1">
      <c r="A4836" s="78"/>
      <c r="B4836" s="34"/>
      <c r="C4836" s="13" t="n">
        <v>11836152</v>
      </c>
      <c r="D4836" s="13" t="s">
        <v>73</v>
      </c>
      <c r="E4836" s="13" t="s">
        <v>36</v>
      </c>
      <c r="F4836" s="13" t="s">
        <v>15</v>
      </c>
      <c r="G4836" s="24" t="n">
        <v>0.09</v>
      </c>
      <c r="H4836" s="14" t="n">
        <v>100</v>
      </c>
      <c r="I4836" s="21" t="n">
        <f>G4836*H4836*7</f>
        <v>63</v>
      </c>
      <c r="J4836" s="13" t="s">
        <v>126</v>
      </c>
      <c r="K4836" s="17" t="n">
        <v>94</v>
      </c>
      <c r="L4836" s="15" t="n">
        <v>13</v>
      </c>
      <c r="M4836" s="15" t="n">
        <v>1</v>
      </c>
      <c r="N4836" s="12" t="n">
        <v>0.007</v>
      </c>
      <c r="O4836" s="12" t="n">
        <v>0.09</v>
      </c>
      <c r="P4836" s="12" t="n">
        <v>0.09</v>
      </c>
      <c r="Q4836" s="23" t="n">
        <f>M4838/H4836</f>
        <v>0.05</v>
      </c>
    </row>
    <row r="4837" ht="22.5" customHeight="1">
      <c r="A4837" s="78"/>
      <c r="B4837" s="34"/>
      <c r="C4837" s="13"/>
      <c r="D4837" s="20"/>
      <c r="E4837" s="20"/>
      <c r="F4837" s="20"/>
      <c r="G4837" s="29"/>
      <c r="H4837" s="29"/>
      <c r="I4837" s="20"/>
      <c r="J4837" s="13" t="s">
        <v>127</v>
      </c>
      <c r="K4837" s="17" t="n">
        <v>1184</v>
      </c>
      <c r="L4837" s="15" t="n">
        <v>151</v>
      </c>
      <c r="M4837" s="17" t="n">
        <v>4</v>
      </c>
      <c r="N4837" s="12" t="n">
        <v>0.002</v>
      </c>
      <c r="O4837" s="12" t="n">
        <v>0.09</v>
      </c>
      <c r="P4837" s="12" t="n">
        <v>0.36</v>
      </c>
      <c r="Q4837" s="26"/>
    </row>
    <row r="4838" ht="22.5" customHeight="1">
      <c r="A4838" s="78"/>
      <c r="B4838" s="34"/>
      <c r="C4838" s="13"/>
      <c r="D4838" s="20"/>
      <c r="E4838" s="20"/>
      <c r="F4838" s="20"/>
      <c r="G4838" s="29"/>
      <c r="H4838" s="29"/>
      <c r="I4838" s="20"/>
      <c r="J4838" s="13" t="s">
        <v>128</v>
      </c>
      <c r="K4838" s="17" t="n">
        <v>2472</v>
      </c>
      <c r="L4838" s="15" t="n">
        <v>297</v>
      </c>
      <c r="M4838" s="17" t="n">
        <v>5</v>
      </c>
      <c r="N4838" s="12" t="n">
        <v>0.002</v>
      </c>
      <c r="O4838" s="12" t="n">
        <v>0.09</v>
      </c>
      <c r="P4838" s="12" t="n">
        <v>0.45</v>
      </c>
      <c r="Q4838" s="26"/>
    </row>
    <row r="4839" ht="22.5" customHeight="1">
      <c r="A4839" s="78"/>
      <c r="B4839" s="34"/>
      <c r="C4839" s="13" t="n">
        <v>11862336</v>
      </c>
      <c r="D4839" s="13" t="s">
        <v>69</v>
      </c>
      <c r="E4839" s="13" t="s">
        <v>42</v>
      </c>
      <c r="F4839" s="13" t="s">
        <v>15</v>
      </c>
      <c r="G4839" s="24" t="n">
        <v>0.1</v>
      </c>
      <c r="H4839" s="14" t="n">
        <v>100</v>
      </c>
      <c r="I4839" s="21" t="n">
        <f>G4839*H4839*7</f>
        <v>70</v>
      </c>
      <c r="J4839" s="13" t="s">
        <v>126</v>
      </c>
      <c r="K4839" s="17" t="n">
        <v>15</v>
      </c>
      <c r="L4839" s="15" t="n">
        <v>3</v>
      </c>
      <c r="M4839" s="15" t="n">
        <v>0</v>
      </c>
      <c r="N4839" s="12" t="n">
        <v>0</v>
      </c>
      <c r="O4839" s="12" t="n">
        <v>0</v>
      </c>
      <c r="P4839" s="12" t="n">
        <v>0</v>
      </c>
      <c r="Q4839" s="23" t="n">
        <f>M4841/H4839</f>
        <v>0</v>
      </c>
    </row>
    <row r="4840" ht="22.5" customHeight="1">
      <c r="A4840" s="78"/>
      <c r="B4840" s="34"/>
      <c r="C4840" s="13"/>
      <c r="D4840" s="20"/>
      <c r="E4840" s="20"/>
      <c r="F4840" s="20"/>
      <c r="G4840" s="29"/>
      <c r="H4840" s="29"/>
      <c r="I4840" s="20"/>
      <c r="J4840" s="13" t="s">
        <v>127</v>
      </c>
      <c r="K4840" s="17" t="n">
        <v>823</v>
      </c>
      <c r="L4840" s="15" t="n">
        <v>217</v>
      </c>
      <c r="M4840" s="15" t="n">
        <v>0</v>
      </c>
      <c r="N4840" s="12" t="n">
        <v>0</v>
      </c>
      <c r="O4840" s="12" t="n">
        <v>0</v>
      </c>
      <c r="P4840" s="12" t="n">
        <v>0</v>
      </c>
      <c r="Q4840" s="26"/>
    </row>
    <row r="4841" ht="22.5" customHeight="1">
      <c r="A4841" s="78"/>
      <c r="B4841" s="34"/>
      <c r="C4841" s="13"/>
      <c r="D4841" s="20"/>
      <c r="E4841" s="20"/>
      <c r="F4841" s="20"/>
      <c r="G4841" s="29"/>
      <c r="H4841" s="29"/>
      <c r="I4841" s="20"/>
      <c r="J4841" s="13" t="s">
        <v>128</v>
      </c>
      <c r="K4841" s="17" t="n">
        <v>2096</v>
      </c>
      <c r="L4841" s="15" t="n">
        <v>477</v>
      </c>
      <c r="M4841" s="15" t="n">
        <v>0</v>
      </c>
      <c r="N4841" s="12" t="n">
        <v>0</v>
      </c>
      <c r="O4841" s="12" t="n">
        <v>0</v>
      </c>
      <c r="P4841" s="12" t="n">
        <v>0</v>
      </c>
      <c r="Q4841" s="26"/>
    </row>
    <row r="4842" ht="22.5" customHeight="1">
      <c r="A4842" s="78"/>
      <c r="B4842" s="34"/>
      <c r="C4842" s="13" t="n">
        <v>11924259</v>
      </c>
      <c r="D4842" s="13" t="s">
        <v>77</v>
      </c>
      <c r="E4842" s="13" t="s">
        <v>36</v>
      </c>
      <c r="F4842" s="13" t="s">
        <v>15</v>
      </c>
      <c r="G4842" s="24" t="n">
        <v>0.12</v>
      </c>
      <c r="H4842" s="14" t="n">
        <v>200</v>
      </c>
      <c r="I4842" s="21" t="n">
        <f>G4842*H4842*7</f>
        <v>168</v>
      </c>
      <c r="J4842" s="13" t="s">
        <v>126</v>
      </c>
      <c r="K4842" s="17" t="n">
        <v>5521</v>
      </c>
      <c r="L4842" s="15" t="n">
        <v>706</v>
      </c>
      <c r="M4842" s="17" t="n">
        <v>16</v>
      </c>
      <c r="N4842" s="12" t="n">
        <v>0.003</v>
      </c>
      <c r="O4842" s="12" t="n">
        <v>0.12</v>
      </c>
      <c r="P4842" s="12" t="n">
        <v>1.92</v>
      </c>
      <c r="Q4842" s="23" t="n">
        <f>M4844/H4842</f>
        <v>0.5</v>
      </c>
    </row>
    <row r="4843" ht="22.5" customHeight="1">
      <c r="A4843" s="78"/>
      <c r="B4843" s="34"/>
      <c r="C4843" s="13"/>
      <c r="D4843" s="20"/>
      <c r="E4843" s="20"/>
      <c r="F4843" s="20"/>
      <c r="G4843" s="29"/>
      <c r="H4843" s="29"/>
      <c r="I4843" s="20"/>
      <c r="J4843" s="13" t="s">
        <v>127</v>
      </c>
      <c r="K4843" s="17" t="n">
        <v>61747</v>
      </c>
      <c r="L4843" s="15" t="n">
        <v>10366</v>
      </c>
      <c r="M4843" s="17" t="n">
        <v>100</v>
      </c>
      <c r="N4843" s="12" t="n">
        <v>0.001</v>
      </c>
      <c r="O4843" s="12" t="n">
        <v>0.12</v>
      </c>
      <c r="P4843" s="12" t="n">
        <v>12</v>
      </c>
      <c r="Q4843" s="26"/>
    </row>
    <row r="4844" ht="22.5" customHeight="1">
      <c r="A4844" s="78"/>
      <c r="B4844" s="34"/>
      <c r="C4844" s="13"/>
      <c r="D4844" s="20"/>
      <c r="E4844" s="20"/>
      <c r="F4844" s="20"/>
      <c r="G4844" s="29"/>
      <c r="H4844" s="29"/>
      <c r="I4844" s="20"/>
      <c r="J4844" s="13" t="s">
        <v>128</v>
      </c>
      <c r="K4844" s="17" t="n">
        <v>126633</v>
      </c>
      <c r="L4844" s="15" t="n">
        <v>17295</v>
      </c>
      <c r="M4844" s="17" t="n">
        <v>100</v>
      </c>
      <c r="N4844" s="12" t="n">
        <v>0.001</v>
      </c>
      <c r="O4844" s="12" t="n">
        <v>0.12</v>
      </c>
      <c r="P4844" s="12" t="n">
        <v>12</v>
      </c>
      <c r="Q4844" s="26"/>
    </row>
    <row r="4845" ht="22.5" customHeight="1">
      <c r="A4845" s="78"/>
      <c r="B4845" s="34"/>
      <c r="C4845" s="13" t="n">
        <v>11924419</v>
      </c>
      <c r="D4845" s="13" t="s">
        <v>77</v>
      </c>
      <c r="E4845" s="13" t="s">
        <v>36</v>
      </c>
      <c r="F4845" s="13" t="s">
        <v>26</v>
      </c>
      <c r="G4845" s="24" t="n">
        <v>0.12</v>
      </c>
      <c r="H4845" s="14" t="n">
        <v>100</v>
      </c>
      <c r="I4845" s="21" t="n">
        <f>G4845*H4845*7</f>
        <v>84</v>
      </c>
      <c r="J4845" s="13" t="s">
        <v>126</v>
      </c>
      <c r="K4845" s="17" t="n">
        <v>3528</v>
      </c>
      <c r="L4845" s="15" t="n">
        <v>449</v>
      </c>
      <c r="M4845" s="17" t="n">
        <v>7</v>
      </c>
      <c r="N4845" s="12" t="n">
        <v>0</v>
      </c>
      <c r="O4845" s="12" t="n">
        <v>0.15</v>
      </c>
      <c r="P4845" s="12" t="n">
        <v>1.06</v>
      </c>
      <c r="Q4845" s="23" t="n">
        <f>M4847/H4845</f>
        <v>0.79</v>
      </c>
    </row>
    <row r="4846" ht="22.5" customHeight="1">
      <c r="A4846" s="78"/>
      <c r="B4846" s="34"/>
      <c r="C4846" s="13"/>
      <c r="D4846" s="20"/>
      <c r="E4846" s="20"/>
      <c r="F4846" s="20"/>
      <c r="G4846" s="29"/>
      <c r="H4846" s="29"/>
      <c r="I4846" s="20"/>
      <c r="J4846" s="13" t="s">
        <v>127</v>
      </c>
      <c r="K4846" s="17" t="n">
        <v>13905</v>
      </c>
      <c r="L4846" s="15" t="n">
        <v>2295</v>
      </c>
      <c r="M4846" s="17" t="n">
        <v>32</v>
      </c>
      <c r="N4846" s="12" t="n">
        <v>0</v>
      </c>
      <c r="O4846" s="12" t="n">
        <v>0.14</v>
      </c>
      <c r="P4846" s="12" t="n">
        <v>4.61</v>
      </c>
      <c r="Q4846" s="26"/>
    </row>
    <row r="4847" ht="22.5" customHeight="1">
      <c r="A4847" s="78"/>
      <c r="B4847" s="34"/>
      <c r="C4847" s="13"/>
      <c r="D4847" s="20"/>
      <c r="E4847" s="20"/>
      <c r="F4847" s="20"/>
      <c r="G4847" s="29"/>
      <c r="H4847" s="29"/>
      <c r="I4847" s="20"/>
      <c r="J4847" s="13" t="s">
        <v>128</v>
      </c>
      <c r="K4847" s="17" t="n">
        <v>39514</v>
      </c>
      <c r="L4847" s="15" t="n">
        <v>5466</v>
      </c>
      <c r="M4847" s="17" t="n">
        <v>79</v>
      </c>
      <c r="N4847" s="12" t="n">
        <v>0</v>
      </c>
      <c r="O4847" s="12" t="n">
        <v>0.13</v>
      </c>
      <c r="P4847" s="12" t="n">
        <v>9.96</v>
      </c>
      <c r="Q4847" s="26"/>
    </row>
    <row r="4848" ht="22.5" customHeight="1">
      <c r="A4848" s="78"/>
      <c r="B4848" s="34"/>
      <c r="C4848" s="13" t="n">
        <v>12038500</v>
      </c>
      <c r="D4848" s="13" t="s">
        <v>76</v>
      </c>
      <c r="E4848" s="13" t="s">
        <v>14</v>
      </c>
      <c r="F4848" s="13" t="s">
        <v>15</v>
      </c>
      <c r="G4848" s="24" t="n">
        <v>0.4</v>
      </c>
      <c r="H4848" s="14" t="n">
        <v>100</v>
      </c>
      <c r="I4848" s="21" t="n">
        <f>G4848*H4848*7</f>
        <v>280</v>
      </c>
      <c r="J4848" s="13" t="s">
        <v>126</v>
      </c>
      <c r="K4848" s="17" t="n">
        <v>8</v>
      </c>
      <c r="L4848" s="15" t="n">
        <v>1</v>
      </c>
      <c r="M4848" s="15" t="n">
        <v>0</v>
      </c>
      <c r="N4848" s="12" t="n">
        <v>0</v>
      </c>
      <c r="O4848" s="12" t="n">
        <v>0</v>
      </c>
      <c r="P4848" s="12" t="n">
        <v>0</v>
      </c>
      <c r="Q4848" s="23" t="n">
        <f>M4850/H4848</f>
        <v>0.05</v>
      </c>
    </row>
    <row r="4849" ht="22.5" customHeight="1">
      <c r="A4849" s="78"/>
      <c r="B4849" s="34"/>
      <c r="C4849" s="13"/>
      <c r="D4849" s="20"/>
      <c r="E4849" s="20"/>
      <c r="F4849" s="20"/>
      <c r="G4849" s="29"/>
      <c r="H4849" s="29"/>
      <c r="I4849" s="20"/>
      <c r="J4849" s="13" t="s">
        <v>127</v>
      </c>
      <c r="K4849" s="17" t="n">
        <v>528</v>
      </c>
      <c r="L4849" s="15" t="n">
        <v>23</v>
      </c>
      <c r="M4849" s="17" t="n">
        <v>2</v>
      </c>
      <c r="N4849" s="12" t="n">
        <v>0.035</v>
      </c>
      <c r="O4849" s="12" t="n">
        <v>0.4</v>
      </c>
      <c r="P4849" s="12" t="n">
        <v>0.8</v>
      </c>
      <c r="Q4849" s="26"/>
    </row>
    <row r="4850" ht="22.5" customHeight="1">
      <c r="A4850" s="78"/>
      <c r="B4850" s="34"/>
      <c r="C4850" s="13"/>
      <c r="D4850" s="20"/>
      <c r="E4850" s="20"/>
      <c r="F4850" s="20"/>
      <c r="G4850" s="29"/>
      <c r="H4850" s="29"/>
      <c r="I4850" s="20"/>
      <c r="J4850" s="13" t="s">
        <v>128</v>
      </c>
      <c r="K4850" s="17" t="n">
        <v>1260</v>
      </c>
      <c r="L4850" s="15" t="n">
        <v>66</v>
      </c>
      <c r="M4850" s="17" t="n">
        <v>5</v>
      </c>
      <c r="N4850" s="12" t="n">
        <v>0.03</v>
      </c>
      <c r="O4850" s="12" t="n">
        <v>0.4</v>
      </c>
      <c r="P4850" s="12" t="n">
        <v>2</v>
      </c>
      <c r="Q4850" s="26"/>
    </row>
    <row r="4851" ht="22.5" customHeight="1">
      <c r="A4851" s="78"/>
      <c r="B4851" s="34"/>
      <c r="C4851" s="13" t="n">
        <v>91565943</v>
      </c>
      <c r="D4851" s="13" t="s">
        <v>74</v>
      </c>
      <c r="E4851" s="13" t="s">
        <v>46</v>
      </c>
      <c r="F4851" s="13" t="s">
        <v>15</v>
      </c>
      <c r="G4851" s="24" t="n">
        <v>0.14</v>
      </c>
      <c r="H4851" s="14" t="n">
        <v>200</v>
      </c>
      <c r="I4851" s="21" t="n">
        <f>G4851*H4851*7</f>
        <v>196</v>
      </c>
      <c r="J4851" s="13" t="s">
        <v>126</v>
      </c>
      <c r="K4851" s="17" t="s">
        <v>149</v>
      </c>
      <c r="L4851" s="15"/>
      <c r="M4851" s="17"/>
      <c r="N4851" s="12"/>
      <c r="O4851" s="12"/>
      <c r="P4851" s="12"/>
      <c r="Q4851" s="23" t="n">
        <f>M4853/H4851</f>
        <v>0.005</v>
      </c>
    </row>
    <row r="4852" ht="22.5" customHeight="1">
      <c r="A4852" s="78"/>
      <c r="B4852" s="34"/>
      <c r="C4852" s="13"/>
      <c r="D4852" s="20"/>
      <c r="E4852" s="20"/>
      <c r="F4852" s="20"/>
      <c r="G4852" s="29"/>
      <c r="H4852" s="29"/>
      <c r="I4852" s="20"/>
      <c r="J4852" s="13" t="s">
        <v>127</v>
      </c>
      <c r="K4852" s="17" t="s">
        <v>149</v>
      </c>
      <c r="L4852" s="15"/>
      <c r="M4852" s="17"/>
      <c r="N4852" s="12"/>
      <c r="O4852" s="12"/>
      <c r="P4852" s="12"/>
      <c r="Q4852" s="26"/>
    </row>
    <row r="4853" ht="22.5" customHeight="1">
      <c r="A4853" s="78"/>
      <c r="B4853" s="34"/>
      <c r="C4853" s="13"/>
      <c r="D4853" s="20"/>
      <c r="E4853" s="20"/>
      <c r="F4853" s="20"/>
      <c r="G4853" s="29"/>
      <c r="H4853" s="29"/>
      <c r="I4853" s="20"/>
      <c r="J4853" s="13" t="s">
        <v>128</v>
      </c>
      <c r="K4853" s="17" t="n">
        <v>8696</v>
      </c>
      <c r="L4853" s="15" t="n">
        <v>851</v>
      </c>
      <c r="M4853" s="17" t="n">
        <v>1</v>
      </c>
      <c r="N4853" s="12" t="n">
        <v>0</v>
      </c>
      <c r="O4853" s="12" t="n">
        <v>0</v>
      </c>
      <c r="P4853" s="12" t="n">
        <v>0</v>
      </c>
      <c r="Q4853" s="26"/>
    </row>
    <row r="4854" ht="22.5" customHeight="1">
      <c r="A4854" s="78"/>
      <c r="B4854" s="34"/>
      <c r="C4854" s="13" t="n">
        <v>91565944</v>
      </c>
      <c r="D4854" s="13" t="s">
        <v>74</v>
      </c>
      <c r="E4854" s="13" t="s">
        <v>14</v>
      </c>
      <c r="F4854" s="13" t="s">
        <v>15</v>
      </c>
      <c r="G4854" s="24" t="n">
        <v>0.15</v>
      </c>
      <c r="H4854" s="14" t="n">
        <v>160</v>
      </c>
      <c r="I4854" s="21" t="n">
        <f>G4854*H4854*7</f>
        <v>168</v>
      </c>
      <c r="J4854" s="13" t="s">
        <v>126</v>
      </c>
      <c r="K4854" s="17" t="s">
        <v>149</v>
      </c>
      <c r="L4854" s="15"/>
      <c r="M4854" s="17"/>
      <c r="N4854" s="12"/>
      <c r="O4854" s="12"/>
      <c r="P4854" s="12"/>
      <c r="Q4854" s="23" t="n">
        <f>M4856/H4854</f>
        <v>0.01875</v>
      </c>
    </row>
    <row r="4855" ht="22.5" customHeight="1">
      <c r="A4855" s="78"/>
      <c r="B4855" s="34"/>
      <c r="C4855" s="13"/>
      <c r="D4855" s="20"/>
      <c r="E4855" s="20"/>
      <c r="F4855" s="20"/>
      <c r="G4855" s="29"/>
      <c r="H4855" s="29"/>
      <c r="I4855" s="20"/>
      <c r="J4855" s="13" t="s">
        <v>127</v>
      </c>
      <c r="K4855" s="17" t="s">
        <v>149</v>
      </c>
      <c r="L4855" s="15"/>
      <c r="M4855" s="17"/>
      <c r="N4855" s="12"/>
      <c r="O4855" s="12"/>
      <c r="P4855" s="12"/>
      <c r="Q4855" s="26"/>
    </row>
    <row r="4856" ht="22.5" customHeight="1">
      <c r="A4856" s="78"/>
      <c r="B4856" s="34"/>
      <c r="C4856" s="13"/>
      <c r="D4856" s="20"/>
      <c r="E4856" s="20"/>
      <c r="F4856" s="20"/>
      <c r="G4856" s="29"/>
      <c r="H4856" s="29"/>
      <c r="I4856" s="20"/>
      <c r="J4856" s="13" t="s">
        <v>128</v>
      </c>
      <c r="K4856" s="17" t="n">
        <v>10960</v>
      </c>
      <c r="L4856" s="15" t="n">
        <v>411</v>
      </c>
      <c r="M4856" s="17" t="n">
        <v>3</v>
      </c>
      <c r="N4856" s="12" t="n">
        <v>0.001</v>
      </c>
      <c r="O4856" s="12" t="n">
        <v>0.1</v>
      </c>
      <c r="P4856" s="12" t="n">
        <v>0.3</v>
      </c>
      <c r="Q4856" s="26"/>
    </row>
    <row r="4857" ht="22.5" customHeight="1">
      <c r="A4857" s="78"/>
      <c r="B4857" s="34"/>
      <c r="C4857" s="13" t="n">
        <v>91565945</v>
      </c>
      <c r="D4857" s="13" t="s">
        <v>74</v>
      </c>
      <c r="E4857" s="13" t="s">
        <v>36</v>
      </c>
      <c r="F4857" s="13" t="s">
        <v>15</v>
      </c>
      <c r="G4857" s="24" t="n">
        <v>0.12</v>
      </c>
      <c r="H4857" s="14" t="n">
        <v>200</v>
      </c>
      <c r="I4857" s="21" t="n">
        <f>G4857*H4857*7</f>
        <v>168</v>
      </c>
      <c r="J4857" s="13" t="s">
        <v>126</v>
      </c>
      <c r="K4857" s="17" t="s">
        <v>149</v>
      </c>
      <c r="L4857" s="15"/>
      <c r="M4857" s="17"/>
      <c r="N4857" s="12"/>
      <c r="O4857" s="12"/>
      <c r="P4857" s="12"/>
      <c r="Q4857" s="23" t="n">
        <f>M4859/H4857</f>
        <v>0.005</v>
      </c>
    </row>
    <row r="4858" ht="22.5" customHeight="1">
      <c r="A4858" s="78"/>
      <c r="B4858" s="34"/>
      <c r="C4858" s="13"/>
      <c r="D4858" s="20"/>
      <c r="E4858" s="20"/>
      <c r="F4858" s="20"/>
      <c r="G4858" s="29"/>
      <c r="H4858" s="29"/>
      <c r="I4858" s="20"/>
      <c r="J4858" s="13" t="s">
        <v>127</v>
      </c>
      <c r="K4858" s="17" t="s">
        <v>149</v>
      </c>
      <c r="L4858" s="15"/>
      <c r="M4858" s="17"/>
      <c r="N4858" s="12"/>
      <c r="O4858" s="12"/>
      <c r="P4858" s="12"/>
      <c r="Q4858" s="26"/>
    </row>
    <row r="4859" ht="22.5" customHeight="1">
      <c r="A4859" s="78"/>
      <c r="B4859" s="34"/>
      <c r="C4859" s="13"/>
      <c r="D4859" s="20"/>
      <c r="E4859" s="20"/>
      <c r="F4859" s="20"/>
      <c r="G4859" s="29"/>
      <c r="H4859" s="29"/>
      <c r="I4859" s="20"/>
      <c r="J4859" s="13" t="s">
        <v>128</v>
      </c>
      <c r="K4859" s="17" t="n">
        <v>84583</v>
      </c>
      <c r="L4859" s="15" t="n">
        <v>11740</v>
      </c>
      <c r="M4859" s="17" t="n">
        <v>1</v>
      </c>
      <c r="N4859" s="12" t="n">
        <v>0</v>
      </c>
      <c r="O4859" s="12" t="n">
        <v>0</v>
      </c>
      <c r="P4859" s="12" t="n">
        <v>0</v>
      </c>
      <c r="Q4859" s="26"/>
    </row>
    <row r="4860" ht="22.5" customHeight="1">
      <c r="A4860" s="78"/>
      <c r="B4860" s="34"/>
      <c r="C4860" s="13" t="n">
        <v>91551845</v>
      </c>
      <c r="D4860" s="13" t="s">
        <v>74</v>
      </c>
      <c r="E4860" s="13" t="s">
        <v>11</v>
      </c>
      <c r="F4860" s="13" t="s">
        <v>15</v>
      </c>
      <c r="G4860" s="24" t="n">
        <v>0.14</v>
      </c>
      <c r="H4860" s="14" t="n">
        <v>150</v>
      </c>
      <c r="I4860" s="21" t="n">
        <f>G4860*H4860*7</f>
        <v>147</v>
      </c>
      <c r="J4860" s="13" t="s">
        <v>126</v>
      </c>
      <c r="K4860" s="17" t="s">
        <v>149</v>
      </c>
      <c r="L4860" s="15"/>
      <c r="M4860" s="17"/>
      <c r="N4860" s="12"/>
      <c r="O4860" s="12"/>
      <c r="P4860" s="12"/>
      <c r="Q4860" s="23" t="n">
        <f>M4862/H4860</f>
        <v>0.00666666666666667</v>
      </c>
    </row>
    <row r="4861" ht="22.5" customHeight="1">
      <c r="A4861" s="78"/>
      <c r="B4861" s="34"/>
      <c r="C4861" s="13"/>
      <c r="D4861" s="20"/>
      <c r="E4861" s="20"/>
      <c r="F4861" s="20"/>
      <c r="G4861" s="29"/>
      <c r="H4861" s="29"/>
      <c r="I4861" s="20"/>
      <c r="J4861" s="13" t="s">
        <v>127</v>
      </c>
      <c r="K4861" s="17" t="s">
        <v>149</v>
      </c>
      <c r="L4861" s="15"/>
      <c r="M4861" s="17"/>
      <c r="N4861" s="12"/>
      <c r="O4861" s="12"/>
      <c r="P4861" s="12"/>
      <c r="Q4861" s="26"/>
    </row>
    <row r="4862" ht="22.5" customHeight="1">
      <c r="A4862" s="78"/>
      <c r="B4862" s="34"/>
      <c r="C4862" s="13"/>
      <c r="D4862" s="20"/>
      <c r="E4862" s="20"/>
      <c r="F4862" s="20"/>
      <c r="G4862" s="29"/>
      <c r="H4862" s="29"/>
      <c r="I4862" s="20"/>
      <c r="J4862" s="13" t="s">
        <v>128</v>
      </c>
      <c r="K4862" s="17" t="n">
        <v>12509</v>
      </c>
      <c r="L4862" s="15" t="n">
        <v>857</v>
      </c>
      <c r="M4862" s="17" t="n">
        <v>1</v>
      </c>
      <c r="N4862" s="12" t="n">
        <v>0</v>
      </c>
      <c r="O4862" s="12" t="n">
        <v>0</v>
      </c>
      <c r="P4862" s="12" t="n">
        <v>0</v>
      </c>
      <c r="Q4862" s="26"/>
    </row>
    <row r="4863" ht="22.5" customHeight="1">
      <c r="A4863" s="78"/>
      <c r="B4863" s="34"/>
      <c r="C4863" s="13" t="n">
        <v>91565946</v>
      </c>
      <c r="D4863" s="13" t="s">
        <v>74</v>
      </c>
      <c r="E4863" s="13" t="s">
        <v>17</v>
      </c>
      <c r="F4863" s="13" t="s">
        <v>15</v>
      </c>
      <c r="G4863" s="24" t="n">
        <v>0.17</v>
      </c>
      <c r="H4863" s="14" t="n">
        <v>300</v>
      </c>
      <c r="I4863" s="21" t="n">
        <f>G4863*H4863*7</f>
        <v>357</v>
      </c>
      <c r="J4863" s="13" t="s">
        <v>126</v>
      </c>
      <c r="K4863" s="17" t="s">
        <v>149</v>
      </c>
      <c r="L4863" s="15"/>
      <c r="M4863" s="17"/>
      <c r="N4863" s="12"/>
      <c r="O4863" s="12"/>
      <c r="P4863" s="12"/>
      <c r="Q4863" s="23" t="n">
        <f>M4865/H4863</f>
        <v>0.00666666666666667</v>
      </c>
    </row>
    <row r="4864" ht="22.5" customHeight="1">
      <c r="A4864" s="78"/>
      <c r="B4864" s="34"/>
      <c r="C4864" s="13"/>
      <c r="D4864" s="20"/>
      <c r="E4864" s="20"/>
      <c r="F4864" s="20"/>
      <c r="G4864" s="29"/>
      <c r="H4864" s="29"/>
      <c r="I4864" s="20"/>
      <c r="J4864" s="13" t="s">
        <v>127</v>
      </c>
      <c r="K4864" s="17" t="s">
        <v>149</v>
      </c>
      <c r="L4864" s="15"/>
      <c r="M4864" s="17"/>
      <c r="N4864" s="12"/>
      <c r="O4864" s="12"/>
      <c r="P4864" s="12"/>
      <c r="Q4864" s="26"/>
    </row>
    <row r="4865" ht="22.5" customHeight="1">
      <c r="A4865" s="78"/>
      <c r="B4865" s="34"/>
      <c r="C4865" s="13"/>
      <c r="D4865" s="20"/>
      <c r="E4865" s="20"/>
      <c r="F4865" s="20"/>
      <c r="G4865" s="29"/>
      <c r="H4865" s="29"/>
      <c r="I4865" s="20"/>
      <c r="J4865" s="13" t="s">
        <v>128</v>
      </c>
      <c r="K4865" s="17" t="n">
        <v>11563</v>
      </c>
      <c r="L4865" s="15" t="n">
        <v>678</v>
      </c>
      <c r="M4865" s="17" t="n">
        <v>2</v>
      </c>
      <c r="N4865" s="12" t="n">
        <v>0</v>
      </c>
      <c r="O4865" s="12" t="n">
        <v>0.085</v>
      </c>
      <c r="P4865" s="12" t="n">
        <v>0.17</v>
      </c>
      <c r="Q4865" s="26"/>
    </row>
    <row r="4866" ht="22.5" customHeight="1">
      <c r="A4866" s="78"/>
      <c r="B4866" s="34"/>
      <c r="C4866" s="13" t="n">
        <v>91565949</v>
      </c>
      <c r="D4866" s="13" t="s">
        <v>74</v>
      </c>
      <c r="E4866" s="13" t="s">
        <v>71</v>
      </c>
      <c r="F4866" s="13" t="s">
        <v>15</v>
      </c>
      <c r="G4866" s="24" t="n">
        <v>0.15</v>
      </c>
      <c r="H4866" s="14" t="n">
        <v>50</v>
      </c>
      <c r="I4866" s="21" t="n">
        <f>G4866*H4866*7</f>
        <v>52.5</v>
      </c>
      <c r="J4866" s="13" t="s">
        <v>126</v>
      </c>
      <c r="K4866" s="17" t="s">
        <v>149</v>
      </c>
      <c r="L4866" s="15"/>
      <c r="M4866" s="17"/>
      <c r="N4866" s="12"/>
      <c r="O4866" s="12"/>
      <c r="P4866" s="12"/>
      <c r="Q4866" s="23" t="n">
        <f>M4868/H4866</f>
        <v>0.12</v>
      </c>
    </row>
    <row r="4867" ht="22.5" customHeight="1">
      <c r="A4867" s="78"/>
      <c r="B4867" s="34"/>
      <c r="C4867" s="13"/>
      <c r="D4867" s="20"/>
      <c r="E4867" s="20"/>
      <c r="F4867" s="20"/>
      <c r="G4867" s="29"/>
      <c r="H4867" s="29"/>
      <c r="I4867" s="20"/>
      <c r="J4867" s="13" t="s">
        <v>127</v>
      </c>
      <c r="K4867" s="17" t="s">
        <v>149</v>
      </c>
      <c r="L4867" s="15"/>
      <c r="M4867" s="17"/>
      <c r="N4867" s="12"/>
      <c r="O4867" s="12"/>
      <c r="P4867" s="12"/>
      <c r="Q4867" s="26"/>
    </row>
    <row r="4868" ht="22.5" customHeight="1">
      <c r="A4868" s="78"/>
      <c r="B4868" s="34"/>
      <c r="C4868" s="13"/>
      <c r="D4868" s="20"/>
      <c r="E4868" s="20"/>
      <c r="F4868" s="20"/>
      <c r="G4868" s="29"/>
      <c r="H4868" s="29"/>
      <c r="I4868" s="20"/>
      <c r="J4868" s="13" t="s">
        <v>128</v>
      </c>
      <c r="K4868" s="17" t="n">
        <v>27740</v>
      </c>
      <c r="L4868" s="15" t="n">
        <v>2369</v>
      </c>
      <c r="M4868" s="17" t="n">
        <v>6</v>
      </c>
      <c r="N4868" s="12" t="n">
        <v>0</v>
      </c>
      <c r="O4868" s="12" t="n">
        <v>0.125</v>
      </c>
      <c r="P4868" s="12" t="n">
        <v>0.75</v>
      </c>
      <c r="Q4868" s="26"/>
    </row>
    <row r="4869" ht="22.5" customHeight="1">
      <c r="A4869" s="78"/>
      <c r="B4869" s="76" t="s">
        <v>138</v>
      </c>
      <c r="C4869" s="13" t="n">
        <v>6395488</v>
      </c>
      <c r="D4869" s="13" t="s">
        <v>39</v>
      </c>
      <c r="E4869" s="13" t="s">
        <v>14</v>
      </c>
      <c r="F4869" s="13" t="s">
        <v>15</v>
      </c>
      <c r="G4869" s="24" t="n">
        <v>0.3</v>
      </c>
      <c r="H4869" s="13" t="n">
        <v>200</v>
      </c>
      <c r="I4869" s="21" t="n">
        <f>G4869*H4869*7</f>
        <v>420</v>
      </c>
      <c r="J4869" s="13" t="s">
        <v>126</v>
      </c>
      <c r="K4869" s="15" t="n">
        <v>29</v>
      </c>
      <c r="L4869" s="15" t="n">
        <v>6</v>
      </c>
      <c r="M4869" s="16" t="n">
        <v>0</v>
      </c>
      <c r="N4869" s="12" t="n">
        <v>0</v>
      </c>
      <c r="O4869" s="12" t="n">
        <v>0</v>
      </c>
      <c r="P4869" s="12" t="n">
        <v>0</v>
      </c>
      <c r="Q4869" s="23" t="n">
        <f>M4871/H4869</f>
        <v>1</v>
      </c>
    </row>
    <row r="4870" ht="22.5" customHeight="1">
      <c r="A4870" s="78"/>
      <c r="B4870" s="34"/>
      <c r="C4870" s="13"/>
      <c r="D4870" s="20"/>
      <c r="E4870" s="20"/>
      <c r="F4870" s="20"/>
      <c r="G4870" s="29"/>
      <c r="H4870" s="20"/>
      <c r="I4870" s="20"/>
      <c r="J4870" s="13" t="s">
        <v>127</v>
      </c>
      <c r="K4870" s="15" t="n">
        <v>46008</v>
      </c>
      <c r="L4870" s="15" t="n">
        <v>17754</v>
      </c>
      <c r="M4870" s="11" t="n">
        <v>200</v>
      </c>
      <c r="N4870" s="12" t="n">
        <v>0.003</v>
      </c>
      <c r="O4870" s="12" t="n">
        <v>0.3</v>
      </c>
      <c r="P4870" s="12" t="n">
        <v>60</v>
      </c>
      <c r="Q4870" s="26"/>
    </row>
    <row r="4871" ht="22.5" customHeight="1">
      <c r="A4871" s="78"/>
      <c r="B4871" s="34"/>
      <c r="C4871" s="13"/>
      <c r="D4871" s="20"/>
      <c r="E4871" s="20"/>
      <c r="F4871" s="20"/>
      <c r="G4871" s="29"/>
      <c r="H4871" s="20"/>
      <c r="I4871" s="20"/>
      <c r="J4871" s="13" t="s">
        <v>128</v>
      </c>
      <c r="K4871" s="15" t="n">
        <v>49179</v>
      </c>
      <c r="L4871" s="15" t="n">
        <v>18135</v>
      </c>
      <c r="M4871" s="11" t="n">
        <v>200</v>
      </c>
      <c r="N4871" s="12" t="n">
        <v>0.003</v>
      </c>
      <c r="O4871" s="12" t="n">
        <v>0.3</v>
      </c>
      <c r="P4871" s="12" t="n">
        <v>60</v>
      </c>
      <c r="Q4871" s="26"/>
    </row>
    <row r="4872" ht="22.5" customHeight="1">
      <c r="A4872" s="78"/>
      <c r="B4872" s="34"/>
      <c r="C4872" s="13" t="n">
        <v>8291713</v>
      </c>
      <c r="D4872" s="13" t="s">
        <v>40</v>
      </c>
      <c r="E4872" s="13" t="s">
        <v>14</v>
      </c>
      <c r="F4872" s="13" t="s">
        <v>15</v>
      </c>
      <c r="G4872" s="24" t="n">
        <v>0.14</v>
      </c>
      <c r="H4872" s="13" t="n">
        <v>2000</v>
      </c>
      <c r="I4872" s="21" t="n">
        <f>G4872*H4872*7</f>
        <v>1960</v>
      </c>
      <c r="J4872" s="13" t="s">
        <v>126</v>
      </c>
      <c r="K4872" s="15" t="n">
        <v>121</v>
      </c>
      <c r="L4872" s="15" t="n">
        <v>24</v>
      </c>
      <c r="M4872" s="16" t="n">
        <v>3</v>
      </c>
      <c r="N4872" s="12" t="n">
        <v>0.017</v>
      </c>
      <c r="O4872" s="12" t="n">
        <v>0.135</v>
      </c>
      <c r="P4872" s="12" t="n">
        <v>0.405</v>
      </c>
      <c r="Q4872" s="23" t="n">
        <f>M4874/H4872</f>
        <v>0.75</v>
      </c>
    </row>
    <row r="4873" ht="22.5" customHeight="1">
      <c r="A4873" s="78"/>
      <c r="B4873" s="34"/>
      <c r="C4873" s="13"/>
      <c r="D4873" s="20"/>
      <c r="E4873" s="20"/>
      <c r="F4873" s="20"/>
      <c r="G4873" s="29"/>
      <c r="H4873" s="20"/>
      <c r="I4873" s="20"/>
      <c r="J4873" s="13" t="s">
        <v>127</v>
      </c>
      <c r="K4873" s="15" t="n">
        <v>43117</v>
      </c>
      <c r="L4873" s="15" t="n">
        <v>14063</v>
      </c>
      <c r="M4873" s="15" t="n">
        <v>529</v>
      </c>
      <c r="N4873" s="12" t="n">
        <v>0.005</v>
      </c>
      <c r="O4873" s="12" t="n">
        <v>0.135</v>
      </c>
      <c r="P4873" s="12" t="n">
        <v>71.415</v>
      </c>
      <c r="Q4873" s="26"/>
    </row>
    <row r="4874" ht="22.5" customHeight="1">
      <c r="A4874" s="78"/>
      <c r="B4874" s="34"/>
      <c r="C4874" s="13"/>
      <c r="D4874" s="20"/>
      <c r="E4874" s="20"/>
      <c r="F4874" s="20"/>
      <c r="G4874" s="29"/>
      <c r="H4874" s="20"/>
      <c r="I4874" s="20"/>
      <c r="J4874" s="13" t="s">
        <v>128</v>
      </c>
      <c r="K4874" s="15" t="n">
        <v>99692</v>
      </c>
      <c r="L4874" s="15" t="n">
        <v>31753</v>
      </c>
      <c r="M4874" s="15" t="n">
        <v>1500</v>
      </c>
      <c r="N4874" s="12" t="n">
        <v>0.006</v>
      </c>
      <c r="O4874" s="12" t="n">
        <v>0.135</v>
      </c>
      <c r="P4874" s="12" t="n">
        <v>202.5</v>
      </c>
      <c r="Q4874" s="26"/>
    </row>
    <row r="4875" ht="22.5" customHeight="1">
      <c r="A4875" s="78"/>
      <c r="B4875" s="34"/>
      <c r="C4875" s="13" t="n">
        <v>8566541</v>
      </c>
      <c r="D4875" s="13" t="s">
        <v>79</v>
      </c>
      <c r="E4875" s="13" t="s">
        <v>14</v>
      </c>
      <c r="F4875" s="13" t="s">
        <v>26</v>
      </c>
      <c r="G4875" s="24" t="n">
        <v>0.13</v>
      </c>
      <c r="H4875" s="13" t="n">
        <v>500</v>
      </c>
      <c r="I4875" s="21" t="n">
        <f>G4875*H4875*7</f>
        <v>455</v>
      </c>
      <c r="J4875" s="13" t="s">
        <v>126</v>
      </c>
      <c r="K4875" s="15" t="n">
        <v>11259</v>
      </c>
      <c r="L4875" s="15" t="n">
        <v>143</v>
      </c>
      <c r="M4875" s="16" t="n">
        <v>2</v>
      </c>
      <c r="N4875" s="12" t="n">
        <v>0.02</v>
      </c>
      <c r="O4875" s="12" t="n">
        <v>1.55</v>
      </c>
      <c r="P4875" s="12" t="n">
        <v>3.11</v>
      </c>
      <c r="Q4875" s="23" t="n">
        <f>M4877/H4875</f>
        <v>0.572</v>
      </c>
    </row>
    <row r="4876" ht="22.5" customHeight="1">
      <c r="A4876" s="78"/>
      <c r="B4876" s="34"/>
      <c r="C4876" s="13"/>
      <c r="D4876" s="20"/>
      <c r="E4876" s="20"/>
      <c r="F4876" s="20"/>
      <c r="G4876" s="29"/>
      <c r="H4876" s="20"/>
      <c r="I4876" s="20"/>
      <c r="J4876" s="13" t="s">
        <v>127</v>
      </c>
      <c r="K4876" s="15" t="n">
        <v>79261</v>
      </c>
      <c r="L4876" s="15" t="n">
        <v>809</v>
      </c>
      <c r="M4876" s="16" t="n">
        <v>100</v>
      </c>
      <c r="N4876" s="12" t="n">
        <v>0.02</v>
      </c>
      <c r="O4876" s="12" t="n">
        <v>0.17</v>
      </c>
      <c r="P4876" s="12" t="n">
        <v>17.04</v>
      </c>
      <c r="Q4876" s="26"/>
    </row>
    <row r="4877" ht="22.5" customHeight="1">
      <c r="A4877" s="78"/>
      <c r="B4877" s="34"/>
      <c r="C4877" s="13"/>
      <c r="D4877" s="20"/>
      <c r="E4877" s="20"/>
      <c r="F4877" s="20"/>
      <c r="G4877" s="29"/>
      <c r="H4877" s="20"/>
      <c r="I4877" s="20"/>
      <c r="J4877" s="13" t="s">
        <v>128</v>
      </c>
      <c r="K4877" s="15" t="n">
        <v>185622</v>
      </c>
      <c r="L4877" s="15" t="n">
        <v>1690</v>
      </c>
      <c r="M4877" s="15" t="n">
        <v>286</v>
      </c>
      <c r="N4877" s="12" t="n">
        <v>0.02</v>
      </c>
      <c r="O4877" s="12" t="n">
        <v>0.11</v>
      </c>
      <c r="P4877" s="12" t="n">
        <v>32.59</v>
      </c>
      <c r="Q4877" s="26"/>
    </row>
    <row r="4878" ht="22.5" customHeight="1">
      <c r="A4878" s="78"/>
      <c r="B4878" s="34"/>
      <c r="C4878" s="13" t="n">
        <v>8566084</v>
      </c>
      <c r="D4878" s="13" t="s">
        <v>80</v>
      </c>
      <c r="E4878" s="13" t="s">
        <v>42</v>
      </c>
      <c r="F4878" s="13" t="s">
        <v>15</v>
      </c>
      <c r="G4878" s="24" t="n">
        <v>0.12</v>
      </c>
      <c r="H4878" s="13" t="n">
        <v>100</v>
      </c>
      <c r="I4878" s="21" t="n">
        <f>G4878*H4878*7</f>
        <v>84</v>
      </c>
      <c r="J4878" s="13" t="s">
        <v>126</v>
      </c>
      <c r="K4878" s="15" t="n">
        <v>1545</v>
      </c>
      <c r="L4878" s="15" t="n">
        <v>557</v>
      </c>
      <c r="M4878" s="16" t="n">
        <v>9</v>
      </c>
      <c r="N4878" s="12" t="n">
        <v>0.002</v>
      </c>
      <c r="O4878" s="12" t="n">
        <v>0.12</v>
      </c>
      <c r="P4878" s="12" t="n">
        <v>1.08</v>
      </c>
      <c r="Q4878" s="23" t="n">
        <f>M4880/H4878</f>
        <v>1</v>
      </c>
    </row>
    <row r="4879" ht="22.5" customHeight="1">
      <c r="A4879" s="78"/>
      <c r="B4879" s="34"/>
      <c r="C4879" s="13"/>
      <c r="D4879" s="20"/>
      <c r="E4879" s="20"/>
      <c r="F4879" s="20"/>
      <c r="G4879" s="29"/>
      <c r="H4879" s="20"/>
      <c r="I4879" s="20"/>
      <c r="J4879" s="13" t="s">
        <v>127</v>
      </c>
      <c r="K4879" s="15" t="n">
        <v>30661</v>
      </c>
      <c r="L4879" s="15" t="n">
        <v>10633</v>
      </c>
      <c r="M4879" s="16" t="n">
        <v>100</v>
      </c>
      <c r="N4879" s="12" t="n">
        <v>0.001</v>
      </c>
      <c r="O4879" s="12" t="n">
        <v>0.12</v>
      </c>
      <c r="P4879" s="12" t="n">
        <v>12</v>
      </c>
      <c r="Q4879" s="26"/>
    </row>
    <row r="4880" ht="22.5" customHeight="1">
      <c r="A4880" s="78"/>
      <c r="B4880" s="34"/>
      <c r="C4880" s="13"/>
      <c r="D4880" s="20"/>
      <c r="E4880" s="20"/>
      <c r="F4880" s="20"/>
      <c r="G4880" s="29"/>
      <c r="H4880" s="20"/>
      <c r="I4880" s="20"/>
      <c r="J4880" s="13" t="s">
        <v>128</v>
      </c>
      <c r="K4880" s="15" t="n">
        <v>48617</v>
      </c>
      <c r="L4880" s="15" t="n">
        <v>14451</v>
      </c>
      <c r="M4880" s="16" t="n">
        <v>100</v>
      </c>
      <c r="N4880" s="12" t="n">
        <v>0.001</v>
      </c>
      <c r="O4880" s="12" t="n">
        <v>0.12</v>
      </c>
      <c r="P4880" s="12" t="n">
        <v>12</v>
      </c>
      <c r="Q4880" s="26"/>
    </row>
    <row r="4881" ht="22.5" customHeight="1">
      <c r="A4881" s="78"/>
      <c r="B4881" s="34"/>
      <c r="C4881" s="13" t="n">
        <v>2937658</v>
      </c>
      <c r="D4881" s="13" t="s">
        <v>81</v>
      </c>
      <c r="E4881" s="13" t="s">
        <v>14</v>
      </c>
      <c r="F4881" s="13" t="s">
        <v>15</v>
      </c>
      <c r="G4881" s="24" t="n">
        <v>0.15</v>
      </c>
      <c r="H4881" s="13" t="n">
        <v>100</v>
      </c>
      <c r="I4881" s="21" t="n">
        <f>G4881*H4881*7</f>
        <v>105</v>
      </c>
      <c r="J4881" s="13" t="s">
        <v>126</v>
      </c>
      <c r="K4881" s="15" t="s">
        <v>139</v>
      </c>
      <c r="L4881" s="15"/>
      <c r="M4881" s="16"/>
      <c r="N4881" s="12"/>
      <c r="O4881" s="12"/>
      <c r="P4881" s="12"/>
      <c r="Q4881" s="23" t="n">
        <f>M4883/H4881</f>
        <v>1</v>
      </c>
    </row>
    <row r="4882" ht="22.5" customHeight="1">
      <c r="A4882" s="78"/>
      <c r="B4882" s="34"/>
      <c r="C4882" s="13"/>
      <c r="D4882" s="20"/>
      <c r="E4882" s="20"/>
      <c r="F4882" s="20"/>
      <c r="G4882" s="29"/>
      <c r="H4882" s="20"/>
      <c r="I4882" s="20"/>
      <c r="J4882" s="13" t="s">
        <v>127</v>
      </c>
      <c r="K4882" s="15" t="n">
        <v>3694</v>
      </c>
      <c r="L4882" s="15" t="n">
        <v>1809</v>
      </c>
      <c r="M4882" s="16" t="n">
        <v>100</v>
      </c>
      <c r="N4882" s="12" t="n">
        <v>0.007</v>
      </c>
      <c r="O4882" s="12" t="n">
        <v>0.123</v>
      </c>
      <c r="P4882" s="12" t="n">
        <v>12.3</v>
      </c>
      <c r="Q4882" s="26"/>
    </row>
    <row r="4883" ht="22.5" customHeight="1">
      <c r="A4883" s="78"/>
      <c r="B4883" s="34"/>
      <c r="C4883" s="13"/>
      <c r="D4883" s="20"/>
      <c r="E4883" s="20"/>
      <c r="F4883" s="20"/>
      <c r="G4883" s="29"/>
      <c r="H4883" s="20"/>
      <c r="I4883" s="20"/>
      <c r="J4883" s="13" t="s">
        <v>128</v>
      </c>
      <c r="K4883" s="15" t="n">
        <v>3696</v>
      </c>
      <c r="L4883" s="15" t="n">
        <v>1814</v>
      </c>
      <c r="M4883" s="16" t="n">
        <v>100</v>
      </c>
      <c r="N4883" s="12" t="n">
        <v>0.007</v>
      </c>
      <c r="O4883" s="12" t="n">
        <v>0.123</v>
      </c>
      <c r="P4883" s="12" t="n">
        <v>12.3</v>
      </c>
      <c r="Q4883" s="26"/>
    </row>
    <row r="4884" ht="22.5" customHeight="1">
      <c r="A4884" s="78"/>
      <c r="B4884" s="34"/>
      <c r="C4884" s="13" t="n">
        <v>6706444</v>
      </c>
      <c r="D4884" s="13" t="s">
        <v>82</v>
      </c>
      <c r="E4884" s="13" t="s">
        <v>83</v>
      </c>
      <c r="F4884" s="13" t="s">
        <v>12</v>
      </c>
      <c r="G4884" s="24" t="n">
        <v>0.5</v>
      </c>
      <c r="H4884" s="13" t="n">
        <v>100</v>
      </c>
      <c r="I4884" s="21" t="n">
        <f>G4884*H4884*7</f>
        <v>350</v>
      </c>
      <c r="J4884" s="13" t="s">
        <v>126</v>
      </c>
      <c r="K4884" s="15" t="s">
        <v>139</v>
      </c>
      <c r="L4884" s="15"/>
      <c r="M4884" s="16"/>
      <c r="N4884" s="12"/>
      <c r="O4884" s="12"/>
      <c r="P4884" s="12"/>
      <c r="Q4884" s="23" t="n">
        <f>M4886/H4884</f>
        <v>0.06</v>
      </c>
    </row>
    <row r="4885" ht="22.5" customHeight="1">
      <c r="A4885" s="78"/>
      <c r="B4885" s="34"/>
      <c r="C4885" s="13"/>
      <c r="D4885" s="20"/>
      <c r="E4885" s="20"/>
      <c r="F4885" s="20"/>
      <c r="G4885" s="29"/>
      <c r="H4885" s="20"/>
      <c r="I4885" s="20"/>
      <c r="J4885" s="13" t="s">
        <v>127</v>
      </c>
      <c r="K4885" s="15" t="n">
        <v>22198</v>
      </c>
      <c r="L4885" s="15" t="n">
        <v>1708</v>
      </c>
      <c r="M4885" s="16" t="n">
        <v>2</v>
      </c>
      <c r="N4885" s="12" t="n">
        <v>0.003</v>
      </c>
      <c r="O4885" s="12" t="n">
        <v>2.434</v>
      </c>
      <c r="P4885" s="12" t="n">
        <v>4.8685</v>
      </c>
      <c r="Q4885" s="26"/>
    </row>
    <row r="4886" ht="22.5" customHeight="1">
      <c r="A4886" s="78"/>
      <c r="B4886" s="34"/>
      <c r="C4886" s="13"/>
      <c r="D4886" s="20"/>
      <c r="E4886" s="20"/>
      <c r="F4886" s="20"/>
      <c r="G4886" s="29"/>
      <c r="H4886" s="20"/>
      <c r="I4886" s="20"/>
      <c r="J4886" s="13" t="s">
        <v>128</v>
      </c>
      <c r="K4886" s="15" t="n">
        <v>44441</v>
      </c>
      <c r="L4886" s="15" t="n">
        <v>3618</v>
      </c>
      <c r="M4886" s="16" t="n">
        <v>6</v>
      </c>
      <c r="N4886" s="12" t="n">
        <v>0.002</v>
      </c>
      <c r="O4886" s="12" t="n">
        <v>1.255</v>
      </c>
      <c r="P4886" s="12" t="n">
        <v>7.5289</v>
      </c>
      <c r="Q4886" s="26"/>
    </row>
    <row r="4887" ht="22.5" customHeight="1">
      <c r="A4887" s="78"/>
      <c r="B4887" s="34"/>
      <c r="C4887" s="13" t="n">
        <v>5963354</v>
      </c>
      <c r="D4887" s="13" t="s">
        <v>82</v>
      </c>
      <c r="E4887" s="13" t="s">
        <v>83</v>
      </c>
      <c r="F4887" s="13" t="s">
        <v>15</v>
      </c>
      <c r="G4887" s="24" t="n">
        <v>0.55</v>
      </c>
      <c r="H4887" s="13" t="n">
        <v>500</v>
      </c>
      <c r="I4887" s="21" t="n">
        <f>G4887*H4887*7</f>
        <v>1925</v>
      </c>
      <c r="J4887" s="13" t="s">
        <v>126</v>
      </c>
      <c r="K4887" s="15" t="n">
        <v>2241</v>
      </c>
      <c r="L4887" s="15" t="n">
        <v>236</v>
      </c>
      <c r="M4887" s="16" t="n">
        <v>3</v>
      </c>
      <c r="N4887" s="12" t="n">
        <v>0.008</v>
      </c>
      <c r="O4887" s="12" t="n">
        <v>0.638</v>
      </c>
      <c r="P4887" s="12" t="n">
        <v>1.914</v>
      </c>
      <c r="Q4887" s="23" t="n">
        <f>M4889/H4887</f>
        <v>0.566</v>
      </c>
    </row>
    <row r="4888" ht="22.5" customHeight="1">
      <c r="A4888" s="78"/>
      <c r="B4888" s="34"/>
      <c r="C4888" s="13"/>
      <c r="D4888" s="20"/>
      <c r="E4888" s="20"/>
      <c r="F4888" s="20"/>
      <c r="G4888" s="29"/>
      <c r="H4888" s="20"/>
      <c r="I4888" s="20"/>
      <c r="J4888" s="13" t="s">
        <v>127</v>
      </c>
      <c r="K4888" s="15" t="n">
        <v>91518</v>
      </c>
      <c r="L4888" s="15" t="n">
        <v>19045</v>
      </c>
      <c r="M4888" s="16" t="n">
        <v>99</v>
      </c>
      <c r="N4888" s="12" t="n">
        <v>0.003</v>
      </c>
      <c r="O4888" s="12" t="n">
        <v>0.597</v>
      </c>
      <c r="P4888" s="12" t="n">
        <v>59.148</v>
      </c>
      <c r="Q4888" s="26"/>
    </row>
    <row r="4889" ht="22.5" customHeight="1">
      <c r="A4889" s="78"/>
      <c r="B4889" s="34"/>
      <c r="C4889" s="13"/>
      <c r="D4889" s="20"/>
      <c r="E4889" s="20"/>
      <c r="F4889" s="20"/>
      <c r="G4889" s="29"/>
      <c r="H4889" s="20"/>
      <c r="I4889" s="20"/>
      <c r="J4889" s="13" t="s">
        <v>128</v>
      </c>
      <c r="K4889" s="15" t="n">
        <v>228357</v>
      </c>
      <c r="L4889" s="15" t="n">
        <v>52737</v>
      </c>
      <c r="M4889" s="16" t="n">
        <v>283</v>
      </c>
      <c r="N4889" s="12" t="n">
        <v>0.003</v>
      </c>
      <c r="O4889" s="12" t="n">
        <v>0.592</v>
      </c>
      <c r="P4889" s="12" t="n">
        <v>167.554</v>
      </c>
      <c r="Q4889" s="26"/>
    </row>
    <row r="4890" ht="22.5" customHeight="1">
      <c r="A4890" s="78"/>
      <c r="B4890" s="34"/>
      <c r="C4890" s="13" t="n">
        <v>9686529</v>
      </c>
      <c r="D4890" s="13" t="s">
        <v>82</v>
      </c>
      <c r="E4890" s="13" t="s">
        <v>84</v>
      </c>
      <c r="F4890" s="13" t="s">
        <v>15</v>
      </c>
      <c r="G4890" s="24" t="n">
        <v>0.4</v>
      </c>
      <c r="H4890" s="13" t="n">
        <v>200</v>
      </c>
      <c r="I4890" s="21" t="n">
        <f>G4890*H4890*7</f>
        <v>560</v>
      </c>
      <c r="J4890" s="13" t="s">
        <v>126</v>
      </c>
      <c r="K4890" s="15" t="n">
        <v>415</v>
      </c>
      <c r="L4890" s="15" t="n">
        <v>137</v>
      </c>
      <c r="M4890" s="16" t="n">
        <v>0</v>
      </c>
      <c r="N4890" s="12" t="n">
        <v>0</v>
      </c>
      <c r="O4890" s="12" t="n">
        <v>0</v>
      </c>
      <c r="P4890" s="12" t="n">
        <v>0</v>
      </c>
      <c r="Q4890" s="23" t="n">
        <f>M4892/H4890</f>
        <v>0.175</v>
      </c>
    </row>
    <row r="4891" ht="22.5" customHeight="1">
      <c r="A4891" s="78"/>
      <c r="B4891" s="34"/>
      <c r="C4891" s="13"/>
      <c r="D4891" s="20"/>
      <c r="E4891" s="20"/>
      <c r="F4891" s="20"/>
      <c r="G4891" s="29"/>
      <c r="H4891" s="20"/>
      <c r="I4891" s="20"/>
      <c r="J4891" s="13" t="s">
        <v>127</v>
      </c>
      <c r="K4891" s="15" t="n">
        <v>14705</v>
      </c>
      <c r="L4891" s="15" t="n">
        <v>6197</v>
      </c>
      <c r="M4891" s="16" t="n">
        <v>13</v>
      </c>
      <c r="N4891" s="12" t="n">
        <v>0.001</v>
      </c>
      <c r="O4891" s="12" t="n">
        <v>0.5</v>
      </c>
      <c r="P4891" s="12" t="n">
        <v>6.5</v>
      </c>
      <c r="Q4891" s="26"/>
    </row>
    <row r="4892" ht="22.5" customHeight="1">
      <c r="A4892" s="78"/>
      <c r="B4892" s="34"/>
      <c r="C4892" s="13"/>
      <c r="D4892" s="20"/>
      <c r="E4892" s="20"/>
      <c r="F4892" s="20"/>
      <c r="G4892" s="29"/>
      <c r="H4892" s="20"/>
      <c r="I4892" s="20"/>
      <c r="J4892" s="13" t="s">
        <v>128</v>
      </c>
      <c r="K4892" s="15" t="n">
        <v>33516</v>
      </c>
      <c r="L4892" s="15" t="n">
        <v>12534</v>
      </c>
      <c r="M4892" s="16" t="n">
        <v>35</v>
      </c>
      <c r="N4892" s="12" t="n">
        <v>0.001</v>
      </c>
      <c r="O4892" s="12" t="n">
        <v>0.5</v>
      </c>
      <c r="P4892" s="12" t="n">
        <v>17.5</v>
      </c>
      <c r="Q4892" s="26"/>
    </row>
    <row r="4893" ht="22.5" customHeight="1">
      <c r="A4893" s="78"/>
      <c r="B4893" s="34"/>
      <c r="C4893" s="13" t="n">
        <v>5963400</v>
      </c>
      <c r="D4893" s="13" t="s">
        <v>82</v>
      </c>
      <c r="E4893" s="13" t="s">
        <v>85</v>
      </c>
      <c r="F4893" s="13" t="s">
        <v>15</v>
      </c>
      <c r="G4893" s="24" t="n">
        <v>0.2</v>
      </c>
      <c r="H4893" s="13" t="n">
        <v>50</v>
      </c>
      <c r="I4893" s="21" t="n">
        <f>G4893*H4893*7</f>
        <v>70</v>
      </c>
      <c r="J4893" s="13" t="s">
        <v>126</v>
      </c>
      <c r="K4893" s="15" t="n">
        <v>332</v>
      </c>
      <c r="L4893" s="15" t="n">
        <v>43</v>
      </c>
      <c r="M4893" s="16" t="n">
        <v>2</v>
      </c>
      <c r="N4893" s="12" t="n">
        <v>0.009</v>
      </c>
      <c r="O4893" s="12" t="n">
        <v>0.2</v>
      </c>
      <c r="P4893" s="12" t="n">
        <v>0.4</v>
      </c>
      <c r="Q4893" s="23" t="n">
        <f>M4895/H4893</f>
        <v>1</v>
      </c>
    </row>
    <row r="4894" ht="22.5" customHeight="1">
      <c r="A4894" s="78"/>
      <c r="B4894" s="34"/>
      <c r="C4894" s="13"/>
      <c r="D4894" s="20"/>
      <c r="E4894" s="20"/>
      <c r="F4894" s="20"/>
      <c r="G4894" s="106"/>
      <c r="H4894" s="20"/>
      <c r="I4894" s="20"/>
      <c r="J4894" s="13" t="s">
        <v>127</v>
      </c>
      <c r="K4894" s="15" t="n">
        <v>11770</v>
      </c>
      <c r="L4894" s="15" t="n">
        <v>2302</v>
      </c>
      <c r="M4894" s="16" t="n">
        <v>27</v>
      </c>
      <c r="N4894" s="12" t="n">
        <v>0.002</v>
      </c>
      <c r="O4894" s="12" t="n">
        <v>0.2</v>
      </c>
      <c r="P4894" s="12" t="n">
        <v>5.4</v>
      </c>
      <c r="Q4894" s="26"/>
    </row>
    <row r="4895" ht="22.5" customHeight="1">
      <c r="A4895" s="78"/>
      <c r="B4895" s="34"/>
      <c r="C4895" s="13"/>
      <c r="D4895" s="20"/>
      <c r="E4895" s="20"/>
      <c r="F4895" s="20"/>
      <c r="G4895" s="106"/>
      <c r="H4895" s="20"/>
      <c r="I4895" s="20"/>
      <c r="J4895" s="13" t="s">
        <v>128</v>
      </c>
      <c r="K4895" s="15" t="n">
        <v>23472</v>
      </c>
      <c r="L4895" s="15" t="n">
        <v>5172</v>
      </c>
      <c r="M4895" s="16" t="n">
        <v>50</v>
      </c>
      <c r="N4895" s="12" t="n">
        <v>0.002</v>
      </c>
      <c r="O4895" s="12" t="n">
        <v>0.2</v>
      </c>
      <c r="P4895" s="12" t="n">
        <v>10</v>
      </c>
      <c r="Q4895" s="26"/>
    </row>
    <row r="4896" ht="22.5" customHeight="1">
      <c r="A4896" s="78"/>
      <c r="B4896" s="34"/>
      <c r="C4896" s="13" t="n">
        <v>10080665</v>
      </c>
      <c r="D4896" s="13" t="s">
        <v>82</v>
      </c>
      <c r="E4896" s="13" t="s">
        <v>86</v>
      </c>
      <c r="F4896" s="13" t="s">
        <v>15</v>
      </c>
      <c r="G4896" s="24" t="n">
        <v>0.38</v>
      </c>
      <c r="H4896" s="13" t="n">
        <v>40</v>
      </c>
      <c r="I4896" s="21" t="n">
        <f>G4896*H4896*7</f>
        <v>106.4</v>
      </c>
      <c r="J4896" s="13" t="s">
        <v>126</v>
      </c>
      <c r="K4896" s="15" t="s">
        <v>139</v>
      </c>
      <c r="L4896" s="15"/>
      <c r="M4896" s="16"/>
      <c r="N4896" s="12"/>
      <c r="O4896" s="12"/>
      <c r="P4896" s="12"/>
      <c r="Q4896" s="23" t="n">
        <f>M4898/H4896</f>
        <v>0.175</v>
      </c>
    </row>
    <row r="4897" ht="22.5" customHeight="1">
      <c r="A4897" s="78"/>
      <c r="B4897" s="34"/>
      <c r="C4897" s="13"/>
      <c r="D4897" s="20"/>
      <c r="E4897" s="20"/>
      <c r="F4897" s="20"/>
      <c r="G4897" s="106"/>
      <c r="H4897" s="20"/>
      <c r="I4897" s="20"/>
      <c r="J4897" s="13" t="s">
        <v>127</v>
      </c>
      <c r="K4897" s="15" t="n">
        <v>5723</v>
      </c>
      <c r="L4897" s="15" t="n">
        <v>1456</v>
      </c>
      <c r="M4897" s="16" t="n">
        <v>4</v>
      </c>
      <c r="N4897" s="12" t="n">
        <v>0.001</v>
      </c>
      <c r="O4897" s="12" t="n">
        <v>0.38</v>
      </c>
      <c r="P4897" s="12" t="n">
        <v>1.52</v>
      </c>
      <c r="Q4897" s="26"/>
    </row>
    <row r="4898" ht="22.5" customHeight="1">
      <c r="A4898" s="78"/>
      <c r="B4898" s="34"/>
      <c r="C4898" s="13"/>
      <c r="D4898" s="20"/>
      <c r="E4898" s="20"/>
      <c r="F4898" s="20"/>
      <c r="G4898" s="106"/>
      <c r="H4898" s="20"/>
      <c r="I4898" s="20"/>
      <c r="J4898" s="13" t="s">
        <v>128</v>
      </c>
      <c r="K4898" s="15" t="n">
        <v>12985</v>
      </c>
      <c r="L4898" s="15" t="n">
        <v>2729</v>
      </c>
      <c r="M4898" s="16" t="n">
        <v>7</v>
      </c>
      <c r="N4898" s="12" t="n">
        <v>0.001</v>
      </c>
      <c r="O4898" s="12" t="n">
        <v>0.38</v>
      </c>
      <c r="P4898" s="12" t="n">
        <v>2.66</v>
      </c>
      <c r="Q4898" s="26"/>
    </row>
    <row r="4899" ht="22.5" customHeight="1">
      <c r="A4899" s="78"/>
      <c r="B4899" s="34"/>
      <c r="C4899" s="13" t="n">
        <v>91520433</v>
      </c>
      <c r="D4899" s="13" t="s">
        <v>74</v>
      </c>
      <c r="E4899" s="13" t="s">
        <v>14</v>
      </c>
      <c r="F4899" s="13" t="s">
        <v>15</v>
      </c>
      <c r="G4899" s="24" t="n">
        <v>0.16</v>
      </c>
      <c r="H4899" s="13" t="n">
        <v>200</v>
      </c>
      <c r="I4899" s="21" t="n">
        <f>G4899*H4899*7</f>
        <v>224</v>
      </c>
      <c r="J4899" s="13" t="s">
        <v>126</v>
      </c>
      <c r="K4899" s="15" t="n">
        <v>57</v>
      </c>
      <c r="L4899" s="15" t="n">
        <v>1</v>
      </c>
      <c r="M4899" s="16" t="n">
        <v>0</v>
      </c>
      <c r="N4899" s="12" t="n">
        <v>0</v>
      </c>
      <c r="O4899" s="12" t="n">
        <v>0</v>
      </c>
      <c r="P4899" s="12" t="n">
        <v>0</v>
      </c>
      <c r="Q4899" s="23" t="n">
        <f>M4901/H4899</f>
        <v>0.01</v>
      </c>
    </row>
    <row r="4900" ht="22.5" customHeight="1">
      <c r="A4900" s="78"/>
      <c r="B4900" s="34"/>
      <c r="C4900" s="13"/>
      <c r="D4900" s="20"/>
      <c r="E4900" s="20"/>
      <c r="F4900" s="20"/>
      <c r="G4900" s="106"/>
      <c r="H4900" s="20"/>
      <c r="I4900" s="20"/>
      <c r="J4900" s="13" t="s">
        <v>127</v>
      </c>
      <c r="K4900" s="15" t="n">
        <v>11165</v>
      </c>
      <c r="L4900" s="15" t="n">
        <v>224</v>
      </c>
      <c r="M4900" s="16" t="n">
        <v>1</v>
      </c>
      <c r="N4900" s="12" t="n">
        <v>0.001</v>
      </c>
      <c r="O4900" s="12" t="n">
        <v>0.16</v>
      </c>
      <c r="P4900" s="12" t="n">
        <v>0.16</v>
      </c>
      <c r="Q4900" s="26"/>
    </row>
    <row r="4901" ht="22.5" customHeight="1">
      <c r="A4901" s="78"/>
      <c r="B4901" s="34"/>
      <c r="C4901" s="13"/>
      <c r="D4901" s="20"/>
      <c r="E4901" s="20"/>
      <c r="F4901" s="20"/>
      <c r="G4901" s="106"/>
      <c r="H4901" s="20"/>
      <c r="I4901" s="20"/>
      <c r="J4901" s="13" t="s">
        <v>128</v>
      </c>
      <c r="K4901" s="15" t="n">
        <v>26839</v>
      </c>
      <c r="L4901" s="15" t="n">
        <v>636</v>
      </c>
      <c r="M4901" s="16" t="n">
        <v>2</v>
      </c>
      <c r="N4901" s="12" t="n">
        <v>0.001</v>
      </c>
      <c r="O4901" s="12" t="n">
        <v>0.16</v>
      </c>
      <c r="P4901" s="12" t="n">
        <v>0.32</v>
      </c>
      <c r="Q4901" s="26"/>
    </row>
    <row r="4902" ht="22.5" customHeight="1">
      <c r="A4902" s="78"/>
      <c r="B4902" s="34"/>
      <c r="C4902" s="13" t="n">
        <v>5623760</v>
      </c>
      <c r="D4902" s="13" t="s">
        <v>89</v>
      </c>
      <c r="E4902" s="13" t="s">
        <v>14</v>
      </c>
      <c r="F4902" s="13" t="s">
        <v>15</v>
      </c>
      <c r="G4902" s="24" t="n">
        <v>0.15</v>
      </c>
      <c r="H4902" s="13" t="n">
        <v>50</v>
      </c>
      <c r="I4902" s="21" t="n">
        <f>G4902*H4902*7</f>
        <v>52.5</v>
      </c>
      <c r="J4902" s="13" t="s">
        <v>126</v>
      </c>
      <c r="K4902" s="15" t="n">
        <v>39</v>
      </c>
      <c r="L4902" s="15" t="n">
        <v>7</v>
      </c>
      <c r="M4902" s="16" t="n">
        <v>1</v>
      </c>
      <c r="N4902" s="12" t="n">
        <v>0.021</v>
      </c>
      <c r="O4902" s="12" t="n">
        <v>0.15</v>
      </c>
      <c r="P4902" s="12" t="n">
        <v>0.15</v>
      </c>
      <c r="Q4902" s="23" t="n">
        <f>M4904/H4902</f>
        <v>1</v>
      </c>
    </row>
    <row r="4903" ht="22.5" customHeight="1">
      <c r="A4903" s="78"/>
      <c r="B4903" s="34"/>
      <c r="C4903" s="13"/>
      <c r="D4903" s="20"/>
      <c r="E4903" s="20"/>
      <c r="F4903" s="20"/>
      <c r="G4903" s="106"/>
      <c r="H4903" s="20"/>
      <c r="I4903" s="20"/>
      <c r="J4903" s="13" t="s">
        <v>127</v>
      </c>
      <c r="K4903" s="15" t="n">
        <v>8770</v>
      </c>
      <c r="L4903" s="15" t="n">
        <v>1828</v>
      </c>
      <c r="M4903" s="15" t="n">
        <v>50</v>
      </c>
      <c r="N4903" s="12" t="n">
        <v>0.004</v>
      </c>
      <c r="O4903" s="12" t="n">
        <v>0.15</v>
      </c>
      <c r="P4903" s="12" t="n">
        <v>7.5</v>
      </c>
      <c r="Q4903" s="26"/>
    </row>
    <row r="4904" ht="22.5" customHeight="1">
      <c r="A4904" s="78"/>
      <c r="B4904" s="34"/>
      <c r="C4904" s="13"/>
      <c r="D4904" s="20"/>
      <c r="E4904" s="20"/>
      <c r="F4904" s="20"/>
      <c r="G4904" s="106"/>
      <c r="H4904" s="20"/>
      <c r="I4904" s="20"/>
      <c r="J4904" s="13" t="s">
        <v>128</v>
      </c>
      <c r="K4904" s="15" t="n">
        <v>16439</v>
      </c>
      <c r="L4904" s="15" t="n">
        <v>2678</v>
      </c>
      <c r="M4904" s="15" t="n">
        <v>50</v>
      </c>
      <c r="N4904" s="12" t="n">
        <v>0.003</v>
      </c>
      <c r="O4904" s="12" t="n">
        <v>0.15</v>
      </c>
      <c r="P4904" s="12" t="n">
        <v>7.5</v>
      </c>
      <c r="Q4904" s="26"/>
    </row>
    <row r="4905" ht="22.5" customHeight="1">
      <c r="A4905" s="78"/>
      <c r="B4905" s="34"/>
      <c r="C4905" s="13" t="n">
        <v>11078827</v>
      </c>
      <c r="D4905" s="13" t="s">
        <v>82</v>
      </c>
      <c r="E4905" s="13" t="s">
        <v>85</v>
      </c>
      <c r="F4905" s="13" t="s">
        <v>15</v>
      </c>
      <c r="G4905" s="24" t="n">
        <v>0.2</v>
      </c>
      <c r="H4905" s="13" t="n">
        <v>50</v>
      </c>
      <c r="I4905" s="21" t="n">
        <f>G4905*H4905*7</f>
        <v>70</v>
      </c>
      <c r="J4905" s="13" t="s">
        <v>126</v>
      </c>
      <c r="K4905" s="15" t="s">
        <v>139</v>
      </c>
      <c r="L4905" s="15"/>
      <c r="M4905" s="16"/>
      <c r="N4905" s="12"/>
      <c r="O4905" s="12"/>
      <c r="P4905" s="12"/>
      <c r="Q4905" s="23" t="n">
        <f>M4907/H4905</f>
        <v>0</v>
      </c>
    </row>
    <row r="4906" ht="22.5" customHeight="1">
      <c r="A4906" s="78"/>
      <c r="B4906" s="34"/>
      <c r="C4906" s="13"/>
      <c r="D4906" s="20"/>
      <c r="E4906" s="20"/>
      <c r="F4906" s="20"/>
      <c r="G4906" s="106"/>
      <c r="H4906" s="20"/>
      <c r="I4906" s="20"/>
      <c r="J4906" s="13" t="s">
        <v>127</v>
      </c>
      <c r="K4906" s="15" t="n">
        <v>215</v>
      </c>
      <c r="L4906" s="15" t="n">
        <v>80</v>
      </c>
      <c r="M4906" s="16" t="n">
        <v>0</v>
      </c>
      <c r="N4906" s="12" t="n">
        <v>0</v>
      </c>
      <c r="O4906" s="12" t="n">
        <v>0</v>
      </c>
      <c r="P4906" s="12" t="n">
        <v>0</v>
      </c>
      <c r="Q4906" s="26"/>
    </row>
    <row r="4907" ht="22.5" customHeight="1">
      <c r="A4907" s="78"/>
      <c r="B4907" s="34"/>
      <c r="C4907" s="13"/>
      <c r="D4907" s="20"/>
      <c r="E4907" s="20"/>
      <c r="F4907" s="20"/>
      <c r="G4907" s="106"/>
      <c r="H4907" s="20"/>
      <c r="I4907" s="20"/>
      <c r="J4907" s="13" t="s">
        <v>128</v>
      </c>
      <c r="K4907" s="15" t="n">
        <v>514</v>
      </c>
      <c r="L4907" s="15" t="n">
        <v>175</v>
      </c>
      <c r="M4907" s="16" t="n">
        <v>0</v>
      </c>
      <c r="N4907" s="12" t="n">
        <v>0</v>
      </c>
      <c r="O4907" s="12" t="n">
        <v>0</v>
      </c>
      <c r="P4907" s="12" t="n">
        <v>0</v>
      </c>
      <c r="Q4907" s="26"/>
    </row>
    <row r="4908" ht="22.5" customHeight="1">
      <c r="A4908" s="78"/>
      <c r="B4908" s="34"/>
      <c r="C4908" s="13" t="n">
        <v>11078981</v>
      </c>
      <c r="D4908" s="13" t="s">
        <v>82</v>
      </c>
      <c r="E4908" s="13" t="s">
        <v>83</v>
      </c>
      <c r="F4908" s="13" t="s">
        <v>15</v>
      </c>
      <c r="G4908" s="24" t="n">
        <v>0.2</v>
      </c>
      <c r="H4908" s="13" t="n">
        <v>50</v>
      </c>
      <c r="I4908" s="21" t="n">
        <f>G4908*H4908*7</f>
        <v>70</v>
      </c>
      <c r="J4908" s="13" t="s">
        <v>126</v>
      </c>
      <c r="K4908" s="15" t="s">
        <v>139</v>
      </c>
      <c r="L4908" s="15"/>
      <c r="M4908" s="16"/>
      <c r="N4908" s="12"/>
      <c r="O4908" s="12"/>
      <c r="P4908" s="12"/>
      <c r="Q4908" s="23" t="n">
        <f>M4910/H4908</f>
        <v>0</v>
      </c>
    </row>
    <row r="4909" ht="22.5" customHeight="1">
      <c r="A4909" s="78"/>
      <c r="B4909" s="34"/>
      <c r="C4909" s="13"/>
      <c r="D4909" s="20"/>
      <c r="E4909" s="20"/>
      <c r="F4909" s="20"/>
      <c r="G4909" s="106"/>
      <c r="H4909" s="20"/>
      <c r="I4909" s="20"/>
      <c r="J4909" s="13" t="s">
        <v>127</v>
      </c>
      <c r="K4909" s="15" t="n">
        <v>87</v>
      </c>
      <c r="L4909" s="15" t="n">
        <v>2</v>
      </c>
      <c r="M4909" s="16" t="n">
        <v>0</v>
      </c>
      <c r="N4909" s="12" t="n">
        <v>0</v>
      </c>
      <c r="O4909" s="12" t="n">
        <v>0</v>
      </c>
      <c r="P4909" s="12" t="n">
        <v>0</v>
      </c>
      <c r="Q4909" s="26"/>
    </row>
    <row r="4910" ht="22.5" customHeight="1">
      <c r="A4910" s="78"/>
      <c r="B4910" s="34"/>
      <c r="C4910" s="13"/>
      <c r="D4910" s="20"/>
      <c r="E4910" s="20"/>
      <c r="F4910" s="20"/>
      <c r="G4910" s="106"/>
      <c r="H4910" s="20"/>
      <c r="I4910" s="20"/>
      <c r="J4910" s="13" t="s">
        <v>128</v>
      </c>
      <c r="K4910" s="15" t="n">
        <v>195</v>
      </c>
      <c r="L4910" s="15" t="n">
        <v>3</v>
      </c>
      <c r="M4910" s="16" t="n">
        <v>0</v>
      </c>
      <c r="N4910" s="12" t="n">
        <v>0</v>
      </c>
      <c r="O4910" s="12" t="n">
        <v>0</v>
      </c>
      <c r="P4910" s="12" t="n">
        <v>0</v>
      </c>
      <c r="Q4910" s="26"/>
    </row>
    <row r="4911" ht="22.5" customHeight="1">
      <c r="A4911" s="78"/>
      <c r="B4911" s="34"/>
      <c r="C4911" s="13" t="n">
        <v>11080833</v>
      </c>
      <c r="D4911" s="13" t="s">
        <v>82</v>
      </c>
      <c r="E4911" s="13" t="s">
        <v>84</v>
      </c>
      <c r="F4911" s="13" t="s">
        <v>15</v>
      </c>
      <c r="G4911" s="24" t="n">
        <v>0.2</v>
      </c>
      <c r="H4911" s="13" t="n">
        <v>50</v>
      </c>
      <c r="I4911" s="21" t="n">
        <f>G4911*H4911*7</f>
        <v>70</v>
      </c>
      <c r="J4911" s="13" t="s">
        <v>126</v>
      </c>
      <c r="K4911" s="15" t="s">
        <v>139</v>
      </c>
      <c r="L4911" s="15"/>
      <c r="M4911" s="16"/>
      <c r="N4911" s="12"/>
      <c r="O4911" s="12"/>
      <c r="P4911" s="12"/>
      <c r="Q4911" s="23" t="n">
        <f>M4913/H4911</f>
        <v>0</v>
      </c>
    </row>
    <row r="4912" ht="22.5" customHeight="1">
      <c r="A4912" s="78"/>
      <c r="B4912" s="34"/>
      <c r="C4912" s="13"/>
      <c r="D4912" s="20"/>
      <c r="E4912" s="20"/>
      <c r="F4912" s="20"/>
      <c r="G4912" s="106"/>
      <c r="H4912" s="20"/>
      <c r="I4912" s="20"/>
      <c r="J4912" s="13" t="s">
        <v>127</v>
      </c>
      <c r="K4912" s="15" t="n">
        <v>6</v>
      </c>
      <c r="L4912" s="15" t="n">
        <v>2</v>
      </c>
      <c r="M4912" s="16" t="n">
        <v>0</v>
      </c>
      <c r="N4912" s="12" t="n">
        <v>0</v>
      </c>
      <c r="O4912" s="12" t="n">
        <v>0</v>
      </c>
      <c r="P4912" s="12" t="n">
        <v>0</v>
      </c>
      <c r="Q4912" s="26"/>
    </row>
    <row r="4913" ht="22.5" customHeight="1">
      <c r="A4913" s="78"/>
      <c r="B4913" s="34"/>
      <c r="C4913" s="13"/>
      <c r="D4913" s="20"/>
      <c r="E4913" s="20"/>
      <c r="F4913" s="20"/>
      <c r="G4913" s="106"/>
      <c r="H4913" s="20"/>
      <c r="I4913" s="20"/>
      <c r="J4913" s="13" t="s">
        <v>128</v>
      </c>
      <c r="K4913" s="15" t="n">
        <v>13</v>
      </c>
      <c r="L4913" s="15" t="n">
        <v>2</v>
      </c>
      <c r="M4913" s="16" t="n">
        <v>0</v>
      </c>
      <c r="N4913" s="12" t="n">
        <v>0</v>
      </c>
      <c r="O4913" s="12" t="n">
        <v>0</v>
      </c>
      <c r="P4913" s="12" t="n">
        <v>0</v>
      </c>
      <c r="Q4913" s="26"/>
    </row>
    <row r="4914" ht="22.5" customHeight="1">
      <c r="A4914" s="78"/>
      <c r="B4914" s="34"/>
      <c r="C4914" s="13" t="n">
        <v>11081056</v>
      </c>
      <c r="D4914" s="13" t="s">
        <v>82</v>
      </c>
      <c r="E4914" s="13" t="s">
        <v>86</v>
      </c>
      <c r="F4914" s="13" t="s">
        <v>15</v>
      </c>
      <c r="G4914" s="24" t="n">
        <v>0.2</v>
      </c>
      <c r="H4914" s="13" t="n">
        <v>50</v>
      </c>
      <c r="I4914" s="21" t="n">
        <f>G4914*H4914*7</f>
        <v>70</v>
      </c>
      <c r="J4914" s="13" t="s">
        <v>126</v>
      </c>
      <c r="K4914" s="15" t="s">
        <v>139</v>
      </c>
      <c r="L4914" s="15"/>
      <c r="M4914" s="16"/>
      <c r="N4914" s="12"/>
      <c r="O4914" s="12"/>
      <c r="P4914" s="12"/>
      <c r="Q4914" s="23" t="n">
        <f>M4916/H4914</f>
        <v>0</v>
      </c>
    </row>
    <row r="4915" ht="22.5" customHeight="1">
      <c r="A4915" s="78"/>
      <c r="B4915" s="34"/>
      <c r="C4915" s="13"/>
      <c r="D4915" s="20"/>
      <c r="E4915" s="20"/>
      <c r="F4915" s="20"/>
      <c r="G4915" s="106"/>
      <c r="H4915" s="20"/>
      <c r="I4915" s="20"/>
      <c r="J4915" s="13" t="s">
        <v>127</v>
      </c>
      <c r="K4915" s="15" t="n">
        <v>50</v>
      </c>
      <c r="L4915" s="15" t="n">
        <v>8</v>
      </c>
      <c r="M4915" s="16" t="n">
        <v>0</v>
      </c>
      <c r="N4915" s="12" t="n">
        <v>0</v>
      </c>
      <c r="O4915" s="12" t="n">
        <v>0</v>
      </c>
      <c r="P4915" s="12" t="n">
        <v>0</v>
      </c>
      <c r="Q4915" s="26"/>
    </row>
    <row r="4916" ht="22.5" customHeight="1">
      <c r="A4916" s="78"/>
      <c r="B4916" s="34"/>
      <c r="C4916" s="13"/>
      <c r="D4916" s="20"/>
      <c r="E4916" s="20"/>
      <c r="F4916" s="20"/>
      <c r="G4916" s="106"/>
      <c r="H4916" s="20"/>
      <c r="I4916" s="20"/>
      <c r="J4916" s="13" t="s">
        <v>128</v>
      </c>
      <c r="K4916" s="15" t="n">
        <v>133</v>
      </c>
      <c r="L4916" s="15" t="n">
        <v>17</v>
      </c>
      <c r="M4916" s="16" t="n">
        <v>0</v>
      </c>
      <c r="N4916" s="12" t="n">
        <v>0</v>
      </c>
      <c r="O4916" s="12" t="n">
        <v>0</v>
      </c>
      <c r="P4916" s="12" t="n">
        <v>0</v>
      </c>
      <c r="Q4916" s="26"/>
    </row>
    <row r="4917" ht="22.5" customHeight="1">
      <c r="A4917" s="78"/>
      <c r="B4917" s="34"/>
      <c r="C4917" s="13" t="n">
        <v>11078963</v>
      </c>
      <c r="D4917" s="13" t="s">
        <v>81</v>
      </c>
      <c r="E4917" s="13" t="s">
        <v>14</v>
      </c>
      <c r="F4917" s="13" t="s">
        <v>15</v>
      </c>
      <c r="G4917" s="24" t="n">
        <v>0.4</v>
      </c>
      <c r="H4917" s="13" t="n">
        <v>100</v>
      </c>
      <c r="I4917" s="21" t="n">
        <f>G4917*H4917*7</f>
        <v>280</v>
      </c>
      <c r="J4917" s="13" t="s">
        <v>126</v>
      </c>
      <c r="K4917" s="15" t="s">
        <v>139</v>
      </c>
      <c r="L4917" s="15"/>
      <c r="M4917" s="16"/>
      <c r="N4917" s="12"/>
      <c r="O4917" s="12"/>
      <c r="P4917" s="12"/>
      <c r="Q4917" s="23" t="n">
        <f>M4919/H4917</f>
        <v>0.2</v>
      </c>
    </row>
    <row r="4918" ht="22.5" customHeight="1">
      <c r="A4918" s="78"/>
      <c r="B4918" s="34"/>
      <c r="C4918" s="13"/>
      <c r="D4918" s="20"/>
      <c r="E4918" s="20"/>
      <c r="F4918" s="20"/>
      <c r="G4918" s="106"/>
      <c r="H4918" s="20"/>
      <c r="I4918" s="20"/>
      <c r="J4918" s="13" t="s">
        <v>127</v>
      </c>
      <c r="K4918" s="15" t="n">
        <v>1952</v>
      </c>
      <c r="L4918" s="15" t="n">
        <v>94</v>
      </c>
      <c r="M4918" s="16" t="n">
        <v>2</v>
      </c>
      <c r="N4918" s="12" t="n">
        <v>0.009</v>
      </c>
      <c r="O4918" s="12" t="n">
        <v>0.4</v>
      </c>
      <c r="P4918" s="12" t="n">
        <v>0.8</v>
      </c>
      <c r="Q4918" s="26"/>
    </row>
    <row r="4919" ht="22.5" customHeight="1">
      <c r="A4919" s="78"/>
      <c r="B4919" s="34"/>
      <c r="C4919" s="13"/>
      <c r="D4919" s="20"/>
      <c r="E4919" s="20"/>
      <c r="F4919" s="20"/>
      <c r="G4919" s="106"/>
      <c r="H4919" s="20"/>
      <c r="I4919" s="20"/>
      <c r="J4919" s="13" t="s">
        <v>128</v>
      </c>
      <c r="K4919" s="15" t="n">
        <v>4186</v>
      </c>
      <c r="L4919" s="15" t="n">
        <v>289</v>
      </c>
      <c r="M4919" s="16" t="n">
        <v>20</v>
      </c>
      <c r="N4919" s="12" t="n">
        <v>0.028</v>
      </c>
      <c r="O4919" s="12" t="n">
        <v>0.4</v>
      </c>
      <c r="P4919" s="12" t="n">
        <v>8</v>
      </c>
      <c r="Q4919" s="26"/>
    </row>
    <row r="4920" ht="22.5" customHeight="1">
      <c r="A4920" s="78"/>
      <c r="B4920" s="34"/>
      <c r="C4920" s="13" t="n">
        <v>91538300</v>
      </c>
      <c r="D4920" s="13" t="s">
        <v>74</v>
      </c>
      <c r="E4920" s="13" t="s">
        <v>36</v>
      </c>
      <c r="F4920" s="13" t="s">
        <v>15</v>
      </c>
      <c r="G4920" s="24" t="n">
        <v>0.14</v>
      </c>
      <c r="H4920" s="13" t="n">
        <v>300</v>
      </c>
      <c r="I4920" s="21" t="n">
        <f>G4920*H4920*7</f>
        <v>294</v>
      </c>
      <c r="J4920" s="13" t="s">
        <v>126</v>
      </c>
      <c r="K4920" s="15" t="s">
        <v>139</v>
      </c>
      <c r="L4920" s="15"/>
      <c r="M4920" s="16"/>
      <c r="N4920" s="12"/>
      <c r="O4920" s="12"/>
      <c r="P4920" s="12"/>
      <c r="Q4920" s="23" t="n">
        <f>M4922/H4920</f>
        <v>0.0233333333333333</v>
      </c>
    </row>
    <row r="4921" ht="22.5" customHeight="1">
      <c r="A4921" s="78"/>
      <c r="B4921" s="34"/>
      <c r="C4921" s="13"/>
      <c r="D4921" s="20"/>
      <c r="E4921" s="20"/>
      <c r="F4921" s="20"/>
      <c r="G4921" s="106"/>
      <c r="H4921" s="20"/>
      <c r="I4921" s="20"/>
      <c r="J4921" s="13" t="s">
        <v>127</v>
      </c>
      <c r="K4921" s="15" t="n">
        <v>1529</v>
      </c>
      <c r="L4921" s="15" t="n">
        <v>302</v>
      </c>
      <c r="M4921" s="16" t="n">
        <v>4</v>
      </c>
      <c r="N4921" s="12" t="n">
        <v>0.002</v>
      </c>
      <c r="O4921" s="12" t="n">
        <v>0.14</v>
      </c>
      <c r="P4921" s="12" t="n">
        <v>0.56</v>
      </c>
      <c r="Q4921" s="26"/>
    </row>
    <row r="4922" ht="22.5" customHeight="1">
      <c r="A4922" s="78"/>
      <c r="B4922" s="34"/>
      <c r="C4922" s="13"/>
      <c r="D4922" s="20"/>
      <c r="E4922" s="20"/>
      <c r="F4922" s="20"/>
      <c r="G4922" s="106"/>
      <c r="H4922" s="20"/>
      <c r="I4922" s="20"/>
      <c r="J4922" s="13" t="s">
        <v>128</v>
      </c>
      <c r="K4922" s="15" t="n">
        <v>3141</v>
      </c>
      <c r="L4922" s="15" t="n">
        <v>535</v>
      </c>
      <c r="M4922" s="16" t="n">
        <v>7</v>
      </c>
      <c r="N4922" s="12" t="n">
        <v>0.002</v>
      </c>
      <c r="O4922" s="12" t="n">
        <v>0.14</v>
      </c>
      <c r="P4922" s="12" t="n">
        <v>0.98</v>
      </c>
      <c r="Q4922" s="26"/>
    </row>
    <row r="4923" ht="22.5" customHeight="1">
      <c r="A4923" s="78"/>
      <c r="B4923" s="34"/>
      <c r="C4923" s="13" t="n">
        <v>91538301</v>
      </c>
      <c r="D4923" s="13" t="s">
        <v>74</v>
      </c>
      <c r="E4923" s="13" t="s">
        <v>14</v>
      </c>
      <c r="F4923" s="13" t="s">
        <v>15</v>
      </c>
      <c r="G4923" s="24" t="n">
        <v>0.22</v>
      </c>
      <c r="H4923" s="13" t="n">
        <v>200</v>
      </c>
      <c r="I4923" s="21" t="n">
        <f>G4923*H4923*7</f>
        <v>308</v>
      </c>
      <c r="J4923" s="13" t="s">
        <v>126</v>
      </c>
      <c r="K4923" s="15" t="s">
        <v>139</v>
      </c>
      <c r="L4923" s="15"/>
      <c r="M4923" s="16"/>
      <c r="N4923" s="12"/>
      <c r="O4923" s="12"/>
      <c r="P4923" s="12"/>
      <c r="Q4923" s="23" t="n">
        <f>M4925/H4923</f>
        <v>0.01</v>
      </c>
    </row>
    <row r="4924" ht="22.5" customHeight="1">
      <c r="A4924" s="78"/>
      <c r="B4924" s="34"/>
      <c r="C4924" s="13"/>
      <c r="D4924" s="20"/>
      <c r="E4924" s="20"/>
      <c r="F4924" s="20"/>
      <c r="G4924" s="106"/>
      <c r="H4924" s="20"/>
      <c r="I4924" s="20"/>
      <c r="J4924" s="13" t="s">
        <v>127</v>
      </c>
      <c r="K4924" s="15" t="n">
        <v>97</v>
      </c>
      <c r="L4924" s="15" t="n">
        <v>25</v>
      </c>
      <c r="M4924" s="16" t="n">
        <v>0</v>
      </c>
      <c r="N4924" s="12" t="n">
        <v>0</v>
      </c>
      <c r="O4924" s="12" t="n">
        <v>0</v>
      </c>
      <c r="P4924" s="12" t="n">
        <v>0</v>
      </c>
      <c r="Q4924" s="26"/>
    </row>
    <row r="4925" ht="22.5" customHeight="1">
      <c r="A4925" s="78"/>
      <c r="B4925" s="34"/>
      <c r="C4925" s="13"/>
      <c r="D4925" s="20"/>
      <c r="E4925" s="20"/>
      <c r="F4925" s="20"/>
      <c r="G4925" s="106"/>
      <c r="H4925" s="20"/>
      <c r="I4925" s="20"/>
      <c r="J4925" s="13" t="s">
        <v>128</v>
      </c>
      <c r="K4925" s="15" t="n">
        <v>232</v>
      </c>
      <c r="L4925" s="15" t="n">
        <v>51</v>
      </c>
      <c r="M4925" s="16" t="n">
        <v>2</v>
      </c>
      <c r="N4925" s="12" t="n">
        <v>0.009</v>
      </c>
      <c r="O4925" s="12" t="n">
        <v>0.22</v>
      </c>
      <c r="P4925" s="12" t="n">
        <v>0.44</v>
      </c>
      <c r="Q4925" s="26"/>
    </row>
    <row r="4926" ht="22.5" customHeight="1">
      <c r="A4926" s="78"/>
      <c r="B4926" s="34"/>
      <c r="C4926" s="13" t="n">
        <v>91538306</v>
      </c>
      <c r="D4926" s="13" t="s">
        <v>74</v>
      </c>
      <c r="E4926" s="13" t="s">
        <v>71</v>
      </c>
      <c r="F4926" s="13" t="s">
        <v>15</v>
      </c>
      <c r="G4926" s="24" t="n">
        <v>0.18</v>
      </c>
      <c r="H4926" s="13" t="n">
        <v>250</v>
      </c>
      <c r="I4926" s="21" t="n">
        <f>G4926*H4926*7</f>
        <v>315</v>
      </c>
      <c r="J4926" s="13" t="s">
        <v>126</v>
      </c>
      <c r="K4926" s="15" t="s">
        <v>139</v>
      </c>
      <c r="L4926" s="15"/>
      <c r="M4926" s="16"/>
      <c r="N4926" s="12"/>
      <c r="O4926" s="12"/>
      <c r="P4926" s="12"/>
      <c r="Q4926" s="23" t="n">
        <f>M4928/H4926</f>
        <v>0.016</v>
      </c>
    </row>
    <row r="4927" ht="22.5" customHeight="1">
      <c r="A4927" s="78"/>
      <c r="B4927" s="34"/>
      <c r="C4927" s="13"/>
      <c r="D4927" s="20"/>
      <c r="E4927" s="20"/>
      <c r="F4927" s="20"/>
      <c r="G4927" s="106"/>
      <c r="H4927" s="20"/>
      <c r="I4927" s="20"/>
      <c r="J4927" s="13" t="s">
        <v>127</v>
      </c>
      <c r="K4927" s="15" t="n">
        <v>720</v>
      </c>
      <c r="L4927" s="15" t="n">
        <v>199</v>
      </c>
      <c r="M4927" s="16" t="n">
        <v>2</v>
      </c>
      <c r="N4927" s="12" t="n">
        <v>0.002</v>
      </c>
      <c r="O4927" s="12" t="n">
        <v>0.18</v>
      </c>
      <c r="P4927" s="12" t="n">
        <v>0.36</v>
      </c>
      <c r="Q4927" s="26"/>
    </row>
    <row r="4928" ht="22.5" customHeight="1">
      <c r="A4928" s="78"/>
      <c r="B4928" s="34"/>
      <c r="C4928" s="13"/>
      <c r="D4928" s="20"/>
      <c r="E4928" s="20"/>
      <c r="F4928" s="20"/>
      <c r="G4928" s="106"/>
      <c r="H4928" s="20"/>
      <c r="I4928" s="20"/>
      <c r="J4928" s="13" t="s">
        <v>128</v>
      </c>
      <c r="K4928" s="15" t="n">
        <v>1505</v>
      </c>
      <c r="L4928" s="15" t="n">
        <v>381</v>
      </c>
      <c r="M4928" s="16" t="n">
        <v>4</v>
      </c>
      <c r="N4928" s="12" t="n">
        <v>0.002</v>
      </c>
      <c r="O4928" s="12" t="n">
        <v>0.18</v>
      </c>
      <c r="P4928" s="12" t="n">
        <v>0.72</v>
      </c>
      <c r="Q4928" s="26"/>
    </row>
    <row r="4929" ht="22.5" customHeight="1">
      <c r="A4929" s="78"/>
      <c r="B4929" s="34"/>
      <c r="C4929" s="13" t="n">
        <v>91538307</v>
      </c>
      <c r="D4929" s="13" t="s">
        <v>74</v>
      </c>
      <c r="E4929" s="13" t="s">
        <v>17</v>
      </c>
      <c r="F4929" s="13" t="s">
        <v>15</v>
      </c>
      <c r="G4929" s="24" t="n">
        <v>0.22</v>
      </c>
      <c r="H4929" s="13" t="n">
        <v>200</v>
      </c>
      <c r="I4929" s="21" t="n">
        <f>G4929*H4929*7</f>
        <v>308</v>
      </c>
      <c r="J4929" s="13" t="s">
        <v>126</v>
      </c>
      <c r="K4929" s="15" t="s">
        <v>139</v>
      </c>
      <c r="L4929" s="15"/>
      <c r="M4929" s="16"/>
      <c r="N4929" s="12"/>
      <c r="O4929" s="12"/>
      <c r="P4929" s="12"/>
      <c r="Q4929" s="23" t="n">
        <f>M4931/H4929</f>
        <v>0</v>
      </c>
    </row>
    <row r="4930" ht="22.5" customHeight="1">
      <c r="A4930" s="78"/>
      <c r="B4930" s="34"/>
      <c r="C4930" s="13"/>
      <c r="D4930" s="20"/>
      <c r="E4930" s="20"/>
      <c r="F4930" s="20"/>
      <c r="G4930" s="106"/>
      <c r="H4930" s="20"/>
      <c r="I4930" s="20"/>
      <c r="J4930" s="13" t="s">
        <v>127</v>
      </c>
      <c r="K4930" s="15" t="s">
        <v>139</v>
      </c>
      <c r="L4930" s="15"/>
      <c r="M4930" s="16"/>
      <c r="N4930" s="12"/>
      <c r="O4930" s="12"/>
      <c r="P4930" s="12"/>
      <c r="Q4930" s="26"/>
    </row>
    <row r="4931" ht="22.5" customHeight="1">
      <c r="A4931" s="78"/>
      <c r="B4931" s="34"/>
      <c r="C4931" s="13"/>
      <c r="D4931" s="20"/>
      <c r="E4931" s="20"/>
      <c r="F4931" s="20"/>
      <c r="G4931" s="106"/>
      <c r="H4931" s="20"/>
      <c r="I4931" s="20"/>
      <c r="J4931" s="13" t="s">
        <v>128</v>
      </c>
      <c r="K4931" s="15" t="n">
        <v>31</v>
      </c>
      <c r="L4931" s="15" t="n">
        <v>6</v>
      </c>
      <c r="M4931" s="16" t="n">
        <v>0</v>
      </c>
      <c r="N4931" s="12" t="n">
        <v>0</v>
      </c>
      <c r="O4931" s="12" t="n">
        <v>0</v>
      </c>
      <c r="P4931" s="12" t="n">
        <v>0</v>
      </c>
      <c r="Q4931" s="26"/>
    </row>
    <row r="4932" ht="22.5" customHeight="1">
      <c r="A4932" s="78"/>
      <c r="B4932" s="34"/>
      <c r="C4932" s="13" t="n">
        <v>91538308</v>
      </c>
      <c r="D4932" s="13" t="s">
        <v>74</v>
      </c>
      <c r="E4932" s="13" t="s">
        <v>11</v>
      </c>
      <c r="F4932" s="13" t="s">
        <v>15</v>
      </c>
      <c r="G4932" s="24" t="n">
        <v>0.18</v>
      </c>
      <c r="H4932" s="13" t="n">
        <v>200</v>
      </c>
      <c r="I4932" s="21" t="n">
        <f>G4932*H4932*7</f>
        <v>252</v>
      </c>
      <c r="J4932" s="13" t="s">
        <v>126</v>
      </c>
      <c r="K4932" s="15" t="s">
        <v>139</v>
      </c>
      <c r="L4932" s="15"/>
      <c r="M4932" s="16"/>
      <c r="N4932" s="12"/>
      <c r="O4932" s="12"/>
      <c r="P4932" s="12"/>
      <c r="Q4932" s="23" t="n">
        <f>M4934/H4932</f>
        <v>0</v>
      </c>
    </row>
    <row r="4933" ht="22.5" customHeight="1">
      <c r="A4933" s="78"/>
      <c r="B4933" s="34"/>
      <c r="C4933" s="13"/>
      <c r="D4933" s="20"/>
      <c r="E4933" s="20"/>
      <c r="F4933" s="20"/>
      <c r="G4933" s="106"/>
      <c r="H4933" s="20"/>
      <c r="I4933" s="20"/>
      <c r="J4933" s="13" t="s">
        <v>127</v>
      </c>
      <c r="K4933" s="15" t="n">
        <v>41</v>
      </c>
      <c r="L4933" s="15" t="n">
        <v>3</v>
      </c>
      <c r="M4933" s="16" t="n">
        <v>0</v>
      </c>
      <c r="N4933" s="12" t="n">
        <v>0</v>
      </c>
      <c r="O4933" s="12" t="n">
        <v>0</v>
      </c>
      <c r="P4933" s="12" t="n">
        <v>0</v>
      </c>
      <c r="Q4933" s="26"/>
    </row>
    <row r="4934" ht="22.5" customHeight="1">
      <c r="A4934" s="78"/>
      <c r="B4934" s="34"/>
      <c r="C4934" s="13"/>
      <c r="D4934" s="20"/>
      <c r="E4934" s="20"/>
      <c r="F4934" s="20"/>
      <c r="G4934" s="106"/>
      <c r="H4934" s="20"/>
      <c r="I4934" s="20"/>
      <c r="J4934" s="13" t="s">
        <v>128</v>
      </c>
      <c r="K4934" s="15" t="n">
        <v>121</v>
      </c>
      <c r="L4934" s="15" t="n">
        <v>10</v>
      </c>
      <c r="M4934" s="16" t="n">
        <v>0</v>
      </c>
      <c r="N4934" s="12" t="n">
        <v>0</v>
      </c>
      <c r="O4934" s="12" t="n">
        <v>0</v>
      </c>
      <c r="P4934" s="12" t="n">
        <v>0</v>
      </c>
      <c r="Q4934" s="26"/>
    </row>
    <row r="4935" ht="22.5" customHeight="1">
      <c r="A4935" s="78"/>
      <c r="B4935" s="34"/>
      <c r="C4935" s="13" t="n">
        <v>91538309</v>
      </c>
      <c r="D4935" s="13" t="s">
        <v>74</v>
      </c>
      <c r="E4935" s="13" t="s">
        <v>46</v>
      </c>
      <c r="F4935" s="13" t="s">
        <v>15</v>
      </c>
      <c r="G4935" s="24" t="n">
        <v>0.18</v>
      </c>
      <c r="H4935" s="13" t="n">
        <v>198</v>
      </c>
      <c r="I4935" s="21" t="n">
        <f>G4935*H4935*7</f>
        <v>249.48</v>
      </c>
      <c r="J4935" s="13" t="s">
        <v>126</v>
      </c>
      <c r="K4935" s="15" t="s">
        <v>139</v>
      </c>
      <c r="L4935" s="15"/>
      <c r="M4935" s="16"/>
      <c r="N4935" s="12"/>
      <c r="O4935" s="12"/>
      <c r="P4935" s="12"/>
      <c r="Q4935" s="23" t="n">
        <f>M4937/H4935</f>
        <v>0.0101010101010101</v>
      </c>
    </row>
    <row r="4936" ht="22.5" customHeight="1">
      <c r="A4936" s="78"/>
      <c r="B4936" s="34"/>
      <c r="C4936" s="13"/>
      <c r="D4936" s="20"/>
      <c r="E4936" s="20"/>
      <c r="F4936" s="20"/>
      <c r="G4936" s="106"/>
      <c r="H4936" s="20"/>
      <c r="I4936" s="20"/>
      <c r="J4936" s="13" t="s">
        <v>127</v>
      </c>
      <c r="K4936" s="15" t="n">
        <v>116</v>
      </c>
      <c r="L4936" s="15" t="n">
        <v>20</v>
      </c>
      <c r="M4936" s="16" t="n">
        <v>1</v>
      </c>
      <c r="N4936" s="12" t="n">
        <v>0.009</v>
      </c>
      <c r="O4936" s="12" t="n">
        <v>0.18</v>
      </c>
      <c r="P4936" s="12" t="n">
        <v>0.18</v>
      </c>
      <c r="Q4936" s="26"/>
    </row>
    <row r="4937" ht="22.5" customHeight="1">
      <c r="A4937" s="78"/>
      <c r="B4937" s="34"/>
      <c r="C4937" s="13"/>
      <c r="D4937" s="20"/>
      <c r="E4937" s="20"/>
      <c r="F4937" s="20"/>
      <c r="G4937" s="106"/>
      <c r="H4937" s="20"/>
      <c r="I4937" s="20"/>
      <c r="J4937" s="13" t="s">
        <v>128</v>
      </c>
      <c r="K4937" s="15" t="n">
        <v>264</v>
      </c>
      <c r="L4937" s="15" t="n">
        <v>38</v>
      </c>
      <c r="M4937" s="16" t="n">
        <v>2</v>
      </c>
      <c r="N4937" s="12" t="n">
        <v>0.009</v>
      </c>
      <c r="O4937" s="12" t="n">
        <v>0.18</v>
      </c>
      <c r="P4937" s="12" t="n">
        <v>0.36</v>
      </c>
      <c r="Q4937" s="26"/>
    </row>
    <row r="4938" ht="22.5" customHeight="1">
      <c r="A4938" s="78"/>
      <c r="B4938" s="34"/>
      <c r="C4938" s="13" t="n">
        <v>11511535</v>
      </c>
      <c r="D4938" s="13" t="s">
        <v>81</v>
      </c>
      <c r="E4938" s="13" t="s">
        <v>14</v>
      </c>
      <c r="F4938" s="13" t="s">
        <v>26</v>
      </c>
      <c r="G4938" s="24" t="n">
        <v>0.3</v>
      </c>
      <c r="H4938" s="13" t="n">
        <v>200</v>
      </c>
      <c r="I4938" s="21" t="n">
        <f>G4938*H4938*7</f>
        <v>420</v>
      </c>
      <c r="J4938" s="13" t="s">
        <v>126</v>
      </c>
      <c r="K4938" s="15" t="n">
        <v>32949</v>
      </c>
      <c r="L4938" s="15" t="n">
        <v>165</v>
      </c>
      <c r="M4938" s="16" t="n">
        <v>12</v>
      </c>
      <c r="N4938" s="12" t="n">
        <v>0.03</v>
      </c>
      <c r="O4938" s="12" t="n">
        <v>0.43</v>
      </c>
      <c r="P4938" s="12" t="n">
        <v>5.16</v>
      </c>
      <c r="Q4938" s="23" t="n">
        <f>M4940/H4938</f>
        <v>0.93</v>
      </c>
    </row>
    <row r="4939" ht="22.5" customHeight="1">
      <c r="A4939" s="78"/>
      <c r="B4939" s="34"/>
      <c r="C4939" s="13"/>
      <c r="D4939" s="20"/>
      <c r="E4939" s="20"/>
      <c r="F4939" s="20"/>
      <c r="G4939" s="106"/>
      <c r="H4939" s="20"/>
      <c r="I4939" s="20"/>
      <c r="J4939" s="13" t="s">
        <v>127</v>
      </c>
      <c r="K4939" s="15" t="n">
        <v>422787</v>
      </c>
      <c r="L4939" s="15" t="n">
        <v>1549</v>
      </c>
      <c r="M4939" s="16" t="n">
        <v>126</v>
      </c>
      <c r="N4939" s="12" t="n">
        <v>0.03</v>
      </c>
      <c r="O4939" s="12" t="n">
        <v>0.41</v>
      </c>
      <c r="P4939" s="12" t="n">
        <v>51.87</v>
      </c>
      <c r="Q4939" s="26"/>
    </row>
    <row r="4940" ht="22.5" customHeight="1">
      <c r="A4940" s="78"/>
      <c r="B4940" s="34"/>
      <c r="C4940" s="13"/>
      <c r="D4940" s="20"/>
      <c r="E4940" s="20"/>
      <c r="F4940" s="20"/>
      <c r="G4940" s="106"/>
      <c r="H4940" s="20"/>
      <c r="I4940" s="47"/>
      <c r="J4940" s="38" t="s">
        <v>128</v>
      </c>
      <c r="K4940" s="15" t="n">
        <v>498279</v>
      </c>
      <c r="L4940" s="15" t="n">
        <v>1871</v>
      </c>
      <c r="M4940" s="16" t="n">
        <v>186</v>
      </c>
      <c r="N4940" s="12" t="n">
        <v>0.03</v>
      </c>
      <c r="O4940" s="12" t="n">
        <v>0.32</v>
      </c>
      <c r="P4940" s="12" t="n">
        <v>60.13</v>
      </c>
      <c r="Q4940" s="26"/>
    </row>
    <row r="4941" ht="22.5" customHeight="1">
      <c r="A4941" s="78"/>
      <c r="B4941" s="34"/>
      <c r="C4941" s="13" t="n">
        <v>11792342</v>
      </c>
      <c r="D4941" s="13" t="s">
        <v>87</v>
      </c>
      <c r="E4941" s="13" t="s">
        <v>42</v>
      </c>
      <c r="F4941" s="13" t="s">
        <v>15</v>
      </c>
      <c r="G4941" s="24" t="n">
        <v>0.2</v>
      </c>
      <c r="H4941" s="52" t="n">
        <v>40</v>
      </c>
      <c r="I4941" s="21" t="n">
        <f>G4941*H4941*7</f>
        <v>56</v>
      </c>
      <c r="J4941" s="13" t="s">
        <v>126</v>
      </c>
      <c r="K4941" s="15" t="n">
        <v>43</v>
      </c>
      <c r="L4941" s="15" t="n">
        <v>7</v>
      </c>
      <c r="M4941" s="16" t="n">
        <v>0</v>
      </c>
      <c r="N4941" s="12" t="n">
        <v>0</v>
      </c>
      <c r="O4941" s="12" t="n">
        <v>0</v>
      </c>
      <c r="P4941" s="12" t="n">
        <v>0</v>
      </c>
      <c r="Q4941" s="23" t="n">
        <f>M4943/H4941</f>
        <v>0</v>
      </c>
    </row>
    <row r="4942" ht="22.5" customHeight="1">
      <c r="A4942" s="78"/>
      <c r="B4942" s="34"/>
      <c r="C4942" s="13"/>
      <c r="D4942" s="20"/>
      <c r="E4942" s="20"/>
      <c r="F4942" s="20"/>
      <c r="G4942" s="106"/>
      <c r="H4942" s="54"/>
      <c r="I4942" s="20"/>
      <c r="J4942" s="13" t="s">
        <v>127</v>
      </c>
      <c r="K4942" s="15" t="n">
        <v>7172</v>
      </c>
      <c r="L4942" s="15" t="n">
        <v>363</v>
      </c>
      <c r="M4942" s="16" t="n">
        <v>0</v>
      </c>
      <c r="N4942" s="12" t="n">
        <v>0</v>
      </c>
      <c r="O4942" s="12" t="n">
        <v>0</v>
      </c>
      <c r="P4942" s="12" t="n">
        <v>0</v>
      </c>
      <c r="Q4942" s="26"/>
    </row>
    <row r="4943" ht="22.5" customHeight="1">
      <c r="A4943" s="78"/>
      <c r="B4943" s="34"/>
      <c r="C4943" s="13"/>
      <c r="D4943" s="20"/>
      <c r="E4943" s="20"/>
      <c r="F4943" s="20"/>
      <c r="G4943" s="107"/>
      <c r="H4943" s="55"/>
      <c r="I4943" s="20"/>
      <c r="J4943" s="13" t="s">
        <v>128</v>
      </c>
      <c r="K4943" s="15" t="n">
        <v>16466</v>
      </c>
      <c r="L4943" s="15" t="n">
        <v>635</v>
      </c>
      <c r="M4943" s="16" t="n">
        <v>0</v>
      </c>
      <c r="N4943" s="12" t="n">
        <v>0</v>
      </c>
      <c r="O4943" s="12" t="n">
        <v>0</v>
      </c>
      <c r="P4943" s="12" t="n">
        <v>0</v>
      </c>
      <c r="Q4943" s="26"/>
    </row>
    <row r="4944" ht="22.5" customHeight="1">
      <c r="A4944" s="78"/>
      <c r="B4944" s="34"/>
      <c r="C4944" s="13" t="n">
        <v>5365722</v>
      </c>
      <c r="D4944" s="13" t="s">
        <v>67</v>
      </c>
      <c r="E4944" s="13" t="s">
        <v>65</v>
      </c>
      <c r="F4944" s="13" t="s">
        <v>12</v>
      </c>
      <c r="G4944" s="24" t="n">
        <v>0.3</v>
      </c>
      <c r="H4944" s="52" t="n">
        <v>50</v>
      </c>
      <c r="I4944" s="21" t="n">
        <f>G4944*H4944*7</f>
        <v>105</v>
      </c>
      <c r="J4944" s="13" t="s">
        <v>126</v>
      </c>
      <c r="K4944" s="15" t="s">
        <v>139</v>
      </c>
      <c r="L4944" s="15"/>
      <c r="M4944" s="16"/>
      <c r="N4944" s="12"/>
      <c r="O4944" s="12"/>
      <c r="P4944" s="12"/>
      <c r="Q4944" s="23" t="n">
        <f>M4946/H4944</f>
        <v>0.42</v>
      </c>
    </row>
    <row r="4945" ht="22.5" customHeight="1">
      <c r="A4945" s="78"/>
      <c r="B4945" s="34"/>
      <c r="C4945" s="13"/>
      <c r="D4945" s="20"/>
      <c r="E4945" s="20"/>
      <c r="F4945" s="20"/>
      <c r="G4945" s="106"/>
      <c r="H4945" s="54"/>
      <c r="I4945" s="20"/>
      <c r="J4945" s="13" t="s">
        <v>127</v>
      </c>
      <c r="K4945" s="15" t="n">
        <v>4310</v>
      </c>
      <c r="L4945" s="15" t="n">
        <v>1410</v>
      </c>
      <c r="M4945" s="16" t="n">
        <v>16</v>
      </c>
      <c r="N4945" s="12" t="n">
        <v>0.003</v>
      </c>
      <c r="O4945" s="12" t="n">
        <v>0.297</v>
      </c>
      <c r="P4945" s="12" t="n">
        <v>4.7491</v>
      </c>
      <c r="Q4945" s="26"/>
    </row>
    <row r="4946" ht="22.5" customHeight="1">
      <c r="A4946" s="78"/>
      <c r="B4946" s="34"/>
      <c r="C4946" s="13"/>
      <c r="D4946" s="20"/>
      <c r="E4946" s="20"/>
      <c r="F4946" s="20"/>
      <c r="G4946" s="107"/>
      <c r="H4946" s="55"/>
      <c r="I4946" s="20"/>
      <c r="J4946" s="13" t="s">
        <v>128</v>
      </c>
      <c r="K4946" s="15" t="n">
        <v>17833</v>
      </c>
      <c r="L4946" s="15" t="n">
        <v>5810</v>
      </c>
      <c r="M4946" s="16" t="n">
        <v>21</v>
      </c>
      <c r="N4946" s="12" t="n">
        <v>0.001</v>
      </c>
      <c r="O4946" s="12" t="n">
        <v>0.291</v>
      </c>
      <c r="P4946" s="12" t="n">
        <v>6.1013</v>
      </c>
      <c r="Q4946" s="26"/>
    </row>
    <row r="4947" ht="22.5" customHeight="1">
      <c r="A4947" s="78"/>
      <c r="B4947" s="34"/>
      <c r="C4947" s="13" t="n">
        <v>11924654</v>
      </c>
      <c r="D4947" s="13" t="s">
        <v>67</v>
      </c>
      <c r="E4947" s="13" t="s">
        <v>65</v>
      </c>
      <c r="F4947" s="13" t="s">
        <v>12</v>
      </c>
      <c r="G4947" s="24" t="n">
        <v>0.3</v>
      </c>
      <c r="H4947" s="52" t="n">
        <v>50</v>
      </c>
      <c r="I4947" s="21" t="n">
        <f>G4947*H4947*7</f>
        <v>105</v>
      </c>
      <c r="J4947" s="13" t="s">
        <v>126</v>
      </c>
      <c r="K4947" s="15" t="s">
        <v>139</v>
      </c>
      <c r="L4947" s="15"/>
      <c r="M4947" s="16"/>
      <c r="N4947" s="12"/>
      <c r="O4947" s="12"/>
      <c r="P4947" s="12"/>
      <c r="Q4947" s="23" t="n">
        <f>M4949/H4947</f>
        <v>0</v>
      </c>
    </row>
    <row r="4948" ht="22.5" customHeight="1">
      <c r="A4948" s="78"/>
      <c r="B4948" s="34"/>
      <c r="C4948" s="13"/>
      <c r="D4948" s="20"/>
      <c r="E4948" s="20"/>
      <c r="F4948" s="20"/>
      <c r="G4948" s="106"/>
      <c r="H4948" s="54"/>
      <c r="I4948" s="20"/>
      <c r="J4948" s="13" t="s">
        <v>127</v>
      </c>
      <c r="K4948" s="15" t="n">
        <v>131</v>
      </c>
      <c r="L4948" s="15" t="n">
        <v>40</v>
      </c>
      <c r="M4948" s="16" t="n">
        <v>0</v>
      </c>
      <c r="N4948" s="12" t="n">
        <v>0.001</v>
      </c>
      <c r="O4948" s="12" t="n">
        <v>0</v>
      </c>
      <c r="P4948" s="12" t="n">
        <v>0.0274</v>
      </c>
      <c r="Q4948" s="26"/>
    </row>
    <row r="4949" ht="22.5" customHeight="1">
      <c r="A4949" s="78"/>
      <c r="B4949" s="34"/>
      <c r="C4949" s="13"/>
      <c r="D4949" s="20"/>
      <c r="E4949" s="20"/>
      <c r="F4949" s="20"/>
      <c r="G4949" s="107"/>
      <c r="H4949" s="55"/>
      <c r="I4949" s="20"/>
      <c r="J4949" s="13" t="s">
        <v>128</v>
      </c>
      <c r="K4949" s="15" t="n">
        <v>369</v>
      </c>
      <c r="L4949" s="15" t="n">
        <v>120</v>
      </c>
      <c r="M4949" s="16" t="n">
        <v>0</v>
      </c>
      <c r="N4949" s="12" t="n">
        <v>0</v>
      </c>
      <c r="O4949" s="12" t="n">
        <v>0</v>
      </c>
      <c r="P4949" s="12" t="n">
        <v>0.0461</v>
      </c>
      <c r="Q4949" s="26"/>
    </row>
    <row r="4950" ht="22.5" customHeight="1">
      <c r="A4950" s="78"/>
      <c r="B4950" s="34"/>
      <c r="C4950" s="13" t="n">
        <v>12011132</v>
      </c>
      <c r="D4950" s="13" t="s">
        <v>88</v>
      </c>
      <c r="E4950" s="13" t="s">
        <v>14</v>
      </c>
      <c r="F4950" s="13" t="s">
        <v>15</v>
      </c>
      <c r="G4950" s="24" t="n">
        <v>0.2</v>
      </c>
      <c r="H4950" s="52" t="n">
        <v>100</v>
      </c>
      <c r="I4950" s="21" t="n">
        <f>G4950*H4950*7</f>
        <v>140</v>
      </c>
      <c r="J4950" s="13" t="s">
        <v>126</v>
      </c>
      <c r="K4950" s="15" t="n">
        <v>24</v>
      </c>
      <c r="L4950" s="15" t="n">
        <v>13</v>
      </c>
      <c r="M4950" s="16" t="n">
        <v>0</v>
      </c>
      <c r="N4950" s="12" t="n">
        <v>0</v>
      </c>
      <c r="O4950" s="12" t="n">
        <v>0</v>
      </c>
      <c r="P4950" s="12" t="n">
        <v>0</v>
      </c>
      <c r="Q4950" s="23" t="n">
        <f>M4952/H4950</f>
        <v>1</v>
      </c>
    </row>
    <row r="4951" ht="22.5" customHeight="1">
      <c r="A4951" s="78"/>
      <c r="B4951" s="34"/>
      <c r="C4951" s="13"/>
      <c r="D4951" s="20"/>
      <c r="E4951" s="20"/>
      <c r="F4951" s="20"/>
      <c r="G4951" s="106"/>
      <c r="H4951" s="54"/>
      <c r="I4951" s="20"/>
      <c r="J4951" s="13" t="s">
        <v>127</v>
      </c>
      <c r="K4951" s="15" t="n">
        <v>2070</v>
      </c>
      <c r="L4951" s="15" t="n">
        <v>581</v>
      </c>
      <c r="M4951" s="16" t="n">
        <v>25</v>
      </c>
      <c r="N4951" s="12" t="n">
        <v>0.009</v>
      </c>
      <c r="O4951" s="12" t="n">
        <v>0.2</v>
      </c>
      <c r="P4951" s="12" t="n">
        <v>5</v>
      </c>
      <c r="Q4951" s="26"/>
    </row>
    <row r="4952" ht="22.5" customHeight="1">
      <c r="A4952" s="78"/>
      <c r="B4952" s="34"/>
      <c r="C4952" s="13"/>
      <c r="D4952" s="20"/>
      <c r="E4952" s="20"/>
      <c r="F4952" s="20"/>
      <c r="G4952" s="107"/>
      <c r="H4952" s="55"/>
      <c r="I4952" s="20"/>
      <c r="J4952" s="13" t="s">
        <v>128</v>
      </c>
      <c r="K4952" s="15" t="n">
        <v>14053</v>
      </c>
      <c r="L4952" s="15" t="n">
        <v>4575</v>
      </c>
      <c r="M4952" s="16" t="n">
        <v>100</v>
      </c>
      <c r="N4952" s="12" t="n">
        <v>0.004</v>
      </c>
      <c r="O4952" s="12" t="n">
        <v>0.2</v>
      </c>
      <c r="P4952" s="12" t="n">
        <v>20</v>
      </c>
      <c r="Q4952" s="26"/>
    </row>
    <row r="4953" ht="22.5" customHeight="1">
      <c r="A4953" s="78"/>
      <c r="B4953" s="34"/>
      <c r="C4953" s="13" t="n">
        <v>12072287</v>
      </c>
      <c r="D4953" s="13" t="s">
        <v>81</v>
      </c>
      <c r="E4953" s="13" t="s">
        <v>14</v>
      </c>
      <c r="F4953" s="13" t="s">
        <v>15</v>
      </c>
      <c r="G4953" s="24" t="n">
        <v>0.5</v>
      </c>
      <c r="H4953" s="52" t="n">
        <v>200</v>
      </c>
      <c r="I4953" s="21" t="n">
        <f>G4953*H4953*7</f>
        <v>700</v>
      </c>
      <c r="J4953" s="13" t="s">
        <v>126</v>
      </c>
      <c r="K4953" s="15" t="n">
        <v>79</v>
      </c>
      <c r="L4953" s="15" t="n">
        <v>20</v>
      </c>
      <c r="M4953" s="16" t="n">
        <v>4</v>
      </c>
      <c r="N4953" s="12" t="n">
        <v>0.043</v>
      </c>
      <c r="O4953" s="12" t="n">
        <v>0.213</v>
      </c>
      <c r="P4953" s="12" t="n">
        <v>0.851</v>
      </c>
      <c r="Q4953" s="23" t="n">
        <f>M4955/H4953</f>
        <v>0.605</v>
      </c>
    </row>
    <row r="4954" ht="22.5" customHeight="1">
      <c r="A4954" s="78"/>
      <c r="B4954" s="34"/>
      <c r="C4954" s="13"/>
      <c r="D4954" s="20"/>
      <c r="E4954" s="20"/>
      <c r="F4954" s="20"/>
      <c r="G4954" s="106"/>
      <c r="H4954" s="54"/>
      <c r="I4954" s="20"/>
      <c r="J4954" s="13" t="s">
        <v>127</v>
      </c>
      <c r="K4954" s="15" t="n">
        <v>2526</v>
      </c>
      <c r="L4954" s="15" t="n">
        <v>592</v>
      </c>
      <c r="M4954" s="16" t="n">
        <v>25</v>
      </c>
      <c r="N4954" s="12" t="n">
        <v>0.009</v>
      </c>
      <c r="O4954" s="12" t="n">
        <v>0.221</v>
      </c>
      <c r="P4954" s="12" t="n">
        <v>5.529</v>
      </c>
      <c r="Q4954" s="26"/>
    </row>
    <row r="4955" ht="22.5" customHeight="1">
      <c r="A4955" s="79"/>
      <c r="B4955" s="30"/>
      <c r="C4955" s="13"/>
      <c r="D4955" s="20"/>
      <c r="E4955" s="20"/>
      <c r="F4955" s="20"/>
      <c r="G4955" s="107"/>
      <c r="H4955" s="55"/>
      <c r="I4955" s="20"/>
      <c r="J4955" s="13" t="s">
        <v>128</v>
      </c>
      <c r="K4955" s="15" t="n">
        <v>7986</v>
      </c>
      <c r="L4955" s="15" t="n">
        <v>1977</v>
      </c>
      <c r="M4955" s="16" t="n">
        <v>121</v>
      </c>
      <c r="N4955" s="12" t="n">
        <v>0.011</v>
      </c>
      <c r="O4955" s="12" t="n">
        <v>0.176</v>
      </c>
      <c r="P4955" s="12" t="n">
        <v>21.244</v>
      </c>
      <c r="Q4955" s="26"/>
    </row>
    <row r="4956" ht="22.5" customHeight="1">
      <c r="A4956" s="19"/>
      <c r="C4956" s="11"/>
      <c r="D4956" s="11"/>
      <c r="E4956" s="11"/>
      <c r="F4956" s="11"/>
      <c r="G4956" s="18"/>
      <c r="H4956" s="11"/>
      <c r="I4956" s="18"/>
      <c r="J4956" s="11"/>
      <c r="K4956" s="16"/>
      <c r="L4956" s="16"/>
      <c r="M4956" s="16"/>
      <c r="N4956" s="16"/>
      <c r="O4956" s="16"/>
      <c r="P4956" s="71"/>
      <c r="Q4956" s="8"/>
    </row>
    <row r="4957" ht="22.5" customHeight="1">
      <c r="A4957" s="19" t="s">
        <v>123</v>
      </c>
      <c r="B4957" s="9" t="s">
        <v>124</v>
      </c>
      <c r="C4957" s="11"/>
      <c r="D4957" s="11"/>
      <c r="E4957" s="11"/>
      <c r="F4957" s="11"/>
      <c r="G4957" s="18"/>
      <c r="H4957" s="11"/>
      <c r="I4957" s="18"/>
      <c r="J4957" s="11"/>
      <c r="K4957" s="22" t="n">
        <f>K4960+K4963+K4966+K4969+K4972+K4975+K4978+K4981+K4984+K4987+K4990+K4993+K4996+K4999+K5002+K5005+K5008+K5011+K5014+K5017+K5020+K5023+K5026+K5029+K5032+K5035+K5038+K5041+K5044+K5047+K5050+K5053+K5056+K5059+K5062+K5065+K5068+K5071+K5074+K5077+K5080+K5083+K5086+K5089+K5092+K5095+K5098+K5101+K5104+K5107+K5110+K5113+K5116+K5119+K5122+K5125+K5128+K5131+K5134+K5137+K5140+K5143+K5146+K5149+K5152+K5155+K5158+K5161+K5164+K5167+K5170+K5173+K5176+K5179+K5182+K5185+K5188+K5191+K5194+K5197+K5200+K5203+K5206+K5209+K5212+K5215+K5218+K5221+K5224+K5227+K5230+K5233+K5236+K5239+K5242+K5245+K5248+K5251+K5254+K5257+K5260+K5263+K5266+K5269+K5272+K5275+K5278+K5281+K5284+K5287+K5290+K5293+K5296+K5299+K5302+K5305+K5308+K5311+K5314+K5317+K5320+K5323+K5326+K5329+K5332+K5335+K5338+K5341+K5344+K5347+K5350+K5353</f>
        <v>9944237</v>
      </c>
      <c r="L4957" s="22" t="n">
        <f>L4960+L4963+L4966+L4969+L4972+L4975+L4978+L4981+L4984+L4987+L4990+L4993+L4996+L4999+L5002+L5005+L5008+L5011+L5014+L5017+L5020+L5023+L5026+L5029+L5032+L5035+L5038+L5041+L5044+L5047+L5050+L5053+L5056+L5059+L5062+L5065+L5068+L5071+L5074+L5077+L5080+L5083+L5086+L5089+L5092+L5095+L5098+L5101+L5104+L5107+L5110+L5113+L5116+L5119+L5122+L5125+L5128+L5131+L5134+L5137+L5140+L5143+L5146+L5149+L5152+L5155+L5158+L5161+L5164+L5167+L5170+L5173+L5176+L5179+L5182+L5185+L5188+L5191+L5194+L5197+L5200+L5203+L5206+L5209+L5212+L5215+L5218+L5221+L5224+L5227+L5230+L5233+L5236+L5239+L5242+L5245+L5248+L5251+L5254+L5257+L5260+L5263+L5266+L5269+L5272+L5275+L5278+L5281+L5284+L5287+L5290+L5293+L5296+L5299+L5302+L5305+L5308+L5311+L5314+L5317+L5320+L5323+L5326+L5329+L5332+L5335+L5338+L5341+L5344+L5347+L5350+L5353</f>
        <v>1316512</v>
      </c>
      <c r="M4957" s="16"/>
      <c r="N4957" s="16"/>
      <c r="O4957" s="16"/>
      <c r="P4957" s="25" t="n">
        <f>P4960+P4963+P4966+P4969+P4972+P4975+P4978+P4981+P4984+P4987+P4990+P4993+P4996+P4999+P5002+P5005+P5008+P5011+P5014+P5017+P5020+P5023+P5026+P5029+P5032+P5035+P5038+P5041+P5044+P5047+P5050+P5053+P5056+P5059+P5062+P5065+P5068+P5071+P5074+P5077+P5080+P5083+P5086+P5089+P5092+P5095+P5098+P5101+P5104+P5107+P5110+P5113+P5116+P5119+P5122+P5125+P5128+P5131+P5134+P5137+P5140+P5143+P5146+P5149+P5152+P5155+P5158+P5161+P5164+P5167+P5170+P5173+P5176+P5179+P5182+P5185+P5188+P5191+P5194+P5197+P5200+P5203+P5206+P5209+P5212+P5215+P5218+P5221+P5224+P5227+P5230+P5233+P5236+P5239+P5242+P5245+P5248+P5251+P5254+P5257+P5260+P5263+P5266+P5269+P5272+P5275+P5278+P5281+P5284+P5287+P5290+P5293+P5296+P5299+P5302+P5305+P5308+P5311+P5314+P5317+P5320+P5323+P5326+P5329+P5332+P5335+P5338+P5341+P5344+P5347+P5350+P5353</f>
        <v>4375.783</v>
      </c>
      <c r="Q4957" s="8"/>
    </row>
    <row r="4958" ht="22.5" customHeight="1">
      <c r="A4958" s="81" t="n">
        <v>46279</v>
      </c>
      <c r="B4958" s="76" t="s">
        <v>125</v>
      </c>
      <c r="C4958" s="13" t="n">
        <v>10813123</v>
      </c>
      <c r="D4958" s="13" t="s">
        <v>10</v>
      </c>
      <c r="E4958" s="13" t="s">
        <v>11</v>
      </c>
      <c r="F4958" s="13" t="s">
        <v>12</v>
      </c>
      <c r="G4958" s="24" t="n">
        <v>0.25</v>
      </c>
      <c r="H4958" s="13" t="n">
        <v>1000</v>
      </c>
      <c r="I4958" s="21" t="n">
        <f>G4958*H4958*7</f>
        <v>1750</v>
      </c>
      <c r="J4958" s="13" t="s">
        <v>126</v>
      </c>
      <c r="K4958" s="11" t="n">
        <v>14868</v>
      </c>
      <c r="L4958" s="11" t="n">
        <v>1574</v>
      </c>
      <c r="M4958" s="11" t="n">
        <v>3</v>
      </c>
      <c r="N4958" s="12" t="n">
        <v>0.001</v>
      </c>
      <c r="O4958" s="12" t="n">
        <v>0.737</v>
      </c>
      <c r="P4958" s="12" t="n">
        <v>2.2103</v>
      </c>
      <c r="Q4958" s="23" t="n">
        <f>M4960/H4958</f>
        <v>0.088</v>
      </c>
    </row>
    <row r="4959" ht="22.5" customHeight="1">
      <c r="A4959" s="78"/>
      <c r="B4959" s="34"/>
      <c r="C4959" s="13"/>
      <c r="D4959" s="20"/>
      <c r="E4959" s="20"/>
      <c r="F4959" s="20"/>
      <c r="G4959" s="29"/>
      <c r="H4959" s="20"/>
      <c r="I4959" s="20"/>
      <c r="J4959" s="13" t="s">
        <v>127</v>
      </c>
      <c r="K4959" s="11" t="n">
        <v>43703</v>
      </c>
      <c r="L4959" s="11" t="n">
        <v>4257</v>
      </c>
      <c r="M4959" s="11" t="n">
        <v>33</v>
      </c>
      <c r="N4959" s="12" t="n">
        <v>0.003</v>
      </c>
      <c r="O4959" s="12" t="n">
        <v>0.431</v>
      </c>
      <c r="P4959" s="12" t="n">
        <v>14.2086</v>
      </c>
      <c r="Q4959" s="26"/>
    </row>
    <row r="4960" ht="22.5" customHeight="1">
      <c r="A4960" s="78"/>
      <c r="B4960" s="34"/>
      <c r="C4960" s="13"/>
      <c r="D4960" s="20"/>
      <c r="E4960" s="20"/>
      <c r="F4960" s="20"/>
      <c r="G4960" s="29"/>
      <c r="H4960" s="20"/>
      <c r="I4960" s="20"/>
      <c r="J4960" s="13" t="s">
        <v>128</v>
      </c>
      <c r="K4960" s="11" t="n">
        <v>95434</v>
      </c>
      <c r="L4960" s="11" t="n">
        <v>9311</v>
      </c>
      <c r="M4960" s="11" t="n">
        <v>88</v>
      </c>
      <c r="N4960" s="12" t="n">
        <v>0.001</v>
      </c>
      <c r="O4960" s="12" t="n">
        <v>0.3663</v>
      </c>
      <c r="P4960" s="12" t="n">
        <v>32.2348</v>
      </c>
      <c r="Q4960" s="26"/>
    </row>
    <row r="4961" ht="22.5" customHeight="1">
      <c r="A4961" s="78"/>
      <c r="B4961" s="34"/>
      <c r="C4961" s="13" t="n">
        <v>1745925</v>
      </c>
      <c r="D4961" s="13" t="s">
        <v>13</v>
      </c>
      <c r="E4961" s="13" t="s">
        <v>14</v>
      </c>
      <c r="F4961" s="13" t="s">
        <v>15</v>
      </c>
      <c r="G4961" s="24" t="n">
        <v>0.15</v>
      </c>
      <c r="H4961" s="13" t="n">
        <v>500</v>
      </c>
      <c r="I4961" s="21" t="n">
        <f>G4961*H4961*7</f>
        <v>525</v>
      </c>
      <c r="J4961" s="13" t="s">
        <v>126</v>
      </c>
      <c r="K4961" s="17" t="n">
        <v>123</v>
      </c>
      <c r="L4961" s="15" t="n">
        <v>37</v>
      </c>
      <c r="M4961" s="15" t="n">
        <v>0</v>
      </c>
      <c r="N4961" s="12" t="n">
        <v>0</v>
      </c>
      <c r="O4961" s="12" t="n">
        <v>0</v>
      </c>
      <c r="P4961" s="12" t="n">
        <v>0</v>
      </c>
      <c r="Q4961" s="23" t="n">
        <f>M4963/H4961</f>
        <v>1</v>
      </c>
    </row>
    <row r="4962" ht="22.5" customHeight="1">
      <c r="A4962" s="78"/>
      <c r="B4962" s="34"/>
      <c r="C4962" s="13"/>
      <c r="D4962" s="20"/>
      <c r="E4962" s="20"/>
      <c r="F4962" s="20"/>
      <c r="G4962" s="29"/>
      <c r="H4962" s="20"/>
      <c r="I4962" s="20"/>
      <c r="J4962" s="13" t="s">
        <v>127</v>
      </c>
      <c r="K4962" s="17" t="n">
        <v>18038</v>
      </c>
      <c r="L4962" s="15" t="n">
        <v>8586</v>
      </c>
      <c r="M4962" s="15" t="n">
        <v>323</v>
      </c>
      <c r="N4962" s="12" t="n">
        <v>0.006</v>
      </c>
      <c r="O4962" s="12" t="n">
        <v>0.15</v>
      </c>
      <c r="P4962" s="12" t="n">
        <v>48.45</v>
      </c>
      <c r="Q4962" s="26"/>
    </row>
    <row r="4963" ht="22.5" customHeight="1">
      <c r="A4963" s="78"/>
      <c r="B4963" s="34"/>
      <c r="C4963" s="13"/>
      <c r="D4963" s="20"/>
      <c r="E4963" s="20"/>
      <c r="F4963" s="20"/>
      <c r="G4963" s="29"/>
      <c r="H4963" s="20"/>
      <c r="I4963" s="20"/>
      <c r="J4963" s="13" t="s">
        <v>128</v>
      </c>
      <c r="K4963" s="15" t="n">
        <v>69635</v>
      </c>
      <c r="L4963" s="15" t="n">
        <v>33275</v>
      </c>
      <c r="M4963" s="15" t="n">
        <v>500</v>
      </c>
      <c r="N4963" s="12" t="n">
        <v>0.002</v>
      </c>
      <c r="O4963" s="12" t="n">
        <v>0.15</v>
      </c>
      <c r="P4963" s="12" t="n">
        <v>75</v>
      </c>
      <c r="Q4963" s="26"/>
    </row>
    <row r="4964" ht="22.5" customHeight="1">
      <c r="A4964" s="78"/>
      <c r="B4964" s="34"/>
      <c r="C4964" s="13" t="n">
        <v>6951600</v>
      </c>
      <c r="D4964" s="13" t="s">
        <v>16</v>
      </c>
      <c r="E4964" s="13" t="s">
        <v>17</v>
      </c>
      <c r="F4964" s="13" t="s">
        <v>15</v>
      </c>
      <c r="G4964" s="24" t="n">
        <v>0.17</v>
      </c>
      <c r="H4964" s="13" t="n">
        <v>100</v>
      </c>
      <c r="I4964" s="21" t="n">
        <f>G4964*H4964*7</f>
        <v>119</v>
      </c>
      <c r="J4964" s="13" t="s">
        <v>126</v>
      </c>
      <c r="K4964" s="15" t="n">
        <v>296</v>
      </c>
      <c r="L4964" s="15" t="n">
        <v>128</v>
      </c>
      <c r="M4964" s="15" t="n">
        <v>0</v>
      </c>
      <c r="N4964" s="12" t="n">
        <v>0</v>
      </c>
      <c r="O4964" s="12" t="n">
        <v>0</v>
      </c>
      <c r="P4964" s="12" t="n">
        <v>0</v>
      </c>
      <c r="Q4964" s="23" t="n">
        <f>M4966/H4964</f>
        <v>0.91</v>
      </c>
    </row>
    <row r="4965" ht="22.5" customHeight="1">
      <c r="A4965" s="78"/>
      <c r="B4965" s="34"/>
      <c r="C4965" s="13"/>
      <c r="D4965" s="20"/>
      <c r="E4965" s="20"/>
      <c r="F4965" s="20"/>
      <c r="G4965" s="29"/>
      <c r="H4965" s="20"/>
      <c r="I4965" s="20"/>
      <c r="J4965" s="13" t="s">
        <v>127</v>
      </c>
      <c r="K4965" s="15" t="n">
        <v>7593</v>
      </c>
      <c r="L4965" s="15" t="n">
        <v>3052</v>
      </c>
      <c r="M4965" s="15" t="n">
        <v>48</v>
      </c>
      <c r="N4965" s="12" t="n">
        <v>0.003</v>
      </c>
      <c r="O4965" s="12" t="n">
        <v>0.175</v>
      </c>
      <c r="P4965" s="12" t="n">
        <v>8.398</v>
      </c>
      <c r="Q4965" s="26"/>
    </row>
    <row r="4966" ht="22.5" customHeight="1">
      <c r="A4966" s="78"/>
      <c r="B4966" s="34"/>
      <c r="C4966" s="13"/>
      <c r="D4966" s="20"/>
      <c r="E4966" s="20"/>
      <c r="F4966" s="20"/>
      <c r="G4966" s="29"/>
      <c r="H4966" s="20"/>
      <c r="I4966" s="20"/>
      <c r="J4966" s="13" t="s">
        <v>128</v>
      </c>
      <c r="K4966" s="15" t="n">
        <v>13255</v>
      </c>
      <c r="L4966" s="15" t="n">
        <v>5222</v>
      </c>
      <c r="M4966" s="15" t="n">
        <v>91</v>
      </c>
      <c r="N4966" s="12" t="n">
        <v>0.003</v>
      </c>
      <c r="O4966" s="12" t="n">
        <v>0.176</v>
      </c>
      <c r="P4966" s="12" t="n">
        <v>0.176</v>
      </c>
      <c r="Q4966" s="26"/>
    </row>
    <row r="4967" ht="22.5" customHeight="1">
      <c r="A4967" s="78"/>
      <c r="B4967" s="34"/>
      <c r="C4967" s="13" t="n">
        <v>6951594</v>
      </c>
      <c r="D4967" s="13" t="s">
        <v>16</v>
      </c>
      <c r="E4967" s="13" t="s">
        <v>18</v>
      </c>
      <c r="F4967" s="13" t="s">
        <v>15</v>
      </c>
      <c r="G4967" s="24" t="n">
        <v>0.7</v>
      </c>
      <c r="H4967" s="13" t="n">
        <v>400</v>
      </c>
      <c r="I4967" s="21" t="n">
        <f>G4967*H4967*7</f>
        <v>1960</v>
      </c>
      <c r="J4967" s="13" t="s">
        <v>126</v>
      </c>
      <c r="K4967" s="15" t="n">
        <v>1014</v>
      </c>
      <c r="L4967" s="15" t="n">
        <v>422</v>
      </c>
      <c r="M4967" s="15" t="n">
        <v>3</v>
      </c>
      <c r="N4967" s="12" t="n">
        <v>0.005</v>
      </c>
      <c r="O4967" s="12" t="n">
        <v>0.7</v>
      </c>
      <c r="P4967" s="12" t="n">
        <v>2.1</v>
      </c>
      <c r="Q4967" s="23" t="n">
        <f>M4969/H4967</f>
        <v>0.6275</v>
      </c>
    </row>
    <row r="4968" ht="22.5" customHeight="1">
      <c r="A4968" s="78"/>
      <c r="B4968" s="34"/>
      <c r="C4968" s="13"/>
      <c r="D4968" s="20"/>
      <c r="E4968" s="20"/>
      <c r="F4968" s="20"/>
      <c r="G4968" s="29"/>
      <c r="H4968" s="20"/>
      <c r="I4968" s="20"/>
      <c r="J4968" s="13" t="s">
        <v>127</v>
      </c>
      <c r="K4968" s="15" t="n">
        <v>41157</v>
      </c>
      <c r="L4968" s="15" t="n">
        <v>18126</v>
      </c>
      <c r="M4968" s="15" t="n">
        <v>90</v>
      </c>
      <c r="N4968" s="12" t="n">
        <v>0.005</v>
      </c>
      <c r="O4968" s="12" t="n">
        <v>0.7</v>
      </c>
      <c r="P4968" s="12" t="n">
        <v>63</v>
      </c>
      <c r="Q4968" s="26"/>
    </row>
    <row r="4969" ht="22.5" customHeight="1">
      <c r="A4969" s="78"/>
      <c r="B4969" s="34"/>
      <c r="C4969" s="13"/>
      <c r="D4969" s="20"/>
      <c r="E4969" s="20"/>
      <c r="F4969" s="20"/>
      <c r="G4969" s="29"/>
      <c r="H4969" s="20"/>
      <c r="I4969" s="20"/>
      <c r="J4969" s="13" t="s">
        <v>128</v>
      </c>
      <c r="K4969" s="15" t="n">
        <v>119870</v>
      </c>
      <c r="L4969" s="15" t="n">
        <v>51799</v>
      </c>
      <c r="M4969" s="15" t="n">
        <v>251</v>
      </c>
      <c r="N4969" s="12" t="n">
        <v>0.003</v>
      </c>
      <c r="O4969" s="12" t="n">
        <v>0.7</v>
      </c>
      <c r="P4969" s="12" t="n">
        <v>175.7</v>
      </c>
      <c r="Q4969" s="26"/>
    </row>
    <row r="4970" ht="22.5" customHeight="1">
      <c r="A4970" s="78"/>
      <c r="B4970" s="34"/>
      <c r="C4970" s="13" t="n">
        <v>2732727</v>
      </c>
      <c r="D4970" s="13" t="s">
        <v>10</v>
      </c>
      <c r="E4970" s="13" t="s">
        <v>19</v>
      </c>
      <c r="F4970" s="13" t="s">
        <v>15</v>
      </c>
      <c r="G4970" s="24" t="n">
        <v>0.25</v>
      </c>
      <c r="H4970" s="13" t="n">
        <v>1000</v>
      </c>
      <c r="I4970" s="21" t="n">
        <f>G4970*H4970*7</f>
        <v>1750</v>
      </c>
      <c r="J4970" s="13" t="s">
        <v>126</v>
      </c>
      <c r="K4970" s="15" t="n">
        <v>293</v>
      </c>
      <c r="L4970" s="15" t="n">
        <v>98</v>
      </c>
      <c r="M4970" s="15" t="n">
        <v>8</v>
      </c>
      <c r="N4970" s="12" t="n">
        <v>0.02</v>
      </c>
      <c r="O4970" s="12" t="n">
        <v>0.25</v>
      </c>
      <c r="P4970" s="12" t="n">
        <v>2</v>
      </c>
      <c r="Q4970" s="23" t="n">
        <f>M4972/H4970</f>
        <v>0.325</v>
      </c>
    </row>
    <row r="4971" ht="22.5" customHeight="1">
      <c r="A4971" s="78"/>
      <c r="B4971" s="34"/>
      <c r="C4971" s="13"/>
      <c r="D4971" s="20"/>
      <c r="E4971" s="20"/>
      <c r="F4971" s="20"/>
      <c r="G4971" s="29"/>
      <c r="H4971" s="20"/>
      <c r="I4971" s="20"/>
      <c r="J4971" s="13" t="s">
        <v>127</v>
      </c>
      <c r="K4971" s="15" t="n">
        <v>22906</v>
      </c>
      <c r="L4971" s="15" t="n">
        <v>6465</v>
      </c>
      <c r="M4971" s="15" t="n">
        <v>109</v>
      </c>
      <c r="N4971" s="12" t="n">
        <v>0.004</v>
      </c>
      <c r="O4971" s="12" t="n">
        <v>0.249</v>
      </c>
      <c r="P4971" s="12" t="n">
        <v>27.125</v>
      </c>
      <c r="Q4971" s="26"/>
    </row>
    <row r="4972" ht="22.5" customHeight="1">
      <c r="A4972" s="78"/>
      <c r="B4972" s="34"/>
      <c r="C4972" s="13"/>
      <c r="D4972" s="20"/>
      <c r="E4972" s="20"/>
      <c r="F4972" s="20"/>
      <c r="G4972" s="29"/>
      <c r="H4972" s="20"/>
      <c r="I4972" s="20"/>
      <c r="J4972" s="13" t="s">
        <v>128</v>
      </c>
      <c r="K4972" s="15" t="n">
        <v>40558</v>
      </c>
      <c r="L4972" s="15" t="n">
        <v>12746</v>
      </c>
      <c r="M4972" s="15" t="n">
        <v>325</v>
      </c>
      <c r="N4972" s="12" t="n">
        <v>0.006</v>
      </c>
      <c r="O4972" s="12" t="n">
        <v>0.249</v>
      </c>
      <c r="P4972" s="12" t="n">
        <v>80.9</v>
      </c>
      <c r="Q4972" s="26"/>
    </row>
    <row r="4973" ht="22.5" customHeight="1">
      <c r="A4973" s="78"/>
      <c r="B4973" s="34"/>
      <c r="C4973" s="13" t="n">
        <v>5619156</v>
      </c>
      <c r="D4973" s="13" t="s">
        <v>10</v>
      </c>
      <c r="E4973" s="13" t="s">
        <v>19</v>
      </c>
      <c r="F4973" s="13" t="s">
        <v>12</v>
      </c>
      <c r="G4973" s="24" t="n">
        <v>0.24</v>
      </c>
      <c r="H4973" s="13" t="n">
        <v>500</v>
      </c>
      <c r="I4973" s="21" t="n">
        <f>G4973*H4973*7</f>
        <v>840</v>
      </c>
      <c r="J4973" s="13" t="s">
        <v>126</v>
      </c>
      <c r="K4973" s="15" t="n">
        <v>622</v>
      </c>
      <c r="L4973" s="15" t="n">
        <v>110</v>
      </c>
      <c r="M4973" s="15" t="n">
        <v>0</v>
      </c>
      <c r="N4973" s="12" t="n">
        <v>0</v>
      </c>
      <c r="O4973" s="12" t="n">
        <v>0</v>
      </c>
      <c r="P4973" s="12" t="n">
        <v>0.0377</v>
      </c>
      <c r="Q4973" s="23" t="n">
        <f>M4975/H4973</f>
        <v>0.006</v>
      </c>
    </row>
    <row r="4974" ht="22.5" customHeight="1">
      <c r="A4974" s="78"/>
      <c r="B4974" s="34"/>
      <c r="C4974" s="13"/>
      <c r="D4974" s="20"/>
      <c r="E4974" s="20"/>
      <c r="F4974" s="20"/>
      <c r="G4974" s="29"/>
      <c r="H4974" s="20"/>
      <c r="I4974" s="20"/>
      <c r="J4974" s="13" t="s">
        <v>127</v>
      </c>
      <c r="K4974" s="15" t="n">
        <v>9576</v>
      </c>
      <c r="L4974" s="15" t="n">
        <v>1984</v>
      </c>
      <c r="M4974" s="15" t="n">
        <v>1</v>
      </c>
      <c r="N4974" s="12" t="n">
        <v>0</v>
      </c>
      <c r="O4974" s="12" t="n">
        <v>0.332</v>
      </c>
      <c r="P4974" s="12" t="n">
        <v>0.3322</v>
      </c>
      <c r="Q4974" s="26"/>
    </row>
    <row r="4975" ht="22.5" customHeight="1">
      <c r="A4975" s="78"/>
      <c r="B4975" s="34"/>
      <c r="C4975" s="13"/>
      <c r="D4975" s="20"/>
      <c r="E4975" s="20"/>
      <c r="F4975" s="20"/>
      <c r="G4975" s="29"/>
      <c r="H4975" s="20"/>
      <c r="I4975" s="20"/>
      <c r="J4975" s="13" t="s">
        <v>128</v>
      </c>
      <c r="K4975" s="15" t="n">
        <v>31808</v>
      </c>
      <c r="L4975" s="15" t="n">
        <v>6593</v>
      </c>
      <c r="M4975" s="15" t="n">
        <v>3</v>
      </c>
      <c r="N4975" s="12" t="n">
        <v>0</v>
      </c>
      <c r="O4975" s="12" t="n">
        <v>0.348</v>
      </c>
      <c r="P4975" s="12" t="n">
        <v>1.0447</v>
      </c>
      <c r="Q4975" s="26"/>
    </row>
    <row r="4976" ht="22.5" customHeight="1">
      <c r="A4976" s="78"/>
      <c r="B4976" s="34"/>
      <c r="C4976" s="13" t="n">
        <v>6425889</v>
      </c>
      <c r="D4976" s="13" t="s">
        <v>10</v>
      </c>
      <c r="E4976" s="13" t="s">
        <v>20</v>
      </c>
      <c r="F4976" s="13" t="s">
        <v>15</v>
      </c>
      <c r="G4976" s="24" t="n">
        <v>0.25</v>
      </c>
      <c r="H4976" s="13" t="n">
        <v>400</v>
      </c>
      <c r="I4976" s="21" t="n">
        <f>G4976*H4976*7</f>
        <v>700</v>
      </c>
      <c r="J4976" s="13" t="s">
        <v>126</v>
      </c>
      <c r="K4976" s="15" t="n">
        <v>77</v>
      </c>
      <c r="L4976" s="15" t="n">
        <v>31</v>
      </c>
      <c r="M4976" s="15" t="n">
        <v>0</v>
      </c>
      <c r="N4976" s="12" t="n">
        <v>0</v>
      </c>
      <c r="O4976" s="12" t="n">
        <v>0</v>
      </c>
      <c r="P4976" s="12" t="n">
        <v>0</v>
      </c>
      <c r="Q4976" s="23" t="n">
        <v>0.003</v>
      </c>
    </row>
    <row r="4977" ht="22.5" customHeight="1">
      <c r="A4977" s="78"/>
      <c r="B4977" s="34"/>
      <c r="C4977" s="13"/>
      <c r="D4977" s="20"/>
      <c r="E4977" s="20"/>
      <c r="F4977" s="20"/>
      <c r="G4977" s="29"/>
      <c r="H4977" s="20"/>
      <c r="I4977" s="20"/>
      <c r="J4977" s="13" t="s">
        <v>127</v>
      </c>
      <c r="K4977" s="15" t="n">
        <v>10133</v>
      </c>
      <c r="L4977" s="36" t="n">
        <v>3965</v>
      </c>
      <c r="M4977" s="15" t="n">
        <v>54</v>
      </c>
      <c r="N4977" s="12" t="n">
        <v>0.003</v>
      </c>
      <c r="O4977" s="12" t="n">
        <v>0.251</v>
      </c>
      <c r="P4977" s="12" t="n">
        <v>13.55</v>
      </c>
      <c r="Q4977" s="26"/>
    </row>
    <row r="4978" ht="22.5" customHeight="1">
      <c r="A4978" s="78"/>
      <c r="B4978" s="34"/>
      <c r="C4978" s="13"/>
      <c r="D4978" s="20"/>
      <c r="E4978" s="20"/>
      <c r="F4978" s="20"/>
      <c r="G4978" s="29"/>
      <c r="H4978" s="20"/>
      <c r="I4978" s="20"/>
      <c r="J4978" s="13" t="s">
        <v>128</v>
      </c>
      <c r="K4978" s="15" t="n">
        <v>20639</v>
      </c>
      <c r="L4978" s="15" t="n">
        <v>7854</v>
      </c>
      <c r="M4978" s="15" t="n">
        <v>149</v>
      </c>
      <c r="N4978" s="12" t="n">
        <v>0.005</v>
      </c>
      <c r="O4978" s="12" t="n">
        <v>0.252</v>
      </c>
      <c r="P4978" s="12" t="n">
        <v>37.5</v>
      </c>
      <c r="Q4978" s="26"/>
    </row>
    <row r="4979" ht="22.5" customHeight="1">
      <c r="A4979" s="78"/>
      <c r="B4979" s="34"/>
      <c r="C4979" s="13" t="n">
        <v>6439005</v>
      </c>
      <c r="D4979" s="13" t="s">
        <v>10</v>
      </c>
      <c r="E4979" s="13" t="s">
        <v>20</v>
      </c>
      <c r="F4979" s="13" t="s">
        <v>21</v>
      </c>
      <c r="G4979" s="24" t="n">
        <v>0.25</v>
      </c>
      <c r="H4979" s="13" t="n">
        <v>300</v>
      </c>
      <c r="I4979" s="21" t="n">
        <f>G4979*H4979*7</f>
        <v>525</v>
      </c>
      <c r="J4979" s="13" t="s">
        <v>126</v>
      </c>
      <c r="K4979" s="15" t="n">
        <v>0</v>
      </c>
      <c r="L4979" s="15" t="n">
        <v>0</v>
      </c>
      <c r="M4979" s="15" t="n">
        <v>0</v>
      </c>
      <c r="N4979" s="12" t="n">
        <v>0</v>
      </c>
      <c r="O4979" s="12" t="n">
        <v>0</v>
      </c>
      <c r="P4979" s="12" t="n">
        <v>0</v>
      </c>
      <c r="Q4979" s="23" t="n">
        <f>M4981/H4979</f>
        <v>0.24</v>
      </c>
    </row>
    <row r="4980" ht="22.5" customHeight="1">
      <c r="A4980" s="78"/>
      <c r="B4980" s="34"/>
      <c r="C4980" s="13"/>
      <c r="D4980" s="20"/>
      <c r="E4980" s="20"/>
      <c r="F4980" s="20"/>
      <c r="G4980" s="29"/>
      <c r="H4980" s="20"/>
      <c r="I4980" s="20"/>
      <c r="J4980" s="13" t="s">
        <v>127</v>
      </c>
      <c r="K4980" s="15" t="n">
        <v>20051</v>
      </c>
      <c r="L4980" s="15" t="n">
        <v>7099</v>
      </c>
      <c r="M4980" s="15" t="n">
        <v>29</v>
      </c>
      <c r="N4980" s="12" t="n">
        <v>0.001</v>
      </c>
      <c r="O4980" s="12" t="n">
        <v>0.25</v>
      </c>
      <c r="P4980" s="12" t="n">
        <v>7.25</v>
      </c>
      <c r="Q4980" s="26"/>
    </row>
    <row r="4981" ht="22.5" customHeight="1">
      <c r="A4981" s="78"/>
      <c r="B4981" s="34"/>
      <c r="C4981" s="13"/>
      <c r="D4981" s="20"/>
      <c r="E4981" s="20"/>
      <c r="F4981" s="20"/>
      <c r="G4981" s="29"/>
      <c r="H4981" s="20"/>
      <c r="I4981" s="20"/>
      <c r="J4981" s="13" t="s">
        <v>128</v>
      </c>
      <c r="K4981" s="15" t="n">
        <v>68375</v>
      </c>
      <c r="L4981" s="15" t="n">
        <v>21599</v>
      </c>
      <c r="M4981" s="15" t="n">
        <v>72</v>
      </c>
      <c r="N4981" s="12" t="n">
        <v>0.001</v>
      </c>
      <c r="O4981" s="12" t="n">
        <v>0.25</v>
      </c>
      <c r="P4981" s="12" t="n">
        <v>18</v>
      </c>
      <c r="Q4981" s="26"/>
    </row>
    <row r="4982" ht="22.5" customHeight="1">
      <c r="A4982" s="78"/>
      <c r="B4982" s="34"/>
      <c r="C4982" s="13" t="n">
        <v>7203110</v>
      </c>
      <c r="D4982" s="13" t="s">
        <v>22</v>
      </c>
      <c r="E4982" s="13" t="s">
        <v>23</v>
      </c>
      <c r="F4982" s="13" t="s">
        <v>15</v>
      </c>
      <c r="G4982" s="24" t="n">
        <v>0.2</v>
      </c>
      <c r="H4982" s="13" t="n">
        <v>100</v>
      </c>
      <c r="I4982" s="21" t="n">
        <f>G4982*H4982*7</f>
        <v>140</v>
      </c>
      <c r="J4982" s="13" t="s">
        <v>126</v>
      </c>
      <c r="K4982" s="15" t="n">
        <v>82</v>
      </c>
      <c r="L4982" s="15" t="n">
        <v>46</v>
      </c>
      <c r="M4982" s="15" t="n">
        <v>0</v>
      </c>
      <c r="N4982" s="12" t="n">
        <v>0</v>
      </c>
      <c r="O4982" s="12" t="n">
        <v>0</v>
      </c>
      <c r="P4982" s="12" t="n">
        <v>0</v>
      </c>
      <c r="Q4982" s="23" t="n">
        <f>M4984/H4982</f>
        <v>0.03</v>
      </c>
    </row>
    <row r="4983" ht="22.5" customHeight="1">
      <c r="A4983" s="78"/>
      <c r="B4983" s="34"/>
      <c r="C4983" s="13"/>
      <c r="D4983" s="20"/>
      <c r="E4983" s="20"/>
      <c r="F4983" s="20"/>
      <c r="G4983" s="29"/>
      <c r="H4983" s="20"/>
      <c r="I4983" s="20"/>
      <c r="J4983" s="13" t="s">
        <v>127</v>
      </c>
      <c r="K4983" s="15" t="n">
        <v>6145</v>
      </c>
      <c r="L4983" s="15" t="n">
        <v>4108</v>
      </c>
      <c r="M4983" s="15" t="n">
        <v>2</v>
      </c>
      <c r="N4983" s="12" t="n">
        <v>0</v>
      </c>
      <c r="O4983" s="12" t="n">
        <v>0.2</v>
      </c>
      <c r="P4983" s="12" t="n">
        <v>0.4</v>
      </c>
      <c r="Q4983" s="26"/>
    </row>
    <row r="4984" ht="22.5" customHeight="1">
      <c r="A4984" s="78"/>
      <c r="B4984" s="34"/>
      <c r="C4984" s="13"/>
      <c r="D4984" s="20"/>
      <c r="E4984" s="20"/>
      <c r="F4984" s="20"/>
      <c r="G4984" s="29"/>
      <c r="H4984" s="20"/>
      <c r="I4984" s="20"/>
      <c r="J4984" s="13" t="s">
        <v>128</v>
      </c>
      <c r="K4984" s="15" t="n">
        <v>12504</v>
      </c>
      <c r="L4984" s="15" t="n">
        <v>8298</v>
      </c>
      <c r="M4984" s="15" t="n">
        <v>3</v>
      </c>
      <c r="N4984" s="12" t="n">
        <v>0</v>
      </c>
      <c r="O4984" s="12" t="n">
        <v>0.2</v>
      </c>
      <c r="P4984" s="12" t="n">
        <v>0.6</v>
      </c>
      <c r="Q4984" s="26"/>
    </row>
    <row r="4985" ht="22.5" customHeight="1">
      <c r="A4985" s="78"/>
      <c r="B4985" s="34"/>
      <c r="C4985" s="13" t="n">
        <v>7202934</v>
      </c>
      <c r="D4985" s="13" t="s">
        <v>22</v>
      </c>
      <c r="E4985" s="13" t="s">
        <v>24</v>
      </c>
      <c r="F4985" s="13" t="s">
        <v>15</v>
      </c>
      <c r="G4985" s="24" t="n">
        <v>0.35</v>
      </c>
      <c r="H4985" s="13" t="n">
        <v>200</v>
      </c>
      <c r="I4985" s="21" t="n">
        <f>G4985*H4985*7</f>
        <v>490</v>
      </c>
      <c r="J4985" s="13" t="s">
        <v>126</v>
      </c>
      <c r="K4985" s="15" t="n">
        <v>676</v>
      </c>
      <c r="L4985" s="15" t="n">
        <v>302</v>
      </c>
      <c r="M4985" s="15" t="n">
        <v>0</v>
      </c>
      <c r="N4985" s="12" t="n">
        <v>0</v>
      </c>
      <c r="O4985" s="12" t="n">
        <v>0</v>
      </c>
      <c r="P4985" s="12" t="n">
        <v>0</v>
      </c>
      <c r="Q4985" s="23" t="n">
        <v>0</v>
      </c>
    </row>
    <row r="4986" ht="22.5" customHeight="1">
      <c r="A4986" s="78"/>
      <c r="B4986" s="34"/>
      <c r="C4986" s="13"/>
      <c r="D4986" s="20"/>
      <c r="E4986" s="20"/>
      <c r="F4986" s="20"/>
      <c r="G4986" s="29"/>
      <c r="H4986" s="20"/>
      <c r="I4986" s="20"/>
      <c r="J4986" s="13" t="s">
        <v>127</v>
      </c>
      <c r="K4986" s="17" t="n">
        <v>237936</v>
      </c>
      <c r="L4986" s="15" t="n">
        <v>147597</v>
      </c>
      <c r="M4986" s="15" t="n">
        <v>88</v>
      </c>
      <c r="N4986" s="12" t="n">
        <v>0</v>
      </c>
      <c r="O4986" s="12" t="n">
        <v>0.35</v>
      </c>
      <c r="P4986" s="12" t="n">
        <v>30.8</v>
      </c>
      <c r="Q4986" s="26"/>
    </row>
    <row r="4987" ht="22.5" customHeight="1">
      <c r="A4987" s="78"/>
      <c r="B4987" s="34"/>
      <c r="C4987" s="13"/>
      <c r="D4987" s="20"/>
      <c r="E4987" s="20"/>
      <c r="F4987" s="20"/>
      <c r="G4987" s="29"/>
      <c r="H4987" s="20"/>
      <c r="I4987" s="20"/>
      <c r="J4987" s="13" t="s">
        <v>128</v>
      </c>
      <c r="K4987" s="15" t="n">
        <v>318934</v>
      </c>
      <c r="L4987" s="15" t="n">
        <v>194349</v>
      </c>
      <c r="M4987" s="15" t="n">
        <v>104</v>
      </c>
      <c r="N4987" s="12" t="n">
        <v>0</v>
      </c>
      <c r="O4987" s="12" t="n">
        <v>0.35</v>
      </c>
      <c r="P4987" s="12" t="n">
        <v>36.4</v>
      </c>
      <c r="Q4987" s="26"/>
    </row>
    <row r="4988" ht="22.5" customHeight="1">
      <c r="A4988" s="78"/>
      <c r="B4988" s="34"/>
      <c r="C4988" s="13" t="n">
        <v>5847496</v>
      </c>
      <c r="D4988" s="13" t="s">
        <v>10</v>
      </c>
      <c r="E4988" s="13" t="s">
        <v>25</v>
      </c>
      <c r="F4988" s="13" t="s">
        <v>12</v>
      </c>
      <c r="G4988" s="24" t="n">
        <v>0.3</v>
      </c>
      <c r="H4988" s="13" t="n">
        <v>200</v>
      </c>
      <c r="I4988" s="21" t="n">
        <f>G4988*H4988*7</f>
        <v>420</v>
      </c>
      <c r="J4988" s="13" t="s">
        <v>126</v>
      </c>
      <c r="K4988" s="15" t="n">
        <v>341</v>
      </c>
      <c r="L4988" s="15" t="n">
        <v>25</v>
      </c>
      <c r="M4988" s="15" t="n">
        <v>0</v>
      </c>
      <c r="N4988" s="12" t="n">
        <v>0</v>
      </c>
      <c r="O4988" s="12" t="n">
        <v>0</v>
      </c>
      <c r="P4988" s="12" t="n">
        <v>0.0202</v>
      </c>
      <c r="Q4988" s="23" t="n">
        <f>M4990/H4988</f>
        <v>0.01</v>
      </c>
    </row>
    <row r="4989" ht="22.5" customHeight="1">
      <c r="A4989" s="78"/>
      <c r="B4989" s="34"/>
      <c r="C4989" s="13"/>
      <c r="D4989" s="20"/>
      <c r="E4989" s="20"/>
      <c r="F4989" s="20"/>
      <c r="G4989" s="29"/>
      <c r="H4989" s="20"/>
      <c r="I4989" s="20"/>
      <c r="J4989" s="13" t="s">
        <v>127</v>
      </c>
      <c r="K4989" s="15" t="n">
        <v>3798</v>
      </c>
      <c r="L4989" s="15" t="n">
        <v>468</v>
      </c>
      <c r="M4989" s="15" t="n">
        <v>0</v>
      </c>
      <c r="N4989" s="12" t="n">
        <v>0</v>
      </c>
      <c r="O4989" s="12" t="n">
        <v>0</v>
      </c>
      <c r="P4989" s="12" t="n">
        <v>0.1142</v>
      </c>
      <c r="Q4989" s="26"/>
    </row>
    <row r="4990" ht="22.5" customHeight="1">
      <c r="A4990" s="78"/>
      <c r="B4990" s="34"/>
      <c r="C4990" s="13"/>
      <c r="D4990" s="20"/>
      <c r="E4990" s="20"/>
      <c r="F4990" s="20"/>
      <c r="G4990" s="29"/>
      <c r="H4990" s="20"/>
      <c r="I4990" s="20"/>
      <c r="J4990" s="13" t="s">
        <v>128</v>
      </c>
      <c r="K4990" s="15" t="n">
        <v>9639</v>
      </c>
      <c r="L4990" s="15" t="n">
        <v>1068</v>
      </c>
      <c r="M4990" s="15" t="n">
        <v>2</v>
      </c>
      <c r="N4990" s="12" t="n">
        <v>0</v>
      </c>
      <c r="O4990" s="12" t="n">
        <v>0.234</v>
      </c>
      <c r="P4990" s="12" t="n">
        <v>0.4678</v>
      </c>
      <c r="Q4990" s="26"/>
    </row>
    <row r="4991" ht="22.5" customHeight="1">
      <c r="A4991" s="78"/>
      <c r="B4991" s="34"/>
      <c r="C4991" s="13" t="n">
        <v>7572369</v>
      </c>
      <c r="D4991" s="13" t="s">
        <v>10</v>
      </c>
      <c r="E4991" s="13" t="s">
        <v>25</v>
      </c>
      <c r="F4991" s="13" t="s">
        <v>15</v>
      </c>
      <c r="G4991" s="24" t="n">
        <v>0.3</v>
      </c>
      <c r="H4991" s="13" t="n">
        <v>400</v>
      </c>
      <c r="I4991" s="21" t="n">
        <f>G4991*H4991*7</f>
        <v>840</v>
      </c>
      <c r="J4991" s="13" t="s">
        <v>126</v>
      </c>
      <c r="K4991" s="15" t="n">
        <v>4</v>
      </c>
      <c r="L4991" s="15" t="n">
        <v>0</v>
      </c>
      <c r="M4991" s="15" t="n">
        <v>0</v>
      </c>
      <c r="N4991" s="12" t="n">
        <v>0</v>
      </c>
      <c r="O4991" s="12" t="n">
        <v>0</v>
      </c>
      <c r="P4991" s="12" t="n">
        <v>0</v>
      </c>
      <c r="Q4991" s="23" t="n">
        <f>M4993/H4991</f>
        <v>0.57</v>
      </c>
    </row>
    <row r="4992" ht="22.5" customHeight="1">
      <c r="A4992" s="78"/>
      <c r="B4992" s="34"/>
      <c r="C4992" s="13"/>
      <c r="D4992" s="20"/>
      <c r="E4992" s="20"/>
      <c r="F4992" s="20"/>
      <c r="G4992" s="29"/>
      <c r="H4992" s="20"/>
      <c r="I4992" s="20"/>
      <c r="J4992" s="13" t="s">
        <v>127</v>
      </c>
      <c r="K4992" s="15" t="n">
        <v>11525</v>
      </c>
      <c r="L4992" s="15" t="n">
        <v>4460</v>
      </c>
      <c r="M4992" s="15" t="n">
        <v>139</v>
      </c>
      <c r="N4992" s="12" t="n">
        <v>0.009</v>
      </c>
      <c r="O4992" s="12" t="n">
        <v>0.304</v>
      </c>
      <c r="P4992" s="12" t="n">
        <v>42.24</v>
      </c>
      <c r="Q4992" s="26"/>
    </row>
    <row r="4993" ht="22.5" customHeight="1">
      <c r="A4993" s="78"/>
      <c r="B4993" s="34"/>
      <c r="C4993" s="13"/>
      <c r="D4993" s="20"/>
      <c r="E4993" s="20"/>
      <c r="F4993" s="20"/>
      <c r="G4993" s="29"/>
      <c r="H4993" s="20"/>
      <c r="I4993" s="20"/>
      <c r="J4993" s="13" t="s">
        <v>128</v>
      </c>
      <c r="K4993" s="15" t="n">
        <v>14203</v>
      </c>
      <c r="L4993" s="15" t="n">
        <v>5476</v>
      </c>
      <c r="M4993" s="15" t="n">
        <v>228</v>
      </c>
      <c r="N4993" s="12" t="n">
        <v>0.013</v>
      </c>
      <c r="O4993" s="12" t="n">
        <v>0.303</v>
      </c>
      <c r="P4993" s="12" t="n">
        <v>69.15</v>
      </c>
      <c r="Q4993" s="26"/>
    </row>
    <row r="4994" ht="22.5" customHeight="1">
      <c r="A4994" s="78"/>
      <c r="B4994" s="34"/>
      <c r="C4994" s="13" t="n">
        <v>8460883</v>
      </c>
      <c r="D4994" s="13" t="s">
        <v>16</v>
      </c>
      <c r="E4994" s="13" t="s">
        <v>11</v>
      </c>
      <c r="F4994" s="13" t="s">
        <v>15</v>
      </c>
      <c r="G4994" s="24" t="n">
        <v>0.14</v>
      </c>
      <c r="H4994" s="13" t="n">
        <v>1400</v>
      </c>
      <c r="I4994" s="21" t="n">
        <f>G4994*H4994*7</f>
        <v>1372</v>
      </c>
      <c r="J4994" s="13" t="s">
        <v>126</v>
      </c>
      <c r="K4994" s="15" t="n">
        <v>4436</v>
      </c>
      <c r="L4994" s="15" t="n">
        <v>1144</v>
      </c>
      <c r="M4994" s="15" t="n">
        <v>57</v>
      </c>
      <c r="N4994" s="12" t="n">
        <v>0.007</v>
      </c>
      <c r="O4994" s="12" t="n">
        <v>0.142</v>
      </c>
      <c r="P4994" s="12" t="n">
        <v>8.12</v>
      </c>
      <c r="Q4994" s="23" t="n">
        <f>M4996/H4994</f>
        <v>0.809285714285714</v>
      </c>
    </row>
    <row r="4995" ht="22.5" customHeight="1">
      <c r="A4995" s="78"/>
      <c r="B4995" s="34"/>
      <c r="C4995" s="13"/>
      <c r="D4995" s="20"/>
      <c r="E4995" s="20"/>
      <c r="F4995" s="20"/>
      <c r="G4995" s="29"/>
      <c r="H4995" s="20"/>
      <c r="I4995" s="20"/>
      <c r="J4995" s="13" t="s">
        <v>127</v>
      </c>
      <c r="K4995" s="15" t="n">
        <v>11573</v>
      </c>
      <c r="L4995" s="15" t="n">
        <v>3754</v>
      </c>
      <c r="M4995" s="15" t="n">
        <v>224</v>
      </c>
      <c r="N4995" s="12" t="n">
        <v>0.013</v>
      </c>
      <c r="O4995" s="12" t="n">
        <v>0.22</v>
      </c>
      <c r="P4995" s="12" t="n">
        <v>49.28</v>
      </c>
      <c r="Q4995" s="26"/>
    </row>
    <row r="4996" ht="22.5" customHeight="1">
      <c r="A4996" s="78"/>
      <c r="B4996" s="34"/>
      <c r="C4996" s="13"/>
      <c r="D4996" s="20"/>
      <c r="E4996" s="20"/>
      <c r="F4996" s="20"/>
      <c r="G4996" s="29"/>
      <c r="H4996" s="20"/>
      <c r="I4996" s="20"/>
      <c r="J4996" s="13" t="s">
        <v>128</v>
      </c>
      <c r="K4996" s="15" t="n">
        <v>85510</v>
      </c>
      <c r="L4996" s="15" t="n">
        <v>28885</v>
      </c>
      <c r="M4996" s="15" t="n">
        <v>1133</v>
      </c>
      <c r="N4996" s="12" t="n">
        <v>0.006</v>
      </c>
      <c r="O4996" s="12" t="n">
        <v>0.141</v>
      </c>
      <c r="P4996" s="12" t="n">
        <v>159.74</v>
      </c>
      <c r="Q4996" s="26"/>
    </row>
    <row r="4997" ht="22.5" customHeight="1">
      <c r="A4997" s="78"/>
      <c r="B4997" s="34"/>
      <c r="C4997" s="13" t="n">
        <v>8531973</v>
      </c>
      <c r="D4997" s="13" t="s">
        <v>16</v>
      </c>
      <c r="E4997" s="13" t="s">
        <v>18</v>
      </c>
      <c r="F4997" s="13" t="s">
        <v>26</v>
      </c>
      <c r="G4997" s="24" t="n">
        <v>0.45</v>
      </c>
      <c r="H4997" s="13" t="n">
        <v>150</v>
      </c>
      <c r="I4997" s="21" t="n">
        <f>G4997*H4997*7</f>
        <v>472.5</v>
      </c>
      <c r="J4997" s="13" t="s">
        <v>126</v>
      </c>
      <c r="K4997" s="15" t="n">
        <v>0</v>
      </c>
      <c r="L4997" s="15" t="n">
        <v>0</v>
      </c>
      <c r="M4997" s="15" t="n">
        <v>0</v>
      </c>
      <c r="N4997" s="12" t="n">
        <v>0</v>
      </c>
      <c r="O4997" s="12" t="n">
        <v>0</v>
      </c>
      <c r="P4997" s="12" t="n">
        <v>0</v>
      </c>
      <c r="Q4997" s="23" t="n">
        <f>M4999/H4997</f>
        <v>0.0733333333333333</v>
      </c>
    </row>
    <row r="4998" ht="22.5" customHeight="1">
      <c r="A4998" s="78"/>
      <c r="B4998" s="34"/>
      <c r="C4998" s="13"/>
      <c r="D4998" s="20"/>
      <c r="E4998" s="20"/>
      <c r="F4998" s="20"/>
      <c r="G4998" s="29"/>
      <c r="H4998" s="20"/>
      <c r="I4998" s="20"/>
      <c r="J4998" s="13" t="s">
        <v>127</v>
      </c>
      <c r="K4998" s="15" t="n">
        <v>45552</v>
      </c>
      <c r="L4998" s="15" t="n">
        <v>205</v>
      </c>
      <c r="M4998" s="15" t="n">
        <v>5</v>
      </c>
      <c r="N4998" s="12" t="n">
        <v>0.01</v>
      </c>
      <c r="O4998" s="12" t="n">
        <v>0.55</v>
      </c>
      <c r="P4998" s="12" t="n">
        <v>2.77</v>
      </c>
      <c r="Q4998" s="26"/>
    </row>
    <row r="4999" ht="22.5" customHeight="1">
      <c r="A4999" s="78"/>
      <c r="B4999" s="34"/>
      <c r="C4999" s="13"/>
      <c r="D4999" s="20"/>
      <c r="E4999" s="20"/>
      <c r="F4999" s="20"/>
      <c r="G4999" s="29"/>
      <c r="H4999" s="20"/>
      <c r="I4999" s="20"/>
      <c r="J4999" s="13" t="s">
        <v>128</v>
      </c>
      <c r="K4999" s="15" t="n">
        <v>115387</v>
      </c>
      <c r="L4999" s="15" t="n">
        <v>457</v>
      </c>
      <c r="M4999" s="15" t="n">
        <v>11</v>
      </c>
      <c r="N4999" s="12" t="n">
        <v>0.01</v>
      </c>
      <c r="O4999" s="12" t="n">
        <v>0.61</v>
      </c>
      <c r="P4999" s="12" t="n">
        <v>6.71</v>
      </c>
      <c r="Q4999" s="26"/>
    </row>
    <row r="5000" ht="22.5" customHeight="1">
      <c r="A5000" s="78"/>
      <c r="B5000" s="34"/>
      <c r="C5000" s="13" t="n">
        <v>8156506</v>
      </c>
      <c r="D5000" s="13" t="s">
        <v>27</v>
      </c>
      <c r="E5000" s="13" t="s">
        <v>14</v>
      </c>
      <c r="F5000" s="13" t="s">
        <v>15</v>
      </c>
      <c r="G5000" s="24" t="n">
        <v>0.13</v>
      </c>
      <c r="H5000" s="13" t="n">
        <v>1000</v>
      </c>
      <c r="I5000" s="21" t="n">
        <f>G5000*H5000*7</f>
        <v>910</v>
      </c>
      <c r="J5000" s="13" t="s">
        <v>126</v>
      </c>
      <c r="K5000" s="15" t="n">
        <v>13</v>
      </c>
      <c r="L5000" s="15" t="n">
        <v>7</v>
      </c>
      <c r="M5000" s="15" t="n">
        <v>0</v>
      </c>
      <c r="N5000" s="12" t="n">
        <v>0</v>
      </c>
      <c r="O5000" s="12" t="n">
        <v>0</v>
      </c>
      <c r="P5000" s="12" t="n">
        <v>0</v>
      </c>
      <c r="Q5000" s="23" t="n">
        <f>M5002/H5000</f>
        <v>0.825</v>
      </c>
    </row>
    <row r="5001" ht="22.5" customHeight="1">
      <c r="A5001" s="78"/>
      <c r="B5001" s="34"/>
      <c r="C5001" s="13"/>
      <c r="D5001" s="20"/>
      <c r="E5001" s="20"/>
      <c r="F5001" s="20"/>
      <c r="G5001" s="29"/>
      <c r="H5001" s="20"/>
      <c r="I5001" s="20"/>
      <c r="J5001" s="13" t="s">
        <v>127</v>
      </c>
      <c r="K5001" s="17" t="n">
        <v>35384</v>
      </c>
      <c r="L5001" s="15" t="n">
        <v>13547</v>
      </c>
      <c r="M5001" s="15" t="n">
        <v>581</v>
      </c>
      <c r="N5001" s="12" t="n">
        <v>0.005</v>
      </c>
      <c r="O5001" s="12" t="n">
        <v>0.124</v>
      </c>
      <c r="P5001" s="12" t="n">
        <v>71.99</v>
      </c>
      <c r="Q5001" s="26"/>
      <c r="R5001" s="4" t="s">
        <v>186</v>
      </c>
    </row>
    <row r="5002" ht="22.5" customHeight="1">
      <c r="A5002" s="78"/>
      <c r="B5002" s="34"/>
      <c r="C5002" s="13"/>
      <c r="D5002" s="20"/>
      <c r="E5002" s="20"/>
      <c r="F5002" s="20"/>
      <c r="G5002" s="29"/>
      <c r="H5002" s="20"/>
      <c r="I5002" s="20"/>
      <c r="J5002" s="13" t="s">
        <v>128</v>
      </c>
      <c r="K5002" s="15" t="n">
        <v>76135</v>
      </c>
      <c r="L5002" s="15" t="n">
        <v>30172</v>
      </c>
      <c r="M5002" s="15" t="n">
        <v>825</v>
      </c>
      <c r="N5002" s="12" t="n">
        <v>0.003</v>
      </c>
      <c r="O5002" s="12" t="n">
        <v>0.122</v>
      </c>
      <c r="P5002" s="12" t="n">
        <v>100.59</v>
      </c>
      <c r="Q5002" s="26"/>
    </row>
    <row r="5003" ht="22.5" customHeight="1">
      <c r="A5003" s="78"/>
      <c r="B5003" s="34"/>
      <c r="C5003" s="13" t="n">
        <v>8819666</v>
      </c>
      <c r="D5003" s="13" t="s">
        <v>27</v>
      </c>
      <c r="E5003" s="13" t="s">
        <v>14</v>
      </c>
      <c r="F5003" s="13" t="s">
        <v>12</v>
      </c>
      <c r="G5003" s="24" t="n">
        <v>0.08</v>
      </c>
      <c r="H5003" s="13" t="n">
        <v>200</v>
      </c>
      <c r="I5003" s="21" t="n">
        <f>G5003*H5003*7</f>
        <v>112</v>
      </c>
      <c r="J5003" s="13" t="s">
        <v>126</v>
      </c>
      <c r="K5003" s="15" t="n">
        <v>424</v>
      </c>
      <c r="L5003" s="15" t="n">
        <v>83</v>
      </c>
      <c r="M5003" s="15" t="n">
        <v>2</v>
      </c>
      <c r="N5003" s="12" t="n">
        <v>0</v>
      </c>
      <c r="O5003" s="12" t="n">
        <v>0.246</v>
      </c>
      <c r="P5003" s="12" t="n">
        <v>0.4924</v>
      </c>
      <c r="Q5003" s="23" t="n">
        <f>M5005/H5003</f>
        <v>0.995</v>
      </c>
    </row>
    <row r="5004" ht="22.5" customHeight="1">
      <c r="A5004" s="78"/>
      <c r="B5004" s="34"/>
      <c r="C5004" s="13"/>
      <c r="D5004" s="20"/>
      <c r="E5004" s="20"/>
      <c r="F5004" s="20"/>
      <c r="G5004" s="29"/>
      <c r="H5004" s="20"/>
      <c r="I5004" s="20"/>
      <c r="J5004" s="13" t="s">
        <v>127</v>
      </c>
      <c r="K5004" s="15" t="n">
        <v>5790</v>
      </c>
      <c r="L5004" s="15" t="n">
        <v>1189</v>
      </c>
      <c r="M5004" s="15" t="n">
        <v>99</v>
      </c>
      <c r="N5004" s="12" t="n">
        <v>0.009</v>
      </c>
      <c r="O5004" s="12" t="n">
        <v>0.109</v>
      </c>
      <c r="P5004" s="12" t="n">
        <v>10.8321</v>
      </c>
      <c r="Q5004" s="26"/>
    </row>
    <row r="5005" ht="22.5" customHeight="1">
      <c r="A5005" s="78"/>
      <c r="B5005" s="34"/>
      <c r="C5005" s="13"/>
      <c r="D5005" s="20"/>
      <c r="E5005" s="20"/>
      <c r="F5005" s="20"/>
      <c r="G5005" s="29"/>
      <c r="H5005" s="20"/>
      <c r="I5005" s="20"/>
      <c r="J5005" s="13" t="s">
        <v>128</v>
      </c>
      <c r="K5005" s="15" t="n">
        <v>10705</v>
      </c>
      <c r="L5005" s="15" t="n">
        <v>2258</v>
      </c>
      <c r="M5005" s="15" t="n">
        <v>199</v>
      </c>
      <c r="N5005" s="12" t="n">
        <v>0.009</v>
      </c>
      <c r="O5005" s="12" t="n">
        <v>0.101</v>
      </c>
      <c r="P5005" s="12" t="n">
        <v>20.0017</v>
      </c>
      <c r="Q5005" s="26"/>
    </row>
    <row r="5006" ht="22.5" customHeight="1">
      <c r="A5006" s="78"/>
      <c r="B5006" s="34"/>
      <c r="C5006" s="13" t="n">
        <v>91410799</v>
      </c>
      <c r="D5006" s="13" t="s">
        <v>31</v>
      </c>
      <c r="E5006" s="13" t="s">
        <v>42</v>
      </c>
      <c r="F5006" s="13" t="s">
        <v>15</v>
      </c>
      <c r="G5006" s="24" t="n">
        <v>0.02</v>
      </c>
      <c r="H5006" s="13" t="n">
        <v>500</v>
      </c>
      <c r="I5006" s="21" t="n">
        <f>G5006*H5006*7</f>
        <v>70</v>
      </c>
      <c r="J5006" s="13" t="s">
        <v>126</v>
      </c>
      <c r="K5006" s="15" t="n">
        <v>93</v>
      </c>
      <c r="L5006" s="15" t="n">
        <v>14</v>
      </c>
      <c r="M5006" s="15" t="n">
        <v>0</v>
      </c>
      <c r="N5006" s="12" t="n">
        <v>0</v>
      </c>
      <c r="O5006" s="12" t="n">
        <v>0</v>
      </c>
      <c r="P5006" s="12" t="n">
        <v>0</v>
      </c>
      <c r="Q5006" s="23" t="n">
        <f>M5008/H5006</f>
        <v>1</v>
      </c>
    </row>
    <row r="5007" ht="22.5" customHeight="1">
      <c r="A5007" s="78"/>
      <c r="B5007" s="34"/>
      <c r="C5007" s="13"/>
      <c r="D5007" s="20"/>
      <c r="E5007" s="20"/>
      <c r="F5007" s="20"/>
      <c r="G5007" s="29"/>
      <c r="H5007" s="20"/>
      <c r="I5007" s="20"/>
      <c r="J5007" s="13" t="s">
        <v>127</v>
      </c>
      <c r="K5007" s="15" t="n">
        <v>96034</v>
      </c>
      <c r="L5007" s="15" t="n">
        <v>21141</v>
      </c>
      <c r="M5007" s="15" t="n">
        <v>500</v>
      </c>
      <c r="N5007" s="12" t="n">
        <v>0</v>
      </c>
      <c r="O5007" s="12" t="n">
        <v>0.02</v>
      </c>
      <c r="P5007" s="12" t="n">
        <v>10</v>
      </c>
      <c r="Q5007" s="26"/>
    </row>
    <row r="5008" ht="22.5" customHeight="1">
      <c r="A5008" s="78"/>
      <c r="B5008" s="34"/>
      <c r="C5008" s="13"/>
      <c r="D5008" s="20"/>
      <c r="E5008" s="20"/>
      <c r="F5008" s="20"/>
      <c r="G5008" s="29"/>
      <c r="H5008" s="20"/>
      <c r="I5008" s="20"/>
      <c r="J5008" s="13" t="s">
        <v>128</v>
      </c>
      <c r="K5008" s="15" t="n">
        <v>98244</v>
      </c>
      <c r="L5008" s="15" t="n">
        <v>21460</v>
      </c>
      <c r="M5008" s="15" t="n">
        <v>500</v>
      </c>
      <c r="N5008" s="12" t="n">
        <v>0</v>
      </c>
      <c r="O5008" s="12" t="n">
        <v>0.02</v>
      </c>
      <c r="P5008" s="12" t="n">
        <v>10</v>
      </c>
      <c r="Q5008" s="26"/>
    </row>
    <row r="5009" ht="22.5" customHeight="1">
      <c r="A5009" s="78"/>
      <c r="B5009" s="34"/>
      <c r="C5009" s="13" t="n">
        <v>7872826</v>
      </c>
      <c r="D5009" s="13" t="s">
        <v>28</v>
      </c>
      <c r="E5009" s="13" t="s">
        <v>14</v>
      </c>
      <c r="F5009" s="13" t="s">
        <v>15</v>
      </c>
      <c r="G5009" s="24" t="n">
        <v>0.48</v>
      </c>
      <c r="H5009" s="13" t="n">
        <v>400</v>
      </c>
      <c r="I5009" s="21" t="n">
        <f>G5009*H5009*7</f>
        <v>1344</v>
      </c>
      <c r="J5009" s="13" t="s">
        <v>126</v>
      </c>
      <c r="K5009" s="15" t="n">
        <v>13</v>
      </c>
      <c r="L5009" s="15" t="n">
        <v>2</v>
      </c>
      <c r="M5009" s="15" t="n">
        <v>0</v>
      </c>
      <c r="N5009" s="12" t="n">
        <v>0</v>
      </c>
      <c r="O5009" s="12" t="n">
        <v>0</v>
      </c>
      <c r="P5009" s="12" t="n">
        <v>0</v>
      </c>
      <c r="Q5009" s="23" t="n">
        <f>M5011/H5009</f>
        <v>0.495</v>
      </c>
    </row>
    <row r="5010" ht="22.5" customHeight="1">
      <c r="A5010" s="78"/>
      <c r="B5010" s="34"/>
      <c r="C5010" s="13"/>
      <c r="D5010" s="20"/>
      <c r="E5010" s="20"/>
      <c r="F5010" s="20"/>
      <c r="G5010" s="29"/>
      <c r="H5010" s="20"/>
      <c r="I5010" s="20"/>
      <c r="J5010" s="13" t="s">
        <v>127</v>
      </c>
      <c r="K5010" s="15" t="n">
        <v>20936</v>
      </c>
      <c r="L5010" s="15" t="n">
        <v>5952</v>
      </c>
      <c r="M5010" s="15" t="n">
        <v>106</v>
      </c>
      <c r="N5010" s="12" t="n">
        <v>0.009</v>
      </c>
      <c r="O5010" s="12" t="n">
        <v>0.486</v>
      </c>
      <c r="P5010" s="12" t="n">
        <v>51.528</v>
      </c>
      <c r="Q5010" s="26"/>
    </row>
    <row r="5011" ht="22.5" customHeight="1">
      <c r="A5011" s="78"/>
      <c r="B5011" s="34"/>
      <c r="C5011" s="13"/>
      <c r="D5011" s="20"/>
      <c r="E5011" s="20"/>
      <c r="F5011" s="20"/>
      <c r="G5011" s="29"/>
      <c r="H5011" s="20"/>
      <c r="I5011" s="20"/>
      <c r="J5011" s="13" t="s">
        <v>128</v>
      </c>
      <c r="K5011" s="15" t="n">
        <v>44984</v>
      </c>
      <c r="L5011" s="15" t="n">
        <v>12947</v>
      </c>
      <c r="M5011" s="15" t="n">
        <v>198</v>
      </c>
      <c r="N5011" s="12" t="n">
        <v>0.007</v>
      </c>
      <c r="O5011" s="12" t="n">
        <v>0.485</v>
      </c>
      <c r="P5011" s="12" t="n">
        <v>95.952</v>
      </c>
      <c r="Q5011" s="26"/>
    </row>
    <row r="5012" ht="22.5" customHeight="1">
      <c r="A5012" s="78"/>
      <c r="B5012" s="34"/>
      <c r="C5012" s="13" t="n">
        <v>9311355</v>
      </c>
      <c r="D5012" s="13" t="s">
        <v>29</v>
      </c>
      <c r="E5012" s="13" t="s">
        <v>14</v>
      </c>
      <c r="F5012" s="13" t="s">
        <v>15</v>
      </c>
      <c r="G5012" s="24" t="n">
        <v>0.15</v>
      </c>
      <c r="H5012" s="13" t="n">
        <v>20</v>
      </c>
      <c r="I5012" s="21" t="n">
        <f>G5012*H5012*7</f>
        <v>21</v>
      </c>
      <c r="J5012" s="13" t="s">
        <v>126</v>
      </c>
      <c r="K5012" s="15" t="n">
        <v>4</v>
      </c>
      <c r="L5012" s="15" t="n">
        <v>0</v>
      </c>
      <c r="M5012" s="15" t="n">
        <v>0</v>
      </c>
      <c r="N5012" s="12" t="n">
        <v>0</v>
      </c>
      <c r="O5012" s="12" t="n">
        <v>0</v>
      </c>
      <c r="P5012" s="12" t="n">
        <v>0</v>
      </c>
      <c r="Q5012" s="23" t="n">
        <f>M5014/H5012</f>
        <v>1</v>
      </c>
    </row>
    <row r="5013" ht="22.5" customHeight="1">
      <c r="A5013" s="78"/>
      <c r="B5013" s="34"/>
      <c r="C5013" s="13"/>
      <c r="D5013" s="20"/>
      <c r="E5013" s="20"/>
      <c r="F5013" s="20"/>
      <c r="G5013" s="29"/>
      <c r="H5013" s="20"/>
      <c r="I5013" s="20"/>
      <c r="J5013" s="13" t="s">
        <v>127</v>
      </c>
      <c r="K5013" s="36" t="n">
        <v>3746</v>
      </c>
      <c r="L5013" s="15" t="n">
        <v>1288</v>
      </c>
      <c r="M5013" s="15" t="n">
        <v>20</v>
      </c>
      <c r="N5013" s="12" t="n">
        <v>0.002</v>
      </c>
      <c r="O5013" s="12" t="n">
        <v>0.15</v>
      </c>
      <c r="P5013" s="12" t="n">
        <v>3</v>
      </c>
      <c r="Q5013" s="26"/>
    </row>
    <row r="5014" ht="22.5" customHeight="1">
      <c r="A5014" s="78"/>
      <c r="B5014" s="34"/>
      <c r="C5014" s="13"/>
      <c r="D5014" s="20"/>
      <c r="E5014" s="20"/>
      <c r="F5014" s="20"/>
      <c r="G5014" s="29"/>
      <c r="H5014" s="20"/>
      <c r="I5014" s="20"/>
      <c r="J5014" s="13" t="s">
        <v>128</v>
      </c>
      <c r="K5014" s="15" t="n">
        <v>4517</v>
      </c>
      <c r="L5014" s="15" t="n">
        <v>1371</v>
      </c>
      <c r="M5014" s="15" t="n">
        <v>20</v>
      </c>
      <c r="N5014" s="12" t="n">
        <v>0.002</v>
      </c>
      <c r="O5014" s="12" t="n">
        <v>0.15</v>
      </c>
      <c r="P5014" s="12" t="n">
        <v>3</v>
      </c>
      <c r="Q5014" s="26"/>
    </row>
    <row r="5015" ht="22.5" customHeight="1">
      <c r="A5015" s="78"/>
      <c r="B5015" s="34"/>
      <c r="C5015" s="13" t="n">
        <v>12114239</v>
      </c>
      <c r="D5015" s="13" t="s">
        <v>27</v>
      </c>
      <c r="E5015" s="13" t="s">
        <v>14</v>
      </c>
      <c r="F5015" s="13" t="s">
        <v>26</v>
      </c>
      <c r="G5015" s="24" t="n">
        <v>0.2</v>
      </c>
      <c r="H5015" s="13" t="n">
        <v>100</v>
      </c>
      <c r="I5015" s="21" t="n">
        <f>G5015*H5015*7</f>
        <v>140</v>
      </c>
      <c r="J5015" s="13" t="s">
        <v>126</v>
      </c>
      <c r="K5015" s="15" t="n">
        <v>0</v>
      </c>
      <c r="L5015" s="15" t="n">
        <v>0</v>
      </c>
      <c r="M5015" s="15" t="n">
        <v>0</v>
      </c>
      <c r="N5015" s="12" t="n">
        <v>0</v>
      </c>
      <c r="O5015" s="12" t="n">
        <v>0</v>
      </c>
      <c r="P5015" s="12" t="n">
        <v>0</v>
      </c>
      <c r="Q5015" s="23" t="n">
        <f>M5017/H5015</f>
        <v>0.94</v>
      </c>
    </row>
    <row r="5016" ht="22.5" customHeight="1">
      <c r="A5016" s="78"/>
      <c r="B5016" s="34"/>
      <c r="C5016" s="13"/>
      <c r="D5016" s="20"/>
      <c r="E5016" s="20"/>
      <c r="F5016" s="20"/>
      <c r="G5016" s="29"/>
      <c r="H5016" s="20"/>
      <c r="I5016" s="20"/>
      <c r="J5016" s="13" t="s">
        <v>127</v>
      </c>
      <c r="K5016" s="15" t="n">
        <v>67089</v>
      </c>
      <c r="L5016" s="15" t="n">
        <v>263</v>
      </c>
      <c r="M5016" s="15" t="n">
        <v>47</v>
      </c>
      <c r="N5016" s="12" t="n">
        <v>0.03</v>
      </c>
      <c r="O5016" s="12" t="n">
        <v>0.15</v>
      </c>
      <c r="P5016" s="12" t="n">
        <v>7.17</v>
      </c>
      <c r="Q5016" s="26"/>
      <c r="R5016" s="4" t="s">
        <v>187</v>
      </c>
    </row>
    <row r="5017" ht="22.5" customHeight="1">
      <c r="A5017" s="78"/>
      <c r="B5017" s="34"/>
      <c r="C5017" s="13"/>
      <c r="D5017" s="20"/>
      <c r="E5017" s="20"/>
      <c r="F5017" s="20"/>
      <c r="G5017" s="29"/>
      <c r="H5017" s="20"/>
      <c r="I5017" s="20"/>
      <c r="J5017" s="13" t="s">
        <v>128</v>
      </c>
      <c r="K5017" s="15" t="n">
        <v>179095</v>
      </c>
      <c r="L5017" s="15" t="n">
        <v>655</v>
      </c>
      <c r="M5017" s="15" t="n">
        <v>94</v>
      </c>
      <c r="N5017" s="12" t="n">
        <v>0.02</v>
      </c>
      <c r="O5017" s="12" t="n">
        <v>0.16</v>
      </c>
      <c r="P5017" s="12" t="n">
        <v>14.83</v>
      </c>
      <c r="Q5017" s="26"/>
    </row>
    <row r="5018" ht="22.5" customHeight="1">
      <c r="A5018" s="78"/>
      <c r="B5018" s="34"/>
      <c r="C5018" s="13" t="n">
        <v>10501490</v>
      </c>
      <c r="D5018" s="13" t="s">
        <v>13</v>
      </c>
      <c r="E5018" s="13" t="s">
        <v>14</v>
      </c>
      <c r="F5018" s="13" t="s">
        <v>15</v>
      </c>
      <c r="G5018" s="24" t="n">
        <v>0.15</v>
      </c>
      <c r="H5018" s="13" t="n">
        <v>100</v>
      </c>
      <c r="I5018" s="21" t="n">
        <f>G5018*H5018*7</f>
        <v>105</v>
      </c>
      <c r="J5018" s="13" t="s">
        <v>126</v>
      </c>
      <c r="K5018" s="15" t="n">
        <v>0</v>
      </c>
      <c r="L5018" s="15" t="n">
        <v>0</v>
      </c>
      <c r="M5018" s="15" t="n">
        <v>0</v>
      </c>
      <c r="N5018" s="12" t="n">
        <v>0</v>
      </c>
      <c r="O5018" s="12" t="n">
        <v>0</v>
      </c>
      <c r="P5018" s="12" t="n">
        <v>0</v>
      </c>
      <c r="Q5018" s="23" t="n">
        <f>M5020/H5018</f>
        <v>0.15</v>
      </c>
    </row>
    <row r="5019" ht="22.5" customHeight="1">
      <c r="A5019" s="78"/>
      <c r="B5019" s="34"/>
      <c r="C5019" s="13"/>
      <c r="D5019" s="20"/>
      <c r="E5019" s="20"/>
      <c r="F5019" s="20"/>
      <c r="G5019" s="29"/>
      <c r="H5019" s="20"/>
      <c r="I5019" s="20"/>
      <c r="J5019" s="13" t="s">
        <v>127</v>
      </c>
      <c r="K5019" s="15" t="n">
        <v>21</v>
      </c>
      <c r="L5019" s="15" t="n">
        <v>0</v>
      </c>
      <c r="M5019" s="15" t="n">
        <v>0</v>
      </c>
      <c r="N5019" s="12" t="n">
        <v>0</v>
      </c>
      <c r="O5019" s="12" t="n">
        <v>0</v>
      </c>
      <c r="P5019" s="12" t="n">
        <v>0</v>
      </c>
      <c r="Q5019" s="26"/>
    </row>
    <row r="5020" ht="22.5" customHeight="1">
      <c r="A5020" s="78"/>
      <c r="B5020" s="34"/>
      <c r="C5020" s="13"/>
      <c r="D5020" s="20"/>
      <c r="E5020" s="20"/>
      <c r="F5020" s="20"/>
      <c r="G5020" s="29"/>
      <c r="H5020" s="20"/>
      <c r="I5020" s="20"/>
      <c r="J5020" s="13" t="s">
        <v>128</v>
      </c>
      <c r="K5020" s="15" t="n">
        <v>929</v>
      </c>
      <c r="L5020" s="15" t="n">
        <v>411</v>
      </c>
      <c r="M5020" s="15" t="n">
        <v>15</v>
      </c>
      <c r="N5020" s="12" t="n">
        <v>0.005</v>
      </c>
      <c r="O5020" s="12" t="n">
        <v>0.13</v>
      </c>
      <c r="P5020" s="12" t="n">
        <v>1.95</v>
      </c>
      <c r="Q5020" s="26"/>
    </row>
    <row r="5021" ht="22.5" customHeight="1">
      <c r="A5021" s="78"/>
      <c r="B5021" s="34"/>
      <c r="C5021" s="53" t="n">
        <v>10912510</v>
      </c>
      <c r="D5021" s="13" t="s">
        <v>10</v>
      </c>
      <c r="E5021" s="13" t="s">
        <v>11</v>
      </c>
      <c r="F5021" s="13" t="s">
        <v>30</v>
      </c>
      <c r="G5021" s="24" t="n">
        <v>0.17</v>
      </c>
      <c r="H5021" s="13" t="n">
        <v>1500</v>
      </c>
      <c r="I5021" s="21" t="n">
        <f>G5021*H5021*7</f>
        <v>1785</v>
      </c>
      <c r="J5021" s="13" t="s">
        <v>126</v>
      </c>
      <c r="K5021" s="15" t="n">
        <v>8479</v>
      </c>
      <c r="L5021" s="15" t="n">
        <v>2480</v>
      </c>
      <c r="M5021" s="15" t="n">
        <v>103</v>
      </c>
      <c r="N5021" s="12" t="n">
        <v>0.01</v>
      </c>
      <c r="O5021" s="12" t="n">
        <v>0.22</v>
      </c>
      <c r="P5021" s="12" t="n">
        <v>22.95</v>
      </c>
      <c r="Q5021" s="23" t="n">
        <f>M5023/H5021</f>
        <v>0.546666666666667</v>
      </c>
    </row>
    <row r="5022" ht="22.5" customHeight="1">
      <c r="A5022" s="78"/>
      <c r="B5022" s="34"/>
      <c r="C5022" s="13"/>
      <c r="D5022" s="20"/>
      <c r="E5022" s="20"/>
      <c r="F5022" s="20"/>
      <c r="G5022" s="29"/>
      <c r="H5022" s="20"/>
      <c r="I5022" s="20"/>
      <c r="J5022" s="13" t="s">
        <v>127</v>
      </c>
      <c r="K5022" s="17" t="n">
        <v>26794</v>
      </c>
      <c r="L5022" s="15" t="n">
        <v>7347</v>
      </c>
      <c r="M5022" s="15" t="n">
        <v>309</v>
      </c>
      <c r="N5022" s="12" t="n">
        <v>0.01</v>
      </c>
      <c r="O5022" s="12" t="n">
        <v>0.19</v>
      </c>
      <c r="P5022" s="12" t="n">
        <v>59.58</v>
      </c>
      <c r="Q5022" s="26"/>
    </row>
    <row r="5023" ht="22.5" customHeight="1">
      <c r="A5023" s="78"/>
      <c r="B5023" s="34"/>
      <c r="C5023" s="13"/>
      <c r="D5023" s="20"/>
      <c r="E5023" s="20"/>
      <c r="F5023" s="20"/>
      <c r="G5023" s="29"/>
      <c r="H5023" s="20"/>
      <c r="I5023" s="20"/>
      <c r="J5023" s="13" t="s">
        <v>128</v>
      </c>
      <c r="K5023" s="15" t="n">
        <v>77807</v>
      </c>
      <c r="L5023" s="15" t="n">
        <v>22181</v>
      </c>
      <c r="M5023" s="15" t="n">
        <v>820</v>
      </c>
      <c r="N5023" s="12" t="n">
        <v>0.01</v>
      </c>
      <c r="O5023" s="12" t="n">
        <v>0.22</v>
      </c>
      <c r="P5023" s="12" t="n">
        <v>183.06</v>
      </c>
      <c r="Q5023" s="26"/>
    </row>
    <row r="5024" ht="22.5" customHeight="1">
      <c r="A5024" s="78"/>
      <c r="B5024" s="34"/>
      <c r="C5024" s="53" t="n">
        <v>11080098</v>
      </c>
      <c r="D5024" s="13" t="s">
        <v>22</v>
      </c>
      <c r="E5024" s="13" t="s">
        <v>24</v>
      </c>
      <c r="F5024" s="13" t="s">
        <v>15</v>
      </c>
      <c r="G5024" s="24" t="n">
        <v>0.6</v>
      </c>
      <c r="H5024" s="13" t="n">
        <v>100</v>
      </c>
      <c r="I5024" s="21" t="n">
        <f>G5024*H5024*7</f>
        <v>420</v>
      </c>
      <c r="J5024" s="13" t="s">
        <v>126</v>
      </c>
      <c r="K5024" s="15" t="n">
        <v>0</v>
      </c>
      <c r="L5024" s="15" t="n">
        <v>0</v>
      </c>
      <c r="M5024" s="15" t="n">
        <v>0</v>
      </c>
      <c r="N5024" s="12" t="n">
        <v>0</v>
      </c>
      <c r="O5024" s="12" t="n">
        <v>0</v>
      </c>
      <c r="P5024" s="12" t="n">
        <v>0</v>
      </c>
      <c r="Q5024" s="23" t="n">
        <f>M5026/H5024</f>
        <v>0.01</v>
      </c>
    </row>
    <row r="5025" ht="22.5" customHeight="1">
      <c r="A5025" s="78"/>
      <c r="B5025" s="34"/>
      <c r="C5025" s="13"/>
      <c r="D5025" s="20"/>
      <c r="E5025" s="20"/>
      <c r="F5025" s="20"/>
      <c r="G5025" s="29"/>
      <c r="H5025" s="20"/>
      <c r="I5025" s="20"/>
      <c r="J5025" s="13" t="s">
        <v>127</v>
      </c>
      <c r="K5025" s="17" t="n">
        <v>43</v>
      </c>
      <c r="L5025" s="15" t="n">
        <v>0</v>
      </c>
      <c r="M5025" s="15" t="n">
        <v>0</v>
      </c>
      <c r="N5025" s="12" t="n">
        <v>0</v>
      </c>
      <c r="O5025" s="12" t="n">
        <v>0</v>
      </c>
      <c r="P5025" s="12" t="n">
        <v>0</v>
      </c>
      <c r="Q5025" s="26"/>
    </row>
    <row r="5026" ht="22.5" customHeight="1">
      <c r="A5026" s="78"/>
      <c r="B5026" s="34"/>
      <c r="C5026" s="13"/>
      <c r="D5026" s="20"/>
      <c r="E5026" s="20"/>
      <c r="F5026" s="20"/>
      <c r="G5026" s="29"/>
      <c r="H5026" s="20"/>
      <c r="I5026" s="20"/>
      <c r="J5026" s="13" t="s">
        <v>128</v>
      </c>
      <c r="K5026" s="15" t="n">
        <v>885</v>
      </c>
      <c r="L5026" s="15" t="n">
        <v>442</v>
      </c>
      <c r="M5026" s="15" t="n">
        <v>1</v>
      </c>
      <c r="N5026" s="12" t="n">
        <v>0.001</v>
      </c>
      <c r="O5026" s="12" t="n">
        <v>0.6</v>
      </c>
      <c r="P5026" s="12" t="n">
        <v>0.6</v>
      </c>
      <c r="Q5026" s="26"/>
    </row>
    <row r="5027" ht="22.5" customHeight="1">
      <c r="A5027" s="78"/>
      <c r="B5027" s="34"/>
      <c r="C5027" s="53" t="n">
        <v>91540124</v>
      </c>
      <c r="D5027" s="13" t="s">
        <v>93</v>
      </c>
      <c r="E5027" s="13" t="s">
        <v>54</v>
      </c>
      <c r="F5027" s="13" t="s">
        <v>12</v>
      </c>
      <c r="G5027" s="24" t="n">
        <v>0.5</v>
      </c>
      <c r="H5027" s="13" t="n">
        <v>50</v>
      </c>
      <c r="I5027" s="21" t="n">
        <f>G5027*H5027*7</f>
        <v>175</v>
      </c>
      <c r="J5027" s="13" t="s">
        <v>126</v>
      </c>
      <c r="K5027" s="15" t="n">
        <v>75</v>
      </c>
      <c r="L5027" s="15" t="n">
        <v>38</v>
      </c>
      <c r="M5027" s="15" t="n">
        <v>0</v>
      </c>
      <c r="N5027" s="12" t="n">
        <v>0</v>
      </c>
      <c r="O5027" s="12" t="n">
        <v>0</v>
      </c>
      <c r="P5027" s="12" t="n">
        <v>0</v>
      </c>
      <c r="Q5027" s="23" t="n">
        <f>M5029/H5027</f>
        <v>0.32</v>
      </c>
    </row>
    <row r="5028" ht="22.5" customHeight="1">
      <c r="A5028" s="78"/>
      <c r="B5028" s="34"/>
      <c r="C5028" s="13"/>
      <c r="D5028" s="20"/>
      <c r="E5028" s="20"/>
      <c r="F5028" s="20"/>
      <c r="G5028" s="29"/>
      <c r="H5028" s="20"/>
      <c r="I5028" s="20"/>
      <c r="J5028" s="13" t="s">
        <v>127</v>
      </c>
      <c r="K5028" s="15" t="n">
        <v>771</v>
      </c>
      <c r="L5028" s="15" t="n">
        <v>389</v>
      </c>
      <c r="M5028" s="15" t="n">
        <v>16</v>
      </c>
      <c r="N5028" s="12" t="n">
        <v>0</v>
      </c>
      <c r="O5028" s="12" t="n">
        <v>0.655</v>
      </c>
      <c r="P5028" s="12" t="n">
        <v>10.4874</v>
      </c>
      <c r="Q5028" s="26"/>
    </row>
    <row r="5029" ht="22.5" customHeight="1">
      <c r="A5029" s="78"/>
      <c r="B5029" s="34"/>
      <c r="C5029" s="13"/>
      <c r="D5029" s="20"/>
      <c r="E5029" s="20"/>
      <c r="F5029" s="20"/>
      <c r="G5029" s="29"/>
      <c r="H5029" s="20"/>
      <c r="I5029" s="20"/>
      <c r="J5029" s="13" t="s">
        <v>128</v>
      </c>
      <c r="K5029" s="15" t="n">
        <v>969</v>
      </c>
      <c r="L5029" s="15" t="n">
        <v>454</v>
      </c>
      <c r="M5029" s="15" t="n">
        <v>16</v>
      </c>
      <c r="N5029" s="12" t="n">
        <v>0.024</v>
      </c>
      <c r="O5029" s="12" t="n">
        <v>0.693</v>
      </c>
      <c r="P5029" s="12" t="n">
        <v>11.0932</v>
      </c>
      <c r="Q5029" s="26"/>
    </row>
    <row r="5030" ht="22.5" customHeight="1">
      <c r="A5030" s="78"/>
      <c r="B5030" s="34"/>
      <c r="C5030" s="53" t="n">
        <v>91548042</v>
      </c>
      <c r="D5030" s="13" t="s">
        <v>13</v>
      </c>
      <c r="E5030" s="13" t="s">
        <v>14</v>
      </c>
      <c r="F5030" s="13" t="s">
        <v>12</v>
      </c>
      <c r="G5030" s="24" t="n">
        <v>0.2</v>
      </c>
      <c r="H5030" s="13" t="n">
        <v>50</v>
      </c>
      <c r="I5030" s="21" t="n">
        <f>G5030*H5030*7</f>
        <v>70</v>
      </c>
      <c r="J5030" s="13" t="s">
        <v>126</v>
      </c>
      <c r="K5030" s="15" t="n">
        <v>0</v>
      </c>
      <c r="L5030" s="15" t="n">
        <v>0</v>
      </c>
      <c r="M5030" s="15" t="n">
        <v>0</v>
      </c>
      <c r="N5030" s="12" t="n">
        <v>0</v>
      </c>
      <c r="O5030" s="12" t="n">
        <v>0</v>
      </c>
      <c r="P5030" s="12" t="n">
        <v>0</v>
      </c>
      <c r="Q5030" s="23" t="n">
        <f>M5032/H5030</f>
        <v>1</v>
      </c>
    </row>
    <row r="5031" ht="22.5" customHeight="1">
      <c r="A5031" s="78"/>
      <c r="B5031" s="34"/>
      <c r="C5031" s="13"/>
      <c r="D5031" s="20"/>
      <c r="E5031" s="20"/>
      <c r="F5031" s="20"/>
      <c r="G5031" s="29"/>
      <c r="H5031" s="20"/>
      <c r="I5031" s="20"/>
      <c r="J5031" s="13" t="s">
        <v>127</v>
      </c>
      <c r="K5031" s="15" t="n">
        <v>6634</v>
      </c>
      <c r="L5031" s="15" t="n">
        <v>247</v>
      </c>
      <c r="M5031" s="15" t="n">
        <v>5</v>
      </c>
      <c r="N5031" s="12" t="n">
        <v>0</v>
      </c>
      <c r="O5031" s="12" t="n">
        <v>0.077</v>
      </c>
      <c r="P5031" s="12" t="n">
        <v>0.3872</v>
      </c>
      <c r="Q5031" s="26"/>
      <c r="R5031" s="4" t="s">
        <v>188</v>
      </c>
    </row>
    <row r="5032" ht="22.5" customHeight="1">
      <c r="A5032" s="78"/>
      <c r="B5032" s="34"/>
      <c r="C5032" s="13"/>
      <c r="D5032" s="20"/>
      <c r="E5032" s="20"/>
      <c r="F5032" s="20"/>
      <c r="G5032" s="29"/>
      <c r="H5032" s="20"/>
      <c r="I5032" s="20"/>
      <c r="J5032" s="13" t="s">
        <v>128</v>
      </c>
      <c r="K5032" s="15" t="n">
        <v>41127</v>
      </c>
      <c r="L5032" s="15" t="n">
        <v>6430</v>
      </c>
      <c r="M5032" s="15" t="n">
        <v>50</v>
      </c>
      <c r="N5032" s="12" t="n">
        <v>0.06</v>
      </c>
      <c r="O5032" s="12" t="n">
        <v>0.352</v>
      </c>
      <c r="P5032" s="12" t="n">
        <v>17.586</v>
      </c>
      <c r="Q5032" s="26"/>
    </row>
    <row r="5033" ht="22.5" customHeight="1">
      <c r="A5033" s="78"/>
      <c r="B5033" s="34"/>
      <c r="C5033" s="53" t="n">
        <v>91548043</v>
      </c>
      <c r="D5033" s="13" t="s">
        <v>31</v>
      </c>
      <c r="E5033" s="13" t="s">
        <v>32</v>
      </c>
      <c r="F5033" s="13" t="s">
        <v>15</v>
      </c>
      <c r="G5033" s="24" t="n">
        <v>0.1</v>
      </c>
      <c r="H5033" s="13" t="n">
        <v>200</v>
      </c>
      <c r="I5033" s="21" t="n">
        <f>G5033*H5033*7</f>
        <v>140</v>
      </c>
      <c r="J5033" s="13" t="s">
        <v>126</v>
      </c>
      <c r="K5033" s="15" t="n">
        <v>0</v>
      </c>
      <c r="L5033" s="15" t="n">
        <v>0</v>
      </c>
      <c r="M5033" s="15" t="n">
        <v>0</v>
      </c>
      <c r="N5033" s="12" t="n">
        <v>0</v>
      </c>
      <c r="O5033" s="12" t="n">
        <v>0</v>
      </c>
      <c r="P5033" s="12" t="n">
        <v>0</v>
      </c>
      <c r="Q5033" s="23" t="n">
        <f>M5035/H5033</f>
        <v>1.04</v>
      </c>
    </row>
    <row r="5034" ht="22.5" customHeight="1">
      <c r="A5034" s="78"/>
      <c r="B5034" s="34"/>
      <c r="C5034" s="13"/>
      <c r="D5034" s="20"/>
      <c r="E5034" s="20"/>
      <c r="F5034" s="20"/>
      <c r="G5034" s="29"/>
      <c r="H5034" s="20"/>
      <c r="I5034" s="20"/>
      <c r="J5034" s="13" t="s">
        <v>127</v>
      </c>
      <c r="K5034" s="15" t="n">
        <v>11102</v>
      </c>
      <c r="L5034" s="15" t="n">
        <v>5478</v>
      </c>
      <c r="M5034" s="15" t="n">
        <v>208</v>
      </c>
      <c r="N5034" s="12" t="n">
        <v>0.004</v>
      </c>
      <c r="O5034" s="12" t="n">
        <v>0.1</v>
      </c>
      <c r="P5034" s="12" t="n">
        <v>20.8</v>
      </c>
      <c r="Q5034" s="26"/>
      <c r="R5034" s="4" t="s">
        <v>189</v>
      </c>
    </row>
    <row r="5035" ht="22.5" customHeight="1">
      <c r="A5035" s="78"/>
      <c r="B5035" s="34"/>
      <c r="C5035" s="13"/>
      <c r="D5035" s="20"/>
      <c r="E5035" s="20"/>
      <c r="F5035" s="20"/>
      <c r="G5035" s="29"/>
      <c r="H5035" s="20"/>
      <c r="I5035" s="20"/>
      <c r="J5035" s="13" t="s">
        <v>128</v>
      </c>
      <c r="K5035" s="15" t="n">
        <v>11115</v>
      </c>
      <c r="L5035" s="15" t="n">
        <v>5491</v>
      </c>
      <c r="M5035" s="15" t="n">
        <v>208</v>
      </c>
      <c r="N5035" s="12" t="n">
        <v>0.004</v>
      </c>
      <c r="O5035" s="12" t="n">
        <v>0.1</v>
      </c>
      <c r="P5035" s="12" t="n">
        <v>20.8</v>
      </c>
      <c r="Q5035" s="26"/>
    </row>
    <row r="5036" ht="22.5" customHeight="1">
      <c r="A5036" s="78"/>
      <c r="B5036" s="34"/>
      <c r="C5036" s="53" t="n">
        <v>11715627</v>
      </c>
      <c r="D5036" s="13" t="s">
        <v>29</v>
      </c>
      <c r="E5036" s="13" t="s">
        <v>14</v>
      </c>
      <c r="F5036" s="13" t="s">
        <v>15</v>
      </c>
      <c r="G5036" s="24" t="n">
        <v>0.4</v>
      </c>
      <c r="H5036" s="13" t="n">
        <v>100</v>
      </c>
      <c r="I5036" s="21" t="n">
        <f>G5036*H5036*7</f>
        <v>280</v>
      </c>
      <c r="J5036" s="13" t="s">
        <v>126</v>
      </c>
      <c r="K5036" s="15" t="n">
        <v>0</v>
      </c>
      <c r="L5036" s="15" t="n">
        <v>0</v>
      </c>
      <c r="M5036" s="15" t="n">
        <v>0</v>
      </c>
      <c r="N5036" s="12" t="n">
        <v>0</v>
      </c>
      <c r="O5036" s="12" t="n">
        <v>0</v>
      </c>
      <c r="P5036" s="12" t="n">
        <v>0</v>
      </c>
      <c r="Q5036" s="23" t="n">
        <f>M5038/H5036</f>
        <v>0</v>
      </c>
    </row>
    <row r="5037" ht="22.5" customHeight="1">
      <c r="A5037" s="78"/>
      <c r="B5037" s="34"/>
      <c r="C5037" s="13"/>
      <c r="D5037" s="20"/>
      <c r="E5037" s="20"/>
      <c r="F5037" s="20"/>
      <c r="G5037" s="29"/>
      <c r="H5037" s="20"/>
      <c r="I5037" s="20"/>
      <c r="J5037" s="13" t="s">
        <v>127</v>
      </c>
      <c r="K5037" s="15" t="n">
        <v>0</v>
      </c>
      <c r="L5037" s="15" t="n">
        <v>0</v>
      </c>
      <c r="M5037" s="15" t="n">
        <v>0</v>
      </c>
      <c r="N5037" s="12" t="n">
        <v>0</v>
      </c>
      <c r="O5037" s="12" t="n">
        <v>0</v>
      </c>
      <c r="P5037" s="12" t="n">
        <v>0</v>
      </c>
      <c r="Q5037" s="26"/>
    </row>
    <row r="5038" ht="22.5" customHeight="1">
      <c r="A5038" s="78"/>
      <c r="B5038" s="34"/>
      <c r="C5038" s="13"/>
      <c r="D5038" s="20"/>
      <c r="E5038" s="20"/>
      <c r="F5038" s="20"/>
      <c r="G5038" s="29"/>
      <c r="H5038" s="20"/>
      <c r="I5038" s="20"/>
      <c r="J5038" s="13" t="s">
        <v>128</v>
      </c>
      <c r="K5038" s="15" t="n">
        <v>38</v>
      </c>
      <c r="L5038" s="15" t="n">
        <v>1</v>
      </c>
      <c r="M5038" s="15" t="n">
        <v>0</v>
      </c>
      <c r="N5038" s="12" t="n">
        <v>0</v>
      </c>
      <c r="O5038" s="12" t="n">
        <v>0</v>
      </c>
      <c r="P5038" s="12" t="n">
        <v>0</v>
      </c>
      <c r="Q5038" s="26"/>
    </row>
    <row r="5039" ht="22.5" customHeight="1">
      <c r="A5039" s="78"/>
      <c r="B5039" s="34"/>
      <c r="C5039" s="53" t="n">
        <v>11715655</v>
      </c>
      <c r="D5039" s="13" t="s">
        <v>16</v>
      </c>
      <c r="E5039" s="13" t="s">
        <v>11</v>
      </c>
      <c r="F5039" s="13" t="s">
        <v>15</v>
      </c>
      <c r="G5039" s="24" t="n">
        <v>0.15</v>
      </c>
      <c r="H5039" s="13" t="n">
        <v>100</v>
      </c>
      <c r="I5039" s="21" t="n">
        <f>G5039*H5039*7</f>
        <v>105</v>
      </c>
      <c r="J5039" s="13" t="s">
        <v>126</v>
      </c>
      <c r="K5039" s="15" t="n">
        <v>0</v>
      </c>
      <c r="L5039" s="15" t="n">
        <v>0</v>
      </c>
      <c r="M5039" s="15" t="n">
        <v>0</v>
      </c>
      <c r="N5039" s="12" t="n">
        <v>0</v>
      </c>
      <c r="O5039" s="12" t="n">
        <v>0</v>
      </c>
      <c r="P5039" s="12" t="n">
        <v>0</v>
      </c>
      <c r="Q5039" s="23" t="n">
        <f>M5041/H5039</f>
        <v>0.01</v>
      </c>
    </row>
    <row r="5040" ht="22.5" customHeight="1">
      <c r="A5040" s="78"/>
      <c r="B5040" s="34"/>
      <c r="C5040" s="13"/>
      <c r="D5040" s="20"/>
      <c r="E5040" s="20"/>
      <c r="F5040" s="20"/>
      <c r="G5040" s="29"/>
      <c r="H5040" s="20"/>
      <c r="I5040" s="20"/>
      <c r="J5040" s="13" t="s">
        <v>127</v>
      </c>
      <c r="K5040" s="15" t="n">
        <v>0</v>
      </c>
      <c r="L5040" s="15" t="n">
        <v>0</v>
      </c>
      <c r="M5040" s="15" t="n">
        <v>0</v>
      </c>
      <c r="N5040" s="12" t="n">
        <v>0</v>
      </c>
      <c r="O5040" s="12" t="n">
        <v>0</v>
      </c>
      <c r="P5040" s="12" t="n">
        <v>0</v>
      </c>
      <c r="Q5040" s="26"/>
    </row>
    <row r="5041" ht="22.5" customHeight="1">
      <c r="A5041" s="78"/>
      <c r="B5041" s="34"/>
      <c r="C5041" s="13"/>
      <c r="D5041" s="20"/>
      <c r="E5041" s="20"/>
      <c r="F5041" s="20"/>
      <c r="G5041" s="29"/>
      <c r="H5041" s="20"/>
      <c r="I5041" s="20"/>
      <c r="J5041" s="13" t="s">
        <v>128</v>
      </c>
      <c r="K5041" s="15" t="n">
        <v>249</v>
      </c>
      <c r="L5041" s="15" t="n">
        <v>4</v>
      </c>
      <c r="M5041" s="15" t="n">
        <v>1</v>
      </c>
      <c r="N5041" s="12" t="n">
        <v>0.038</v>
      </c>
      <c r="O5041" s="12" t="n">
        <v>0.15</v>
      </c>
      <c r="P5041" s="12" t="n">
        <v>0.15</v>
      </c>
      <c r="Q5041" s="26"/>
    </row>
    <row r="5042" ht="22.5" customHeight="1">
      <c r="A5042" s="78"/>
      <c r="B5042" s="34"/>
      <c r="C5042" s="53" t="n">
        <v>11715811</v>
      </c>
      <c r="D5042" s="13" t="s">
        <v>16</v>
      </c>
      <c r="E5042" s="13" t="s">
        <v>17</v>
      </c>
      <c r="F5042" s="13" t="s">
        <v>15</v>
      </c>
      <c r="G5042" s="24" t="n">
        <v>0.17</v>
      </c>
      <c r="H5042" s="13" t="n">
        <v>100</v>
      </c>
      <c r="I5042" s="21" t="n">
        <f>G5042*H5042*7</f>
        <v>119</v>
      </c>
      <c r="J5042" s="13" t="s">
        <v>126</v>
      </c>
      <c r="K5042" s="15" t="n">
        <v>0</v>
      </c>
      <c r="L5042" s="15" t="n">
        <v>0</v>
      </c>
      <c r="M5042" s="15" t="n">
        <v>0</v>
      </c>
      <c r="N5042" s="12" t="n">
        <v>0</v>
      </c>
      <c r="O5042" s="12" t="n">
        <v>0</v>
      </c>
      <c r="P5042" s="12" t="n">
        <v>0</v>
      </c>
      <c r="Q5042" s="23" t="n">
        <f>M5044/H5042</f>
        <v>0</v>
      </c>
    </row>
    <row r="5043" ht="22.5" customHeight="1">
      <c r="A5043" s="78"/>
      <c r="B5043" s="34"/>
      <c r="C5043" s="13"/>
      <c r="D5043" s="20"/>
      <c r="E5043" s="20"/>
      <c r="F5043" s="20"/>
      <c r="G5043" s="29"/>
      <c r="H5043" s="20"/>
      <c r="I5043" s="20"/>
      <c r="J5043" s="13" t="s">
        <v>127</v>
      </c>
      <c r="K5043" s="15" t="n">
        <v>0</v>
      </c>
      <c r="L5043" s="15" t="n">
        <v>0</v>
      </c>
      <c r="M5043" s="15" t="n">
        <v>0</v>
      </c>
      <c r="N5043" s="12" t="n">
        <v>0</v>
      </c>
      <c r="O5043" s="12" t="n">
        <v>0</v>
      </c>
      <c r="P5043" s="12" t="n">
        <v>0</v>
      </c>
      <c r="Q5043" s="26"/>
    </row>
    <row r="5044" ht="22.5" customHeight="1">
      <c r="A5044" s="78"/>
      <c r="B5044" s="34"/>
      <c r="C5044" s="13"/>
      <c r="D5044" s="20"/>
      <c r="E5044" s="20"/>
      <c r="F5044" s="20"/>
      <c r="G5044" s="29"/>
      <c r="H5044" s="20"/>
      <c r="I5044" s="20"/>
      <c r="J5044" s="13" t="s">
        <v>128</v>
      </c>
      <c r="K5044" s="15" t="n">
        <v>135</v>
      </c>
      <c r="L5044" s="15" t="n">
        <v>2</v>
      </c>
      <c r="M5044" s="15" t="n">
        <v>0</v>
      </c>
      <c r="N5044" s="12" t="n">
        <v>0</v>
      </c>
      <c r="O5044" s="12" t="n">
        <v>0</v>
      </c>
      <c r="P5044" s="12" t="n">
        <v>0</v>
      </c>
      <c r="Q5044" s="26"/>
    </row>
    <row r="5045" ht="22.5" customHeight="1">
      <c r="A5045" s="78"/>
      <c r="B5045" s="34"/>
      <c r="C5045" s="53" t="n">
        <v>11729927</v>
      </c>
      <c r="D5045" s="13" t="s">
        <v>10</v>
      </c>
      <c r="E5045" s="13" t="s">
        <v>20</v>
      </c>
      <c r="F5045" s="13" t="s">
        <v>15</v>
      </c>
      <c r="G5045" s="24" t="n">
        <v>0.25</v>
      </c>
      <c r="H5045" s="13" t="n">
        <v>100</v>
      </c>
      <c r="I5045" s="21" t="n">
        <f>G5045*H5045*7</f>
        <v>175</v>
      </c>
      <c r="J5045" s="13" t="s">
        <v>126</v>
      </c>
      <c r="K5045" s="15" t="n">
        <v>0</v>
      </c>
      <c r="L5045" s="15" t="n">
        <v>0</v>
      </c>
      <c r="M5045" s="15" t="n">
        <v>0</v>
      </c>
      <c r="N5045" s="12" t="n">
        <v>0</v>
      </c>
      <c r="O5045" s="12" t="n">
        <v>0</v>
      </c>
      <c r="P5045" s="12" t="n">
        <v>0</v>
      </c>
      <c r="Q5045" s="23" t="n">
        <f>M5047/H5045</f>
        <v>0</v>
      </c>
    </row>
    <row r="5046" ht="22.5" customHeight="1">
      <c r="A5046" s="78"/>
      <c r="B5046" s="34"/>
      <c r="C5046" s="13"/>
      <c r="D5046" s="20"/>
      <c r="E5046" s="20"/>
      <c r="F5046" s="20"/>
      <c r="G5046" s="29"/>
      <c r="H5046" s="20"/>
      <c r="I5046" s="20"/>
      <c r="J5046" s="13" t="s">
        <v>127</v>
      </c>
      <c r="K5046" s="15" t="n">
        <v>0</v>
      </c>
      <c r="L5046" s="15" t="n">
        <v>0</v>
      </c>
      <c r="M5046" s="15" t="n">
        <v>0</v>
      </c>
      <c r="N5046" s="12" t="n">
        <v>0</v>
      </c>
      <c r="O5046" s="12" t="n">
        <v>0</v>
      </c>
      <c r="P5046" s="12" t="n">
        <v>0</v>
      </c>
      <c r="Q5046" s="26"/>
    </row>
    <row r="5047" ht="22.5" customHeight="1">
      <c r="A5047" s="78"/>
      <c r="B5047" s="34"/>
      <c r="C5047" s="13"/>
      <c r="D5047" s="20"/>
      <c r="E5047" s="20"/>
      <c r="F5047" s="20"/>
      <c r="G5047" s="29"/>
      <c r="H5047" s="20"/>
      <c r="I5047" s="20"/>
      <c r="J5047" s="13" t="s">
        <v>128</v>
      </c>
      <c r="K5047" s="15" t="n">
        <v>442</v>
      </c>
      <c r="L5047" s="15" t="n">
        <v>16</v>
      </c>
      <c r="M5047" s="15" t="n">
        <v>0</v>
      </c>
      <c r="N5047" s="12" t="n">
        <v>0</v>
      </c>
      <c r="O5047" s="12" t="n">
        <v>0</v>
      </c>
      <c r="P5047" s="12" t="n">
        <v>0</v>
      </c>
      <c r="Q5047" s="26"/>
    </row>
    <row r="5048" ht="22.5" customHeight="1">
      <c r="A5048" s="78"/>
      <c r="B5048" s="34"/>
      <c r="C5048" s="53" t="n">
        <v>11729820</v>
      </c>
      <c r="D5048" s="13" t="s">
        <v>10</v>
      </c>
      <c r="E5048" s="13" t="s">
        <v>25</v>
      </c>
      <c r="F5048" s="13" t="s">
        <v>15</v>
      </c>
      <c r="G5048" s="24" t="n">
        <v>0.3</v>
      </c>
      <c r="H5048" s="13" t="n">
        <v>100</v>
      </c>
      <c r="I5048" s="21" t="n">
        <f>G5048*H5048*7</f>
        <v>210</v>
      </c>
      <c r="J5048" s="13" t="s">
        <v>126</v>
      </c>
      <c r="K5048" s="15" t="n">
        <v>0</v>
      </c>
      <c r="L5048" s="15" t="n">
        <v>0</v>
      </c>
      <c r="M5048" s="15" t="n">
        <v>0</v>
      </c>
      <c r="N5048" s="12" t="n">
        <v>0</v>
      </c>
      <c r="O5048" s="12" t="n">
        <v>0</v>
      </c>
      <c r="P5048" s="12" t="n">
        <v>0</v>
      </c>
      <c r="Q5048" s="23" t="n">
        <f>M5050/H5048</f>
        <v>0</v>
      </c>
    </row>
    <row r="5049" ht="22.5" customHeight="1">
      <c r="A5049" s="78"/>
      <c r="B5049" s="34"/>
      <c r="C5049" s="13"/>
      <c r="D5049" s="20"/>
      <c r="E5049" s="20"/>
      <c r="F5049" s="20"/>
      <c r="G5049" s="29"/>
      <c r="H5049" s="20"/>
      <c r="I5049" s="20"/>
      <c r="J5049" s="13" t="s">
        <v>127</v>
      </c>
      <c r="K5049" s="15" t="n">
        <v>0</v>
      </c>
      <c r="L5049" s="15" t="n">
        <v>0</v>
      </c>
      <c r="M5049" s="15" t="n">
        <v>0</v>
      </c>
      <c r="N5049" s="12" t="n">
        <v>0</v>
      </c>
      <c r="O5049" s="12" t="n">
        <v>0</v>
      </c>
      <c r="P5049" s="12" t="n">
        <v>0</v>
      </c>
      <c r="Q5049" s="26"/>
    </row>
    <row r="5050" ht="22.5" customHeight="1">
      <c r="A5050" s="78"/>
      <c r="B5050" s="34"/>
      <c r="C5050" s="13"/>
      <c r="D5050" s="20"/>
      <c r="E5050" s="20"/>
      <c r="F5050" s="20"/>
      <c r="G5050" s="29"/>
      <c r="H5050" s="20"/>
      <c r="I5050" s="20"/>
      <c r="J5050" s="13" t="s">
        <v>128</v>
      </c>
      <c r="K5050" s="15" t="n">
        <v>24</v>
      </c>
      <c r="L5050" s="15" t="n">
        <v>5</v>
      </c>
      <c r="M5050" s="15" t="n">
        <v>0</v>
      </c>
      <c r="N5050" s="12" t="n">
        <v>0</v>
      </c>
      <c r="O5050" s="12" t="n">
        <v>0</v>
      </c>
      <c r="P5050" s="12" t="n">
        <v>0</v>
      </c>
      <c r="Q5050" s="26"/>
    </row>
    <row r="5051" ht="22.5" customHeight="1">
      <c r="A5051" s="78"/>
      <c r="B5051" s="34"/>
      <c r="C5051" s="53" t="n">
        <v>11729830</v>
      </c>
      <c r="D5051" s="13" t="s">
        <v>10</v>
      </c>
      <c r="E5051" s="13" t="s">
        <v>11</v>
      </c>
      <c r="F5051" s="13" t="s">
        <v>12</v>
      </c>
      <c r="G5051" s="24" t="n">
        <v>0.17</v>
      </c>
      <c r="H5051" s="13" t="n">
        <v>100</v>
      </c>
      <c r="I5051" s="21" t="n">
        <f>G5051*H5051*7</f>
        <v>119</v>
      </c>
      <c r="J5051" s="13" t="s">
        <v>126</v>
      </c>
      <c r="K5051" s="15" t="n">
        <v>0</v>
      </c>
      <c r="L5051" s="15" t="n">
        <v>0</v>
      </c>
      <c r="M5051" s="15" t="n">
        <v>0</v>
      </c>
      <c r="N5051" s="12" t="n">
        <v>0</v>
      </c>
      <c r="O5051" s="12" t="n">
        <v>0</v>
      </c>
      <c r="P5051" s="12" t="n">
        <v>0</v>
      </c>
      <c r="Q5051" s="23" t="n">
        <f>M5053/H5051</f>
        <v>0</v>
      </c>
    </row>
    <row r="5052" ht="22.5" customHeight="1">
      <c r="A5052" s="78"/>
      <c r="B5052" s="34"/>
      <c r="C5052" s="13"/>
      <c r="D5052" s="20"/>
      <c r="E5052" s="20"/>
      <c r="F5052" s="20"/>
      <c r="G5052" s="29"/>
      <c r="H5052" s="20"/>
      <c r="I5052" s="20"/>
      <c r="J5052" s="13" t="s">
        <v>127</v>
      </c>
      <c r="K5052" s="15" t="n">
        <v>3</v>
      </c>
      <c r="L5052" s="15" t="n">
        <v>0</v>
      </c>
      <c r="M5052" s="15" t="n">
        <v>0</v>
      </c>
      <c r="N5052" s="12" t="n">
        <v>0</v>
      </c>
      <c r="O5052" s="12" t="n">
        <v>0</v>
      </c>
      <c r="P5052" s="12" t="n">
        <v>0</v>
      </c>
      <c r="Q5052" s="26"/>
    </row>
    <row r="5053" ht="22.5" customHeight="1">
      <c r="A5053" s="78"/>
      <c r="B5053" s="34"/>
      <c r="C5053" s="13"/>
      <c r="D5053" s="20"/>
      <c r="E5053" s="20"/>
      <c r="F5053" s="20"/>
      <c r="G5053" s="29"/>
      <c r="H5053" s="20"/>
      <c r="I5053" s="20"/>
      <c r="J5053" s="13" t="s">
        <v>128</v>
      </c>
      <c r="K5053" s="15" t="n">
        <v>10</v>
      </c>
      <c r="L5053" s="15" t="n">
        <v>1</v>
      </c>
      <c r="M5053" s="15" t="n">
        <v>0</v>
      </c>
      <c r="N5053" s="12" t="n">
        <v>0</v>
      </c>
      <c r="O5053" s="12" t="n">
        <v>0</v>
      </c>
      <c r="P5053" s="12" t="n">
        <v>0</v>
      </c>
      <c r="Q5053" s="26"/>
    </row>
    <row r="5054" ht="22.5" customHeight="1">
      <c r="A5054" s="78"/>
      <c r="B5054" s="34"/>
      <c r="C5054" s="53" t="n">
        <v>11892329</v>
      </c>
      <c r="D5054" s="13" t="s">
        <v>10</v>
      </c>
      <c r="E5054" s="13" t="s">
        <v>11</v>
      </c>
      <c r="F5054" s="13" t="s">
        <v>15</v>
      </c>
      <c r="G5054" s="24" t="n">
        <v>0.25</v>
      </c>
      <c r="H5054" s="13" t="n">
        <v>800</v>
      </c>
      <c r="I5054" s="21" t="n">
        <f>G5054*H5054*7</f>
        <v>1400</v>
      </c>
      <c r="J5054" s="13" t="s">
        <v>126</v>
      </c>
      <c r="K5054" s="15" t="n">
        <v>130</v>
      </c>
      <c r="L5054" s="15" t="n">
        <v>17</v>
      </c>
      <c r="M5054" s="15" t="n">
        <v>0</v>
      </c>
      <c r="N5054" s="12" t="n">
        <v>0</v>
      </c>
      <c r="O5054" s="12" t="n">
        <v>0</v>
      </c>
      <c r="P5054" s="12" t="n">
        <v>0</v>
      </c>
      <c r="Q5054" s="23" t="n">
        <f>M5056/H5054</f>
        <v>0.36625</v>
      </c>
    </row>
    <row r="5055" ht="22.5" customHeight="1">
      <c r="A5055" s="78"/>
      <c r="B5055" s="34"/>
      <c r="C5055" s="13"/>
      <c r="D5055" s="20"/>
      <c r="E5055" s="20"/>
      <c r="F5055" s="20"/>
      <c r="G5055" s="29"/>
      <c r="H5055" s="20"/>
      <c r="I5055" s="20"/>
      <c r="J5055" s="13" t="s">
        <v>127</v>
      </c>
      <c r="K5055" s="15" t="n">
        <v>12138</v>
      </c>
      <c r="L5055" s="15" t="n">
        <v>3945</v>
      </c>
      <c r="M5055" s="15" t="n">
        <v>232</v>
      </c>
      <c r="N5055" s="12" t="n">
        <v>0.013</v>
      </c>
      <c r="O5055" s="12" t="n">
        <v>0.22</v>
      </c>
      <c r="P5055" s="12" t="n">
        <v>51.04</v>
      </c>
      <c r="Q5055" s="26"/>
      <c r="R5055" s="4" t="s">
        <v>190</v>
      </c>
    </row>
    <row r="5056" ht="22.5" customHeight="1">
      <c r="A5056" s="78"/>
      <c r="B5056" s="34"/>
      <c r="C5056" s="13"/>
      <c r="D5056" s="20"/>
      <c r="E5056" s="20"/>
      <c r="F5056" s="20"/>
      <c r="G5056" s="29"/>
      <c r="H5056" s="20"/>
      <c r="I5056" s="20"/>
      <c r="J5056" s="13" t="s">
        <v>128</v>
      </c>
      <c r="K5056" s="15" t="n">
        <v>14825</v>
      </c>
      <c r="L5056" s="15" t="n">
        <v>4373</v>
      </c>
      <c r="M5056" s="15" t="n">
        <v>293</v>
      </c>
      <c r="N5056" s="12" t="n">
        <v>0.015</v>
      </c>
      <c r="O5056" s="12" t="n">
        <v>0.22</v>
      </c>
      <c r="P5056" s="12" t="n">
        <v>64.44</v>
      </c>
      <c r="Q5056" s="26"/>
    </row>
    <row r="5057" ht="22.5" customHeight="1">
      <c r="A5057" s="78"/>
      <c r="B5057" s="34"/>
      <c r="C5057" s="53" t="n">
        <v>91557161</v>
      </c>
      <c r="D5057" s="13" t="s">
        <v>95</v>
      </c>
      <c r="E5057" s="13" t="s">
        <v>14</v>
      </c>
      <c r="F5057" s="13" t="s">
        <v>12</v>
      </c>
      <c r="G5057" s="24" t="n">
        <v>0.7</v>
      </c>
      <c r="H5057" s="13" t="n">
        <v>50</v>
      </c>
      <c r="I5057" s="21" t="n">
        <f>G5057*H5057*7</f>
        <v>245</v>
      </c>
      <c r="J5057" s="13" t="s">
        <v>126</v>
      </c>
      <c r="K5057" s="15" t="n">
        <v>52</v>
      </c>
      <c r="L5057" s="15" t="n">
        <v>0</v>
      </c>
      <c r="M5057" s="15" t="n">
        <v>0</v>
      </c>
      <c r="N5057" s="12" t="n">
        <v>0</v>
      </c>
      <c r="O5057" s="12" t="n">
        <v>0</v>
      </c>
      <c r="P5057" s="12" t="n">
        <v>0</v>
      </c>
      <c r="Q5057" s="23" t="n">
        <f>M5059/H5057</f>
        <v>0</v>
      </c>
    </row>
    <row r="5058" ht="22.5" customHeight="1">
      <c r="A5058" s="78"/>
      <c r="B5058" s="34"/>
      <c r="C5058" s="13"/>
      <c r="D5058" s="20"/>
      <c r="E5058" s="20"/>
      <c r="F5058" s="20"/>
      <c r="G5058" s="29"/>
      <c r="H5058" s="20"/>
      <c r="I5058" s="20"/>
      <c r="J5058" s="13" t="s">
        <v>127</v>
      </c>
      <c r="K5058" s="15" t="n">
        <v>65</v>
      </c>
      <c r="L5058" s="15" t="n">
        <v>0</v>
      </c>
      <c r="M5058" s="15" t="n">
        <v>0</v>
      </c>
      <c r="N5058" s="12" t="n">
        <v>0</v>
      </c>
      <c r="O5058" s="12" t="n">
        <v>0</v>
      </c>
      <c r="P5058" s="12" t="n">
        <v>0</v>
      </c>
      <c r="Q5058" s="26"/>
      <c r="R5058" s="4" t="s">
        <v>189</v>
      </c>
    </row>
    <row r="5059" ht="22.5" customHeight="1">
      <c r="A5059" s="78"/>
      <c r="B5059" s="34"/>
      <c r="C5059" s="13"/>
      <c r="D5059" s="20"/>
      <c r="E5059" s="20"/>
      <c r="F5059" s="20"/>
      <c r="G5059" s="29"/>
      <c r="H5059" s="20"/>
      <c r="I5059" s="20"/>
      <c r="J5059" s="13" t="s">
        <v>128</v>
      </c>
      <c r="K5059" s="15" t="n">
        <v>143</v>
      </c>
      <c r="L5059" s="15" t="n">
        <v>1</v>
      </c>
      <c r="M5059" s="15" t="n">
        <v>0</v>
      </c>
      <c r="N5059" s="12" t="n">
        <v>0</v>
      </c>
      <c r="O5059" s="12" t="n">
        <v>0</v>
      </c>
      <c r="P5059" s="12" t="n">
        <v>0.0009</v>
      </c>
      <c r="Q5059" s="26"/>
    </row>
    <row r="5060" ht="22.5" customHeight="1">
      <c r="A5060" s="78"/>
      <c r="B5060" s="34"/>
      <c r="C5060" s="53" t="n">
        <v>91557162</v>
      </c>
      <c r="D5060" s="13" t="s">
        <v>94</v>
      </c>
      <c r="E5060" s="13" t="s">
        <v>14</v>
      </c>
      <c r="F5060" s="13" t="s">
        <v>12</v>
      </c>
      <c r="G5060" s="24" t="n">
        <v>0.2</v>
      </c>
      <c r="H5060" s="13" t="n">
        <v>333</v>
      </c>
      <c r="I5060" s="21" t="n">
        <f>G5060*H5060*7</f>
        <v>466.2</v>
      </c>
      <c r="J5060" s="13" t="s">
        <v>126</v>
      </c>
      <c r="K5060" s="15" t="n">
        <v>25</v>
      </c>
      <c r="L5060" s="15" t="n">
        <v>0</v>
      </c>
      <c r="M5060" s="15" t="n">
        <v>0</v>
      </c>
      <c r="N5060" s="12" t="n">
        <v>0</v>
      </c>
      <c r="O5060" s="12" t="n">
        <v>0</v>
      </c>
      <c r="P5060" s="12" t="n">
        <v>0</v>
      </c>
      <c r="Q5060" s="23" t="n">
        <f>M5062/H5060</f>
        <v>0</v>
      </c>
    </row>
    <row r="5061" ht="22.5" customHeight="1">
      <c r="A5061" s="78"/>
      <c r="B5061" s="34"/>
      <c r="C5061" s="13"/>
      <c r="D5061" s="20"/>
      <c r="E5061" s="20"/>
      <c r="F5061" s="20"/>
      <c r="G5061" s="29"/>
      <c r="H5061" s="20"/>
      <c r="I5061" s="20"/>
      <c r="J5061" s="13" t="s">
        <v>127</v>
      </c>
      <c r="K5061" s="15" t="n">
        <v>54</v>
      </c>
      <c r="L5061" s="15" t="n">
        <v>0</v>
      </c>
      <c r="M5061" s="15" t="n">
        <v>0</v>
      </c>
      <c r="N5061" s="12" t="n">
        <v>0</v>
      </c>
      <c r="O5061" s="12" t="n">
        <v>0</v>
      </c>
      <c r="P5061" s="12" t="n">
        <v>0</v>
      </c>
      <c r="Q5061" s="26"/>
    </row>
    <row r="5062" ht="22.5" customHeight="1">
      <c r="A5062" s="78"/>
      <c r="B5062" s="34"/>
      <c r="C5062" s="13"/>
      <c r="D5062" s="20"/>
      <c r="E5062" s="20"/>
      <c r="F5062" s="20"/>
      <c r="G5062" s="29"/>
      <c r="H5062" s="20"/>
      <c r="I5062" s="20"/>
      <c r="J5062" s="13" t="s">
        <v>128</v>
      </c>
      <c r="K5062" s="15" t="n">
        <v>55</v>
      </c>
      <c r="L5062" s="15" t="n">
        <v>0</v>
      </c>
      <c r="M5062" s="15" t="n">
        <v>0</v>
      </c>
      <c r="N5062" s="12" t="n">
        <v>0</v>
      </c>
      <c r="O5062" s="12" t="n">
        <v>0</v>
      </c>
      <c r="P5062" s="12" t="n">
        <v>0</v>
      </c>
      <c r="Q5062" s="26"/>
    </row>
    <row r="5063" ht="22.5" customHeight="1">
      <c r="A5063" s="78"/>
      <c r="B5063" s="34"/>
      <c r="C5063" s="53" t="n">
        <v>91560708</v>
      </c>
      <c r="D5063" s="13" t="s">
        <v>31</v>
      </c>
      <c r="E5063" s="13" t="s">
        <v>32</v>
      </c>
      <c r="F5063" s="13" t="s">
        <v>15</v>
      </c>
      <c r="G5063" s="24" t="n">
        <v>0.09</v>
      </c>
      <c r="H5063" s="13" t="n">
        <v>800</v>
      </c>
      <c r="I5063" s="21" t="n">
        <f>G5063*H5063*7</f>
        <v>504</v>
      </c>
      <c r="J5063" s="13" t="s">
        <v>126</v>
      </c>
      <c r="K5063" s="15" t="n">
        <v>18</v>
      </c>
      <c r="L5063" s="15" t="n">
        <v>3</v>
      </c>
      <c r="M5063" s="15" t="n">
        <v>0</v>
      </c>
      <c r="N5063" s="12" t="n">
        <v>0</v>
      </c>
      <c r="O5063" s="12" t="n">
        <v>0</v>
      </c>
      <c r="P5063" s="12" t="n">
        <v>0</v>
      </c>
      <c r="Q5063" s="23" t="n">
        <f>M5065/H5063</f>
        <v>0.42</v>
      </c>
    </row>
    <row r="5064" ht="22.5" customHeight="1">
      <c r="A5064" s="78"/>
      <c r="B5064" s="34"/>
      <c r="C5064" s="13"/>
      <c r="D5064" s="20"/>
      <c r="E5064" s="20"/>
      <c r="F5064" s="20"/>
      <c r="G5064" s="29"/>
      <c r="H5064" s="20"/>
      <c r="I5064" s="20"/>
      <c r="J5064" s="13" t="s">
        <v>127</v>
      </c>
      <c r="K5064" s="15" t="n">
        <v>11185</v>
      </c>
      <c r="L5064" s="15" t="n">
        <v>4508</v>
      </c>
      <c r="M5064" s="15" t="n">
        <v>334</v>
      </c>
      <c r="N5064" s="12" t="n">
        <v>0.007</v>
      </c>
      <c r="O5064" s="12" t="n">
        <v>0.09</v>
      </c>
      <c r="P5064" s="12" t="n">
        <v>30.06</v>
      </c>
      <c r="Q5064" s="26"/>
    </row>
    <row r="5065" ht="22.5" customHeight="1">
      <c r="A5065" s="78"/>
      <c r="B5065" s="34"/>
      <c r="C5065" s="13"/>
      <c r="D5065" s="20"/>
      <c r="E5065" s="20"/>
      <c r="F5065" s="20"/>
      <c r="G5065" s="29"/>
      <c r="H5065" s="20"/>
      <c r="I5065" s="20"/>
      <c r="J5065" s="13" t="s">
        <v>128</v>
      </c>
      <c r="K5065" s="15" t="n">
        <v>22357</v>
      </c>
      <c r="L5065" s="15" t="n">
        <v>8104</v>
      </c>
      <c r="M5065" s="15" t="n">
        <v>336</v>
      </c>
      <c r="N5065" s="12" t="n">
        <v>0.004</v>
      </c>
      <c r="O5065" s="12" t="n">
        <v>0.09</v>
      </c>
      <c r="P5065" s="12" t="n">
        <v>30.24</v>
      </c>
      <c r="Q5065" s="26"/>
    </row>
    <row r="5066" ht="22.5" customHeight="1">
      <c r="A5066" s="78"/>
      <c r="B5066" s="34"/>
      <c r="C5066" s="53" t="n">
        <v>91560709</v>
      </c>
      <c r="D5066" s="13" t="s">
        <v>31</v>
      </c>
      <c r="E5066" s="13" t="s">
        <v>33</v>
      </c>
      <c r="F5066" s="13" t="s">
        <v>15</v>
      </c>
      <c r="G5066" s="24" t="n">
        <v>0.06</v>
      </c>
      <c r="H5066" s="13" t="n">
        <v>500</v>
      </c>
      <c r="I5066" s="21" t="n">
        <f>G5066*H5066*7</f>
        <v>210</v>
      </c>
      <c r="J5066" s="13" t="s">
        <v>126</v>
      </c>
      <c r="K5066" s="15" t="n">
        <v>0</v>
      </c>
      <c r="L5066" s="15" t="n">
        <v>0</v>
      </c>
      <c r="M5066" s="15" t="n">
        <v>0</v>
      </c>
      <c r="N5066" s="12" t="n">
        <v>0</v>
      </c>
      <c r="O5066" s="12" t="n">
        <v>0</v>
      </c>
      <c r="P5066" s="12" t="n">
        <v>0</v>
      </c>
      <c r="Q5066" s="23" t="n">
        <f>M5068/H5066</f>
        <v>1</v>
      </c>
    </row>
    <row r="5067" ht="22.5" customHeight="1">
      <c r="A5067" s="78"/>
      <c r="B5067" s="34"/>
      <c r="C5067" s="13"/>
      <c r="D5067" s="20"/>
      <c r="E5067" s="20"/>
      <c r="F5067" s="20"/>
      <c r="G5067" s="29"/>
      <c r="H5067" s="20"/>
      <c r="I5067" s="20"/>
      <c r="J5067" s="13" t="s">
        <v>127</v>
      </c>
      <c r="K5067" s="15" t="n">
        <v>50833</v>
      </c>
      <c r="L5067" s="15" t="n">
        <v>30059</v>
      </c>
      <c r="M5067" s="15" t="n">
        <v>500</v>
      </c>
      <c r="N5067" s="12" t="n">
        <v>0.001</v>
      </c>
      <c r="O5067" s="12" t="n">
        <v>0.06</v>
      </c>
      <c r="P5067" s="12" t="n">
        <v>30</v>
      </c>
      <c r="Q5067" s="26"/>
    </row>
    <row r="5068" ht="22.5" customHeight="1">
      <c r="A5068" s="78"/>
      <c r="B5068" s="34"/>
      <c r="C5068" s="13"/>
      <c r="D5068" s="20"/>
      <c r="E5068" s="20"/>
      <c r="F5068" s="20"/>
      <c r="G5068" s="29"/>
      <c r="H5068" s="20"/>
      <c r="I5068" s="20"/>
      <c r="J5068" s="13" t="s">
        <v>128</v>
      </c>
      <c r="K5068" s="15" t="n">
        <v>54649</v>
      </c>
      <c r="L5068" s="15" t="n">
        <v>31465</v>
      </c>
      <c r="M5068" s="15" t="n">
        <v>500</v>
      </c>
      <c r="N5068" s="12" t="n">
        <v>0.001</v>
      </c>
      <c r="O5068" s="12" t="n">
        <v>0.06</v>
      </c>
      <c r="P5068" s="12" t="n">
        <v>30</v>
      </c>
      <c r="Q5068" s="26"/>
    </row>
    <row r="5069" ht="22.5" customHeight="1">
      <c r="A5069" s="78"/>
      <c r="B5069" s="34"/>
      <c r="C5069" s="53" t="n">
        <v>12064281</v>
      </c>
      <c r="D5069" s="13" t="s">
        <v>16</v>
      </c>
      <c r="E5069" s="13" t="s">
        <v>18</v>
      </c>
      <c r="F5069" s="13" t="s">
        <v>15</v>
      </c>
      <c r="G5069" s="24" t="n">
        <v>0.7</v>
      </c>
      <c r="H5069" s="13" t="n">
        <v>100</v>
      </c>
      <c r="I5069" s="21" t="n">
        <f>G5069*H5069*7</f>
        <v>490</v>
      </c>
      <c r="J5069" s="13" t="s">
        <v>126</v>
      </c>
      <c r="K5069" s="15" t="n">
        <v>0</v>
      </c>
      <c r="L5069" s="15" t="n">
        <v>0</v>
      </c>
      <c r="M5069" s="15" t="n">
        <v>0</v>
      </c>
      <c r="N5069" s="12" t="n">
        <v>0</v>
      </c>
      <c r="O5069" s="12" t="n">
        <v>0</v>
      </c>
      <c r="P5069" s="12" t="n">
        <v>0</v>
      </c>
      <c r="Q5069" s="23" t="n">
        <f>M5071/H5069</f>
        <v>0</v>
      </c>
    </row>
    <row r="5070" ht="22.5" customHeight="1">
      <c r="A5070" s="78"/>
      <c r="B5070" s="34"/>
      <c r="C5070" s="13"/>
      <c r="D5070" s="20"/>
      <c r="E5070" s="20"/>
      <c r="F5070" s="20"/>
      <c r="G5070" s="29"/>
      <c r="H5070" s="20"/>
      <c r="I5070" s="20"/>
      <c r="J5070" s="13" t="s">
        <v>127</v>
      </c>
      <c r="K5070" s="15" t="n">
        <v>32</v>
      </c>
      <c r="L5070" s="15" t="n">
        <v>0</v>
      </c>
      <c r="M5070" s="15" t="n">
        <v>0</v>
      </c>
      <c r="N5070" s="12" t="n">
        <v>0</v>
      </c>
      <c r="O5070" s="12" t="n">
        <v>0</v>
      </c>
      <c r="P5070" s="12" t="n">
        <v>0</v>
      </c>
      <c r="Q5070" s="26"/>
    </row>
    <row r="5071" ht="22.5" customHeight="1">
      <c r="A5071" s="78"/>
      <c r="B5071" s="34"/>
      <c r="C5071" s="13"/>
      <c r="D5071" s="20"/>
      <c r="E5071" s="20"/>
      <c r="F5071" s="20"/>
      <c r="G5071" s="29"/>
      <c r="H5071" s="20"/>
      <c r="I5071" s="20"/>
      <c r="J5071" s="13" t="s">
        <v>128</v>
      </c>
      <c r="K5071" s="15" t="n">
        <v>4421</v>
      </c>
      <c r="L5071" s="15" t="n">
        <v>6</v>
      </c>
      <c r="M5071" s="15" t="n">
        <v>0</v>
      </c>
      <c r="N5071" s="12" t="n">
        <v>0</v>
      </c>
      <c r="O5071" s="12" t="n">
        <v>0</v>
      </c>
      <c r="P5071" s="12" t="n">
        <v>0</v>
      </c>
      <c r="Q5071" s="26"/>
    </row>
    <row r="5072" ht="22.5" customHeight="1">
      <c r="A5072" s="78"/>
      <c r="B5072" s="34"/>
      <c r="C5072" s="53" t="n">
        <v>11987622</v>
      </c>
      <c r="D5072" s="13" t="s">
        <v>10</v>
      </c>
      <c r="E5072" s="13" t="s">
        <v>11</v>
      </c>
      <c r="F5072" s="13" t="s">
        <v>30</v>
      </c>
      <c r="G5072" s="24" t="n">
        <v>0.23</v>
      </c>
      <c r="H5072" s="13" t="n">
        <v>200</v>
      </c>
      <c r="I5072" s="21" t="n">
        <f>G5072*H5072*7</f>
        <v>322</v>
      </c>
      <c r="J5072" s="13" t="s">
        <v>126</v>
      </c>
      <c r="K5072" s="15" t="n">
        <v>1370</v>
      </c>
      <c r="L5072" s="15" t="n">
        <v>220</v>
      </c>
      <c r="M5072" s="15" t="n">
        <v>0</v>
      </c>
      <c r="N5072" s="12" t="n">
        <v>0</v>
      </c>
      <c r="O5072" s="12" t="n">
        <v>0</v>
      </c>
      <c r="P5072" s="12" t="n">
        <v>0.13</v>
      </c>
      <c r="Q5072" s="23" t="n">
        <f>M5074/H5072</f>
        <v>0.03</v>
      </c>
    </row>
    <row r="5073" ht="22.5" customHeight="1">
      <c r="A5073" s="78"/>
      <c r="B5073" s="34"/>
      <c r="C5073" s="13"/>
      <c r="D5073" s="20"/>
      <c r="E5073" s="20"/>
      <c r="F5073" s="20"/>
      <c r="G5073" s="29"/>
      <c r="H5073" s="20"/>
      <c r="I5073" s="20"/>
      <c r="J5073" s="13" t="s">
        <v>127</v>
      </c>
      <c r="K5073" s="15" t="n">
        <v>3121</v>
      </c>
      <c r="L5073" s="15" t="n">
        <v>240</v>
      </c>
      <c r="M5073" s="15" t="n">
        <v>0</v>
      </c>
      <c r="N5073" s="12" t="n">
        <v>0</v>
      </c>
      <c r="O5073" s="12" t="n">
        <v>0</v>
      </c>
      <c r="P5073" s="12" t="n">
        <v>0.13</v>
      </c>
      <c r="Q5073" s="26"/>
    </row>
    <row r="5074" ht="22.5" customHeight="1">
      <c r="A5074" s="78"/>
      <c r="B5074" s="34"/>
      <c r="C5074" s="13"/>
      <c r="D5074" s="20"/>
      <c r="E5074" s="20"/>
      <c r="F5074" s="20"/>
      <c r="G5074" s="29"/>
      <c r="H5074" s="20"/>
      <c r="I5074" s="20"/>
      <c r="J5074" s="13" t="s">
        <v>128</v>
      </c>
      <c r="K5074" s="15" t="n">
        <v>15460</v>
      </c>
      <c r="L5074" s="15" t="n">
        <v>2872</v>
      </c>
      <c r="M5074" s="15" t="n">
        <v>6</v>
      </c>
      <c r="N5074" s="12" t="n">
        <v>0</v>
      </c>
      <c r="O5074" s="12" t="n">
        <v>0.56</v>
      </c>
      <c r="P5074" s="12" t="n">
        <v>3.37</v>
      </c>
      <c r="Q5074" s="26"/>
    </row>
    <row r="5075" ht="22.5" customHeight="1">
      <c r="A5075" s="78"/>
      <c r="B5075" s="76" t="s">
        <v>129</v>
      </c>
      <c r="C5075" s="13" t="n">
        <v>6061077</v>
      </c>
      <c r="D5075" s="13" t="s">
        <v>35</v>
      </c>
      <c r="E5075" s="13" t="s">
        <v>14</v>
      </c>
      <c r="F5075" s="13" t="s">
        <v>15</v>
      </c>
      <c r="G5075" s="24" t="n">
        <v>2</v>
      </c>
      <c r="H5075" s="13" t="n">
        <v>20</v>
      </c>
      <c r="I5075" s="21" t="n">
        <f>G5075*H5075*7</f>
        <v>280</v>
      </c>
      <c r="J5075" s="13" t="s">
        <v>126</v>
      </c>
      <c r="K5075" s="17" t="n">
        <v>238</v>
      </c>
      <c r="L5075" s="15" t="n">
        <v>0</v>
      </c>
      <c r="M5075" s="15" t="n">
        <v>0</v>
      </c>
      <c r="N5075" s="12" t="n">
        <v>0</v>
      </c>
      <c r="O5075" s="12" t="n">
        <v>0</v>
      </c>
      <c r="P5075" s="12" t="n">
        <v>0</v>
      </c>
      <c r="Q5075" s="23" t="n">
        <f>M5077/H5075</f>
        <v>0.15</v>
      </c>
    </row>
    <row r="5076" ht="22.5" customHeight="1">
      <c r="A5076" s="78"/>
      <c r="B5076" s="34"/>
      <c r="C5076" s="13"/>
      <c r="D5076" s="20"/>
      <c r="E5076" s="20"/>
      <c r="F5076" s="20"/>
      <c r="G5076" s="29"/>
      <c r="H5076" s="20"/>
      <c r="I5076" s="20"/>
      <c r="J5076" s="13" t="s">
        <v>127</v>
      </c>
      <c r="K5076" s="17" t="n">
        <v>9574</v>
      </c>
      <c r="L5076" s="15" t="n">
        <v>133</v>
      </c>
      <c r="M5076" s="15" t="n">
        <v>0</v>
      </c>
      <c r="N5076" s="12" t="n">
        <v>0</v>
      </c>
      <c r="O5076" s="12" t="n">
        <v>0</v>
      </c>
      <c r="P5076" s="12" t="n">
        <v>0</v>
      </c>
      <c r="Q5076" s="26"/>
    </row>
    <row r="5077" ht="22.5" customHeight="1">
      <c r="A5077" s="78"/>
      <c r="B5077" s="34"/>
      <c r="C5077" s="13"/>
      <c r="D5077" s="20"/>
      <c r="E5077" s="20"/>
      <c r="F5077" s="20"/>
      <c r="G5077" s="29"/>
      <c r="H5077" s="20"/>
      <c r="I5077" s="20"/>
      <c r="J5077" s="13" t="s">
        <v>128</v>
      </c>
      <c r="K5077" s="17" t="n">
        <v>32038</v>
      </c>
      <c r="L5077" s="15" t="n">
        <v>190</v>
      </c>
      <c r="M5077" s="15" t="n">
        <v>3</v>
      </c>
      <c r="N5077" s="12" t="n">
        <v>0.011</v>
      </c>
      <c r="O5077" s="12" t="n">
        <v>0.699</v>
      </c>
      <c r="P5077" s="12" t="n">
        <v>2.096</v>
      </c>
      <c r="Q5077" s="26"/>
    </row>
    <row r="5078" ht="22.5" customHeight="1">
      <c r="A5078" s="78"/>
      <c r="B5078" s="34"/>
      <c r="C5078" s="13" t="n">
        <v>6607117</v>
      </c>
      <c r="D5078" s="13" t="s">
        <v>35</v>
      </c>
      <c r="E5078" s="13" t="s">
        <v>14</v>
      </c>
      <c r="F5078" s="13" t="s">
        <v>15</v>
      </c>
      <c r="G5078" s="24" t="n">
        <v>2</v>
      </c>
      <c r="H5078" s="13" t="n">
        <v>300</v>
      </c>
      <c r="I5078" s="21" t="n">
        <f>G5078*H5078*7</f>
        <v>4200</v>
      </c>
      <c r="J5078" s="13" t="s">
        <v>126</v>
      </c>
      <c r="K5078" s="17" t="n">
        <v>261</v>
      </c>
      <c r="L5078" s="15" t="n">
        <v>39</v>
      </c>
      <c r="M5078" s="15" t="n">
        <v>0</v>
      </c>
      <c r="N5078" s="12" t="n">
        <v>0</v>
      </c>
      <c r="O5078" s="12" t="n">
        <v>0</v>
      </c>
      <c r="P5078" s="12" t="n">
        <v>0</v>
      </c>
      <c r="Q5078" s="23" t="n">
        <f>M5080/H5078</f>
        <v>0.673333333333333</v>
      </c>
    </row>
    <row r="5079" ht="22.5" customHeight="1">
      <c r="A5079" s="78"/>
      <c r="B5079" s="34"/>
      <c r="C5079" s="13"/>
      <c r="D5079" s="20"/>
      <c r="E5079" s="20"/>
      <c r="F5079" s="20"/>
      <c r="G5079" s="29"/>
      <c r="H5079" s="20"/>
      <c r="I5079" s="20"/>
      <c r="J5079" s="13" t="s">
        <v>127</v>
      </c>
      <c r="K5079" s="15" t="n">
        <v>5952</v>
      </c>
      <c r="L5079" s="15" t="n">
        <v>886</v>
      </c>
      <c r="M5079" s="15" t="n">
        <v>11</v>
      </c>
      <c r="N5079" s="12" t="n">
        <v>0.013</v>
      </c>
      <c r="O5079" s="12" t="n">
        <v>1.064</v>
      </c>
      <c r="P5079" s="12" t="n">
        <v>11.702</v>
      </c>
      <c r="Q5079" s="26"/>
    </row>
    <row r="5080" ht="22.5" customHeight="1">
      <c r="A5080" s="78"/>
      <c r="B5080" s="34"/>
      <c r="C5080" s="13"/>
      <c r="D5080" s="20"/>
      <c r="E5080" s="20"/>
      <c r="F5080" s="20"/>
      <c r="G5080" s="29"/>
      <c r="H5080" s="20"/>
      <c r="I5080" s="20"/>
      <c r="J5080" s="13" t="s">
        <v>128</v>
      </c>
      <c r="K5080" s="44" t="n">
        <v>21754</v>
      </c>
      <c r="L5080" s="15" t="n">
        <v>2441</v>
      </c>
      <c r="M5080" s="15" t="n">
        <v>202</v>
      </c>
      <c r="N5080" s="12" t="n">
        <v>0.057</v>
      </c>
      <c r="O5080" s="12" t="n">
        <v>0.686</v>
      </c>
      <c r="P5080" s="12" t="n">
        <v>138.577</v>
      </c>
      <c r="Q5080" s="26"/>
    </row>
    <row r="5081" ht="22.5" customHeight="1">
      <c r="A5081" s="78"/>
      <c r="B5081" s="34"/>
      <c r="C5081" s="13" t="n">
        <v>5497580</v>
      </c>
      <c r="D5081" s="13" t="s">
        <v>31</v>
      </c>
      <c r="E5081" s="13" t="s">
        <v>17</v>
      </c>
      <c r="F5081" s="13" t="s">
        <v>15</v>
      </c>
      <c r="G5081" s="24" t="n">
        <v>0.28</v>
      </c>
      <c r="H5081" s="13" t="n">
        <v>1300</v>
      </c>
      <c r="I5081" s="21" t="n">
        <f>G5081*H5081*7</f>
        <v>2548</v>
      </c>
      <c r="J5081" s="13" t="s">
        <v>126</v>
      </c>
      <c r="K5081" s="17" t="n">
        <v>387</v>
      </c>
      <c r="L5081" s="15" t="n">
        <v>105</v>
      </c>
      <c r="M5081" s="15" t="n">
        <v>2</v>
      </c>
      <c r="N5081" s="12" t="n">
        <v>0.005</v>
      </c>
      <c r="O5081" s="12" t="n">
        <v>0.249</v>
      </c>
      <c r="P5081" s="12" t="n">
        <v>0.498</v>
      </c>
      <c r="Q5081" s="23" t="n">
        <f>M5083/H5081</f>
        <v>0.91</v>
      </c>
    </row>
    <row r="5082" ht="22.5" customHeight="1">
      <c r="A5082" s="78"/>
      <c r="B5082" s="34"/>
      <c r="C5082" s="13"/>
      <c r="D5082" s="20"/>
      <c r="E5082" s="20"/>
      <c r="F5082" s="20"/>
      <c r="G5082" s="29"/>
      <c r="H5082" s="20"/>
      <c r="I5082" s="20"/>
      <c r="J5082" s="13" t="s">
        <v>127</v>
      </c>
      <c r="K5082" s="17" t="n">
        <v>91340</v>
      </c>
      <c r="L5082" s="15" t="n">
        <v>24780</v>
      </c>
      <c r="M5082" s="15" t="n">
        <v>664</v>
      </c>
      <c r="N5082" s="12" t="n">
        <v>0.007</v>
      </c>
      <c r="O5082" s="12" t="n">
        <v>0.252</v>
      </c>
      <c r="P5082" s="12" t="n">
        <v>167.069</v>
      </c>
      <c r="Q5082" s="26"/>
    </row>
    <row r="5083" ht="22.5" customHeight="1">
      <c r="A5083" s="78"/>
      <c r="B5083" s="34"/>
      <c r="C5083" s="13"/>
      <c r="D5083" s="20"/>
      <c r="E5083" s="20"/>
      <c r="F5083" s="20"/>
      <c r="G5083" s="29"/>
      <c r="H5083" s="20"/>
      <c r="I5083" s="20"/>
      <c r="J5083" s="13" t="s">
        <v>128</v>
      </c>
      <c r="K5083" s="17" t="n">
        <v>160521</v>
      </c>
      <c r="L5083" s="15" t="n">
        <v>42873</v>
      </c>
      <c r="M5083" s="15" t="n">
        <v>1183</v>
      </c>
      <c r="N5083" s="12" t="n">
        <v>0.007</v>
      </c>
      <c r="O5083" s="12" t="n">
        <v>0.255</v>
      </c>
      <c r="P5083" s="12" t="n">
        <v>302.109</v>
      </c>
      <c r="Q5083" s="26"/>
    </row>
    <row r="5084" ht="22.5" customHeight="1">
      <c r="A5084" s="78"/>
      <c r="B5084" s="34"/>
      <c r="C5084" s="13" t="n">
        <v>91407542</v>
      </c>
      <c r="D5084" s="13" t="s">
        <v>31</v>
      </c>
      <c r="E5084" s="13" t="s">
        <v>36</v>
      </c>
      <c r="F5084" s="13" t="s">
        <v>15</v>
      </c>
      <c r="G5084" s="24" t="n">
        <v>0.02</v>
      </c>
      <c r="H5084" s="13" t="n">
        <v>500</v>
      </c>
      <c r="I5084" s="21" t="n">
        <f>G5084*H5084*7</f>
        <v>70</v>
      </c>
      <c r="J5084" s="13" t="s">
        <v>126</v>
      </c>
      <c r="K5084" s="17" t="n">
        <v>750</v>
      </c>
      <c r="L5084" s="15" t="n">
        <v>51</v>
      </c>
      <c r="M5084" s="15" t="n">
        <v>0</v>
      </c>
      <c r="N5084" s="12" t="n">
        <v>0</v>
      </c>
      <c r="O5084" s="12" t="n">
        <v>0</v>
      </c>
      <c r="P5084" s="12" t="n">
        <v>0</v>
      </c>
      <c r="Q5084" s="23" t="n">
        <f>M5086/H5084</f>
        <v>0.992</v>
      </c>
    </row>
    <row r="5085" ht="22.5" customHeight="1">
      <c r="A5085" s="78"/>
      <c r="B5085" s="34"/>
      <c r="C5085" s="13"/>
      <c r="D5085" s="20"/>
      <c r="E5085" s="20"/>
      <c r="F5085" s="20"/>
      <c r="G5085" s="29"/>
      <c r="H5085" s="20"/>
      <c r="I5085" s="20"/>
      <c r="J5085" s="13" t="s">
        <v>127</v>
      </c>
      <c r="K5085" s="17" t="n">
        <v>58820</v>
      </c>
      <c r="L5085" s="15" t="n">
        <v>15370</v>
      </c>
      <c r="M5085" s="15" t="n">
        <v>496</v>
      </c>
      <c r="N5085" s="12" t="n">
        <v>0.001</v>
      </c>
      <c r="O5085" s="12" t="n">
        <v>0.02</v>
      </c>
      <c r="P5085" s="12" t="n">
        <v>10.136</v>
      </c>
      <c r="Q5085" s="26"/>
    </row>
    <row r="5086" ht="22.5" customHeight="1">
      <c r="A5086" s="78"/>
      <c r="B5086" s="34"/>
      <c r="C5086" s="13"/>
      <c r="D5086" s="20"/>
      <c r="E5086" s="20"/>
      <c r="F5086" s="20"/>
      <c r="G5086" s="29"/>
      <c r="H5086" s="20"/>
      <c r="I5086" s="20"/>
      <c r="J5086" s="13" t="s">
        <v>128</v>
      </c>
      <c r="K5086" s="17" t="n">
        <v>107830</v>
      </c>
      <c r="L5086" s="15" t="n">
        <v>26116</v>
      </c>
      <c r="M5086" s="15" t="n">
        <v>496</v>
      </c>
      <c r="N5086" s="12" t="n">
        <v>0</v>
      </c>
      <c r="O5086" s="12" t="n">
        <v>0.02</v>
      </c>
      <c r="P5086" s="12" t="n">
        <v>10.07</v>
      </c>
      <c r="Q5086" s="26"/>
    </row>
    <row r="5087" ht="22.5" customHeight="1">
      <c r="A5087" s="78"/>
      <c r="B5087" s="34"/>
      <c r="C5087" s="13" t="n">
        <v>8998645</v>
      </c>
      <c r="D5087" s="13" t="s">
        <v>31</v>
      </c>
      <c r="E5087" s="13" t="s">
        <v>17</v>
      </c>
      <c r="F5087" s="13" t="s">
        <v>15</v>
      </c>
      <c r="G5087" s="24" t="n">
        <v>0.28</v>
      </c>
      <c r="H5087" s="13" t="n">
        <v>200</v>
      </c>
      <c r="I5087" s="21" t="n">
        <f>G5087*H5087*7</f>
        <v>392</v>
      </c>
      <c r="J5087" s="13" t="s">
        <v>126</v>
      </c>
      <c r="K5087" s="17" t="n">
        <v>2403</v>
      </c>
      <c r="L5087" s="15" t="n">
        <v>18</v>
      </c>
      <c r="M5087" s="15" t="n">
        <v>0</v>
      </c>
      <c r="N5087" s="12" t="n">
        <v>0</v>
      </c>
      <c r="O5087" s="12" t="n">
        <v>0</v>
      </c>
      <c r="P5087" s="12" t="n">
        <v>0</v>
      </c>
      <c r="Q5087" s="23" t="n">
        <f>M5089/H5087</f>
        <v>0.09</v>
      </c>
    </row>
    <row r="5088" ht="22.5" customHeight="1">
      <c r="A5088" s="78"/>
      <c r="B5088" s="34"/>
      <c r="C5088" s="13"/>
      <c r="D5088" s="20"/>
      <c r="E5088" s="20"/>
      <c r="F5088" s="20"/>
      <c r="G5088" s="29"/>
      <c r="H5088" s="20"/>
      <c r="I5088" s="20"/>
      <c r="J5088" s="13" t="s">
        <v>127</v>
      </c>
      <c r="K5088" s="17" t="n">
        <v>25973</v>
      </c>
      <c r="L5088" s="15" t="n">
        <v>205</v>
      </c>
      <c r="M5088" s="15" t="n">
        <v>4</v>
      </c>
      <c r="N5088" s="12" t="n">
        <v>0.006</v>
      </c>
      <c r="O5088" s="12" t="n">
        <v>0.284</v>
      </c>
      <c r="P5088" s="12" t="n">
        <v>1.136</v>
      </c>
      <c r="Q5088" s="26"/>
    </row>
    <row r="5089" ht="22.5" customHeight="1">
      <c r="A5089" s="78"/>
      <c r="B5089" s="34"/>
      <c r="C5089" s="13"/>
      <c r="D5089" s="20"/>
      <c r="E5089" s="20"/>
      <c r="F5089" s="20"/>
      <c r="G5089" s="29"/>
      <c r="H5089" s="20"/>
      <c r="I5089" s="20"/>
      <c r="J5089" s="13" t="s">
        <v>128</v>
      </c>
      <c r="K5089" s="17" t="n">
        <v>93388</v>
      </c>
      <c r="L5089" s="15" t="n">
        <v>586</v>
      </c>
      <c r="M5089" s="17" t="n">
        <v>18</v>
      </c>
      <c r="N5089" s="12" t="n">
        <v>0.007</v>
      </c>
      <c r="O5089" s="12" t="n">
        <v>0.213</v>
      </c>
      <c r="P5089" s="12" t="n">
        <v>3.827</v>
      </c>
      <c r="Q5089" s="26"/>
    </row>
    <row r="5090" ht="22.5" customHeight="1">
      <c r="A5090" s="78"/>
      <c r="B5090" s="34"/>
      <c r="C5090" s="13" t="n">
        <v>4383473</v>
      </c>
      <c r="D5090" s="13" t="s">
        <v>35</v>
      </c>
      <c r="E5090" s="13" t="s">
        <v>14</v>
      </c>
      <c r="F5090" s="13" t="s">
        <v>15</v>
      </c>
      <c r="G5090" s="24" t="n">
        <v>0.2</v>
      </c>
      <c r="H5090" s="13" t="n">
        <v>150</v>
      </c>
      <c r="I5090" s="21" t="n">
        <f>G5090*H5090*7</f>
        <v>210</v>
      </c>
      <c r="J5090" s="13" t="s">
        <v>126</v>
      </c>
      <c r="K5090" s="17" t="n">
        <v>73</v>
      </c>
      <c r="L5090" s="15" t="n">
        <v>6</v>
      </c>
      <c r="M5090" s="15" t="n">
        <v>0</v>
      </c>
      <c r="N5090" s="12" t="n">
        <v>0</v>
      </c>
      <c r="O5090" s="12" t="n">
        <v>0</v>
      </c>
      <c r="P5090" s="12" t="n">
        <v>0</v>
      </c>
      <c r="Q5090" s="23" t="n">
        <f>M5092/H5090</f>
        <v>1</v>
      </c>
    </row>
    <row r="5091" ht="22.5" customHeight="1">
      <c r="A5091" s="78"/>
      <c r="B5091" s="34"/>
      <c r="C5091" s="13"/>
      <c r="D5091" s="20"/>
      <c r="E5091" s="20"/>
      <c r="F5091" s="20"/>
      <c r="G5091" s="29"/>
      <c r="H5091" s="20"/>
      <c r="I5091" s="20"/>
      <c r="J5091" s="13" t="s">
        <v>127</v>
      </c>
      <c r="K5091" s="17" t="n">
        <v>13271</v>
      </c>
      <c r="L5091" s="15" t="n">
        <v>2678</v>
      </c>
      <c r="M5091" s="15" t="n">
        <v>58</v>
      </c>
      <c r="N5091" s="12" t="n">
        <v>0.004</v>
      </c>
      <c r="O5091" s="12" t="n">
        <v>0.185</v>
      </c>
      <c r="P5091" s="12" t="n">
        <v>10.746</v>
      </c>
      <c r="Q5091" s="26"/>
    </row>
    <row r="5092" ht="22.5" customHeight="1">
      <c r="A5092" s="78"/>
      <c r="B5092" s="34"/>
      <c r="C5092" s="13"/>
      <c r="D5092" s="20"/>
      <c r="E5092" s="20"/>
      <c r="F5092" s="20"/>
      <c r="G5092" s="29"/>
      <c r="H5092" s="20"/>
      <c r="I5092" s="20"/>
      <c r="J5092" s="13" t="s">
        <v>128</v>
      </c>
      <c r="K5092" s="17" t="n">
        <v>34779</v>
      </c>
      <c r="L5092" s="15" t="n">
        <v>5398</v>
      </c>
      <c r="M5092" s="15" t="n">
        <v>150</v>
      </c>
      <c r="N5092" s="12" t="n">
        <v>0.005</v>
      </c>
      <c r="O5092" s="12" t="n">
        <v>0.194</v>
      </c>
      <c r="P5092" s="12" t="n">
        <v>29.106</v>
      </c>
      <c r="Q5092" s="26"/>
    </row>
    <row r="5093" ht="22.5" customHeight="1">
      <c r="A5093" s="78"/>
      <c r="B5093" s="34"/>
      <c r="C5093" s="13" t="n">
        <v>8094753</v>
      </c>
      <c r="D5093" s="13" t="s">
        <v>35</v>
      </c>
      <c r="E5093" s="13" t="s">
        <v>14</v>
      </c>
      <c r="F5093" s="13" t="s">
        <v>26</v>
      </c>
      <c r="G5093" s="24" t="n">
        <v>0.3</v>
      </c>
      <c r="H5093" s="13" t="n">
        <v>400</v>
      </c>
      <c r="I5093" s="21" t="n">
        <f>G5093*H5093*7</f>
        <v>840</v>
      </c>
      <c r="J5093" s="13" t="s">
        <v>126</v>
      </c>
      <c r="K5093" s="17" t="n">
        <v>124442</v>
      </c>
      <c r="L5093" s="15" t="n">
        <v>496</v>
      </c>
      <c r="M5093" s="15" t="n">
        <v>23</v>
      </c>
      <c r="N5093" s="12" t="n">
        <v>0.02</v>
      </c>
      <c r="O5093" s="12" t="n">
        <v>0.41</v>
      </c>
      <c r="P5093" s="12" t="n">
        <v>9.34</v>
      </c>
      <c r="Q5093" s="23" t="n">
        <f>M5095/H5093</f>
        <v>0.93</v>
      </c>
    </row>
    <row r="5094" ht="22.5" customHeight="1">
      <c r="A5094" s="78"/>
      <c r="B5094" s="34"/>
      <c r="C5094" s="13"/>
      <c r="D5094" s="20"/>
      <c r="E5094" s="20"/>
      <c r="F5094" s="20"/>
      <c r="G5094" s="29"/>
      <c r="H5094" s="20"/>
      <c r="I5094" s="20"/>
      <c r="J5094" s="13" t="s">
        <v>127</v>
      </c>
      <c r="K5094" s="17" t="n">
        <v>958634</v>
      </c>
      <c r="L5094" s="15" t="n">
        <v>2463</v>
      </c>
      <c r="M5094" s="15" t="n">
        <v>102</v>
      </c>
      <c r="N5094" s="12" t="n">
        <v>0.01</v>
      </c>
      <c r="O5094" s="12" t="n">
        <v>0.25</v>
      </c>
      <c r="P5094" s="12" t="n">
        <v>25.15</v>
      </c>
      <c r="Q5094" s="26"/>
    </row>
    <row r="5095" ht="22.5" customHeight="1">
      <c r="A5095" s="78"/>
      <c r="B5095" s="34"/>
      <c r="C5095" s="13"/>
      <c r="D5095" s="20"/>
      <c r="E5095" s="20"/>
      <c r="F5095" s="20"/>
      <c r="G5095" s="29"/>
      <c r="H5095" s="20"/>
      <c r="I5095" s="20"/>
      <c r="J5095" s="13" t="s">
        <v>128</v>
      </c>
      <c r="K5095" s="17" t="n">
        <v>2268466</v>
      </c>
      <c r="L5095" s="15" t="n">
        <v>8068</v>
      </c>
      <c r="M5095" s="15" t="n">
        <v>372</v>
      </c>
      <c r="N5095" s="12" t="n">
        <v>0.01</v>
      </c>
      <c r="O5095" s="12" t="n">
        <v>0.28</v>
      </c>
      <c r="P5095" s="12" t="n">
        <v>104.48</v>
      </c>
      <c r="Q5095" s="26"/>
    </row>
    <row r="5096" ht="22.5" customHeight="1">
      <c r="A5096" s="78"/>
      <c r="B5096" s="34"/>
      <c r="C5096" s="13" t="n">
        <v>9415350</v>
      </c>
      <c r="D5096" s="13" t="s">
        <v>37</v>
      </c>
      <c r="E5096" s="13" t="s">
        <v>14</v>
      </c>
      <c r="F5096" s="13" t="s">
        <v>26</v>
      </c>
      <c r="G5096" s="24" t="n">
        <v>0.15</v>
      </c>
      <c r="H5096" s="13" t="n">
        <v>50</v>
      </c>
      <c r="I5096" s="21" t="n">
        <f>G5096*H5096*7</f>
        <v>52.5</v>
      </c>
      <c r="J5096" s="13" t="s">
        <v>126</v>
      </c>
      <c r="K5096" s="17" t="n">
        <v>483</v>
      </c>
      <c r="L5096" s="15" t="n">
        <v>7</v>
      </c>
      <c r="M5096" s="15" t="n">
        <v>3</v>
      </c>
      <c r="N5096" s="12" t="n">
        <v>0.02</v>
      </c>
      <c r="O5096" s="12" t="n">
        <v>0.05</v>
      </c>
      <c r="P5096" s="12" t="n">
        <v>0.14</v>
      </c>
      <c r="Q5096" s="23" t="n">
        <f>M5098/H5096</f>
        <v>0.62</v>
      </c>
    </row>
    <row r="5097" ht="22.5" customHeight="1">
      <c r="A5097" s="78"/>
      <c r="B5097" s="34"/>
      <c r="C5097" s="13"/>
      <c r="D5097" s="20"/>
      <c r="E5097" s="20"/>
      <c r="F5097" s="20"/>
      <c r="G5097" s="29"/>
      <c r="H5097" s="20"/>
      <c r="I5097" s="20"/>
      <c r="J5097" s="13" t="s">
        <v>127</v>
      </c>
      <c r="K5097" s="17" t="n">
        <v>7121</v>
      </c>
      <c r="L5097" s="15" t="n">
        <v>111</v>
      </c>
      <c r="M5097" s="15" t="n">
        <v>10</v>
      </c>
      <c r="N5097" s="12" t="n">
        <v>0.02</v>
      </c>
      <c r="O5097" s="12" t="n">
        <v>0.19</v>
      </c>
      <c r="P5097" s="12" t="n">
        <v>1.93</v>
      </c>
      <c r="Q5097" s="26"/>
    </row>
    <row r="5098" ht="22.5" customHeight="1">
      <c r="A5098" s="78"/>
      <c r="B5098" s="34"/>
      <c r="C5098" s="13"/>
      <c r="D5098" s="20"/>
      <c r="E5098" s="20"/>
      <c r="F5098" s="20"/>
      <c r="G5098" s="29"/>
      <c r="H5098" s="20"/>
      <c r="I5098" s="20"/>
      <c r="J5098" s="13" t="s">
        <v>128</v>
      </c>
      <c r="K5098" s="17" t="n">
        <v>14165</v>
      </c>
      <c r="L5098" s="15" t="n">
        <v>424</v>
      </c>
      <c r="M5098" s="15" t="n">
        <v>31</v>
      </c>
      <c r="N5098" s="12" t="n">
        <v>0.01</v>
      </c>
      <c r="O5098" s="12" t="n">
        <v>0.2</v>
      </c>
      <c r="P5098" s="12" t="n">
        <v>6.23</v>
      </c>
      <c r="Q5098" s="26"/>
    </row>
    <row r="5099" ht="22.5" customHeight="1">
      <c r="A5099" s="78"/>
      <c r="B5099" s="34"/>
      <c r="C5099" s="13" t="n">
        <v>2783561</v>
      </c>
      <c r="D5099" s="13" t="s">
        <v>38</v>
      </c>
      <c r="E5099" s="13" t="s">
        <v>14</v>
      </c>
      <c r="F5099" s="13" t="s">
        <v>15</v>
      </c>
      <c r="G5099" s="24" t="n">
        <v>0.1</v>
      </c>
      <c r="H5099" s="13" t="n">
        <v>500</v>
      </c>
      <c r="I5099" s="21" t="n">
        <f>G5099*H5099*7</f>
        <v>350</v>
      </c>
      <c r="J5099" s="13" t="s">
        <v>126</v>
      </c>
      <c r="K5099" s="17" t="n">
        <v>33</v>
      </c>
      <c r="L5099" s="15" t="n">
        <v>2</v>
      </c>
      <c r="M5099" s="15" t="n">
        <v>0</v>
      </c>
      <c r="N5099" s="12" t="n">
        <v>0</v>
      </c>
      <c r="O5099" s="12" t="n">
        <v>0</v>
      </c>
      <c r="P5099" s="12" t="n">
        <v>0</v>
      </c>
      <c r="Q5099" s="23" t="n">
        <f>M5101/H5099</f>
        <v>0.902</v>
      </c>
    </row>
    <row r="5100" ht="22.5" customHeight="1">
      <c r="A5100" s="78"/>
      <c r="B5100" s="34"/>
      <c r="C5100" s="13"/>
      <c r="D5100" s="20"/>
      <c r="E5100" s="20"/>
      <c r="F5100" s="20"/>
      <c r="G5100" s="29"/>
      <c r="H5100" s="20"/>
      <c r="I5100" s="20"/>
      <c r="J5100" s="13" t="s">
        <v>127</v>
      </c>
      <c r="K5100" s="17" t="n">
        <v>26201</v>
      </c>
      <c r="L5100" s="15" t="n">
        <v>10226</v>
      </c>
      <c r="M5100" s="17" t="n">
        <v>225</v>
      </c>
      <c r="N5100" s="12" t="n">
        <v>0.002</v>
      </c>
      <c r="O5100" s="12" t="n">
        <v>0.099</v>
      </c>
      <c r="P5100" s="12" t="n">
        <v>22.32</v>
      </c>
      <c r="Q5100" s="26"/>
    </row>
    <row r="5101" ht="22.5" customHeight="1">
      <c r="A5101" s="78"/>
      <c r="B5101" s="34"/>
      <c r="C5101" s="13"/>
      <c r="D5101" s="20"/>
      <c r="E5101" s="20"/>
      <c r="F5101" s="20"/>
      <c r="G5101" s="29"/>
      <c r="H5101" s="20"/>
      <c r="I5101" s="20"/>
      <c r="J5101" s="13" t="s">
        <v>128</v>
      </c>
      <c r="K5101" s="17" t="n">
        <v>49428</v>
      </c>
      <c r="L5101" s="15" t="n">
        <v>13022</v>
      </c>
      <c r="M5101" s="17" t="n">
        <v>451</v>
      </c>
      <c r="N5101" s="12" t="n">
        <v>0.003</v>
      </c>
      <c r="O5101" s="12" t="n">
        <v>0.1</v>
      </c>
      <c r="P5101" s="12" t="n">
        <v>44.9</v>
      </c>
      <c r="Q5101" s="26"/>
    </row>
    <row r="5102" ht="22.5" customHeight="1">
      <c r="A5102" s="78"/>
      <c r="B5102" s="34"/>
      <c r="C5102" s="13" t="n">
        <v>10599157</v>
      </c>
      <c r="D5102" s="13" t="s">
        <v>39</v>
      </c>
      <c r="E5102" s="13" t="s">
        <v>14</v>
      </c>
      <c r="F5102" s="13" t="s">
        <v>15</v>
      </c>
      <c r="G5102" s="24" t="n">
        <v>0.3</v>
      </c>
      <c r="H5102" s="13" t="n">
        <v>150</v>
      </c>
      <c r="I5102" s="21" t="n">
        <f>G5102*H5102*7</f>
        <v>315</v>
      </c>
      <c r="J5102" s="13" t="s">
        <v>126</v>
      </c>
      <c r="K5102" s="17" t="n">
        <v>7</v>
      </c>
      <c r="L5102" s="15" t="n">
        <v>1</v>
      </c>
      <c r="M5102" s="15" t="n">
        <v>0</v>
      </c>
      <c r="N5102" s="12" t="n">
        <v>0</v>
      </c>
      <c r="O5102" s="12" t="n">
        <v>0</v>
      </c>
      <c r="P5102" s="12" t="n">
        <v>0</v>
      </c>
      <c r="Q5102" s="23" t="n">
        <f>M5104/H5102</f>
        <v>0.673333333333333</v>
      </c>
    </row>
    <row r="5103" ht="22.5" customHeight="1">
      <c r="A5103" s="78"/>
      <c r="B5103" s="34"/>
      <c r="C5103" s="13"/>
      <c r="D5103" s="20"/>
      <c r="E5103" s="20"/>
      <c r="F5103" s="20"/>
      <c r="G5103" s="29"/>
      <c r="H5103" s="20"/>
      <c r="I5103" s="20"/>
      <c r="J5103" s="13" t="s">
        <v>127</v>
      </c>
      <c r="K5103" s="17" t="n">
        <v>12808</v>
      </c>
      <c r="L5103" s="15" t="n">
        <v>3988</v>
      </c>
      <c r="M5103" s="17" t="n">
        <v>48</v>
      </c>
      <c r="N5103" s="12" t="n">
        <v>0.004</v>
      </c>
      <c r="O5103" s="12" t="n">
        <v>0.318</v>
      </c>
      <c r="P5103" s="12" t="n">
        <v>15.25</v>
      </c>
      <c r="Q5103" s="26"/>
    </row>
    <row r="5104" ht="22.5" customHeight="1">
      <c r="A5104" s="78"/>
      <c r="B5104" s="34"/>
      <c r="C5104" s="13"/>
      <c r="D5104" s="20"/>
      <c r="E5104" s="20"/>
      <c r="F5104" s="20"/>
      <c r="G5104" s="29"/>
      <c r="H5104" s="20"/>
      <c r="I5104" s="20"/>
      <c r="J5104" s="13" t="s">
        <v>128</v>
      </c>
      <c r="K5104" s="17" t="n">
        <v>15920</v>
      </c>
      <c r="L5104" s="15" t="n">
        <v>4617</v>
      </c>
      <c r="M5104" s="17" t="n">
        <v>101</v>
      </c>
      <c r="N5104" s="12" t="n">
        <v>0.007</v>
      </c>
      <c r="O5104" s="12" t="n">
        <v>0.312</v>
      </c>
      <c r="P5104" s="12" t="n">
        <v>31.5</v>
      </c>
      <c r="Q5104" s="26"/>
    </row>
    <row r="5105" ht="22.5" customHeight="1">
      <c r="A5105" s="78"/>
      <c r="B5105" s="34"/>
      <c r="C5105" s="13" t="n">
        <v>10599681</v>
      </c>
      <c r="D5105" s="13" t="s">
        <v>40</v>
      </c>
      <c r="E5105" s="13" t="s">
        <v>14</v>
      </c>
      <c r="F5105" s="13" t="s">
        <v>15</v>
      </c>
      <c r="G5105" s="24" t="n">
        <v>0.13</v>
      </c>
      <c r="H5105" s="13" t="n">
        <v>400</v>
      </c>
      <c r="I5105" s="21" t="n">
        <f>G5105*H5105*7</f>
        <v>364</v>
      </c>
      <c r="J5105" s="13" t="s">
        <v>126</v>
      </c>
      <c r="K5105" s="15" t="n">
        <v>146</v>
      </c>
      <c r="L5105" s="15" t="n">
        <v>40</v>
      </c>
      <c r="M5105" s="15" t="n">
        <v>5</v>
      </c>
      <c r="N5105" s="12" t="n">
        <v>0.016</v>
      </c>
      <c r="O5105" s="12" t="n">
        <v>0.13</v>
      </c>
      <c r="P5105" s="12" t="n">
        <v>0.65</v>
      </c>
      <c r="Q5105" s="23" t="n">
        <f>M5107/H5105</f>
        <v>0.7225</v>
      </c>
    </row>
    <row r="5106" ht="22.5" customHeight="1">
      <c r="A5106" s="78"/>
      <c r="B5106" s="34"/>
      <c r="C5106" s="13"/>
      <c r="D5106" s="20"/>
      <c r="E5106" s="20"/>
      <c r="F5106" s="20"/>
      <c r="G5106" s="29"/>
      <c r="H5106" s="20"/>
      <c r="I5106" s="20"/>
      <c r="J5106" s="13" t="s">
        <v>127</v>
      </c>
      <c r="K5106" s="17" t="n">
        <v>6304</v>
      </c>
      <c r="L5106" s="15" t="n">
        <v>1739</v>
      </c>
      <c r="M5106" s="17" t="n">
        <v>88</v>
      </c>
      <c r="N5106" s="12" t="n">
        <v>0.007</v>
      </c>
      <c r="O5106" s="12" t="n">
        <v>0.13</v>
      </c>
      <c r="P5106" s="12" t="n">
        <v>11.44</v>
      </c>
      <c r="Q5106" s="26"/>
    </row>
    <row r="5107" ht="22.5" customHeight="1">
      <c r="A5107" s="78"/>
      <c r="B5107" s="34"/>
      <c r="C5107" s="13"/>
      <c r="D5107" s="20"/>
      <c r="E5107" s="20"/>
      <c r="F5107" s="20"/>
      <c r="G5107" s="29"/>
      <c r="H5107" s="20"/>
      <c r="I5107" s="20"/>
      <c r="J5107" s="13" t="s">
        <v>128</v>
      </c>
      <c r="K5107" s="17" t="n">
        <v>20476</v>
      </c>
      <c r="L5107" s="15" t="n">
        <v>5868</v>
      </c>
      <c r="M5107" s="17" t="n">
        <v>289</v>
      </c>
      <c r="N5107" s="12" t="n">
        <v>0.006</v>
      </c>
      <c r="O5107" s="12" t="n">
        <v>0.13</v>
      </c>
      <c r="P5107" s="12" t="n">
        <v>37.57</v>
      </c>
      <c r="Q5107" s="26"/>
    </row>
    <row r="5108" ht="22.5" customHeight="1">
      <c r="A5108" s="78"/>
      <c r="B5108" s="34"/>
      <c r="C5108" s="13" t="n">
        <v>6060965</v>
      </c>
      <c r="D5108" s="13" t="s">
        <v>35</v>
      </c>
      <c r="E5108" s="13" t="s">
        <v>14</v>
      </c>
      <c r="F5108" s="13" t="s">
        <v>15</v>
      </c>
      <c r="G5108" s="105" t="n">
        <v>0.3</v>
      </c>
      <c r="H5108" s="38" t="n">
        <v>100</v>
      </c>
      <c r="I5108" s="40" t="n">
        <f>G5108*H5108*7</f>
        <v>210</v>
      </c>
      <c r="J5108" s="13" t="s">
        <v>126</v>
      </c>
      <c r="K5108" s="15" t="n">
        <v>85</v>
      </c>
      <c r="L5108" s="15" t="n">
        <v>4</v>
      </c>
      <c r="M5108" s="15" t="n">
        <v>0</v>
      </c>
      <c r="N5108" s="12" t="n">
        <v>0</v>
      </c>
      <c r="O5108" s="12" t="n">
        <v>0</v>
      </c>
      <c r="P5108" s="12" t="n">
        <v>0</v>
      </c>
      <c r="Q5108" s="23" t="n">
        <f>M5110/H5108</f>
        <v>0.86</v>
      </c>
    </row>
    <row r="5109" ht="22.5" customHeight="1">
      <c r="A5109" s="78"/>
      <c r="B5109" s="34"/>
      <c r="C5109" s="20"/>
      <c r="D5109" s="20"/>
      <c r="E5109" s="20"/>
      <c r="F5109" s="20"/>
      <c r="G5109" s="45"/>
      <c r="H5109" s="34"/>
      <c r="I5109" s="34"/>
      <c r="J5109" s="13" t="s">
        <v>127</v>
      </c>
      <c r="K5109" s="15" t="n">
        <v>13860</v>
      </c>
      <c r="L5109" s="15" t="n">
        <v>1499</v>
      </c>
      <c r="M5109" s="16" t="n">
        <v>47</v>
      </c>
      <c r="N5109" s="12" t="n">
        <v>0.01</v>
      </c>
      <c r="O5109" s="12" t="n">
        <v>0.319</v>
      </c>
      <c r="P5109" s="12" t="n">
        <v>15</v>
      </c>
      <c r="Q5109" s="26"/>
    </row>
    <row r="5110" ht="22.5" customHeight="1">
      <c r="A5110" s="78"/>
      <c r="B5110" s="34"/>
      <c r="C5110" s="20"/>
      <c r="D5110" s="20"/>
      <c r="E5110" s="20"/>
      <c r="F5110" s="20"/>
      <c r="G5110" s="46"/>
      <c r="H5110" s="30"/>
      <c r="I5110" s="30"/>
      <c r="J5110" s="13" t="s">
        <v>128</v>
      </c>
      <c r="K5110" s="15" t="n">
        <v>18460</v>
      </c>
      <c r="L5110" s="15" t="n">
        <v>2352</v>
      </c>
      <c r="M5110" s="16" t="n">
        <v>86</v>
      </c>
      <c r="N5110" s="12" t="n">
        <v>0.011</v>
      </c>
      <c r="O5110" s="12" t="n">
        <v>0.301</v>
      </c>
      <c r="P5110" s="12" t="n">
        <v>25.85</v>
      </c>
      <c r="Q5110" s="26"/>
    </row>
    <row r="5111" ht="22.5" customHeight="1">
      <c r="A5111" s="78"/>
      <c r="B5111" s="34"/>
      <c r="C5111" s="13" t="n">
        <v>10842514</v>
      </c>
      <c r="D5111" s="13" t="s">
        <v>41</v>
      </c>
      <c r="E5111" s="13" t="s">
        <v>14</v>
      </c>
      <c r="F5111" s="13" t="s">
        <v>26</v>
      </c>
      <c r="G5111" s="105" t="n">
        <v>0.15</v>
      </c>
      <c r="H5111" s="38" t="n">
        <v>100</v>
      </c>
      <c r="I5111" s="40" t="n">
        <f>G5111*H5111*7</f>
        <v>105</v>
      </c>
      <c r="J5111" s="13" t="s">
        <v>126</v>
      </c>
      <c r="K5111" s="15" t="n">
        <v>1</v>
      </c>
      <c r="L5111" s="15" t="n">
        <v>1</v>
      </c>
      <c r="M5111" s="15" t="n">
        <v>0</v>
      </c>
      <c r="N5111" s="12" t="n">
        <v>0</v>
      </c>
      <c r="O5111" s="12" t="n">
        <v>0</v>
      </c>
      <c r="P5111" s="12" t="n">
        <v>0</v>
      </c>
      <c r="Q5111" s="23" t="n">
        <f>M5113/H5111</f>
        <v>0</v>
      </c>
    </row>
    <row r="5112" ht="22.5" customHeight="1">
      <c r="A5112" s="78"/>
      <c r="B5112" s="34"/>
      <c r="C5112" s="20"/>
      <c r="D5112" s="20"/>
      <c r="E5112" s="20"/>
      <c r="F5112" s="20"/>
      <c r="G5112" s="45"/>
      <c r="H5112" s="34"/>
      <c r="I5112" s="34"/>
      <c r="J5112" s="13" t="s">
        <v>127</v>
      </c>
      <c r="K5112" s="15" t="n">
        <v>21</v>
      </c>
      <c r="L5112" s="15" t="n">
        <v>0</v>
      </c>
      <c r="M5112" s="15" t="n">
        <v>0</v>
      </c>
      <c r="N5112" s="12" t="n">
        <v>0</v>
      </c>
      <c r="O5112" s="12" t="n">
        <v>0</v>
      </c>
      <c r="P5112" s="12" t="n">
        <v>0</v>
      </c>
      <c r="Q5112" s="26"/>
      <c r="R5112" s="4" t="s">
        <v>130</v>
      </c>
    </row>
    <row r="5113" ht="22.5" customHeight="1">
      <c r="A5113" s="78"/>
      <c r="B5113" s="34"/>
      <c r="C5113" s="20"/>
      <c r="D5113" s="20"/>
      <c r="E5113" s="20"/>
      <c r="F5113" s="20"/>
      <c r="G5113" s="46"/>
      <c r="H5113" s="30"/>
      <c r="I5113" s="30"/>
      <c r="J5113" s="13" t="s">
        <v>128</v>
      </c>
      <c r="K5113" s="15" t="n">
        <v>80</v>
      </c>
      <c r="L5113" s="15" t="n">
        <v>2</v>
      </c>
      <c r="M5113" s="15" t="n">
        <v>0</v>
      </c>
      <c r="N5113" s="12" t="n">
        <v>0</v>
      </c>
      <c r="O5113" s="12" t="n">
        <v>0</v>
      </c>
      <c r="P5113" s="12" t="n">
        <v>0.01</v>
      </c>
      <c r="Q5113" s="26"/>
    </row>
    <row r="5114" ht="22.5" customHeight="1">
      <c r="A5114" s="78"/>
      <c r="B5114" s="34"/>
      <c r="C5114" s="13" t="n">
        <v>10815258</v>
      </c>
      <c r="D5114" s="13" t="s">
        <v>41</v>
      </c>
      <c r="E5114" s="13" t="s">
        <v>14</v>
      </c>
      <c r="F5114" s="13" t="s">
        <v>15</v>
      </c>
      <c r="G5114" s="105" t="n">
        <v>0.15</v>
      </c>
      <c r="H5114" s="38" t="n">
        <v>100</v>
      </c>
      <c r="I5114" s="40" t="n">
        <f>G5114*H5114*7</f>
        <v>105</v>
      </c>
      <c r="J5114" s="13" t="s">
        <v>126</v>
      </c>
      <c r="K5114" s="15" t="n">
        <v>85</v>
      </c>
      <c r="L5114" s="15" t="n">
        <v>4</v>
      </c>
      <c r="M5114" s="15" t="n">
        <v>0</v>
      </c>
      <c r="N5114" s="12" t="n">
        <v>0</v>
      </c>
      <c r="O5114" s="12" t="n">
        <v>0</v>
      </c>
      <c r="P5114" s="12" t="n">
        <v>0</v>
      </c>
      <c r="Q5114" s="23" t="n">
        <f>M5116/H5114</f>
        <v>0.02</v>
      </c>
    </row>
    <row r="5115" ht="22.5" customHeight="1">
      <c r="A5115" s="78"/>
      <c r="B5115" s="34"/>
      <c r="C5115" s="20"/>
      <c r="D5115" s="20"/>
      <c r="E5115" s="20"/>
      <c r="F5115" s="20"/>
      <c r="G5115" s="45"/>
      <c r="H5115" s="34"/>
      <c r="I5115" s="34"/>
      <c r="J5115" s="13" t="s">
        <v>127</v>
      </c>
      <c r="K5115" s="15" t="n">
        <v>3304</v>
      </c>
      <c r="L5115" s="15" t="n">
        <v>24</v>
      </c>
      <c r="M5115" s="15" t="n">
        <v>1</v>
      </c>
      <c r="N5115" s="12" t="n">
        <v>0.008</v>
      </c>
      <c r="O5115" s="12" t="n">
        <v>0.203</v>
      </c>
      <c r="P5115" s="12" t="n">
        <v>0.203</v>
      </c>
      <c r="Q5115" s="26"/>
    </row>
    <row r="5116" ht="22.5" customHeight="1">
      <c r="A5116" s="78"/>
      <c r="B5116" s="34"/>
      <c r="C5116" s="20"/>
      <c r="D5116" s="20"/>
      <c r="E5116" s="20"/>
      <c r="F5116" s="20"/>
      <c r="G5116" s="46"/>
      <c r="H5116" s="30"/>
      <c r="I5116" s="30"/>
      <c r="J5116" s="13" t="s">
        <v>128</v>
      </c>
      <c r="K5116" s="15" t="n">
        <v>6864</v>
      </c>
      <c r="L5116" s="15" t="n">
        <v>32</v>
      </c>
      <c r="M5116" s="15" t="n">
        <v>2</v>
      </c>
      <c r="N5116" s="12" t="n">
        <v>0.013</v>
      </c>
      <c r="O5116" s="12" t="n">
        <v>0.21</v>
      </c>
      <c r="P5116" s="12" t="n">
        <v>0.42</v>
      </c>
      <c r="Q5116" s="26"/>
    </row>
    <row r="5117" ht="22.5" customHeight="1">
      <c r="A5117" s="78"/>
      <c r="B5117" s="34"/>
      <c r="C5117" s="13" t="n">
        <v>91535229</v>
      </c>
      <c r="D5117" s="13" t="s">
        <v>31</v>
      </c>
      <c r="E5117" s="13" t="s">
        <v>36</v>
      </c>
      <c r="F5117" s="13" t="s">
        <v>15</v>
      </c>
      <c r="G5117" s="105" t="n">
        <v>0.02</v>
      </c>
      <c r="H5117" s="38" t="n">
        <v>500</v>
      </c>
      <c r="I5117" s="40" t="n">
        <f>G5117*H5117*7</f>
        <v>70</v>
      </c>
      <c r="J5117" s="13" t="s">
        <v>126</v>
      </c>
      <c r="K5117" s="15" t="n">
        <v>112</v>
      </c>
      <c r="L5117" s="15" t="n">
        <v>0</v>
      </c>
      <c r="M5117" s="15" t="n">
        <v>0</v>
      </c>
      <c r="N5117" s="12" t="n">
        <v>0</v>
      </c>
      <c r="O5117" s="12" t="n">
        <v>0</v>
      </c>
      <c r="P5117" s="12" t="n">
        <v>0</v>
      </c>
      <c r="Q5117" s="23" t="n">
        <f>M5119/H5117</f>
        <v>0.016</v>
      </c>
    </row>
    <row r="5118" ht="22.5" customHeight="1">
      <c r="A5118" s="78"/>
      <c r="B5118" s="34"/>
      <c r="C5118" s="20"/>
      <c r="D5118" s="20"/>
      <c r="E5118" s="20"/>
      <c r="F5118" s="20"/>
      <c r="G5118" s="45"/>
      <c r="H5118" s="34"/>
      <c r="I5118" s="34"/>
      <c r="J5118" s="13" t="s">
        <v>127</v>
      </c>
      <c r="K5118" s="15" t="n">
        <v>1784</v>
      </c>
      <c r="L5118" s="15" t="n">
        <v>532</v>
      </c>
      <c r="M5118" s="15" t="n">
        <v>6</v>
      </c>
      <c r="N5118" s="12" t="n">
        <v>0</v>
      </c>
      <c r="O5118" s="12" t="n">
        <v>0.04</v>
      </c>
      <c r="P5118" s="12" t="n">
        <v>0.24</v>
      </c>
      <c r="Q5118" s="26"/>
    </row>
    <row r="5119" ht="22.5" customHeight="1">
      <c r="A5119" s="78"/>
      <c r="B5119" s="34"/>
      <c r="C5119" s="20"/>
      <c r="D5119" s="20"/>
      <c r="E5119" s="20"/>
      <c r="F5119" s="20"/>
      <c r="G5119" s="46"/>
      <c r="H5119" s="30"/>
      <c r="I5119" s="30"/>
      <c r="J5119" s="13" t="s">
        <v>128</v>
      </c>
      <c r="K5119" s="15" t="n">
        <v>3153</v>
      </c>
      <c r="L5119" s="15" t="n">
        <v>968</v>
      </c>
      <c r="M5119" s="15" t="n">
        <v>8</v>
      </c>
      <c r="N5119" s="12" t="n">
        <v>0</v>
      </c>
      <c r="O5119" s="12" t="n">
        <v>0.04</v>
      </c>
      <c r="P5119" s="12" t="n">
        <v>0.32</v>
      </c>
      <c r="Q5119" s="26"/>
    </row>
    <row r="5120" ht="22.5" customHeight="1">
      <c r="A5120" s="78"/>
      <c r="B5120" s="34"/>
      <c r="C5120" s="13" t="n">
        <v>91535331</v>
      </c>
      <c r="D5120" s="13" t="s">
        <v>31</v>
      </c>
      <c r="E5120" s="13" t="s">
        <v>42</v>
      </c>
      <c r="F5120" s="13" t="s">
        <v>15</v>
      </c>
      <c r="G5120" s="105" t="n">
        <v>0.02</v>
      </c>
      <c r="H5120" s="38" t="n">
        <v>750</v>
      </c>
      <c r="I5120" s="40" t="n">
        <f>G5120*H5120*7</f>
        <v>105</v>
      </c>
      <c r="J5120" s="13" t="s">
        <v>126</v>
      </c>
      <c r="K5120" s="15" t="n">
        <v>11</v>
      </c>
      <c r="L5120" s="15" t="n">
        <v>2</v>
      </c>
      <c r="M5120" s="15" t="n">
        <v>0</v>
      </c>
      <c r="N5120" s="12" t="n">
        <v>0</v>
      </c>
      <c r="O5120" s="12" t="n">
        <v>0</v>
      </c>
      <c r="P5120" s="12" t="n">
        <v>0</v>
      </c>
      <c r="Q5120" s="23" t="n">
        <f>M5122/H5120</f>
        <v>0.02</v>
      </c>
    </row>
    <row r="5121" ht="22.5" customHeight="1">
      <c r="A5121" s="78"/>
      <c r="B5121" s="34"/>
      <c r="C5121" s="20"/>
      <c r="D5121" s="20"/>
      <c r="E5121" s="20"/>
      <c r="F5121" s="20"/>
      <c r="G5121" s="45"/>
      <c r="H5121" s="34"/>
      <c r="I5121" s="34"/>
      <c r="J5121" s="13" t="s">
        <v>127</v>
      </c>
      <c r="K5121" s="15" t="n">
        <v>1571</v>
      </c>
      <c r="L5121" s="15" t="n">
        <v>572</v>
      </c>
      <c r="M5121" s="15" t="n">
        <v>11</v>
      </c>
      <c r="N5121" s="12" t="n">
        <v>0.001</v>
      </c>
      <c r="O5121" s="12" t="n">
        <v>0.04</v>
      </c>
      <c r="P5121" s="12" t="n">
        <v>0.44</v>
      </c>
      <c r="Q5121" s="26"/>
    </row>
    <row r="5122" ht="22.5" customHeight="1">
      <c r="A5122" s="78"/>
      <c r="B5122" s="34"/>
      <c r="C5122" s="20"/>
      <c r="D5122" s="20"/>
      <c r="E5122" s="20"/>
      <c r="F5122" s="20"/>
      <c r="G5122" s="46"/>
      <c r="H5122" s="30"/>
      <c r="I5122" s="30"/>
      <c r="J5122" s="13" t="s">
        <v>128</v>
      </c>
      <c r="K5122" s="15" t="n">
        <v>2909</v>
      </c>
      <c r="L5122" s="15" t="n">
        <v>1074</v>
      </c>
      <c r="M5122" s="16" t="n">
        <v>15</v>
      </c>
      <c r="N5122" s="12" t="n">
        <v>0.001</v>
      </c>
      <c r="O5122" s="12" t="n">
        <v>0.04</v>
      </c>
      <c r="P5122" s="12" t="n">
        <v>0.6</v>
      </c>
      <c r="Q5122" s="26"/>
    </row>
    <row r="5123" ht="22.5" customHeight="1">
      <c r="A5123" s="78"/>
      <c r="B5123" s="34"/>
      <c r="C5123" s="13" t="n">
        <v>11324493</v>
      </c>
      <c r="D5123" s="13" t="s">
        <v>31</v>
      </c>
      <c r="E5123" s="13" t="s">
        <v>17</v>
      </c>
      <c r="F5123" s="13" t="s">
        <v>15</v>
      </c>
      <c r="G5123" s="105" t="n">
        <v>0.28</v>
      </c>
      <c r="H5123" s="38" t="n">
        <v>100</v>
      </c>
      <c r="I5123" s="40" t="n">
        <f>G5123*H5123*7</f>
        <v>196</v>
      </c>
      <c r="J5123" s="13" t="s">
        <v>126</v>
      </c>
      <c r="K5123" s="15" t="n">
        <v>3</v>
      </c>
      <c r="L5123" s="15" t="n">
        <v>1074</v>
      </c>
      <c r="M5123" s="15" t="n">
        <v>0</v>
      </c>
      <c r="N5123" s="12" t="n">
        <v>0</v>
      </c>
      <c r="O5123" s="12" t="n">
        <v>0</v>
      </c>
      <c r="P5123" s="12" t="n">
        <v>0</v>
      </c>
      <c r="Q5123" s="23" t="n">
        <f>M5125/H5123</f>
        <v>0.03</v>
      </c>
    </row>
    <row r="5124" ht="22.5" customHeight="1">
      <c r="A5124" s="78"/>
      <c r="B5124" s="34"/>
      <c r="C5124" s="20"/>
      <c r="D5124" s="20"/>
      <c r="E5124" s="20"/>
      <c r="F5124" s="20"/>
      <c r="G5124" s="45"/>
      <c r="H5124" s="34"/>
      <c r="I5124" s="34"/>
      <c r="J5124" s="13" t="s">
        <v>127</v>
      </c>
      <c r="K5124" s="15" t="n">
        <v>202</v>
      </c>
      <c r="L5124" s="15" t="n">
        <v>58</v>
      </c>
      <c r="M5124" s="15" t="n">
        <v>1</v>
      </c>
      <c r="N5124" s="12" t="n">
        <v>0.005</v>
      </c>
      <c r="O5124" s="12" t="n">
        <v>0.3</v>
      </c>
      <c r="P5124" s="12" t="n">
        <v>0.3</v>
      </c>
      <c r="Q5124" s="26"/>
    </row>
    <row r="5125" ht="22.5" customHeight="1">
      <c r="A5125" s="78"/>
      <c r="B5125" s="34"/>
      <c r="C5125" s="20"/>
      <c r="D5125" s="20"/>
      <c r="E5125" s="20"/>
      <c r="F5125" s="20"/>
      <c r="G5125" s="46"/>
      <c r="H5125" s="30"/>
      <c r="I5125" s="30"/>
      <c r="J5125" s="13" t="s">
        <v>128</v>
      </c>
      <c r="K5125" s="15" t="n">
        <v>382</v>
      </c>
      <c r="L5125" s="15" t="n">
        <v>108</v>
      </c>
      <c r="M5125" s="15" t="n">
        <v>3</v>
      </c>
      <c r="N5125" s="12" t="n">
        <v>0.008</v>
      </c>
      <c r="O5125" s="12" t="n">
        <v>0.3</v>
      </c>
      <c r="P5125" s="12" t="n">
        <v>0.9</v>
      </c>
      <c r="Q5125" s="26"/>
    </row>
    <row r="5126" ht="22.5" customHeight="1">
      <c r="A5126" s="78"/>
      <c r="B5126" s="34"/>
      <c r="C5126" s="13" t="n">
        <v>10298628</v>
      </c>
      <c r="D5126" s="13" t="s">
        <v>43</v>
      </c>
      <c r="E5126" s="13" t="s">
        <v>14</v>
      </c>
      <c r="F5126" s="13" t="s">
        <v>26</v>
      </c>
      <c r="G5126" s="105" t="n">
        <v>0.15</v>
      </c>
      <c r="H5126" s="38" t="n">
        <v>100</v>
      </c>
      <c r="I5126" s="40" t="n">
        <f>G5126*H5126*7</f>
        <v>105</v>
      </c>
      <c r="J5126" s="13" t="s">
        <v>126</v>
      </c>
      <c r="K5126" s="15" t="n">
        <v>32100</v>
      </c>
      <c r="L5126" s="15" t="n">
        <v>84</v>
      </c>
      <c r="M5126" s="15" t="n">
        <v>8</v>
      </c>
      <c r="N5126" s="12" t="n">
        <v>0.04</v>
      </c>
      <c r="O5126" s="12" t="n">
        <v>0.44</v>
      </c>
      <c r="P5126" s="12" t="n">
        <v>3.54</v>
      </c>
      <c r="Q5126" s="23" t="n">
        <f>M5128/H5126</f>
        <v>0.82</v>
      </c>
    </row>
    <row r="5127" ht="22.5" customHeight="1">
      <c r="A5127" s="78"/>
      <c r="B5127" s="34"/>
      <c r="C5127" s="20"/>
      <c r="D5127" s="20"/>
      <c r="E5127" s="20"/>
      <c r="F5127" s="20"/>
      <c r="G5127" s="45"/>
      <c r="H5127" s="34"/>
      <c r="I5127" s="34"/>
      <c r="J5127" s="13" t="s">
        <v>127</v>
      </c>
      <c r="K5127" s="15" t="n">
        <v>196214</v>
      </c>
      <c r="L5127" s="15" t="n">
        <v>523</v>
      </c>
      <c r="M5127" s="15" t="n">
        <v>30</v>
      </c>
      <c r="N5127" s="12" t="n">
        <v>0.02</v>
      </c>
      <c r="O5127" s="12" t="n">
        <v>0.43</v>
      </c>
      <c r="P5127" s="12" t="n">
        <v>13.05</v>
      </c>
      <c r="Q5127" s="26"/>
    </row>
    <row r="5128" ht="22.5" customHeight="1">
      <c r="A5128" s="78"/>
      <c r="B5128" s="34"/>
      <c r="C5128" s="20"/>
      <c r="D5128" s="20"/>
      <c r="E5128" s="20"/>
      <c r="F5128" s="20"/>
      <c r="G5128" s="46"/>
      <c r="H5128" s="30"/>
      <c r="I5128" s="30"/>
      <c r="J5128" s="13" t="s">
        <v>128</v>
      </c>
      <c r="K5128" s="15" t="n">
        <v>434425</v>
      </c>
      <c r="L5128" s="15" t="n">
        <v>1148</v>
      </c>
      <c r="M5128" s="16" t="n">
        <v>82</v>
      </c>
      <c r="N5128" s="12" t="n">
        <v>0.03</v>
      </c>
      <c r="O5128" s="12" t="n">
        <v>0.4</v>
      </c>
      <c r="P5128" s="12" t="n">
        <v>32.53</v>
      </c>
      <c r="Q5128" s="26"/>
    </row>
    <row r="5129" ht="22.5" customHeight="1">
      <c r="A5129" s="78"/>
      <c r="B5129" s="34"/>
      <c r="C5129" s="13" t="n">
        <v>11655595</v>
      </c>
      <c r="D5129" s="13" t="s">
        <v>44</v>
      </c>
      <c r="E5129" s="13" t="s">
        <v>14</v>
      </c>
      <c r="F5129" s="13" t="s">
        <v>26</v>
      </c>
      <c r="G5129" s="105" t="n">
        <v>0.4</v>
      </c>
      <c r="H5129" s="38" t="n">
        <v>100</v>
      </c>
      <c r="I5129" s="40" t="n">
        <f>G5129*H5129*7</f>
        <v>280</v>
      </c>
      <c r="J5129" s="13" t="s">
        <v>126</v>
      </c>
      <c r="K5129" s="15" t="n">
        <v>110</v>
      </c>
      <c r="L5129" s="15" t="n">
        <v>2</v>
      </c>
      <c r="M5129" s="15" t="n">
        <v>0</v>
      </c>
      <c r="N5129" s="12" t="n">
        <v>0</v>
      </c>
      <c r="O5129" s="12" t="n">
        <v>0</v>
      </c>
      <c r="P5129" s="12" t="n">
        <v>0</v>
      </c>
      <c r="Q5129" s="23" t="n">
        <f>M5131/H5129</f>
        <v>0</v>
      </c>
    </row>
    <row r="5130" ht="22.5" customHeight="1">
      <c r="A5130" s="78"/>
      <c r="B5130" s="34"/>
      <c r="C5130" s="20"/>
      <c r="D5130" s="20"/>
      <c r="E5130" s="20"/>
      <c r="F5130" s="20"/>
      <c r="G5130" s="45"/>
      <c r="H5130" s="34"/>
      <c r="I5130" s="34"/>
      <c r="J5130" s="13" t="s">
        <v>127</v>
      </c>
      <c r="K5130" s="15" t="n">
        <v>512</v>
      </c>
      <c r="L5130" s="15" t="n">
        <v>12</v>
      </c>
      <c r="M5130" s="15" t="n">
        <v>0</v>
      </c>
      <c r="N5130" s="12" t="n">
        <v>0</v>
      </c>
      <c r="O5130" s="12" t="n">
        <v>0</v>
      </c>
      <c r="P5130" s="12" t="n">
        <v>0.01</v>
      </c>
      <c r="Q5130" s="26"/>
      <c r="R5130" s="4" t="s">
        <v>173</v>
      </c>
    </row>
    <row r="5131" ht="22.5" customHeight="1">
      <c r="A5131" s="78"/>
      <c r="B5131" s="34"/>
      <c r="C5131" s="20"/>
      <c r="D5131" s="20"/>
      <c r="E5131" s="20"/>
      <c r="F5131" s="20"/>
      <c r="G5131" s="46"/>
      <c r="H5131" s="30"/>
      <c r="I5131" s="30"/>
      <c r="J5131" s="13" t="s">
        <v>128</v>
      </c>
      <c r="K5131" s="15" t="n">
        <v>2386</v>
      </c>
      <c r="L5131" s="15" t="n">
        <v>44</v>
      </c>
      <c r="M5131" s="15" t="n">
        <v>0</v>
      </c>
      <c r="N5131" s="12" t="n">
        <v>0</v>
      </c>
      <c r="O5131" s="12" t="n">
        <v>0</v>
      </c>
      <c r="P5131" s="12" t="n">
        <v>0.02</v>
      </c>
      <c r="Q5131" s="26"/>
    </row>
    <row r="5132" ht="22.5" customHeight="1">
      <c r="A5132" s="78"/>
      <c r="B5132" s="34"/>
      <c r="C5132" s="13" t="n">
        <v>11655596</v>
      </c>
      <c r="D5132" s="13" t="s">
        <v>44</v>
      </c>
      <c r="E5132" s="13" t="s">
        <v>14</v>
      </c>
      <c r="F5132" s="13" t="s">
        <v>12</v>
      </c>
      <c r="G5132" s="105" t="n">
        <v>0.3</v>
      </c>
      <c r="H5132" s="38" t="n">
        <v>50</v>
      </c>
      <c r="I5132" s="40" t="n">
        <f>G5132*H5132*7</f>
        <v>105</v>
      </c>
      <c r="J5132" s="13" t="s">
        <v>126</v>
      </c>
      <c r="K5132" s="15" t="n">
        <v>8</v>
      </c>
      <c r="L5132" s="15" t="n">
        <v>0</v>
      </c>
      <c r="M5132" s="15" t="n">
        <v>0</v>
      </c>
      <c r="N5132" s="12" t="n">
        <v>0</v>
      </c>
      <c r="O5132" s="12" t="n">
        <v>0</v>
      </c>
      <c r="P5132" s="12" t="n">
        <v>0</v>
      </c>
      <c r="Q5132" s="23" t="n">
        <f>M5134/H5132</f>
        <v>0</v>
      </c>
    </row>
    <row r="5133" ht="22.5" customHeight="1">
      <c r="A5133" s="78"/>
      <c r="B5133" s="34"/>
      <c r="C5133" s="20"/>
      <c r="D5133" s="20"/>
      <c r="E5133" s="20"/>
      <c r="F5133" s="20"/>
      <c r="G5133" s="45"/>
      <c r="H5133" s="34"/>
      <c r="I5133" s="34"/>
      <c r="J5133" s="13" t="s">
        <v>127</v>
      </c>
      <c r="K5133" s="15" t="n">
        <v>468</v>
      </c>
      <c r="L5133" s="15" t="n">
        <v>0</v>
      </c>
      <c r="M5133" s="15" t="n">
        <v>0</v>
      </c>
      <c r="N5133" s="12" t="n">
        <v>0</v>
      </c>
      <c r="O5133" s="12" t="n">
        <v>0</v>
      </c>
      <c r="P5133" s="12" t="n">
        <v>0</v>
      </c>
      <c r="Q5133" s="26"/>
      <c r="R5133" s="4" t="s">
        <v>132</v>
      </c>
    </row>
    <row r="5134" ht="22.5" customHeight="1">
      <c r="A5134" s="78"/>
      <c r="B5134" s="34"/>
      <c r="C5134" s="20"/>
      <c r="D5134" s="20"/>
      <c r="E5134" s="20"/>
      <c r="F5134" s="20"/>
      <c r="G5134" s="46"/>
      <c r="H5134" s="30"/>
      <c r="I5134" s="30"/>
      <c r="J5134" s="13" t="s">
        <v>128</v>
      </c>
      <c r="K5134" s="15" t="n">
        <v>650</v>
      </c>
      <c r="L5134" s="15" t="n">
        <v>2</v>
      </c>
      <c r="M5134" s="15" t="n">
        <v>0</v>
      </c>
      <c r="N5134" s="12" t="n">
        <v>0</v>
      </c>
      <c r="O5134" s="12" t="n">
        <v>0</v>
      </c>
      <c r="P5134" s="12" t="n">
        <v>0.0001</v>
      </c>
      <c r="Q5134" s="26"/>
    </row>
    <row r="5135" ht="22.5" customHeight="1">
      <c r="A5135" s="78"/>
      <c r="B5135" s="34"/>
      <c r="C5135" s="13" t="n">
        <v>11690183</v>
      </c>
      <c r="D5135" s="13" t="s">
        <v>38</v>
      </c>
      <c r="E5135" s="13" t="s">
        <v>14</v>
      </c>
      <c r="F5135" s="13" t="s">
        <v>15</v>
      </c>
      <c r="G5135" s="105" t="n">
        <v>0.1</v>
      </c>
      <c r="H5135" s="38" t="n">
        <v>100</v>
      </c>
      <c r="I5135" s="40" t="n">
        <f>G5135*H5135*7</f>
        <v>70</v>
      </c>
      <c r="J5135" s="13" t="s">
        <v>126</v>
      </c>
      <c r="K5135" s="15" t="n">
        <v>4</v>
      </c>
      <c r="L5135" s="15" t="n">
        <v>1</v>
      </c>
      <c r="M5135" s="15" t="n">
        <v>0</v>
      </c>
      <c r="N5135" s="12" t="n">
        <v>0</v>
      </c>
      <c r="O5135" s="12" t="n">
        <v>0</v>
      </c>
      <c r="P5135" s="12" t="n">
        <v>0</v>
      </c>
      <c r="Q5135" s="23" t="n">
        <f>M5137/H5135</f>
        <v>0.49</v>
      </c>
    </row>
    <row r="5136" ht="22.5" customHeight="1">
      <c r="A5136" s="78"/>
      <c r="B5136" s="34"/>
      <c r="C5136" s="20"/>
      <c r="D5136" s="20"/>
      <c r="E5136" s="20"/>
      <c r="F5136" s="20"/>
      <c r="G5136" s="45"/>
      <c r="H5136" s="34"/>
      <c r="I5136" s="34"/>
      <c r="J5136" s="13" t="s">
        <v>127</v>
      </c>
      <c r="K5136" s="15" t="n">
        <v>3732</v>
      </c>
      <c r="L5136" s="15" t="n">
        <v>1024</v>
      </c>
      <c r="M5136" s="16" t="n">
        <v>24</v>
      </c>
      <c r="N5136" s="12" t="n">
        <v>0.005</v>
      </c>
      <c r="O5136" s="12" t="n">
        <v>0.2</v>
      </c>
      <c r="P5136" s="12" t="n">
        <v>4.8</v>
      </c>
      <c r="Q5136" s="26"/>
    </row>
    <row r="5137" ht="22.5" customHeight="1">
      <c r="A5137" s="78"/>
      <c r="B5137" s="34"/>
      <c r="C5137" s="20"/>
      <c r="D5137" s="20"/>
      <c r="E5137" s="20"/>
      <c r="F5137" s="20"/>
      <c r="G5137" s="46"/>
      <c r="H5137" s="30"/>
      <c r="I5137" s="30"/>
      <c r="J5137" s="13" t="s">
        <v>128</v>
      </c>
      <c r="K5137" s="15" t="n">
        <v>9236</v>
      </c>
      <c r="L5137" s="15" t="n">
        <v>2594</v>
      </c>
      <c r="M5137" s="16" t="n">
        <v>49</v>
      </c>
      <c r="N5137" s="12" t="n">
        <v>0.004</v>
      </c>
      <c r="O5137" s="12" t="n">
        <v>0.2</v>
      </c>
      <c r="P5137" s="12" t="n">
        <v>9.8</v>
      </c>
      <c r="Q5137" s="26"/>
    </row>
    <row r="5138" ht="22.5" customHeight="1">
      <c r="A5138" s="78"/>
      <c r="B5138" s="34"/>
      <c r="C5138" s="13" t="n">
        <v>11763482</v>
      </c>
      <c r="D5138" s="13" t="s">
        <v>44</v>
      </c>
      <c r="E5138" s="13" t="s">
        <v>14</v>
      </c>
      <c r="F5138" s="13" t="s">
        <v>12</v>
      </c>
      <c r="G5138" s="105" t="n">
        <v>0.4</v>
      </c>
      <c r="H5138" s="38" t="n">
        <v>100</v>
      </c>
      <c r="I5138" s="40" t="n">
        <f>G5138*H5138*7</f>
        <v>280</v>
      </c>
      <c r="J5138" s="13" t="s">
        <v>126</v>
      </c>
      <c r="K5138" s="15" t="n">
        <v>0</v>
      </c>
      <c r="L5138" s="15" t="n">
        <v>0</v>
      </c>
      <c r="M5138" s="15" t="n">
        <v>0</v>
      </c>
      <c r="N5138" s="12" t="n">
        <v>0</v>
      </c>
      <c r="O5138" s="12" t="n">
        <v>0</v>
      </c>
      <c r="P5138" s="12" t="n">
        <v>0.0249</v>
      </c>
      <c r="Q5138" s="23" t="n">
        <f>M5140/H5138</f>
        <v>0</v>
      </c>
    </row>
    <row r="5139" ht="22.5" customHeight="1">
      <c r="A5139" s="78"/>
      <c r="B5139" s="34"/>
      <c r="C5139" s="20"/>
      <c r="D5139" s="20"/>
      <c r="E5139" s="20"/>
      <c r="F5139" s="20"/>
      <c r="G5139" s="45"/>
      <c r="H5139" s="34"/>
      <c r="I5139" s="34"/>
      <c r="J5139" s="13" t="s">
        <v>127</v>
      </c>
      <c r="K5139" s="15" t="n">
        <v>8</v>
      </c>
      <c r="L5139" s="15" t="n">
        <v>0</v>
      </c>
      <c r="M5139" s="15" t="n">
        <v>0</v>
      </c>
      <c r="N5139" s="12" t="n">
        <v>0.002</v>
      </c>
      <c r="O5139" s="12" t="n">
        <v>0</v>
      </c>
      <c r="P5139" s="12" t="n">
        <v>0.079</v>
      </c>
      <c r="Q5139" s="26"/>
      <c r="R5139" s="4" t="s">
        <v>133</v>
      </c>
    </row>
    <row r="5140" ht="22.5" customHeight="1">
      <c r="A5140" s="78"/>
      <c r="B5140" s="34"/>
      <c r="C5140" s="20"/>
      <c r="D5140" s="20"/>
      <c r="E5140" s="20"/>
      <c r="F5140" s="20"/>
      <c r="G5140" s="46"/>
      <c r="H5140" s="30"/>
      <c r="I5140" s="30"/>
      <c r="J5140" s="13" t="s">
        <v>128</v>
      </c>
      <c r="K5140" s="15" t="n">
        <v>24</v>
      </c>
      <c r="L5140" s="15" t="n">
        <v>3</v>
      </c>
      <c r="M5140" s="15" t="n">
        <v>0</v>
      </c>
      <c r="N5140" s="12" t="n">
        <v>0.002</v>
      </c>
      <c r="O5140" s="12" t="n">
        <v>0</v>
      </c>
      <c r="P5140" s="12" t="n">
        <v>0.0058</v>
      </c>
      <c r="Q5140" s="26"/>
    </row>
    <row r="5141" ht="22.5" customHeight="1">
      <c r="A5141" s="78"/>
      <c r="B5141" s="34"/>
      <c r="C5141" s="13" t="n">
        <v>91565942</v>
      </c>
      <c r="D5141" s="13" t="s">
        <v>31</v>
      </c>
      <c r="E5141" s="13" t="s">
        <v>36</v>
      </c>
      <c r="F5141" s="13" t="s">
        <v>15</v>
      </c>
      <c r="G5141" s="105" t="n">
        <v>0.03</v>
      </c>
      <c r="H5141" s="38" t="n">
        <v>600</v>
      </c>
      <c r="I5141" s="40" t="n">
        <f>G5141*H5141*7</f>
        <v>126</v>
      </c>
      <c r="J5141" s="13" t="s">
        <v>126</v>
      </c>
      <c r="K5141" s="15" t="s">
        <v>149</v>
      </c>
      <c r="L5141" s="15"/>
      <c r="M5141" s="15"/>
      <c r="N5141" s="12"/>
      <c r="O5141" s="12"/>
      <c r="P5141" s="12"/>
      <c r="Q5141" s="23" t="n">
        <f>M5143/H5141</f>
        <v>0</v>
      </c>
    </row>
    <row r="5142" ht="22.5" customHeight="1">
      <c r="A5142" s="78"/>
      <c r="B5142" s="34"/>
      <c r="C5142" s="20"/>
      <c r="D5142" s="20"/>
      <c r="E5142" s="20"/>
      <c r="F5142" s="20"/>
      <c r="G5142" s="45"/>
      <c r="H5142" s="34"/>
      <c r="I5142" s="34"/>
      <c r="J5142" s="13" t="s">
        <v>127</v>
      </c>
      <c r="K5142" s="15" t="s">
        <v>149</v>
      </c>
      <c r="L5142" s="15"/>
      <c r="M5142" s="15"/>
      <c r="N5142" s="12"/>
      <c r="O5142" s="12"/>
      <c r="P5142" s="12"/>
      <c r="Q5142" s="26"/>
    </row>
    <row r="5143" ht="22.5" customHeight="1">
      <c r="A5143" s="78"/>
      <c r="B5143" s="30"/>
      <c r="C5143" s="20"/>
      <c r="D5143" s="20"/>
      <c r="E5143" s="20"/>
      <c r="F5143" s="20"/>
      <c r="G5143" s="46"/>
      <c r="H5143" s="30"/>
      <c r="I5143" s="30"/>
      <c r="J5143" s="13" t="s">
        <v>128</v>
      </c>
      <c r="K5143" s="15" t="n">
        <v>10870</v>
      </c>
      <c r="L5143" s="15" t="n">
        <v>2667</v>
      </c>
      <c r="M5143" s="15" t="n">
        <v>0</v>
      </c>
      <c r="N5143" s="12" t="n">
        <v>0</v>
      </c>
      <c r="O5143" s="12" t="n">
        <v>0</v>
      </c>
      <c r="P5143" s="12" t="n">
        <v>0</v>
      </c>
      <c r="Q5143" s="26"/>
    </row>
    <row r="5144" ht="22.5" customHeight="1">
      <c r="A5144" s="78"/>
      <c r="B5144" s="76" t="s">
        <v>134</v>
      </c>
      <c r="C5144" s="13" t="n">
        <v>5464039</v>
      </c>
      <c r="D5144" s="13" t="s">
        <v>31</v>
      </c>
      <c r="E5144" s="13" t="s">
        <v>46</v>
      </c>
      <c r="F5144" s="13" t="s">
        <v>15</v>
      </c>
      <c r="G5144" s="24" t="n">
        <v>0.28</v>
      </c>
      <c r="H5144" s="13" t="n">
        <v>1500</v>
      </c>
      <c r="I5144" s="21" t="n">
        <f>G5144*H5144*7</f>
        <v>2940</v>
      </c>
      <c r="J5144" s="13" t="s">
        <v>126</v>
      </c>
      <c r="K5144" s="15" t="n">
        <v>5665</v>
      </c>
      <c r="L5144" s="15" t="n">
        <v>779</v>
      </c>
      <c r="M5144" s="15" t="n">
        <v>23</v>
      </c>
      <c r="N5144" s="12" t="n">
        <v>0.009</v>
      </c>
      <c r="O5144" s="12" t="n">
        <v>0.305</v>
      </c>
      <c r="P5144" s="12" t="n">
        <v>7.018</v>
      </c>
      <c r="Q5144" s="23" t="n">
        <f>M5146/H5144</f>
        <v>0.951333333333333</v>
      </c>
    </row>
    <row r="5145" ht="22.5" customHeight="1">
      <c r="A5145" s="78"/>
      <c r="B5145" s="34"/>
      <c r="C5145" s="13"/>
      <c r="D5145" s="20"/>
      <c r="E5145" s="20"/>
      <c r="F5145" s="20"/>
      <c r="G5145" s="29"/>
      <c r="H5145" s="20"/>
      <c r="I5145" s="20"/>
      <c r="J5145" s="13" t="s">
        <v>127</v>
      </c>
      <c r="K5145" s="15" t="n">
        <v>146178</v>
      </c>
      <c r="L5145" s="15" t="n">
        <v>29622</v>
      </c>
      <c r="M5145" s="15" t="n">
        <v>595</v>
      </c>
      <c r="N5145" s="12" t="n">
        <v>0.006</v>
      </c>
      <c r="O5145" s="12" t="n">
        <v>0.296</v>
      </c>
      <c r="P5145" s="12" t="n">
        <v>176.026</v>
      </c>
      <c r="Q5145" s="26"/>
    </row>
    <row r="5146" ht="22.5" customHeight="1">
      <c r="A5146" s="78"/>
      <c r="B5146" s="34"/>
      <c r="C5146" s="13"/>
      <c r="D5146" s="20"/>
      <c r="E5146" s="20"/>
      <c r="F5146" s="20"/>
      <c r="G5146" s="29"/>
      <c r="H5146" s="20"/>
      <c r="I5146" s="20"/>
      <c r="J5146" s="13" t="s">
        <v>128</v>
      </c>
      <c r="K5146" s="15" t="n">
        <v>330095</v>
      </c>
      <c r="L5146" s="15" t="n">
        <v>69064</v>
      </c>
      <c r="M5146" s="15" t="n">
        <v>1427</v>
      </c>
      <c r="N5146" s="12" t="n">
        <v>0.006</v>
      </c>
      <c r="O5146" s="12" t="n">
        <v>0.297</v>
      </c>
      <c r="P5146" s="12" t="n">
        <v>423.618</v>
      </c>
      <c r="Q5146" s="26"/>
    </row>
    <row r="5147" ht="22.5" customHeight="1">
      <c r="A5147" s="78"/>
      <c r="B5147" s="34"/>
      <c r="C5147" s="13" t="n">
        <v>8057746</v>
      </c>
      <c r="D5147" s="13" t="s">
        <v>31</v>
      </c>
      <c r="E5147" s="13" t="s">
        <v>46</v>
      </c>
      <c r="F5147" s="13" t="s">
        <v>15</v>
      </c>
      <c r="G5147" s="24" t="n">
        <v>0.32</v>
      </c>
      <c r="H5147" s="13" t="n">
        <v>300</v>
      </c>
      <c r="I5147" s="21" t="n">
        <f>G5147*H5147*7</f>
        <v>672</v>
      </c>
      <c r="J5147" s="13" t="s">
        <v>126</v>
      </c>
      <c r="K5147" s="15" t="n">
        <v>0</v>
      </c>
      <c r="L5147" s="15" t="n">
        <v>0</v>
      </c>
      <c r="M5147" s="15" t="n">
        <v>0</v>
      </c>
      <c r="N5147" s="12" t="n">
        <v>0</v>
      </c>
      <c r="O5147" s="12" t="n">
        <v>0</v>
      </c>
      <c r="P5147" s="12" t="n">
        <v>0</v>
      </c>
      <c r="Q5147" s="23" t="n">
        <f>M5149/H5147</f>
        <v>0</v>
      </c>
    </row>
    <row r="5148" ht="22.5" customHeight="1">
      <c r="A5148" s="78"/>
      <c r="B5148" s="34"/>
      <c r="C5148" s="13"/>
      <c r="D5148" s="20"/>
      <c r="E5148" s="20"/>
      <c r="F5148" s="20"/>
      <c r="G5148" s="29"/>
      <c r="H5148" s="20"/>
      <c r="I5148" s="20"/>
      <c r="J5148" s="13" t="s">
        <v>127</v>
      </c>
      <c r="K5148" s="15" t="n">
        <v>0</v>
      </c>
      <c r="L5148" s="15" t="n">
        <v>0</v>
      </c>
      <c r="M5148" s="15" t="n">
        <v>0</v>
      </c>
      <c r="N5148" s="12" t="n">
        <v>0</v>
      </c>
      <c r="O5148" s="12" t="n">
        <v>0</v>
      </c>
      <c r="P5148" s="12" t="n">
        <v>0</v>
      </c>
      <c r="Q5148" s="26"/>
    </row>
    <row r="5149" ht="22.5" customHeight="1">
      <c r="A5149" s="78"/>
      <c r="B5149" s="34"/>
      <c r="C5149" s="13"/>
      <c r="D5149" s="20"/>
      <c r="E5149" s="20"/>
      <c r="F5149" s="20"/>
      <c r="G5149" s="29"/>
      <c r="H5149" s="20"/>
      <c r="I5149" s="20"/>
      <c r="J5149" s="13" t="s">
        <v>128</v>
      </c>
      <c r="K5149" s="15" t="n">
        <v>0</v>
      </c>
      <c r="L5149" s="15" t="n">
        <v>0</v>
      </c>
      <c r="M5149" s="15" t="n">
        <v>0</v>
      </c>
      <c r="N5149" s="12" t="n">
        <v>0</v>
      </c>
      <c r="O5149" s="12" t="n">
        <v>0</v>
      </c>
      <c r="P5149" s="12" t="n">
        <v>0</v>
      </c>
      <c r="Q5149" s="26"/>
    </row>
    <row r="5150" ht="22.5" customHeight="1">
      <c r="A5150" s="78"/>
      <c r="B5150" s="34"/>
      <c r="C5150" s="13" t="n">
        <v>91399821</v>
      </c>
      <c r="D5150" s="13" t="s">
        <v>40</v>
      </c>
      <c r="E5150" s="13" t="s">
        <v>14</v>
      </c>
      <c r="F5150" s="13" t="s">
        <v>26</v>
      </c>
      <c r="G5150" s="24" t="n">
        <v>0.1</v>
      </c>
      <c r="H5150" s="13" t="n">
        <v>500</v>
      </c>
      <c r="I5150" s="21" t="n">
        <f>G5150*H5150*7</f>
        <v>350</v>
      </c>
      <c r="J5150" s="13" t="s">
        <v>126</v>
      </c>
      <c r="K5150" s="15" t="n">
        <v>962</v>
      </c>
      <c r="L5150" s="15" t="n">
        <v>36</v>
      </c>
      <c r="M5150" s="15" t="n">
        <v>0</v>
      </c>
      <c r="N5150" s="12" t="n">
        <v>0</v>
      </c>
      <c r="O5150" s="12" t="n">
        <v>0</v>
      </c>
      <c r="P5150" s="12" t="n">
        <v>0.29</v>
      </c>
      <c r="Q5150" s="23" t="n">
        <f>M5152/H5150</f>
        <v>0.196</v>
      </c>
    </row>
    <row r="5151" ht="22.5" customHeight="1">
      <c r="A5151" s="78"/>
      <c r="B5151" s="34"/>
      <c r="C5151" s="13"/>
      <c r="D5151" s="20"/>
      <c r="E5151" s="20"/>
      <c r="F5151" s="20"/>
      <c r="G5151" s="29"/>
      <c r="H5151" s="20"/>
      <c r="I5151" s="20"/>
      <c r="J5151" s="13" t="s">
        <v>127</v>
      </c>
      <c r="K5151" s="15" t="n">
        <v>6255</v>
      </c>
      <c r="L5151" s="15" t="n">
        <v>438</v>
      </c>
      <c r="M5151" s="15" t="n">
        <v>76</v>
      </c>
      <c r="N5151" s="12" t="n">
        <v>0</v>
      </c>
      <c r="O5151" s="12" t="n">
        <v>0.04</v>
      </c>
      <c r="P5151" s="12" t="n">
        <v>3.04</v>
      </c>
      <c r="Q5151" s="26"/>
    </row>
    <row r="5152" ht="22.5" customHeight="1">
      <c r="A5152" s="78"/>
      <c r="B5152" s="34"/>
      <c r="C5152" s="13"/>
      <c r="D5152" s="20"/>
      <c r="E5152" s="20"/>
      <c r="F5152" s="20"/>
      <c r="G5152" s="29"/>
      <c r="H5152" s="20"/>
      <c r="I5152" s="20"/>
      <c r="J5152" s="13" t="s">
        <v>128</v>
      </c>
      <c r="K5152" s="15" t="n">
        <v>8114</v>
      </c>
      <c r="L5152" s="15" t="n">
        <v>637</v>
      </c>
      <c r="M5152" s="15" t="n">
        <v>98</v>
      </c>
      <c r="N5152" s="12" t="n">
        <v>0.01</v>
      </c>
      <c r="O5152" s="12" t="n">
        <v>0.03</v>
      </c>
      <c r="P5152" s="12" t="n">
        <v>3.21</v>
      </c>
      <c r="Q5152" s="26"/>
    </row>
    <row r="5153" ht="22.5" customHeight="1">
      <c r="A5153" s="78"/>
      <c r="B5153" s="34"/>
      <c r="C5153" s="13" t="n">
        <v>8670368</v>
      </c>
      <c r="D5153" s="13" t="s">
        <v>16</v>
      </c>
      <c r="E5153" s="13" t="s">
        <v>11</v>
      </c>
      <c r="F5153" s="13" t="s">
        <v>30</v>
      </c>
      <c r="G5153" s="24" t="n">
        <v>0.12</v>
      </c>
      <c r="H5153" s="13" t="n">
        <v>100</v>
      </c>
      <c r="I5153" s="21" t="n">
        <f>G5153*H5153*7</f>
        <v>84</v>
      </c>
      <c r="J5153" s="13" t="s">
        <v>126</v>
      </c>
      <c r="K5153" s="15" t="n">
        <v>89</v>
      </c>
      <c r="L5153" s="15" t="n">
        <v>15</v>
      </c>
      <c r="M5153" s="15" t="n">
        <v>1</v>
      </c>
      <c r="N5153" s="12" t="n">
        <v>0</v>
      </c>
      <c r="O5153" s="12" t="n">
        <v>0</v>
      </c>
      <c r="P5153" s="12" t="n">
        <v>0.04</v>
      </c>
      <c r="Q5153" s="23" t="n">
        <f>M5155/H5153</f>
        <v>0.03</v>
      </c>
    </row>
    <row r="5154" ht="22.5" customHeight="1">
      <c r="A5154" s="78"/>
      <c r="B5154" s="34"/>
      <c r="C5154" s="13"/>
      <c r="D5154" s="20"/>
      <c r="E5154" s="20"/>
      <c r="F5154" s="20"/>
      <c r="G5154" s="29"/>
      <c r="H5154" s="20"/>
      <c r="I5154" s="20"/>
      <c r="J5154" s="13" t="s">
        <v>127</v>
      </c>
      <c r="K5154" s="15" t="n">
        <v>484</v>
      </c>
      <c r="L5154" s="15" t="n">
        <v>56</v>
      </c>
      <c r="M5154" s="15" t="n">
        <v>2</v>
      </c>
      <c r="N5154" s="12" t="n">
        <v>0</v>
      </c>
      <c r="O5154" s="12" t="n">
        <v>0.07</v>
      </c>
      <c r="P5154" s="12" t="n">
        <v>0.14</v>
      </c>
      <c r="Q5154" s="26"/>
    </row>
    <row r="5155" ht="22.5" customHeight="1">
      <c r="A5155" s="78"/>
      <c r="B5155" s="34"/>
      <c r="C5155" s="13"/>
      <c r="D5155" s="20"/>
      <c r="E5155" s="20"/>
      <c r="F5155" s="20"/>
      <c r="G5155" s="29"/>
      <c r="H5155" s="20"/>
      <c r="I5155" s="20"/>
      <c r="J5155" s="13" t="s">
        <v>128</v>
      </c>
      <c r="K5155" s="15" t="n">
        <v>3211</v>
      </c>
      <c r="L5155" s="15" t="n">
        <v>358</v>
      </c>
      <c r="M5155" s="15" t="n">
        <v>3</v>
      </c>
      <c r="N5155" s="12" t="n">
        <v>0</v>
      </c>
      <c r="O5155" s="12" t="n">
        <v>0.41</v>
      </c>
      <c r="P5155" s="12" t="n">
        <v>1.23</v>
      </c>
      <c r="Q5155" s="26"/>
    </row>
    <row r="5156" ht="22.5" customHeight="1">
      <c r="A5156" s="78"/>
      <c r="B5156" s="34"/>
      <c r="C5156" s="13" t="n">
        <v>10514860</v>
      </c>
      <c r="D5156" s="13" t="s">
        <v>44</v>
      </c>
      <c r="E5156" s="13" t="s">
        <v>14</v>
      </c>
      <c r="F5156" s="13" t="s">
        <v>15</v>
      </c>
      <c r="G5156" s="24" t="n">
        <v>0.7</v>
      </c>
      <c r="H5156" s="13" t="n">
        <v>200</v>
      </c>
      <c r="I5156" s="21" t="n">
        <f>G5156*H5156*7</f>
        <v>980</v>
      </c>
      <c r="J5156" s="13" t="s">
        <v>126</v>
      </c>
      <c r="K5156" s="15" t="n">
        <v>302</v>
      </c>
      <c r="L5156" s="15" t="n">
        <v>59</v>
      </c>
      <c r="M5156" s="15" t="n">
        <v>0</v>
      </c>
      <c r="N5156" s="12" t="n">
        <v>0</v>
      </c>
      <c r="O5156" s="12" t="n">
        <v>0</v>
      </c>
      <c r="P5156" s="12" t="n">
        <v>0</v>
      </c>
      <c r="Q5156" s="23" t="n">
        <f>M5158/H5156</f>
        <v>0.54</v>
      </c>
    </row>
    <row r="5157" ht="22.5" customHeight="1">
      <c r="A5157" s="78"/>
      <c r="B5157" s="34"/>
      <c r="C5157" s="13"/>
      <c r="D5157" s="20"/>
      <c r="E5157" s="20"/>
      <c r="F5157" s="20"/>
      <c r="G5157" s="29"/>
      <c r="H5157" s="20"/>
      <c r="I5157" s="20"/>
      <c r="J5157" s="13" t="s">
        <v>127</v>
      </c>
      <c r="K5157" s="15" t="n">
        <v>23534</v>
      </c>
      <c r="L5157" s="15" t="n">
        <v>6428</v>
      </c>
      <c r="M5157" s="15" t="n">
        <v>37</v>
      </c>
      <c r="N5157" s="12" t="n">
        <v>0.004</v>
      </c>
      <c r="O5157" s="12" t="n">
        <v>0.7</v>
      </c>
      <c r="P5157" s="12" t="n">
        <v>25.9</v>
      </c>
      <c r="Q5157" s="26"/>
    </row>
    <row r="5158" ht="22.5" customHeight="1">
      <c r="A5158" s="78"/>
      <c r="B5158" s="34"/>
      <c r="C5158" s="13"/>
      <c r="D5158" s="20"/>
      <c r="E5158" s="20"/>
      <c r="F5158" s="20"/>
      <c r="G5158" s="29"/>
      <c r="H5158" s="20"/>
      <c r="I5158" s="20"/>
      <c r="J5158" s="13" t="s">
        <v>128</v>
      </c>
      <c r="K5158" s="15" t="n">
        <v>57656</v>
      </c>
      <c r="L5158" s="15" t="n">
        <v>16043</v>
      </c>
      <c r="M5158" s="15" t="n">
        <v>108</v>
      </c>
      <c r="N5158" s="12" t="n">
        <v>0.005</v>
      </c>
      <c r="O5158" s="12" t="n">
        <v>0.7</v>
      </c>
      <c r="P5158" s="12" t="n">
        <v>75.6</v>
      </c>
      <c r="Q5158" s="26"/>
    </row>
    <row r="5159" ht="22.5" customHeight="1">
      <c r="A5159" s="78"/>
      <c r="B5159" s="34"/>
      <c r="C5159" s="13" t="n">
        <v>91532857</v>
      </c>
      <c r="D5159" s="13" t="s">
        <v>47</v>
      </c>
      <c r="E5159" s="13" t="s">
        <v>14</v>
      </c>
      <c r="F5159" s="13" t="s">
        <v>12</v>
      </c>
      <c r="G5159" s="24" t="n">
        <v>0.23</v>
      </c>
      <c r="H5159" s="13" t="n">
        <v>100</v>
      </c>
      <c r="I5159" s="21" t="n">
        <f>G5159*H5159*7</f>
        <v>161</v>
      </c>
      <c r="J5159" s="13" t="s">
        <v>126</v>
      </c>
      <c r="K5159" s="15" t="n">
        <v>370</v>
      </c>
      <c r="L5159" s="15" t="n">
        <v>39</v>
      </c>
      <c r="M5159" s="15" t="n">
        <v>0</v>
      </c>
      <c r="N5159" s="12" t="n">
        <v>0.006</v>
      </c>
      <c r="O5159" s="12" t="n">
        <v>0</v>
      </c>
      <c r="P5159" s="12" t="n">
        <v>0.2169</v>
      </c>
      <c r="Q5159" s="23" t="n">
        <f>M5161/H5159</f>
        <v>0.5</v>
      </c>
    </row>
    <row r="5160" ht="22.5" customHeight="1">
      <c r="A5160" s="78"/>
      <c r="B5160" s="34"/>
      <c r="C5160" s="13"/>
      <c r="D5160" s="20"/>
      <c r="E5160" s="20"/>
      <c r="F5160" s="20"/>
      <c r="G5160" s="29"/>
      <c r="H5160" s="20"/>
      <c r="I5160" s="20"/>
      <c r="J5160" s="13" t="s">
        <v>127</v>
      </c>
      <c r="K5160" s="15" t="n">
        <v>4021</v>
      </c>
      <c r="L5160" s="15" t="n">
        <v>551</v>
      </c>
      <c r="M5160" s="15" t="n">
        <v>17</v>
      </c>
      <c r="N5160" s="12" t="n">
        <v>0.009</v>
      </c>
      <c r="O5160" s="12" t="n">
        <v>0.277</v>
      </c>
      <c r="P5160" s="12" t="n">
        <v>4.7009</v>
      </c>
      <c r="Q5160" s="26"/>
    </row>
    <row r="5161" ht="22.5" customHeight="1">
      <c r="A5161" s="78"/>
      <c r="B5161" s="34"/>
      <c r="C5161" s="13"/>
      <c r="D5161" s="20"/>
      <c r="E5161" s="20"/>
      <c r="F5161" s="20"/>
      <c r="G5161" s="29"/>
      <c r="H5161" s="20"/>
      <c r="I5161" s="20"/>
      <c r="J5161" s="13" t="s">
        <v>128</v>
      </c>
      <c r="K5161" s="15" t="n">
        <v>9836</v>
      </c>
      <c r="L5161" s="15" t="n">
        <v>1355</v>
      </c>
      <c r="M5161" s="15" t="n">
        <v>50</v>
      </c>
      <c r="N5161" s="12" t="n">
        <v>0.007</v>
      </c>
      <c r="O5161" s="12" t="n">
        <v>0.193</v>
      </c>
      <c r="P5161" s="12" t="n">
        <v>9.6407</v>
      </c>
      <c r="Q5161" s="26"/>
    </row>
    <row r="5162" ht="22.5" customHeight="1">
      <c r="A5162" s="78"/>
      <c r="B5162" s="34"/>
      <c r="C5162" s="13" t="n">
        <v>91534913</v>
      </c>
      <c r="D5162" s="13" t="s">
        <v>48</v>
      </c>
      <c r="E5162" s="13" t="s">
        <v>49</v>
      </c>
      <c r="F5162" s="13" t="s">
        <v>15</v>
      </c>
      <c r="G5162" s="24" t="n">
        <v>0.5</v>
      </c>
      <c r="H5162" s="13" t="n">
        <v>100</v>
      </c>
      <c r="I5162" s="21" t="n">
        <f>G5162*H5162*7</f>
        <v>350</v>
      </c>
      <c r="J5162" s="13" t="s">
        <v>126</v>
      </c>
      <c r="K5162" s="15" t="n">
        <v>84</v>
      </c>
      <c r="L5162" s="15" t="n">
        <v>15</v>
      </c>
      <c r="M5162" s="15" t="n">
        <v>0</v>
      </c>
      <c r="N5162" s="12" t="n">
        <v>0</v>
      </c>
      <c r="O5162" s="12" t="n">
        <v>0</v>
      </c>
      <c r="P5162" s="12" t="n">
        <v>0</v>
      </c>
      <c r="Q5162" s="23" t="n">
        <f>M5164/H5162</f>
        <v>0</v>
      </c>
    </row>
    <row r="5163" ht="22.5" customHeight="1">
      <c r="A5163" s="78"/>
      <c r="B5163" s="34"/>
      <c r="C5163" s="13"/>
      <c r="D5163" s="20"/>
      <c r="E5163" s="20"/>
      <c r="F5163" s="20"/>
      <c r="G5163" s="29"/>
      <c r="H5163" s="20"/>
      <c r="I5163" s="20"/>
      <c r="J5163" s="13" t="s">
        <v>127</v>
      </c>
      <c r="K5163" s="15" t="n">
        <v>1046</v>
      </c>
      <c r="L5163" s="15" t="n">
        <v>139</v>
      </c>
      <c r="M5163" s="15" t="n">
        <v>0</v>
      </c>
      <c r="N5163" s="12" t="n">
        <v>0</v>
      </c>
      <c r="O5163" s="12" t="n">
        <v>0</v>
      </c>
      <c r="P5163" s="12" t="n">
        <v>0</v>
      </c>
      <c r="Q5163" s="26"/>
    </row>
    <row r="5164" ht="22.5" customHeight="1">
      <c r="A5164" s="78"/>
      <c r="B5164" s="34"/>
      <c r="C5164" s="13"/>
      <c r="D5164" s="20"/>
      <c r="E5164" s="20"/>
      <c r="F5164" s="20"/>
      <c r="G5164" s="29"/>
      <c r="H5164" s="20"/>
      <c r="I5164" s="20"/>
      <c r="J5164" s="13" t="s">
        <v>128</v>
      </c>
      <c r="K5164" s="15" t="n">
        <v>2099</v>
      </c>
      <c r="L5164" s="15" t="n">
        <v>262</v>
      </c>
      <c r="M5164" s="15" t="n">
        <v>0</v>
      </c>
      <c r="N5164" s="12" t="n">
        <v>0</v>
      </c>
      <c r="O5164" s="12" t="n">
        <v>0</v>
      </c>
      <c r="P5164" s="12" t="n">
        <v>0</v>
      </c>
      <c r="Q5164" s="26"/>
    </row>
    <row r="5165" ht="22.5" customHeight="1">
      <c r="A5165" s="78"/>
      <c r="B5165" s="34"/>
      <c r="C5165" s="13" t="n">
        <v>91533906</v>
      </c>
      <c r="D5165" s="13" t="s">
        <v>50</v>
      </c>
      <c r="E5165" s="13" t="s">
        <v>51</v>
      </c>
      <c r="F5165" s="13" t="s">
        <v>15</v>
      </c>
      <c r="G5165" s="24" t="n">
        <v>0.5</v>
      </c>
      <c r="H5165" s="13" t="n">
        <v>100</v>
      </c>
      <c r="I5165" s="21" t="n">
        <f>G5165*H5165*7</f>
        <v>350</v>
      </c>
      <c r="J5165" s="13" t="s">
        <v>126</v>
      </c>
      <c r="K5165" s="15" t="n">
        <v>43</v>
      </c>
      <c r="L5165" s="15" t="n">
        <v>3</v>
      </c>
      <c r="M5165" s="15" t="n">
        <v>0</v>
      </c>
      <c r="N5165" s="12" t="n">
        <v>0</v>
      </c>
      <c r="O5165" s="12" t="n">
        <v>0</v>
      </c>
      <c r="P5165" s="12" t="n">
        <v>0</v>
      </c>
      <c r="Q5165" s="23" t="n">
        <f>M5167/H5165</f>
        <v>0</v>
      </c>
    </row>
    <row r="5166" ht="22.5" customHeight="1">
      <c r="A5166" s="78"/>
      <c r="B5166" s="34"/>
      <c r="C5166" s="13"/>
      <c r="D5166" s="20"/>
      <c r="E5166" s="20"/>
      <c r="F5166" s="20"/>
      <c r="G5166" s="29"/>
      <c r="H5166" s="20"/>
      <c r="I5166" s="20"/>
      <c r="J5166" s="13" t="s">
        <v>127</v>
      </c>
      <c r="K5166" s="15" t="n">
        <v>645</v>
      </c>
      <c r="L5166" s="15" t="n">
        <v>48</v>
      </c>
      <c r="M5166" s="15" t="n">
        <v>0</v>
      </c>
      <c r="N5166" s="12" t="n">
        <v>0</v>
      </c>
      <c r="O5166" s="12" t="n">
        <v>0</v>
      </c>
      <c r="P5166" s="12" t="n">
        <v>0</v>
      </c>
      <c r="Q5166" s="26"/>
    </row>
    <row r="5167" ht="22.5" customHeight="1">
      <c r="A5167" s="78"/>
      <c r="B5167" s="34"/>
      <c r="C5167" s="13"/>
      <c r="D5167" s="20"/>
      <c r="E5167" s="20"/>
      <c r="F5167" s="20"/>
      <c r="G5167" s="29"/>
      <c r="H5167" s="20"/>
      <c r="I5167" s="20"/>
      <c r="J5167" s="13" t="s">
        <v>128</v>
      </c>
      <c r="K5167" s="15" t="n">
        <v>1494</v>
      </c>
      <c r="L5167" s="15" t="n">
        <v>112</v>
      </c>
      <c r="M5167" s="15" t="n">
        <v>0</v>
      </c>
      <c r="N5167" s="12" t="n">
        <v>0</v>
      </c>
      <c r="O5167" s="12" t="n">
        <v>0</v>
      </c>
      <c r="P5167" s="12" t="n">
        <v>0</v>
      </c>
      <c r="Q5167" s="26"/>
    </row>
    <row r="5168" ht="22.5" customHeight="1">
      <c r="A5168" s="78"/>
      <c r="B5168" s="34"/>
      <c r="C5168" s="13" t="n">
        <v>91545519</v>
      </c>
      <c r="D5168" s="13" t="s">
        <v>52</v>
      </c>
      <c r="E5168" s="13" t="s">
        <v>46</v>
      </c>
      <c r="F5168" s="13" t="s">
        <v>15</v>
      </c>
      <c r="G5168" s="24" t="n">
        <v>0.2</v>
      </c>
      <c r="H5168" s="13" t="n">
        <v>100</v>
      </c>
      <c r="I5168" s="21" t="n">
        <f>G5168*H5168*7</f>
        <v>140</v>
      </c>
      <c r="J5168" s="13" t="s">
        <v>126</v>
      </c>
      <c r="K5168" s="15" t="n">
        <v>0</v>
      </c>
      <c r="L5168" s="15" t="n">
        <v>1</v>
      </c>
      <c r="M5168" s="15" t="n">
        <v>0</v>
      </c>
      <c r="N5168" s="12" t="n">
        <v>0</v>
      </c>
      <c r="O5168" s="12" t="n">
        <v>0</v>
      </c>
      <c r="P5168" s="12" t="n">
        <v>0</v>
      </c>
      <c r="Q5168" s="23" t="n">
        <f>M5170/H5168</f>
        <v>0.5</v>
      </c>
    </row>
    <row r="5169" ht="22.5" customHeight="1">
      <c r="A5169" s="78"/>
      <c r="B5169" s="34"/>
      <c r="C5169" s="13"/>
      <c r="D5169" s="20"/>
      <c r="E5169" s="20"/>
      <c r="F5169" s="20"/>
      <c r="G5169" s="29"/>
      <c r="H5169" s="20"/>
      <c r="I5169" s="20"/>
      <c r="J5169" s="13" t="s">
        <v>127</v>
      </c>
      <c r="K5169" s="15" t="n">
        <v>4</v>
      </c>
      <c r="L5169" s="15" t="n">
        <v>1</v>
      </c>
      <c r="M5169" s="15" t="n">
        <v>0</v>
      </c>
      <c r="N5169" s="12" t="n">
        <v>0</v>
      </c>
      <c r="O5169" s="12" t="n">
        <v>0</v>
      </c>
      <c r="P5169" s="12" t="n">
        <v>0</v>
      </c>
      <c r="Q5169" s="26"/>
    </row>
    <row r="5170" ht="22.5" customHeight="1">
      <c r="A5170" s="78"/>
      <c r="B5170" s="34"/>
      <c r="C5170" s="13"/>
      <c r="D5170" s="20"/>
      <c r="E5170" s="20"/>
      <c r="F5170" s="20"/>
      <c r="G5170" s="29"/>
      <c r="H5170" s="20"/>
      <c r="I5170" s="20"/>
      <c r="J5170" s="13" t="s">
        <v>128</v>
      </c>
      <c r="K5170" s="15" t="n">
        <v>3107</v>
      </c>
      <c r="L5170" s="15" t="n">
        <v>719</v>
      </c>
      <c r="M5170" s="15" t="n">
        <v>50</v>
      </c>
      <c r="N5170" s="12" t="n">
        <v>0.014</v>
      </c>
      <c r="O5170" s="12" t="n">
        <v>0.2</v>
      </c>
      <c r="P5170" s="12" t="n">
        <v>10</v>
      </c>
      <c r="Q5170" s="26"/>
    </row>
    <row r="5171" ht="22.5" customHeight="1">
      <c r="A5171" s="78"/>
      <c r="B5171" s="34"/>
      <c r="C5171" s="13" t="n">
        <v>91551388</v>
      </c>
      <c r="D5171" s="13" t="s">
        <v>53</v>
      </c>
      <c r="E5171" s="13" t="s">
        <v>54</v>
      </c>
      <c r="F5171" s="13" t="s">
        <v>12</v>
      </c>
      <c r="G5171" s="24" t="n">
        <v>0.5</v>
      </c>
      <c r="H5171" s="13" t="n">
        <v>50</v>
      </c>
      <c r="I5171" s="21" t="n">
        <f>G5171*H5171*7</f>
        <v>175</v>
      </c>
      <c r="J5171" s="13" t="s">
        <v>126</v>
      </c>
      <c r="K5171" s="15" t="n">
        <v>138</v>
      </c>
      <c r="L5171" s="15" t="n">
        <v>77</v>
      </c>
      <c r="M5171" s="15" t="n">
        <v>7</v>
      </c>
      <c r="N5171" s="12" t="n">
        <v>0.028</v>
      </c>
      <c r="O5171" s="12" t="n">
        <v>0.313</v>
      </c>
      <c r="P5171" s="12" t="n">
        <v>2.1877</v>
      </c>
      <c r="Q5171" s="23" t="n">
        <f>M5173/H5171</f>
        <v>0.62</v>
      </c>
    </row>
    <row r="5172" ht="22.5" customHeight="1">
      <c r="A5172" s="78"/>
      <c r="B5172" s="34"/>
      <c r="C5172" s="13"/>
      <c r="D5172" s="20"/>
      <c r="E5172" s="20"/>
      <c r="F5172" s="20"/>
      <c r="G5172" s="29"/>
      <c r="H5172" s="20"/>
      <c r="I5172" s="20"/>
      <c r="J5172" s="13" t="s">
        <v>127</v>
      </c>
      <c r="K5172" s="15" t="n">
        <v>1146</v>
      </c>
      <c r="L5172" s="15" t="n">
        <v>540</v>
      </c>
      <c r="M5172" s="15" t="n">
        <v>31</v>
      </c>
      <c r="N5172" s="12" t="n">
        <v>0.031</v>
      </c>
      <c r="O5172" s="12" t="n">
        <v>0.536</v>
      </c>
      <c r="P5172" s="12" t="n">
        <v>16.6194</v>
      </c>
      <c r="Q5172" s="26"/>
    </row>
    <row r="5173" ht="22.5" customHeight="1">
      <c r="A5173" s="78"/>
      <c r="B5173" s="34"/>
      <c r="C5173" s="13"/>
      <c r="D5173" s="20"/>
      <c r="E5173" s="20"/>
      <c r="F5173" s="20"/>
      <c r="G5173" s="29"/>
      <c r="H5173" s="20"/>
      <c r="I5173" s="20"/>
      <c r="J5173" s="13" t="s">
        <v>128</v>
      </c>
      <c r="K5173" s="15" t="n">
        <v>1199</v>
      </c>
      <c r="L5173" s="15" t="n">
        <v>560</v>
      </c>
      <c r="M5173" s="15" t="n">
        <v>31</v>
      </c>
      <c r="N5173" s="12" t="n">
        <v>0.03</v>
      </c>
      <c r="O5173" s="12" t="n">
        <v>0.544</v>
      </c>
      <c r="P5173" s="12" t="n">
        <v>16.8552</v>
      </c>
      <c r="Q5173" s="26"/>
    </row>
    <row r="5174" ht="22.5" customHeight="1">
      <c r="A5174" s="78"/>
      <c r="B5174" s="34"/>
      <c r="C5174" s="13" t="n">
        <v>91565948</v>
      </c>
      <c r="D5174" s="13" t="s">
        <v>47</v>
      </c>
      <c r="E5174" s="13" t="s">
        <v>14</v>
      </c>
      <c r="F5174" s="13" t="s">
        <v>12</v>
      </c>
      <c r="G5174" s="24" t="n">
        <v>0.16</v>
      </c>
      <c r="H5174" s="13" t="n">
        <v>170</v>
      </c>
      <c r="I5174" s="21" t="n">
        <f>G5174*H5174*7</f>
        <v>190.4</v>
      </c>
      <c r="J5174" s="13" t="s">
        <v>126</v>
      </c>
      <c r="K5174" s="15" t="s">
        <v>149</v>
      </c>
      <c r="L5174" s="15"/>
      <c r="M5174" s="15"/>
      <c r="N5174" s="12"/>
      <c r="O5174" s="12"/>
      <c r="P5174" s="12"/>
      <c r="Q5174" s="23" t="n">
        <f>M5176/H5174</f>
        <v>0.2</v>
      </c>
    </row>
    <row r="5175" ht="22.5" customHeight="1">
      <c r="A5175" s="78"/>
      <c r="B5175" s="34"/>
      <c r="C5175" s="13"/>
      <c r="D5175" s="20"/>
      <c r="E5175" s="20"/>
      <c r="F5175" s="20"/>
      <c r="G5175" s="29"/>
      <c r="H5175" s="20"/>
      <c r="I5175" s="20"/>
      <c r="J5175" s="13" t="s">
        <v>127</v>
      </c>
      <c r="K5175" s="15" t="s">
        <v>149</v>
      </c>
      <c r="L5175" s="15"/>
      <c r="M5175" s="15"/>
      <c r="N5175" s="12"/>
      <c r="O5175" s="12"/>
      <c r="P5175" s="12"/>
      <c r="Q5175" s="26"/>
    </row>
    <row r="5176" ht="22.5" customHeight="1">
      <c r="A5176" s="78"/>
      <c r="B5176" s="34"/>
      <c r="C5176" s="13"/>
      <c r="D5176" s="20"/>
      <c r="E5176" s="20"/>
      <c r="F5176" s="20"/>
      <c r="G5176" s="29"/>
      <c r="H5176" s="20"/>
      <c r="I5176" s="20"/>
      <c r="J5176" s="13" t="s">
        <v>128</v>
      </c>
      <c r="K5176" s="15" t="n">
        <v>162642</v>
      </c>
      <c r="L5176" s="15" t="n">
        <v>2734</v>
      </c>
      <c r="M5176" s="15" t="n">
        <v>34</v>
      </c>
      <c r="N5176" s="12" t="n">
        <v>0.006</v>
      </c>
      <c r="O5176" s="12" t="n">
        <v>0.518</v>
      </c>
      <c r="P5176" s="12" t="n">
        <v>17.5969</v>
      </c>
      <c r="Q5176" s="26"/>
    </row>
    <row r="5177" ht="22.5" customHeight="1">
      <c r="A5177" s="78"/>
      <c r="B5177" s="34"/>
      <c r="C5177" s="13" t="n">
        <v>91550293</v>
      </c>
      <c r="D5177" s="13" t="s">
        <v>55</v>
      </c>
      <c r="E5177" s="13" t="s">
        <v>56</v>
      </c>
      <c r="F5177" s="13" t="s">
        <v>15</v>
      </c>
      <c r="G5177" s="24" t="n">
        <v>0.35</v>
      </c>
      <c r="H5177" s="13" t="n">
        <v>66</v>
      </c>
      <c r="I5177" s="21" t="n">
        <f>G5177*H5177*7</f>
        <v>161.7</v>
      </c>
      <c r="J5177" s="13" t="s">
        <v>126</v>
      </c>
      <c r="K5177" s="15" t="n">
        <v>281</v>
      </c>
      <c r="L5177" s="15" t="n">
        <v>33</v>
      </c>
      <c r="M5177" s="15" t="n">
        <v>0</v>
      </c>
      <c r="N5177" s="12" t="n">
        <v>0</v>
      </c>
      <c r="O5177" s="12" t="n">
        <v>0</v>
      </c>
      <c r="P5177" s="12" t="n">
        <v>0</v>
      </c>
      <c r="Q5177" s="23" t="n">
        <f>M5179/H5177</f>
        <v>0.803030303030303</v>
      </c>
    </row>
    <row r="5178" ht="22.5" customHeight="1">
      <c r="A5178" s="78"/>
      <c r="B5178" s="34"/>
      <c r="C5178" s="13"/>
      <c r="D5178" s="20"/>
      <c r="E5178" s="20"/>
      <c r="F5178" s="20"/>
      <c r="G5178" s="29"/>
      <c r="H5178" s="20"/>
      <c r="I5178" s="20"/>
      <c r="J5178" s="13" t="s">
        <v>127</v>
      </c>
      <c r="K5178" s="15" t="n">
        <v>11148</v>
      </c>
      <c r="L5178" s="15" t="n">
        <v>2014</v>
      </c>
      <c r="M5178" s="15" t="n">
        <v>9</v>
      </c>
      <c r="N5178" s="12" t="n">
        <v>0.002</v>
      </c>
      <c r="O5178" s="12" t="n">
        <v>0.35</v>
      </c>
      <c r="P5178" s="12" t="n">
        <v>3.15</v>
      </c>
      <c r="Q5178" s="26"/>
    </row>
    <row r="5179" ht="22.5" customHeight="1">
      <c r="A5179" s="78"/>
      <c r="B5179" s="34"/>
      <c r="C5179" s="13"/>
      <c r="D5179" s="20"/>
      <c r="E5179" s="20"/>
      <c r="F5179" s="20"/>
      <c r="G5179" s="29"/>
      <c r="H5179" s="20"/>
      <c r="I5179" s="20"/>
      <c r="J5179" s="13" t="s">
        <v>128</v>
      </c>
      <c r="K5179" s="15" t="n">
        <v>44136</v>
      </c>
      <c r="L5179" s="15" t="n">
        <v>6819</v>
      </c>
      <c r="M5179" s="15" t="n">
        <v>53</v>
      </c>
      <c r="N5179" s="12" t="n">
        <v>0.003</v>
      </c>
      <c r="O5179" s="12" t="n">
        <v>0.35</v>
      </c>
      <c r="P5179" s="12" t="n">
        <v>18.55</v>
      </c>
      <c r="Q5179" s="26"/>
    </row>
    <row r="5180" ht="22.5" customHeight="1">
      <c r="A5180" s="78"/>
      <c r="B5180" s="34"/>
      <c r="C5180" s="13" t="n">
        <v>91550294</v>
      </c>
      <c r="D5180" s="13" t="s">
        <v>96</v>
      </c>
      <c r="E5180" s="13" t="s">
        <v>54</v>
      </c>
      <c r="F5180" s="13" t="s">
        <v>15</v>
      </c>
      <c r="G5180" s="24" t="n">
        <v>0.8</v>
      </c>
      <c r="H5180" s="13" t="n">
        <v>30</v>
      </c>
      <c r="I5180" s="21" t="n">
        <f>G5180*H5180*7</f>
        <v>168</v>
      </c>
      <c r="J5180" s="13" t="s">
        <v>126</v>
      </c>
      <c r="K5180" s="15" t="n">
        <v>57</v>
      </c>
      <c r="L5180" s="15" t="n">
        <v>0</v>
      </c>
      <c r="M5180" s="15" t="n">
        <v>0</v>
      </c>
      <c r="N5180" s="12" t="n">
        <v>0</v>
      </c>
      <c r="O5180" s="12" t="n">
        <v>0</v>
      </c>
      <c r="P5180" s="12" t="n">
        <v>0</v>
      </c>
      <c r="Q5180" s="23" t="n">
        <f>M5182/H5180</f>
        <v>0</v>
      </c>
    </row>
    <row r="5181" ht="22.5" customHeight="1">
      <c r="A5181" s="78"/>
      <c r="B5181" s="34"/>
      <c r="C5181" s="13"/>
      <c r="D5181" s="20"/>
      <c r="E5181" s="20"/>
      <c r="F5181" s="20"/>
      <c r="G5181" s="29"/>
      <c r="H5181" s="20"/>
      <c r="I5181" s="20"/>
      <c r="J5181" s="13" t="s">
        <v>127</v>
      </c>
      <c r="K5181" s="15" t="n">
        <v>1752</v>
      </c>
      <c r="L5181" s="15" t="n">
        <v>5</v>
      </c>
      <c r="M5181" s="15" t="n">
        <v>0</v>
      </c>
      <c r="N5181" s="12" t="n">
        <v>0</v>
      </c>
      <c r="O5181" s="12" t="n">
        <v>0</v>
      </c>
      <c r="P5181" s="12" t="n">
        <v>0</v>
      </c>
      <c r="Q5181" s="26"/>
      <c r="R5181" s="4" t="s">
        <v>189</v>
      </c>
    </row>
    <row r="5182" ht="22.5" customHeight="1">
      <c r="A5182" s="78"/>
      <c r="B5182" s="34"/>
      <c r="C5182" s="13"/>
      <c r="D5182" s="20"/>
      <c r="E5182" s="20"/>
      <c r="F5182" s="20"/>
      <c r="G5182" s="29"/>
      <c r="H5182" s="20"/>
      <c r="I5182" s="20"/>
      <c r="J5182" s="13" t="s">
        <v>128</v>
      </c>
      <c r="K5182" s="15" t="n">
        <v>3631</v>
      </c>
      <c r="L5182" s="15" t="n">
        <v>8</v>
      </c>
      <c r="M5182" s="15" t="n">
        <v>0</v>
      </c>
      <c r="N5182" s="12" t="n">
        <v>0</v>
      </c>
      <c r="O5182" s="12" t="n">
        <v>0</v>
      </c>
      <c r="P5182" s="12" t="n">
        <v>0</v>
      </c>
      <c r="Q5182" s="26"/>
    </row>
    <row r="5183" ht="22.5" customHeight="1">
      <c r="A5183" s="78"/>
      <c r="B5183" s="34"/>
      <c r="C5183" s="13" t="n">
        <v>9333145</v>
      </c>
      <c r="D5183" s="13" t="s">
        <v>57</v>
      </c>
      <c r="E5183" s="13" t="s">
        <v>14</v>
      </c>
      <c r="F5183" s="13" t="s">
        <v>26</v>
      </c>
      <c r="G5183" s="24" t="n">
        <v>0.38</v>
      </c>
      <c r="H5183" s="13" t="n">
        <v>200</v>
      </c>
      <c r="I5183" s="21" t="n">
        <f>G5183*H5183*7</f>
        <v>532</v>
      </c>
      <c r="J5183" s="13" t="s">
        <v>126</v>
      </c>
      <c r="K5183" s="15" t="n">
        <v>55010</v>
      </c>
      <c r="L5183" s="15" t="n">
        <v>472</v>
      </c>
      <c r="M5183" s="15" t="n">
        <v>11</v>
      </c>
      <c r="N5183" s="12" t="n">
        <v>0.01</v>
      </c>
      <c r="O5183" s="12" t="n">
        <v>0.31</v>
      </c>
      <c r="P5183" s="12" t="n">
        <v>3.39</v>
      </c>
      <c r="Q5183" s="23" t="n">
        <f>M5185/H5183</f>
        <v>0.715</v>
      </c>
    </row>
    <row r="5184" ht="22.5" customHeight="1">
      <c r="A5184" s="78"/>
      <c r="B5184" s="34"/>
      <c r="C5184" s="13"/>
      <c r="D5184" s="20"/>
      <c r="E5184" s="20"/>
      <c r="F5184" s="20"/>
      <c r="G5184" s="29"/>
      <c r="H5184" s="20"/>
      <c r="I5184" s="20"/>
      <c r="J5184" s="13" t="s">
        <v>127</v>
      </c>
      <c r="K5184" s="15" t="n">
        <v>492397</v>
      </c>
      <c r="L5184" s="15" t="n">
        <v>3771</v>
      </c>
      <c r="M5184" s="15" t="n">
        <v>107</v>
      </c>
      <c r="N5184" s="12" t="n">
        <v>0.01</v>
      </c>
      <c r="O5184" s="12" t="n">
        <v>0.33</v>
      </c>
      <c r="P5184" s="12" t="n">
        <v>34.86</v>
      </c>
      <c r="Q5184" s="26"/>
    </row>
    <row r="5185" ht="22.5" customHeight="1">
      <c r="A5185" s="78"/>
      <c r="B5185" s="34"/>
      <c r="C5185" s="13"/>
      <c r="D5185" s="20"/>
      <c r="E5185" s="20"/>
      <c r="F5185" s="20"/>
      <c r="G5185" s="29"/>
      <c r="H5185" s="20"/>
      <c r="I5185" s="20"/>
      <c r="J5185" s="13" t="s">
        <v>128</v>
      </c>
      <c r="K5185" s="15" t="n">
        <v>640840</v>
      </c>
      <c r="L5185" s="15" t="n">
        <v>4811</v>
      </c>
      <c r="M5185" s="15" t="n">
        <v>143</v>
      </c>
      <c r="N5185" s="12" t="n">
        <v>0.01</v>
      </c>
      <c r="O5185" s="12" t="n">
        <v>0.33</v>
      </c>
      <c r="P5185" s="12" t="n">
        <v>42.9</v>
      </c>
      <c r="Q5185" s="26"/>
    </row>
    <row r="5186" ht="22.5" customHeight="1">
      <c r="A5186" s="78"/>
      <c r="B5186" s="34"/>
      <c r="C5186" s="13" t="n">
        <v>91557347</v>
      </c>
      <c r="D5186" s="13" t="s">
        <v>58</v>
      </c>
      <c r="E5186" s="13" t="s">
        <v>14</v>
      </c>
      <c r="F5186" s="13" t="s">
        <v>15</v>
      </c>
      <c r="G5186" s="24" t="n">
        <v>0.5</v>
      </c>
      <c r="H5186" s="13" t="n">
        <v>50</v>
      </c>
      <c r="I5186" s="21" t="n">
        <f>G5186*H5186*7</f>
        <v>175</v>
      </c>
      <c r="J5186" s="13" t="s">
        <v>126</v>
      </c>
      <c r="K5186" s="15" t="n">
        <v>1054</v>
      </c>
      <c r="L5186" s="15" t="n">
        <v>213</v>
      </c>
      <c r="M5186" s="15" t="n">
        <v>1</v>
      </c>
      <c r="N5186" s="12" t="n">
        <v>0.004</v>
      </c>
      <c r="O5186" s="12" t="n">
        <v>0.8</v>
      </c>
      <c r="P5186" s="12" t="n">
        <v>0.8</v>
      </c>
      <c r="Q5186" s="23" t="n">
        <f>M5188/H5186</f>
        <v>0.52</v>
      </c>
    </row>
    <row r="5187" ht="22.5" customHeight="1">
      <c r="A5187" s="78"/>
      <c r="B5187" s="34"/>
      <c r="C5187" s="13"/>
      <c r="D5187" s="20"/>
      <c r="E5187" s="20"/>
      <c r="F5187" s="20"/>
      <c r="G5187" s="29"/>
      <c r="H5187" s="20"/>
      <c r="I5187" s="20"/>
      <c r="J5187" s="13" t="s">
        <v>127</v>
      </c>
      <c r="K5187" s="15" t="n">
        <v>31072</v>
      </c>
      <c r="L5187" s="15" t="n">
        <v>5181</v>
      </c>
      <c r="M5187" s="15" t="n">
        <v>12</v>
      </c>
      <c r="N5187" s="12" t="n">
        <v>0.002</v>
      </c>
      <c r="O5187" s="12" t="n">
        <v>0.8</v>
      </c>
      <c r="P5187" s="12" t="n">
        <v>9.6</v>
      </c>
      <c r="Q5187" s="26"/>
    </row>
    <row r="5188" ht="22.5" customHeight="1">
      <c r="A5188" s="78"/>
      <c r="B5188" s="34"/>
      <c r="C5188" s="13"/>
      <c r="D5188" s="20"/>
      <c r="E5188" s="20"/>
      <c r="F5188" s="20"/>
      <c r="G5188" s="29"/>
      <c r="H5188" s="20"/>
      <c r="I5188" s="20"/>
      <c r="J5188" s="13" t="s">
        <v>128</v>
      </c>
      <c r="K5188" s="15" t="n">
        <v>81738</v>
      </c>
      <c r="L5188" s="15" t="n">
        <v>14447</v>
      </c>
      <c r="M5188" s="15" t="n">
        <v>26</v>
      </c>
      <c r="N5188" s="12" t="n">
        <v>0.001</v>
      </c>
      <c r="O5188" s="12" t="n">
        <v>0.8</v>
      </c>
      <c r="P5188" s="12" t="n">
        <v>20.8</v>
      </c>
      <c r="Q5188" s="26"/>
    </row>
    <row r="5189" ht="22.5" customHeight="1">
      <c r="A5189" s="78"/>
      <c r="B5189" s="34"/>
      <c r="C5189" s="13" t="n">
        <v>12115625</v>
      </c>
      <c r="D5189" s="13" t="s">
        <v>59</v>
      </c>
      <c r="E5189" s="13" t="s">
        <v>14</v>
      </c>
      <c r="F5189" s="13" t="s">
        <v>15</v>
      </c>
      <c r="G5189" s="24" t="n">
        <v>0.3</v>
      </c>
      <c r="H5189" s="13" t="n">
        <v>50</v>
      </c>
      <c r="I5189" s="21" t="n">
        <f>G5189*H5189*7</f>
        <v>105</v>
      </c>
      <c r="J5189" s="13" t="s">
        <v>126</v>
      </c>
      <c r="K5189" s="15" t="n">
        <v>259</v>
      </c>
      <c r="L5189" s="15" t="n">
        <v>2</v>
      </c>
      <c r="M5189" s="15" t="n">
        <v>0</v>
      </c>
      <c r="N5189" s="12" t="n">
        <v>0</v>
      </c>
      <c r="O5189" s="12" t="n">
        <v>0</v>
      </c>
      <c r="P5189" s="12" t="n">
        <v>0</v>
      </c>
      <c r="Q5189" s="23" t="n">
        <f>M5191/H5189</f>
        <v>0</v>
      </c>
    </row>
    <row r="5190" ht="22.5" customHeight="1">
      <c r="A5190" s="78"/>
      <c r="B5190" s="34"/>
      <c r="C5190" s="13"/>
      <c r="D5190" s="20"/>
      <c r="E5190" s="20"/>
      <c r="F5190" s="20"/>
      <c r="G5190" s="29"/>
      <c r="H5190" s="20"/>
      <c r="I5190" s="20"/>
      <c r="J5190" s="13" t="s">
        <v>127</v>
      </c>
      <c r="K5190" s="15" t="n">
        <v>3598</v>
      </c>
      <c r="L5190" s="15" t="n">
        <v>52</v>
      </c>
      <c r="M5190" s="15" t="n">
        <v>0</v>
      </c>
      <c r="N5190" s="12" t="n">
        <v>0</v>
      </c>
      <c r="O5190" s="12" t="n">
        <v>0</v>
      </c>
      <c r="P5190" s="12" t="n">
        <v>0</v>
      </c>
      <c r="Q5190" s="26"/>
    </row>
    <row r="5191" ht="22.5" customHeight="1">
      <c r="A5191" s="78"/>
      <c r="B5191" s="34"/>
      <c r="C5191" s="13"/>
      <c r="D5191" s="20"/>
      <c r="E5191" s="20"/>
      <c r="F5191" s="20"/>
      <c r="G5191" s="29"/>
      <c r="H5191" s="20"/>
      <c r="I5191" s="20"/>
      <c r="J5191" s="13" t="s">
        <v>128</v>
      </c>
      <c r="K5191" s="15" t="n">
        <v>4124</v>
      </c>
      <c r="L5191" s="15" t="n">
        <v>140</v>
      </c>
      <c r="M5191" s="15" t="n">
        <v>0</v>
      </c>
      <c r="N5191" s="12" t="n">
        <v>0</v>
      </c>
      <c r="O5191" s="12" t="n">
        <v>0</v>
      </c>
      <c r="P5191" s="12" t="n">
        <v>0</v>
      </c>
      <c r="Q5191" s="26"/>
    </row>
    <row r="5192" ht="22.5" customHeight="1">
      <c r="A5192" s="78"/>
      <c r="B5192" s="34"/>
      <c r="C5192" s="13" t="n">
        <v>91564897</v>
      </c>
      <c r="D5192" s="13" t="s">
        <v>93</v>
      </c>
      <c r="E5192" s="13" t="s">
        <v>56</v>
      </c>
      <c r="F5192" s="13" t="s">
        <v>15</v>
      </c>
      <c r="G5192" s="24" t="n">
        <v>0.15</v>
      </c>
      <c r="H5192" s="13" t="n">
        <v>100</v>
      </c>
      <c r="I5192" s="21" t="n">
        <f>G5192*H5192*7</f>
        <v>105</v>
      </c>
      <c r="J5192" s="13" t="s">
        <v>126</v>
      </c>
      <c r="K5192" s="15" t="n">
        <v>104</v>
      </c>
      <c r="L5192" s="15" t="n">
        <v>3</v>
      </c>
      <c r="M5192" s="15" t="n">
        <v>0</v>
      </c>
      <c r="N5192" s="12" t="n">
        <v>0</v>
      </c>
      <c r="O5192" s="12" t="n">
        <v>0</v>
      </c>
      <c r="P5192" s="12" t="n">
        <v>0</v>
      </c>
      <c r="Q5192" s="23" t="n">
        <f>M5194/H5192</f>
        <v>0</v>
      </c>
    </row>
    <row r="5193" ht="22.5" customHeight="1">
      <c r="A5193" s="78"/>
      <c r="B5193" s="34"/>
      <c r="C5193" s="13"/>
      <c r="D5193" s="20"/>
      <c r="E5193" s="20"/>
      <c r="F5193" s="20"/>
      <c r="G5193" s="29"/>
      <c r="H5193" s="20"/>
      <c r="I5193" s="20"/>
      <c r="J5193" s="13" t="s">
        <v>127</v>
      </c>
      <c r="K5193" s="15" t="n">
        <v>4383</v>
      </c>
      <c r="L5193" s="15" t="n">
        <v>91</v>
      </c>
      <c r="M5193" s="15" t="n">
        <v>0</v>
      </c>
      <c r="N5193" s="12" t="n">
        <v>0</v>
      </c>
      <c r="O5193" s="12" t="n">
        <v>0</v>
      </c>
      <c r="P5193" s="12" t="n">
        <v>0</v>
      </c>
      <c r="Q5193" s="26"/>
    </row>
    <row r="5194" ht="22.5" customHeight="1">
      <c r="A5194" s="78"/>
      <c r="B5194" s="34"/>
      <c r="C5194" s="13"/>
      <c r="D5194" s="20"/>
      <c r="E5194" s="20"/>
      <c r="F5194" s="20"/>
      <c r="G5194" s="29"/>
      <c r="H5194" s="20"/>
      <c r="I5194" s="20"/>
      <c r="J5194" s="13" t="s">
        <v>128</v>
      </c>
      <c r="K5194" s="15" t="n">
        <v>6348</v>
      </c>
      <c r="L5194" s="15" t="n">
        <v>121</v>
      </c>
      <c r="M5194" s="15" t="n">
        <v>0</v>
      </c>
      <c r="N5194" s="12" t="n">
        <v>0</v>
      </c>
      <c r="O5194" s="12" t="n">
        <v>0</v>
      </c>
      <c r="P5194" s="12" t="n">
        <v>0</v>
      </c>
      <c r="Q5194" s="26"/>
    </row>
    <row r="5195" ht="22.5" customHeight="1">
      <c r="A5195" s="78"/>
      <c r="B5195" s="34"/>
      <c r="C5195" s="13" t="n">
        <v>91564896</v>
      </c>
      <c r="D5195" s="13" t="s">
        <v>60</v>
      </c>
      <c r="E5195" s="13" t="s">
        <v>14</v>
      </c>
      <c r="F5195" s="13" t="s">
        <v>15</v>
      </c>
      <c r="G5195" s="24" t="n">
        <v>0.35</v>
      </c>
      <c r="H5195" s="13" t="n">
        <v>60</v>
      </c>
      <c r="I5195" s="21" t="n">
        <f>G5195*H5195*7</f>
        <v>147</v>
      </c>
      <c r="J5195" s="13" t="s">
        <v>126</v>
      </c>
      <c r="K5195" s="15" t="n">
        <v>517</v>
      </c>
      <c r="L5195" s="15" t="n">
        <v>68</v>
      </c>
      <c r="M5195" s="15" t="n">
        <v>1</v>
      </c>
      <c r="N5195" s="12" t="n">
        <v>0.005</v>
      </c>
      <c r="O5195" s="12" t="n">
        <v>0.35</v>
      </c>
      <c r="P5195" s="12" t="n">
        <v>0.35</v>
      </c>
      <c r="Q5195" s="23" t="n">
        <f>M5197/H5195</f>
        <v>0.766666666666667</v>
      </c>
    </row>
    <row r="5196" ht="22.5" customHeight="1">
      <c r="A5196" s="78"/>
      <c r="B5196" s="34"/>
      <c r="C5196" s="13"/>
      <c r="D5196" s="20"/>
      <c r="E5196" s="20"/>
      <c r="F5196" s="20"/>
      <c r="G5196" s="29"/>
      <c r="H5196" s="20"/>
      <c r="I5196" s="20"/>
      <c r="J5196" s="13" t="s">
        <v>127</v>
      </c>
      <c r="K5196" s="15" t="n">
        <v>25494</v>
      </c>
      <c r="L5196" s="15" t="n">
        <v>4390</v>
      </c>
      <c r="M5196" s="15" t="n">
        <v>22</v>
      </c>
      <c r="N5196" s="12" t="n">
        <v>0.002</v>
      </c>
      <c r="O5196" s="12" t="n">
        <v>0.35</v>
      </c>
      <c r="P5196" s="12" t="n">
        <v>7.7</v>
      </c>
      <c r="Q5196" s="26"/>
    </row>
    <row r="5197" ht="22.5" customHeight="1">
      <c r="A5197" s="78"/>
      <c r="B5197" s="34"/>
      <c r="C5197" s="13"/>
      <c r="D5197" s="20"/>
      <c r="E5197" s="20"/>
      <c r="F5197" s="20"/>
      <c r="G5197" s="29"/>
      <c r="H5197" s="20"/>
      <c r="I5197" s="20"/>
      <c r="J5197" s="13" t="s">
        <v>128</v>
      </c>
      <c r="K5197" s="15" t="n">
        <v>56825</v>
      </c>
      <c r="L5197" s="15" t="n">
        <v>8382</v>
      </c>
      <c r="M5197" s="15" t="n">
        <v>46</v>
      </c>
      <c r="N5197" s="12" t="n">
        <v>0.002</v>
      </c>
      <c r="O5197" s="12" t="n">
        <v>0.35</v>
      </c>
      <c r="P5197" s="12" t="n">
        <v>16.1</v>
      </c>
      <c r="Q5197" s="26"/>
    </row>
    <row r="5198" ht="22.5" customHeight="1">
      <c r="A5198" s="78"/>
      <c r="B5198" s="76" t="s">
        <v>137</v>
      </c>
      <c r="C5198" s="13" t="n">
        <v>91399439</v>
      </c>
      <c r="D5198" s="13" t="s">
        <v>69</v>
      </c>
      <c r="E5198" s="13" t="s">
        <v>42</v>
      </c>
      <c r="F5198" s="13" t="s">
        <v>15</v>
      </c>
      <c r="G5198" s="24" t="n">
        <v>0.1</v>
      </c>
      <c r="H5198" s="13" t="n">
        <v>200</v>
      </c>
      <c r="I5198" s="21" t="n">
        <f>G5198*H5198*7</f>
        <v>140</v>
      </c>
      <c r="J5198" s="13" t="s">
        <v>126</v>
      </c>
      <c r="K5198" s="17" t="n">
        <v>962</v>
      </c>
      <c r="L5198" s="15" t="n">
        <v>41</v>
      </c>
      <c r="M5198" s="17" t="n">
        <v>1</v>
      </c>
      <c r="N5198" s="12" t="n">
        <v>0.002</v>
      </c>
      <c r="O5198" s="12" t="n">
        <v>0.1</v>
      </c>
      <c r="P5198" s="12" t="n">
        <v>0.1</v>
      </c>
      <c r="Q5198" s="23" t="n">
        <f>M5200/H5198</f>
        <v>0.17</v>
      </c>
    </row>
    <row r="5199" ht="22.5" customHeight="1">
      <c r="A5199" s="78"/>
      <c r="B5199" s="34"/>
      <c r="C5199" s="13"/>
      <c r="D5199" s="20"/>
      <c r="E5199" s="20"/>
      <c r="F5199" s="20"/>
      <c r="G5199" s="29"/>
      <c r="H5199" s="20"/>
      <c r="I5199" s="20"/>
      <c r="J5199" s="13" t="s">
        <v>127</v>
      </c>
      <c r="K5199" s="17" t="n">
        <v>121939</v>
      </c>
      <c r="L5199" s="15" t="n">
        <v>9911</v>
      </c>
      <c r="M5199" s="17" t="n">
        <v>33</v>
      </c>
      <c r="N5199" s="12" t="n">
        <v>0</v>
      </c>
      <c r="O5199" s="12" t="n">
        <v>0.1</v>
      </c>
      <c r="P5199" s="12" t="n">
        <v>3.3</v>
      </c>
      <c r="Q5199" s="26"/>
    </row>
    <row r="5200" ht="22.5" customHeight="1">
      <c r="A5200" s="78"/>
      <c r="B5200" s="34"/>
      <c r="C5200" s="13"/>
      <c r="D5200" s="20"/>
      <c r="E5200" s="20"/>
      <c r="F5200" s="20"/>
      <c r="G5200" s="29"/>
      <c r="H5200" s="20"/>
      <c r="I5200" s="20"/>
      <c r="J5200" s="13" t="s">
        <v>128</v>
      </c>
      <c r="K5200" s="17" t="n">
        <v>207705</v>
      </c>
      <c r="L5200" s="15" t="n">
        <v>13544</v>
      </c>
      <c r="M5200" s="11" t="n">
        <v>34</v>
      </c>
      <c r="N5200" s="12" t="n">
        <v>0</v>
      </c>
      <c r="O5200" s="12" t="n">
        <v>0.1</v>
      </c>
      <c r="P5200" s="12" t="n">
        <v>3.4</v>
      </c>
      <c r="Q5200" s="26"/>
    </row>
    <row r="5201" ht="22.5" customHeight="1">
      <c r="A5201" s="78"/>
      <c r="B5201" s="34"/>
      <c r="C5201" s="13" t="n">
        <v>91399437</v>
      </c>
      <c r="D5201" s="13" t="s">
        <v>70</v>
      </c>
      <c r="E5201" s="13" t="s">
        <v>71</v>
      </c>
      <c r="F5201" s="13" t="s">
        <v>15</v>
      </c>
      <c r="G5201" s="24" t="n">
        <v>0.15</v>
      </c>
      <c r="H5201" s="13" t="n">
        <v>50</v>
      </c>
      <c r="I5201" s="21" t="n">
        <f>G5201*H5201*7</f>
        <v>52.5</v>
      </c>
      <c r="J5201" s="13" t="s">
        <v>126</v>
      </c>
      <c r="K5201" s="17" t="n">
        <v>153</v>
      </c>
      <c r="L5201" s="15" t="n">
        <v>58</v>
      </c>
      <c r="M5201" s="15" t="n">
        <v>0</v>
      </c>
      <c r="N5201" s="12" t="n">
        <v>0</v>
      </c>
      <c r="O5201" s="12" t="n">
        <v>0</v>
      </c>
      <c r="P5201" s="12" t="n">
        <v>0</v>
      </c>
      <c r="Q5201" s="23" t="n">
        <f>M5203/H5201</f>
        <v>1</v>
      </c>
    </row>
    <row r="5202" ht="22.5" customHeight="1">
      <c r="A5202" s="78"/>
      <c r="B5202" s="34"/>
      <c r="C5202" s="13"/>
      <c r="D5202" s="20"/>
      <c r="E5202" s="20"/>
      <c r="F5202" s="20"/>
      <c r="G5202" s="29"/>
      <c r="H5202" s="20"/>
      <c r="I5202" s="20"/>
      <c r="J5202" s="13" t="s">
        <v>127</v>
      </c>
      <c r="K5202" s="17" t="n">
        <v>7883</v>
      </c>
      <c r="L5202" s="15" t="n">
        <v>4087</v>
      </c>
      <c r="M5202" s="15" t="n">
        <v>50</v>
      </c>
      <c r="N5202" s="12" t="n">
        <v>0.002</v>
      </c>
      <c r="O5202" s="12" t="n">
        <v>0.15</v>
      </c>
      <c r="P5202" s="12" t="n">
        <v>7.5</v>
      </c>
      <c r="Q5202" s="26"/>
    </row>
    <row r="5203" ht="22.5" customHeight="1">
      <c r="A5203" s="78"/>
      <c r="B5203" s="34"/>
      <c r="C5203" s="13"/>
      <c r="D5203" s="20"/>
      <c r="E5203" s="20"/>
      <c r="F5203" s="20"/>
      <c r="G5203" s="29"/>
      <c r="H5203" s="20"/>
      <c r="I5203" s="20"/>
      <c r="J5203" s="13" t="s">
        <v>128</v>
      </c>
      <c r="K5203" s="17" t="n">
        <v>13394</v>
      </c>
      <c r="L5203" s="15" t="n">
        <v>6313</v>
      </c>
      <c r="M5203" s="15" t="n">
        <v>50</v>
      </c>
      <c r="N5203" s="12" t="n">
        <v>0.001</v>
      </c>
      <c r="O5203" s="12" t="n">
        <v>0.15</v>
      </c>
      <c r="P5203" s="12" t="n">
        <v>7.5</v>
      </c>
      <c r="Q5203" s="26"/>
    </row>
    <row r="5204" ht="22.5" customHeight="1">
      <c r="A5204" s="78"/>
      <c r="B5204" s="34"/>
      <c r="C5204" s="13" t="n">
        <v>5556054</v>
      </c>
      <c r="D5204" s="13" t="s">
        <v>72</v>
      </c>
      <c r="E5204" s="13" t="s">
        <v>36</v>
      </c>
      <c r="F5204" s="13" t="s">
        <v>15</v>
      </c>
      <c r="G5204" s="24" t="n">
        <v>0.8</v>
      </c>
      <c r="H5204" s="13" t="n">
        <v>100</v>
      </c>
      <c r="I5204" s="21" t="n">
        <f>G5204*H5204*7</f>
        <v>560</v>
      </c>
      <c r="J5204" s="13" t="s">
        <v>126</v>
      </c>
      <c r="K5204" s="17" t="n">
        <v>483</v>
      </c>
      <c r="L5204" s="15" t="n">
        <v>17</v>
      </c>
      <c r="M5204" s="15" t="n">
        <v>0</v>
      </c>
      <c r="N5204" s="12" t="n">
        <v>0</v>
      </c>
      <c r="O5204" s="12" t="n">
        <v>0</v>
      </c>
      <c r="P5204" s="12" t="n">
        <v>0</v>
      </c>
      <c r="Q5204" s="23" t="n">
        <f>M5206/H5204</f>
        <v>0.04</v>
      </c>
    </row>
    <row r="5205" ht="22.5" customHeight="1">
      <c r="A5205" s="78"/>
      <c r="B5205" s="34"/>
      <c r="C5205" s="13"/>
      <c r="D5205" s="20"/>
      <c r="E5205" s="20"/>
      <c r="F5205" s="20"/>
      <c r="G5205" s="29"/>
      <c r="H5205" s="20"/>
      <c r="I5205" s="20"/>
      <c r="J5205" s="13" t="s">
        <v>127</v>
      </c>
      <c r="K5205" s="17" t="n">
        <v>6733</v>
      </c>
      <c r="L5205" s="15" t="n">
        <v>355</v>
      </c>
      <c r="M5205" s="17" t="n">
        <v>1</v>
      </c>
      <c r="N5205" s="12" t="n">
        <v>0.002</v>
      </c>
      <c r="O5205" s="12" t="n">
        <v>0.75</v>
      </c>
      <c r="P5205" s="12" t="n">
        <v>0.75</v>
      </c>
      <c r="Q5205" s="26"/>
    </row>
    <row r="5206" ht="22.5" customHeight="1">
      <c r="A5206" s="78"/>
      <c r="B5206" s="34"/>
      <c r="C5206" s="13"/>
      <c r="D5206" s="20"/>
      <c r="E5206" s="20"/>
      <c r="F5206" s="20"/>
      <c r="G5206" s="29"/>
      <c r="H5206" s="20"/>
      <c r="I5206" s="20"/>
      <c r="J5206" s="13" t="s">
        <v>128</v>
      </c>
      <c r="K5206" s="17" t="n">
        <v>12859</v>
      </c>
      <c r="L5206" s="15" t="n">
        <v>600</v>
      </c>
      <c r="M5206" s="17" t="n">
        <v>4</v>
      </c>
      <c r="N5206" s="12" t="n">
        <v>0.011</v>
      </c>
      <c r="O5206" s="12" t="n">
        <v>1.717</v>
      </c>
      <c r="P5206" s="12" t="n">
        <v>6.87</v>
      </c>
      <c r="Q5206" s="26"/>
    </row>
    <row r="5207" ht="22.5" customHeight="1">
      <c r="A5207" s="78"/>
      <c r="B5207" s="34"/>
      <c r="C5207" s="13" t="n">
        <v>8628042</v>
      </c>
      <c r="D5207" s="13" t="s">
        <v>28</v>
      </c>
      <c r="E5207" s="13" t="s">
        <v>14</v>
      </c>
      <c r="F5207" s="13" t="s">
        <v>26</v>
      </c>
      <c r="G5207" s="24" t="n">
        <v>0.48</v>
      </c>
      <c r="H5207" s="13" t="n">
        <v>500</v>
      </c>
      <c r="I5207" s="21" t="n">
        <f>G5207*H5207*7</f>
        <v>1680</v>
      </c>
      <c r="J5207" s="13" t="s">
        <v>126</v>
      </c>
      <c r="K5207" s="17" t="n">
        <v>6515</v>
      </c>
      <c r="L5207" s="15" t="n">
        <v>3190</v>
      </c>
      <c r="M5207" s="17" t="n">
        <v>40</v>
      </c>
      <c r="N5207" s="12" t="n">
        <v>0.01</v>
      </c>
      <c r="O5207" s="12" t="n">
        <v>0.71</v>
      </c>
      <c r="P5207" s="12" t="n">
        <v>28.4</v>
      </c>
      <c r="Q5207" s="23" t="n">
        <f>M5209/H5207</f>
        <v>1.078</v>
      </c>
    </row>
    <row r="5208" ht="22.5" customHeight="1">
      <c r="A5208" s="78"/>
      <c r="B5208" s="34"/>
      <c r="C5208" s="13"/>
      <c r="D5208" s="20"/>
      <c r="E5208" s="20"/>
      <c r="F5208" s="20"/>
      <c r="G5208" s="29"/>
      <c r="H5208" s="20"/>
      <c r="I5208" s="20"/>
      <c r="J5208" s="13" t="s">
        <v>127</v>
      </c>
      <c r="K5208" s="17" t="n">
        <v>30141</v>
      </c>
      <c r="L5208" s="15" t="n">
        <v>13816</v>
      </c>
      <c r="M5208" s="17" t="n">
        <v>293</v>
      </c>
      <c r="N5208" s="12" t="n">
        <v>0.01</v>
      </c>
      <c r="O5208" s="12" t="n">
        <v>0.43</v>
      </c>
      <c r="P5208" s="12" t="n">
        <v>127.16</v>
      </c>
      <c r="Q5208" s="26"/>
    </row>
    <row r="5209" ht="22.5" customHeight="1">
      <c r="A5209" s="78"/>
      <c r="B5209" s="34"/>
      <c r="C5209" s="13"/>
      <c r="D5209" s="20"/>
      <c r="E5209" s="20"/>
      <c r="F5209" s="20"/>
      <c r="G5209" s="29"/>
      <c r="H5209" s="20"/>
      <c r="I5209" s="20"/>
      <c r="J5209" s="13" t="s">
        <v>128</v>
      </c>
      <c r="K5209" s="17" t="n">
        <v>152204</v>
      </c>
      <c r="L5209" s="15" t="n">
        <v>22165</v>
      </c>
      <c r="M5209" s="11" t="n">
        <v>539</v>
      </c>
      <c r="N5209" s="12" t="n">
        <v>0.01</v>
      </c>
      <c r="O5209" s="12" t="n">
        <v>0.3</v>
      </c>
      <c r="P5209" s="12" t="n">
        <v>162.49</v>
      </c>
      <c r="Q5209" s="26"/>
    </row>
    <row r="5210" ht="22.5" customHeight="1">
      <c r="A5210" s="78"/>
      <c r="B5210" s="34"/>
      <c r="C5210" s="13" t="n">
        <v>9297014</v>
      </c>
      <c r="D5210" s="13" t="s">
        <v>13</v>
      </c>
      <c r="E5210" s="13" t="s">
        <v>14</v>
      </c>
      <c r="F5210" s="13" t="s">
        <v>26</v>
      </c>
      <c r="G5210" s="24" t="n">
        <v>0.19</v>
      </c>
      <c r="H5210" s="13" t="n">
        <v>300</v>
      </c>
      <c r="I5210" s="21" t="n">
        <f>G5210*H5210*7</f>
        <v>399</v>
      </c>
      <c r="J5210" s="13" t="s">
        <v>126</v>
      </c>
      <c r="K5210" s="17" t="n">
        <v>2674</v>
      </c>
      <c r="L5210" s="15" t="n">
        <v>372</v>
      </c>
      <c r="M5210" s="17" t="n">
        <v>27</v>
      </c>
      <c r="N5210" s="12" t="n">
        <v>0.02</v>
      </c>
      <c r="O5210" s="12" t="n">
        <v>0.22</v>
      </c>
      <c r="P5210" s="12" t="n">
        <v>5.83</v>
      </c>
      <c r="Q5210" s="23" t="n">
        <f>M5212/H5210</f>
        <v>0.76</v>
      </c>
    </row>
    <row r="5211" ht="22.5" customHeight="1">
      <c r="A5211" s="78"/>
      <c r="B5211" s="34"/>
      <c r="C5211" s="13"/>
      <c r="D5211" s="20"/>
      <c r="E5211" s="20"/>
      <c r="F5211" s="20"/>
      <c r="G5211" s="29"/>
      <c r="H5211" s="20"/>
      <c r="I5211" s="20"/>
      <c r="J5211" s="13" t="s">
        <v>127</v>
      </c>
      <c r="K5211" s="17" t="n">
        <v>13656</v>
      </c>
      <c r="L5211" s="15" t="n">
        <v>1323</v>
      </c>
      <c r="M5211" s="11" t="n">
        <v>114</v>
      </c>
      <c r="N5211" s="12" t="n">
        <v>0.02</v>
      </c>
      <c r="O5211" s="12" t="n">
        <v>0.19</v>
      </c>
      <c r="P5211" s="12" t="n">
        <v>21.44</v>
      </c>
      <c r="Q5211" s="26"/>
    </row>
    <row r="5212" ht="22.5" customHeight="1">
      <c r="A5212" s="78"/>
      <c r="B5212" s="34"/>
      <c r="C5212" s="13"/>
      <c r="D5212" s="20"/>
      <c r="E5212" s="20"/>
      <c r="F5212" s="20"/>
      <c r="G5212" s="29"/>
      <c r="H5212" s="20"/>
      <c r="I5212" s="20"/>
      <c r="J5212" s="13" t="s">
        <v>128</v>
      </c>
      <c r="K5212" s="17" t="n">
        <v>29844</v>
      </c>
      <c r="L5212" s="15" t="n">
        <v>2622</v>
      </c>
      <c r="M5212" s="11" t="n">
        <v>228</v>
      </c>
      <c r="N5212" s="12" t="n">
        <v>0.02</v>
      </c>
      <c r="O5212" s="12" t="n">
        <v>0.18</v>
      </c>
      <c r="P5212" s="12" t="n">
        <v>40.04</v>
      </c>
      <c r="Q5212" s="26"/>
    </row>
    <row r="5213" ht="22.5" customHeight="1">
      <c r="A5213" s="78"/>
      <c r="B5213" s="34"/>
      <c r="C5213" s="13" t="n">
        <v>7815836</v>
      </c>
      <c r="D5213" s="13" t="s">
        <v>73</v>
      </c>
      <c r="E5213" s="13" t="s">
        <v>36</v>
      </c>
      <c r="F5213" s="13" t="s">
        <v>15</v>
      </c>
      <c r="G5213" s="24" t="n">
        <v>0.08</v>
      </c>
      <c r="H5213" s="13" t="n">
        <v>12000</v>
      </c>
      <c r="I5213" s="21" t="n">
        <f>G5213*H5213*7</f>
        <v>6720</v>
      </c>
      <c r="J5213" s="13" t="s">
        <v>126</v>
      </c>
      <c r="K5213" s="17" t="n">
        <v>15076</v>
      </c>
      <c r="L5213" s="15" t="n">
        <v>3436</v>
      </c>
      <c r="M5213" s="17" t="n">
        <v>140</v>
      </c>
      <c r="N5213" s="12" t="n">
        <v>0.004</v>
      </c>
      <c r="O5213" s="12" t="n">
        <v>0.099</v>
      </c>
      <c r="P5213" s="12" t="n">
        <v>13.87</v>
      </c>
      <c r="Q5213" s="23" t="n">
        <f>M5215/H5213</f>
        <v>0.32025</v>
      </c>
    </row>
    <row r="5214" ht="22.5" customHeight="1">
      <c r="A5214" s="78"/>
      <c r="B5214" s="34"/>
      <c r="C5214" s="13"/>
      <c r="D5214" s="20"/>
      <c r="E5214" s="20"/>
      <c r="F5214" s="20"/>
      <c r="G5214" s="29"/>
      <c r="H5214" s="20"/>
      <c r="I5214" s="20"/>
      <c r="J5214" s="13" t="s">
        <v>127</v>
      </c>
      <c r="K5214" s="17" t="n">
        <v>261527</v>
      </c>
      <c r="L5214" s="15" t="n">
        <v>67869</v>
      </c>
      <c r="M5214" s="17" t="n">
        <v>1700</v>
      </c>
      <c r="N5214" s="12" t="n">
        <v>0.002</v>
      </c>
      <c r="O5214" s="12" t="n">
        <v>0.098</v>
      </c>
      <c r="P5214" s="12" t="n">
        <v>166.94</v>
      </c>
      <c r="Q5214" s="26"/>
    </row>
    <row r="5215" ht="22.5" customHeight="1">
      <c r="A5215" s="78"/>
      <c r="B5215" s="34"/>
      <c r="C5215" s="13"/>
      <c r="D5215" s="20"/>
      <c r="E5215" s="20"/>
      <c r="F5215" s="20"/>
      <c r="G5215" s="29"/>
      <c r="H5215" s="20"/>
      <c r="I5215" s="20"/>
      <c r="J5215" s="13" t="s">
        <v>128</v>
      </c>
      <c r="K5215" s="17" t="n">
        <v>580214</v>
      </c>
      <c r="L5215" s="15" t="n">
        <v>154510</v>
      </c>
      <c r="M5215" s="17" t="n">
        <v>3843</v>
      </c>
      <c r="N5215" s="12" t="n">
        <v>0.002</v>
      </c>
      <c r="O5215" s="12" t="n">
        <v>0.099</v>
      </c>
      <c r="P5215" s="12" t="n">
        <v>379.015</v>
      </c>
      <c r="Q5215" s="26"/>
    </row>
    <row r="5216" ht="22.5" customHeight="1">
      <c r="A5216" s="78"/>
      <c r="B5216" s="34"/>
      <c r="C5216" s="13" t="n">
        <v>8312006</v>
      </c>
      <c r="D5216" s="13" t="s">
        <v>92</v>
      </c>
      <c r="E5216" s="13" t="s">
        <v>14</v>
      </c>
      <c r="F5216" s="13" t="s">
        <v>15</v>
      </c>
      <c r="G5216" s="24" t="n">
        <v>0.12</v>
      </c>
      <c r="H5216" s="14" t="n">
        <v>50</v>
      </c>
      <c r="I5216" s="21" t="n">
        <f>G5216*H5216*7</f>
        <v>42</v>
      </c>
      <c r="J5216" s="13" t="s">
        <v>126</v>
      </c>
      <c r="K5216" s="17" t="n">
        <v>18</v>
      </c>
      <c r="L5216" s="17" t="n">
        <v>3</v>
      </c>
      <c r="M5216" s="15" t="n">
        <v>0</v>
      </c>
      <c r="N5216" s="12" t="n">
        <v>0</v>
      </c>
      <c r="O5216" s="12" t="n">
        <v>0</v>
      </c>
      <c r="P5216" s="12" t="n">
        <v>0</v>
      </c>
      <c r="Q5216" s="23" t="n">
        <f>M5218/H5216</f>
        <v>0.48</v>
      </c>
    </row>
    <row r="5217" ht="22.5" customHeight="1">
      <c r="A5217" s="78"/>
      <c r="B5217" s="34"/>
      <c r="C5217" s="13"/>
      <c r="D5217" s="20"/>
      <c r="E5217" s="20"/>
      <c r="F5217" s="20"/>
      <c r="G5217" s="29"/>
      <c r="H5217" s="29"/>
      <c r="I5217" s="20"/>
      <c r="J5217" s="13" t="s">
        <v>127</v>
      </c>
      <c r="K5217" s="17" t="n">
        <v>7582</v>
      </c>
      <c r="L5217" s="15" t="n">
        <v>1694</v>
      </c>
      <c r="M5217" s="17" t="n">
        <v>20</v>
      </c>
      <c r="N5217" s="12" t="n">
        <v>0.001</v>
      </c>
      <c r="O5217" s="12" t="n">
        <v>0.12</v>
      </c>
      <c r="P5217" s="12" t="n">
        <v>2.4</v>
      </c>
      <c r="Q5217" s="26"/>
    </row>
    <row r="5218" ht="22.5" customHeight="1">
      <c r="A5218" s="78"/>
      <c r="B5218" s="34"/>
      <c r="C5218" s="13"/>
      <c r="D5218" s="20"/>
      <c r="E5218" s="20"/>
      <c r="F5218" s="20"/>
      <c r="G5218" s="29"/>
      <c r="H5218" s="29"/>
      <c r="I5218" s="20"/>
      <c r="J5218" s="13" t="s">
        <v>128</v>
      </c>
      <c r="K5218" s="17" t="n">
        <v>11762</v>
      </c>
      <c r="L5218" s="15" t="n">
        <v>2312</v>
      </c>
      <c r="M5218" s="17" t="n">
        <v>24</v>
      </c>
      <c r="N5218" s="12" t="n">
        <v>0.001</v>
      </c>
      <c r="O5218" s="12" t="n">
        <v>0.12</v>
      </c>
      <c r="P5218" s="12" t="n">
        <v>2.88</v>
      </c>
      <c r="Q5218" s="26"/>
    </row>
    <row r="5219" ht="22.5" customHeight="1">
      <c r="A5219" s="78"/>
      <c r="B5219" s="34"/>
      <c r="C5219" s="13" t="n">
        <v>91467820</v>
      </c>
      <c r="D5219" s="13" t="s">
        <v>74</v>
      </c>
      <c r="E5219" s="13" t="s">
        <v>36</v>
      </c>
      <c r="F5219" s="13" t="s">
        <v>15</v>
      </c>
      <c r="G5219" s="24" t="n">
        <v>0.1</v>
      </c>
      <c r="H5219" s="14" t="n">
        <v>300</v>
      </c>
      <c r="I5219" s="21" t="n">
        <f>G5219*H5219*7</f>
        <v>210</v>
      </c>
      <c r="J5219" s="13" t="s">
        <v>126</v>
      </c>
      <c r="K5219" s="17" t="n">
        <v>171</v>
      </c>
      <c r="L5219" s="15" t="n">
        <v>26</v>
      </c>
      <c r="M5219" s="15" t="n">
        <v>0</v>
      </c>
      <c r="N5219" s="12" t="n">
        <v>0</v>
      </c>
      <c r="O5219" s="12" t="n">
        <v>0</v>
      </c>
      <c r="P5219" s="12" t="n">
        <v>0</v>
      </c>
      <c r="Q5219" s="23" t="n">
        <f>M5221/H5219</f>
        <v>0.746666666666667</v>
      </c>
    </row>
    <row r="5220" ht="22.5" customHeight="1">
      <c r="A5220" s="78"/>
      <c r="B5220" s="34"/>
      <c r="C5220" s="13"/>
      <c r="D5220" s="20"/>
      <c r="E5220" s="20"/>
      <c r="F5220" s="20"/>
      <c r="G5220" s="29"/>
      <c r="H5220" s="29"/>
      <c r="I5220" s="20"/>
      <c r="J5220" s="13" t="s">
        <v>127</v>
      </c>
      <c r="K5220" s="17" t="n">
        <v>113277</v>
      </c>
      <c r="L5220" s="15" t="n">
        <v>36032</v>
      </c>
      <c r="M5220" s="17" t="n">
        <v>211</v>
      </c>
      <c r="N5220" s="12" t="n">
        <v>0.001</v>
      </c>
      <c r="O5220" s="12" t="n">
        <v>0.1</v>
      </c>
      <c r="P5220" s="12" t="n">
        <v>21.1</v>
      </c>
      <c r="Q5220" s="26"/>
    </row>
    <row r="5221" ht="22.5" customHeight="1">
      <c r="A5221" s="78"/>
      <c r="B5221" s="34"/>
      <c r="C5221" s="13"/>
      <c r="D5221" s="20"/>
      <c r="E5221" s="20"/>
      <c r="F5221" s="20"/>
      <c r="G5221" s="29"/>
      <c r="H5221" s="29"/>
      <c r="I5221" s="20"/>
      <c r="J5221" s="13" t="s">
        <v>128</v>
      </c>
      <c r="K5221" s="17" t="n">
        <v>117464</v>
      </c>
      <c r="L5221" s="15" t="n">
        <v>36799</v>
      </c>
      <c r="M5221" s="17" t="n">
        <v>224</v>
      </c>
      <c r="N5221" s="12" t="n">
        <v>0.001</v>
      </c>
      <c r="O5221" s="12" t="n">
        <v>0.1</v>
      </c>
      <c r="P5221" s="12" t="n">
        <v>22.4</v>
      </c>
      <c r="Q5221" s="26"/>
    </row>
    <row r="5222" ht="22.5" customHeight="1">
      <c r="A5222" s="78"/>
      <c r="B5222" s="34"/>
      <c r="C5222" s="13" t="n">
        <v>91467821</v>
      </c>
      <c r="D5222" s="13" t="s">
        <v>74</v>
      </c>
      <c r="E5222" s="13" t="s">
        <v>17</v>
      </c>
      <c r="F5222" s="13" t="s">
        <v>15</v>
      </c>
      <c r="G5222" s="24" t="n">
        <v>0.17</v>
      </c>
      <c r="H5222" s="14" t="n">
        <v>100</v>
      </c>
      <c r="I5222" s="21" t="n">
        <f>G5222*H5222*7</f>
        <v>119</v>
      </c>
      <c r="J5222" s="13" t="s">
        <v>126</v>
      </c>
      <c r="K5222" s="17" t="n">
        <v>292</v>
      </c>
      <c r="L5222" s="17" t="n">
        <v>37</v>
      </c>
      <c r="M5222" s="17" t="n">
        <v>2</v>
      </c>
      <c r="N5222" s="12" t="n">
        <v>0.009</v>
      </c>
      <c r="O5222" s="12" t="n">
        <v>0.17</v>
      </c>
      <c r="P5222" s="12" t="n">
        <v>0.34</v>
      </c>
      <c r="Q5222" s="23" t="n">
        <f>M5224/H5222</f>
        <v>1</v>
      </c>
    </row>
    <row r="5223" ht="22.5" customHeight="1">
      <c r="A5223" s="78"/>
      <c r="B5223" s="34"/>
      <c r="C5223" s="13"/>
      <c r="D5223" s="20"/>
      <c r="E5223" s="20"/>
      <c r="F5223" s="20"/>
      <c r="G5223" s="29"/>
      <c r="H5223" s="29"/>
      <c r="I5223" s="20"/>
      <c r="J5223" s="13" t="s">
        <v>127</v>
      </c>
      <c r="K5223" s="17" t="n">
        <v>47151</v>
      </c>
      <c r="L5223" s="15" t="n">
        <v>8314</v>
      </c>
      <c r="M5223" s="17" t="n">
        <v>67</v>
      </c>
      <c r="N5223" s="12" t="n">
        <v>0.001</v>
      </c>
      <c r="O5223" s="12" t="n">
        <v>0.17</v>
      </c>
      <c r="P5223" s="12" t="n">
        <v>11.39</v>
      </c>
      <c r="Q5223" s="26"/>
    </row>
    <row r="5224" ht="22.5" customHeight="1">
      <c r="A5224" s="78"/>
      <c r="B5224" s="34"/>
      <c r="C5224" s="13"/>
      <c r="D5224" s="20"/>
      <c r="E5224" s="20"/>
      <c r="F5224" s="20"/>
      <c r="G5224" s="29"/>
      <c r="H5224" s="29"/>
      <c r="I5224" s="20"/>
      <c r="J5224" s="13" t="s">
        <v>128</v>
      </c>
      <c r="K5224" s="17" t="n">
        <v>70924</v>
      </c>
      <c r="L5224" s="15" t="n">
        <v>12709</v>
      </c>
      <c r="M5224" s="17" t="n">
        <v>100</v>
      </c>
      <c r="N5224" s="12" t="n">
        <v>0.001</v>
      </c>
      <c r="O5224" s="12" t="n">
        <v>0.17</v>
      </c>
      <c r="P5224" s="12" t="n">
        <v>17</v>
      </c>
      <c r="Q5224" s="26"/>
    </row>
    <row r="5225" ht="22.5" customHeight="1">
      <c r="A5225" s="78"/>
      <c r="B5225" s="34"/>
      <c r="C5225" s="13" t="n">
        <v>10295313</v>
      </c>
      <c r="D5225" s="13" t="s">
        <v>92</v>
      </c>
      <c r="E5225" s="13" t="s">
        <v>14</v>
      </c>
      <c r="F5225" s="13" t="s">
        <v>15</v>
      </c>
      <c r="G5225" s="24" t="n">
        <v>3</v>
      </c>
      <c r="H5225" s="14" t="n">
        <v>100</v>
      </c>
      <c r="I5225" s="21" t="n">
        <f>G5225*H5225*7</f>
        <v>2100</v>
      </c>
      <c r="J5225" s="13" t="s">
        <v>126</v>
      </c>
      <c r="K5225" s="17" t="n">
        <v>5</v>
      </c>
      <c r="L5225" s="15" t="n">
        <v>0</v>
      </c>
      <c r="M5225" s="15" t="n">
        <v>0</v>
      </c>
      <c r="N5225" s="12" t="n">
        <v>0</v>
      </c>
      <c r="O5225" s="12" t="n">
        <v>0</v>
      </c>
      <c r="P5225" s="12" t="n">
        <v>0</v>
      </c>
      <c r="Q5225" s="23" t="n">
        <f>M5227/H5225</f>
        <v>0</v>
      </c>
    </row>
    <row r="5226" ht="22.5" customHeight="1">
      <c r="A5226" s="78"/>
      <c r="B5226" s="34"/>
      <c r="C5226" s="13"/>
      <c r="D5226" s="20"/>
      <c r="E5226" s="20"/>
      <c r="F5226" s="20"/>
      <c r="G5226" s="29"/>
      <c r="H5226" s="29"/>
      <c r="I5226" s="20"/>
      <c r="J5226" s="13" t="s">
        <v>127</v>
      </c>
      <c r="K5226" s="17" t="n">
        <v>308</v>
      </c>
      <c r="L5226" s="15" t="n">
        <v>0</v>
      </c>
      <c r="M5226" s="15" t="n">
        <v>0</v>
      </c>
      <c r="N5226" s="12" t="n">
        <v>0</v>
      </c>
      <c r="O5226" s="12" t="n">
        <v>0</v>
      </c>
      <c r="P5226" s="12" t="n">
        <v>0</v>
      </c>
      <c r="Q5226" s="26"/>
    </row>
    <row r="5227" ht="22.5" customHeight="1">
      <c r="A5227" s="78"/>
      <c r="B5227" s="34"/>
      <c r="C5227" s="13"/>
      <c r="D5227" s="20"/>
      <c r="E5227" s="20"/>
      <c r="F5227" s="20"/>
      <c r="G5227" s="29"/>
      <c r="H5227" s="29"/>
      <c r="I5227" s="20"/>
      <c r="J5227" s="13" t="s">
        <v>128</v>
      </c>
      <c r="K5227" s="17" t="n">
        <v>403</v>
      </c>
      <c r="L5227" s="15" t="n">
        <v>0</v>
      </c>
      <c r="M5227" s="15" t="n">
        <v>0</v>
      </c>
      <c r="N5227" s="12" t="n">
        <v>0</v>
      </c>
      <c r="O5227" s="12" t="n">
        <v>0</v>
      </c>
      <c r="P5227" s="12" t="n">
        <v>0</v>
      </c>
      <c r="Q5227" s="26"/>
    </row>
    <row r="5228" ht="22.5" customHeight="1">
      <c r="A5228" s="78"/>
      <c r="B5228" s="34"/>
      <c r="C5228" s="13" t="n">
        <v>91496145</v>
      </c>
      <c r="D5228" s="13" t="s">
        <v>74</v>
      </c>
      <c r="E5228" s="13" t="s">
        <v>71</v>
      </c>
      <c r="F5228" s="13" t="s">
        <v>15</v>
      </c>
      <c r="G5228" s="24" t="n">
        <v>0.14</v>
      </c>
      <c r="H5228" s="14" t="n">
        <v>50</v>
      </c>
      <c r="I5228" s="21" t="n">
        <f>G5228*H5228*7</f>
        <v>49</v>
      </c>
      <c r="J5228" s="13" t="s">
        <v>126</v>
      </c>
      <c r="K5228" s="17" t="n">
        <v>213</v>
      </c>
      <c r="L5228" s="17" t="n">
        <v>35</v>
      </c>
      <c r="M5228" s="15" t="n">
        <v>0</v>
      </c>
      <c r="N5228" s="12" t="n">
        <v>0</v>
      </c>
      <c r="O5228" s="12" t="n">
        <v>0</v>
      </c>
      <c r="P5228" s="12" t="n">
        <v>0</v>
      </c>
      <c r="Q5228" s="23" t="n">
        <f>M5230/H5228</f>
        <v>1</v>
      </c>
    </row>
    <row r="5229" ht="22.5" customHeight="1">
      <c r="A5229" s="78"/>
      <c r="B5229" s="34"/>
      <c r="C5229" s="13"/>
      <c r="D5229" s="20"/>
      <c r="E5229" s="20"/>
      <c r="F5229" s="20"/>
      <c r="G5229" s="29"/>
      <c r="H5229" s="29"/>
      <c r="I5229" s="20"/>
      <c r="J5229" s="13" t="s">
        <v>127</v>
      </c>
      <c r="K5229" s="17" t="n">
        <v>38398</v>
      </c>
      <c r="L5229" s="15" t="n">
        <v>12323</v>
      </c>
      <c r="M5229" s="17" t="n">
        <v>50</v>
      </c>
      <c r="N5229" s="12" t="n">
        <v>0.001</v>
      </c>
      <c r="O5229" s="12" t="n">
        <v>0.15</v>
      </c>
      <c r="P5229" s="12" t="n">
        <v>7.5</v>
      </c>
      <c r="Q5229" s="26"/>
    </row>
    <row r="5230" ht="22.5" customHeight="1">
      <c r="A5230" s="78"/>
      <c r="B5230" s="34"/>
      <c r="C5230" s="13"/>
      <c r="D5230" s="20"/>
      <c r="E5230" s="20"/>
      <c r="F5230" s="20"/>
      <c r="G5230" s="29"/>
      <c r="H5230" s="29"/>
      <c r="I5230" s="20"/>
      <c r="J5230" s="13" t="s">
        <v>128</v>
      </c>
      <c r="K5230" s="17" t="n">
        <v>46478</v>
      </c>
      <c r="L5230" s="15" t="n">
        <v>14099</v>
      </c>
      <c r="M5230" s="17" t="n">
        <v>50</v>
      </c>
      <c r="N5230" s="12" t="n">
        <v>0.001</v>
      </c>
      <c r="O5230" s="12" t="n">
        <v>0.15</v>
      </c>
      <c r="P5230" s="12" t="n">
        <v>7.5</v>
      </c>
      <c r="Q5230" s="26"/>
    </row>
    <row r="5231" ht="22.5" customHeight="1">
      <c r="A5231" s="78"/>
      <c r="B5231" s="34"/>
      <c r="C5231" s="13" t="n">
        <v>91496146</v>
      </c>
      <c r="D5231" s="13" t="s">
        <v>74</v>
      </c>
      <c r="E5231" s="13" t="s">
        <v>46</v>
      </c>
      <c r="F5231" s="13" t="s">
        <v>15</v>
      </c>
      <c r="G5231" s="24" t="n">
        <v>0.14</v>
      </c>
      <c r="H5231" s="14" t="n">
        <v>200</v>
      </c>
      <c r="I5231" s="21" t="n">
        <f>G5231*H5231*7</f>
        <v>196</v>
      </c>
      <c r="J5231" s="13" t="s">
        <v>126</v>
      </c>
      <c r="K5231" s="17" t="n">
        <v>512</v>
      </c>
      <c r="L5231" s="17" t="n">
        <v>208</v>
      </c>
      <c r="M5231" s="17" t="n">
        <v>16</v>
      </c>
      <c r="N5231" s="12" t="n">
        <v>0.011</v>
      </c>
      <c r="O5231" s="12" t="n">
        <v>0.14</v>
      </c>
      <c r="P5231" s="12" t="n">
        <v>2.24</v>
      </c>
      <c r="Q5231" s="23" t="n">
        <f>M5233/H5231</f>
        <v>0.975</v>
      </c>
    </row>
    <row r="5232" ht="22.5" customHeight="1">
      <c r="A5232" s="78"/>
      <c r="B5232" s="34"/>
      <c r="C5232" s="13"/>
      <c r="D5232" s="20"/>
      <c r="E5232" s="20"/>
      <c r="F5232" s="20"/>
      <c r="G5232" s="29"/>
      <c r="H5232" s="29"/>
      <c r="I5232" s="20"/>
      <c r="J5232" s="13" t="s">
        <v>127</v>
      </c>
      <c r="K5232" s="17" t="n">
        <v>24010</v>
      </c>
      <c r="L5232" s="15" t="n">
        <v>7883</v>
      </c>
      <c r="M5232" s="17" t="n">
        <v>155</v>
      </c>
      <c r="N5232" s="12" t="n">
        <v>0.003</v>
      </c>
      <c r="O5232" s="12" t="n">
        <v>0.14</v>
      </c>
      <c r="P5232" s="12" t="n">
        <v>21.7</v>
      </c>
      <c r="Q5232" s="26"/>
    </row>
    <row r="5233" ht="22.5" customHeight="1">
      <c r="A5233" s="78"/>
      <c r="B5233" s="34"/>
      <c r="C5233" s="13"/>
      <c r="D5233" s="20"/>
      <c r="E5233" s="20"/>
      <c r="F5233" s="20"/>
      <c r="G5233" s="29"/>
      <c r="H5233" s="29"/>
      <c r="I5233" s="20"/>
      <c r="J5233" s="13" t="s">
        <v>128</v>
      </c>
      <c r="K5233" s="17" t="n">
        <v>43843</v>
      </c>
      <c r="L5233" s="15" t="n">
        <v>14512</v>
      </c>
      <c r="M5233" s="17" t="n">
        <v>195</v>
      </c>
      <c r="N5233" s="12" t="n">
        <v>0.002</v>
      </c>
      <c r="O5233" s="12" t="n">
        <v>0.14</v>
      </c>
      <c r="P5233" s="12" t="n">
        <v>27.3</v>
      </c>
      <c r="Q5233" s="26"/>
    </row>
    <row r="5234" ht="22.5" customHeight="1">
      <c r="A5234" s="78"/>
      <c r="B5234" s="34"/>
      <c r="C5234" s="13" t="n">
        <v>91496147</v>
      </c>
      <c r="D5234" s="13" t="s">
        <v>74</v>
      </c>
      <c r="E5234" s="13" t="s">
        <v>11</v>
      </c>
      <c r="F5234" s="13" t="s">
        <v>15</v>
      </c>
      <c r="G5234" s="24" t="n">
        <v>0.14</v>
      </c>
      <c r="H5234" s="14" t="n">
        <v>150</v>
      </c>
      <c r="I5234" s="21" t="n">
        <f>G5234*H5234*7</f>
        <v>147</v>
      </c>
      <c r="J5234" s="13" t="s">
        <v>126</v>
      </c>
      <c r="K5234" s="17" t="n">
        <v>238</v>
      </c>
      <c r="L5234" s="15" t="n">
        <v>31</v>
      </c>
      <c r="M5234" s="17" t="n">
        <v>1</v>
      </c>
      <c r="N5234" s="12" t="n">
        <v>0.004</v>
      </c>
      <c r="O5234" s="12" t="n">
        <v>0.13</v>
      </c>
      <c r="P5234" s="12" t="n">
        <v>0.13</v>
      </c>
      <c r="Q5234" s="23" t="n">
        <f>M5236/H5234</f>
        <v>0.92</v>
      </c>
    </row>
    <row r="5235" ht="22.5" customHeight="1">
      <c r="A5235" s="78"/>
      <c r="B5235" s="34"/>
      <c r="C5235" s="13"/>
      <c r="D5235" s="20"/>
      <c r="E5235" s="20"/>
      <c r="F5235" s="20"/>
      <c r="G5235" s="29"/>
      <c r="H5235" s="29"/>
      <c r="I5235" s="20"/>
      <c r="J5235" s="13" t="s">
        <v>127</v>
      </c>
      <c r="K5235" s="17" t="n">
        <v>29408</v>
      </c>
      <c r="L5235" s="15" t="n">
        <v>5188</v>
      </c>
      <c r="M5235" s="17" t="n">
        <v>121</v>
      </c>
      <c r="N5235" s="12" t="n">
        <v>0.003</v>
      </c>
      <c r="O5235" s="12" t="n">
        <v>0.13</v>
      </c>
      <c r="P5235" s="12" t="n">
        <v>15.73</v>
      </c>
      <c r="Q5235" s="26"/>
    </row>
    <row r="5236" ht="22.5" customHeight="1">
      <c r="A5236" s="78"/>
      <c r="B5236" s="34"/>
      <c r="C5236" s="13"/>
      <c r="D5236" s="20"/>
      <c r="E5236" s="20"/>
      <c r="F5236" s="20"/>
      <c r="G5236" s="29"/>
      <c r="H5236" s="29"/>
      <c r="I5236" s="20"/>
      <c r="J5236" s="13" t="s">
        <v>128</v>
      </c>
      <c r="K5236" s="17" t="n">
        <v>36397</v>
      </c>
      <c r="L5236" s="15" t="n">
        <v>6159</v>
      </c>
      <c r="M5236" s="17" t="n">
        <v>138</v>
      </c>
      <c r="N5236" s="12" t="n">
        <v>0.003</v>
      </c>
      <c r="O5236" s="12" t="n">
        <v>0.13</v>
      </c>
      <c r="P5236" s="12" t="n">
        <v>17.94</v>
      </c>
      <c r="Q5236" s="26"/>
    </row>
    <row r="5237" ht="22.5" customHeight="1">
      <c r="A5237" s="78"/>
      <c r="B5237" s="34"/>
      <c r="C5237" s="13" t="n">
        <v>91496148</v>
      </c>
      <c r="D5237" s="13" t="s">
        <v>74</v>
      </c>
      <c r="E5237" s="13" t="s">
        <v>14</v>
      </c>
      <c r="F5237" s="13" t="s">
        <v>15</v>
      </c>
      <c r="G5237" s="24" t="n">
        <v>0.15</v>
      </c>
      <c r="H5237" s="14" t="n">
        <v>160</v>
      </c>
      <c r="I5237" s="21" t="n">
        <f>G5237*H5237*7</f>
        <v>168</v>
      </c>
      <c r="J5237" s="13" t="s">
        <v>126</v>
      </c>
      <c r="K5237" s="17" t="n">
        <v>14</v>
      </c>
      <c r="L5237" s="15" t="n">
        <v>2</v>
      </c>
      <c r="M5237" s="15" t="n">
        <v>0</v>
      </c>
      <c r="N5237" s="12" t="n">
        <v>0</v>
      </c>
      <c r="O5237" s="12" t="n">
        <v>0</v>
      </c>
      <c r="P5237" s="12" t="n">
        <v>0</v>
      </c>
      <c r="Q5237" s="23" t="n">
        <f>M5239/H5237</f>
        <v>1</v>
      </c>
    </row>
    <row r="5238" ht="22.5" customHeight="1">
      <c r="A5238" s="78"/>
      <c r="B5238" s="34"/>
      <c r="C5238" s="13"/>
      <c r="D5238" s="20"/>
      <c r="E5238" s="20"/>
      <c r="F5238" s="20"/>
      <c r="G5238" s="29"/>
      <c r="H5238" s="29"/>
      <c r="I5238" s="20"/>
      <c r="J5238" s="13" t="s">
        <v>127</v>
      </c>
      <c r="K5238" s="17" t="n">
        <v>38050</v>
      </c>
      <c r="L5238" s="15" t="n">
        <v>11978</v>
      </c>
      <c r="M5238" s="17" t="n">
        <v>160</v>
      </c>
      <c r="N5238" s="12" t="n">
        <v>0.002</v>
      </c>
      <c r="O5238" s="12" t="n">
        <v>0.15</v>
      </c>
      <c r="P5238" s="12" t="n">
        <v>24</v>
      </c>
      <c r="Q5238" s="26"/>
    </row>
    <row r="5239" ht="22.5" customHeight="1">
      <c r="A5239" s="78"/>
      <c r="B5239" s="34"/>
      <c r="C5239" s="13"/>
      <c r="D5239" s="20"/>
      <c r="E5239" s="20"/>
      <c r="F5239" s="20"/>
      <c r="G5239" s="29"/>
      <c r="H5239" s="29"/>
      <c r="I5239" s="20"/>
      <c r="J5239" s="13" t="s">
        <v>128</v>
      </c>
      <c r="K5239" s="17" t="n">
        <v>39937</v>
      </c>
      <c r="L5239" s="15" t="n">
        <v>12243</v>
      </c>
      <c r="M5239" s="17" t="n">
        <v>160</v>
      </c>
      <c r="N5239" s="12" t="n">
        <v>0.002</v>
      </c>
      <c r="O5239" s="12" t="n">
        <v>0.15</v>
      </c>
      <c r="P5239" s="12" t="n">
        <v>24</v>
      </c>
      <c r="Q5239" s="26"/>
    </row>
    <row r="5240" ht="22.5" customHeight="1">
      <c r="A5240" s="78"/>
      <c r="B5240" s="34"/>
      <c r="C5240" s="13" t="n">
        <v>10765365</v>
      </c>
      <c r="D5240" s="13" t="s">
        <v>75</v>
      </c>
      <c r="E5240" s="13" t="s">
        <v>71</v>
      </c>
      <c r="F5240" s="13" t="s">
        <v>15</v>
      </c>
      <c r="G5240" s="24" t="n">
        <v>0.19</v>
      </c>
      <c r="H5240" s="14" t="n">
        <v>100</v>
      </c>
      <c r="I5240" s="21" t="n">
        <f>G5240*H5240*7</f>
        <v>133</v>
      </c>
      <c r="J5240" s="13" t="s">
        <v>126</v>
      </c>
      <c r="K5240" s="17" t="n">
        <v>8134</v>
      </c>
      <c r="L5240" s="17" t="n">
        <v>94</v>
      </c>
      <c r="M5240" s="17" t="n">
        <v>8</v>
      </c>
      <c r="N5240" s="12" t="n">
        <v>0.016</v>
      </c>
      <c r="O5240" s="12" t="n">
        <v>0.185</v>
      </c>
      <c r="P5240" s="12" t="n">
        <v>1.48</v>
      </c>
      <c r="Q5240" s="23" t="n">
        <f>M5242/H5240</f>
        <v>1</v>
      </c>
    </row>
    <row r="5241" ht="22.5" customHeight="1">
      <c r="A5241" s="78"/>
      <c r="B5241" s="34"/>
      <c r="C5241" s="13"/>
      <c r="D5241" s="20"/>
      <c r="E5241" s="20"/>
      <c r="F5241" s="20"/>
      <c r="G5241" s="29"/>
      <c r="H5241" s="29"/>
      <c r="I5241" s="20"/>
      <c r="J5241" s="13" t="s">
        <v>127</v>
      </c>
      <c r="K5241" s="17" t="n">
        <v>53728</v>
      </c>
      <c r="L5241" s="15" t="n">
        <v>716</v>
      </c>
      <c r="M5241" s="17" t="n">
        <v>88</v>
      </c>
      <c r="N5241" s="12" t="n">
        <v>0.022</v>
      </c>
      <c r="O5241" s="12" t="n">
        <v>0.181</v>
      </c>
      <c r="P5241" s="12" t="n">
        <v>15.89</v>
      </c>
      <c r="Q5241" s="26"/>
    </row>
    <row r="5242" ht="22.5" customHeight="1">
      <c r="A5242" s="78"/>
      <c r="B5242" s="34"/>
      <c r="C5242" s="13"/>
      <c r="D5242" s="20"/>
      <c r="E5242" s="20"/>
      <c r="F5242" s="20"/>
      <c r="G5242" s="29"/>
      <c r="H5242" s="29"/>
      <c r="I5242" s="20"/>
      <c r="J5242" s="13" t="s">
        <v>128</v>
      </c>
      <c r="K5242" s="17" t="n">
        <v>170145</v>
      </c>
      <c r="L5242" s="15" t="n">
        <v>1711</v>
      </c>
      <c r="M5242" s="17" t="n">
        <v>100</v>
      </c>
      <c r="N5242" s="12" t="n">
        <v>0.011</v>
      </c>
      <c r="O5242" s="12" t="n">
        <v>0.181</v>
      </c>
      <c r="P5242" s="12" t="n">
        <v>18.07</v>
      </c>
      <c r="Q5242" s="26"/>
    </row>
    <row r="5243" ht="22.5" customHeight="1">
      <c r="A5243" s="78"/>
      <c r="B5243" s="34"/>
      <c r="C5243" s="13" t="n">
        <v>11079953</v>
      </c>
      <c r="D5243" s="13" t="s">
        <v>72</v>
      </c>
      <c r="E5243" s="13" t="s">
        <v>36</v>
      </c>
      <c r="F5243" s="13" t="s">
        <v>15</v>
      </c>
      <c r="G5243" s="24" t="n">
        <v>0.8</v>
      </c>
      <c r="H5243" s="14" t="n">
        <v>100</v>
      </c>
      <c r="I5243" s="21" t="n">
        <f>G5243*H5243*7</f>
        <v>560</v>
      </c>
      <c r="J5243" s="13" t="s">
        <v>126</v>
      </c>
      <c r="K5243" s="15" t="n">
        <v>0</v>
      </c>
      <c r="L5243" s="15" t="n">
        <v>0</v>
      </c>
      <c r="M5243" s="15" t="n">
        <v>0</v>
      </c>
      <c r="N5243" s="12" t="n">
        <v>0</v>
      </c>
      <c r="O5243" s="12" t="n">
        <v>0</v>
      </c>
      <c r="P5243" s="12" t="n">
        <v>0</v>
      </c>
      <c r="Q5243" s="23" t="n">
        <f>M5245/H5243</f>
        <v>0.01</v>
      </c>
    </row>
    <row r="5244" ht="22.5" customHeight="1">
      <c r="A5244" s="78"/>
      <c r="B5244" s="34"/>
      <c r="C5244" s="13"/>
      <c r="D5244" s="20"/>
      <c r="E5244" s="20"/>
      <c r="F5244" s="20"/>
      <c r="G5244" s="29"/>
      <c r="H5244" s="29"/>
      <c r="I5244" s="20"/>
      <c r="J5244" s="13" t="s">
        <v>127</v>
      </c>
      <c r="K5244" s="17" t="n">
        <v>1587</v>
      </c>
      <c r="L5244" s="17" t="n">
        <v>163</v>
      </c>
      <c r="M5244" s="17" t="n">
        <v>1</v>
      </c>
      <c r="N5244" s="12" t="n">
        <v>0</v>
      </c>
      <c r="O5244" s="12" t="n">
        <v>0</v>
      </c>
      <c r="P5244" s="12" t="n">
        <v>0</v>
      </c>
      <c r="Q5244" s="26"/>
    </row>
    <row r="5245" ht="22.5" customHeight="1">
      <c r="A5245" s="78"/>
      <c r="B5245" s="34"/>
      <c r="C5245" s="13"/>
      <c r="D5245" s="20"/>
      <c r="E5245" s="20"/>
      <c r="F5245" s="20"/>
      <c r="G5245" s="29"/>
      <c r="H5245" s="29"/>
      <c r="I5245" s="20"/>
      <c r="J5245" s="13" t="s">
        <v>128</v>
      </c>
      <c r="K5245" s="17" t="n">
        <v>7111</v>
      </c>
      <c r="L5245" s="17" t="n">
        <v>596</v>
      </c>
      <c r="M5245" s="17" t="n">
        <v>1</v>
      </c>
      <c r="N5245" s="12" t="n">
        <v>0</v>
      </c>
      <c r="O5245" s="12" t="n">
        <v>0</v>
      </c>
      <c r="P5245" s="12" t="n">
        <v>0</v>
      </c>
      <c r="Q5245" s="26"/>
    </row>
    <row r="5246" ht="22.5" customHeight="1">
      <c r="A5246" s="78"/>
      <c r="B5246" s="34"/>
      <c r="C5246" s="13" t="n">
        <v>11690181</v>
      </c>
      <c r="D5246" s="13" t="s">
        <v>76</v>
      </c>
      <c r="E5246" s="13" t="s">
        <v>14</v>
      </c>
      <c r="F5246" s="13" t="s">
        <v>15</v>
      </c>
      <c r="G5246" s="24" t="n">
        <v>0.45</v>
      </c>
      <c r="H5246" s="14" t="n">
        <v>500</v>
      </c>
      <c r="I5246" s="21" t="n">
        <f>G5246*H5246*7</f>
        <v>1575</v>
      </c>
      <c r="J5246" s="13" t="s">
        <v>126</v>
      </c>
      <c r="K5246" s="17" t="n">
        <v>597</v>
      </c>
      <c r="L5246" s="17" t="n">
        <v>8</v>
      </c>
      <c r="M5246" s="17" t="n">
        <v>2</v>
      </c>
      <c r="N5246" s="12" t="n">
        <v>0.105</v>
      </c>
      <c r="O5246" s="12" t="n">
        <v>0.42</v>
      </c>
      <c r="P5246" s="12" t="n">
        <v>0.84</v>
      </c>
      <c r="Q5246" s="23" t="n">
        <f>M5248/H5246</f>
        <v>1</v>
      </c>
    </row>
    <row r="5247" ht="22.5" customHeight="1">
      <c r="A5247" s="78"/>
      <c r="B5247" s="34"/>
      <c r="C5247" s="13"/>
      <c r="D5247" s="20"/>
      <c r="E5247" s="20"/>
      <c r="F5247" s="20"/>
      <c r="G5247" s="29"/>
      <c r="H5247" s="29"/>
      <c r="I5247" s="20"/>
      <c r="J5247" s="13" t="s">
        <v>127</v>
      </c>
      <c r="K5247" s="17" t="n">
        <v>180295</v>
      </c>
      <c r="L5247" s="15" t="n">
        <v>5793</v>
      </c>
      <c r="M5247" s="17" t="n">
        <v>156</v>
      </c>
      <c r="N5247" s="12" t="n">
        <v>0.011</v>
      </c>
      <c r="O5247" s="12" t="n">
        <v>0.42</v>
      </c>
      <c r="P5247" s="12" t="n">
        <v>65.52</v>
      </c>
      <c r="Q5247" s="26"/>
    </row>
    <row r="5248" ht="22.5" customHeight="1">
      <c r="A5248" s="78"/>
      <c r="B5248" s="34"/>
      <c r="C5248" s="13"/>
      <c r="D5248" s="20"/>
      <c r="E5248" s="20"/>
      <c r="F5248" s="20"/>
      <c r="G5248" s="29"/>
      <c r="H5248" s="29"/>
      <c r="I5248" s="20"/>
      <c r="J5248" s="13" t="s">
        <v>128</v>
      </c>
      <c r="K5248" s="17" t="n">
        <v>607205</v>
      </c>
      <c r="L5248" s="15" t="n">
        <v>16360</v>
      </c>
      <c r="M5248" s="17" t="n">
        <v>500</v>
      </c>
      <c r="N5248" s="12" t="n">
        <v>0.013</v>
      </c>
      <c r="O5248" s="12" t="n">
        <v>0.42</v>
      </c>
      <c r="P5248" s="12" t="n">
        <v>210</v>
      </c>
      <c r="Q5248" s="26"/>
    </row>
    <row r="5249" ht="22.5" customHeight="1">
      <c r="A5249" s="78"/>
      <c r="B5249" s="34"/>
      <c r="C5249" s="13" t="n">
        <v>11836152</v>
      </c>
      <c r="D5249" s="13" t="s">
        <v>73</v>
      </c>
      <c r="E5249" s="13" t="s">
        <v>36</v>
      </c>
      <c r="F5249" s="13" t="s">
        <v>15</v>
      </c>
      <c r="G5249" s="24" t="n">
        <v>0.09</v>
      </c>
      <c r="H5249" s="14" t="n">
        <v>100</v>
      </c>
      <c r="I5249" s="21" t="n">
        <f>G5249*H5249*7</f>
        <v>63</v>
      </c>
      <c r="J5249" s="13" t="s">
        <v>126</v>
      </c>
      <c r="K5249" s="17" t="n">
        <v>62</v>
      </c>
      <c r="L5249" s="15" t="n">
        <v>5</v>
      </c>
      <c r="M5249" s="15" t="n">
        <v>0</v>
      </c>
      <c r="N5249" s="12" t="n">
        <v>0</v>
      </c>
      <c r="O5249" s="12" t="n">
        <v>0</v>
      </c>
      <c r="P5249" s="12" t="n">
        <v>0</v>
      </c>
      <c r="Q5249" s="23" t="n">
        <f>M5251/H5249</f>
        <v>0.03</v>
      </c>
    </row>
    <row r="5250" ht="22.5" customHeight="1">
      <c r="A5250" s="78"/>
      <c r="B5250" s="34"/>
      <c r="C5250" s="13"/>
      <c r="D5250" s="20"/>
      <c r="E5250" s="20"/>
      <c r="F5250" s="20"/>
      <c r="G5250" s="29"/>
      <c r="H5250" s="29"/>
      <c r="I5250" s="20"/>
      <c r="J5250" s="13" t="s">
        <v>127</v>
      </c>
      <c r="K5250" s="17" t="n">
        <v>990</v>
      </c>
      <c r="L5250" s="15" t="n">
        <v>105</v>
      </c>
      <c r="M5250" s="17" t="n">
        <v>1</v>
      </c>
      <c r="N5250" s="12" t="n">
        <v>0.001</v>
      </c>
      <c r="O5250" s="12" t="n">
        <v>0.09</v>
      </c>
      <c r="P5250" s="12" t="n">
        <v>0.09</v>
      </c>
      <c r="Q5250" s="26"/>
    </row>
    <row r="5251" ht="22.5" customHeight="1">
      <c r="A5251" s="78"/>
      <c r="B5251" s="34"/>
      <c r="C5251" s="13"/>
      <c r="D5251" s="20"/>
      <c r="E5251" s="20"/>
      <c r="F5251" s="20"/>
      <c r="G5251" s="29"/>
      <c r="H5251" s="29"/>
      <c r="I5251" s="20"/>
      <c r="J5251" s="13" t="s">
        <v>128</v>
      </c>
      <c r="K5251" s="17" t="n">
        <v>1933</v>
      </c>
      <c r="L5251" s="15" t="n">
        <v>221</v>
      </c>
      <c r="M5251" s="17" t="n">
        <v>3</v>
      </c>
      <c r="N5251" s="12" t="n">
        <v>0.001</v>
      </c>
      <c r="O5251" s="12" t="n">
        <v>0.09</v>
      </c>
      <c r="P5251" s="12" t="n">
        <v>0.27</v>
      </c>
      <c r="Q5251" s="26"/>
    </row>
    <row r="5252" ht="22.5" customHeight="1">
      <c r="A5252" s="78"/>
      <c r="B5252" s="34"/>
      <c r="C5252" s="13" t="n">
        <v>11862336</v>
      </c>
      <c r="D5252" s="13" t="s">
        <v>69</v>
      </c>
      <c r="E5252" s="13" t="s">
        <v>42</v>
      </c>
      <c r="F5252" s="13" t="s">
        <v>15</v>
      </c>
      <c r="G5252" s="24" t="n">
        <v>0.1</v>
      </c>
      <c r="H5252" s="14" t="n">
        <v>100</v>
      </c>
      <c r="I5252" s="21" t="n">
        <f>G5252*H5252*7</f>
        <v>70</v>
      </c>
      <c r="J5252" s="13" t="s">
        <v>126</v>
      </c>
      <c r="K5252" s="17" t="n">
        <v>7</v>
      </c>
      <c r="L5252" s="15" t="n">
        <v>0</v>
      </c>
      <c r="M5252" s="15" t="n">
        <v>0</v>
      </c>
      <c r="N5252" s="12" t="n">
        <v>0</v>
      </c>
      <c r="O5252" s="12" t="n">
        <v>0</v>
      </c>
      <c r="P5252" s="12" t="n">
        <v>0</v>
      </c>
      <c r="Q5252" s="23" t="n">
        <f>M5254/H5252</f>
        <v>0</v>
      </c>
    </row>
    <row r="5253" ht="22.5" customHeight="1">
      <c r="A5253" s="78"/>
      <c r="B5253" s="34"/>
      <c r="C5253" s="13"/>
      <c r="D5253" s="20"/>
      <c r="E5253" s="20"/>
      <c r="F5253" s="20"/>
      <c r="G5253" s="29"/>
      <c r="H5253" s="29"/>
      <c r="I5253" s="20"/>
      <c r="J5253" s="13" t="s">
        <v>127</v>
      </c>
      <c r="K5253" s="17" t="n">
        <v>773</v>
      </c>
      <c r="L5253" s="15" t="n">
        <v>162</v>
      </c>
      <c r="M5253" s="15" t="n">
        <v>0</v>
      </c>
      <c r="N5253" s="12" t="n">
        <v>0</v>
      </c>
      <c r="O5253" s="12" t="n">
        <v>0</v>
      </c>
      <c r="P5253" s="12" t="n">
        <v>0</v>
      </c>
      <c r="Q5253" s="26"/>
    </row>
    <row r="5254" ht="22.5" customHeight="1">
      <c r="A5254" s="78"/>
      <c r="B5254" s="34"/>
      <c r="C5254" s="13"/>
      <c r="D5254" s="20"/>
      <c r="E5254" s="20"/>
      <c r="F5254" s="20"/>
      <c r="G5254" s="29"/>
      <c r="H5254" s="29"/>
      <c r="I5254" s="20"/>
      <c r="J5254" s="13" t="s">
        <v>128</v>
      </c>
      <c r="K5254" s="17" t="n">
        <v>1250</v>
      </c>
      <c r="L5254" s="15" t="n">
        <v>269</v>
      </c>
      <c r="M5254" s="15" t="n">
        <v>0</v>
      </c>
      <c r="N5254" s="12" t="n">
        <v>0</v>
      </c>
      <c r="O5254" s="12" t="n">
        <v>0</v>
      </c>
      <c r="P5254" s="12" t="n">
        <v>0</v>
      </c>
      <c r="Q5254" s="26"/>
    </row>
    <row r="5255" ht="22.5" customHeight="1">
      <c r="A5255" s="78"/>
      <c r="B5255" s="34"/>
      <c r="C5255" s="13" t="n">
        <v>11924259</v>
      </c>
      <c r="D5255" s="13" t="s">
        <v>77</v>
      </c>
      <c r="E5255" s="13" t="s">
        <v>36</v>
      </c>
      <c r="F5255" s="13" t="s">
        <v>15</v>
      </c>
      <c r="G5255" s="24" t="n">
        <v>0.12</v>
      </c>
      <c r="H5255" s="14" t="n">
        <v>200</v>
      </c>
      <c r="I5255" s="21" t="n">
        <f>G5255*H5255*7</f>
        <v>168</v>
      </c>
      <c r="J5255" s="13" t="s">
        <v>126</v>
      </c>
      <c r="K5255" s="17" t="n">
        <v>1696</v>
      </c>
      <c r="L5255" s="15" t="n">
        <v>209</v>
      </c>
      <c r="M5255" s="17" t="n">
        <v>7</v>
      </c>
      <c r="N5255" s="12" t="n">
        <v>0.004</v>
      </c>
      <c r="O5255" s="12" t="n">
        <v>0.12</v>
      </c>
      <c r="P5255" s="12" t="n">
        <v>0.84</v>
      </c>
      <c r="Q5255" s="23" t="n">
        <f>M5257/H5255</f>
        <v>0.5</v>
      </c>
    </row>
    <row r="5256" ht="22.5" customHeight="1">
      <c r="A5256" s="78"/>
      <c r="B5256" s="34"/>
      <c r="C5256" s="13"/>
      <c r="D5256" s="20"/>
      <c r="E5256" s="20"/>
      <c r="F5256" s="20"/>
      <c r="G5256" s="29"/>
      <c r="H5256" s="29"/>
      <c r="I5256" s="20"/>
      <c r="J5256" s="13" t="s">
        <v>127</v>
      </c>
      <c r="K5256" s="17" t="n">
        <v>46268</v>
      </c>
      <c r="L5256" s="15" t="n">
        <v>7167</v>
      </c>
      <c r="M5256" s="17" t="n">
        <v>53</v>
      </c>
      <c r="N5256" s="12" t="n">
        <v>0.001</v>
      </c>
      <c r="O5256" s="12" t="n">
        <v>0.12</v>
      </c>
      <c r="P5256" s="12" t="n">
        <v>6.36</v>
      </c>
      <c r="Q5256" s="26"/>
    </row>
    <row r="5257" ht="22.5" customHeight="1">
      <c r="A5257" s="78"/>
      <c r="B5257" s="34"/>
      <c r="C5257" s="13"/>
      <c r="D5257" s="20"/>
      <c r="E5257" s="20"/>
      <c r="F5257" s="20"/>
      <c r="G5257" s="29"/>
      <c r="H5257" s="29"/>
      <c r="I5257" s="20"/>
      <c r="J5257" s="13" t="s">
        <v>128</v>
      </c>
      <c r="K5257" s="17" t="n">
        <v>111089</v>
      </c>
      <c r="L5257" s="15" t="n">
        <v>16125</v>
      </c>
      <c r="M5257" s="17" t="n">
        <v>100</v>
      </c>
      <c r="N5257" s="12" t="n">
        <v>0.001</v>
      </c>
      <c r="O5257" s="12" t="n">
        <v>0.12</v>
      </c>
      <c r="P5257" s="12" t="n">
        <v>12</v>
      </c>
      <c r="Q5257" s="26"/>
    </row>
    <row r="5258" ht="22.5" customHeight="1">
      <c r="A5258" s="78"/>
      <c r="B5258" s="34"/>
      <c r="C5258" s="13" t="n">
        <v>11924419</v>
      </c>
      <c r="D5258" s="13" t="s">
        <v>77</v>
      </c>
      <c r="E5258" s="13" t="s">
        <v>36</v>
      </c>
      <c r="F5258" s="13" t="s">
        <v>26</v>
      </c>
      <c r="G5258" s="24" t="n">
        <v>0.12</v>
      </c>
      <c r="H5258" s="14" t="n">
        <v>100</v>
      </c>
      <c r="I5258" s="21" t="n">
        <f>G5258*H5258*7</f>
        <v>84</v>
      </c>
      <c r="J5258" s="13" t="s">
        <v>126</v>
      </c>
      <c r="K5258" s="17" t="n">
        <v>2966</v>
      </c>
      <c r="L5258" s="15" t="n">
        <v>313</v>
      </c>
      <c r="M5258" s="17" t="n">
        <v>6</v>
      </c>
      <c r="N5258" s="12" t="n">
        <v>0</v>
      </c>
      <c r="O5258" s="12" t="n">
        <v>0.2</v>
      </c>
      <c r="P5258" s="12" t="n">
        <v>1.19</v>
      </c>
      <c r="Q5258" s="23" t="n">
        <f>M5260/H5258</f>
        <v>0.64</v>
      </c>
    </row>
    <row r="5259" ht="22.5" customHeight="1">
      <c r="A5259" s="78"/>
      <c r="B5259" s="34"/>
      <c r="C5259" s="13"/>
      <c r="D5259" s="20"/>
      <c r="E5259" s="20"/>
      <c r="F5259" s="20"/>
      <c r="G5259" s="29"/>
      <c r="H5259" s="29"/>
      <c r="I5259" s="20"/>
      <c r="J5259" s="13" t="s">
        <v>127</v>
      </c>
      <c r="K5259" s="17" t="n">
        <v>12214</v>
      </c>
      <c r="L5259" s="15" t="n">
        <v>1203</v>
      </c>
      <c r="M5259" s="17" t="n">
        <v>26</v>
      </c>
      <c r="N5259" s="12" t="n">
        <v>0</v>
      </c>
      <c r="O5259" s="12" t="n">
        <v>0.18</v>
      </c>
      <c r="P5259" s="12" t="n">
        <v>4.63</v>
      </c>
      <c r="Q5259" s="26"/>
    </row>
    <row r="5260" ht="22.5" customHeight="1">
      <c r="A5260" s="78"/>
      <c r="B5260" s="34"/>
      <c r="C5260" s="13"/>
      <c r="D5260" s="20"/>
      <c r="E5260" s="20"/>
      <c r="F5260" s="20"/>
      <c r="G5260" s="29"/>
      <c r="H5260" s="29"/>
      <c r="I5260" s="20"/>
      <c r="J5260" s="13" t="s">
        <v>128</v>
      </c>
      <c r="K5260" s="17" t="n">
        <v>38415</v>
      </c>
      <c r="L5260" s="15" t="n">
        <v>3320</v>
      </c>
      <c r="M5260" s="17" t="n">
        <v>64</v>
      </c>
      <c r="N5260" s="12" t="n">
        <v>0</v>
      </c>
      <c r="O5260" s="12" t="n">
        <v>0.15</v>
      </c>
      <c r="P5260" s="12" t="n">
        <v>9.82</v>
      </c>
      <c r="Q5260" s="26"/>
    </row>
    <row r="5261" ht="22.5" customHeight="1">
      <c r="A5261" s="78"/>
      <c r="B5261" s="34"/>
      <c r="C5261" s="13" t="n">
        <v>12038500</v>
      </c>
      <c r="D5261" s="13" t="s">
        <v>76</v>
      </c>
      <c r="E5261" s="13" t="s">
        <v>14</v>
      </c>
      <c r="F5261" s="13" t="s">
        <v>15</v>
      </c>
      <c r="G5261" s="24" t="n">
        <v>0.4</v>
      </c>
      <c r="H5261" s="14" t="n">
        <v>100</v>
      </c>
      <c r="I5261" s="21" t="n">
        <f>G5261*H5261*7</f>
        <v>280</v>
      </c>
      <c r="J5261" s="13" t="s">
        <v>126</v>
      </c>
      <c r="K5261" s="17" t="n">
        <v>2</v>
      </c>
      <c r="L5261" s="15" t="n">
        <v>0</v>
      </c>
      <c r="M5261" s="15" t="n">
        <v>0</v>
      </c>
      <c r="N5261" s="12" t="n">
        <v>0</v>
      </c>
      <c r="O5261" s="12" t="n">
        <v>0</v>
      </c>
      <c r="P5261" s="12" t="n">
        <v>0</v>
      </c>
      <c r="Q5261" s="23" t="n">
        <f>M5263/H5261</f>
        <v>0.01</v>
      </c>
    </row>
    <row r="5262" ht="22.5" customHeight="1">
      <c r="A5262" s="78"/>
      <c r="B5262" s="34"/>
      <c r="C5262" s="13"/>
      <c r="D5262" s="20"/>
      <c r="E5262" s="20"/>
      <c r="F5262" s="20"/>
      <c r="G5262" s="29"/>
      <c r="H5262" s="29"/>
      <c r="I5262" s="20"/>
      <c r="J5262" s="13" t="s">
        <v>127</v>
      </c>
      <c r="K5262" s="17" t="n">
        <v>175</v>
      </c>
      <c r="L5262" s="15" t="n">
        <v>26</v>
      </c>
      <c r="M5262" s="17" t="n">
        <v>1</v>
      </c>
      <c r="N5262" s="12" t="n">
        <v>0.015</v>
      </c>
      <c r="O5262" s="12" t="n">
        <v>0.4</v>
      </c>
      <c r="P5262" s="12" t="n">
        <v>0.4</v>
      </c>
      <c r="Q5262" s="26"/>
    </row>
    <row r="5263" ht="22.5" customHeight="1">
      <c r="A5263" s="78"/>
      <c r="B5263" s="30"/>
      <c r="C5263" s="13"/>
      <c r="D5263" s="20"/>
      <c r="E5263" s="20"/>
      <c r="F5263" s="20"/>
      <c r="G5263" s="29"/>
      <c r="H5263" s="29"/>
      <c r="I5263" s="20"/>
      <c r="J5263" s="13" t="s">
        <v>128</v>
      </c>
      <c r="K5263" s="17" t="n">
        <v>728</v>
      </c>
      <c r="L5263" s="15" t="n">
        <v>80</v>
      </c>
      <c r="M5263" s="17" t="n">
        <v>1</v>
      </c>
      <c r="N5263" s="12" t="n">
        <v>0.015</v>
      </c>
      <c r="O5263" s="12" t="n">
        <v>0.4</v>
      </c>
      <c r="P5263" s="12" t="n">
        <v>0.4</v>
      </c>
      <c r="Q5263" s="26"/>
    </row>
    <row r="5264" ht="22.5" customHeight="1">
      <c r="A5264" s="78"/>
      <c r="B5264" s="76" t="s">
        <v>138</v>
      </c>
      <c r="C5264" s="13" t="n">
        <v>6395488</v>
      </c>
      <c r="D5264" s="13" t="s">
        <v>39</v>
      </c>
      <c r="E5264" s="13" t="s">
        <v>14</v>
      </c>
      <c r="F5264" s="13" t="s">
        <v>15</v>
      </c>
      <c r="G5264" s="24" t="n">
        <v>0.3</v>
      </c>
      <c r="H5264" s="13" t="n">
        <v>200</v>
      </c>
      <c r="I5264" s="21" t="n">
        <f>G5264*H5264*7</f>
        <v>420</v>
      </c>
      <c r="J5264" s="13" t="s">
        <v>126</v>
      </c>
      <c r="K5264" s="15" t="n">
        <v>25</v>
      </c>
      <c r="L5264" s="15" t="n">
        <v>2</v>
      </c>
      <c r="M5264" s="16" t="n">
        <v>0</v>
      </c>
      <c r="N5264" s="12" t="n">
        <v>0</v>
      </c>
      <c r="O5264" s="12" t="n">
        <v>0</v>
      </c>
      <c r="P5264" s="12" t="n">
        <v>0</v>
      </c>
      <c r="Q5264" s="23" t="n">
        <f>M5266/H5264</f>
        <v>1</v>
      </c>
    </row>
    <row r="5265" ht="22.5" customHeight="1">
      <c r="A5265" s="78"/>
      <c r="B5265" s="34"/>
      <c r="C5265" s="13"/>
      <c r="D5265" s="20"/>
      <c r="E5265" s="20"/>
      <c r="F5265" s="20"/>
      <c r="G5265" s="29"/>
      <c r="H5265" s="20"/>
      <c r="I5265" s="20"/>
      <c r="J5265" s="13" t="s">
        <v>127</v>
      </c>
      <c r="K5265" s="15" t="n">
        <v>43145</v>
      </c>
      <c r="L5265" s="15" t="n">
        <v>18020</v>
      </c>
      <c r="M5265" s="11" t="n">
        <v>200</v>
      </c>
      <c r="N5265" s="12" t="n">
        <v>0.003</v>
      </c>
      <c r="O5265" s="12" t="n">
        <v>0.3</v>
      </c>
      <c r="P5265" s="12" t="n">
        <v>60</v>
      </c>
      <c r="Q5265" s="26"/>
    </row>
    <row r="5266" ht="22.5" customHeight="1">
      <c r="A5266" s="78"/>
      <c r="B5266" s="34"/>
      <c r="C5266" s="13"/>
      <c r="D5266" s="20"/>
      <c r="E5266" s="20"/>
      <c r="F5266" s="20"/>
      <c r="G5266" s="29"/>
      <c r="H5266" s="20"/>
      <c r="I5266" s="20"/>
      <c r="J5266" s="13" t="s">
        <v>128</v>
      </c>
      <c r="K5266" s="15" t="n">
        <v>45430</v>
      </c>
      <c r="L5266" s="15" t="n">
        <v>18300</v>
      </c>
      <c r="M5266" s="11" t="n">
        <v>200</v>
      </c>
      <c r="N5266" s="12" t="n">
        <v>0.003</v>
      </c>
      <c r="O5266" s="12" t="n">
        <v>0.3</v>
      </c>
      <c r="P5266" s="12" t="n">
        <v>60</v>
      </c>
      <c r="Q5266" s="26"/>
    </row>
    <row r="5267" ht="22.5" customHeight="1">
      <c r="A5267" s="78"/>
      <c r="B5267" s="34"/>
      <c r="C5267" s="13" t="n">
        <v>8291713</v>
      </c>
      <c r="D5267" s="13" t="s">
        <v>40</v>
      </c>
      <c r="E5267" s="13" t="s">
        <v>14</v>
      </c>
      <c r="F5267" s="13" t="s">
        <v>15</v>
      </c>
      <c r="G5267" s="24" t="n">
        <v>0.14</v>
      </c>
      <c r="H5267" s="13" t="n">
        <v>2000</v>
      </c>
      <c r="I5267" s="21" t="n">
        <f>G5267*H5267*7</f>
        <v>1960</v>
      </c>
      <c r="J5267" s="13" t="s">
        <v>126</v>
      </c>
      <c r="K5267" s="15" t="n">
        <v>78</v>
      </c>
      <c r="L5267" s="15" t="n">
        <v>20</v>
      </c>
      <c r="M5267" s="16" t="n">
        <v>4</v>
      </c>
      <c r="N5267" s="12" t="n">
        <v>0.027</v>
      </c>
      <c r="O5267" s="12" t="n">
        <v>0.135</v>
      </c>
      <c r="P5267" s="12" t="n">
        <v>0.54</v>
      </c>
      <c r="Q5267" s="23" t="n">
        <f>M5269/H5267</f>
        <v>0.75</v>
      </c>
    </row>
    <row r="5268" ht="22.5" customHeight="1">
      <c r="A5268" s="78"/>
      <c r="B5268" s="34"/>
      <c r="C5268" s="13"/>
      <c r="D5268" s="20"/>
      <c r="E5268" s="20"/>
      <c r="F5268" s="20"/>
      <c r="G5268" s="29"/>
      <c r="H5268" s="20"/>
      <c r="I5268" s="20"/>
      <c r="J5268" s="13" t="s">
        <v>127</v>
      </c>
      <c r="K5268" s="15" t="n">
        <v>37451</v>
      </c>
      <c r="L5268" s="15" t="n">
        <v>12289</v>
      </c>
      <c r="M5268" s="15" t="n">
        <v>620</v>
      </c>
      <c r="N5268" s="12" t="n">
        <v>0.007</v>
      </c>
      <c r="O5268" s="12" t="n">
        <v>0.135</v>
      </c>
      <c r="P5268" s="12" t="n">
        <v>83.7</v>
      </c>
      <c r="Q5268" s="26"/>
    </row>
    <row r="5269" ht="22.5" customHeight="1">
      <c r="A5269" s="78"/>
      <c r="B5269" s="34"/>
      <c r="C5269" s="13"/>
      <c r="D5269" s="20"/>
      <c r="E5269" s="20"/>
      <c r="F5269" s="20"/>
      <c r="G5269" s="29"/>
      <c r="H5269" s="20"/>
      <c r="I5269" s="20"/>
      <c r="J5269" s="13" t="s">
        <v>128</v>
      </c>
      <c r="K5269" s="15" t="n">
        <v>121687</v>
      </c>
      <c r="L5269" s="15" t="n">
        <v>43324</v>
      </c>
      <c r="M5269" s="15" t="n">
        <v>1500</v>
      </c>
      <c r="N5269" s="12" t="n">
        <v>0.005</v>
      </c>
      <c r="O5269" s="12" t="n">
        <v>0.135</v>
      </c>
      <c r="P5269" s="12" t="n">
        <v>202.5</v>
      </c>
      <c r="Q5269" s="26"/>
    </row>
    <row r="5270" ht="22.5" customHeight="1">
      <c r="A5270" s="78"/>
      <c r="B5270" s="34"/>
      <c r="C5270" s="13" t="n">
        <v>8566541</v>
      </c>
      <c r="D5270" s="13" t="s">
        <v>79</v>
      </c>
      <c r="E5270" s="13" t="s">
        <v>14</v>
      </c>
      <c r="F5270" s="13" t="s">
        <v>26</v>
      </c>
      <c r="G5270" s="24" t="n">
        <v>0.13</v>
      </c>
      <c r="H5270" s="13" t="n">
        <v>500</v>
      </c>
      <c r="I5270" s="21" t="n">
        <f>G5270*H5270*7</f>
        <v>455</v>
      </c>
      <c r="J5270" s="13" t="s">
        <v>126</v>
      </c>
      <c r="K5270" s="15" t="n">
        <v>9869</v>
      </c>
      <c r="L5270" s="15" t="n">
        <v>116</v>
      </c>
      <c r="M5270" s="16" t="n">
        <v>4</v>
      </c>
      <c r="N5270" s="12" t="n">
        <v>0.02</v>
      </c>
      <c r="O5270" s="12" t="n">
        <v>0.63</v>
      </c>
      <c r="P5270" s="12" t="n">
        <v>2.52</v>
      </c>
      <c r="Q5270" s="23" t="n">
        <f>M5272/H5270</f>
        <v>0.798</v>
      </c>
    </row>
    <row r="5271" ht="22.5" customHeight="1">
      <c r="A5271" s="78"/>
      <c r="B5271" s="34"/>
      <c r="C5271" s="13"/>
      <c r="D5271" s="20"/>
      <c r="E5271" s="20"/>
      <c r="F5271" s="20"/>
      <c r="G5271" s="29"/>
      <c r="H5271" s="20"/>
      <c r="I5271" s="20"/>
      <c r="J5271" s="13" t="s">
        <v>127</v>
      </c>
      <c r="K5271" s="15" t="n">
        <v>99488</v>
      </c>
      <c r="L5271" s="15" t="n">
        <v>1227</v>
      </c>
      <c r="M5271" s="16" t="n">
        <v>135</v>
      </c>
      <c r="N5271" s="12" t="n">
        <v>0.02</v>
      </c>
      <c r="O5271" s="12" t="n">
        <v>0.22</v>
      </c>
      <c r="P5271" s="12" t="n">
        <v>29.55</v>
      </c>
      <c r="Q5271" s="26"/>
    </row>
    <row r="5272" ht="22.5" customHeight="1">
      <c r="A5272" s="78"/>
      <c r="B5272" s="34"/>
      <c r="C5272" s="13"/>
      <c r="D5272" s="20"/>
      <c r="E5272" s="20"/>
      <c r="F5272" s="20"/>
      <c r="G5272" s="29"/>
      <c r="H5272" s="20"/>
      <c r="I5272" s="20"/>
      <c r="J5272" s="13" t="s">
        <v>128</v>
      </c>
      <c r="K5272" s="15" t="n">
        <v>189460</v>
      </c>
      <c r="L5272" s="15" t="n">
        <v>2164</v>
      </c>
      <c r="M5272" s="15" t="n">
        <v>399</v>
      </c>
      <c r="N5272" s="12" t="n">
        <v>0.03</v>
      </c>
      <c r="O5272" s="12" t="n">
        <v>0.14</v>
      </c>
      <c r="P5272" s="12" t="n">
        <v>56.12</v>
      </c>
      <c r="Q5272" s="26"/>
    </row>
    <row r="5273" ht="22.5" customHeight="1">
      <c r="A5273" s="78"/>
      <c r="B5273" s="34"/>
      <c r="C5273" s="13" t="n">
        <v>8566084</v>
      </c>
      <c r="D5273" s="13" t="s">
        <v>80</v>
      </c>
      <c r="E5273" s="13" t="s">
        <v>42</v>
      </c>
      <c r="F5273" s="13" t="s">
        <v>15</v>
      </c>
      <c r="G5273" s="24" t="n">
        <v>0.12</v>
      </c>
      <c r="H5273" s="13" t="n">
        <v>100</v>
      </c>
      <c r="I5273" s="21" t="n">
        <f>G5273*H5273*7</f>
        <v>84</v>
      </c>
      <c r="J5273" s="13" t="s">
        <v>126</v>
      </c>
      <c r="K5273" s="15" t="n">
        <v>175</v>
      </c>
      <c r="L5273" s="15" t="n">
        <v>49</v>
      </c>
      <c r="M5273" s="16" t="n">
        <v>0</v>
      </c>
      <c r="N5273" s="12" t="n">
        <v>0</v>
      </c>
      <c r="O5273" s="12" t="n">
        <v>0</v>
      </c>
      <c r="P5273" s="12" t="n">
        <v>0</v>
      </c>
      <c r="Q5273" s="23" t="n">
        <f>M5275/H5273</f>
        <v>1</v>
      </c>
    </row>
    <row r="5274" ht="22.5" customHeight="1">
      <c r="A5274" s="78"/>
      <c r="B5274" s="34"/>
      <c r="C5274" s="13"/>
      <c r="D5274" s="20"/>
      <c r="E5274" s="20"/>
      <c r="F5274" s="20"/>
      <c r="G5274" s="29"/>
      <c r="H5274" s="20"/>
      <c r="I5274" s="20"/>
      <c r="J5274" s="13" t="s">
        <v>127</v>
      </c>
      <c r="K5274" s="15" t="n">
        <v>19910</v>
      </c>
      <c r="L5274" s="15" t="n">
        <v>6425</v>
      </c>
      <c r="M5274" s="16" t="n">
        <v>100</v>
      </c>
      <c r="N5274" s="12" t="n">
        <v>0.002</v>
      </c>
      <c r="O5274" s="12" t="n">
        <v>0.12</v>
      </c>
      <c r="P5274" s="12" t="n">
        <v>12</v>
      </c>
      <c r="Q5274" s="26"/>
    </row>
    <row r="5275" ht="22.5" customHeight="1">
      <c r="A5275" s="78"/>
      <c r="B5275" s="34"/>
      <c r="C5275" s="13"/>
      <c r="D5275" s="20"/>
      <c r="E5275" s="20"/>
      <c r="F5275" s="20"/>
      <c r="G5275" s="29"/>
      <c r="H5275" s="20"/>
      <c r="I5275" s="20"/>
      <c r="J5275" s="13" t="s">
        <v>128</v>
      </c>
      <c r="K5275" s="15" t="n">
        <v>39363</v>
      </c>
      <c r="L5275" s="15" t="n">
        <v>11171</v>
      </c>
      <c r="M5275" s="16" t="n">
        <v>100</v>
      </c>
      <c r="N5275" s="12" t="n">
        <v>0.001</v>
      </c>
      <c r="O5275" s="12" t="n">
        <v>0.12</v>
      </c>
      <c r="P5275" s="12" t="n">
        <v>12</v>
      </c>
      <c r="Q5275" s="26"/>
    </row>
    <row r="5276" ht="22.5" customHeight="1">
      <c r="A5276" s="78"/>
      <c r="B5276" s="34"/>
      <c r="C5276" s="13" t="n">
        <v>2937658</v>
      </c>
      <c r="D5276" s="13" t="s">
        <v>81</v>
      </c>
      <c r="E5276" s="13" t="s">
        <v>14</v>
      </c>
      <c r="F5276" s="13" t="s">
        <v>15</v>
      </c>
      <c r="G5276" s="24" t="n">
        <v>0.15</v>
      </c>
      <c r="H5276" s="13" t="n">
        <v>100</v>
      </c>
      <c r="I5276" s="21" t="n">
        <f>G5276*H5276*7</f>
        <v>105</v>
      </c>
      <c r="J5276" s="13" t="s">
        <v>126</v>
      </c>
      <c r="K5276" s="15" t="s">
        <v>139</v>
      </c>
      <c r="L5276" s="15"/>
      <c r="M5276" s="16"/>
      <c r="N5276" s="12"/>
      <c r="O5276" s="12"/>
      <c r="P5276" s="12"/>
      <c r="Q5276" s="23" t="n">
        <f>M5278/H5276</f>
        <v>1</v>
      </c>
    </row>
    <row r="5277" ht="22.5" customHeight="1">
      <c r="A5277" s="78"/>
      <c r="B5277" s="34"/>
      <c r="C5277" s="13"/>
      <c r="D5277" s="20"/>
      <c r="E5277" s="20"/>
      <c r="F5277" s="20"/>
      <c r="G5277" s="29"/>
      <c r="H5277" s="20"/>
      <c r="I5277" s="20"/>
      <c r="J5277" s="13" t="s">
        <v>127</v>
      </c>
      <c r="K5277" s="15" t="n">
        <v>3948</v>
      </c>
      <c r="L5277" s="15" t="n">
        <v>1823</v>
      </c>
      <c r="M5277" s="16" t="n">
        <v>100</v>
      </c>
      <c r="N5277" s="12" t="n">
        <v>0.007</v>
      </c>
      <c r="O5277" s="12" t="n">
        <v>0.123</v>
      </c>
      <c r="P5277" s="12" t="n">
        <v>12.3</v>
      </c>
      <c r="Q5277" s="26"/>
    </row>
    <row r="5278" ht="22.5" customHeight="1">
      <c r="A5278" s="78"/>
      <c r="B5278" s="34"/>
      <c r="C5278" s="13"/>
      <c r="D5278" s="20"/>
      <c r="E5278" s="20"/>
      <c r="F5278" s="20"/>
      <c r="G5278" s="29"/>
      <c r="H5278" s="20"/>
      <c r="I5278" s="20"/>
      <c r="J5278" s="13" t="s">
        <v>128</v>
      </c>
      <c r="K5278" s="15" t="n">
        <v>3958</v>
      </c>
      <c r="L5278" s="15" t="n">
        <v>1828</v>
      </c>
      <c r="M5278" s="16" t="n">
        <v>100</v>
      </c>
      <c r="N5278" s="12" t="n">
        <v>0.007</v>
      </c>
      <c r="O5278" s="12" t="n">
        <v>0.123</v>
      </c>
      <c r="P5278" s="12" t="n">
        <v>12.3</v>
      </c>
      <c r="Q5278" s="26"/>
    </row>
    <row r="5279" ht="22.5" customHeight="1">
      <c r="A5279" s="78"/>
      <c r="B5279" s="34"/>
      <c r="C5279" s="13" t="n">
        <v>6706444</v>
      </c>
      <c r="D5279" s="13" t="s">
        <v>82</v>
      </c>
      <c r="E5279" s="13" t="s">
        <v>83</v>
      </c>
      <c r="F5279" s="13" t="s">
        <v>12</v>
      </c>
      <c r="G5279" s="24" t="n">
        <v>0.5</v>
      </c>
      <c r="H5279" s="13" t="n">
        <v>100</v>
      </c>
      <c r="I5279" s="21" t="n">
        <f>G5279*H5279*7</f>
        <v>350</v>
      </c>
      <c r="J5279" s="13" t="s">
        <v>126</v>
      </c>
      <c r="K5279" s="15" t="s">
        <v>139</v>
      </c>
      <c r="L5279" s="15"/>
      <c r="M5279" s="16"/>
      <c r="N5279" s="12"/>
      <c r="O5279" s="12"/>
      <c r="P5279" s="12"/>
      <c r="Q5279" s="23" t="n">
        <f>M5281/H5279</f>
        <v>0.12</v>
      </c>
    </row>
    <row r="5280" ht="22.5" customHeight="1">
      <c r="A5280" s="78"/>
      <c r="B5280" s="34"/>
      <c r="C5280" s="13"/>
      <c r="D5280" s="20"/>
      <c r="E5280" s="20"/>
      <c r="F5280" s="20"/>
      <c r="G5280" s="29"/>
      <c r="H5280" s="20"/>
      <c r="I5280" s="20"/>
      <c r="J5280" s="13" t="s">
        <v>127</v>
      </c>
      <c r="K5280" s="15" t="n">
        <v>24023</v>
      </c>
      <c r="L5280" s="15" t="n">
        <v>1888</v>
      </c>
      <c r="M5280" s="16" t="n">
        <v>6</v>
      </c>
      <c r="N5280" s="12" t="n">
        <v>0.002</v>
      </c>
      <c r="O5280" s="12" t="n">
        <v>0.746</v>
      </c>
      <c r="P5280" s="12" t="n">
        <v>4.4787</v>
      </c>
      <c r="Q5280" s="26"/>
    </row>
    <row r="5281" ht="22.5" customHeight="1">
      <c r="A5281" s="78"/>
      <c r="B5281" s="34"/>
      <c r="C5281" s="13"/>
      <c r="D5281" s="20"/>
      <c r="E5281" s="20"/>
      <c r="F5281" s="20"/>
      <c r="G5281" s="29"/>
      <c r="H5281" s="20"/>
      <c r="I5281" s="20"/>
      <c r="J5281" s="13" t="s">
        <v>128</v>
      </c>
      <c r="K5281" s="15" t="n">
        <v>59114</v>
      </c>
      <c r="L5281" s="15" t="n">
        <v>6632</v>
      </c>
      <c r="M5281" s="16" t="n">
        <v>12</v>
      </c>
      <c r="N5281" s="12" t="n">
        <v>0.001</v>
      </c>
      <c r="O5281" s="12" t="n">
        <v>0.75</v>
      </c>
      <c r="P5281" s="12" t="n">
        <v>8.999</v>
      </c>
      <c r="Q5281" s="26"/>
    </row>
    <row r="5282" ht="22.5" customHeight="1">
      <c r="A5282" s="78"/>
      <c r="B5282" s="34"/>
      <c r="C5282" s="13" t="n">
        <v>5963354</v>
      </c>
      <c r="D5282" s="13" t="s">
        <v>82</v>
      </c>
      <c r="E5282" s="13" t="s">
        <v>83</v>
      </c>
      <c r="F5282" s="13" t="s">
        <v>15</v>
      </c>
      <c r="G5282" s="24" t="n">
        <v>0.55</v>
      </c>
      <c r="H5282" s="13" t="n">
        <v>500</v>
      </c>
      <c r="I5282" s="21" t="n">
        <f>G5282*H5282*7</f>
        <v>1925</v>
      </c>
      <c r="J5282" s="13" t="s">
        <v>126</v>
      </c>
      <c r="K5282" s="15" t="n">
        <v>2129</v>
      </c>
      <c r="L5282" s="15" t="n">
        <v>212</v>
      </c>
      <c r="M5282" s="16" t="n">
        <v>1</v>
      </c>
      <c r="N5282" s="12" t="n">
        <v>0.003</v>
      </c>
      <c r="O5282" s="12" t="n">
        <v>0.58</v>
      </c>
      <c r="P5282" s="12" t="n">
        <v>0.58</v>
      </c>
      <c r="Q5282" s="23" t="n">
        <f>M5284/H5282</f>
        <v>0.532</v>
      </c>
    </row>
    <row r="5283" ht="22.5" customHeight="1">
      <c r="A5283" s="78"/>
      <c r="B5283" s="34"/>
      <c r="C5283" s="13"/>
      <c r="D5283" s="20"/>
      <c r="E5283" s="20"/>
      <c r="F5283" s="20"/>
      <c r="G5283" s="29"/>
      <c r="H5283" s="20"/>
      <c r="I5283" s="20"/>
      <c r="J5283" s="13" t="s">
        <v>127</v>
      </c>
      <c r="K5283" s="15" t="n">
        <v>92980</v>
      </c>
      <c r="L5283" s="15" t="n">
        <v>20126</v>
      </c>
      <c r="M5283" s="16" t="n">
        <v>85</v>
      </c>
      <c r="N5283" s="12" t="n">
        <v>0.003</v>
      </c>
      <c r="O5283" s="12" t="n">
        <v>0.596</v>
      </c>
      <c r="P5283" s="12" t="n">
        <v>50.674</v>
      </c>
      <c r="Q5283" s="26"/>
    </row>
    <row r="5284" ht="22.5" customHeight="1">
      <c r="A5284" s="78"/>
      <c r="B5284" s="34"/>
      <c r="C5284" s="13"/>
      <c r="D5284" s="20"/>
      <c r="E5284" s="20"/>
      <c r="F5284" s="20"/>
      <c r="G5284" s="29"/>
      <c r="H5284" s="20"/>
      <c r="I5284" s="20"/>
      <c r="J5284" s="13" t="s">
        <v>128</v>
      </c>
      <c r="K5284" s="15" t="n">
        <v>224354</v>
      </c>
      <c r="L5284" s="15" t="n">
        <v>53374</v>
      </c>
      <c r="M5284" s="16" t="n">
        <v>266</v>
      </c>
      <c r="N5284" s="12" t="n">
        <v>0.003</v>
      </c>
      <c r="O5284" s="12" t="n">
        <v>0.594</v>
      </c>
      <c r="P5284" s="12" t="n">
        <v>158.096</v>
      </c>
      <c r="Q5284" s="26"/>
    </row>
    <row r="5285" ht="22.5" customHeight="1">
      <c r="A5285" s="78"/>
      <c r="B5285" s="34"/>
      <c r="C5285" s="13" t="n">
        <v>9686529</v>
      </c>
      <c r="D5285" s="13" t="s">
        <v>82</v>
      </c>
      <c r="E5285" s="13" t="s">
        <v>84</v>
      </c>
      <c r="F5285" s="13" t="s">
        <v>15</v>
      </c>
      <c r="G5285" s="24" t="n">
        <v>0.4</v>
      </c>
      <c r="H5285" s="13" t="n">
        <v>200</v>
      </c>
      <c r="I5285" s="21" t="n">
        <f>G5285*H5285*7</f>
        <v>560</v>
      </c>
      <c r="J5285" s="13" t="s">
        <v>126</v>
      </c>
      <c r="K5285" s="15" t="n">
        <v>335</v>
      </c>
      <c r="L5285" s="15" t="n">
        <v>125</v>
      </c>
      <c r="M5285" s="16" t="n">
        <v>1</v>
      </c>
      <c r="N5285" s="12" t="n">
        <v>0.004</v>
      </c>
      <c r="O5285" s="12" t="n">
        <v>0.5</v>
      </c>
      <c r="P5285" s="12" t="n">
        <v>0.5</v>
      </c>
      <c r="Q5285" s="23" t="n">
        <f>M5287/H5285</f>
        <v>0.195</v>
      </c>
    </row>
    <row r="5286" ht="22.5" customHeight="1">
      <c r="A5286" s="78"/>
      <c r="B5286" s="34"/>
      <c r="C5286" s="13"/>
      <c r="D5286" s="20"/>
      <c r="E5286" s="20"/>
      <c r="F5286" s="20"/>
      <c r="G5286" s="29"/>
      <c r="H5286" s="20"/>
      <c r="I5286" s="20"/>
      <c r="J5286" s="13" t="s">
        <v>127</v>
      </c>
      <c r="K5286" s="15" t="n">
        <v>17536</v>
      </c>
      <c r="L5286" s="15" t="n">
        <v>7740</v>
      </c>
      <c r="M5286" s="16" t="n">
        <v>22</v>
      </c>
      <c r="N5286" s="12" t="n">
        <v>0.001</v>
      </c>
      <c r="O5286" s="12" t="n">
        <v>0.5</v>
      </c>
      <c r="P5286" s="12" t="n">
        <v>11</v>
      </c>
      <c r="Q5286" s="26"/>
    </row>
    <row r="5287" ht="22.5" customHeight="1">
      <c r="A5287" s="78"/>
      <c r="B5287" s="34"/>
      <c r="C5287" s="13"/>
      <c r="D5287" s="20"/>
      <c r="E5287" s="20"/>
      <c r="F5287" s="20"/>
      <c r="G5287" s="29"/>
      <c r="H5287" s="20"/>
      <c r="I5287" s="20"/>
      <c r="J5287" s="13" t="s">
        <v>128</v>
      </c>
      <c r="K5287" s="15" t="n">
        <v>34463</v>
      </c>
      <c r="L5287" s="15" t="n">
        <v>13549</v>
      </c>
      <c r="M5287" s="16" t="n">
        <v>39</v>
      </c>
      <c r="N5287" s="12" t="n">
        <v>0.001</v>
      </c>
      <c r="O5287" s="12" t="n">
        <v>0.5</v>
      </c>
      <c r="P5287" s="12" t="n">
        <v>19.5</v>
      </c>
      <c r="Q5287" s="26"/>
    </row>
    <row r="5288" ht="22.5" customHeight="1">
      <c r="A5288" s="78"/>
      <c r="B5288" s="34"/>
      <c r="C5288" s="13" t="n">
        <v>5963400</v>
      </c>
      <c r="D5288" s="13" t="s">
        <v>82</v>
      </c>
      <c r="E5288" s="13" t="s">
        <v>85</v>
      </c>
      <c r="F5288" s="13" t="s">
        <v>15</v>
      </c>
      <c r="G5288" s="24" t="n">
        <v>0.2</v>
      </c>
      <c r="H5288" s="13" t="n">
        <v>50</v>
      </c>
      <c r="I5288" s="21" t="n">
        <f>G5288*H5288*7</f>
        <v>70</v>
      </c>
      <c r="J5288" s="13" t="s">
        <v>126</v>
      </c>
      <c r="K5288" s="15" t="n">
        <v>177</v>
      </c>
      <c r="L5288" s="15" t="n">
        <v>33</v>
      </c>
      <c r="M5288" s="16" t="n">
        <v>0</v>
      </c>
      <c r="N5288" s="12" t="n">
        <v>0</v>
      </c>
      <c r="O5288" s="12" t="n">
        <v>0</v>
      </c>
      <c r="P5288" s="12" t="n">
        <v>0</v>
      </c>
      <c r="Q5288" s="23" t="n">
        <f>M5290/H5288</f>
        <v>1</v>
      </c>
    </row>
    <row r="5289" ht="22.5" customHeight="1">
      <c r="A5289" s="78"/>
      <c r="B5289" s="34"/>
      <c r="C5289" s="13"/>
      <c r="D5289" s="20"/>
      <c r="E5289" s="20"/>
      <c r="F5289" s="20"/>
      <c r="G5289" s="106"/>
      <c r="H5289" s="20"/>
      <c r="I5289" s="20"/>
      <c r="J5289" s="13" t="s">
        <v>127</v>
      </c>
      <c r="K5289" s="15" t="n">
        <v>9093</v>
      </c>
      <c r="L5289" s="15" t="n">
        <v>2068</v>
      </c>
      <c r="M5289" s="16" t="n">
        <v>44</v>
      </c>
      <c r="N5289" s="12" t="n">
        <v>0.004</v>
      </c>
      <c r="O5289" s="12" t="n">
        <v>0.2</v>
      </c>
      <c r="P5289" s="12" t="n">
        <v>8.8</v>
      </c>
      <c r="Q5289" s="26"/>
      <c r="R5289" s="4" t="s">
        <v>191</v>
      </c>
    </row>
    <row r="5290" ht="22.5" customHeight="1">
      <c r="A5290" s="78"/>
      <c r="B5290" s="34"/>
      <c r="C5290" s="13"/>
      <c r="D5290" s="20"/>
      <c r="E5290" s="20"/>
      <c r="F5290" s="20"/>
      <c r="G5290" s="106"/>
      <c r="H5290" s="20"/>
      <c r="I5290" s="20"/>
      <c r="J5290" s="13" t="s">
        <v>128</v>
      </c>
      <c r="K5290" s="15" t="n">
        <v>21200</v>
      </c>
      <c r="L5290" s="15" t="n">
        <v>4735</v>
      </c>
      <c r="M5290" s="16" t="n">
        <v>50</v>
      </c>
      <c r="N5290" s="12" t="n">
        <v>0.002</v>
      </c>
      <c r="O5290" s="12" t="n">
        <v>0.2</v>
      </c>
      <c r="P5290" s="12" t="n">
        <v>10</v>
      </c>
      <c r="Q5290" s="26"/>
    </row>
    <row r="5291" ht="22.5" customHeight="1">
      <c r="A5291" s="78"/>
      <c r="B5291" s="34"/>
      <c r="C5291" s="13" t="n">
        <v>10080665</v>
      </c>
      <c r="D5291" s="13" t="s">
        <v>82</v>
      </c>
      <c r="E5291" s="13" t="s">
        <v>86</v>
      </c>
      <c r="F5291" s="13" t="s">
        <v>15</v>
      </c>
      <c r="G5291" s="24" t="n">
        <v>0.38</v>
      </c>
      <c r="H5291" s="13" t="n">
        <v>40</v>
      </c>
      <c r="I5291" s="21" t="n">
        <f>G5291*H5291*7</f>
        <v>106.4</v>
      </c>
      <c r="J5291" s="13" t="s">
        <v>126</v>
      </c>
      <c r="K5291" s="15" t="n">
        <v>10</v>
      </c>
      <c r="L5291" s="15" t="n">
        <v>4</v>
      </c>
      <c r="M5291" s="16" t="n">
        <v>0</v>
      </c>
      <c r="N5291" s="12" t="n">
        <v>0</v>
      </c>
      <c r="O5291" s="12" t="n">
        <v>0</v>
      </c>
      <c r="P5291" s="12" t="n">
        <v>0</v>
      </c>
      <c r="Q5291" s="23" t="n">
        <f>M5293/H5291</f>
        <v>0.425</v>
      </c>
    </row>
    <row r="5292" ht="22.5" customHeight="1">
      <c r="A5292" s="78"/>
      <c r="B5292" s="34"/>
      <c r="C5292" s="13"/>
      <c r="D5292" s="20"/>
      <c r="E5292" s="20"/>
      <c r="F5292" s="20"/>
      <c r="G5292" s="106"/>
      <c r="H5292" s="20"/>
      <c r="I5292" s="20"/>
      <c r="J5292" s="13" t="s">
        <v>127</v>
      </c>
      <c r="K5292" s="15" t="n">
        <v>4432</v>
      </c>
      <c r="L5292" s="15" t="n">
        <v>903</v>
      </c>
      <c r="M5292" s="16" t="n">
        <v>15</v>
      </c>
      <c r="N5292" s="12" t="n">
        <v>0.006</v>
      </c>
      <c r="O5292" s="12" t="n">
        <v>0.38</v>
      </c>
      <c r="P5292" s="12" t="n">
        <v>5.7</v>
      </c>
      <c r="Q5292" s="26"/>
    </row>
    <row r="5293" ht="22.5" customHeight="1">
      <c r="A5293" s="78"/>
      <c r="B5293" s="34"/>
      <c r="C5293" s="13"/>
      <c r="D5293" s="20"/>
      <c r="E5293" s="20"/>
      <c r="F5293" s="20"/>
      <c r="G5293" s="106"/>
      <c r="H5293" s="20"/>
      <c r="I5293" s="20"/>
      <c r="J5293" s="13" t="s">
        <v>128</v>
      </c>
      <c r="K5293" s="15" t="n">
        <v>6384</v>
      </c>
      <c r="L5293" s="15" t="n">
        <v>1114</v>
      </c>
      <c r="M5293" s="16" t="n">
        <v>17</v>
      </c>
      <c r="N5293" s="12" t="n">
        <v>0.006</v>
      </c>
      <c r="O5293" s="12" t="n">
        <v>0.38</v>
      </c>
      <c r="P5293" s="12" t="n">
        <v>6.46</v>
      </c>
      <c r="Q5293" s="26"/>
    </row>
    <row r="5294" ht="22.5" customHeight="1">
      <c r="A5294" s="78"/>
      <c r="B5294" s="34"/>
      <c r="C5294" s="13" t="n">
        <v>91520433</v>
      </c>
      <c r="D5294" s="13" t="s">
        <v>74</v>
      </c>
      <c r="E5294" s="13" t="s">
        <v>14</v>
      </c>
      <c r="F5294" s="13" t="s">
        <v>15</v>
      </c>
      <c r="G5294" s="24" t="n">
        <v>0.16</v>
      </c>
      <c r="H5294" s="13" t="n">
        <v>200</v>
      </c>
      <c r="I5294" s="21" t="n">
        <f>G5294*H5294*7</f>
        <v>224</v>
      </c>
      <c r="J5294" s="13" t="s">
        <v>126</v>
      </c>
      <c r="K5294" s="15" t="n">
        <v>105</v>
      </c>
      <c r="L5294" s="15" t="n">
        <v>8</v>
      </c>
      <c r="M5294" s="16" t="n">
        <v>0</v>
      </c>
      <c r="N5294" s="12" t="n">
        <v>0</v>
      </c>
      <c r="O5294" s="12" t="n">
        <v>0</v>
      </c>
      <c r="P5294" s="12" t="n">
        <v>0</v>
      </c>
      <c r="Q5294" s="23" t="n">
        <f>M5296/H5294</f>
        <v>0</v>
      </c>
    </row>
    <row r="5295" ht="22.5" customHeight="1">
      <c r="A5295" s="78"/>
      <c r="B5295" s="34"/>
      <c r="C5295" s="13"/>
      <c r="D5295" s="20"/>
      <c r="E5295" s="20"/>
      <c r="F5295" s="20"/>
      <c r="G5295" s="106"/>
      <c r="H5295" s="20"/>
      <c r="I5295" s="20"/>
      <c r="J5295" s="13" t="s">
        <v>127</v>
      </c>
      <c r="K5295" s="15" t="n">
        <v>11905</v>
      </c>
      <c r="L5295" s="15" t="n">
        <v>432</v>
      </c>
      <c r="M5295" s="16" t="n">
        <v>0</v>
      </c>
      <c r="N5295" s="12" t="n">
        <v>0</v>
      </c>
      <c r="O5295" s="12" t="n">
        <v>0</v>
      </c>
      <c r="P5295" s="12" t="n">
        <v>0</v>
      </c>
      <c r="Q5295" s="26"/>
    </row>
    <row r="5296" ht="22.5" customHeight="1">
      <c r="A5296" s="78"/>
      <c r="B5296" s="34"/>
      <c r="C5296" s="13"/>
      <c r="D5296" s="20"/>
      <c r="E5296" s="20"/>
      <c r="F5296" s="20"/>
      <c r="G5296" s="106"/>
      <c r="H5296" s="20"/>
      <c r="I5296" s="20"/>
      <c r="J5296" s="13" t="s">
        <v>128</v>
      </c>
      <c r="K5296" s="15" t="n">
        <v>23948</v>
      </c>
      <c r="L5296" s="15" t="n">
        <v>709</v>
      </c>
      <c r="M5296" s="16" t="n">
        <v>0</v>
      </c>
      <c r="N5296" s="12" t="n">
        <v>0</v>
      </c>
      <c r="O5296" s="12" t="n">
        <v>0</v>
      </c>
      <c r="P5296" s="12" t="n">
        <v>0</v>
      </c>
      <c r="Q5296" s="26"/>
    </row>
    <row r="5297" ht="22.5" customHeight="1">
      <c r="A5297" s="78"/>
      <c r="B5297" s="34"/>
      <c r="C5297" s="13" t="n">
        <v>5623760</v>
      </c>
      <c r="D5297" s="13" t="s">
        <v>89</v>
      </c>
      <c r="E5297" s="13" t="s">
        <v>14</v>
      </c>
      <c r="F5297" s="13" t="s">
        <v>15</v>
      </c>
      <c r="G5297" s="24" t="n">
        <v>0.15</v>
      </c>
      <c r="H5297" s="13" t="n">
        <v>50</v>
      </c>
      <c r="I5297" s="21" t="n">
        <f>G5297*H5297*7</f>
        <v>52.5</v>
      </c>
      <c r="J5297" s="13" t="s">
        <v>126</v>
      </c>
      <c r="K5297" s="15" t="n">
        <v>17</v>
      </c>
      <c r="L5297" s="15" t="n">
        <v>2</v>
      </c>
      <c r="M5297" s="16" t="n">
        <v>1</v>
      </c>
      <c r="N5297" s="12" t="n">
        <v>0.075</v>
      </c>
      <c r="O5297" s="12" t="n">
        <v>0.15</v>
      </c>
      <c r="P5297" s="12" t="n">
        <v>0.15</v>
      </c>
      <c r="Q5297" s="23" t="n">
        <f>M5299/H5297</f>
        <v>1</v>
      </c>
    </row>
    <row r="5298" ht="22.5" customHeight="1">
      <c r="A5298" s="78"/>
      <c r="B5298" s="34"/>
      <c r="C5298" s="13"/>
      <c r="D5298" s="20"/>
      <c r="E5298" s="20"/>
      <c r="F5298" s="20"/>
      <c r="G5298" s="106"/>
      <c r="H5298" s="20"/>
      <c r="I5298" s="20"/>
      <c r="J5298" s="13" t="s">
        <v>127</v>
      </c>
      <c r="K5298" s="15" t="n">
        <v>7355</v>
      </c>
      <c r="L5298" s="15" t="n">
        <v>2126</v>
      </c>
      <c r="M5298" s="15" t="n">
        <v>50</v>
      </c>
      <c r="N5298" s="12" t="n">
        <v>0.004</v>
      </c>
      <c r="O5298" s="12" t="n">
        <v>0.15</v>
      </c>
      <c r="P5298" s="12" t="n">
        <v>7.5</v>
      </c>
      <c r="Q5298" s="26"/>
    </row>
    <row r="5299" ht="22.5" customHeight="1">
      <c r="A5299" s="78"/>
      <c r="B5299" s="34"/>
      <c r="C5299" s="13"/>
      <c r="D5299" s="20"/>
      <c r="E5299" s="20"/>
      <c r="F5299" s="20"/>
      <c r="G5299" s="106"/>
      <c r="H5299" s="20"/>
      <c r="I5299" s="20"/>
      <c r="J5299" s="13" t="s">
        <v>128</v>
      </c>
      <c r="K5299" s="15" t="n">
        <v>12171</v>
      </c>
      <c r="L5299" s="15" t="n">
        <v>2986</v>
      </c>
      <c r="M5299" s="15" t="n">
        <v>50</v>
      </c>
      <c r="N5299" s="12" t="n">
        <v>0.003</v>
      </c>
      <c r="O5299" s="12" t="n">
        <v>0.15</v>
      </c>
      <c r="P5299" s="12" t="n">
        <v>7.5</v>
      </c>
      <c r="Q5299" s="26"/>
    </row>
    <row r="5300" ht="22.5" customHeight="1">
      <c r="A5300" s="78"/>
      <c r="B5300" s="34"/>
      <c r="C5300" s="13" t="n">
        <v>11078827</v>
      </c>
      <c r="D5300" s="13" t="s">
        <v>82</v>
      </c>
      <c r="E5300" s="13" t="s">
        <v>85</v>
      </c>
      <c r="F5300" s="13" t="s">
        <v>15</v>
      </c>
      <c r="G5300" s="24" t="n">
        <v>0.2</v>
      </c>
      <c r="H5300" s="13" t="n">
        <v>50</v>
      </c>
      <c r="I5300" s="21" t="n">
        <f>G5300*H5300*7</f>
        <v>70</v>
      </c>
      <c r="J5300" s="13" t="s">
        <v>126</v>
      </c>
      <c r="K5300" s="15" t="s">
        <v>139</v>
      </c>
      <c r="L5300" s="15"/>
      <c r="M5300" s="16"/>
      <c r="N5300" s="12"/>
      <c r="O5300" s="12"/>
      <c r="P5300" s="12"/>
      <c r="Q5300" s="23" t="n">
        <f>M5302/H5300</f>
        <v>0</v>
      </c>
    </row>
    <row r="5301" ht="22.5" customHeight="1">
      <c r="A5301" s="78"/>
      <c r="B5301" s="34"/>
      <c r="C5301" s="13"/>
      <c r="D5301" s="20"/>
      <c r="E5301" s="20"/>
      <c r="F5301" s="20"/>
      <c r="G5301" s="106"/>
      <c r="H5301" s="20"/>
      <c r="I5301" s="20"/>
      <c r="J5301" s="13" t="s">
        <v>127</v>
      </c>
      <c r="K5301" s="15" t="n">
        <v>202</v>
      </c>
      <c r="L5301" s="15" t="n">
        <v>77</v>
      </c>
      <c r="M5301" s="16" t="n">
        <v>0</v>
      </c>
      <c r="N5301" s="12" t="n">
        <v>0</v>
      </c>
      <c r="O5301" s="12" t="n">
        <v>0</v>
      </c>
      <c r="P5301" s="12" t="n">
        <v>0</v>
      </c>
      <c r="Q5301" s="26"/>
    </row>
    <row r="5302" ht="22.5" customHeight="1">
      <c r="A5302" s="78"/>
      <c r="B5302" s="34"/>
      <c r="C5302" s="13"/>
      <c r="D5302" s="20"/>
      <c r="E5302" s="20"/>
      <c r="F5302" s="20"/>
      <c r="G5302" s="106"/>
      <c r="H5302" s="20"/>
      <c r="I5302" s="20"/>
      <c r="J5302" s="13" t="s">
        <v>128</v>
      </c>
      <c r="K5302" s="15" t="n">
        <v>466</v>
      </c>
      <c r="L5302" s="15" t="n">
        <v>145</v>
      </c>
      <c r="M5302" s="16" t="n">
        <v>0</v>
      </c>
      <c r="N5302" s="12" t="n">
        <v>0</v>
      </c>
      <c r="O5302" s="12" t="n">
        <v>0</v>
      </c>
      <c r="P5302" s="12" t="n">
        <v>0</v>
      </c>
      <c r="Q5302" s="26"/>
    </row>
    <row r="5303" ht="22.5" customHeight="1">
      <c r="A5303" s="78"/>
      <c r="B5303" s="34"/>
      <c r="C5303" s="13" t="n">
        <v>11078981</v>
      </c>
      <c r="D5303" s="13" t="s">
        <v>82</v>
      </c>
      <c r="E5303" s="13" t="s">
        <v>83</v>
      </c>
      <c r="F5303" s="13" t="s">
        <v>15</v>
      </c>
      <c r="G5303" s="24" t="n">
        <v>0.2</v>
      </c>
      <c r="H5303" s="13" t="n">
        <v>50</v>
      </c>
      <c r="I5303" s="21" t="n">
        <f>G5303*H5303*7</f>
        <v>70</v>
      </c>
      <c r="J5303" s="13" t="s">
        <v>126</v>
      </c>
      <c r="K5303" s="15" t="s">
        <v>139</v>
      </c>
      <c r="L5303" s="15"/>
      <c r="M5303" s="16"/>
      <c r="N5303" s="12"/>
      <c r="O5303" s="12"/>
      <c r="P5303" s="12"/>
      <c r="Q5303" s="23" t="n">
        <f>M5305/H5303</f>
        <v>0</v>
      </c>
    </row>
    <row r="5304" ht="22.5" customHeight="1">
      <c r="A5304" s="78"/>
      <c r="B5304" s="34"/>
      <c r="C5304" s="13"/>
      <c r="D5304" s="20"/>
      <c r="E5304" s="20"/>
      <c r="F5304" s="20"/>
      <c r="G5304" s="106"/>
      <c r="H5304" s="20"/>
      <c r="I5304" s="20"/>
      <c r="J5304" s="13" t="s">
        <v>127</v>
      </c>
      <c r="K5304" s="15" t="n">
        <v>57</v>
      </c>
      <c r="L5304" s="15" t="n">
        <v>4</v>
      </c>
      <c r="M5304" s="16" t="n">
        <v>0</v>
      </c>
      <c r="N5304" s="12" t="n">
        <v>0</v>
      </c>
      <c r="O5304" s="12" t="n">
        <v>0</v>
      </c>
      <c r="P5304" s="12" t="n">
        <v>0</v>
      </c>
      <c r="Q5304" s="26"/>
    </row>
    <row r="5305" ht="22.5" customHeight="1">
      <c r="A5305" s="78"/>
      <c r="B5305" s="34"/>
      <c r="C5305" s="13"/>
      <c r="D5305" s="20"/>
      <c r="E5305" s="20"/>
      <c r="F5305" s="20"/>
      <c r="G5305" s="106"/>
      <c r="H5305" s="20"/>
      <c r="I5305" s="20"/>
      <c r="J5305" s="13" t="s">
        <v>128</v>
      </c>
      <c r="K5305" s="15" t="n">
        <v>123</v>
      </c>
      <c r="L5305" s="15" t="n">
        <v>4</v>
      </c>
      <c r="M5305" s="16" t="n">
        <v>0</v>
      </c>
      <c r="N5305" s="12" t="n">
        <v>0</v>
      </c>
      <c r="O5305" s="12" t="n">
        <v>0</v>
      </c>
      <c r="P5305" s="12" t="n">
        <v>0</v>
      </c>
      <c r="Q5305" s="26"/>
    </row>
    <row r="5306" ht="22.5" customHeight="1">
      <c r="A5306" s="78"/>
      <c r="B5306" s="34"/>
      <c r="C5306" s="13" t="n">
        <v>11080833</v>
      </c>
      <c r="D5306" s="13" t="s">
        <v>82</v>
      </c>
      <c r="E5306" s="13" t="s">
        <v>84</v>
      </c>
      <c r="F5306" s="13" t="s">
        <v>15</v>
      </c>
      <c r="G5306" s="24" t="n">
        <v>0.2</v>
      </c>
      <c r="H5306" s="13" t="n">
        <v>50</v>
      </c>
      <c r="I5306" s="21" t="n">
        <f>G5306*H5306*7</f>
        <v>70</v>
      </c>
      <c r="J5306" s="13" t="s">
        <v>126</v>
      </c>
      <c r="K5306" s="15" t="s">
        <v>139</v>
      </c>
      <c r="L5306" s="15"/>
      <c r="M5306" s="16"/>
      <c r="N5306" s="12"/>
      <c r="O5306" s="12"/>
      <c r="P5306" s="12"/>
      <c r="Q5306" s="23" t="n">
        <f>M5308/H5306</f>
        <v>0</v>
      </c>
    </row>
    <row r="5307" ht="22.5" customHeight="1">
      <c r="A5307" s="78"/>
      <c r="B5307" s="34"/>
      <c r="C5307" s="13"/>
      <c r="D5307" s="20"/>
      <c r="E5307" s="20"/>
      <c r="F5307" s="20"/>
      <c r="G5307" s="106"/>
      <c r="H5307" s="20"/>
      <c r="I5307" s="20"/>
      <c r="J5307" s="13" t="s">
        <v>127</v>
      </c>
      <c r="K5307" s="15" t="n">
        <v>15</v>
      </c>
      <c r="L5307" s="15" t="n">
        <v>0</v>
      </c>
      <c r="M5307" s="16" t="n">
        <v>0</v>
      </c>
      <c r="N5307" s="12" t="n">
        <v>0</v>
      </c>
      <c r="O5307" s="12" t="n">
        <v>0</v>
      </c>
      <c r="P5307" s="12" t="n">
        <v>0</v>
      </c>
      <c r="Q5307" s="26"/>
    </row>
    <row r="5308" ht="22.5" customHeight="1">
      <c r="A5308" s="78"/>
      <c r="B5308" s="34"/>
      <c r="C5308" s="13"/>
      <c r="D5308" s="20"/>
      <c r="E5308" s="20"/>
      <c r="F5308" s="20"/>
      <c r="G5308" s="106"/>
      <c r="H5308" s="20"/>
      <c r="I5308" s="20"/>
      <c r="J5308" s="13" t="s">
        <v>128</v>
      </c>
      <c r="K5308" s="15" t="n">
        <v>24</v>
      </c>
      <c r="L5308" s="15" t="n">
        <v>0</v>
      </c>
      <c r="M5308" s="16" t="n">
        <v>0</v>
      </c>
      <c r="N5308" s="12" t="n">
        <v>0</v>
      </c>
      <c r="O5308" s="12" t="n">
        <v>0</v>
      </c>
      <c r="P5308" s="12" t="n">
        <v>0</v>
      </c>
      <c r="Q5308" s="26"/>
    </row>
    <row r="5309" ht="22.5" customHeight="1">
      <c r="A5309" s="78"/>
      <c r="B5309" s="34"/>
      <c r="C5309" s="13" t="n">
        <v>11081056</v>
      </c>
      <c r="D5309" s="13" t="s">
        <v>82</v>
      </c>
      <c r="E5309" s="13" t="s">
        <v>86</v>
      </c>
      <c r="F5309" s="13" t="s">
        <v>15</v>
      </c>
      <c r="G5309" s="24" t="n">
        <v>0.2</v>
      </c>
      <c r="H5309" s="13" t="n">
        <v>50</v>
      </c>
      <c r="I5309" s="21" t="n">
        <f>G5309*H5309*7</f>
        <v>70</v>
      </c>
      <c r="J5309" s="13" t="s">
        <v>126</v>
      </c>
      <c r="K5309" s="15" t="s">
        <v>139</v>
      </c>
      <c r="L5309" s="15"/>
      <c r="M5309" s="16"/>
      <c r="N5309" s="12"/>
      <c r="O5309" s="12"/>
      <c r="P5309" s="12"/>
      <c r="Q5309" s="23" t="n">
        <f>M5311/H5309</f>
        <v>0</v>
      </c>
    </row>
    <row r="5310" ht="22.5" customHeight="1">
      <c r="A5310" s="78"/>
      <c r="B5310" s="34"/>
      <c r="C5310" s="13"/>
      <c r="D5310" s="20"/>
      <c r="E5310" s="20"/>
      <c r="F5310" s="20"/>
      <c r="G5310" s="106"/>
      <c r="H5310" s="20"/>
      <c r="I5310" s="20"/>
      <c r="J5310" s="13" t="s">
        <v>127</v>
      </c>
      <c r="K5310" s="15" t="n">
        <v>43</v>
      </c>
      <c r="L5310" s="15" t="n">
        <v>12</v>
      </c>
      <c r="M5310" s="16" t="n">
        <v>0</v>
      </c>
      <c r="N5310" s="12" t="n">
        <v>0</v>
      </c>
      <c r="O5310" s="12" t="n">
        <v>0</v>
      </c>
      <c r="P5310" s="12" t="n">
        <v>0</v>
      </c>
      <c r="Q5310" s="26"/>
    </row>
    <row r="5311" ht="22.5" customHeight="1">
      <c r="A5311" s="78"/>
      <c r="B5311" s="34"/>
      <c r="C5311" s="13"/>
      <c r="D5311" s="20"/>
      <c r="E5311" s="20"/>
      <c r="F5311" s="20"/>
      <c r="G5311" s="106"/>
      <c r="H5311" s="20"/>
      <c r="I5311" s="20"/>
      <c r="J5311" s="13" t="s">
        <v>128</v>
      </c>
      <c r="K5311" s="15" t="n">
        <v>150</v>
      </c>
      <c r="L5311" s="15" t="n">
        <v>22</v>
      </c>
      <c r="M5311" s="16" t="n">
        <v>0</v>
      </c>
      <c r="N5311" s="12" t="n">
        <v>0</v>
      </c>
      <c r="O5311" s="12" t="n">
        <v>0</v>
      </c>
      <c r="P5311" s="12" t="n">
        <v>0</v>
      </c>
      <c r="Q5311" s="26"/>
    </row>
    <row r="5312" ht="22.5" customHeight="1">
      <c r="A5312" s="78"/>
      <c r="B5312" s="34"/>
      <c r="C5312" s="13" t="n">
        <v>11078963</v>
      </c>
      <c r="D5312" s="13" t="s">
        <v>81</v>
      </c>
      <c r="E5312" s="13" t="s">
        <v>14</v>
      </c>
      <c r="F5312" s="13" t="s">
        <v>15</v>
      </c>
      <c r="G5312" s="24" t="n">
        <v>0.4</v>
      </c>
      <c r="H5312" s="13" t="n">
        <v>100</v>
      </c>
      <c r="I5312" s="21" t="n">
        <f>G5312*H5312*7</f>
        <v>280</v>
      </c>
      <c r="J5312" s="13" t="s">
        <v>126</v>
      </c>
      <c r="K5312" s="15" t="s">
        <v>139</v>
      </c>
      <c r="L5312" s="15"/>
      <c r="M5312" s="16"/>
      <c r="N5312" s="12"/>
      <c r="O5312" s="12"/>
      <c r="P5312" s="12"/>
      <c r="Q5312" s="23" t="n">
        <f>M5314/H5312</f>
        <v>0.31</v>
      </c>
    </row>
    <row r="5313" ht="22.5" customHeight="1">
      <c r="A5313" s="78"/>
      <c r="B5313" s="34"/>
      <c r="C5313" s="13"/>
      <c r="D5313" s="20"/>
      <c r="E5313" s="20"/>
      <c r="F5313" s="20"/>
      <c r="G5313" s="106"/>
      <c r="H5313" s="20"/>
      <c r="I5313" s="20"/>
      <c r="J5313" s="13" t="s">
        <v>127</v>
      </c>
      <c r="K5313" s="15" t="n">
        <v>1972</v>
      </c>
      <c r="L5313" s="15" t="n">
        <v>121</v>
      </c>
      <c r="M5313" s="16" t="n">
        <v>10</v>
      </c>
      <c r="N5313" s="12" t="n">
        <v>0.033</v>
      </c>
      <c r="O5313" s="12" t="n">
        <v>0.4</v>
      </c>
      <c r="P5313" s="12" t="n">
        <v>4</v>
      </c>
      <c r="Q5313" s="26"/>
    </row>
    <row r="5314" ht="22.5" customHeight="1">
      <c r="A5314" s="78"/>
      <c r="B5314" s="34"/>
      <c r="C5314" s="13"/>
      <c r="D5314" s="20"/>
      <c r="E5314" s="20"/>
      <c r="F5314" s="20"/>
      <c r="G5314" s="106"/>
      <c r="H5314" s="20"/>
      <c r="I5314" s="20"/>
      <c r="J5314" s="13" t="s">
        <v>128</v>
      </c>
      <c r="K5314" s="15" t="n">
        <v>4489</v>
      </c>
      <c r="L5314" s="15" t="n">
        <v>341</v>
      </c>
      <c r="M5314" s="16" t="n">
        <v>31</v>
      </c>
      <c r="N5314" s="12" t="n">
        <v>0.036</v>
      </c>
      <c r="O5314" s="12" t="n">
        <v>0.4</v>
      </c>
      <c r="P5314" s="12" t="n">
        <v>12.4</v>
      </c>
      <c r="Q5314" s="26"/>
    </row>
    <row r="5315" ht="22.5" customHeight="1">
      <c r="A5315" s="78"/>
      <c r="B5315" s="34"/>
      <c r="C5315" s="13" t="n">
        <v>91538300</v>
      </c>
      <c r="D5315" s="13" t="s">
        <v>74</v>
      </c>
      <c r="E5315" s="13" t="s">
        <v>36</v>
      </c>
      <c r="F5315" s="13" t="s">
        <v>15</v>
      </c>
      <c r="G5315" s="24" t="n">
        <v>0.14</v>
      </c>
      <c r="H5315" s="13" t="n">
        <v>300</v>
      </c>
      <c r="I5315" s="21" t="n">
        <f>G5315*H5315*7</f>
        <v>294</v>
      </c>
      <c r="J5315" s="13" t="s">
        <v>126</v>
      </c>
      <c r="K5315" s="15" t="s">
        <v>139</v>
      </c>
      <c r="L5315" s="15"/>
      <c r="M5315" s="16"/>
      <c r="N5315" s="12"/>
      <c r="O5315" s="12"/>
      <c r="P5315" s="12"/>
      <c r="Q5315" s="23" t="n">
        <f>M5317/H5315</f>
        <v>0.0233333333333333</v>
      </c>
    </row>
    <row r="5316" ht="22.5" customHeight="1">
      <c r="A5316" s="78"/>
      <c r="B5316" s="34"/>
      <c r="C5316" s="13"/>
      <c r="D5316" s="20"/>
      <c r="E5316" s="20"/>
      <c r="F5316" s="20"/>
      <c r="G5316" s="106"/>
      <c r="H5316" s="20"/>
      <c r="I5316" s="20"/>
      <c r="J5316" s="13" t="s">
        <v>127</v>
      </c>
      <c r="K5316" s="15" t="n">
        <v>1628</v>
      </c>
      <c r="L5316" s="15" t="n">
        <v>332</v>
      </c>
      <c r="M5316" s="16" t="n">
        <v>4</v>
      </c>
      <c r="N5316" s="12" t="n">
        <v>0.002</v>
      </c>
      <c r="O5316" s="12" t="n">
        <v>0.14</v>
      </c>
      <c r="P5316" s="12" t="n">
        <v>0.56</v>
      </c>
      <c r="Q5316" s="26"/>
    </row>
    <row r="5317" ht="22.5" customHeight="1">
      <c r="A5317" s="78"/>
      <c r="B5317" s="34"/>
      <c r="C5317" s="13"/>
      <c r="D5317" s="20"/>
      <c r="E5317" s="20"/>
      <c r="F5317" s="20"/>
      <c r="G5317" s="106"/>
      <c r="H5317" s="20"/>
      <c r="I5317" s="20"/>
      <c r="J5317" s="13" t="s">
        <v>128</v>
      </c>
      <c r="K5317" s="15" t="n">
        <v>3047</v>
      </c>
      <c r="L5317" s="15" t="n">
        <v>564</v>
      </c>
      <c r="M5317" s="16" t="n">
        <v>7</v>
      </c>
      <c r="N5317" s="12" t="n">
        <v>0.002</v>
      </c>
      <c r="O5317" s="12" t="n">
        <v>0.14</v>
      </c>
      <c r="P5317" s="12" t="n">
        <v>0.98</v>
      </c>
      <c r="Q5317" s="26"/>
    </row>
    <row r="5318" ht="22.5" customHeight="1">
      <c r="A5318" s="78"/>
      <c r="B5318" s="34"/>
      <c r="C5318" s="13" t="n">
        <v>91538301</v>
      </c>
      <c r="D5318" s="13" t="s">
        <v>74</v>
      </c>
      <c r="E5318" s="13" t="s">
        <v>14</v>
      </c>
      <c r="F5318" s="13" t="s">
        <v>15</v>
      </c>
      <c r="G5318" s="24" t="n">
        <v>0.22</v>
      </c>
      <c r="H5318" s="13" t="n">
        <v>200</v>
      </c>
      <c r="I5318" s="21" t="n">
        <f>G5318*H5318*7</f>
        <v>308</v>
      </c>
      <c r="J5318" s="13" t="s">
        <v>126</v>
      </c>
      <c r="K5318" s="15" t="s">
        <v>139</v>
      </c>
      <c r="L5318" s="15"/>
      <c r="M5318" s="16"/>
      <c r="N5318" s="12"/>
      <c r="O5318" s="12"/>
      <c r="P5318" s="12"/>
      <c r="Q5318" s="23" t="n">
        <f>M5320/H5318</f>
        <v>0.01</v>
      </c>
    </row>
    <row r="5319" ht="22.5" customHeight="1">
      <c r="A5319" s="78"/>
      <c r="B5319" s="34"/>
      <c r="C5319" s="13"/>
      <c r="D5319" s="20"/>
      <c r="E5319" s="20"/>
      <c r="F5319" s="20"/>
      <c r="G5319" s="106"/>
      <c r="H5319" s="20"/>
      <c r="I5319" s="20"/>
      <c r="J5319" s="13" t="s">
        <v>127</v>
      </c>
      <c r="K5319" s="15" t="n">
        <v>117</v>
      </c>
      <c r="L5319" s="15" t="n">
        <v>30</v>
      </c>
      <c r="M5319" s="16" t="n">
        <v>0</v>
      </c>
      <c r="N5319" s="12" t="n">
        <v>0</v>
      </c>
      <c r="O5319" s="12" t="n">
        <v>0</v>
      </c>
      <c r="P5319" s="12" t="n">
        <v>0</v>
      </c>
      <c r="Q5319" s="26"/>
    </row>
    <row r="5320" ht="22.5" customHeight="1">
      <c r="A5320" s="78"/>
      <c r="B5320" s="34"/>
      <c r="C5320" s="13"/>
      <c r="D5320" s="20"/>
      <c r="E5320" s="20"/>
      <c r="F5320" s="20"/>
      <c r="G5320" s="106"/>
      <c r="H5320" s="20"/>
      <c r="I5320" s="20"/>
      <c r="J5320" s="13" t="s">
        <v>128</v>
      </c>
      <c r="K5320" s="15" t="n">
        <v>250</v>
      </c>
      <c r="L5320" s="15" t="n">
        <v>70</v>
      </c>
      <c r="M5320" s="16" t="n">
        <v>2</v>
      </c>
      <c r="N5320" s="12" t="n">
        <v>0.006</v>
      </c>
      <c r="O5320" s="12" t="n">
        <v>0.22</v>
      </c>
      <c r="P5320" s="12" t="n">
        <v>0.44</v>
      </c>
      <c r="Q5320" s="26"/>
    </row>
    <row r="5321" ht="22.5" customHeight="1">
      <c r="A5321" s="78"/>
      <c r="B5321" s="34"/>
      <c r="C5321" s="13" t="n">
        <v>91538306</v>
      </c>
      <c r="D5321" s="13" t="s">
        <v>74</v>
      </c>
      <c r="E5321" s="13" t="s">
        <v>71</v>
      </c>
      <c r="F5321" s="13" t="s">
        <v>15</v>
      </c>
      <c r="G5321" s="24" t="n">
        <v>0.18</v>
      </c>
      <c r="H5321" s="13" t="n">
        <v>250</v>
      </c>
      <c r="I5321" s="21" t="n">
        <f>G5321*H5321*7</f>
        <v>315</v>
      </c>
      <c r="J5321" s="13" t="s">
        <v>126</v>
      </c>
      <c r="K5321" s="15" t="s">
        <v>139</v>
      </c>
      <c r="L5321" s="15"/>
      <c r="M5321" s="16"/>
      <c r="N5321" s="12"/>
      <c r="O5321" s="12"/>
      <c r="P5321" s="12"/>
      <c r="Q5321" s="23" t="n">
        <f>M5323/H5321</f>
        <v>0</v>
      </c>
    </row>
    <row r="5322" ht="22.5" customHeight="1">
      <c r="A5322" s="78"/>
      <c r="B5322" s="34"/>
      <c r="C5322" s="13"/>
      <c r="D5322" s="20"/>
      <c r="E5322" s="20"/>
      <c r="F5322" s="20"/>
      <c r="G5322" s="106"/>
      <c r="H5322" s="20"/>
      <c r="I5322" s="20"/>
      <c r="J5322" s="13" t="s">
        <v>127</v>
      </c>
      <c r="K5322" s="15" t="n">
        <v>836</v>
      </c>
      <c r="L5322" s="15" t="n">
        <v>248</v>
      </c>
      <c r="M5322" s="16" t="n">
        <v>0</v>
      </c>
      <c r="N5322" s="12" t="n">
        <v>0</v>
      </c>
      <c r="O5322" s="12" t="n">
        <v>0</v>
      </c>
      <c r="P5322" s="12" t="n">
        <v>0</v>
      </c>
      <c r="Q5322" s="26"/>
    </row>
    <row r="5323" ht="22.5" customHeight="1">
      <c r="A5323" s="78"/>
      <c r="B5323" s="34"/>
      <c r="C5323" s="13"/>
      <c r="D5323" s="20"/>
      <c r="E5323" s="20"/>
      <c r="F5323" s="20"/>
      <c r="G5323" s="106"/>
      <c r="H5323" s="20"/>
      <c r="I5323" s="20"/>
      <c r="J5323" s="13" t="s">
        <v>128</v>
      </c>
      <c r="K5323" s="15" t="n">
        <v>1344</v>
      </c>
      <c r="L5323" s="15" t="n">
        <v>398</v>
      </c>
      <c r="M5323" s="16" t="n">
        <v>0</v>
      </c>
      <c r="N5323" s="12" t="n">
        <v>0</v>
      </c>
      <c r="O5323" s="12" t="n">
        <v>0</v>
      </c>
      <c r="P5323" s="12" t="n">
        <v>0</v>
      </c>
      <c r="Q5323" s="26"/>
    </row>
    <row r="5324" ht="22.5" customHeight="1">
      <c r="A5324" s="78"/>
      <c r="B5324" s="34"/>
      <c r="C5324" s="13" t="n">
        <v>91538307</v>
      </c>
      <c r="D5324" s="13" t="s">
        <v>74</v>
      </c>
      <c r="E5324" s="13" t="s">
        <v>17</v>
      </c>
      <c r="F5324" s="13" t="s">
        <v>15</v>
      </c>
      <c r="G5324" s="24" t="n">
        <v>0.22</v>
      </c>
      <c r="H5324" s="13" t="n">
        <v>200</v>
      </c>
      <c r="I5324" s="21" t="n">
        <f>G5324*H5324*7</f>
        <v>308</v>
      </c>
      <c r="J5324" s="13" t="s">
        <v>126</v>
      </c>
      <c r="K5324" s="15" t="s">
        <v>139</v>
      </c>
      <c r="L5324" s="15"/>
      <c r="M5324" s="16"/>
      <c r="N5324" s="12"/>
      <c r="O5324" s="12"/>
      <c r="P5324" s="12"/>
      <c r="Q5324" s="23" t="n">
        <f>M5326/H5324</f>
        <v>0</v>
      </c>
    </row>
    <row r="5325" ht="22.5" customHeight="1">
      <c r="A5325" s="78"/>
      <c r="B5325" s="34"/>
      <c r="C5325" s="13"/>
      <c r="D5325" s="20"/>
      <c r="E5325" s="20"/>
      <c r="F5325" s="20"/>
      <c r="G5325" s="106"/>
      <c r="H5325" s="20"/>
      <c r="I5325" s="20"/>
      <c r="J5325" s="13" t="s">
        <v>127</v>
      </c>
      <c r="K5325" s="15" t="n">
        <v>9</v>
      </c>
      <c r="L5325" s="15" t="n">
        <v>0</v>
      </c>
      <c r="M5325" s="16" t="n">
        <v>0</v>
      </c>
      <c r="N5325" s="12" t="n">
        <v>0</v>
      </c>
      <c r="O5325" s="12" t="n">
        <v>0</v>
      </c>
      <c r="P5325" s="12" t="n">
        <v>0</v>
      </c>
      <c r="Q5325" s="26"/>
    </row>
    <row r="5326" ht="22.5" customHeight="1">
      <c r="A5326" s="78"/>
      <c r="B5326" s="34"/>
      <c r="C5326" s="13"/>
      <c r="D5326" s="20"/>
      <c r="E5326" s="20"/>
      <c r="F5326" s="20"/>
      <c r="G5326" s="106"/>
      <c r="H5326" s="20"/>
      <c r="I5326" s="20"/>
      <c r="J5326" s="13" t="s">
        <v>128</v>
      </c>
      <c r="K5326" s="15" t="n">
        <v>19</v>
      </c>
      <c r="L5326" s="15" t="n">
        <v>2</v>
      </c>
      <c r="M5326" s="16" t="n">
        <v>0</v>
      </c>
      <c r="N5326" s="12" t="n">
        <v>0</v>
      </c>
      <c r="O5326" s="12" t="n">
        <v>0</v>
      </c>
      <c r="P5326" s="12" t="n">
        <v>0</v>
      </c>
      <c r="Q5326" s="26"/>
    </row>
    <row r="5327" ht="22.5" customHeight="1">
      <c r="A5327" s="78"/>
      <c r="B5327" s="34"/>
      <c r="C5327" s="13" t="n">
        <v>91538308</v>
      </c>
      <c r="D5327" s="13" t="s">
        <v>74</v>
      </c>
      <c r="E5327" s="13" t="s">
        <v>11</v>
      </c>
      <c r="F5327" s="13" t="s">
        <v>15</v>
      </c>
      <c r="G5327" s="24" t="n">
        <v>0.18</v>
      </c>
      <c r="H5327" s="13" t="n">
        <v>200</v>
      </c>
      <c r="I5327" s="21" t="n">
        <f>G5327*H5327*7</f>
        <v>252</v>
      </c>
      <c r="J5327" s="13" t="s">
        <v>126</v>
      </c>
      <c r="K5327" s="15" t="s">
        <v>139</v>
      </c>
      <c r="L5327" s="15"/>
      <c r="M5327" s="16"/>
      <c r="N5327" s="12"/>
      <c r="O5327" s="12"/>
      <c r="P5327" s="12"/>
      <c r="Q5327" s="23" t="n">
        <f>M5329/H5327</f>
        <v>0</v>
      </c>
    </row>
    <row r="5328" ht="22.5" customHeight="1">
      <c r="A5328" s="78"/>
      <c r="B5328" s="34"/>
      <c r="C5328" s="13"/>
      <c r="D5328" s="20"/>
      <c r="E5328" s="20"/>
      <c r="F5328" s="20"/>
      <c r="G5328" s="106"/>
      <c r="H5328" s="20"/>
      <c r="I5328" s="20"/>
      <c r="J5328" s="13" t="s">
        <v>127</v>
      </c>
      <c r="K5328" s="15" t="n">
        <v>26</v>
      </c>
      <c r="L5328" s="15" t="n">
        <v>0</v>
      </c>
      <c r="M5328" s="16" t="n">
        <v>0</v>
      </c>
      <c r="N5328" s="12" t="n">
        <v>0</v>
      </c>
      <c r="O5328" s="12" t="n">
        <v>0</v>
      </c>
      <c r="P5328" s="12" t="n">
        <v>0</v>
      </c>
      <c r="Q5328" s="26"/>
    </row>
    <row r="5329" ht="22.5" customHeight="1">
      <c r="A5329" s="78"/>
      <c r="B5329" s="34"/>
      <c r="C5329" s="13"/>
      <c r="D5329" s="20"/>
      <c r="E5329" s="20"/>
      <c r="F5329" s="20"/>
      <c r="G5329" s="106"/>
      <c r="H5329" s="20"/>
      <c r="I5329" s="20"/>
      <c r="J5329" s="13" t="s">
        <v>128</v>
      </c>
      <c r="K5329" s="15" t="n">
        <v>63</v>
      </c>
      <c r="L5329" s="15" t="n">
        <v>3</v>
      </c>
      <c r="M5329" s="16" t="n">
        <v>0</v>
      </c>
      <c r="N5329" s="12" t="n">
        <v>0</v>
      </c>
      <c r="O5329" s="12" t="n">
        <v>0</v>
      </c>
      <c r="P5329" s="12" t="n">
        <v>0</v>
      </c>
      <c r="Q5329" s="26"/>
    </row>
    <row r="5330" ht="22.5" customHeight="1">
      <c r="A5330" s="78"/>
      <c r="B5330" s="34"/>
      <c r="C5330" s="13" t="n">
        <v>91538309</v>
      </c>
      <c r="D5330" s="13" t="s">
        <v>74</v>
      </c>
      <c r="E5330" s="13" t="s">
        <v>46</v>
      </c>
      <c r="F5330" s="13" t="s">
        <v>15</v>
      </c>
      <c r="G5330" s="24" t="n">
        <v>0.18</v>
      </c>
      <c r="H5330" s="13" t="n">
        <v>198</v>
      </c>
      <c r="I5330" s="21" t="n">
        <f>G5330*H5330*7</f>
        <v>249.48</v>
      </c>
      <c r="J5330" s="13" t="s">
        <v>126</v>
      </c>
      <c r="K5330" s="15" t="s">
        <v>139</v>
      </c>
      <c r="L5330" s="15"/>
      <c r="M5330" s="16"/>
      <c r="N5330" s="12"/>
      <c r="O5330" s="12"/>
      <c r="P5330" s="12"/>
      <c r="Q5330" s="23" t="n">
        <f>M5332/H5330</f>
        <v>0.0101010101010101</v>
      </c>
    </row>
    <row r="5331" ht="22.5" customHeight="1">
      <c r="A5331" s="78"/>
      <c r="B5331" s="34"/>
      <c r="C5331" s="13"/>
      <c r="D5331" s="20"/>
      <c r="E5331" s="20"/>
      <c r="F5331" s="20"/>
      <c r="G5331" s="106"/>
      <c r="H5331" s="20"/>
      <c r="I5331" s="20"/>
      <c r="J5331" s="13" t="s">
        <v>127</v>
      </c>
      <c r="K5331" s="15" t="n">
        <v>112</v>
      </c>
      <c r="L5331" s="15" t="n">
        <v>26</v>
      </c>
      <c r="M5331" s="16" t="n">
        <v>1</v>
      </c>
      <c r="N5331" s="12" t="n">
        <v>0.007</v>
      </c>
      <c r="O5331" s="12" t="n">
        <v>0.18</v>
      </c>
      <c r="P5331" s="12" t="n">
        <v>0.18</v>
      </c>
      <c r="Q5331" s="26"/>
    </row>
    <row r="5332" ht="22.5" customHeight="1">
      <c r="A5332" s="78"/>
      <c r="B5332" s="34"/>
      <c r="C5332" s="13"/>
      <c r="D5332" s="20"/>
      <c r="E5332" s="20"/>
      <c r="F5332" s="20"/>
      <c r="G5332" s="106"/>
      <c r="H5332" s="20"/>
      <c r="I5332" s="20"/>
      <c r="J5332" s="13" t="s">
        <v>128</v>
      </c>
      <c r="K5332" s="15" t="n">
        <v>221</v>
      </c>
      <c r="L5332" s="15" t="n">
        <v>43</v>
      </c>
      <c r="M5332" s="16" t="n">
        <v>2</v>
      </c>
      <c r="N5332" s="12" t="n">
        <v>0.008</v>
      </c>
      <c r="O5332" s="12" t="n">
        <v>0.18</v>
      </c>
      <c r="P5332" s="12" t="n">
        <v>0.36</v>
      </c>
      <c r="Q5332" s="26"/>
    </row>
    <row r="5333" ht="22.5" customHeight="1">
      <c r="A5333" s="78"/>
      <c r="B5333" s="34"/>
      <c r="C5333" s="13" t="n">
        <v>11511535</v>
      </c>
      <c r="D5333" s="13" t="s">
        <v>81</v>
      </c>
      <c r="E5333" s="13" t="s">
        <v>14</v>
      </c>
      <c r="F5333" s="13" t="s">
        <v>26</v>
      </c>
      <c r="G5333" s="24" t="n">
        <v>0.3</v>
      </c>
      <c r="H5333" s="13" t="n">
        <v>200</v>
      </c>
      <c r="I5333" s="21" t="n">
        <f>G5333*H5333*7</f>
        <v>420</v>
      </c>
      <c r="J5333" s="13" t="s">
        <v>126</v>
      </c>
      <c r="K5333" s="15" t="n">
        <v>31332</v>
      </c>
      <c r="L5333" s="15" t="n">
        <v>107</v>
      </c>
      <c r="M5333" s="16" t="n">
        <v>3</v>
      </c>
      <c r="N5333" s="12" t="n">
        <v>0.04</v>
      </c>
      <c r="O5333" s="12" t="n">
        <v>1.28</v>
      </c>
      <c r="P5333" s="12" t="n">
        <v>3.84</v>
      </c>
      <c r="Q5333" s="23" t="n">
        <f>M5335/H5333</f>
        <v>0.85</v>
      </c>
    </row>
    <row r="5334" ht="22.5" customHeight="1">
      <c r="A5334" s="78"/>
      <c r="B5334" s="34"/>
      <c r="C5334" s="13"/>
      <c r="D5334" s="20"/>
      <c r="E5334" s="20"/>
      <c r="F5334" s="20"/>
      <c r="G5334" s="106"/>
      <c r="H5334" s="20"/>
      <c r="I5334" s="20"/>
      <c r="J5334" s="13" t="s">
        <v>127</v>
      </c>
      <c r="K5334" s="15" t="n">
        <v>250319</v>
      </c>
      <c r="L5334" s="15" t="n">
        <v>1172</v>
      </c>
      <c r="M5334" s="16" t="n">
        <v>89</v>
      </c>
      <c r="N5334" s="12" t="n">
        <v>0.03</v>
      </c>
      <c r="O5334" s="12" t="n">
        <v>0.42</v>
      </c>
      <c r="P5334" s="12" t="n">
        <v>37.68</v>
      </c>
      <c r="Q5334" s="26"/>
    </row>
    <row r="5335" ht="22.5" customHeight="1">
      <c r="A5335" s="78"/>
      <c r="B5335" s="34"/>
      <c r="C5335" s="13"/>
      <c r="D5335" s="20"/>
      <c r="E5335" s="20"/>
      <c r="F5335" s="20"/>
      <c r="G5335" s="106"/>
      <c r="H5335" s="20"/>
      <c r="I5335" s="47"/>
      <c r="J5335" s="38" t="s">
        <v>128</v>
      </c>
      <c r="K5335" s="15" t="n">
        <v>371626</v>
      </c>
      <c r="L5335" s="15" t="n">
        <v>1904</v>
      </c>
      <c r="M5335" s="16" t="n">
        <v>170</v>
      </c>
      <c r="N5335" s="12" t="n">
        <v>0.03</v>
      </c>
      <c r="O5335" s="12" t="n">
        <v>0.34</v>
      </c>
      <c r="P5335" s="12" t="n">
        <v>58.07</v>
      </c>
      <c r="Q5335" s="26"/>
    </row>
    <row r="5336" ht="22.5" customHeight="1">
      <c r="A5336" s="78"/>
      <c r="B5336" s="34"/>
      <c r="C5336" s="13" t="n">
        <v>11792342</v>
      </c>
      <c r="D5336" s="13" t="s">
        <v>87</v>
      </c>
      <c r="E5336" s="13" t="s">
        <v>42</v>
      </c>
      <c r="F5336" s="13" t="s">
        <v>15</v>
      </c>
      <c r="G5336" s="24" t="n">
        <v>0.2</v>
      </c>
      <c r="H5336" s="52" t="n">
        <v>40</v>
      </c>
      <c r="I5336" s="21" t="n">
        <f>G5336*H5336*7</f>
        <v>56</v>
      </c>
      <c r="J5336" s="13" t="s">
        <v>126</v>
      </c>
      <c r="K5336" s="15" t="n">
        <v>55</v>
      </c>
      <c r="L5336" s="15" t="n">
        <v>5</v>
      </c>
      <c r="M5336" s="16" t="n">
        <v>0</v>
      </c>
      <c r="N5336" s="12" t="n">
        <v>0</v>
      </c>
      <c r="O5336" s="12" t="n">
        <v>0</v>
      </c>
      <c r="P5336" s="12" t="n">
        <v>0</v>
      </c>
      <c r="Q5336" s="23" t="n">
        <f>M5338/H5336</f>
        <v>0.05</v>
      </c>
    </row>
    <row r="5337" ht="22.5" customHeight="1">
      <c r="A5337" s="78"/>
      <c r="B5337" s="34"/>
      <c r="C5337" s="13"/>
      <c r="D5337" s="20"/>
      <c r="E5337" s="20"/>
      <c r="F5337" s="20"/>
      <c r="G5337" s="106"/>
      <c r="H5337" s="54"/>
      <c r="I5337" s="20"/>
      <c r="J5337" s="13" t="s">
        <v>127</v>
      </c>
      <c r="K5337" s="15" t="n">
        <v>5112</v>
      </c>
      <c r="L5337" s="15" t="n">
        <v>366</v>
      </c>
      <c r="M5337" s="16" t="n">
        <v>2</v>
      </c>
      <c r="N5337" s="12" t="n">
        <v>0.001</v>
      </c>
      <c r="O5337" s="12" t="n">
        <v>0.2</v>
      </c>
      <c r="P5337" s="12" t="n">
        <v>0.4</v>
      </c>
      <c r="Q5337" s="26"/>
    </row>
    <row r="5338" ht="22.5" customHeight="1">
      <c r="A5338" s="78"/>
      <c r="B5338" s="34"/>
      <c r="C5338" s="13"/>
      <c r="D5338" s="20"/>
      <c r="E5338" s="20"/>
      <c r="F5338" s="20"/>
      <c r="G5338" s="107"/>
      <c r="H5338" s="55"/>
      <c r="I5338" s="20"/>
      <c r="J5338" s="13" t="s">
        <v>128</v>
      </c>
      <c r="K5338" s="15" t="n">
        <v>10266</v>
      </c>
      <c r="L5338" s="15" t="n">
        <v>614</v>
      </c>
      <c r="M5338" s="16" t="n">
        <v>2</v>
      </c>
      <c r="N5338" s="12" t="n">
        <v>0.001</v>
      </c>
      <c r="O5338" s="12" t="n">
        <v>0.2</v>
      </c>
      <c r="P5338" s="12" t="n">
        <v>0.4</v>
      </c>
      <c r="Q5338" s="26"/>
    </row>
    <row r="5339" ht="22.5" customHeight="1">
      <c r="A5339" s="78"/>
      <c r="B5339" s="34"/>
      <c r="C5339" s="13" t="n">
        <v>5365722</v>
      </c>
      <c r="D5339" s="13" t="s">
        <v>67</v>
      </c>
      <c r="E5339" s="13" t="s">
        <v>65</v>
      </c>
      <c r="F5339" s="13" t="s">
        <v>12</v>
      </c>
      <c r="G5339" s="24" t="n">
        <v>0.3</v>
      </c>
      <c r="H5339" s="52" t="n">
        <v>50</v>
      </c>
      <c r="I5339" s="21" t="n">
        <f>G5339*H5339*7</f>
        <v>105</v>
      </c>
      <c r="J5339" s="13" t="s">
        <v>126</v>
      </c>
      <c r="K5339" s="15" t="n">
        <v>261</v>
      </c>
      <c r="L5339" s="15" t="n">
        <v>120</v>
      </c>
      <c r="M5339" s="16" t="n">
        <v>0</v>
      </c>
      <c r="N5339" s="12" t="n">
        <v>0.006</v>
      </c>
      <c r="O5339" s="12" t="n">
        <v>0</v>
      </c>
      <c r="P5339" s="12" t="n">
        <v>0.7136</v>
      </c>
      <c r="Q5339" s="23" t="n">
        <f>M5341/H5339</f>
        <v>0.44</v>
      </c>
    </row>
    <row r="5340" ht="22.5" customHeight="1">
      <c r="A5340" s="78"/>
      <c r="B5340" s="34"/>
      <c r="C5340" s="13"/>
      <c r="D5340" s="20"/>
      <c r="E5340" s="20"/>
      <c r="F5340" s="20"/>
      <c r="G5340" s="106"/>
      <c r="H5340" s="54"/>
      <c r="I5340" s="20"/>
      <c r="J5340" s="13" t="s">
        <v>127</v>
      </c>
      <c r="K5340" s="15" t="n">
        <v>4200</v>
      </c>
      <c r="L5340" s="15" t="n">
        <v>1235</v>
      </c>
      <c r="M5340" s="16" t="n">
        <v>20</v>
      </c>
      <c r="N5340" s="12" t="n">
        <v>0.004</v>
      </c>
      <c r="O5340" s="12" t="n">
        <v>0.231</v>
      </c>
      <c r="P5340" s="12" t="n">
        <v>4.6249</v>
      </c>
      <c r="Q5340" s="26"/>
    </row>
    <row r="5341" ht="22.5" customHeight="1">
      <c r="A5341" s="78"/>
      <c r="B5341" s="34"/>
      <c r="C5341" s="13"/>
      <c r="D5341" s="20"/>
      <c r="E5341" s="20"/>
      <c r="F5341" s="20"/>
      <c r="G5341" s="107"/>
      <c r="H5341" s="55"/>
      <c r="I5341" s="20"/>
      <c r="J5341" s="13" t="s">
        <v>128</v>
      </c>
      <c r="K5341" s="15" t="n">
        <v>11268</v>
      </c>
      <c r="L5341" s="15" t="n">
        <v>3494</v>
      </c>
      <c r="M5341" s="16" t="n">
        <v>22</v>
      </c>
      <c r="N5341" s="12" t="n">
        <v>0.002</v>
      </c>
      <c r="O5341" s="12" t="n">
        <v>0.251</v>
      </c>
      <c r="P5341" s="12" t="n">
        <v>5.5215</v>
      </c>
      <c r="Q5341" s="26"/>
    </row>
    <row r="5342" ht="22.5" customHeight="1">
      <c r="A5342" s="78"/>
      <c r="B5342" s="34"/>
      <c r="C5342" s="13" t="n">
        <v>11924654</v>
      </c>
      <c r="D5342" s="13" t="s">
        <v>67</v>
      </c>
      <c r="E5342" s="13" t="s">
        <v>65</v>
      </c>
      <c r="F5342" s="13" t="s">
        <v>12</v>
      </c>
      <c r="G5342" s="24" t="n">
        <v>0.3</v>
      </c>
      <c r="H5342" s="52" t="n">
        <v>50</v>
      </c>
      <c r="I5342" s="21" t="n">
        <f>G5342*H5342*7</f>
        <v>105</v>
      </c>
      <c r="J5342" s="13" t="s">
        <v>126</v>
      </c>
      <c r="K5342" s="15" t="s">
        <v>139</v>
      </c>
      <c r="L5342" s="15"/>
      <c r="M5342" s="16"/>
      <c r="N5342" s="12"/>
      <c r="O5342" s="12"/>
      <c r="P5342" s="12"/>
      <c r="Q5342" s="23" t="n">
        <f>M5344/H5342</f>
        <v>0</v>
      </c>
    </row>
    <row r="5343" ht="22.5" customHeight="1">
      <c r="A5343" s="78"/>
      <c r="B5343" s="34"/>
      <c r="C5343" s="13"/>
      <c r="D5343" s="20"/>
      <c r="E5343" s="20"/>
      <c r="F5343" s="20"/>
      <c r="G5343" s="106"/>
      <c r="H5343" s="54"/>
      <c r="I5343" s="20"/>
      <c r="J5343" s="13" t="s">
        <v>127</v>
      </c>
      <c r="K5343" s="15" t="n">
        <v>186</v>
      </c>
      <c r="L5343" s="15" t="n">
        <v>51</v>
      </c>
      <c r="M5343" s="16" t="n">
        <v>0</v>
      </c>
      <c r="N5343" s="12" t="n">
        <v>0.001</v>
      </c>
      <c r="O5343" s="12" t="n">
        <v>0</v>
      </c>
      <c r="P5343" s="12" t="n">
        <v>0.0364</v>
      </c>
      <c r="Q5343" s="26"/>
    </row>
    <row r="5344" ht="22.5" customHeight="1">
      <c r="A5344" s="78"/>
      <c r="B5344" s="34"/>
      <c r="C5344" s="13"/>
      <c r="D5344" s="20"/>
      <c r="E5344" s="20"/>
      <c r="F5344" s="20"/>
      <c r="G5344" s="107"/>
      <c r="H5344" s="55"/>
      <c r="I5344" s="20"/>
      <c r="J5344" s="13" t="s">
        <v>128</v>
      </c>
      <c r="K5344" s="15" t="n">
        <v>501</v>
      </c>
      <c r="L5344" s="15" t="n">
        <v>153</v>
      </c>
      <c r="M5344" s="16" t="n">
        <v>0</v>
      </c>
      <c r="N5344" s="12" t="n">
        <v>0.001</v>
      </c>
      <c r="O5344" s="12" t="n">
        <v>0</v>
      </c>
      <c r="P5344" s="12" t="n">
        <v>0.0527</v>
      </c>
      <c r="Q5344" s="26"/>
    </row>
    <row r="5345" ht="22.5" customHeight="1">
      <c r="A5345" s="78"/>
      <c r="B5345" s="34"/>
      <c r="C5345" s="13" t="n">
        <v>12011132</v>
      </c>
      <c r="D5345" s="13" t="s">
        <v>88</v>
      </c>
      <c r="E5345" s="13" t="s">
        <v>14</v>
      </c>
      <c r="F5345" s="13" t="s">
        <v>15</v>
      </c>
      <c r="G5345" s="24" t="n">
        <v>0.2</v>
      </c>
      <c r="H5345" s="52" t="n">
        <v>100</v>
      </c>
      <c r="I5345" s="21" t="n">
        <f>G5345*H5345*7</f>
        <v>140</v>
      </c>
      <c r="J5345" s="13" t="s">
        <v>126</v>
      </c>
      <c r="K5345" s="15" t="n">
        <v>48</v>
      </c>
      <c r="L5345" s="15" t="n">
        <v>25</v>
      </c>
      <c r="M5345" s="16" t="n">
        <v>1</v>
      </c>
      <c r="N5345" s="12" t="n">
        <v>0.008</v>
      </c>
      <c r="O5345" s="12" t="n">
        <v>0.2</v>
      </c>
      <c r="P5345" s="12" t="n">
        <v>0.2</v>
      </c>
      <c r="Q5345" s="23" t="n">
        <f>M5347/H5345</f>
        <v>1</v>
      </c>
    </row>
    <row r="5346" ht="22.5" customHeight="1">
      <c r="A5346" s="78"/>
      <c r="B5346" s="34"/>
      <c r="C5346" s="13"/>
      <c r="D5346" s="20"/>
      <c r="E5346" s="20"/>
      <c r="F5346" s="20"/>
      <c r="G5346" s="106"/>
      <c r="H5346" s="54"/>
      <c r="I5346" s="20"/>
      <c r="J5346" s="13" t="s">
        <v>127</v>
      </c>
      <c r="K5346" s="15" t="n">
        <v>956</v>
      </c>
      <c r="L5346" s="15" t="n">
        <v>395</v>
      </c>
      <c r="M5346" s="16" t="n">
        <v>12</v>
      </c>
      <c r="N5346" s="12" t="n">
        <v>0.006</v>
      </c>
      <c r="O5346" s="12" t="n">
        <v>0.2</v>
      </c>
      <c r="P5346" s="12" t="n">
        <v>2.4</v>
      </c>
      <c r="Q5346" s="26"/>
    </row>
    <row r="5347" ht="22.5" customHeight="1">
      <c r="A5347" s="78"/>
      <c r="B5347" s="34"/>
      <c r="C5347" s="13"/>
      <c r="D5347" s="20"/>
      <c r="E5347" s="20"/>
      <c r="F5347" s="20"/>
      <c r="G5347" s="107"/>
      <c r="H5347" s="55"/>
      <c r="I5347" s="20"/>
      <c r="J5347" s="13" t="s">
        <v>128</v>
      </c>
      <c r="K5347" s="15" t="n">
        <v>48708</v>
      </c>
      <c r="L5347" s="15" t="n">
        <v>23111</v>
      </c>
      <c r="M5347" s="16" t="n">
        <v>100</v>
      </c>
      <c r="N5347" s="12" t="n">
        <v>0.001</v>
      </c>
      <c r="O5347" s="12" t="n">
        <v>0.2</v>
      </c>
      <c r="P5347" s="12" t="n">
        <v>20</v>
      </c>
      <c r="Q5347" s="26"/>
    </row>
    <row r="5348" ht="22.5" customHeight="1">
      <c r="A5348" s="78"/>
      <c r="B5348" s="34"/>
      <c r="C5348" s="13" t="n">
        <v>12039225</v>
      </c>
      <c r="D5348" s="11" t="s">
        <v>90</v>
      </c>
      <c r="E5348" s="13" t="s">
        <v>36</v>
      </c>
      <c r="F5348" s="13" t="s">
        <v>15</v>
      </c>
      <c r="G5348" s="24" t="n">
        <v>0.2</v>
      </c>
      <c r="H5348" s="52" t="n">
        <v>100</v>
      </c>
      <c r="I5348" s="21" t="n">
        <f>G5348*H5348*7</f>
        <v>140</v>
      </c>
      <c r="J5348" s="13" t="s">
        <v>126</v>
      </c>
      <c r="K5348" s="15" t="n">
        <v>173</v>
      </c>
      <c r="L5348" s="15" t="n">
        <v>59</v>
      </c>
      <c r="M5348" s="16" t="n">
        <v>3</v>
      </c>
      <c r="N5348" s="12" t="n">
        <v>0.01</v>
      </c>
      <c r="O5348" s="12" t="n">
        <v>0.2</v>
      </c>
      <c r="P5348" s="12" t="n">
        <v>0.6</v>
      </c>
      <c r="Q5348" s="23" t="n">
        <f>M5350/H5348</f>
        <v>0.38</v>
      </c>
    </row>
    <row r="5349" ht="22.5" customHeight="1">
      <c r="A5349" s="78"/>
      <c r="B5349" s="34"/>
      <c r="C5349" s="13"/>
      <c r="D5349" s="13"/>
      <c r="E5349" s="20"/>
      <c r="F5349" s="20"/>
      <c r="G5349" s="106"/>
      <c r="H5349" s="54"/>
      <c r="I5349" s="20"/>
      <c r="J5349" s="13" t="s">
        <v>127</v>
      </c>
      <c r="K5349" s="15" t="n">
        <v>4209</v>
      </c>
      <c r="L5349" s="15" t="n">
        <v>1882</v>
      </c>
      <c r="M5349" s="16" t="n">
        <v>38</v>
      </c>
      <c r="N5349" s="12" t="n">
        <v>0.004</v>
      </c>
      <c r="O5349" s="12" t="n">
        <v>0.2</v>
      </c>
      <c r="P5349" s="12" t="n">
        <v>7.6</v>
      </c>
      <c r="Q5349" s="26"/>
      <c r="R5349" s="4" t="s">
        <v>189</v>
      </c>
    </row>
    <row r="5350" ht="22.5" customHeight="1">
      <c r="A5350" s="78"/>
      <c r="B5350" s="34"/>
      <c r="C5350" s="13"/>
      <c r="D5350" s="13"/>
      <c r="E5350" s="20"/>
      <c r="F5350" s="20"/>
      <c r="G5350" s="107"/>
      <c r="H5350" s="55"/>
      <c r="I5350" s="20"/>
      <c r="J5350" s="13" t="s">
        <v>128</v>
      </c>
      <c r="K5350" s="15" t="n">
        <v>4210</v>
      </c>
      <c r="L5350" s="15" t="n">
        <v>1883</v>
      </c>
      <c r="M5350" s="16" t="n">
        <v>38</v>
      </c>
      <c r="N5350" s="12" t="n">
        <v>0.004</v>
      </c>
      <c r="O5350" s="12" t="n">
        <v>0.2</v>
      </c>
      <c r="P5350" s="12" t="n">
        <v>7.6</v>
      </c>
      <c r="Q5350" s="26"/>
    </row>
    <row r="5351" ht="22.5" customHeight="1">
      <c r="A5351" s="78"/>
      <c r="B5351" s="34"/>
      <c r="C5351" s="13" t="n">
        <v>12072287</v>
      </c>
      <c r="D5351" s="13" t="s">
        <v>81</v>
      </c>
      <c r="E5351" s="13" t="s">
        <v>14</v>
      </c>
      <c r="F5351" s="13" t="s">
        <v>15</v>
      </c>
      <c r="G5351" s="24" t="n">
        <v>0.5</v>
      </c>
      <c r="H5351" s="52" t="n">
        <v>200</v>
      </c>
      <c r="I5351" s="21" t="n">
        <f>G5351*H5351*7</f>
        <v>700</v>
      </c>
      <c r="J5351" s="13" t="s">
        <v>126</v>
      </c>
      <c r="K5351" s="15" t="n">
        <v>136</v>
      </c>
      <c r="L5351" s="15" t="n">
        <v>19</v>
      </c>
      <c r="M5351" s="16" t="n">
        <v>0</v>
      </c>
      <c r="N5351" s="12" t="n">
        <v>0</v>
      </c>
      <c r="O5351" s="12" t="n">
        <v>0</v>
      </c>
      <c r="P5351" s="12" t="n">
        <v>0</v>
      </c>
      <c r="Q5351" s="23" t="n">
        <f>M5353/H5351</f>
        <v>0.395</v>
      </c>
    </row>
    <row r="5352" ht="22.5" customHeight="1">
      <c r="A5352" s="78"/>
      <c r="B5352" s="34"/>
      <c r="C5352" s="13"/>
      <c r="D5352" s="20"/>
      <c r="E5352" s="20"/>
      <c r="F5352" s="20"/>
      <c r="G5352" s="106"/>
      <c r="H5352" s="54"/>
      <c r="I5352" s="20"/>
      <c r="J5352" s="13" t="s">
        <v>127</v>
      </c>
      <c r="K5352" s="15" t="n">
        <v>1863</v>
      </c>
      <c r="L5352" s="15" t="n">
        <v>388</v>
      </c>
      <c r="M5352" s="16" t="n">
        <v>20</v>
      </c>
      <c r="N5352" s="12" t="n">
        <v>0.006</v>
      </c>
      <c r="O5352" s="12" t="n">
        <v>0.113</v>
      </c>
      <c r="P5352" s="12" t="n">
        <v>2.26</v>
      </c>
      <c r="Q5352" s="26"/>
    </row>
    <row r="5353" ht="22.5" customHeight="1">
      <c r="A5353" s="79"/>
      <c r="B5353" s="30"/>
      <c r="C5353" s="13"/>
      <c r="D5353" s="20"/>
      <c r="E5353" s="20"/>
      <c r="F5353" s="20"/>
      <c r="G5353" s="107"/>
      <c r="H5353" s="55"/>
      <c r="I5353" s="20"/>
      <c r="J5353" s="13" t="s">
        <v>128</v>
      </c>
      <c r="K5353" s="15" t="n">
        <v>4256</v>
      </c>
      <c r="L5353" s="15" t="n">
        <v>1383</v>
      </c>
      <c r="M5353" s="16" t="n">
        <v>79</v>
      </c>
      <c r="N5353" s="12" t="n">
        <v>0.007</v>
      </c>
      <c r="O5353" s="12" t="n">
        <v>0.117</v>
      </c>
      <c r="P5353" s="12" t="n">
        <v>9.28</v>
      </c>
      <c r="Q5353" s="26"/>
    </row>
    <row r="5354" ht="22.5" customHeight="1">
      <c r="A5354" s="19"/>
      <c r="C5354" s="11"/>
      <c r="D5354" s="11"/>
      <c r="E5354" s="11"/>
      <c r="F5354" s="11"/>
      <c r="G5354" s="18"/>
      <c r="H5354" s="11"/>
      <c r="I5354" s="18"/>
      <c r="J5354" s="11"/>
      <c r="K5354" s="16"/>
      <c r="L5354" s="16"/>
      <c r="M5354" s="16"/>
      <c r="N5354" s="16"/>
      <c r="O5354" s="16"/>
      <c r="P5354" s="71"/>
      <c r="Q5354" s="8"/>
    </row>
    <row r="5355" ht="22.5" customHeight="1">
      <c r="A5355" s="19" t="s">
        <v>123</v>
      </c>
      <c r="B5355" s="9" t="s">
        <v>140</v>
      </c>
      <c r="C5355" s="11"/>
      <c r="D5355" s="11"/>
      <c r="E5355" s="11"/>
      <c r="F5355" s="11"/>
      <c r="G5355" s="18"/>
      <c r="H5355" s="11"/>
      <c r="I5355" s="18"/>
      <c r="J5355" s="11"/>
      <c r="K5355" s="22" t="n">
        <f>SUM(K5356:K5487)</f>
        <v>11125850</v>
      </c>
      <c r="L5355" s="22" t="n">
        <f>SUM(L5356:L5487)</f>
        <v>1520140</v>
      </c>
      <c r="M5355" s="16"/>
      <c r="N5355" s="16"/>
      <c r="O5355" s="16"/>
      <c r="P5355" s="25" t="n">
        <f>SUM(P5356:P5487)</f>
        <v>4588.2202</v>
      </c>
      <c r="Q5355" s="8"/>
    </row>
    <row r="5356" ht="22.5" customHeight="1">
      <c r="A5356" s="27" t="n">
        <v>46278</v>
      </c>
      <c r="B5356" s="76" t="s">
        <v>125</v>
      </c>
      <c r="C5356" s="13" t="n">
        <v>10813123</v>
      </c>
      <c r="D5356" s="13" t="s">
        <v>10</v>
      </c>
      <c r="E5356" s="13" t="s">
        <v>11</v>
      </c>
      <c r="F5356" s="13" t="s">
        <v>12</v>
      </c>
      <c r="G5356" s="21" t="n">
        <v>0.25</v>
      </c>
      <c r="H5356" s="13" t="n">
        <v>1000</v>
      </c>
      <c r="I5356" s="21" t="n">
        <f>G5356*H5356*7</f>
        <v>1750</v>
      </c>
      <c r="J5356" s="14" t="s">
        <v>128</v>
      </c>
      <c r="K5356" s="11" t="n">
        <v>79555</v>
      </c>
      <c r="L5356" s="11" t="n">
        <v>8062</v>
      </c>
      <c r="M5356" s="11" t="n">
        <v>88</v>
      </c>
      <c r="N5356" s="12" t="n">
        <v>0.003</v>
      </c>
      <c r="O5356" s="12" t="n">
        <v>0.3127</v>
      </c>
      <c r="P5356" s="12" t="n">
        <v>27.5179</v>
      </c>
      <c r="Q5356" s="23" t="n">
        <f>M5356/H5356</f>
        <v>0.088</v>
      </c>
    </row>
    <row r="5357" ht="22.5" customHeight="1">
      <c r="A5357" s="32"/>
      <c r="B5357" s="34"/>
      <c r="C5357" s="13" t="n">
        <v>1745925</v>
      </c>
      <c r="D5357" s="13" t="s">
        <v>13</v>
      </c>
      <c r="E5357" s="13" t="s">
        <v>14</v>
      </c>
      <c r="F5357" s="13" t="s">
        <v>15</v>
      </c>
      <c r="G5357" s="21" t="n">
        <v>0.15</v>
      </c>
      <c r="H5357" s="13" t="n">
        <v>500</v>
      </c>
      <c r="I5357" s="21" t="n">
        <f>G5357*H5357*7</f>
        <v>525</v>
      </c>
      <c r="J5357" s="14" t="s">
        <v>128</v>
      </c>
      <c r="K5357" s="17" t="n">
        <v>77632</v>
      </c>
      <c r="L5357" s="15" t="n">
        <v>35695</v>
      </c>
      <c r="M5357" s="15" t="n">
        <v>500</v>
      </c>
      <c r="N5357" s="12" t="n">
        <v>0.002</v>
      </c>
      <c r="O5357" s="12" t="n">
        <v>0.15</v>
      </c>
      <c r="P5357" s="12" t="n">
        <v>75</v>
      </c>
      <c r="Q5357" s="23" t="n">
        <f>M5357/H5357</f>
        <v>1</v>
      </c>
    </row>
    <row r="5358" ht="22.5" customHeight="1">
      <c r="A5358" s="32"/>
      <c r="B5358" s="34"/>
      <c r="C5358" s="13" t="n">
        <v>6951600</v>
      </c>
      <c r="D5358" s="13" t="s">
        <v>16</v>
      </c>
      <c r="E5358" s="13" t="s">
        <v>17</v>
      </c>
      <c r="F5358" s="13" t="s">
        <v>15</v>
      </c>
      <c r="G5358" s="21" t="n">
        <v>0.17</v>
      </c>
      <c r="H5358" s="13" t="n">
        <v>100</v>
      </c>
      <c r="I5358" s="21" t="n">
        <f>G5358*H5358*7</f>
        <v>119</v>
      </c>
      <c r="J5358" s="14" t="s">
        <v>128</v>
      </c>
      <c r="K5358" s="15" t="n">
        <v>19347</v>
      </c>
      <c r="L5358" s="15" t="n">
        <v>8288</v>
      </c>
      <c r="M5358" s="15" t="n">
        <v>100</v>
      </c>
      <c r="N5358" s="12" t="n">
        <v>0.002</v>
      </c>
      <c r="O5358" s="12" t="n">
        <v>0.174</v>
      </c>
      <c r="P5358" s="12" t="n">
        <v>17.442</v>
      </c>
      <c r="Q5358" s="23" t="n">
        <f>M5358/H5358</f>
        <v>1</v>
      </c>
    </row>
    <row r="5359" ht="22.5" customHeight="1">
      <c r="A5359" s="32"/>
      <c r="B5359" s="34"/>
      <c r="C5359" s="13" t="n">
        <v>6951594</v>
      </c>
      <c r="D5359" s="13" t="s">
        <v>16</v>
      </c>
      <c r="E5359" s="13" t="s">
        <v>18</v>
      </c>
      <c r="F5359" s="13" t="s">
        <v>15</v>
      </c>
      <c r="G5359" s="21" t="n">
        <v>0.7</v>
      </c>
      <c r="H5359" s="13" t="n">
        <v>400</v>
      </c>
      <c r="I5359" s="21" t="n">
        <f>G5359*H5359*7</f>
        <v>1960</v>
      </c>
      <c r="J5359" s="14" t="s">
        <v>128</v>
      </c>
      <c r="K5359" s="15" t="n">
        <v>118022</v>
      </c>
      <c r="L5359" s="15" t="n">
        <v>48128</v>
      </c>
      <c r="M5359" s="15" t="n">
        <v>234</v>
      </c>
      <c r="N5359" s="12" t="n">
        <v>0.003</v>
      </c>
      <c r="O5359" s="12" t="n">
        <v>0.7</v>
      </c>
      <c r="P5359" s="12" t="n">
        <v>163.8</v>
      </c>
      <c r="Q5359" s="23" t="n">
        <f>M5359/H5359</f>
        <v>0.585</v>
      </c>
    </row>
    <row r="5360" ht="22.5" customHeight="1">
      <c r="A5360" s="32"/>
      <c r="B5360" s="34"/>
      <c r="C5360" s="13" t="n">
        <v>2732727</v>
      </c>
      <c r="D5360" s="13" t="s">
        <v>10</v>
      </c>
      <c r="E5360" s="13" t="s">
        <v>19</v>
      </c>
      <c r="F5360" s="13" t="s">
        <v>15</v>
      </c>
      <c r="G5360" s="21" t="n">
        <v>0.25</v>
      </c>
      <c r="H5360" s="13" t="n">
        <v>1000</v>
      </c>
      <c r="I5360" s="21" t="n">
        <f>G5360*H5360*7</f>
        <v>1750</v>
      </c>
      <c r="J5360" s="14" t="s">
        <v>128</v>
      </c>
      <c r="K5360" s="15" t="n">
        <v>34858</v>
      </c>
      <c r="L5360" s="15" t="n">
        <v>11195</v>
      </c>
      <c r="M5360" s="15" t="n">
        <v>332</v>
      </c>
      <c r="N5360" s="12" t="n">
        <v>0.007</v>
      </c>
      <c r="O5360" s="12" t="n">
        <v>0.249</v>
      </c>
      <c r="P5360" s="12" t="n">
        <v>82.775</v>
      </c>
      <c r="Q5360" s="23" t="n">
        <f>M5360/H5360</f>
        <v>0.332</v>
      </c>
    </row>
    <row r="5361" ht="22.5" customHeight="1">
      <c r="A5361" s="32"/>
      <c r="B5361" s="34"/>
      <c r="C5361" s="13" t="n">
        <v>5619156</v>
      </c>
      <c r="D5361" s="13" t="s">
        <v>10</v>
      </c>
      <c r="E5361" s="13" t="s">
        <v>19</v>
      </c>
      <c r="F5361" s="13" t="s">
        <v>12</v>
      </c>
      <c r="G5361" s="21" t="n">
        <v>0.24</v>
      </c>
      <c r="H5361" s="13" t="n">
        <v>500</v>
      </c>
      <c r="I5361" s="21" t="n">
        <f>G5361*H5361*7</f>
        <v>840</v>
      </c>
      <c r="J5361" s="14" t="s">
        <v>128</v>
      </c>
      <c r="K5361" s="15" t="n">
        <v>25161</v>
      </c>
      <c r="L5361" s="15" t="n">
        <v>5666</v>
      </c>
      <c r="M5361" s="15" t="n">
        <v>3</v>
      </c>
      <c r="N5361" s="12" t="n">
        <v>0</v>
      </c>
      <c r="O5361" s="12" t="n">
        <v>0.305</v>
      </c>
      <c r="P5361" s="12" t="n">
        <v>0.9156</v>
      </c>
      <c r="Q5361" s="23" t="n">
        <f>M5361/H5361</f>
        <v>0.006</v>
      </c>
    </row>
    <row r="5362" ht="22.5" customHeight="1">
      <c r="A5362" s="32"/>
      <c r="B5362" s="34"/>
      <c r="C5362" s="13" t="n">
        <v>6425889</v>
      </c>
      <c r="D5362" s="13" t="s">
        <v>10</v>
      </c>
      <c r="E5362" s="13" t="s">
        <v>20</v>
      </c>
      <c r="F5362" s="13" t="s">
        <v>15</v>
      </c>
      <c r="G5362" s="21" t="n">
        <v>0.25</v>
      </c>
      <c r="H5362" s="13" t="n">
        <v>400</v>
      </c>
      <c r="I5362" s="21" t="n">
        <f>G5362*H5362*7</f>
        <v>700</v>
      </c>
      <c r="J5362" s="14" t="s">
        <v>128</v>
      </c>
      <c r="K5362" s="15" t="n">
        <v>23199</v>
      </c>
      <c r="L5362" s="15" t="n">
        <v>9813</v>
      </c>
      <c r="M5362" s="15" t="n">
        <v>116</v>
      </c>
      <c r="N5362" s="12" t="n">
        <v>0.003</v>
      </c>
      <c r="O5362" s="12" t="n">
        <v>0.252</v>
      </c>
      <c r="P5362" s="12" t="n">
        <v>29.275</v>
      </c>
      <c r="Q5362" s="23" t="n">
        <f>M5362/H5362</f>
        <v>0.29</v>
      </c>
    </row>
    <row r="5363" ht="22.5" customHeight="1">
      <c r="A5363" s="32"/>
      <c r="B5363" s="34"/>
      <c r="C5363" s="13" t="n">
        <v>6439005</v>
      </c>
      <c r="D5363" s="13" t="s">
        <v>10</v>
      </c>
      <c r="E5363" s="13" t="s">
        <v>20</v>
      </c>
      <c r="F5363" s="13" t="s">
        <v>21</v>
      </c>
      <c r="G5363" s="21" t="n">
        <v>0.25</v>
      </c>
      <c r="H5363" s="13" t="n">
        <v>300</v>
      </c>
      <c r="I5363" s="21" t="n">
        <f>G5363*H5363*7</f>
        <v>525</v>
      </c>
      <c r="J5363" s="14" t="s">
        <v>128</v>
      </c>
      <c r="K5363" s="15" t="n">
        <v>98382</v>
      </c>
      <c r="L5363" s="15" t="n">
        <v>30636</v>
      </c>
      <c r="M5363" s="15" t="n">
        <v>61</v>
      </c>
      <c r="N5363" s="12" t="n">
        <v>0.0005</v>
      </c>
      <c r="O5363" s="12" t="n">
        <v>0.25</v>
      </c>
      <c r="P5363" s="12" t="n">
        <v>15.25</v>
      </c>
      <c r="Q5363" s="23" t="n">
        <f>M5363/H5363</f>
        <v>0.203333333333333</v>
      </c>
    </row>
    <row r="5364" ht="22.5" customHeight="1">
      <c r="A5364" s="32"/>
      <c r="B5364" s="34"/>
      <c r="C5364" s="13" t="n">
        <v>7203110</v>
      </c>
      <c r="D5364" s="13" t="s">
        <v>22</v>
      </c>
      <c r="E5364" s="13" t="s">
        <v>23</v>
      </c>
      <c r="F5364" s="13" t="s">
        <v>15</v>
      </c>
      <c r="G5364" s="21" t="n">
        <v>0.2</v>
      </c>
      <c r="H5364" s="13" t="n">
        <v>100</v>
      </c>
      <c r="I5364" s="21" t="n">
        <f>G5364*H5364*7</f>
        <v>140</v>
      </c>
      <c r="J5364" s="14" t="s">
        <v>128</v>
      </c>
      <c r="K5364" s="15" t="n">
        <v>11700</v>
      </c>
      <c r="L5364" s="15" t="n">
        <v>7871</v>
      </c>
      <c r="M5364" s="15" t="n">
        <v>2</v>
      </c>
      <c r="N5364" s="12" t="n">
        <v>0</v>
      </c>
      <c r="O5364" s="12" t="n">
        <v>0.2</v>
      </c>
      <c r="P5364" s="12" t="n">
        <v>0.4</v>
      </c>
      <c r="Q5364" s="23" t="n">
        <f>M5364/H5364</f>
        <v>0.02</v>
      </c>
    </row>
    <row r="5365" ht="22.5" customHeight="1">
      <c r="A5365" s="32"/>
      <c r="B5365" s="34"/>
      <c r="C5365" s="13" t="n">
        <v>7202934</v>
      </c>
      <c r="D5365" s="13" t="s">
        <v>22</v>
      </c>
      <c r="E5365" s="13" t="s">
        <v>24</v>
      </c>
      <c r="F5365" s="13" t="s">
        <v>15</v>
      </c>
      <c r="G5365" s="21" t="n">
        <v>0.35</v>
      </c>
      <c r="H5365" s="13" t="n">
        <v>200</v>
      </c>
      <c r="I5365" s="21" t="n">
        <f>G5365*H5365*7</f>
        <v>490</v>
      </c>
      <c r="J5365" s="14" t="s">
        <v>128</v>
      </c>
      <c r="K5365" s="15" t="n">
        <v>309418</v>
      </c>
      <c r="L5365" s="15" t="n">
        <v>189201</v>
      </c>
      <c r="M5365" s="15" t="n">
        <v>109</v>
      </c>
      <c r="N5365" s="12" t="n">
        <v>0</v>
      </c>
      <c r="O5365" s="12" t="n">
        <v>0.35</v>
      </c>
      <c r="P5365" s="12" t="n">
        <v>38.15</v>
      </c>
      <c r="Q5365" s="23" t="n">
        <f>M5365/H5365</f>
        <v>0.545</v>
      </c>
    </row>
    <row r="5366" ht="22.5" customHeight="1">
      <c r="A5366" s="32"/>
      <c r="B5366" s="34"/>
      <c r="C5366" s="13" t="n">
        <v>5847496</v>
      </c>
      <c r="D5366" s="13" t="s">
        <v>10</v>
      </c>
      <c r="E5366" s="13" t="s">
        <v>25</v>
      </c>
      <c r="F5366" s="13" t="s">
        <v>12</v>
      </c>
      <c r="G5366" s="21" t="n">
        <v>0.3</v>
      </c>
      <c r="H5366" s="13" t="n">
        <v>200</v>
      </c>
      <c r="I5366" s="21" t="n">
        <f>G5366*H5366*7</f>
        <v>420</v>
      </c>
      <c r="J5366" s="14" t="s">
        <v>128</v>
      </c>
      <c r="K5366" s="15" t="n">
        <v>9209</v>
      </c>
      <c r="L5366" s="15" t="n">
        <v>1305</v>
      </c>
      <c r="M5366" s="15" t="n">
        <v>1</v>
      </c>
      <c r="N5366" s="12" t="n">
        <v>0</v>
      </c>
      <c r="O5366" s="12" t="n">
        <v>0.4518</v>
      </c>
      <c r="P5366" s="12" t="n">
        <v>0.4518</v>
      </c>
      <c r="Q5366" s="23" t="n">
        <f>M5366/H5366</f>
        <v>0.005</v>
      </c>
    </row>
    <row r="5367" ht="22.5" customHeight="1">
      <c r="A5367" s="32"/>
      <c r="B5367" s="34"/>
      <c r="C5367" s="13" t="n">
        <v>7572369</v>
      </c>
      <c r="D5367" s="13" t="s">
        <v>10</v>
      </c>
      <c r="E5367" s="13" t="s">
        <v>25</v>
      </c>
      <c r="F5367" s="13" t="s">
        <v>15</v>
      </c>
      <c r="G5367" s="21" t="n">
        <v>0.3</v>
      </c>
      <c r="H5367" s="13" t="n">
        <v>400</v>
      </c>
      <c r="I5367" s="21" t="n">
        <f>G5367*H5367*7</f>
        <v>840</v>
      </c>
      <c r="J5367" s="14" t="s">
        <v>128</v>
      </c>
      <c r="K5367" s="15" t="n">
        <v>16768</v>
      </c>
      <c r="L5367" s="15" t="n">
        <v>6452</v>
      </c>
      <c r="M5367" s="15" t="n">
        <v>183</v>
      </c>
      <c r="N5367" s="12" t="n">
        <v>0.009</v>
      </c>
      <c r="O5367" s="12" t="n">
        <v>0.303</v>
      </c>
      <c r="P5367" s="12" t="n">
        <v>55.38</v>
      </c>
      <c r="Q5367" s="23" t="n">
        <f>M5367/H5367</f>
        <v>0.4575</v>
      </c>
    </row>
    <row r="5368" ht="22.5" customHeight="1">
      <c r="A5368" s="32"/>
      <c r="B5368" s="34"/>
      <c r="C5368" s="13" t="n">
        <v>8460883</v>
      </c>
      <c r="D5368" s="13" t="s">
        <v>16</v>
      </c>
      <c r="E5368" s="13" t="s">
        <v>11</v>
      </c>
      <c r="F5368" s="13" t="s">
        <v>15</v>
      </c>
      <c r="G5368" s="21" t="n">
        <v>0.14</v>
      </c>
      <c r="H5368" s="13" t="n">
        <v>1400</v>
      </c>
      <c r="I5368" s="21" t="n">
        <f>G5368*H5368*7</f>
        <v>1372</v>
      </c>
      <c r="J5368" s="14" t="s">
        <v>128</v>
      </c>
      <c r="K5368" s="15" t="n">
        <v>97937</v>
      </c>
      <c r="L5368" s="15" t="n">
        <v>33744</v>
      </c>
      <c r="M5368" s="15" t="n">
        <v>1187</v>
      </c>
      <c r="N5368" s="12" t="n">
        <v>0.005</v>
      </c>
      <c r="O5368" s="12" t="n">
        <v>0.141</v>
      </c>
      <c r="P5368" s="12" t="n">
        <v>167.048</v>
      </c>
      <c r="Q5368" s="23" t="n">
        <f>M5368/H5368</f>
        <v>0.847857142857143</v>
      </c>
    </row>
    <row r="5369" ht="22.5" customHeight="1">
      <c r="A5369" s="32"/>
      <c r="B5369" s="34"/>
      <c r="C5369" s="13" t="n">
        <v>8531973</v>
      </c>
      <c r="D5369" s="13" t="s">
        <v>16</v>
      </c>
      <c r="E5369" s="13" t="s">
        <v>18</v>
      </c>
      <c r="F5369" s="13" t="s">
        <v>26</v>
      </c>
      <c r="G5369" s="21" t="n">
        <v>0.45</v>
      </c>
      <c r="H5369" s="13" t="n">
        <v>150</v>
      </c>
      <c r="I5369" s="21" t="n">
        <f>G5369*H5369*7</f>
        <v>472.5</v>
      </c>
      <c r="J5369" s="14" t="s">
        <v>128</v>
      </c>
      <c r="K5369" s="15" t="n">
        <v>121544</v>
      </c>
      <c r="L5369" s="15" t="n">
        <v>415</v>
      </c>
      <c r="M5369" s="15" t="n">
        <v>6</v>
      </c>
      <c r="N5369" s="12" t="n">
        <v>0.01</v>
      </c>
      <c r="O5369" s="12" t="n">
        <v>0.96</v>
      </c>
      <c r="P5369" s="12" t="n">
        <v>5.76</v>
      </c>
      <c r="Q5369" s="23" t="n">
        <f>M5369/H5369</f>
        <v>0.04</v>
      </c>
    </row>
    <row r="5370" ht="22.5" customHeight="1">
      <c r="A5370" s="32"/>
      <c r="B5370" s="34"/>
      <c r="C5370" s="13" t="n">
        <v>8156506</v>
      </c>
      <c r="D5370" s="13" t="s">
        <v>27</v>
      </c>
      <c r="E5370" s="13" t="s">
        <v>14</v>
      </c>
      <c r="F5370" s="13" t="s">
        <v>15</v>
      </c>
      <c r="G5370" s="21" t="n">
        <v>0.1</v>
      </c>
      <c r="H5370" s="13" t="n">
        <v>1000</v>
      </c>
      <c r="I5370" s="21" t="n">
        <f>G5370*H5370*7</f>
        <v>700</v>
      </c>
      <c r="J5370" s="14" t="s">
        <v>128</v>
      </c>
      <c r="K5370" s="15" t="n">
        <v>32269</v>
      </c>
      <c r="L5370" s="15" t="n">
        <v>12614</v>
      </c>
      <c r="M5370" s="15" t="n">
        <v>648</v>
      </c>
      <c r="N5370" s="12" t="n">
        <v>0.005</v>
      </c>
      <c r="O5370" s="12" t="n">
        <v>0.1</v>
      </c>
      <c r="P5370" s="12" t="n">
        <v>64.8</v>
      </c>
      <c r="Q5370" s="23" t="n">
        <f>M5370/H5370</f>
        <v>0.648</v>
      </c>
    </row>
    <row r="5371" ht="22.5" customHeight="1">
      <c r="A5371" s="32"/>
      <c r="B5371" s="34"/>
      <c r="C5371" s="13" t="n">
        <v>8819666</v>
      </c>
      <c r="D5371" s="13" t="s">
        <v>27</v>
      </c>
      <c r="E5371" s="13" t="s">
        <v>14</v>
      </c>
      <c r="F5371" s="13" t="s">
        <v>12</v>
      </c>
      <c r="G5371" s="21" t="n">
        <v>0.08</v>
      </c>
      <c r="H5371" s="13" t="n">
        <v>200</v>
      </c>
      <c r="I5371" s="21" t="n">
        <f>G5371*H5371*7</f>
        <v>112</v>
      </c>
      <c r="J5371" s="14" t="s">
        <v>128</v>
      </c>
      <c r="K5371" s="15" t="n">
        <v>12231</v>
      </c>
      <c r="L5371" s="15" t="n">
        <v>2567</v>
      </c>
      <c r="M5371" s="15" t="n">
        <v>179</v>
      </c>
      <c r="N5371" s="12" t="n">
        <v>0.008</v>
      </c>
      <c r="O5371" s="12" t="n">
        <v>0.111</v>
      </c>
      <c r="P5371" s="12" t="n">
        <v>19.8075</v>
      </c>
      <c r="Q5371" s="23" t="n">
        <f>M5371/H5371</f>
        <v>0.895</v>
      </c>
    </row>
    <row r="5372" ht="22.5" customHeight="1">
      <c r="A5372" s="32"/>
      <c r="B5372" s="34"/>
      <c r="C5372" s="13" t="n">
        <v>91410799</v>
      </c>
      <c r="D5372" s="13" t="s">
        <v>31</v>
      </c>
      <c r="E5372" s="13" t="s">
        <v>42</v>
      </c>
      <c r="F5372" s="13" t="s">
        <v>15</v>
      </c>
      <c r="G5372" s="21" t="n">
        <v>0.02</v>
      </c>
      <c r="H5372" s="13" t="n">
        <v>500</v>
      </c>
      <c r="I5372" s="21" t="n">
        <f>G5372*H5372*7</f>
        <v>70</v>
      </c>
      <c r="J5372" s="14" t="s">
        <v>128</v>
      </c>
      <c r="K5372" s="15" t="n">
        <v>414534</v>
      </c>
      <c r="L5372" s="15" t="n">
        <v>101179</v>
      </c>
      <c r="M5372" s="15" t="n">
        <v>499</v>
      </c>
      <c r="N5372" s="12" t="n">
        <v>0</v>
      </c>
      <c r="O5372" s="12" t="n">
        <v>0.02</v>
      </c>
      <c r="P5372" s="12" t="n">
        <v>9.98</v>
      </c>
      <c r="Q5372" s="23" t="n">
        <f>M5372/H5372</f>
        <v>0.998</v>
      </c>
    </row>
    <row r="5373" ht="22.5" customHeight="1">
      <c r="A5373" s="32"/>
      <c r="B5373" s="34"/>
      <c r="C5373" s="13" t="n">
        <v>7872826</v>
      </c>
      <c r="D5373" s="13" t="s">
        <v>28</v>
      </c>
      <c r="E5373" s="13" t="s">
        <v>14</v>
      </c>
      <c r="F5373" s="13" t="s">
        <v>15</v>
      </c>
      <c r="G5373" s="21" t="n">
        <v>0.48</v>
      </c>
      <c r="H5373" s="13" t="n">
        <v>400</v>
      </c>
      <c r="I5373" s="21" t="n">
        <f>G5373*H5373*7</f>
        <v>1344</v>
      </c>
      <c r="J5373" s="14" t="s">
        <v>128</v>
      </c>
      <c r="K5373" s="15" t="n">
        <v>55801</v>
      </c>
      <c r="L5373" s="15" t="n">
        <v>13721</v>
      </c>
      <c r="M5373" s="15" t="n">
        <v>200</v>
      </c>
      <c r="N5373" s="12" t="n">
        <v>0.007</v>
      </c>
      <c r="O5373" s="12" t="n">
        <v>0.486</v>
      </c>
      <c r="P5373" s="12" t="n">
        <v>97.296</v>
      </c>
      <c r="Q5373" s="23" t="n">
        <f>M5373/H5373</f>
        <v>0.5</v>
      </c>
    </row>
    <row r="5374" ht="22.5" customHeight="1">
      <c r="A5374" s="32"/>
      <c r="B5374" s="34"/>
      <c r="C5374" s="13" t="n">
        <v>9311355</v>
      </c>
      <c r="D5374" s="13" t="s">
        <v>29</v>
      </c>
      <c r="E5374" s="13" t="s">
        <v>14</v>
      </c>
      <c r="F5374" s="13" t="s">
        <v>15</v>
      </c>
      <c r="G5374" s="21" t="n">
        <v>0.15</v>
      </c>
      <c r="H5374" s="13" t="n">
        <v>20</v>
      </c>
      <c r="I5374" s="21" t="n">
        <f>G5374*H5374*7</f>
        <v>21</v>
      </c>
      <c r="J5374" s="14" t="s">
        <v>128</v>
      </c>
      <c r="K5374" s="15" t="n">
        <v>5141</v>
      </c>
      <c r="L5374" s="15" t="n">
        <v>1239</v>
      </c>
      <c r="M5374" s="15" t="n">
        <v>20</v>
      </c>
      <c r="N5374" s="12" t="n">
        <v>0.002</v>
      </c>
      <c r="O5374" s="12" t="n">
        <v>0.15</v>
      </c>
      <c r="P5374" s="12" t="n">
        <v>3</v>
      </c>
      <c r="Q5374" s="23" t="n">
        <f>M5374/H5374</f>
        <v>1</v>
      </c>
    </row>
    <row r="5375" ht="22.5" customHeight="1">
      <c r="A5375" s="32"/>
      <c r="B5375" s="34"/>
      <c r="C5375" s="13" t="n">
        <v>10210818</v>
      </c>
      <c r="D5375" s="13" t="s">
        <v>27</v>
      </c>
      <c r="E5375" s="13" t="s">
        <v>14</v>
      </c>
      <c r="F5375" s="13" t="s">
        <v>26</v>
      </c>
      <c r="G5375" s="21" t="n">
        <v>0.2</v>
      </c>
      <c r="H5375" s="13" t="n">
        <v>100</v>
      </c>
      <c r="I5375" s="21" t="n">
        <f>G5375*H5375*7</f>
        <v>140</v>
      </c>
      <c r="J5375" s="14" t="s">
        <v>128</v>
      </c>
      <c r="K5375" s="15" t="n">
        <v>77048</v>
      </c>
      <c r="L5375" s="15" t="n">
        <v>453</v>
      </c>
      <c r="M5375" s="15" t="n">
        <v>69</v>
      </c>
      <c r="N5375" s="12" t="n">
        <v>0.02</v>
      </c>
      <c r="O5375" s="12" t="n">
        <v>0.14</v>
      </c>
      <c r="P5375" s="12" t="n">
        <v>9.36</v>
      </c>
      <c r="Q5375" s="23" t="n">
        <f>M5375/H5375</f>
        <v>0.69</v>
      </c>
    </row>
    <row r="5376" ht="22.5" customHeight="1">
      <c r="A5376" s="32"/>
      <c r="B5376" s="34"/>
      <c r="C5376" s="13" t="n">
        <v>10501490</v>
      </c>
      <c r="D5376" s="13" t="s">
        <v>13</v>
      </c>
      <c r="E5376" s="13" t="s">
        <v>14</v>
      </c>
      <c r="F5376" s="13" t="s">
        <v>15</v>
      </c>
      <c r="G5376" s="21" t="n">
        <v>0.15</v>
      </c>
      <c r="H5376" s="13" t="n">
        <v>100</v>
      </c>
      <c r="I5376" s="21" t="n">
        <f>G5376*H5376*7</f>
        <v>105</v>
      </c>
      <c r="J5376" s="14" t="s">
        <v>128</v>
      </c>
      <c r="K5376" s="15" t="n">
        <v>888</v>
      </c>
      <c r="L5376" s="15" t="n">
        <v>410</v>
      </c>
      <c r="M5376" s="15" t="n">
        <v>6</v>
      </c>
      <c r="N5376" s="12" t="n">
        <v>0.002</v>
      </c>
      <c r="O5376" s="12" t="n">
        <v>0.13</v>
      </c>
      <c r="P5376" s="12" t="n">
        <v>0.78</v>
      </c>
      <c r="Q5376" s="23" t="n">
        <f>M5376/H5376</f>
        <v>0.06</v>
      </c>
    </row>
    <row r="5377" ht="22.5" customHeight="1">
      <c r="A5377" s="32"/>
      <c r="B5377" s="34"/>
      <c r="C5377" s="53" t="n">
        <v>10912510</v>
      </c>
      <c r="D5377" s="13" t="s">
        <v>10</v>
      </c>
      <c r="E5377" s="13" t="s">
        <v>11</v>
      </c>
      <c r="F5377" s="13" t="s">
        <v>30</v>
      </c>
      <c r="G5377" s="21" t="n">
        <v>0.17</v>
      </c>
      <c r="H5377" s="13" t="n">
        <v>1500</v>
      </c>
      <c r="I5377" s="21" t="n">
        <f>G5377*H5377*7</f>
        <v>1785</v>
      </c>
      <c r="J5377" s="14" t="s">
        <v>128</v>
      </c>
      <c r="K5377" s="15" t="n">
        <v>84090</v>
      </c>
      <c r="L5377" s="15" t="n">
        <v>24267</v>
      </c>
      <c r="M5377" s="15" t="n">
        <v>860</v>
      </c>
      <c r="N5377" s="12" t="n">
        <v>0.02</v>
      </c>
      <c r="O5377" s="12" t="n">
        <v>0.23</v>
      </c>
      <c r="P5377" s="12" t="n">
        <v>198.24</v>
      </c>
      <c r="Q5377" s="23" t="n">
        <f>M5377/H5377</f>
        <v>0.573333333333333</v>
      </c>
    </row>
    <row r="5378" ht="22.5" customHeight="1">
      <c r="A5378" s="32"/>
      <c r="B5378" s="34"/>
      <c r="C5378" s="53" t="n">
        <v>11080098</v>
      </c>
      <c r="D5378" s="13" t="s">
        <v>22</v>
      </c>
      <c r="E5378" s="13" t="s">
        <v>24</v>
      </c>
      <c r="F5378" s="13" t="s">
        <v>15</v>
      </c>
      <c r="G5378" s="21" t="n">
        <v>0.6</v>
      </c>
      <c r="H5378" s="13" t="n">
        <v>100</v>
      </c>
      <c r="I5378" s="21" t="n">
        <f>G5378*H5378*7</f>
        <v>420</v>
      </c>
      <c r="J5378" s="14" t="s">
        <v>128</v>
      </c>
      <c r="K5378" s="15" t="n">
        <v>789</v>
      </c>
      <c r="L5378" s="15" t="n">
        <v>382</v>
      </c>
      <c r="M5378" s="15" t="n">
        <v>0</v>
      </c>
      <c r="N5378" s="12" t="n">
        <v>0</v>
      </c>
      <c r="O5378" s="12" t="n">
        <v>0</v>
      </c>
      <c r="P5378" s="12" t="n">
        <v>0</v>
      </c>
      <c r="Q5378" s="23" t="n">
        <f>M5378/H5378</f>
        <v>0</v>
      </c>
    </row>
    <row r="5379" ht="22.5" customHeight="1">
      <c r="A5379" s="32"/>
      <c r="B5379" s="34"/>
      <c r="C5379" s="53" t="n">
        <v>91540124</v>
      </c>
      <c r="D5379" s="13" t="s">
        <v>93</v>
      </c>
      <c r="E5379" s="13" t="s">
        <v>54</v>
      </c>
      <c r="F5379" s="13" t="s">
        <v>12</v>
      </c>
      <c r="G5379" s="21" t="n">
        <v>0.5</v>
      </c>
      <c r="H5379" s="13" t="n">
        <v>50</v>
      </c>
      <c r="I5379" s="21" t="n">
        <f>G5379*H5379*7</f>
        <v>175</v>
      </c>
      <c r="J5379" s="14" t="s">
        <v>128</v>
      </c>
      <c r="K5379" s="15" t="n">
        <v>527</v>
      </c>
      <c r="L5379" s="15" t="n">
        <v>527</v>
      </c>
      <c r="M5379" s="15" t="n">
        <v>0</v>
      </c>
      <c r="N5379" s="12" t="n">
        <v>0</v>
      </c>
      <c r="O5379" s="12" t="n">
        <v>0</v>
      </c>
      <c r="P5379" s="12" t="n">
        <v>5.7382</v>
      </c>
      <c r="Q5379" s="23" t="n">
        <f>M5379/H5379</f>
        <v>0</v>
      </c>
    </row>
    <row r="5380" ht="22.5" customHeight="1">
      <c r="A5380" s="32"/>
      <c r="B5380" s="34"/>
      <c r="C5380" s="53" t="n">
        <v>91548042</v>
      </c>
      <c r="D5380" s="13" t="s">
        <v>13</v>
      </c>
      <c r="E5380" s="13" t="s">
        <v>14</v>
      </c>
      <c r="F5380" s="13" t="s">
        <v>12</v>
      </c>
      <c r="G5380" s="21" t="n">
        <v>0.3</v>
      </c>
      <c r="H5380" s="13" t="n">
        <v>50</v>
      </c>
      <c r="I5380" s="21" t="n">
        <f>G5380*H5380*7</f>
        <v>105</v>
      </c>
      <c r="J5380" s="14" t="s">
        <v>128</v>
      </c>
      <c r="K5380" s="15" t="n">
        <v>9117</v>
      </c>
      <c r="L5380" s="15" t="n">
        <v>182</v>
      </c>
      <c r="M5380" s="15" t="n">
        <v>2</v>
      </c>
      <c r="N5380" s="12" t="n">
        <v>0.001</v>
      </c>
      <c r="O5380" s="12" t="n">
        <v>0.094</v>
      </c>
      <c r="P5380" s="12" t="n">
        <v>0.1876</v>
      </c>
      <c r="Q5380" s="23" t="n">
        <f>M5380/H5380</f>
        <v>0.04</v>
      </c>
    </row>
    <row r="5381" ht="22.5" customHeight="1">
      <c r="A5381" s="32"/>
      <c r="B5381" s="34"/>
      <c r="C5381" s="53" t="n">
        <v>91548043</v>
      </c>
      <c r="D5381" s="13" t="s">
        <v>31</v>
      </c>
      <c r="E5381" s="13" t="s">
        <v>32</v>
      </c>
      <c r="F5381" s="13" t="s">
        <v>15</v>
      </c>
      <c r="G5381" s="21" t="n">
        <v>0.1</v>
      </c>
      <c r="H5381" s="13" t="n">
        <v>200</v>
      </c>
      <c r="I5381" s="21" t="n">
        <f>G5381*H5381*7</f>
        <v>140</v>
      </c>
      <c r="J5381" s="14" t="s">
        <v>128</v>
      </c>
      <c r="K5381" s="15" t="n">
        <v>29840</v>
      </c>
      <c r="L5381" s="15" t="n">
        <v>14737</v>
      </c>
      <c r="M5381" s="15" t="n">
        <v>232</v>
      </c>
      <c r="N5381" s="12" t="n">
        <v>0.002</v>
      </c>
      <c r="O5381" s="12" t="n">
        <v>0.1</v>
      </c>
      <c r="P5381" s="12" t="n">
        <v>23.2</v>
      </c>
      <c r="Q5381" s="23" t="n">
        <f>M5381/H5381</f>
        <v>1.16</v>
      </c>
    </row>
    <row r="5382" ht="22.5" customHeight="1">
      <c r="A5382" s="32"/>
      <c r="B5382" s="34"/>
      <c r="C5382" s="53" t="n">
        <v>11715627</v>
      </c>
      <c r="D5382" s="13" t="s">
        <v>29</v>
      </c>
      <c r="E5382" s="13" t="s">
        <v>14</v>
      </c>
      <c r="F5382" s="13" t="s">
        <v>15</v>
      </c>
      <c r="G5382" s="21" t="n">
        <v>0.4</v>
      </c>
      <c r="H5382" s="13" t="n">
        <v>100</v>
      </c>
      <c r="I5382" s="21" t="n">
        <f>G5382*H5382*7</f>
        <v>280</v>
      </c>
      <c r="J5382" s="14" t="s">
        <v>128</v>
      </c>
      <c r="K5382" s="15" t="n">
        <v>47</v>
      </c>
      <c r="L5382" s="15" t="n">
        <v>1</v>
      </c>
      <c r="M5382" s="15" t="n">
        <v>0</v>
      </c>
      <c r="N5382" s="12" t="n">
        <v>0</v>
      </c>
      <c r="O5382" s="12" t="n">
        <v>0</v>
      </c>
      <c r="P5382" s="12" t="n">
        <v>0</v>
      </c>
      <c r="Q5382" s="23" t="n">
        <f>M5382/H5382</f>
        <v>0</v>
      </c>
    </row>
    <row r="5383" ht="22.5" customHeight="1">
      <c r="A5383" s="32"/>
      <c r="B5383" s="34"/>
      <c r="C5383" s="53" t="n">
        <v>11715655</v>
      </c>
      <c r="D5383" s="13" t="s">
        <v>16</v>
      </c>
      <c r="E5383" s="13" t="s">
        <v>11</v>
      </c>
      <c r="F5383" s="13" t="s">
        <v>15</v>
      </c>
      <c r="G5383" s="21" t="n">
        <v>0.15</v>
      </c>
      <c r="H5383" s="13" t="n">
        <v>100</v>
      </c>
      <c r="I5383" s="21" t="n">
        <f>G5383*H5383*7</f>
        <v>105</v>
      </c>
      <c r="J5383" s="14" t="s">
        <v>128</v>
      </c>
      <c r="K5383" s="15" t="n">
        <v>269</v>
      </c>
      <c r="L5383" s="15" t="n">
        <v>1</v>
      </c>
      <c r="M5383" s="15" t="n">
        <v>0</v>
      </c>
      <c r="N5383" s="12" t="n">
        <v>0</v>
      </c>
      <c r="O5383" s="12" t="n">
        <v>0</v>
      </c>
      <c r="P5383" s="12" t="n">
        <v>0</v>
      </c>
      <c r="Q5383" s="23" t="n">
        <f>M5383/H5383</f>
        <v>0</v>
      </c>
    </row>
    <row r="5384" ht="22.5" customHeight="1">
      <c r="A5384" s="32"/>
      <c r="B5384" s="34"/>
      <c r="C5384" s="53" t="n">
        <v>11715811</v>
      </c>
      <c r="D5384" s="13" t="s">
        <v>16</v>
      </c>
      <c r="E5384" s="13" t="s">
        <v>17</v>
      </c>
      <c r="F5384" s="13" t="s">
        <v>15</v>
      </c>
      <c r="G5384" s="21" t="n">
        <v>0.17</v>
      </c>
      <c r="H5384" s="13" t="n">
        <v>100</v>
      </c>
      <c r="I5384" s="21" t="n">
        <f>G5384*H5384*7</f>
        <v>119</v>
      </c>
      <c r="J5384" s="14" t="s">
        <v>128</v>
      </c>
      <c r="K5384" s="15" t="n">
        <v>221</v>
      </c>
      <c r="L5384" s="15" t="n">
        <v>3</v>
      </c>
      <c r="M5384" s="15" t="n">
        <v>0</v>
      </c>
      <c r="N5384" s="12" t="n">
        <v>0</v>
      </c>
      <c r="O5384" s="12" t="n">
        <v>0</v>
      </c>
      <c r="P5384" s="12" t="n">
        <v>0</v>
      </c>
      <c r="Q5384" s="23" t="n">
        <f>M5384/H5384</f>
        <v>0</v>
      </c>
    </row>
    <row r="5385" ht="22.5" customHeight="1">
      <c r="A5385" s="32"/>
      <c r="B5385" s="34"/>
      <c r="C5385" s="53" t="n">
        <v>11729927</v>
      </c>
      <c r="D5385" s="13" t="s">
        <v>10</v>
      </c>
      <c r="E5385" s="13" t="s">
        <v>20</v>
      </c>
      <c r="F5385" s="13" t="s">
        <v>15</v>
      </c>
      <c r="G5385" s="21" t="n">
        <v>0.25</v>
      </c>
      <c r="H5385" s="13" t="n">
        <v>100</v>
      </c>
      <c r="I5385" s="21" t="n">
        <f>G5385*H5385*7</f>
        <v>175</v>
      </c>
      <c r="J5385" s="14" t="s">
        <v>128</v>
      </c>
      <c r="K5385" s="15" t="n">
        <v>447</v>
      </c>
      <c r="L5385" s="15" t="n">
        <v>22</v>
      </c>
      <c r="M5385" s="15" t="n">
        <v>0</v>
      </c>
      <c r="N5385" s="12" t="n">
        <v>0</v>
      </c>
      <c r="O5385" s="12" t="n">
        <v>0</v>
      </c>
      <c r="P5385" s="12" t="n">
        <v>0</v>
      </c>
      <c r="Q5385" s="23" t="n">
        <f>M5385/H5385</f>
        <v>0</v>
      </c>
    </row>
    <row r="5386" ht="22.5" customHeight="1">
      <c r="A5386" s="32"/>
      <c r="B5386" s="34"/>
      <c r="C5386" s="53" t="n">
        <v>11729820</v>
      </c>
      <c r="D5386" s="13" t="s">
        <v>10</v>
      </c>
      <c r="E5386" s="13" t="s">
        <v>25</v>
      </c>
      <c r="F5386" s="13" t="s">
        <v>15</v>
      </c>
      <c r="G5386" s="21" t="n">
        <v>0.3</v>
      </c>
      <c r="H5386" s="13" t="n">
        <v>100</v>
      </c>
      <c r="I5386" s="21" t="n">
        <f>G5386*H5386*7</f>
        <v>210</v>
      </c>
      <c r="J5386" s="14" t="s">
        <v>128</v>
      </c>
      <c r="K5386" s="15" t="n">
        <v>36</v>
      </c>
      <c r="L5386" s="15" t="n">
        <v>13</v>
      </c>
      <c r="M5386" s="15" t="n">
        <v>0</v>
      </c>
      <c r="N5386" s="12" t="n">
        <v>0</v>
      </c>
      <c r="O5386" s="12" t="n">
        <v>0</v>
      </c>
      <c r="P5386" s="12" t="n">
        <v>0</v>
      </c>
      <c r="Q5386" s="23" t="n">
        <f>M5386/H5386</f>
        <v>0</v>
      </c>
    </row>
    <row r="5387" ht="22.5" customHeight="1">
      <c r="A5387" s="32"/>
      <c r="B5387" s="34"/>
      <c r="C5387" s="53" t="n">
        <v>11729830</v>
      </c>
      <c r="D5387" s="13" t="s">
        <v>10</v>
      </c>
      <c r="E5387" s="13" t="s">
        <v>11</v>
      </c>
      <c r="F5387" s="13" t="s">
        <v>12</v>
      </c>
      <c r="G5387" s="21" t="n">
        <v>0.17</v>
      </c>
      <c r="H5387" s="13" t="n">
        <v>100</v>
      </c>
      <c r="I5387" s="21" t="n">
        <f>G5387*H5387*7</f>
        <v>119</v>
      </c>
      <c r="J5387" s="14" t="s">
        <v>128</v>
      </c>
      <c r="K5387" s="15" t="n">
        <v>18</v>
      </c>
      <c r="L5387" s="15" t="n">
        <v>6</v>
      </c>
      <c r="M5387" s="15" t="n">
        <v>0</v>
      </c>
      <c r="N5387" s="12" t="n">
        <v>0</v>
      </c>
      <c r="O5387" s="12" t="n">
        <v>0</v>
      </c>
      <c r="P5387" s="12" t="n">
        <v>0.0006</v>
      </c>
      <c r="Q5387" s="23" t="n">
        <f>M5387/H5387</f>
        <v>0</v>
      </c>
    </row>
    <row r="5388" ht="22.5" customHeight="1">
      <c r="A5388" s="32"/>
      <c r="B5388" s="34"/>
      <c r="C5388" s="53" t="n">
        <v>11892329</v>
      </c>
      <c r="D5388" s="13" t="s">
        <v>10</v>
      </c>
      <c r="E5388" s="13" t="s">
        <v>11</v>
      </c>
      <c r="F5388" s="13" t="s">
        <v>15</v>
      </c>
      <c r="G5388" s="21" t="n">
        <v>0.25</v>
      </c>
      <c r="H5388" s="13" t="n">
        <v>500</v>
      </c>
      <c r="I5388" s="21" t="n">
        <f>G5388*H5388*7</f>
        <v>875</v>
      </c>
      <c r="J5388" s="14" t="s">
        <v>128</v>
      </c>
      <c r="K5388" s="15" t="n">
        <v>31239</v>
      </c>
      <c r="L5388" s="15" t="n">
        <v>10562</v>
      </c>
      <c r="M5388" s="15" t="n">
        <v>434</v>
      </c>
      <c r="N5388" s="12" t="n">
        <v>0.009</v>
      </c>
      <c r="O5388" s="12" t="n">
        <v>0.22</v>
      </c>
      <c r="P5388" s="12" t="n">
        <v>95.51</v>
      </c>
      <c r="Q5388" s="23" t="n">
        <f>M5388/H5388</f>
        <v>0.868</v>
      </c>
    </row>
    <row r="5389" ht="22.5" customHeight="1">
      <c r="A5389" s="32"/>
      <c r="B5389" s="34"/>
      <c r="C5389" s="53" t="n">
        <v>91557161</v>
      </c>
      <c r="D5389" s="13" t="s">
        <v>95</v>
      </c>
      <c r="E5389" s="13" t="s">
        <v>14</v>
      </c>
      <c r="F5389" s="13" t="s">
        <v>12</v>
      </c>
      <c r="G5389" s="21" t="n">
        <v>0.7</v>
      </c>
      <c r="H5389" s="13" t="n">
        <v>50</v>
      </c>
      <c r="I5389" s="21" t="n">
        <f>G5389*H5389*7</f>
        <v>245</v>
      </c>
      <c r="J5389" s="14" t="s">
        <v>128</v>
      </c>
      <c r="K5389" s="15" t="n">
        <v>1537</v>
      </c>
      <c r="L5389" s="15" t="n">
        <v>3</v>
      </c>
      <c r="M5389" s="15" t="n">
        <v>0</v>
      </c>
      <c r="N5389" s="12" t="n">
        <v>0</v>
      </c>
      <c r="O5389" s="12" t="n">
        <v>0</v>
      </c>
      <c r="P5389" s="12" t="n">
        <v>0.0003</v>
      </c>
      <c r="Q5389" s="23" t="n">
        <f>M5389/H5389</f>
        <v>0</v>
      </c>
    </row>
    <row r="5390" ht="22.5" customHeight="1">
      <c r="A5390" s="32"/>
      <c r="B5390" s="34"/>
      <c r="C5390" s="53" t="n">
        <v>91557162</v>
      </c>
      <c r="D5390" s="13" t="s">
        <v>94</v>
      </c>
      <c r="E5390" s="13" t="s">
        <v>14</v>
      </c>
      <c r="F5390" s="13" t="s">
        <v>12</v>
      </c>
      <c r="G5390" s="21" t="n">
        <v>0.2</v>
      </c>
      <c r="H5390" s="13" t="n">
        <v>333</v>
      </c>
      <c r="I5390" s="21" t="n">
        <f>G5390*H5390*7</f>
        <v>466.2</v>
      </c>
      <c r="J5390" s="14" t="s">
        <v>128</v>
      </c>
      <c r="K5390" s="15" t="n">
        <v>854</v>
      </c>
      <c r="L5390" s="15" t="n">
        <v>1</v>
      </c>
      <c r="M5390" s="15" t="n">
        <v>0</v>
      </c>
      <c r="N5390" s="12" t="n">
        <v>0</v>
      </c>
      <c r="O5390" s="12" t="n">
        <v>0</v>
      </c>
      <c r="P5390" s="12" t="n">
        <v>0</v>
      </c>
      <c r="Q5390" s="23" t="n">
        <f>M5390/H5390</f>
        <v>0</v>
      </c>
    </row>
    <row r="5391" ht="22.5" customHeight="1">
      <c r="A5391" s="32"/>
      <c r="B5391" s="34"/>
      <c r="C5391" s="53" t="n">
        <v>91560708</v>
      </c>
      <c r="D5391" s="13" t="s">
        <v>31</v>
      </c>
      <c r="E5391" s="13" t="s">
        <v>32</v>
      </c>
      <c r="F5391" s="13" t="s">
        <v>15</v>
      </c>
      <c r="G5391" s="21" t="n">
        <v>0.09</v>
      </c>
      <c r="H5391" s="13" t="n">
        <v>800</v>
      </c>
      <c r="I5391" s="21" t="n">
        <f>G5391*H5391*7</f>
        <v>504</v>
      </c>
      <c r="J5391" s="14" t="s">
        <v>128</v>
      </c>
      <c r="K5391" s="15" t="n">
        <v>25351</v>
      </c>
      <c r="L5391" s="15" t="n">
        <v>8699</v>
      </c>
      <c r="M5391" s="15" t="n">
        <v>235</v>
      </c>
      <c r="N5391" s="12" t="n">
        <v>0.002</v>
      </c>
      <c r="O5391" s="12" t="n">
        <v>0.09</v>
      </c>
      <c r="P5391" s="12" t="n">
        <v>21.15</v>
      </c>
      <c r="Q5391" s="23" t="n">
        <f>M5391/H5391</f>
        <v>0.29375</v>
      </c>
    </row>
    <row r="5392" ht="22.5" customHeight="1">
      <c r="A5392" s="32"/>
      <c r="B5392" s="34"/>
      <c r="C5392" s="53" t="n">
        <v>91560709</v>
      </c>
      <c r="D5392" s="13" t="s">
        <v>31</v>
      </c>
      <c r="E5392" s="13" t="s">
        <v>33</v>
      </c>
      <c r="F5392" s="13" t="s">
        <v>15</v>
      </c>
      <c r="G5392" s="21" t="n">
        <v>0.06</v>
      </c>
      <c r="H5392" s="13" t="n">
        <v>500</v>
      </c>
      <c r="I5392" s="21" t="n">
        <f>G5392*H5392*7</f>
        <v>210</v>
      </c>
      <c r="J5392" s="14" t="s">
        <v>128</v>
      </c>
      <c r="K5392" s="15" t="n">
        <v>66186</v>
      </c>
      <c r="L5392" s="15" t="n">
        <v>39766</v>
      </c>
      <c r="M5392" s="15" t="n">
        <v>494</v>
      </c>
      <c r="N5392" s="12" t="n">
        <v>0.001</v>
      </c>
      <c r="O5392" s="12" t="n">
        <v>0.06</v>
      </c>
      <c r="P5392" s="12" t="n">
        <v>29.64</v>
      </c>
      <c r="Q5392" s="23" t="n">
        <f>M5392/H5392</f>
        <v>0.988</v>
      </c>
    </row>
    <row r="5393" ht="22.5" customHeight="1">
      <c r="A5393" s="32"/>
      <c r="B5393" s="34"/>
      <c r="C5393" s="53" t="n">
        <v>12064281</v>
      </c>
      <c r="D5393" s="13" t="s">
        <v>16</v>
      </c>
      <c r="E5393" s="13" t="s">
        <v>18</v>
      </c>
      <c r="F5393" s="13" t="s">
        <v>15</v>
      </c>
      <c r="G5393" s="21" t="n">
        <v>0.7</v>
      </c>
      <c r="H5393" s="13" t="n">
        <v>100</v>
      </c>
      <c r="I5393" s="21" t="n">
        <f>G5393*H5393*7</f>
        <v>490</v>
      </c>
      <c r="J5393" s="14" t="s">
        <v>128</v>
      </c>
      <c r="K5393" s="15" t="n">
        <v>5305</v>
      </c>
      <c r="L5393" s="15" t="n">
        <v>11</v>
      </c>
      <c r="M5393" s="15" t="n">
        <v>0</v>
      </c>
      <c r="N5393" s="12" t="n">
        <v>0</v>
      </c>
      <c r="O5393" s="12" t="n">
        <v>0</v>
      </c>
      <c r="P5393" s="12" t="n">
        <v>0</v>
      </c>
      <c r="Q5393" s="23" t="n">
        <f>M5393/H5393</f>
        <v>0</v>
      </c>
    </row>
    <row r="5394" ht="22.5" customHeight="1">
      <c r="A5394" s="32"/>
      <c r="B5394" s="30"/>
      <c r="C5394" s="53" t="n">
        <v>11987622</v>
      </c>
      <c r="D5394" s="13" t="s">
        <v>10</v>
      </c>
      <c r="E5394" s="13" t="s">
        <v>11</v>
      </c>
      <c r="F5394" s="13" t="s">
        <v>30</v>
      </c>
      <c r="G5394" s="21" t="n">
        <v>0.23</v>
      </c>
      <c r="H5394" s="13" t="n">
        <v>200</v>
      </c>
      <c r="I5394" s="21" t="n">
        <f>G5394*H5394*7</f>
        <v>322</v>
      </c>
      <c r="J5394" s="14" t="s">
        <v>128</v>
      </c>
      <c r="K5394" s="15" t="n">
        <v>22952</v>
      </c>
      <c r="L5394" s="15" t="n">
        <v>2668</v>
      </c>
      <c r="M5394" s="15" t="n">
        <v>6</v>
      </c>
      <c r="N5394" s="12" t="n">
        <v>0.01</v>
      </c>
      <c r="O5394" s="12" t="n">
        <v>0.86</v>
      </c>
      <c r="P5394" s="12" t="n">
        <v>5.18</v>
      </c>
      <c r="Q5394" s="23" t="n">
        <f>M5394/H5394</f>
        <v>0.03</v>
      </c>
    </row>
    <row r="5395" ht="22.5" customHeight="1">
      <c r="A5395" s="32"/>
      <c r="B5395" s="51" t="s">
        <v>129</v>
      </c>
      <c r="C5395" s="13" t="n">
        <v>6061077</v>
      </c>
      <c r="D5395" s="13" t="s">
        <v>35</v>
      </c>
      <c r="E5395" s="13" t="s">
        <v>14</v>
      </c>
      <c r="F5395" s="13" t="s">
        <v>15</v>
      </c>
      <c r="G5395" s="21" t="n">
        <v>2</v>
      </c>
      <c r="H5395" s="13" t="n">
        <v>20</v>
      </c>
      <c r="I5395" s="21" t="n">
        <f>G5395*H5395*7</f>
        <v>280</v>
      </c>
      <c r="J5395" s="14" t="s">
        <v>128</v>
      </c>
      <c r="K5395" s="17" t="n">
        <v>45636</v>
      </c>
      <c r="L5395" s="15" t="n">
        <v>246</v>
      </c>
      <c r="M5395" s="15" t="n">
        <v>4</v>
      </c>
      <c r="N5395" s="12" t="n">
        <v>0.022</v>
      </c>
      <c r="O5395" s="12" t="n">
        <v>1.383</v>
      </c>
      <c r="P5395" s="12" t="n">
        <v>5.533</v>
      </c>
      <c r="Q5395" s="23" t="n">
        <f>M5395/H5395</f>
        <v>0.2</v>
      </c>
    </row>
    <row r="5396" ht="22.5" customHeight="1">
      <c r="A5396" s="32"/>
      <c r="B5396" s="20"/>
      <c r="C5396" s="13" t="n">
        <v>6607117</v>
      </c>
      <c r="D5396" s="13" t="s">
        <v>35</v>
      </c>
      <c r="E5396" s="13" t="s">
        <v>14</v>
      </c>
      <c r="F5396" s="13" t="s">
        <v>15</v>
      </c>
      <c r="G5396" s="21" t="n">
        <v>2</v>
      </c>
      <c r="H5396" s="13" t="n">
        <v>300</v>
      </c>
      <c r="I5396" s="21" t="n">
        <f>G5396*H5396*7</f>
        <v>4200</v>
      </c>
      <c r="J5396" s="14" t="s">
        <v>128</v>
      </c>
      <c r="K5396" s="17" t="n">
        <v>25450</v>
      </c>
      <c r="L5396" s="15" t="n">
        <v>3184</v>
      </c>
      <c r="M5396" s="15" t="n">
        <v>221</v>
      </c>
      <c r="N5396" s="12" t="n">
        <v>0.043</v>
      </c>
      <c r="O5396" s="12" t="n">
        <v>0.617</v>
      </c>
      <c r="P5396" s="12" t="n">
        <v>136.391</v>
      </c>
      <c r="Q5396" s="23" t="n">
        <f>M5396/H5396</f>
        <v>0.736666666666667</v>
      </c>
    </row>
    <row r="5397" ht="22.5" customHeight="1">
      <c r="A5397" s="32"/>
      <c r="B5397" s="20"/>
      <c r="C5397" s="13" t="n">
        <v>5497580</v>
      </c>
      <c r="D5397" s="13" t="s">
        <v>31</v>
      </c>
      <c r="E5397" s="13" t="s">
        <v>17</v>
      </c>
      <c r="F5397" s="13" t="s">
        <v>15</v>
      </c>
      <c r="G5397" s="21" t="n">
        <v>0.28</v>
      </c>
      <c r="H5397" s="13" t="n">
        <v>1300</v>
      </c>
      <c r="I5397" s="21" t="n">
        <f>G5397*H5397*7</f>
        <v>2548</v>
      </c>
      <c r="J5397" s="14" t="s">
        <v>128</v>
      </c>
      <c r="K5397" s="17" t="n">
        <v>317717</v>
      </c>
      <c r="L5397" s="15" t="n">
        <v>97722</v>
      </c>
      <c r="M5397" s="15" t="n">
        <v>1348</v>
      </c>
      <c r="N5397" s="12" t="n">
        <v>0.004</v>
      </c>
      <c r="O5397" s="12" t="n">
        <v>0.254</v>
      </c>
      <c r="P5397" s="12" t="n">
        <v>341.743</v>
      </c>
      <c r="Q5397" s="23" t="n">
        <f>M5397/H5397</f>
        <v>1.03692307692308</v>
      </c>
    </row>
    <row r="5398" ht="22.5" customHeight="1">
      <c r="A5398" s="32"/>
      <c r="B5398" s="20"/>
      <c r="C5398" s="13" t="n">
        <v>91407542</v>
      </c>
      <c r="D5398" s="13" t="s">
        <v>31</v>
      </c>
      <c r="E5398" s="13" t="s">
        <v>36</v>
      </c>
      <c r="F5398" s="13" t="s">
        <v>15</v>
      </c>
      <c r="G5398" s="21" t="n">
        <v>0.02</v>
      </c>
      <c r="H5398" s="13" t="n">
        <v>500</v>
      </c>
      <c r="I5398" s="21" t="n">
        <f>G5398*H5398*7</f>
        <v>70</v>
      </c>
      <c r="J5398" s="14" t="s">
        <v>128</v>
      </c>
      <c r="K5398" s="17" t="n">
        <v>121798</v>
      </c>
      <c r="L5398" s="15" t="n">
        <v>35267</v>
      </c>
      <c r="M5398" s="15" t="n">
        <v>600</v>
      </c>
      <c r="N5398" s="12" t="n">
        <v>0</v>
      </c>
      <c r="O5398" s="12" t="n">
        <v>0.02</v>
      </c>
      <c r="P5398" s="12" t="n">
        <v>12.182</v>
      </c>
      <c r="Q5398" s="23" t="n">
        <f>M5398/H5398</f>
        <v>1.2</v>
      </c>
    </row>
    <row r="5399" ht="22.5" customHeight="1">
      <c r="A5399" s="32"/>
      <c r="B5399" s="20"/>
      <c r="C5399" s="13" t="n">
        <v>8998645</v>
      </c>
      <c r="D5399" s="13" t="s">
        <v>31</v>
      </c>
      <c r="E5399" s="13" t="s">
        <v>17</v>
      </c>
      <c r="F5399" s="13" t="s">
        <v>15</v>
      </c>
      <c r="G5399" s="21" t="n">
        <v>0.28</v>
      </c>
      <c r="H5399" s="13" t="n">
        <v>200</v>
      </c>
      <c r="I5399" s="21" t="n">
        <f>G5399*H5399*7</f>
        <v>392</v>
      </c>
      <c r="J5399" s="14" t="s">
        <v>128</v>
      </c>
      <c r="K5399" s="17" t="n">
        <v>100947</v>
      </c>
      <c r="L5399" s="15" t="n">
        <v>739</v>
      </c>
      <c r="M5399" s="15" t="n">
        <v>16</v>
      </c>
      <c r="N5399" s="12" t="n">
        <v>0.005</v>
      </c>
      <c r="O5399" s="12" t="n">
        <v>0.242</v>
      </c>
      <c r="P5399" s="12" t="n">
        <v>3.869</v>
      </c>
      <c r="Q5399" s="23" t="n">
        <f>M5399/H5399</f>
        <v>0.08</v>
      </c>
    </row>
    <row r="5400" ht="22.5" customHeight="1">
      <c r="A5400" s="32"/>
      <c r="B5400" s="20"/>
      <c r="C5400" s="13" t="n">
        <v>4383473</v>
      </c>
      <c r="D5400" s="13" t="s">
        <v>35</v>
      </c>
      <c r="E5400" s="13" t="s">
        <v>14</v>
      </c>
      <c r="F5400" s="13" t="s">
        <v>15</v>
      </c>
      <c r="G5400" s="21" t="n">
        <v>0.2</v>
      </c>
      <c r="H5400" s="13" t="n">
        <v>150</v>
      </c>
      <c r="I5400" s="21" t="n">
        <f>G5400*H5400*7</f>
        <v>210</v>
      </c>
      <c r="J5400" s="14" t="s">
        <v>128</v>
      </c>
      <c r="K5400" s="17" t="n">
        <v>57473</v>
      </c>
      <c r="L5400" s="15" t="n">
        <v>7430</v>
      </c>
      <c r="M5400" s="15" t="n">
        <v>150</v>
      </c>
      <c r="N5400" s="12" t="n">
        <v>0.004</v>
      </c>
      <c r="O5400" s="12" t="n">
        <v>0.197</v>
      </c>
      <c r="P5400" s="12" t="n">
        <v>29.52</v>
      </c>
      <c r="Q5400" s="23" t="n">
        <f>M5400/H5400</f>
        <v>1</v>
      </c>
    </row>
    <row r="5401" ht="22.5" customHeight="1">
      <c r="A5401" s="32"/>
      <c r="B5401" s="20"/>
      <c r="C5401" s="13" t="n">
        <v>8094753</v>
      </c>
      <c r="D5401" s="13" t="s">
        <v>35</v>
      </c>
      <c r="E5401" s="13" t="s">
        <v>14</v>
      </c>
      <c r="F5401" s="13" t="s">
        <v>26</v>
      </c>
      <c r="G5401" s="21" t="n">
        <v>0.3</v>
      </c>
      <c r="H5401" s="13" t="n">
        <v>400</v>
      </c>
      <c r="I5401" s="21" t="n">
        <f>G5401*H5401*7</f>
        <v>840</v>
      </c>
      <c r="J5401" s="14" t="s">
        <v>128</v>
      </c>
      <c r="K5401" s="17" t="n">
        <v>2461130</v>
      </c>
      <c r="L5401" s="15" t="n">
        <v>8324</v>
      </c>
      <c r="M5401" s="15" t="n">
        <v>377</v>
      </c>
      <c r="N5401" s="12" t="n">
        <v>0.02</v>
      </c>
      <c r="O5401" s="12" t="n">
        <v>0.39</v>
      </c>
      <c r="P5401" s="12" t="n">
        <v>148.46</v>
      </c>
      <c r="Q5401" s="23" t="n">
        <f>M5401/H5401</f>
        <v>0.9425</v>
      </c>
    </row>
    <row r="5402" ht="22.5" customHeight="1">
      <c r="A5402" s="32"/>
      <c r="B5402" s="20"/>
      <c r="C5402" s="13" t="n">
        <v>9415350</v>
      </c>
      <c r="D5402" s="13" t="s">
        <v>37</v>
      </c>
      <c r="E5402" s="13" t="s">
        <v>14</v>
      </c>
      <c r="F5402" s="13" t="s">
        <v>26</v>
      </c>
      <c r="G5402" s="21" t="n">
        <v>0.15</v>
      </c>
      <c r="H5402" s="13" t="n">
        <v>50</v>
      </c>
      <c r="I5402" s="21" t="n">
        <f>G5402*H5402*7</f>
        <v>52.5</v>
      </c>
      <c r="J5402" s="14" t="s">
        <v>128</v>
      </c>
      <c r="K5402" s="17" t="n">
        <v>15036</v>
      </c>
      <c r="L5402" s="15" t="n">
        <v>343</v>
      </c>
      <c r="M5402" s="15" t="n">
        <v>33</v>
      </c>
      <c r="N5402" s="12" t="n">
        <v>0.02</v>
      </c>
      <c r="O5402" s="12" t="n">
        <v>0.16</v>
      </c>
      <c r="P5402" s="12" t="n">
        <v>5.38</v>
      </c>
      <c r="Q5402" s="23" t="n">
        <f>M5402/H5402</f>
        <v>0.66</v>
      </c>
    </row>
    <row r="5403" ht="22.5" customHeight="1">
      <c r="A5403" s="32"/>
      <c r="B5403" s="20"/>
      <c r="C5403" s="13" t="n">
        <v>2783561</v>
      </c>
      <c r="D5403" s="13" t="s">
        <v>38</v>
      </c>
      <c r="E5403" s="13" t="s">
        <v>14</v>
      </c>
      <c r="F5403" s="13" t="s">
        <v>15</v>
      </c>
      <c r="G5403" s="21" t="n">
        <v>0.1</v>
      </c>
      <c r="H5403" s="13" t="n">
        <v>500</v>
      </c>
      <c r="I5403" s="21" t="n">
        <f>G5403*H5403*7</f>
        <v>350</v>
      </c>
      <c r="J5403" s="14" t="s">
        <v>128</v>
      </c>
      <c r="K5403" s="17" t="n">
        <v>48572</v>
      </c>
      <c r="L5403" s="15" t="n">
        <v>9984</v>
      </c>
      <c r="M5403" s="15" t="n">
        <v>458</v>
      </c>
      <c r="N5403" s="12" t="n">
        <v>0.005</v>
      </c>
      <c r="O5403" s="12" t="n">
        <v>0.103</v>
      </c>
      <c r="P5403" s="12" t="n">
        <v>47</v>
      </c>
      <c r="Q5403" s="23" t="n">
        <f>M5403/H5403</f>
        <v>0.916</v>
      </c>
    </row>
    <row r="5404" ht="22.5" customHeight="1">
      <c r="A5404" s="32"/>
      <c r="B5404" s="20"/>
      <c r="C5404" s="13" t="n">
        <v>10599157</v>
      </c>
      <c r="D5404" s="13" t="s">
        <v>39</v>
      </c>
      <c r="E5404" s="13" t="s">
        <v>14</v>
      </c>
      <c r="F5404" s="13" t="s">
        <v>15</v>
      </c>
      <c r="G5404" s="21" t="n">
        <v>0.3</v>
      </c>
      <c r="H5404" s="13" t="n">
        <v>150</v>
      </c>
      <c r="I5404" s="21" t="n">
        <f>G5404*H5404*7</f>
        <v>315</v>
      </c>
      <c r="J5404" s="14" t="s">
        <v>128</v>
      </c>
      <c r="K5404" s="17" t="n">
        <v>13147</v>
      </c>
      <c r="L5404" s="15" t="n">
        <v>3610</v>
      </c>
      <c r="M5404" s="15" t="n">
        <v>92</v>
      </c>
      <c r="N5404" s="12" t="n">
        <v>0.008</v>
      </c>
      <c r="O5404" s="12" t="n">
        <v>0.312</v>
      </c>
      <c r="P5404" s="12" t="n">
        <v>28.7</v>
      </c>
      <c r="Q5404" s="23" t="n">
        <f>M5404/H5404</f>
        <v>0.613333333333333</v>
      </c>
    </row>
    <row r="5405" ht="22.5" customHeight="1">
      <c r="A5405" s="32"/>
      <c r="B5405" s="20"/>
      <c r="C5405" s="13" t="n">
        <v>10599681</v>
      </c>
      <c r="D5405" s="13" t="s">
        <v>40</v>
      </c>
      <c r="E5405" s="13" t="s">
        <v>14</v>
      </c>
      <c r="F5405" s="13" t="s">
        <v>15</v>
      </c>
      <c r="G5405" s="21" t="n">
        <v>0.13</v>
      </c>
      <c r="H5405" s="13" t="n">
        <v>400</v>
      </c>
      <c r="I5405" s="21" t="n">
        <f>G5405*H5405*7</f>
        <v>364</v>
      </c>
      <c r="J5405" s="14" t="s">
        <v>128</v>
      </c>
      <c r="K5405" s="15" t="n">
        <v>20915</v>
      </c>
      <c r="L5405" s="15" t="n">
        <v>6348</v>
      </c>
      <c r="M5405" s="15" t="n">
        <v>286</v>
      </c>
      <c r="N5405" s="12" t="n">
        <v>0.006</v>
      </c>
      <c r="O5405" s="12" t="n">
        <v>0.13</v>
      </c>
      <c r="P5405" s="12" t="n">
        <v>37.18</v>
      </c>
      <c r="Q5405" s="23" t="n">
        <f>M5405/H5405</f>
        <v>0.715</v>
      </c>
    </row>
    <row r="5406" ht="22.5" customHeight="1">
      <c r="A5406" s="32"/>
      <c r="B5406" s="20"/>
      <c r="C5406" s="13" t="n">
        <v>6060965</v>
      </c>
      <c r="D5406" s="13" t="s">
        <v>35</v>
      </c>
      <c r="E5406" s="13" t="s">
        <v>14</v>
      </c>
      <c r="F5406" s="13" t="s">
        <v>15</v>
      </c>
      <c r="G5406" s="21" t="n">
        <v>0.3</v>
      </c>
      <c r="H5406" s="13" t="n">
        <v>100</v>
      </c>
      <c r="I5406" s="21" t="n">
        <f>G5406*H5406*7</f>
        <v>210</v>
      </c>
      <c r="J5406" s="14" t="s">
        <v>128</v>
      </c>
      <c r="K5406" s="15" t="n">
        <v>22587</v>
      </c>
      <c r="L5406" s="15" t="n">
        <v>2740</v>
      </c>
      <c r="M5406" s="15" t="n">
        <v>100</v>
      </c>
      <c r="N5406" s="12" t="n">
        <v>0.011</v>
      </c>
      <c r="O5406" s="12" t="n">
        <v>0.302</v>
      </c>
      <c r="P5406" s="12" t="n">
        <v>30.15</v>
      </c>
      <c r="Q5406" s="23" t="n">
        <f>M5406/H5406</f>
        <v>1</v>
      </c>
    </row>
    <row r="5407" ht="22.5" customHeight="1">
      <c r="A5407" s="32"/>
      <c r="B5407" s="20"/>
      <c r="C5407" s="13" t="n">
        <v>10842514</v>
      </c>
      <c r="D5407" s="13" t="s">
        <v>41</v>
      </c>
      <c r="E5407" s="13" t="s">
        <v>14</v>
      </c>
      <c r="F5407" s="13" t="s">
        <v>26</v>
      </c>
      <c r="G5407" s="21" t="n">
        <v>0.15</v>
      </c>
      <c r="H5407" s="13" t="n">
        <v>100</v>
      </c>
      <c r="I5407" s="21" t="n">
        <f>G5407*H5407*7</f>
        <v>105</v>
      </c>
      <c r="J5407" s="14" t="s">
        <v>128</v>
      </c>
      <c r="K5407" s="15" t="n">
        <v>73</v>
      </c>
      <c r="L5407" s="15" t="n">
        <v>8</v>
      </c>
      <c r="M5407" s="15" t="n">
        <v>0</v>
      </c>
      <c r="N5407" s="12" t="n">
        <v>0</v>
      </c>
      <c r="O5407" s="12" t="n">
        <v>0</v>
      </c>
      <c r="P5407" s="12" t="n">
        <v>0.02</v>
      </c>
      <c r="Q5407" s="23" t="n">
        <f>M5407/H5407</f>
        <v>0</v>
      </c>
    </row>
    <row r="5408" ht="22.5" customHeight="1">
      <c r="A5408" s="32"/>
      <c r="B5408" s="20"/>
      <c r="C5408" s="13" t="n">
        <v>10815258</v>
      </c>
      <c r="D5408" s="13" t="s">
        <v>41</v>
      </c>
      <c r="E5408" s="13" t="s">
        <v>14</v>
      </c>
      <c r="F5408" s="13" t="s">
        <v>15</v>
      </c>
      <c r="G5408" s="21" t="n">
        <v>0.15</v>
      </c>
      <c r="H5408" s="13" t="n">
        <v>100</v>
      </c>
      <c r="I5408" s="21" t="n">
        <f>G5408*H5408*7</f>
        <v>105</v>
      </c>
      <c r="J5408" s="14" t="s">
        <v>128</v>
      </c>
      <c r="K5408" s="15" t="n">
        <v>8216</v>
      </c>
      <c r="L5408" s="15" t="n">
        <v>42</v>
      </c>
      <c r="M5408" s="15" t="n">
        <v>1</v>
      </c>
      <c r="N5408" s="12" t="n">
        <v>0.005</v>
      </c>
      <c r="O5408" s="12" t="n">
        <v>0.21</v>
      </c>
      <c r="P5408" s="12" t="n">
        <v>0.21</v>
      </c>
      <c r="Q5408" s="23" t="n">
        <f>M5408/H5408</f>
        <v>0.01</v>
      </c>
    </row>
    <row r="5409" ht="22.5" customHeight="1">
      <c r="A5409" s="32"/>
      <c r="B5409" s="20"/>
      <c r="C5409" s="13" t="n">
        <v>91535229</v>
      </c>
      <c r="D5409" s="13" t="s">
        <v>31</v>
      </c>
      <c r="E5409" s="13" t="s">
        <v>36</v>
      </c>
      <c r="F5409" s="13" t="s">
        <v>15</v>
      </c>
      <c r="G5409" s="21" t="n">
        <v>0.02</v>
      </c>
      <c r="H5409" s="13" t="n">
        <v>500</v>
      </c>
      <c r="I5409" s="21" t="n">
        <f>G5409*H5409*7</f>
        <v>70</v>
      </c>
      <c r="J5409" s="14" t="s">
        <v>128</v>
      </c>
      <c r="K5409" s="15" t="n">
        <v>3778</v>
      </c>
      <c r="L5409" s="15" t="n">
        <v>1339</v>
      </c>
      <c r="M5409" s="15" t="n">
        <v>20</v>
      </c>
      <c r="N5409" s="12" t="n">
        <v>0.001</v>
      </c>
      <c r="O5409" s="12" t="n">
        <v>0.04</v>
      </c>
      <c r="P5409" s="12" t="n">
        <v>0.8</v>
      </c>
      <c r="Q5409" s="23" t="n">
        <f>M5409/H5409</f>
        <v>0.04</v>
      </c>
    </row>
    <row r="5410" ht="22.5" customHeight="1">
      <c r="A5410" s="32"/>
      <c r="B5410" s="20"/>
      <c r="C5410" s="13" t="n">
        <v>91535331</v>
      </c>
      <c r="D5410" s="13" t="s">
        <v>31</v>
      </c>
      <c r="E5410" s="13" t="s">
        <v>42</v>
      </c>
      <c r="F5410" s="13" t="s">
        <v>15</v>
      </c>
      <c r="G5410" s="21" t="n">
        <v>0.02</v>
      </c>
      <c r="H5410" s="13" t="n">
        <v>750</v>
      </c>
      <c r="I5410" s="21" t="n">
        <f>G5410*H5410*7</f>
        <v>105</v>
      </c>
      <c r="J5410" s="14" t="s">
        <v>128</v>
      </c>
      <c r="K5410" s="15" t="n">
        <v>3929</v>
      </c>
      <c r="L5410" s="15" t="n">
        <v>1422</v>
      </c>
      <c r="M5410" s="15" t="n">
        <v>21</v>
      </c>
      <c r="N5410" s="12" t="n">
        <v>0.001</v>
      </c>
      <c r="O5410" s="12" t="n">
        <v>0.04</v>
      </c>
      <c r="P5410" s="12" t="n">
        <v>0.84</v>
      </c>
      <c r="Q5410" s="23" t="n">
        <f>M5410/H5410</f>
        <v>0.028</v>
      </c>
    </row>
    <row r="5411" ht="22.5" customHeight="1">
      <c r="A5411" s="32"/>
      <c r="B5411" s="20"/>
      <c r="C5411" s="13" t="n">
        <v>11324493</v>
      </c>
      <c r="D5411" s="13" t="s">
        <v>31</v>
      </c>
      <c r="E5411" s="13" t="s">
        <v>17</v>
      </c>
      <c r="F5411" s="13" t="s">
        <v>15</v>
      </c>
      <c r="G5411" s="21" t="n">
        <v>0.28</v>
      </c>
      <c r="H5411" s="13" t="n">
        <v>100</v>
      </c>
      <c r="I5411" s="21" t="n">
        <f>G5411*H5411*7</f>
        <v>196</v>
      </c>
      <c r="J5411" s="14" t="s">
        <v>128</v>
      </c>
      <c r="K5411" s="15" t="n">
        <v>689</v>
      </c>
      <c r="L5411" s="15" t="n">
        <v>236</v>
      </c>
      <c r="M5411" s="15" t="n">
        <v>7</v>
      </c>
      <c r="N5411" s="12" t="n">
        <v>0.009</v>
      </c>
      <c r="O5411" s="12" t="n">
        <v>0.3</v>
      </c>
      <c r="P5411" s="12" t="n">
        <v>2.1</v>
      </c>
      <c r="Q5411" s="23" t="n">
        <f>M5411/H5411</f>
        <v>0.07</v>
      </c>
    </row>
    <row r="5412" ht="22.5" customHeight="1">
      <c r="A5412" s="32"/>
      <c r="B5412" s="20"/>
      <c r="C5412" s="13" t="n">
        <v>10298628</v>
      </c>
      <c r="D5412" s="13" t="s">
        <v>43</v>
      </c>
      <c r="E5412" s="13" t="s">
        <v>14</v>
      </c>
      <c r="F5412" s="13" t="s">
        <v>26</v>
      </c>
      <c r="G5412" s="21" t="n">
        <v>0.15</v>
      </c>
      <c r="H5412" s="13" t="n">
        <v>100</v>
      </c>
      <c r="I5412" s="21" t="n">
        <f>G5412*H5412*7</f>
        <v>105</v>
      </c>
      <c r="J5412" s="14" t="s">
        <v>128</v>
      </c>
      <c r="K5412" s="15" t="n">
        <v>804331</v>
      </c>
      <c r="L5412" s="15" t="n">
        <v>2163</v>
      </c>
      <c r="M5412" s="15" t="n">
        <v>85</v>
      </c>
      <c r="N5412" s="12" t="n">
        <v>0.03</v>
      </c>
      <c r="O5412" s="12" t="n">
        <v>0.71</v>
      </c>
      <c r="P5412" s="12" t="n">
        <v>60.64</v>
      </c>
      <c r="Q5412" s="23" t="n">
        <f>M5412/H5412</f>
        <v>0.85</v>
      </c>
    </row>
    <row r="5413" ht="22.5" customHeight="1">
      <c r="A5413" s="32"/>
      <c r="B5413" s="20"/>
      <c r="C5413" s="13" t="n">
        <v>11655595</v>
      </c>
      <c r="D5413" s="13" t="s">
        <v>44</v>
      </c>
      <c r="E5413" s="13" t="s">
        <v>14</v>
      </c>
      <c r="F5413" s="13" t="s">
        <v>26</v>
      </c>
      <c r="G5413" s="21" t="n">
        <v>0.4</v>
      </c>
      <c r="H5413" s="13" t="n">
        <v>100</v>
      </c>
      <c r="I5413" s="21" t="n">
        <f>G5413*H5413*7</f>
        <v>280</v>
      </c>
      <c r="J5413" s="14" t="s">
        <v>128</v>
      </c>
      <c r="K5413" s="15" t="n">
        <v>2843</v>
      </c>
      <c r="L5413" s="15" t="n">
        <v>57</v>
      </c>
      <c r="M5413" s="15" t="n">
        <v>0</v>
      </c>
      <c r="N5413" s="12" t="n">
        <v>0</v>
      </c>
      <c r="O5413" s="12" t="n">
        <v>0</v>
      </c>
      <c r="P5413" s="12" t="n">
        <v>0.07</v>
      </c>
      <c r="Q5413" s="23" t="n">
        <f>M5413/H5413</f>
        <v>0</v>
      </c>
    </row>
    <row r="5414" ht="22.5" customHeight="1">
      <c r="A5414" s="32"/>
      <c r="B5414" s="20"/>
      <c r="C5414" s="13" t="n">
        <v>11655596</v>
      </c>
      <c r="D5414" s="13" t="s">
        <v>44</v>
      </c>
      <c r="E5414" s="13" t="s">
        <v>14</v>
      </c>
      <c r="F5414" s="13" t="s">
        <v>12</v>
      </c>
      <c r="G5414" s="21" t="n">
        <v>0.3</v>
      </c>
      <c r="H5414" s="13" t="n">
        <v>50</v>
      </c>
      <c r="I5414" s="21" t="n">
        <f>G5414*H5414*7</f>
        <v>105</v>
      </c>
      <c r="J5414" s="14" t="s">
        <v>128</v>
      </c>
      <c r="K5414" s="15" t="n">
        <v>937</v>
      </c>
      <c r="L5414" s="15" t="n">
        <v>0</v>
      </c>
      <c r="M5414" s="15" t="n">
        <v>0</v>
      </c>
      <c r="N5414" s="12" t="n">
        <v>0</v>
      </c>
      <c r="O5414" s="12" t="n">
        <v>0</v>
      </c>
      <c r="P5414" s="12" t="n">
        <v>0</v>
      </c>
      <c r="Q5414" s="23" t="n">
        <f>M5414/H5414</f>
        <v>0</v>
      </c>
    </row>
    <row r="5415" ht="22.5" customHeight="1">
      <c r="A5415" s="32"/>
      <c r="B5415" s="20"/>
      <c r="C5415" s="13" t="n">
        <v>11690183</v>
      </c>
      <c r="D5415" s="13" t="s">
        <v>38</v>
      </c>
      <c r="E5415" s="13" t="s">
        <v>14</v>
      </c>
      <c r="F5415" s="13" t="s">
        <v>15</v>
      </c>
      <c r="G5415" s="21" t="n">
        <v>0.1</v>
      </c>
      <c r="H5415" s="13" t="n">
        <v>100</v>
      </c>
      <c r="I5415" s="21" t="n">
        <f>G5415*H5415*7</f>
        <v>70</v>
      </c>
      <c r="J5415" s="14" t="s">
        <v>128</v>
      </c>
      <c r="K5415" s="15" t="n">
        <v>9551</v>
      </c>
      <c r="L5415" s="15" t="n">
        <v>2328</v>
      </c>
      <c r="M5415" s="15" t="n">
        <v>42</v>
      </c>
      <c r="N5415" s="12" t="n">
        <v>0.004</v>
      </c>
      <c r="O5415" s="12" t="n">
        <v>0.2</v>
      </c>
      <c r="P5415" s="12" t="n">
        <v>8.4</v>
      </c>
      <c r="Q5415" s="23" t="n">
        <f>M5415/H5415</f>
        <v>0.42</v>
      </c>
    </row>
    <row r="5416" ht="22.5" customHeight="1">
      <c r="A5416" s="32"/>
      <c r="B5416" s="20"/>
      <c r="C5416" s="13" t="n">
        <v>11763482</v>
      </c>
      <c r="D5416" s="13" t="s">
        <v>44</v>
      </c>
      <c r="E5416" s="13" t="s">
        <v>14</v>
      </c>
      <c r="F5416" s="13" t="s">
        <v>12</v>
      </c>
      <c r="G5416" s="21" t="n">
        <v>0.4</v>
      </c>
      <c r="H5416" s="13" t="n">
        <v>100</v>
      </c>
      <c r="I5416" s="21" t="n">
        <f>G5416*H5416*7</f>
        <v>280</v>
      </c>
      <c r="J5416" s="14" t="s">
        <v>128</v>
      </c>
      <c r="K5416" s="15" t="n">
        <v>592</v>
      </c>
      <c r="L5416" s="15" t="n">
        <v>196</v>
      </c>
      <c r="M5416" s="15" t="n">
        <v>0</v>
      </c>
      <c r="N5416" s="12" t="n">
        <v>0.002</v>
      </c>
      <c r="O5416" s="12" t="n">
        <v>0</v>
      </c>
      <c r="P5416" s="12" t="n">
        <v>0.3793</v>
      </c>
      <c r="Q5416" s="23" t="n">
        <f>M5416/H5416</f>
        <v>0</v>
      </c>
    </row>
    <row r="5417" ht="22.5" customHeight="1">
      <c r="A5417" s="32"/>
      <c r="B5417" s="51" t="s">
        <v>134</v>
      </c>
      <c r="C5417" s="13" t="n">
        <v>5464039</v>
      </c>
      <c r="D5417" s="13" t="s">
        <v>31</v>
      </c>
      <c r="E5417" s="13" t="s">
        <v>46</v>
      </c>
      <c r="F5417" s="13" t="s">
        <v>15</v>
      </c>
      <c r="G5417" s="21" t="n">
        <v>0.28</v>
      </c>
      <c r="H5417" s="13" t="n">
        <v>1500</v>
      </c>
      <c r="I5417" s="21" t="n">
        <f>G5417*H5417*7</f>
        <v>2940</v>
      </c>
      <c r="J5417" s="14" t="s">
        <v>128</v>
      </c>
      <c r="K5417" s="15" t="n">
        <v>352526</v>
      </c>
      <c r="L5417" s="15" t="n">
        <v>81597</v>
      </c>
      <c r="M5417" s="15" t="n">
        <v>1500</v>
      </c>
      <c r="N5417" s="12" t="n">
        <v>0.005</v>
      </c>
      <c r="O5417" s="12" t="n">
        <v>0.296</v>
      </c>
      <c r="P5417" s="12" t="n">
        <v>443.846</v>
      </c>
      <c r="Q5417" s="23" t="n">
        <f>M5417/H5417</f>
        <v>1</v>
      </c>
    </row>
    <row r="5418" ht="22.5" customHeight="1">
      <c r="A5418" s="32"/>
      <c r="B5418" s="20"/>
      <c r="C5418" s="13" t="n">
        <v>8057746</v>
      </c>
      <c r="D5418" s="13" t="s">
        <v>31</v>
      </c>
      <c r="E5418" s="13" t="s">
        <v>46</v>
      </c>
      <c r="F5418" s="13" t="s">
        <v>15</v>
      </c>
      <c r="G5418" s="21" t="n">
        <v>0.32</v>
      </c>
      <c r="H5418" s="13" t="n">
        <v>300</v>
      </c>
      <c r="I5418" s="21" t="n">
        <f>G5418*H5418*7</f>
        <v>672</v>
      </c>
      <c r="J5418" s="14" t="s">
        <v>128</v>
      </c>
      <c r="K5418" s="15" t="n">
        <v>418</v>
      </c>
      <c r="L5418" s="15" t="n">
        <v>95</v>
      </c>
      <c r="M5418" s="15" t="n">
        <v>2</v>
      </c>
      <c r="N5418" s="12" t="n">
        <v>0.006</v>
      </c>
      <c r="O5418" s="12" t="n">
        <v>0.28</v>
      </c>
      <c r="P5418" s="12" t="n">
        <v>0.56</v>
      </c>
      <c r="Q5418" s="23" t="n">
        <f>M5418/H5418</f>
        <v>0.00666666666666667</v>
      </c>
    </row>
    <row r="5419" ht="22.5" customHeight="1">
      <c r="A5419" s="32"/>
      <c r="B5419" s="20"/>
      <c r="C5419" s="13" t="n">
        <v>91399821</v>
      </c>
      <c r="D5419" s="13" t="s">
        <v>40</v>
      </c>
      <c r="E5419" s="13" t="s">
        <v>14</v>
      </c>
      <c r="F5419" s="13" t="s">
        <v>26</v>
      </c>
      <c r="G5419" s="21" t="n">
        <v>0.1</v>
      </c>
      <c r="H5419" s="13" t="n">
        <v>500</v>
      </c>
      <c r="I5419" s="21" t="n">
        <f>G5419*H5419*7</f>
        <v>350</v>
      </c>
      <c r="J5419" s="14" t="s">
        <v>128</v>
      </c>
      <c r="K5419" s="15" t="n">
        <v>37071</v>
      </c>
      <c r="L5419" s="15" t="n">
        <v>6643</v>
      </c>
      <c r="M5419" s="15" t="n">
        <v>143</v>
      </c>
      <c r="N5419" s="12" t="n">
        <v>0</v>
      </c>
      <c r="O5419" s="12" t="n">
        <v>0.17</v>
      </c>
      <c r="P5419" s="12" t="n">
        <v>23.96</v>
      </c>
      <c r="Q5419" s="23" t="n">
        <f>M5419/H5419</f>
        <v>0.286</v>
      </c>
    </row>
    <row r="5420" ht="22.5" customHeight="1">
      <c r="A5420" s="32"/>
      <c r="B5420" s="20"/>
      <c r="C5420" s="13" t="n">
        <v>8670368</v>
      </c>
      <c r="D5420" s="13" t="s">
        <v>16</v>
      </c>
      <c r="E5420" s="13" t="s">
        <v>11</v>
      </c>
      <c r="F5420" s="13" t="s">
        <v>30</v>
      </c>
      <c r="G5420" s="21" t="n">
        <v>0.12</v>
      </c>
      <c r="H5420" s="13" t="n">
        <v>100</v>
      </c>
      <c r="I5420" s="21" t="n">
        <f>G5420*H5420*7</f>
        <v>84</v>
      </c>
      <c r="J5420" s="14" t="s">
        <v>128</v>
      </c>
      <c r="K5420" s="15" t="n">
        <v>1729</v>
      </c>
      <c r="L5420" s="15" t="n">
        <v>229</v>
      </c>
      <c r="M5420" s="15" t="n">
        <v>2</v>
      </c>
      <c r="N5420" s="12" t="n">
        <v>0</v>
      </c>
      <c r="O5420" s="12" t="n">
        <v>0.33</v>
      </c>
      <c r="P5420" s="12" t="n">
        <v>0.67</v>
      </c>
      <c r="Q5420" s="23" t="n">
        <f>M5420/H5420</f>
        <v>0.02</v>
      </c>
    </row>
    <row r="5421" ht="22.5" customHeight="1">
      <c r="A5421" s="32"/>
      <c r="B5421" s="20"/>
      <c r="C5421" s="13" t="n">
        <v>10514860</v>
      </c>
      <c r="D5421" s="13" t="s">
        <v>44</v>
      </c>
      <c r="E5421" s="13" t="s">
        <v>14</v>
      </c>
      <c r="F5421" s="13" t="s">
        <v>15</v>
      </c>
      <c r="G5421" s="21" t="n">
        <v>0.7</v>
      </c>
      <c r="H5421" s="13" t="n">
        <v>200</v>
      </c>
      <c r="I5421" s="21" t="n">
        <f>G5421*H5421*7</f>
        <v>980</v>
      </c>
      <c r="J5421" s="14" t="s">
        <v>128</v>
      </c>
      <c r="K5421" s="15" t="n">
        <v>96469</v>
      </c>
      <c r="L5421" s="15" t="n">
        <v>31432</v>
      </c>
      <c r="M5421" s="15" t="n">
        <v>126</v>
      </c>
      <c r="N5421" s="12" t="n">
        <v>0.003</v>
      </c>
      <c r="O5421" s="12" t="n">
        <v>0.7</v>
      </c>
      <c r="P5421" s="12" t="n">
        <v>88.2</v>
      </c>
      <c r="Q5421" s="23" t="n">
        <f>M5421/H5421</f>
        <v>0.63</v>
      </c>
    </row>
    <row r="5422" ht="22.5" customHeight="1">
      <c r="A5422" s="32"/>
      <c r="B5422" s="20"/>
      <c r="C5422" s="13" t="n">
        <v>91532857</v>
      </c>
      <c r="D5422" s="13" t="s">
        <v>47</v>
      </c>
      <c r="E5422" s="13" t="s">
        <v>14</v>
      </c>
      <c r="F5422" s="13" t="s">
        <v>12</v>
      </c>
      <c r="G5422" s="21" t="n">
        <v>0.23</v>
      </c>
      <c r="H5422" s="13" t="n">
        <v>100</v>
      </c>
      <c r="I5422" s="21" t="n">
        <f>G5422*H5422*7</f>
        <v>161</v>
      </c>
      <c r="J5422" s="14" t="s">
        <v>128</v>
      </c>
      <c r="K5422" s="15" t="n">
        <v>16674</v>
      </c>
      <c r="L5422" s="15" t="n">
        <v>2407</v>
      </c>
      <c r="M5422" s="15" t="n">
        <v>85</v>
      </c>
      <c r="N5422" s="12" t="n">
        <v>0.006</v>
      </c>
      <c r="O5422" s="12" t="n">
        <v>0.166</v>
      </c>
      <c r="P5422" s="12" t="n">
        <v>14.1167</v>
      </c>
      <c r="Q5422" s="23" t="n">
        <f>M5422/H5422</f>
        <v>0.85</v>
      </c>
    </row>
    <row r="5423" ht="22.5" customHeight="1">
      <c r="A5423" s="32"/>
      <c r="B5423" s="20"/>
      <c r="C5423" s="13" t="n">
        <v>91534913</v>
      </c>
      <c r="D5423" s="13" t="s">
        <v>48</v>
      </c>
      <c r="E5423" s="13" t="s">
        <v>49</v>
      </c>
      <c r="F5423" s="13" t="s">
        <v>15</v>
      </c>
      <c r="G5423" s="21" t="n">
        <v>0.5</v>
      </c>
      <c r="H5423" s="13" t="n">
        <v>100</v>
      </c>
      <c r="I5423" s="21" t="n">
        <f>G5423*H5423*7</f>
        <v>350</v>
      </c>
      <c r="J5423" s="14" t="s">
        <v>128</v>
      </c>
      <c r="K5423" s="15" t="n">
        <v>2122</v>
      </c>
      <c r="L5423" s="15" t="n">
        <v>318</v>
      </c>
      <c r="M5423" s="15" t="n">
        <v>1</v>
      </c>
      <c r="N5423" s="12" t="n">
        <v>0.003</v>
      </c>
      <c r="O5423" s="12" t="n">
        <v>1</v>
      </c>
      <c r="P5423" s="12" t="n">
        <v>1</v>
      </c>
      <c r="Q5423" s="23" t="n">
        <f>M5423/H5423</f>
        <v>0.01</v>
      </c>
    </row>
    <row r="5424" ht="22.5" customHeight="1">
      <c r="A5424" s="32"/>
      <c r="B5424" s="20"/>
      <c r="C5424" s="13" t="n">
        <v>91533906</v>
      </c>
      <c r="D5424" s="13" t="s">
        <v>50</v>
      </c>
      <c r="E5424" s="13" t="s">
        <v>51</v>
      </c>
      <c r="F5424" s="13" t="s">
        <v>15</v>
      </c>
      <c r="G5424" s="21" t="n">
        <v>0.5</v>
      </c>
      <c r="H5424" s="13" t="n">
        <v>100</v>
      </c>
      <c r="I5424" s="21" t="n">
        <f>G5424*H5424*7</f>
        <v>350</v>
      </c>
      <c r="J5424" s="14" t="s">
        <v>128</v>
      </c>
      <c r="K5424" s="15" t="n">
        <v>1406</v>
      </c>
      <c r="L5424" s="15" t="n">
        <v>125</v>
      </c>
      <c r="M5424" s="15" t="n">
        <v>0</v>
      </c>
      <c r="N5424" s="12" t="n">
        <v>0</v>
      </c>
      <c r="O5424" s="12" t="n">
        <v>0</v>
      </c>
      <c r="P5424" s="12" t="n">
        <v>0</v>
      </c>
      <c r="Q5424" s="23" t="n">
        <f>M5424/H5424</f>
        <v>0</v>
      </c>
    </row>
    <row r="5425" ht="22.5" customHeight="1">
      <c r="A5425" s="32"/>
      <c r="B5425" s="20"/>
      <c r="C5425" s="13" t="n">
        <v>91545519</v>
      </c>
      <c r="D5425" s="13" t="s">
        <v>52</v>
      </c>
      <c r="E5425" s="13" t="s">
        <v>46</v>
      </c>
      <c r="F5425" s="13" t="s">
        <v>15</v>
      </c>
      <c r="G5425" s="21" t="n">
        <v>0.2</v>
      </c>
      <c r="H5425" s="13" t="n">
        <v>100</v>
      </c>
      <c r="I5425" s="21" t="n">
        <f>G5425*H5425*7</f>
        <v>140</v>
      </c>
      <c r="J5425" s="14" t="s">
        <v>128</v>
      </c>
      <c r="K5425" s="15" t="n">
        <v>17</v>
      </c>
      <c r="L5425" s="15" t="n">
        <v>0</v>
      </c>
      <c r="M5425" s="15" t="n">
        <v>0</v>
      </c>
      <c r="N5425" s="12" t="n">
        <v>0</v>
      </c>
      <c r="O5425" s="12" t="n">
        <v>0</v>
      </c>
      <c r="P5425" s="12" t="n">
        <v>0</v>
      </c>
      <c r="Q5425" s="23" t="n">
        <f>M5425/H5425</f>
        <v>0</v>
      </c>
    </row>
    <row r="5426" ht="22.5" customHeight="1">
      <c r="A5426" s="32"/>
      <c r="B5426" s="20"/>
      <c r="C5426" s="13" t="n">
        <v>91551388</v>
      </c>
      <c r="D5426" s="13" t="s">
        <v>53</v>
      </c>
      <c r="E5426" s="13" t="s">
        <v>54</v>
      </c>
      <c r="F5426" s="13" t="s">
        <v>12</v>
      </c>
      <c r="G5426" s="21" t="n">
        <v>0.5</v>
      </c>
      <c r="H5426" s="13" t="n">
        <v>50</v>
      </c>
      <c r="I5426" s="21" t="n">
        <f>G5426*H5426*7</f>
        <v>175</v>
      </c>
      <c r="J5426" s="14" t="s">
        <v>128</v>
      </c>
      <c r="K5426" s="15" t="n">
        <v>2108</v>
      </c>
      <c r="L5426" s="15" t="n">
        <v>728</v>
      </c>
      <c r="M5426" s="15" t="n">
        <v>34</v>
      </c>
      <c r="N5426" s="12" t="n">
        <v>0.023</v>
      </c>
      <c r="O5426" s="12" t="n">
        <v>0.496</v>
      </c>
      <c r="P5426" s="12" t="n">
        <v>16.8608</v>
      </c>
      <c r="Q5426" s="23" t="n">
        <f>M5426/H5426</f>
        <v>0.68</v>
      </c>
    </row>
    <row r="5427" ht="22.5" customHeight="1">
      <c r="A5427" s="32"/>
      <c r="B5427" s="20"/>
      <c r="C5427" s="13" t="n">
        <v>91550293</v>
      </c>
      <c r="D5427" s="13" t="s">
        <v>55</v>
      </c>
      <c r="E5427" s="13" t="s">
        <v>56</v>
      </c>
      <c r="F5427" s="13" t="s">
        <v>15</v>
      </c>
      <c r="G5427" s="21" t="n">
        <v>0.35</v>
      </c>
      <c r="H5427" s="13" t="n">
        <v>66</v>
      </c>
      <c r="I5427" s="21" t="n">
        <f>G5427*H5427*7</f>
        <v>161.7</v>
      </c>
      <c r="J5427" s="14" t="s">
        <v>128</v>
      </c>
      <c r="K5427" s="15" t="n">
        <v>55022</v>
      </c>
      <c r="L5427" s="15" t="n">
        <v>8145</v>
      </c>
      <c r="M5427" s="15" t="n">
        <v>48</v>
      </c>
      <c r="N5427" s="12" t="n">
        <v>0.002</v>
      </c>
      <c r="O5427" s="12" t="n">
        <v>0.35</v>
      </c>
      <c r="P5427" s="12" t="n">
        <v>16.8</v>
      </c>
      <c r="Q5427" s="23" t="n">
        <f>M5427/H5427</f>
        <v>0.727272727272727</v>
      </c>
    </row>
    <row r="5428" ht="22.5" customHeight="1">
      <c r="A5428" s="32"/>
      <c r="B5428" s="20"/>
      <c r="C5428" s="13" t="n">
        <v>91550294</v>
      </c>
      <c r="D5428" s="13" t="s">
        <v>96</v>
      </c>
      <c r="E5428" s="13" t="s">
        <v>54</v>
      </c>
      <c r="F5428" s="13" t="s">
        <v>15</v>
      </c>
      <c r="G5428" s="21" t="n">
        <v>0.8</v>
      </c>
      <c r="H5428" s="13" t="n">
        <v>30</v>
      </c>
      <c r="I5428" s="21" t="n">
        <f>G5428*H5428*7</f>
        <v>168</v>
      </c>
      <c r="J5428" s="14" t="s">
        <v>128</v>
      </c>
      <c r="K5428" s="15" t="n">
        <v>4383</v>
      </c>
      <c r="L5428" s="15" t="n">
        <v>9</v>
      </c>
      <c r="M5428" s="15" t="n">
        <v>0</v>
      </c>
      <c r="N5428" s="12" t="n">
        <v>0</v>
      </c>
      <c r="O5428" s="12" t="n">
        <v>0</v>
      </c>
      <c r="P5428" s="12" t="n">
        <v>0</v>
      </c>
      <c r="Q5428" s="23" t="n">
        <f>M5428/H5428</f>
        <v>0</v>
      </c>
    </row>
    <row r="5429" ht="22.5" customHeight="1">
      <c r="A5429" s="32"/>
      <c r="B5429" s="20"/>
      <c r="C5429" s="13" t="n">
        <v>9333145</v>
      </c>
      <c r="D5429" s="13" t="s">
        <v>57</v>
      </c>
      <c r="E5429" s="13" t="s">
        <v>14</v>
      </c>
      <c r="F5429" s="13" t="s">
        <v>26</v>
      </c>
      <c r="G5429" s="21" t="n">
        <v>0.38</v>
      </c>
      <c r="H5429" s="13" t="n">
        <v>200</v>
      </c>
      <c r="I5429" s="21" t="n">
        <f>G5429*H5429*7</f>
        <v>532</v>
      </c>
      <c r="J5429" s="14" t="s">
        <v>128</v>
      </c>
      <c r="K5429" s="15" t="n">
        <v>520433</v>
      </c>
      <c r="L5429" s="15" t="n">
        <v>3285</v>
      </c>
      <c r="M5429" s="15" t="n">
        <v>119</v>
      </c>
      <c r="N5429" s="12" t="n">
        <v>0.01</v>
      </c>
      <c r="O5429" s="12" t="n">
        <v>0.28</v>
      </c>
      <c r="P5429" s="12" t="n">
        <v>32.83</v>
      </c>
      <c r="Q5429" s="23" t="n">
        <f>M5429/H5429</f>
        <v>0.595</v>
      </c>
    </row>
    <row r="5430" ht="22.5" customHeight="1">
      <c r="A5430" s="32"/>
      <c r="B5430" s="20"/>
      <c r="C5430" s="13" t="n">
        <v>91555309</v>
      </c>
      <c r="D5430" s="13" t="s">
        <v>52</v>
      </c>
      <c r="E5430" s="13" t="s">
        <v>36</v>
      </c>
      <c r="F5430" s="13" t="s">
        <v>15</v>
      </c>
      <c r="G5430" s="21" t="n">
        <v>1</v>
      </c>
      <c r="H5430" s="13" t="n">
        <v>50</v>
      </c>
      <c r="I5430" s="21" t="n">
        <f>G5430*H5430*7</f>
        <v>350</v>
      </c>
      <c r="J5430" s="14" t="s">
        <v>128</v>
      </c>
      <c r="K5430" s="15" t="n">
        <v>3</v>
      </c>
      <c r="L5430" s="15" t="n">
        <v>0</v>
      </c>
      <c r="M5430" s="15" t="n">
        <v>0</v>
      </c>
      <c r="N5430" s="12" t="n">
        <v>0</v>
      </c>
      <c r="O5430" s="12" t="n">
        <v>0</v>
      </c>
      <c r="P5430" s="12" t="n">
        <v>0</v>
      </c>
      <c r="Q5430" s="23" t="n">
        <f>M5430/H5430</f>
        <v>0</v>
      </c>
    </row>
    <row r="5431" ht="22.5" customHeight="1">
      <c r="A5431" s="32"/>
      <c r="B5431" s="20"/>
      <c r="C5431" s="13" t="n">
        <v>91554853</v>
      </c>
      <c r="D5431" s="13" t="s">
        <v>52</v>
      </c>
      <c r="E5431" s="13" t="s">
        <v>36</v>
      </c>
      <c r="F5431" s="13" t="s">
        <v>21</v>
      </c>
      <c r="G5431" s="21" t="n">
        <v>0.1</v>
      </c>
      <c r="H5431" s="13" t="n">
        <v>200</v>
      </c>
      <c r="I5431" s="21" t="n">
        <f>G5431*H5431*7</f>
        <v>140</v>
      </c>
      <c r="J5431" s="14" t="s">
        <v>128</v>
      </c>
      <c r="K5431" s="15" t="n">
        <v>0</v>
      </c>
      <c r="L5431" s="15" t="n">
        <v>0</v>
      </c>
      <c r="M5431" s="15" t="n">
        <v>0</v>
      </c>
      <c r="N5431" s="12" t="n">
        <v>0</v>
      </c>
      <c r="O5431" s="12" t="n">
        <v>0</v>
      </c>
      <c r="P5431" s="12" t="n">
        <v>0</v>
      </c>
      <c r="Q5431" s="23" t="n">
        <f>M5431/H5431</f>
        <v>0</v>
      </c>
    </row>
    <row r="5432" ht="22.5" customHeight="1">
      <c r="A5432" s="32"/>
      <c r="B5432" s="20"/>
      <c r="C5432" s="13" t="n">
        <v>91557347</v>
      </c>
      <c r="D5432" s="13" t="s">
        <v>58</v>
      </c>
      <c r="E5432" s="13" t="s">
        <v>14</v>
      </c>
      <c r="F5432" s="13" t="s">
        <v>15</v>
      </c>
      <c r="G5432" s="21" t="n">
        <v>0.5</v>
      </c>
      <c r="H5432" s="13" t="n">
        <v>50</v>
      </c>
      <c r="I5432" s="21" t="n">
        <f>G5432*H5432*7</f>
        <v>175</v>
      </c>
      <c r="J5432" s="14" t="s">
        <v>128</v>
      </c>
      <c r="K5432" s="15" t="n">
        <v>91627</v>
      </c>
      <c r="L5432" s="15" t="n">
        <v>11261</v>
      </c>
      <c r="M5432" s="15" t="n">
        <v>18</v>
      </c>
      <c r="N5432" s="12" t="n">
        <v>0.001</v>
      </c>
      <c r="O5432" s="12" t="n">
        <v>0.8</v>
      </c>
      <c r="P5432" s="12" t="n">
        <v>14.4</v>
      </c>
      <c r="Q5432" s="23" t="n">
        <f>M5432/H5432</f>
        <v>0.36</v>
      </c>
    </row>
    <row r="5433" ht="22.5" customHeight="1">
      <c r="A5433" s="32"/>
      <c r="B5433" s="20"/>
      <c r="C5433" s="13" t="n">
        <v>12115625</v>
      </c>
      <c r="D5433" s="13" t="s">
        <v>59</v>
      </c>
      <c r="E5433" s="13" t="s">
        <v>14</v>
      </c>
      <c r="F5433" s="13" t="s">
        <v>15</v>
      </c>
      <c r="G5433" s="21" t="n">
        <v>0.3</v>
      </c>
      <c r="H5433" s="13" t="n">
        <v>50</v>
      </c>
      <c r="I5433" s="21" t="n">
        <f>G5433*H5433*7</f>
        <v>105</v>
      </c>
      <c r="J5433" s="14" t="s">
        <v>128</v>
      </c>
      <c r="K5433" s="15" t="n">
        <v>27572</v>
      </c>
      <c r="L5433" s="15" t="n">
        <v>168</v>
      </c>
      <c r="M5433" s="15" t="n">
        <v>0</v>
      </c>
      <c r="N5433" s="12" t="n">
        <v>0</v>
      </c>
      <c r="O5433" s="12" t="n">
        <v>0</v>
      </c>
      <c r="P5433" s="12" t="n">
        <v>0</v>
      </c>
      <c r="Q5433" s="23" t="n">
        <f>M5433/H5433</f>
        <v>0</v>
      </c>
    </row>
    <row r="5434" ht="22.5" customHeight="1">
      <c r="A5434" s="32"/>
      <c r="B5434" s="20"/>
      <c r="C5434" s="13" t="n">
        <v>91564897</v>
      </c>
      <c r="D5434" s="13" t="s">
        <v>93</v>
      </c>
      <c r="E5434" s="13" t="s">
        <v>56</v>
      </c>
      <c r="F5434" s="13" t="s">
        <v>15</v>
      </c>
      <c r="G5434" s="21" t="n">
        <v>0.15</v>
      </c>
      <c r="H5434" s="13" t="n">
        <v>100</v>
      </c>
      <c r="I5434" s="21" t="n">
        <f>G5434*H5434*7</f>
        <v>105</v>
      </c>
      <c r="J5434" s="14" t="s">
        <v>128</v>
      </c>
      <c r="K5434" s="15" t="n">
        <v>34251</v>
      </c>
      <c r="L5434" s="15" t="n">
        <v>1047</v>
      </c>
      <c r="M5434" s="15" t="n">
        <v>0</v>
      </c>
      <c r="N5434" s="12" t="n">
        <v>0</v>
      </c>
      <c r="O5434" s="12" t="n">
        <v>0</v>
      </c>
      <c r="P5434" s="12" t="n">
        <v>0</v>
      </c>
      <c r="Q5434" s="23" t="n">
        <f>M5434/H5434</f>
        <v>0</v>
      </c>
    </row>
    <row r="5435" ht="22.5" customHeight="1">
      <c r="A5435" s="32"/>
      <c r="B5435" s="20"/>
      <c r="C5435" s="13" t="n">
        <v>91564896</v>
      </c>
      <c r="D5435" s="13" t="s">
        <v>60</v>
      </c>
      <c r="E5435" s="13" t="s">
        <v>14</v>
      </c>
      <c r="F5435" s="13" t="s">
        <v>15</v>
      </c>
      <c r="G5435" s="21" t="n">
        <v>0.35</v>
      </c>
      <c r="H5435" s="13" t="n">
        <v>60</v>
      </c>
      <c r="I5435" s="21" t="n">
        <f>G5435*H5435*7</f>
        <v>147</v>
      </c>
      <c r="J5435" s="14" t="s">
        <v>128</v>
      </c>
      <c r="K5435" s="15" t="n">
        <v>65618</v>
      </c>
      <c r="L5435" s="15" t="n">
        <v>6119</v>
      </c>
      <c r="M5435" s="15" t="n">
        <v>18</v>
      </c>
      <c r="N5435" s="12" t="n">
        <v>0.001</v>
      </c>
      <c r="O5435" s="12" t="n">
        <v>0.35</v>
      </c>
      <c r="P5435" s="12" t="n">
        <v>6.3</v>
      </c>
      <c r="Q5435" s="23" t="n">
        <f>M5435/H5435</f>
        <v>0.3</v>
      </c>
    </row>
    <row r="5436" ht="22.5" customHeight="1">
      <c r="A5436" s="32"/>
      <c r="B5436" s="51" t="s">
        <v>137</v>
      </c>
      <c r="C5436" s="13" t="n">
        <v>91399439</v>
      </c>
      <c r="D5436" s="13" t="s">
        <v>69</v>
      </c>
      <c r="E5436" s="13" t="s">
        <v>42</v>
      </c>
      <c r="F5436" s="13" t="s">
        <v>15</v>
      </c>
      <c r="G5436" s="21" t="n">
        <v>0.1</v>
      </c>
      <c r="H5436" s="13" t="n">
        <v>200</v>
      </c>
      <c r="I5436" s="21" t="n">
        <f>G5436*H5436*7</f>
        <v>140</v>
      </c>
      <c r="J5436" s="14" t="s">
        <v>128</v>
      </c>
      <c r="K5436" s="17" t="n">
        <v>231316</v>
      </c>
      <c r="L5436" s="15" t="n">
        <v>11067</v>
      </c>
      <c r="M5436" s="17" t="n">
        <v>21</v>
      </c>
      <c r="N5436" s="12" t="n">
        <v>0</v>
      </c>
      <c r="O5436" s="12" t="n">
        <v>0.1</v>
      </c>
      <c r="P5436" s="12" t="n">
        <v>2.1</v>
      </c>
      <c r="Q5436" s="23" t="n">
        <f>M5436/H5436</f>
        <v>0.105</v>
      </c>
    </row>
    <row r="5437" ht="22.5" customHeight="1">
      <c r="A5437" s="32"/>
      <c r="B5437" s="20"/>
      <c r="C5437" s="13" t="n">
        <v>91399437</v>
      </c>
      <c r="D5437" s="13" t="s">
        <v>70</v>
      </c>
      <c r="E5437" s="13" t="s">
        <v>71</v>
      </c>
      <c r="F5437" s="13" t="s">
        <v>15</v>
      </c>
      <c r="G5437" s="21" t="n">
        <v>0.15</v>
      </c>
      <c r="H5437" s="13" t="n">
        <v>50</v>
      </c>
      <c r="I5437" s="21" t="n">
        <f>G5437*H5437*7</f>
        <v>52.5</v>
      </c>
      <c r="J5437" s="14" t="s">
        <v>128</v>
      </c>
      <c r="K5437" s="17" t="n">
        <v>14337</v>
      </c>
      <c r="L5437" s="15" t="n">
        <v>6097</v>
      </c>
      <c r="M5437" s="17" t="n">
        <v>50</v>
      </c>
      <c r="N5437" s="12" t="n">
        <v>0.001</v>
      </c>
      <c r="O5437" s="12" t="n">
        <v>0.15</v>
      </c>
      <c r="P5437" s="12" t="n">
        <v>7.5</v>
      </c>
      <c r="Q5437" s="23" t="n">
        <f>M5437/H5437</f>
        <v>1</v>
      </c>
    </row>
    <row r="5438" ht="22.5" customHeight="1">
      <c r="A5438" s="32"/>
      <c r="B5438" s="20"/>
      <c r="C5438" s="13" t="n">
        <v>5556054</v>
      </c>
      <c r="D5438" s="13" t="s">
        <v>72</v>
      </c>
      <c r="E5438" s="13" t="s">
        <v>36</v>
      </c>
      <c r="F5438" s="13" t="s">
        <v>15</v>
      </c>
      <c r="G5438" s="21" t="n">
        <v>0.8</v>
      </c>
      <c r="H5438" s="13" t="n">
        <v>100</v>
      </c>
      <c r="I5438" s="21" t="n">
        <f>G5438*H5438*7</f>
        <v>560</v>
      </c>
      <c r="J5438" s="14" t="s">
        <v>128</v>
      </c>
      <c r="K5438" s="17" t="n">
        <v>15748</v>
      </c>
      <c r="L5438" s="15" t="n">
        <v>815</v>
      </c>
      <c r="M5438" s="17" t="n">
        <v>2</v>
      </c>
      <c r="N5438" s="12" t="n">
        <v>0.003</v>
      </c>
      <c r="O5438" s="12" t="n">
        <v>1.245</v>
      </c>
      <c r="P5438" s="12" t="n">
        <v>2.491</v>
      </c>
      <c r="Q5438" s="23" t="n">
        <f>M5438/H5438</f>
        <v>0.02</v>
      </c>
    </row>
    <row r="5439" ht="22.5" customHeight="1">
      <c r="A5439" s="32"/>
      <c r="B5439" s="20"/>
      <c r="C5439" s="13" t="n">
        <v>8628042</v>
      </c>
      <c r="D5439" s="13" t="s">
        <v>28</v>
      </c>
      <c r="E5439" s="13" t="s">
        <v>14</v>
      </c>
      <c r="F5439" s="13" t="s">
        <v>26</v>
      </c>
      <c r="G5439" s="21" t="n">
        <v>0.48</v>
      </c>
      <c r="H5439" s="13" t="n">
        <v>500</v>
      </c>
      <c r="I5439" s="21" t="n">
        <f>G5439*H5439*7</f>
        <v>1680</v>
      </c>
      <c r="J5439" s="14" t="s">
        <v>128</v>
      </c>
      <c r="K5439" s="17" t="n">
        <v>450354</v>
      </c>
      <c r="L5439" s="15" t="n">
        <v>30515</v>
      </c>
      <c r="M5439" s="17" t="n">
        <v>652</v>
      </c>
      <c r="N5439" s="12" t="n">
        <v>0.01</v>
      </c>
      <c r="O5439" s="12" t="n">
        <v>0.48</v>
      </c>
      <c r="P5439" s="12" t="n">
        <v>313.08</v>
      </c>
      <c r="Q5439" s="23" t="n">
        <f>M5439/H5439</f>
        <v>1.304</v>
      </c>
    </row>
    <row r="5440" ht="22.5" customHeight="1">
      <c r="A5440" s="32"/>
      <c r="B5440" s="20"/>
      <c r="C5440" s="13" t="n">
        <v>9297014</v>
      </c>
      <c r="D5440" s="13" t="s">
        <v>13</v>
      </c>
      <c r="E5440" s="13" t="s">
        <v>14</v>
      </c>
      <c r="F5440" s="13" t="s">
        <v>26</v>
      </c>
      <c r="G5440" s="21" t="n">
        <v>0.19</v>
      </c>
      <c r="H5440" s="13" t="n">
        <v>300</v>
      </c>
      <c r="I5440" s="21" t="n">
        <f>G5440*H5440*7</f>
        <v>399</v>
      </c>
      <c r="J5440" s="14" t="s">
        <v>128</v>
      </c>
      <c r="K5440" s="17" t="n">
        <v>26745</v>
      </c>
      <c r="L5440" s="15" t="n">
        <v>2616</v>
      </c>
      <c r="M5440" s="17" t="n">
        <v>263</v>
      </c>
      <c r="N5440" s="12" t="n">
        <v>0.02</v>
      </c>
      <c r="O5440" s="12" t="n">
        <v>0.15</v>
      </c>
      <c r="P5440" s="12" t="n">
        <v>40.02</v>
      </c>
      <c r="Q5440" s="23" t="n">
        <f>M5440/H5440</f>
        <v>0.876666666666667</v>
      </c>
    </row>
    <row r="5441" ht="22.5" customHeight="1">
      <c r="A5441" s="32"/>
      <c r="B5441" s="20"/>
      <c r="C5441" s="13" t="n">
        <v>7815836</v>
      </c>
      <c r="D5441" s="13" t="s">
        <v>73</v>
      </c>
      <c r="E5441" s="13" t="s">
        <v>36</v>
      </c>
      <c r="F5441" s="13" t="s">
        <v>15</v>
      </c>
      <c r="G5441" s="21" t="n">
        <v>0.08</v>
      </c>
      <c r="H5441" s="13" t="n">
        <v>12000</v>
      </c>
      <c r="I5441" s="21" t="n">
        <f>G5441*H5441*7</f>
        <v>6720</v>
      </c>
      <c r="J5441" s="14" t="s">
        <v>128</v>
      </c>
      <c r="K5441" s="17" t="n">
        <v>561126</v>
      </c>
      <c r="L5441" s="15" t="n">
        <v>139661</v>
      </c>
      <c r="M5441" s="17" t="n">
        <v>3597</v>
      </c>
      <c r="N5441" s="12" t="n">
        <v>0.003</v>
      </c>
      <c r="O5441" s="12" t="n">
        <v>0.097</v>
      </c>
      <c r="P5441" s="12" t="n">
        <v>350.045</v>
      </c>
      <c r="Q5441" s="23" t="n">
        <f>M5441/H5441</f>
        <v>0.29975</v>
      </c>
    </row>
    <row r="5442" ht="22.5" customHeight="1">
      <c r="A5442" s="32"/>
      <c r="B5442" s="20"/>
      <c r="C5442" s="13" t="n">
        <v>8312006</v>
      </c>
      <c r="D5442" s="13" t="s">
        <v>92</v>
      </c>
      <c r="E5442" s="13" t="s">
        <v>14</v>
      </c>
      <c r="F5442" s="13" t="s">
        <v>15</v>
      </c>
      <c r="G5442" s="21" t="n">
        <v>0.12</v>
      </c>
      <c r="H5442" s="13" t="n">
        <v>50</v>
      </c>
      <c r="I5442" s="21" t="n">
        <f>G5442*H5442*7</f>
        <v>42</v>
      </c>
      <c r="J5442" s="14" t="s">
        <v>128</v>
      </c>
      <c r="K5442" s="17" t="n">
        <v>8205</v>
      </c>
      <c r="L5442" s="17" t="n">
        <v>1156</v>
      </c>
      <c r="M5442" s="17" t="n">
        <v>37</v>
      </c>
      <c r="N5442" s="12" t="n">
        <v>0.004</v>
      </c>
      <c r="O5442" s="12" t="n">
        <v>0.12</v>
      </c>
      <c r="P5442" s="12" t="n">
        <v>4.44</v>
      </c>
      <c r="Q5442" s="23" t="n">
        <f>M5442/H5442</f>
        <v>0.74</v>
      </c>
    </row>
    <row r="5443" ht="22.5" customHeight="1">
      <c r="A5443" s="32"/>
      <c r="B5443" s="20"/>
      <c r="C5443" s="13" t="n">
        <v>91467820</v>
      </c>
      <c r="D5443" s="13" t="s">
        <v>74</v>
      </c>
      <c r="E5443" s="13" t="s">
        <v>36</v>
      </c>
      <c r="F5443" s="13" t="s">
        <v>15</v>
      </c>
      <c r="G5443" s="21" t="n">
        <v>0.1</v>
      </c>
      <c r="H5443" s="13" t="n">
        <v>300</v>
      </c>
      <c r="I5443" s="21" t="n">
        <f>G5443*H5443*7</f>
        <v>210</v>
      </c>
      <c r="J5443" s="14" t="s">
        <v>128</v>
      </c>
      <c r="K5443" s="17" t="n">
        <v>92475</v>
      </c>
      <c r="L5443" s="15" t="n">
        <v>32859</v>
      </c>
      <c r="M5443" s="17" t="n">
        <v>200</v>
      </c>
      <c r="N5443" s="12" t="n">
        <v>0.001</v>
      </c>
      <c r="O5443" s="12" t="n">
        <v>0.1</v>
      </c>
      <c r="P5443" s="12" t="n">
        <v>20</v>
      </c>
      <c r="Q5443" s="23" t="n">
        <f>M5443/H5443</f>
        <v>0.666666666666667</v>
      </c>
    </row>
    <row r="5444" ht="22.5" customHeight="1">
      <c r="A5444" s="32"/>
      <c r="B5444" s="20"/>
      <c r="C5444" s="13" t="n">
        <v>91467821</v>
      </c>
      <c r="D5444" s="13" t="s">
        <v>74</v>
      </c>
      <c r="E5444" s="13" t="s">
        <v>17</v>
      </c>
      <c r="F5444" s="13" t="s">
        <v>15</v>
      </c>
      <c r="G5444" s="21" t="n">
        <v>0.17</v>
      </c>
      <c r="H5444" s="13" t="n">
        <v>100</v>
      </c>
      <c r="I5444" s="21" t="n">
        <f>G5444*H5444*7</f>
        <v>119</v>
      </c>
      <c r="J5444" s="14" t="s">
        <v>128</v>
      </c>
      <c r="K5444" s="17" t="n">
        <v>77959</v>
      </c>
      <c r="L5444" s="17" t="n">
        <v>13538</v>
      </c>
      <c r="M5444" s="17" t="n">
        <v>100</v>
      </c>
      <c r="N5444" s="12" t="n">
        <v>0.001</v>
      </c>
      <c r="O5444" s="12" t="n">
        <v>0.17</v>
      </c>
      <c r="P5444" s="12" t="n">
        <v>17</v>
      </c>
      <c r="Q5444" s="23" t="n">
        <f>M5444/H5444</f>
        <v>1</v>
      </c>
    </row>
    <row r="5445" ht="22.5" customHeight="1">
      <c r="A5445" s="32"/>
      <c r="B5445" s="20"/>
      <c r="C5445" s="13" t="n">
        <v>10295313</v>
      </c>
      <c r="D5445" s="13" t="s">
        <v>92</v>
      </c>
      <c r="E5445" s="13" t="s">
        <v>14</v>
      </c>
      <c r="F5445" s="13" t="s">
        <v>15</v>
      </c>
      <c r="G5445" s="21" t="n">
        <v>3</v>
      </c>
      <c r="H5445" s="13" t="n">
        <v>100</v>
      </c>
      <c r="I5445" s="21" t="n">
        <f>G5445*H5445*7</f>
        <v>2100</v>
      </c>
      <c r="J5445" s="14" t="s">
        <v>128</v>
      </c>
      <c r="K5445" s="17" t="n">
        <v>915</v>
      </c>
      <c r="L5445" s="15" t="n">
        <v>1</v>
      </c>
      <c r="M5445" s="17" t="n">
        <v>0</v>
      </c>
      <c r="N5445" s="12" t="n">
        <v>0</v>
      </c>
      <c r="O5445" s="12" t="n">
        <v>0</v>
      </c>
      <c r="P5445" s="12" t="n">
        <v>0</v>
      </c>
      <c r="Q5445" s="23" t="n">
        <f>M5445/H5445</f>
        <v>0</v>
      </c>
    </row>
    <row r="5446" ht="22.5" customHeight="1">
      <c r="A5446" s="32"/>
      <c r="B5446" s="20"/>
      <c r="C5446" s="13" t="n">
        <v>91496145</v>
      </c>
      <c r="D5446" s="13" t="s">
        <v>74</v>
      </c>
      <c r="E5446" s="13" t="s">
        <v>71</v>
      </c>
      <c r="F5446" s="13" t="s">
        <v>15</v>
      </c>
      <c r="G5446" s="21" t="n">
        <v>0.14</v>
      </c>
      <c r="H5446" s="13" t="n">
        <v>50</v>
      </c>
      <c r="I5446" s="21" t="n">
        <f>G5446*H5446*7</f>
        <v>49</v>
      </c>
      <c r="J5446" s="14" t="s">
        <v>128</v>
      </c>
      <c r="K5446" s="17" t="n">
        <v>66484</v>
      </c>
      <c r="L5446" s="17" t="n">
        <v>20176</v>
      </c>
      <c r="M5446" s="17" t="n">
        <v>50</v>
      </c>
      <c r="N5446" s="12" t="n">
        <v>0</v>
      </c>
      <c r="O5446" s="12" t="n">
        <v>0.15</v>
      </c>
      <c r="P5446" s="12" t="n">
        <v>7.5</v>
      </c>
      <c r="Q5446" s="23" t="n">
        <f>M5446/H5446</f>
        <v>1</v>
      </c>
    </row>
    <row r="5447" ht="22.5" customHeight="1">
      <c r="A5447" s="32"/>
      <c r="B5447" s="20"/>
      <c r="C5447" s="13" t="n">
        <v>91496146</v>
      </c>
      <c r="D5447" s="13" t="s">
        <v>74</v>
      </c>
      <c r="E5447" s="13" t="s">
        <v>46</v>
      </c>
      <c r="F5447" s="13" t="s">
        <v>15</v>
      </c>
      <c r="G5447" s="21" t="n">
        <v>0.14</v>
      </c>
      <c r="H5447" s="13" t="n">
        <v>200</v>
      </c>
      <c r="I5447" s="21" t="n">
        <f>G5447*H5447*7</f>
        <v>196</v>
      </c>
      <c r="J5447" s="14" t="s">
        <v>128</v>
      </c>
      <c r="K5447" s="17" t="n">
        <v>60538</v>
      </c>
      <c r="L5447" s="17" t="n">
        <v>15985</v>
      </c>
      <c r="M5447" s="17" t="n">
        <v>191</v>
      </c>
      <c r="N5447" s="12" t="n">
        <v>0.002</v>
      </c>
      <c r="O5447" s="12" t="n">
        <v>0.14</v>
      </c>
      <c r="P5447" s="12" t="n">
        <v>26.74</v>
      </c>
      <c r="Q5447" s="23" t="n">
        <f>M5447/H5447</f>
        <v>0.955</v>
      </c>
    </row>
    <row r="5448" ht="22.5" customHeight="1">
      <c r="A5448" s="32"/>
      <c r="B5448" s="20"/>
      <c r="C5448" s="13" t="n">
        <v>91496147</v>
      </c>
      <c r="D5448" s="13" t="s">
        <v>74</v>
      </c>
      <c r="E5448" s="13" t="s">
        <v>11</v>
      </c>
      <c r="F5448" s="13" t="s">
        <v>15</v>
      </c>
      <c r="G5448" s="21" t="n">
        <v>0.14</v>
      </c>
      <c r="H5448" s="13" t="n">
        <v>150</v>
      </c>
      <c r="I5448" s="21" t="n">
        <f>G5448*H5448*7</f>
        <v>147</v>
      </c>
      <c r="J5448" s="14" t="s">
        <v>128</v>
      </c>
      <c r="K5448" s="17" t="n">
        <v>57507</v>
      </c>
      <c r="L5448" s="15" t="n">
        <v>11707</v>
      </c>
      <c r="M5448" s="17" t="n">
        <v>147</v>
      </c>
      <c r="N5448" s="12" t="n">
        <v>0.002</v>
      </c>
      <c r="O5448" s="12" t="n">
        <v>0.13</v>
      </c>
      <c r="P5448" s="12" t="n">
        <v>19.11</v>
      </c>
      <c r="Q5448" s="23" t="n">
        <f>M5448/H5448</f>
        <v>0.98</v>
      </c>
    </row>
    <row r="5449" ht="22.5" customHeight="1">
      <c r="A5449" s="32"/>
      <c r="B5449" s="20"/>
      <c r="C5449" s="13" t="n">
        <v>91496148</v>
      </c>
      <c r="D5449" s="13" t="s">
        <v>74</v>
      </c>
      <c r="E5449" s="13" t="s">
        <v>14</v>
      </c>
      <c r="F5449" s="13" t="s">
        <v>15</v>
      </c>
      <c r="G5449" s="21" t="n">
        <v>0.15</v>
      </c>
      <c r="H5449" s="13" t="n">
        <v>160</v>
      </c>
      <c r="I5449" s="21" t="n">
        <f>G5449*H5449*7</f>
        <v>168</v>
      </c>
      <c r="J5449" s="14" t="s">
        <v>128</v>
      </c>
      <c r="K5449" s="17" t="n">
        <v>87852</v>
      </c>
      <c r="L5449" s="15" t="n">
        <v>32105</v>
      </c>
      <c r="M5449" s="17" t="n">
        <v>160</v>
      </c>
      <c r="N5449" s="12" t="n">
        <v>0.001</v>
      </c>
      <c r="O5449" s="12" t="n">
        <v>0.15</v>
      </c>
      <c r="P5449" s="12" t="n">
        <v>24</v>
      </c>
      <c r="Q5449" s="23" t="n">
        <f>M5449/H5449</f>
        <v>1</v>
      </c>
    </row>
    <row r="5450" ht="22.5" customHeight="1">
      <c r="A5450" s="32"/>
      <c r="B5450" s="20"/>
      <c r="C5450" s="13" t="n">
        <v>10765365</v>
      </c>
      <c r="D5450" s="13" t="s">
        <v>75</v>
      </c>
      <c r="E5450" s="13" t="s">
        <v>71</v>
      </c>
      <c r="F5450" s="13" t="s">
        <v>15</v>
      </c>
      <c r="G5450" s="21" t="n">
        <v>0.19</v>
      </c>
      <c r="H5450" s="13" t="n">
        <v>100</v>
      </c>
      <c r="I5450" s="21" t="n">
        <f>G5450*H5450*7</f>
        <v>133</v>
      </c>
      <c r="J5450" s="14" t="s">
        <v>128</v>
      </c>
      <c r="K5450" s="17" t="n">
        <v>169260</v>
      </c>
      <c r="L5450" s="17" t="n">
        <v>1596</v>
      </c>
      <c r="M5450" s="17" t="n">
        <v>50</v>
      </c>
      <c r="N5450" s="12" t="n">
        <v>0.006</v>
      </c>
      <c r="O5450" s="12" t="n">
        <v>0.182</v>
      </c>
      <c r="P5450" s="12" t="n">
        <v>9.12</v>
      </c>
      <c r="Q5450" s="23" t="n">
        <f>M5450/H5450</f>
        <v>0.5</v>
      </c>
    </row>
    <row r="5451" ht="22.5" customHeight="1">
      <c r="A5451" s="32"/>
      <c r="B5451" s="20"/>
      <c r="C5451" s="13" t="n">
        <v>11079953</v>
      </c>
      <c r="D5451" s="13" t="s">
        <v>72</v>
      </c>
      <c r="E5451" s="13" t="s">
        <v>36</v>
      </c>
      <c r="F5451" s="13" t="s">
        <v>15</v>
      </c>
      <c r="G5451" s="21" t="n">
        <v>0.8</v>
      </c>
      <c r="H5451" s="13" t="n">
        <v>100</v>
      </c>
      <c r="I5451" s="21" t="n">
        <f>G5451*H5451*7</f>
        <v>560</v>
      </c>
      <c r="J5451" s="14" t="s">
        <v>128</v>
      </c>
      <c r="K5451" s="17" t="n">
        <v>13</v>
      </c>
      <c r="L5451" s="15" t="n">
        <v>2</v>
      </c>
      <c r="M5451" s="17" t="n">
        <v>0</v>
      </c>
      <c r="N5451" s="12" t="n">
        <v>0</v>
      </c>
      <c r="O5451" s="12" t="n">
        <v>0</v>
      </c>
      <c r="P5451" s="12" t="n">
        <v>0</v>
      </c>
      <c r="Q5451" s="23" t="n">
        <f>M5451/H5451</f>
        <v>0</v>
      </c>
    </row>
    <row r="5452" ht="22.5" customHeight="1">
      <c r="A5452" s="32"/>
      <c r="B5452" s="20"/>
      <c r="C5452" s="13" t="n">
        <v>11690181</v>
      </c>
      <c r="D5452" s="13" t="s">
        <v>76</v>
      </c>
      <c r="E5452" s="13" t="s">
        <v>14</v>
      </c>
      <c r="F5452" s="13" t="s">
        <v>15</v>
      </c>
      <c r="G5452" s="21" t="n">
        <v>0.45</v>
      </c>
      <c r="H5452" s="13" t="n">
        <v>500</v>
      </c>
      <c r="I5452" s="21" t="n">
        <f>G5452*H5452*7</f>
        <v>1575</v>
      </c>
      <c r="J5452" s="14" t="s">
        <v>128</v>
      </c>
      <c r="K5452" s="17" t="n">
        <v>333040</v>
      </c>
      <c r="L5452" s="17" t="n">
        <v>15323</v>
      </c>
      <c r="M5452" s="17" t="n">
        <v>463</v>
      </c>
      <c r="N5452" s="12" t="n">
        <v>0.013</v>
      </c>
      <c r="O5452" s="12" t="n">
        <v>0.42</v>
      </c>
      <c r="P5452" s="12" t="n">
        <v>194.46</v>
      </c>
      <c r="Q5452" s="23" t="n">
        <f>M5452/H5452</f>
        <v>0.926</v>
      </c>
    </row>
    <row r="5453" ht="22.5" customHeight="1">
      <c r="A5453" s="32"/>
      <c r="B5453" s="20"/>
      <c r="C5453" s="13" t="n">
        <v>11836152</v>
      </c>
      <c r="D5453" s="13" t="s">
        <v>73</v>
      </c>
      <c r="E5453" s="13" t="s">
        <v>36</v>
      </c>
      <c r="F5453" s="13" t="s">
        <v>15</v>
      </c>
      <c r="G5453" s="21" t="n">
        <v>0.09</v>
      </c>
      <c r="H5453" s="13" t="n">
        <v>100</v>
      </c>
      <c r="I5453" s="21" t="n">
        <f>G5453*H5453*7</f>
        <v>63</v>
      </c>
      <c r="J5453" s="14" t="s">
        <v>128</v>
      </c>
      <c r="K5453" s="17" t="n">
        <v>1822</v>
      </c>
      <c r="L5453" s="15" t="n">
        <v>257</v>
      </c>
      <c r="M5453" s="17" t="n">
        <v>5</v>
      </c>
      <c r="N5453" s="12" t="n">
        <v>0.002</v>
      </c>
      <c r="O5453" s="12" t="n">
        <v>0.09</v>
      </c>
      <c r="P5453" s="12" t="n">
        <v>0.45</v>
      </c>
      <c r="Q5453" s="23" t="n">
        <f>M5453/H5453</f>
        <v>0.05</v>
      </c>
    </row>
    <row r="5454" ht="22.5" customHeight="1">
      <c r="A5454" s="32"/>
      <c r="B5454" s="20"/>
      <c r="C5454" s="13" t="n">
        <v>11862336</v>
      </c>
      <c r="D5454" s="13" t="s">
        <v>69</v>
      </c>
      <c r="E5454" s="13" t="s">
        <v>42</v>
      </c>
      <c r="F5454" s="13" t="s">
        <v>15</v>
      </c>
      <c r="G5454" s="21" t="n">
        <v>0.1</v>
      </c>
      <c r="H5454" s="13" t="n">
        <v>100</v>
      </c>
      <c r="I5454" s="21" t="n">
        <f>G5454*H5454*7</f>
        <v>70</v>
      </c>
      <c r="J5454" s="14" t="s">
        <v>128</v>
      </c>
      <c r="K5454" s="17" t="n">
        <v>1564</v>
      </c>
      <c r="L5454" s="15" t="n">
        <v>416</v>
      </c>
      <c r="M5454" s="17" t="n">
        <v>1</v>
      </c>
      <c r="N5454" s="12" t="n">
        <v>0</v>
      </c>
      <c r="O5454" s="12" t="n">
        <v>0.1</v>
      </c>
      <c r="P5454" s="12" t="n">
        <v>0.1</v>
      </c>
      <c r="Q5454" s="23" t="n">
        <f>M5454/H5454</f>
        <v>0.01</v>
      </c>
    </row>
    <row r="5455" ht="22.5" customHeight="1">
      <c r="A5455" s="32"/>
      <c r="B5455" s="20"/>
      <c r="C5455" s="13" t="n">
        <v>11924259</v>
      </c>
      <c r="D5455" s="13" t="s">
        <v>77</v>
      </c>
      <c r="E5455" s="13" t="s">
        <v>36</v>
      </c>
      <c r="F5455" s="13" t="s">
        <v>15</v>
      </c>
      <c r="G5455" s="21" t="n">
        <v>0.12</v>
      </c>
      <c r="H5455" s="13" t="n">
        <v>200</v>
      </c>
      <c r="I5455" s="21" t="n">
        <f>G5455*H5455*7</f>
        <v>168</v>
      </c>
      <c r="J5455" s="14" t="s">
        <v>128</v>
      </c>
      <c r="K5455" s="17" t="n">
        <v>70694</v>
      </c>
      <c r="L5455" s="15" t="n">
        <v>9516</v>
      </c>
      <c r="M5455" s="17" t="n">
        <v>81</v>
      </c>
      <c r="N5455" s="12" t="n">
        <v>0.001</v>
      </c>
      <c r="O5455" s="12" t="n">
        <v>0.12</v>
      </c>
      <c r="P5455" s="12" t="n">
        <v>9.72</v>
      </c>
      <c r="Q5455" s="23" t="n">
        <f>M5455/H5455</f>
        <v>0.405</v>
      </c>
    </row>
    <row r="5456" ht="22.5" customHeight="1">
      <c r="A5456" s="32"/>
      <c r="B5456" s="20"/>
      <c r="C5456" s="13" t="n">
        <v>11924419</v>
      </c>
      <c r="D5456" s="13" t="s">
        <v>77</v>
      </c>
      <c r="E5456" s="13" t="s">
        <v>36</v>
      </c>
      <c r="F5456" s="13" t="s">
        <v>26</v>
      </c>
      <c r="G5456" s="21" t="n">
        <v>0.12</v>
      </c>
      <c r="H5456" s="13" t="n">
        <v>100</v>
      </c>
      <c r="I5456" s="21" t="n">
        <f>G5456*H5456*7</f>
        <v>84</v>
      </c>
      <c r="J5456" s="14" t="s">
        <v>128</v>
      </c>
      <c r="K5456" s="17" t="n">
        <v>28052</v>
      </c>
      <c r="L5456" s="15" t="n">
        <v>2604</v>
      </c>
      <c r="M5456" s="17" t="n">
        <v>53</v>
      </c>
      <c r="N5456" s="12" t="n">
        <v>0</v>
      </c>
      <c r="O5456" s="12" t="n">
        <v>0.19</v>
      </c>
      <c r="P5456" s="12" t="n">
        <v>10.04</v>
      </c>
      <c r="Q5456" s="23" t="n">
        <f>M5456/H5456</f>
        <v>0.53</v>
      </c>
    </row>
    <row r="5457" ht="22.5" customHeight="1">
      <c r="A5457" s="32"/>
      <c r="B5457" s="20"/>
      <c r="C5457" s="13" t="n">
        <v>12038500</v>
      </c>
      <c r="D5457" s="13" t="s">
        <v>76</v>
      </c>
      <c r="E5457" s="13" t="s">
        <v>14</v>
      </c>
      <c r="F5457" s="13" t="s">
        <v>15</v>
      </c>
      <c r="G5457" s="21" t="n">
        <v>0.4</v>
      </c>
      <c r="H5457" s="13" t="n">
        <v>100</v>
      </c>
      <c r="I5457" s="21" t="n">
        <f>G5457*H5457*7</f>
        <v>280</v>
      </c>
      <c r="J5457" s="14" t="s">
        <v>128</v>
      </c>
      <c r="K5457" s="17" t="n">
        <v>669</v>
      </c>
      <c r="L5457" s="15" t="n">
        <v>81</v>
      </c>
      <c r="M5457" s="17" t="n">
        <v>4</v>
      </c>
      <c r="N5457" s="12" t="n">
        <v>0.02</v>
      </c>
      <c r="O5457" s="12" t="n">
        <v>0.4</v>
      </c>
      <c r="P5457" s="12" t="n">
        <v>1.6</v>
      </c>
      <c r="Q5457" s="23" t="n">
        <f>M5457/H5457</f>
        <v>0.04</v>
      </c>
    </row>
    <row r="5458" ht="22.5" customHeight="1">
      <c r="A5458" s="32"/>
      <c r="B5458" s="51" t="s">
        <v>138</v>
      </c>
      <c r="C5458" s="13" t="n">
        <v>6395488</v>
      </c>
      <c r="D5458" s="13" t="s">
        <v>39</v>
      </c>
      <c r="E5458" s="13" t="s">
        <v>14</v>
      </c>
      <c r="F5458" s="13" t="s">
        <v>15</v>
      </c>
      <c r="G5458" s="21" t="n">
        <v>0.3</v>
      </c>
      <c r="H5458" s="13" t="n">
        <v>200</v>
      </c>
      <c r="I5458" s="21" t="n">
        <f>G5458*H5458*7</f>
        <v>420</v>
      </c>
      <c r="J5458" s="14" t="s">
        <v>128</v>
      </c>
      <c r="K5458" s="15" t="n">
        <v>59430</v>
      </c>
      <c r="L5458" s="15" t="n">
        <v>24130</v>
      </c>
      <c r="M5458" s="16" t="n">
        <v>200</v>
      </c>
      <c r="N5458" s="12" t="n">
        <v>0.002</v>
      </c>
      <c r="O5458" s="12" t="n">
        <v>0.3</v>
      </c>
      <c r="P5458" s="12" t="n">
        <v>60</v>
      </c>
      <c r="Q5458" s="23" t="n">
        <f>M5458/H5458</f>
        <v>1</v>
      </c>
    </row>
    <row r="5459" ht="22.5" customHeight="1">
      <c r="A5459" s="32"/>
      <c r="B5459" s="20"/>
      <c r="C5459" s="13" t="n">
        <v>8291713</v>
      </c>
      <c r="D5459" s="13" t="s">
        <v>40</v>
      </c>
      <c r="E5459" s="13" t="s">
        <v>14</v>
      </c>
      <c r="F5459" s="13" t="s">
        <v>15</v>
      </c>
      <c r="G5459" s="21" t="n">
        <v>0.14</v>
      </c>
      <c r="H5459" s="13" t="n">
        <v>2000</v>
      </c>
      <c r="I5459" s="21" t="n">
        <f>G5459*H5459*7</f>
        <v>1960</v>
      </c>
      <c r="J5459" s="14" t="s">
        <v>128</v>
      </c>
      <c r="K5459" s="15" t="n">
        <v>107176</v>
      </c>
      <c r="L5459" s="15" t="n">
        <v>35553</v>
      </c>
      <c r="M5459" s="15" t="n">
        <v>1499</v>
      </c>
      <c r="N5459" s="12" t="n">
        <v>0.006</v>
      </c>
      <c r="O5459" s="12" t="n">
        <v>0.135</v>
      </c>
      <c r="P5459" s="12" t="n">
        <v>202.362</v>
      </c>
      <c r="Q5459" s="23" t="n">
        <f>M5459/H5459</f>
        <v>0.7495</v>
      </c>
    </row>
    <row r="5460" ht="22.5" customHeight="1">
      <c r="A5460" s="32"/>
      <c r="B5460" s="20"/>
      <c r="C5460" s="13" t="n">
        <v>8566541</v>
      </c>
      <c r="D5460" s="13" t="s">
        <v>79</v>
      </c>
      <c r="E5460" s="13" t="s">
        <v>14</v>
      </c>
      <c r="F5460" s="13" t="s">
        <v>26</v>
      </c>
      <c r="G5460" s="21" t="n">
        <v>0.13</v>
      </c>
      <c r="H5460" s="13" t="n">
        <v>500</v>
      </c>
      <c r="I5460" s="21" t="n">
        <f>G5460*H5460*7</f>
        <v>455</v>
      </c>
      <c r="J5460" s="14" t="s">
        <v>128</v>
      </c>
      <c r="K5460" s="15" t="n">
        <v>226445</v>
      </c>
      <c r="L5460" s="15" t="n">
        <v>2255</v>
      </c>
      <c r="M5460" s="16" t="n">
        <v>365</v>
      </c>
      <c r="N5460" s="12" t="n">
        <v>0.03</v>
      </c>
      <c r="O5460" s="12" t="n">
        <v>0.16</v>
      </c>
      <c r="P5460" s="12" t="n">
        <v>59.08</v>
      </c>
      <c r="Q5460" s="23" t="n">
        <f>M5460/H5460</f>
        <v>0.73</v>
      </c>
    </row>
    <row r="5461" ht="22.5" customHeight="1">
      <c r="A5461" s="32"/>
      <c r="B5461" s="20"/>
      <c r="C5461" s="13" t="n">
        <v>8566084</v>
      </c>
      <c r="D5461" s="13" t="s">
        <v>80</v>
      </c>
      <c r="E5461" s="13" t="s">
        <v>42</v>
      </c>
      <c r="F5461" s="13" t="s">
        <v>15</v>
      </c>
      <c r="G5461" s="21" t="n">
        <v>0.12</v>
      </c>
      <c r="H5461" s="13" t="n">
        <v>100</v>
      </c>
      <c r="I5461" s="21" t="n">
        <f>G5461*H5461*7</f>
        <v>84</v>
      </c>
      <c r="J5461" s="14" t="s">
        <v>128</v>
      </c>
      <c r="K5461" s="15" t="n">
        <v>32857</v>
      </c>
      <c r="L5461" s="15" t="n">
        <v>7218</v>
      </c>
      <c r="M5461" s="16" t="n">
        <v>100</v>
      </c>
      <c r="N5461" s="12" t="n">
        <v>0.002</v>
      </c>
      <c r="O5461" s="12" t="n">
        <v>0.12</v>
      </c>
      <c r="P5461" s="12" t="n">
        <v>12</v>
      </c>
      <c r="Q5461" s="23" t="n">
        <f>M5461/H5461</f>
        <v>1</v>
      </c>
    </row>
    <row r="5462" ht="22.5" customHeight="1">
      <c r="A5462" s="32"/>
      <c r="B5462" s="20"/>
      <c r="C5462" s="13" t="n">
        <v>2937658</v>
      </c>
      <c r="D5462" s="13" t="s">
        <v>81</v>
      </c>
      <c r="E5462" s="13" t="s">
        <v>14</v>
      </c>
      <c r="F5462" s="13" t="s">
        <v>15</v>
      </c>
      <c r="G5462" s="21" t="n">
        <v>0.15</v>
      </c>
      <c r="H5462" s="13" t="n">
        <v>100</v>
      </c>
      <c r="I5462" s="21" t="n">
        <f>G5462*H5462*7</f>
        <v>105</v>
      </c>
      <c r="J5462" s="14" t="s">
        <v>128</v>
      </c>
      <c r="K5462" s="15" t="n">
        <v>7522</v>
      </c>
      <c r="L5462" s="15" t="n">
        <v>3933</v>
      </c>
      <c r="M5462" s="16" t="n">
        <v>100</v>
      </c>
      <c r="N5462" s="12" t="n">
        <v>0.003</v>
      </c>
      <c r="O5462" s="12" t="n">
        <v>0.123</v>
      </c>
      <c r="P5462" s="12" t="n">
        <v>12.3</v>
      </c>
      <c r="Q5462" s="23" t="n">
        <f>M5462/H5462</f>
        <v>1</v>
      </c>
    </row>
    <row r="5463" ht="22.5" customHeight="1">
      <c r="A5463" s="32"/>
      <c r="B5463" s="20"/>
      <c r="C5463" s="13" t="n">
        <v>6706444</v>
      </c>
      <c r="D5463" s="13" t="s">
        <v>82</v>
      </c>
      <c r="E5463" s="13" t="s">
        <v>83</v>
      </c>
      <c r="F5463" s="13" t="s">
        <v>12</v>
      </c>
      <c r="G5463" s="21" t="n">
        <v>0.5</v>
      </c>
      <c r="H5463" s="13" t="n">
        <v>100</v>
      </c>
      <c r="I5463" s="21" t="n">
        <f>G5463*H5463*7</f>
        <v>350</v>
      </c>
      <c r="J5463" s="14" t="s">
        <v>128</v>
      </c>
      <c r="K5463" s="15" t="n">
        <v>87990</v>
      </c>
      <c r="L5463" s="15" t="n">
        <v>8058</v>
      </c>
      <c r="M5463" s="16" t="n">
        <v>10</v>
      </c>
      <c r="N5463" s="12" t="n">
        <v>0.002</v>
      </c>
      <c r="O5463" s="12" t="n">
        <v>1.308</v>
      </c>
      <c r="P5463" s="12" t="n">
        <v>13.0815</v>
      </c>
      <c r="Q5463" s="23" t="n">
        <f>M5463/H5463</f>
        <v>0.1</v>
      </c>
    </row>
    <row r="5464" ht="22.5" customHeight="1">
      <c r="A5464" s="32"/>
      <c r="B5464" s="20"/>
      <c r="C5464" s="13" t="n">
        <v>5963354</v>
      </c>
      <c r="D5464" s="13" t="s">
        <v>82</v>
      </c>
      <c r="E5464" s="13" t="s">
        <v>83</v>
      </c>
      <c r="F5464" s="13" t="s">
        <v>15</v>
      </c>
      <c r="G5464" s="21" t="n">
        <v>0.55</v>
      </c>
      <c r="H5464" s="13" t="n">
        <v>500</v>
      </c>
      <c r="I5464" s="21" t="n">
        <f>G5464*H5464*7</f>
        <v>1925</v>
      </c>
      <c r="J5464" s="14" t="s">
        <v>128</v>
      </c>
      <c r="K5464" s="15" t="n">
        <v>250905</v>
      </c>
      <c r="L5464" s="15" t="n">
        <v>62458</v>
      </c>
      <c r="M5464" s="16" t="n">
        <v>310</v>
      </c>
      <c r="N5464" s="12" t="n">
        <v>0.003</v>
      </c>
      <c r="O5464" s="12" t="n">
        <v>0.597</v>
      </c>
      <c r="P5464" s="12" t="n">
        <v>185.122</v>
      </c>
      <c r="Q5464" s="23" t="n">
        <f>M5464/H5464</f>
        <v>0.62</v>
      </c>
    </row>
    <row r="5465" ht="22.5" customHeight="1">
      <c r="A5465" s="32"/>
      <c r="B5465" s="20"/>
      <c r="C5465" s="13" t="n">
        <v>9686529</v>
      </c>
      <c r="D5465" s="13" t="s">
        <v>82</v>
      </c>
      <c r="E5465" s="13" t="s">
        <v>84</v>
      </c>
      <c r="F5465" s="13" t="s">
        <v>15</v>
      </c>
      <c r="G5465" s="21" t="n">
        <v>0.4</v>
      </c>
      <c r="H5465" s="13" t="n">
        <v>200</v>
      </c>
      <c r="I5465" s="21" t="n">
        <f>G5465*H5465*7</f>
        <v>560</v>
      </c>
      <c r="J5465" s="14" t="s">
        <v>128</v>
      </c>
      <c r="K5465" s="15" t="n">
        <v>37649</v>
      </c>
      <c r="L5465" s="15" t="n">
        <v>14598</v>
      </c>
      <c r="M5465" s="16" t="n">
        <v>29</v>
      </c>
      <c r="N5465" s="12" t="n">
        <v>0.001</v>
      </c>
      <c r="O5465" s="12" t="n">
        <v>0.5</v>
      </c>
      <c r="P5465" s="12" t="n">
        <v>14.5</v>
      </c>
      <c r="Q5465" s="23" t="n">
        <f>M5465/H5465</f>
        <v>0.145</v>
      </c>
    </row>
    <row r="5466" ht="22.5" customHeight="1">
      <c r="A5466" s="32"/>
      <c r="B5466" s="20"/>
      <c r="C5466" s="13" t="n">
        <v>5963400</v>
      </c>
      <c r="D5466" s="13" t="s">
        <v>82</v>
      </c>
      <c r="E5466" s="13" t="s">
        <v>85</v>
      </c>
      <c r="F5466" s="13" t="s">
        <v>15</v>
      </c>
      <c r="G5466" s="21" t="n">
        <v>0.2</v>
      </c>
      <c r="H5466" s="13" t="n">
        <v>100</v>
      </c>
      <c r="I5466" s="21" t="n">
        <f>G5466*H5466*7</f>
        <v>140</v>
      </c>
      <c r="J5466" s="14" t="s">
        <v>128</v>
      </c>
      <c r="K5466" s="15" t="n">
        <v>35164</v>
      </c>
      <c r="L5466" s="15" t="n">
        <v>7751</v>
      </c>
      <c r="M5466" s="16" t="n">
        <v>100</v>
      </c>
      <c r="N5466" s="12" t="n">
        <v>0.003</v>
      </c>
      <c r="O5466" s="12" t="n">
        <v>0.206</v>
      </c>
      <c r="P5466" s="12" t="n">
        <v>20.56</v>
      </c>
      <c r="Q5466" s="23" t="n">
        <f>M5466/H5466</f>
        <v>1</v>
      </c>
    </row>
    <row r="5467" ht="22.5" customHeight="1">
      <c r="A5467" s="32"/>
      <c r="B5467" s="20"/>
      <c r="C5467" s="13" t="n">
        <v>10080665</v>
      </c>
      <c r="D5467" s="13" t="s">
        <v>82</v>
      </c>
      <c r="E5467" s="13" t="s">
        <v>86</v>
      </c>
      <c r="F5467" s="13" t="s">
        <v>15</v>
      </c>
      <c r="G5467" s="21" t="n">
        <v>0.38</v>
      </c>
      <c r="H5467" s="13" t="n">
        <v>40</v>
      </c>
      <c r="I5467" s="21" t="n">
        <f>G5467*H5467*7</f>
        <v>106.4</v>
      </c>
      <c r="J5467" s="14" t="s">
        <v>128</v>
      </c>
      <c r="K5467" s="15" t="n">
        <v>9152</v>
      </c>
      <c r="L5467" s="15" t="n">
        <v>2111</v>
      </c>
      <c r="M5467" s="16" t="n">
        <v>13</v>
      </c>
      <c r="N5467" s="12" t="n">
        <v>0.002</v>
      </c>
      <c r="O5467" s="12" t="n">
        <v>0.38</v>
      </c>
      <c r="P5467" s="12" t="n">
        <v>4.94</v>
      </c>
      <c r="Q5467" s="23" t="n">
        <f>M5467/H5467</f>
        <v>0.325</v>
      </c>
    </row>
    <row r="5468" ht="22.5" customHeight="1">
      <c r="A5468" s="32"/>
      <c r="B5468" s="20"/>
      <c r="C5468" s="13" t="n">
        <v>91520433</v>
      </c>
      <c r="D5468" s="13" t="s">
        <v>74</v>
      </c>
      <c r="E5468" s="13" t="s">
        <v>14</v>
      </c>
      <c r="F5468" s="13" t="s">
        <v>15</v>
      </c>
      <c r="G5468" s="21" t="n">
        <v>0.16</v>
      </c>
      <c r="H5468" s="13" t="n">
        <v>200</v>
      </c>
      <c r="I5468" s="21" t="n">
        <f>G5468*H5468*7</f>
        <v>224</v>
      </c>
      <c r="J5468" s="14" t="s">
        <v>128</v>
      </c>
      <c r="K5468" s="15" t="n">
        <v>32101</v>
      </c>
      <c r="L5468" s="15" t="n">
        <v>1087</v>
      </c>
      <c r="M5468" s="16" t="n">
        <v>0</v>
      </c>
      <c r="N5468" s="12" t="n">
        <v>0</v>
      </c>
      <c r="O5468" s="12" t="n">
        <v>0</v>
      </c>
      <c r="P5468" s="12" t="n">
        <v>0</v>
      </c>
      <c r="Q5468" s="23" t="n">
        <f>M5468/H5468</f>
        <v>0</v>
      </c>
    </row>
    <row r="5469" ht="22.5" customHeight="1">
      <c r="A5469" s="32"/>
      <c r="B5469" s="20"/>
      <c r="C5469" s="13" t="n">
        <v>5623760</v>
      </c>
      <c r="D5469" s="13" t="s">
        <v>89</v>
      </c>
      <c r="E5469" s="13" t="s">
        <v>14</v>
      </c>
      <c r="F5469" s="13" t="s">
        <v>15</v>
      </c>
      <c r="G5469" s="21" t="n">
        <v>0.15</v>
      </c>
      <c r="H5469" s="13" t="n">
        <v>50</v>
      </c>
      <c r="I5469" s="21" t="n">
        <f>G5469*H5469*7</f>
        <v>52.5</v>
      </c>
      <c r="J5469" s="14" t="s">
        <v>128</v>
      </c>
      <c r="K5469" s="15" t="n">
        <v>15533</v>
      </c>
      <c r="L5469" s="15" t="n">
        <v>4139</v>
      </c>
      <c r="M5469" s="16" t="n">
        <v>50</v>
      </c>
      <c r="N5469" s="12" t="n">
        <v>0.002</v>
      </c>
      <c r="O5469" s="12" t="n">
        <v>0.15</v>
      </c>
      <c r="P5469" s="12" t="n">
        <v>7.5</v>
      </c>
      <c r="Q5469" s="23" t="n">
        <f>M5469/H5469</f>
        <v>1</v>
      </c>
    </row>
    <row r="5470" ht="22.5" customHeight="1">
      <c r="A5470" s="32"/>
      <c r="B5470" s="20"/>
      <c r="C5470" s="13" t="n">
        <v>11078827</v>
      </c>
      <c r="D5470" s="13" t="s">
        <v>82</v>
      </c>
      <c r="E5470" s="13" t="s">
        <v>85</v>
      </c>
      <c r="F5470" s="13" t="s">
        <v>15</v>
      </c>
      <c r="G5470" s="21" t="n">
        <v>0.2</v>
      </c>
      <c r="H5470" s="13" t="n">
        <v>50</v>
      </c>
      <c r="I5470" s="21" t="n">
        <f>G5470*H5470*7</f>
        <v>70</v>
      </c>
      <c r="J5470" s="14" t="s">
        <v>128</v>
      </c>
      <c r="K5470" s="15" t="n">
        <v>403</v>
      </c>
      <c r="L5470" s="15" t="n">
        <v>111</v>
      </c>
      <c r="M5470" s="16" t="n">
        <v>3</v>
      </c>
      <c r="N5470" s="12" t="n">
        <v>0.008</v>
      </c>
      <c r="O5470" s="12" t="n">
        <v>0.3</v>
      </c>
      <c r="P5470" s="12" t="n">
        <v>0.9</v>
      </c>
      <c r="Q5470" s="23" t="n">
        <f>M5470/H5470</f>
        <v>0.06</v>
      </c>
    </row>
    <row r="5471" ht="22.5" customHeight="1">
      <c r="A5471" s="32"/>
      <c r="B5471" s="20"/>
      <c r="C5471" s="13" t="n">
        <v>11078981</v>
      </c>
      <c r="D5471" s="13" t="s">
        <v>82</v>
      </c>
      <c r="E5471" s="13" t="s">
        <v>83</v>
      </c>
      <c r="F5471" s="13" t="s">
        <v>15</v>
      </c>
      <c r="G5471" s="21" t="n">
        <v>0.2</v>
      </c>
      <c r="H5471" s="13" t="n">
        <v>50</v>
      </c>
      <c r="I5471" s="21" t="n">
        <f>G5471*H5471*7</f>
        <v>70</v>
      </c>
      <c r="J5471" s="14" t="s">
        <v>128</v>
      </c>
      <c r="K5471" s="15" t="n">
        <v>156</v>
      </c>
      <c r="L5471" s="15" t="n">
        <v>4</v>
      </c>
      <c r="M5471" s="16" t="n">
        <v>0</v>
      </c>
      <c r="N5471" s="12" t="n">
        <v>0</v>
      </c>
      <c r="O5471" s="12" t="n">
        <v>0</v>
      </c>
      <c r="P5471" s="12" t="n">
        <v>0</v>
      </c>
      <c r="Q5471" s="23" t="n">
        <f>M5471/H5471</f>
        <v>0</v>
      </c>
    </row>
    <row r="5472" ht="22.5" customHeight="1">
      <c r="A5472" s="32"/>
      <c r="B5472" s="20"/>
      <c r="C5472" s="13" t="n">
        <v>11080833</v>
      </c>
      <c r="D5472" s="13" t="s">
        <v>82</v>
      </c>
      <c r="E5472" s="13" t="s">
        <v>84</v>
      </c>
      <c r="F5472" s="13" t="s">
        <v>15</v>
      </c>
      <c r="G5472" s="21" t="n">
        <v>0.2</v>
      </c>
      <c r="H5472" s="13" t="n">
        <v>50</v>
      </c>
      <c r="I5472" s="21" t="n">
        <f>G5472*H5472*7</f>
        <v>70</v>
      </c>
      <c r="J5472" s="14" t="s">
        <v>128</v>
      </c>
      <c r="K5472" s="15" t="n">
        <v>24</v>
      </c>
      <c r="L5472" s="15" t="n">
        <v>5</v>
      </c>
      <c r="M5472" s="16" t="n">
        <v>0</v>
      </c>
      <c r="N5472" s="12" t="n">
        <v>0</v>
      </c>
      <c r="O5472" s="12" t="n">
        <v>0</v>
      </c>
      <c r="P5472" s="12" t="n">
        <v>0</v>
      </c>
      <c r="Q5472" s="23" t="n">
        <f>M5472/H5472</f>
        <v>0</v>
      </c>
    </row>
    <row r="5473" ht="22.5" customHeight="1">
      <c r="A5473" s="32"/>
      <c r="B5473" s="20"/>
      <c r="C5473" s="13" t="n">
        <v>11081056</v>
      </c>
      <c r="D5473" s="13" t="s">
        <v>82</v>
      </c>
      <c r="E5473" s="13" t="s">
        <v>86</v>
      </c>
      <c r="F5473" s="13" t="s">
        <v>15</v>
      </c>
      <c r="G5473" s="21" t="n">
        <v>0.2</v>
      </c>
      <c r="H5473" s="13" t="n">
        <v>50</v>
      </c>
      <c r="I5473" s="21" t="n">
        <f>G5473*H5473*7</f>
        <v>70</v>
      </c>
      <c r="J5473" s="14" t="s">
        <v>128</v>
      </c>
      <c r="K5473" s="15" t="n">
        <v>116</v>
      </c>
      <c r="L5473" s="15" t="n">
        <v>6</v>
      </c>
      <c r="M5473" s="16" t="n">
        <v>0</v>
      </c>
      <c r="N5473" s="12" t="n">
        <v>0</v>
      </c>
      <c r="O5473" s="12" t="n">
        <v>0</v>
      </c>
      <c r="P5473" s="12" t="n">
        <v>0</v>
      </c>
      <c r="Q5473" s="23" t="n">
        <f>M5473/H5473</f>
        <v>0</v>
      </c>
    </row>
    <row r="5474" ht="22.5" customHeight="1">
      <c r="A5474" s="32"/>
      <c r="B5474" s="20"/>
      <c r="C5474" s="13" t="n">
        <v>11078963</v>
      </c>
      <c r="D5474" s="13" t="s">
        <v>81</v>
      </c>
      <c r="E5474" s="13" t="s">
        <v>14</v>
      </c>
      <c r="F5474" s="13" t="s">
        <v>15</v>
      </c>
      <c r="G5474" s="21" t="n">
        <v>0.4</v>
      </c>
      <c r="H5474" s="13" t="n">
        <v>100</v>
      </c>
      <c r="I5474" s="21" t="n">
        <f>G5474*H5474*7</f>
        <v>280</v>
      </c>
      <c r="J5474" s="14" t="s">
        <v>128</v>
      </c>
      <c r="K5474" s="15" t="n">
        <v>4965</v>
      </c>
      <c r="L5474" s="15" t="n">
        <v>399</v>
      </c>
      <c r="M5474" s="16" t="n">
        <v>25</v>
      </c>
      <c r="N5474" s="12" t="n">
        <v>0.025</v>
      </c>
      <c r="O5474" s="12" t="n">
        <v>0.4</v>
      </c>
      <c r="P5474" s="12" t="n">
        <v>10</v>
      </c>
      <c r="Q5474" s="23" t="n">
        <f>M5474/H5474</f>
        <v>0.25</v>
      </c>
    </row>
    <row r="5475" ht="22.5" customHeight="1">
      <c r="A5475" s="32"/>
      <c r="B5475" s="20"/>
      <c r="C5475" s="13" t="n">
        <v>91538300</v>
      </c>
      <c r="D5475" s="13" t="s">
        <v>74</v>
      </c>
      <c r="E5475" s="13" t="s">
        <v>36</v>
      </c>
      <c r="F5475" s="13" t="s">
        <v>15</v>
      </c>
      <c r="G5475" s="21" t="n">
        <v>0.14</v>
      </c>
      <c r="H5475" s="13" t="n">
        <v>300</v>
      </c>
      <c r="I5475" s="21" t="n">
        <f>G5475*H5475*7</f>
        <v>294</v>
      </c>
      <c r="J5475" s="14" t="s">
        <v>128</v>
      </c>
      <c r="K5475" s="15" t="n">
        <v>2959</v>
      </c>
      <c r="L5475" s="15" t="n">
        <v>511</v>
      </c>
      <c r="M5475" s="16" t="n">
        <v>7</v>
      </c>
      <c r="N5475" s="12" t="n">
        <v>0.002</v>
      </c>
      <c r="O5475" s="12" t="n">
        <v>0.14</v>
      </c>
      <c r="P5475" s="12" t="n">
        <v>0.98</v>
      </c>
      <c r="Q5475" s="23" t="n">
        <f>M5475/H5475</f>
        <v>0.0233333333333333</v>
      </c>
    </row>
    <row r="5476" ht="22.5" customHeight="1">
      <c r="A5476" s="32"/>
      <c r="B5476" s="20"/>
      <c r="C5476" s="13" t="n">
        <v>91538301</v>
      </c>
      <c r="D5476" s="13" t="s">
        <v>74</v>
      </c>
      <c r="E5476" s="13" t="s">
        <v>14</v>
      </c>
      <c r="F5476" s="13" t="s">
        <v>15</v>
      </c>
      <c r="G5476" s="21" t="n">
        <v>0.22</v>
      </c>
      <c r="H5476" s="13" t="n">
        <v>200</v>
      </c>
      <c r="I5476" s="21" t="n">
        <f>G5476*H5476*7</f>
        <v>308</v>
      </c>
      <c r="J5476" s="14" t="s">
        <v>128</v>
      </c>
      <c r="K5476" s="15" t="n">
        <v>347</v>
      </c>
      <c r="L5476" s="15" t="n">
        <v>105</v>
      </c>
      <c r="M5476" s="16" t="n">
        <v>2</v>
      </c>
      <c r="N5476" s="12" t="n">
        <v>0.004</v>
      </c>
      <c r="O5476" s="12" t="n">
        <v>0.22</v>
      </c>
      <c r="P5476" s="12" t="n">
        <v>0.44</v>
      </c>
      <c r="Q5476" s="23" t="n">
        <f>M5476/H5476</f>
        <v>0.01</v>
      </c>
    </row>
    <row r="5477" ht="22.5" customHeight="1">
      <c r="A5477" s="32"/>
      <c r="B5477" s="20"/>
      <c r="C5477" s="13" t="n">
        <v>91538306</v>
      </c>
      <c r="D5477" s="13" t="s">
        <v>74</v>
      </c>
      <c r="E5477" s="13" t="s">
        <v>71</v>
      </c>
      <c r="F5477" s="13" t="s">
        <v>15</v>
      </c>
      <c r="G5477" s="21" t="n">
        <v>0.18</v>
      </c>
      <c r="H5477" s="13" t="n">
        <v>250</v>
      </c>
      <c r="I5477" s="21" t="n">
        <f>G5477*H5477*7</f>
        <v>315</v>
      </c>
      <c r="J5477" s="14" t="s">
        <v>128</v>
      </c>
      <c r="K5477" s="15" t="n">
        <v>1515</v>
      </c>
      <c r="L5477" s="15" t="n">
        <v>391</v>
      </c>
      <c r="M5477" s="16" t="n">
        <v>4</v>
      </c>
      <c r="N5477" s="12" t="n">
        <v>0.002</v>
      </c>
      <c r="O5477" s="12" t="n">
        <v>0.18</v>
      </c>
      <c r="P5477" s="12" t="n">
        <v>0.72</v>
      </c>
      <c r="Q5477" s="23" t="n">
        <f>M5477/H5477</f>
        <v>0.016</v>
      </c>
    </row>
    <row r="5478" ht="22.5" customHeight="1">
      <c r="A5478" s="32"/>
      <c r="B5478" s="20"/>
      <c r="C5478" s="13" t="n">
        <v>91538307</v>
      </c>
      <c r="D5478" s="13" t="s">
        <v>74</v>
      </c>
      <c r="E5478" s="13" t="s">
        <v>17</v>
      </c>
      <c r="F5478" s="13" t="s">
        <v>15</v>
      </c>
      <c r="G5478" s="21" t="n">
        <v>0.22</v>
      </c>
      <c r="H5478" s="13" t="n">
        <v>200</v>
      </c>
      <c r="I5478" s="21" t="n">
        <f>G5478*H5478*7</f>
        <v>308</v>
      </c>
      <c r="J5478" s="14" t="s">
        <v>128</v>
      </c>
      <c r="K5478" s="15" t="n">
        <v>22</v>
      </c>
      <c r="L5478" s="15" t="n">
        <v>2</v>
      </c>
      <c r="M5478" s="16" t="n">
        <v>0</v>
      </c>
      <c r="N5478" s="12" t="n">
        <v>0</v>
      </c>
      <c r="O5478" s="12" t="n">
        <v>0</v>
      </c>
      <c r="P5478" s="12" t="n">
        <v>0</v>
      </c>
      <c r="Q5478" s="23" t="n">
        <f>M5478/H5478</f>
        <v>0</v>
      </c>
    </row>
    <row r="5479" ht="22.5" customHeight="1">
      <c r="A5479" s="32"/>
      <c r="B5479" s="20"/>
      <c r="C5479" s="13" t="n">
        <v>91538308</v>
      </c>
      <c r="D5479" s="13" t="s">
        <v>74</v>
      </c>
      <c r="E5479" s="13" t="s">
        <v>11</v>
      </c>
      <c r="F5479" s="13" t="s">
        <v>15</v>
      </c>
      <c r="G5479" s="21" t="n">
        <v>0.18</v>
      </c>
      <c r="H5479" s="13" t="n">
        <v>200</v>
      </c>
      <c r="I5479" s="21" t="n">
        <f>G5479*H5479*7</f>
        <v>252</v>
      </c>
      <c r="J5479" s="14" t="s">
        <v>128</v>
      </c>
      <c r="K5479" s="15" t="n">
        <v>84</v>
      </c>
      <c r="L5479" s="15" t="n">
        <v>3</v>
      </c>
      <c r="M5479" s="16" t="n">
        <v>0</v>
      </c>
      <c r="N5479" s="12" t="n">
        <v>0</v>
      </c>
      <c r="O5479" s="12" t="n">
        <v>0</v>
      </c>
      <c r="P5479" s="12" t="n">
        <v>0</v>
      </c>
      <c r="Q5479" s="23" t="n">
        <f>M5479/H5479</f>
        <v>0</v>
      </c>
    </row>
    <row r="5480" ht="22.5" customHeight="1">
      <c r="A5480" s="32"/>
      <c r="B5480" s="20"/>
      <c r="C5480" s="13" t="n">
        <v>91538309</v>
      </c>
      <c r="D5480" s="13" t="s">
        <v>74</v>
      </c>
      <c r="E5480" s="13" t="s">
        <v>46</v>
      </c>
      <c r="F5480" s="13" t="s">
        <v>15</v>
      </c>
      <c r="G5480" s="21" t="n">
        <v>0.18</v>
      </c>
      <c r="H5480" s="13" t="n">
        <v>198</v>
      </c>
      <c r="I5480" s="21" t="n">
        <f>G5480*H5480*7</f>
        <v>249.48</v>
      </c>
      <c r="J5480" s="14" t="s">
        <v>128</v>
      </c>
      <c r="K5480" s="15" t="n">
        <v>241</v>
      </c>
      <c r="L5480" s="15" t="n">
        <v>43</v>
      </c>
      <c r="M5480" s="16" t="n">
        <v>0</v>
      </c>
      <c r="N5480" s="12" t="n">
        <v>0</v>
      </c>
      <c r="O5480" s="12" t="n">
        <v>0</v>
      </c>
      <c r="P5480" s="12" t="n">
        <v>0</v>
      </c>
      <c r="Q5480" s="23" t="n">
        <f>M5480/H5480</f>
        <v>0</v>
      </c>
    </row>
    <row r="5481" ht="22.5" customHeight="1">
      <c r="A5481" s="32"/>
      <c r="B5481" s="20"/>
      <c r="C5481" s="13" t="n">
        <v>11511535</v>
      </c>
      <c r="D5481" s="13" t="s">
        <v>81</v>
      </c>
      <c r="E5481" s="13" t="s">
        <v>14</v>
      </c>
      <c r="F5481" s="13" t="s">
        <v>26</v>
      </c>
      <c r="G5481" s="21" t="n">
        <v>0.3</v>
      </c>
      <c r="H5481" s="13" t="n">
        <v>200</v>
      </c>
      <c r="I5481" s="21" t="n">
        <f>G5481*H5481*7</f>
        <v>420</v>
      </c>
      <c r="J5481" s="14" t="s">
        <v>128</v>
      </c>
      <c r="K5481" s="15" t="n">
        <v>459700</v>
      </c>
      <c r="L5481" s="15" t="n">
        <v>1717</v>
      </c>
      <c r="M5481" s="16" t="n">
        <v>194</v>
      </c>
      <c r="N5481" s="12" t="n">
        <v>0.04</v>
      </c>
      <c r="O5481" s="12" t="n">
        <v>0.33</v>
      </c>
      <c r="P5481" s="12" t="n">
        <v>64.88</v>
      </c>
      <c r="Q5481" s="23" t="n">
        <f>M5481/H5481</f>
        <v>0.97</v>
      </c>
    </row>
    <row r="5482" ht="22.5" customHeight="1">
      <c r="A5482" s="32"/>
      <c r="B5482" s="20"/>
      <c r="C5482" s="13" t="n">
        <v>11792342</v>
      </c>
      <c r="D5482" s="13" t="s">
        <v>87</v>
      </c>
      <c r="E5482" s="13" t="s">
        <v>42</v>
      </c>
      <c r="F5482" s="13" t="s">
        <v>15</v>
      </c>
      <c r="G5482" s="21" t="n">
        <v>0.2</v>
      </c>
      <c r="H5482" s="13" t="n">
        <v>40</v>
      </c>
      <c r="I5482" s="21" t="n">
        <f>G5482*H5482*7</f>
        <v>56</v>
      </c>
      <c r="J5482" s="14" t="s">
        <v>128</v>
      </c>
      <c r="K5482" s="15" t="n">
        <v>15824</v>
      </c>
      <c r="L5482" s="15" t="n">
        <v>1064</v>
      </c>
      <c r="M5482" s="16" t="n">
        <v>1</v>
      </c>
      <c r="N5482" s="12" t="n">
        <v>0</v>
      </c>
      <c r="O5482" s="12" t="n">
        <v>0.2</v>
      </c>
      <c r="P5482" s="12" t="n">
        <v>0.2</v>
      </c>
      <c r="Q5482" s="23" t="n">
        <f>M5482/H5482</f>
        <v>0.025</v>
      </c>
    </row>
    <row r="5483" ht="22.5" customHeight="1">
      <c r="A5483" s="32"/>
      <c r="B5483" s="20"/>
      <c r="C5483" s="13" t="n">
        <v>5365722</v>
      </c>
      <c r="D5483" s="13" t="s">
        <v>67</v>
      </c>
      <c r="E5483" s="13" t="s">
        <v>65</v>
      </c>
      <c r="F5483" s="13" t="s">
        <v>12</v>
      </c>
      <c r="G5483" s="21" t="n">
        <v>0.3</v>
      </c>
      <c r="H5483" s="13" t="n">
        <v>50</v>
      </c>
      <c r="I5483" s="21" t="n">
        <f>G5483*H5483*7</f>
        <v>105</v>
      </c>
      <c r="J5483" s="14" t="s">
        <v>128</v>
      </c>
      <c r="K5483" s="15" t="n">
        <v>18036</v>
      </c>
      <c r="L5483" s="15" t="n">
        <v>5917</v>
      </c>
      <c r="M5483" s="16" t="n">
        <v>21</v>
      </c>
      <c r="N5483" s="12" t="n">
        <v>0.001</v>
      </c>
      <c r="O5483" s="12" t="n">
        <v>0.32</v>
      </c>
      <c r="P5483" s="12" t="n">
        <v>6.7165</v>
      </c>
      <c r="Q5483" s="23" t="n">
        <f>M5483/H5483</f>
        <v>0.42</v>
      </c>
    </row>
    <row r="5484" ht="22.5" customHeight="1">
      <c r="A5484" s="32"/>
      <c r="B5484" s="20"/>
      <c r="C5484" s="13" t="n">
        <v>11924654</v>
      </c>
      <c r="D5484" s="13" t="s">
        <v>67</v>
      </c>
      <c r="E5484" s="13" t="s">
        <v>65</v>
      </c>
      <c r="F5484" s="13" t="s">
        <v>12</v>
      </c>
      <c r="G5484" s="21" t="n">
        <v>0.3</v>
      </c>
      <c r="H5484" s="13" t="n">
        <v>50</v>
      </c>
      <c r="I5484" s="21" t="n">
        <f>G5484*H5484*7</f>
        <v>105</v>
      </c>
      <c r="J5484" s="14" t="s">
        <v>128</v>
      </c>
      <c r="K5484" s="15" t="n">
        <v>557</v>
      </c>
      <c r="L5484" s="15" t="n">
        <v>192</v>
      </c>
      <c r="M5484" s="16" t="n">
        <v>0</v>
      </c>
      <c r="N5484" s="12" t="n">
        <v>0</v>
      </c>
      <c r="O5484" s="12" t="n">
        <v>0</v>
      </c>
      <c r="P5484" s="12" t="n">
        <v>0.0789</v>
      </c>
      <c r="Q5484" s="23" t="n">
        <f>M5484/H5484</f>
        <v>0</v>
      </c>
    </row>
    <row r="5485" ht="22.5" customHeight="1">
      <c r="A5485" s="32"/>
      <c r="B5485" s="20"/>
      <c r="C5485" s="13" t="n">
        <v>12011132</v>
      </c>
      <c r="D5485" s="13" t="s">
        <v>88</v>
      </c>
      <c r="E5485" s="13" t="s">
        <v>14</v>
      </c>
      <c r="F5485" s="13" t="s">
        <v>15</v>
      </c>
      <c r="G5485" s="21" t="n">
        <v>0.2</v>
      </c>
      <c r="H5485" s="13" t="n">
        <v>100</v>
      </c>
      <c r="I5485" s="21" t="n">
        <f>G5485*H5485*7</f>
        <v>140</v>
      </c>
      <c r="J5485" s="14" t="s">
        <v>128</v>
      </c>
      <c r="K5485" s="15" t="n">
        <v>33674</v>
      </c>
      <c r="L5485" s="15" t="n">
        <v>14943</v>
      </c>
      <c r="M5485" s="16" t="n">
        <v>100</v>
      </c>
      <c r="N5485" s="12" t="n">
        <v>0.001</v>
      </c>
      <c r="O5485" s="12" t="n">
        <v>0.2</v>
      </c>
      <c r="P5485" s="12" t="n">
        <v>20</v>
      </c>
      <c r="Q5485" s="23" t="n">
        <f>M5485/H5485</f>
        <v>1</v>
      </c>
    </row>
    <row r="5486" ht="22.5" customHeight="1">
      <c r="A5486" s="32"/>
      <c r="B5486" s="20"/>
      <c r="C5486" s="13" t="n">
        <v>12039225</v>
      </c>
      <c r="D5486" s="13" t="s">
        <v>90</v>
      </c>
      <c r="E5486" s="13" t="s">
        <v>36</v>
      </c>
      <c r="F5486" s="13" t="s">
        <v>15</v>
      </c>
      <c r="G5486" s="21" t="n">
        <v>0.2</v>
      </c>
      <c r="H5486" s="13" t="n">
        <v>100</v>
      </c>
      <c r="I5486" s="21" t="n">
        <f>G5486*H5486*7</f>
        <v>140</v>
      </c>
      <c r="J5486" s="14" t="s">
        <v>128</v>
      </c>
      <c r="K5486" s="15" t="n">
        <v>10061</v>
      </c>
      <c r="L5486" s="15" t="n">
        <v>4052</v>
      </c>
      <c r="M5486" s="16" t="n">
        <v>38</v>
      </c>
      <c r="N5486" s="12" t="n">
        <v>0.002</v>
      </c>
      <c r="O5486" s="12" t="n">
        <v>0.2</v>
      </c>
      <c r="P5486" s="12" t="n">
        <v>7.6</v>
      </c>
      <c r="Q5486" s="23" t="n">
        <f>M5486/H5486</f>
        <v>0.38</v>
      </c>
    </row>
    <row r="5487" ht="22.5" customHeight="1">
      <c r="A5487" s="32"/>
      <c r="B5487" s="20"/>
      <c r="C5487" s="13" t="n">
        <v>12072287</v>
      </c>
      <c r="D5487" s="13" t="s">
        <v>81</v>
      </c>
      <c r="E5487" s="13" t="s">
        <v>14</v>
      </c>
      <c r="F5487" s="13" t="s">
        <v>15</v>
      </c>
      <c r="G5487" s="21" t="n">
        <v>0.5</v>
      </c>
      <c r="H5487" s="13" t="n">
        <v>200</v>
      </c>
      <c r="I5487" s="21" t="n">
        <f>G5487*H5487*7</f>
        <v>700</v>
      </c>
      <c r="J5487" s="14" t="s">
        <v>128</v>
      </c>
      <c r="K5487" s="15" t="n">
        <v>4302</v>
      </c>
      <c r="L5487" s="15" t="n">
        <v>1450</v>
      </c>
      <c r="M5487" s="16" t="n">
        <v>44</v>
      </c>
      <c r="N5487" s="12" t="n">
        <v>0.002</v>
      </c>
      <c r="O5487" s="12" t="n">
        <v>0.059</v>
      </c>
      <c r="P5487" s="12" t="n">
        <v>2.597</v>
      </c>
      <c r="Q5487" s="23" t="n">
        <f>M5487/H5487</f>
        <v>0.22</v>
      </c>
    </row>
    <row r="5488" ht="22.5" customHeight="1">
      <c r="A5488" s="19"/>
      <c r="C5488" s="11"/>
      <c r="D5488" s="11"/>
      <c r="E5488" s="11"/>
      <c r="F5488" s="11"/>
      <c r="G5488" s="18"/>
      <c r="H5488" s="11"/>
      <c r="I5488" s="18"/>
      <c r="J5488" s="11"/>
      <c r="K5488" s="16"/>
      <c r="L5488" s="16"/>
      <c r="M5488" s="16"/>
      <c r="N5488" s="16"/>
      <c r="O5488" s="16"/>
      <c r="P5488" s="71"/>
      <c r="Q5488" s="8"/>
    </row>
    <row r="5489" ht="22.5" customHeight="1">
      <c r="A5489" s="19" t="s">
        <v>123</v>
      </c>
      <c r="B5489" s="9" t="s">
        <v>142</v>
      </c>
      <c r="C5489" s="11"/>
      <c r="D5489" s="11"/>
      <c r="E5489" s="11"/>
      <c r="F5489" s="11"/>
      <c r="G5489" s="18"/>
      <c r="H5489" s="11"/>
      <c r="I5489" s="18"/>
      <c r="J5489" s="11"/>
      <c r="K5489" s="22" t="n">
        <f>SUM(K5490:K5621)</f>
        <v>9595498</v>
      </c>
      <c r="L5489" s="22" t="n">
        <f>SUM(L5490:L5621)</f>
        <v>1573387</v>
      </c>
      <c r="M5489" s="16"/>
      <c r="N5489" s="16"/>
      <c r="O5489" s="16"/>
      <c r="P5489" s="25" t="n">
        <f>SUM(P5490:P5621)</f>
        <v>4479.6339</v>
      </c>
      <c r="Q5489" s="8"/>
    </row>
    <row r="5490" ht="22.5" customHeight="1">
      <c r="A5490" s="27" t="n">
        <v>46277</v>
      </c>
      <c r="B5490" s="76" t="s">
        <v>125</v>
      </c>
      <c r="C5490" s="13" t="n">
        <v>10813123</v>
      </c>
      <c r="D5490" s="13" t="s">
        <v>10</v>
      </c>
      <c r="E5490" s="13" t="s">
        <v>11</v>
      </c>
      <c r="F5490" s="13" t="s">
        <v>12</v>
      </c>
      <c r="G5490" s="21" t="n">
        <v>0.25</v>
      </c>
      <c r="H5490" s="13" t="n">
        <v>1000</v>
      </c>
      <c r="I5490" s="21" t="n">
        <f>G5490*H5490*7</f>
        <v>1750</v>
      </c>
      <c r="J5490" s="14" t="s">
        <v>128</v>
      </c>
      <c r="K5490" s="11" t="n">
        <v>64733</v>
      </c>
      <c r="L5490" s="11" t="n">
        <v>5699</v>
      </c>
      <c r="M5490" s="11" t="n">
        <v>83</v>
      </c>
      <c r="N5490" s="12" t="n">
        <v>0.005</v>
      </c>
      <c r="O5490" s="12" t="n">
        <v>0.3737</v>
      </c>
      <c r="P5490" s="12" t="n">
        <v>31.0201</v>
      </c>
      <c r="Q5490" s="23" t="n">
        <f>M5490/H5490</f>
        <v>0.083</v>
      </c>
    </row>
    <row r="5491" ht="22.5" customHeight="1">
      <c r="A5491" s="32"/>
      <c r="B5491" s="34"/>
      <c r="C5491" s="13" t="n">
        <v>1745925</v>
      </c>
      <c r="D5491" s="13" t="s">
        <v>13</v>
      </c>
      <c r="E5491" s="13" t="s">
        <v>14</v>
      </c>
      <c r="F5491" s="13" t="s">
        <v>15</v>
      </c>
      <c r="G5491" s="21" t="n">
        <v>0.15</v>
      </c>
      <c r="H5491" s="13" t="n">
        <v>500</v>
      </c>
      <c r="I5491" s="21" t="n">
        <f>G5491*H5491*7</f>
        <v>525</v>
      </c>
      <c r="J5491" s="14" t="s">
        <v>128</v>
      </c>
      <c r="K5491" s="17" t="n">
        <v>83952</v>
      </c>
      <c r="L5491" s="15" t="n">
        <v>39307</v>
      </c>
      <c r="M5491" s="15" t="n">
        <v>500</v>
      </c>
      <c r="N5491" s="12" t="n">
        <v>0.002</v>
      </c>
      <c r="O5491" s="12" t="n">
        <v>0.15</v>
      </c>
      <c r="P5491" s="12" t="n">
        <v>75</v>
      </c>
      <c r="Q5491" s="23" t="n">
        <f>M5491/H5491</f>
        <v>1</v>
      </c>
    </row>
    <row r="5492" ht="22.5" customHeight="1">
      <c r="A5492" s="32"/>
      <c r="B5492" s="34"/>
      <c r="C5492" s="13" t="n">
        <v>6951600</v>
      </c>
      <c r="D5492" s="13" t="s">
        <v>16</v>
      </c>
      <c r="E5492" s="13" t="s">
        <v>17</v>
      </c>
      <c r="F5492" s="13" t="s">
        <v>15</v>
      </c>
      <c r="G5492" s="21" t="n">
        <v>0.17</v>
      </c>
      <c r="H5492" s="13" t="n">
        <v>100</v>
      </c>
      <c r="I5492" s="21" t="n">
        <f>G5492*H5492*7</f>
        <v>119</v>
      </c>
      <c r="J5492" s="14" t="s">
        <v>128</v>
      </c>
      <c r="K5492" s="15" t="n">
        <v>24881</v>
      </c>
      <c r="L5492" s="15" t="n">
        <v>11854</v>
      </c>
      <c r="M5492" s="15" t="n">
        <v>100</v>
      </c>
      <c r="N5492" s="12" t="n">
        <v>0.001</v>
      </c>
      <c r="O5492" s="12" t="n">
        <v>0.175</v>
      </c>
      <c r="P5492" s="12" t="n">
        <v>17.476</v>
      </c>
      <c r="Q5492" s="23" t="n">
        <f>M5492/H5492</f>
        <v>1</v>
      </c>
    </row>
    <row r="5493" ht="22.5" customHeight="1">
      <c r="A5493" s="32"/>
      <c r="B5493" s="34"/>
      <c r="C5493" s="13" t="n">
        <v>6951594</v>
      </c>
      <c r="D5493" s="13" t="s">
        <v>16</v>
      </c>
      <c r="E5493" s="13" t="s">
        <v>18</v>
      </c>
      <c r="F5493" s="13" t="s">
        <v>15</v>
      </c>
      <c r="G5493" s="21" t="n">
        <v>0.7</v>
      </c>
      <c r="H5493" s="13" t="n">
        <v>400</v>
      </c>
      <c r="I5493" s="21" t="n">
        <f>G5493*H5493*7</f>
        <v>1960</v>
      </c>
      <c r="J5493" s="14" t="s">
        <v>128</v>
      </c>
      <c r="K5493" s="15" t="n">
        <v>121920</v>
      </c>
      <c r="L5493" s="15" t="n">
        <v>53584</v>
      </c>
      <c r="M5493" s="15" t="n">
        <v>215</v>
      </c>
      <c r="N5493" s="12" t="n">
        <v>0.003</v>
      </c>
      <c r="O5493" s="12" t="n">
        <v>0.7</v>
      </c>
      <c r="P5493" s="12" t="n">
        <v>150.5</v>
      </c>
      <c r="Q5493" s="23" t="n">
        <f>M5493/H5493</f>
        <v>0.5375</v>
      </c>
    </row>
    <row r="5494" ht="22.5" customHeight="1">
      <c r="A5494" s="32"/>
      <c r="B5494" s="34"/>
      <c r="C5494" s="13" t="n">
        <v>2732727</v>
      </c>
      <c r="D5494" s="13" t="s">
        <v>10</v>
      </c>
      <c r="E5494" s="13" t="s">
        <v>19</v>
      </c>
      <c r="F5494" s="13" t="s">
        <v>15</v>
      </c>
      <c r="G5494" s="21" t="n">
        <v>0.25</v>
      </c>
      <c r="H5494" s="13" t="n">
        <v>1000</v>
      </c>
      <c r="I5494" s="21" t="n">
        <f>G5494*H5494*7</f>
        <v>1750</v>
      </c>
      <c r="J5494" s="14" t="s">
        <v>128</v>
      </c>
      <c r="K5494" s="15" t="n">
        <v>37286</v>
      </c>
      <c r="L5494" s="15" t="n">
        <v>13089</v>
      </c>
      <c r="M5494" s="15" t="n">
        <v>447</v>
      </c>
      <c r="N5494" s="12" t="n">
        <v>0.009</v>
      </c>
      <c r="O5494" s="12" t="n">
        <v>0.25</v>
      </c>
      <c r="P5494" s="12" t="n">
        <v>111.625</v>
      </c>
      <c r="Q5494" s="23" t="n">
        <f>M5494/H5494</f>
        <v>0.447</v>
      </c>
    </row>
    <row r="5495" ht="22.5" customHeight="1">
      <c r="A5495" s="32"/>
      <c r="B5495" s="34"/>
      <c r="C5495" s="13" t="n">
        <v>5619156</v>
      </c>
      <c r="D5495" s="13" t="s">
        <v>10</v>
      </c>
      <c r="E5495" s="13" t="s">
        <v>19</v>
      </c>
      <c r="F5495" s="13" t="s">
        <v>12</v>
      </c>
      <c r="G5495" s="21" t="n">
        <v>0.24</v>
      </c>
      <c r="H5495" s="13" t="n">
        <v>500</v>
      </c>
      <c r="I5495" s="21" t="n">
        <f>G5495*H5495*7</f>
        <v>840</v>
      </c>
      <c r="J5495" s="14" t="s">
        <v>128</v>
      </c>
      <c r="K5495" s="15" t="n">
        <v>59624</v>
      </c>
      <c r="L5495" s="15" t="n">
        <v>12575</v>
      </c>
      <c r="M5495" s="15" t="n">
        <v>4</v>
      </c>
      <c r="N5495" s="12" t="n">
        <v>0</v>
      </c>
      <c r="O5495" s="12" t="n">
        <v>0.524</v>
      </c>
      <c r="P5495" s="12" t="n">
        <v>2.0966</v>
      </c>
      <c r="Q5495" s="23" t="n">
        <f>M5495/H5495</f>
        <v>0.008</v>
      </c>
    </row>
    <row r="5496" ht="22.5" customHeight="1">
      <c r="A5496" s="32"/>
      <c r="B5496" s="34"/>
      <c r="C5496" s="13" t="n">
        <v>6425889</v>
      </c>
      <c r="D5496" s="13" t="s">
        <v>10</v>
      </c>
      <c r="E5496" s="13" t="s">
        <v>20</v>
      </c>
      <c r="F5496" s="13" t="s">
        <v>15</v>
      </c>
      <c r="G5496" s="21" t="n">
        <v>0.25</v>
      </c>
      <c r="H5496" s="13" t="n">
        <v>400</v>
      </c>
      <c r="I5496" s="21" t="n">
        <f>G5496*H5496*7</f>
        <v>700</v>
      </c>
      <c r="J5496" s="14" t="s">
        <v>128</v>
      </c>
      <c r="K5496" s="15" t="n">
        <v>19689</v>
      </c>
      <c r="L5496" s="15" t="n">
        <v>7990</v>
      </c>
      <c r="M5496" s="15" t="n">
        <v>202</v>
      </c>
      <c r="N5496" s="12" t="n">
        <v>0.006</v>
      </c>
      <c r="O5496" s="12" t="n">
        <v>0.251</v>
      </c>
      <c r="P5496" s="12" t="n">
        <v>50.725</v>
      </c>
      <c r="Q5496" s="23" t="n">
        <f>M5496/H5496</f>
        <v>0.505</v>
      </c>
    </row>
    <row r="5497" ht="22.5" customHeight="1">
      <c r="A5497" s="32"/>
      <c r="B5497" s="34"/>
      <c r="C5497" s="13" t="n">
        <v>6439005</v>
      </c>
      <c r="D5497" s="13" t="s">
        <v>10</v>
      </c>
      <c r="E5497" s="13" t="s">
        <v>20</v>
      </c>
      <c r="F5497" s="13" t="s">
        <v>21</v>
      </c>
      <c r="G5497" s="21" t="n">
        <v>0.25</v>
      </c>
      <c r="H5497" s="13" t="n">
        <v>300</v>
      </c>
      <c r="I5497" s="21" t="n">
        <f>G5497*H5497*7</f>
        <v>525</v>
      </c>
      <c r="J5497" s="14" t="s">
        <v>128</v>
      </c>
      <c r="K5497" s="15" t="n">
        <v>87246</v>
      </c>
      <c r="L5497" s="15" t="n">
        <v>25150</v>
      </c>
      <c r="M5497" s="15" t="n">
        <v>95</v>
      </c>
      <c r="N5497" s="12" t="n">
        <v>0.0009</v>
      </c>
      <c r="O5497" s="12" t="n">
        <v>0.25</v>
      </c>
      <c r="P5497" s="12" t="n">
        <v>23.75</v>
      </c>
      <c r="Q5497" s="23" t="n">
        <f>M5497/H5497</f>
        <v>0.316666666666667</v>
      </c>
    </row>
    <row r="5498" ht="22.5" customHeight="1">
      <c r="A5498" s="32"/>
      <c r="B5498" s="34"/>
      <c r="C5498" s="13" t="n">
        <v>7203110</v>
      </c>
      <c r="D5498" s="13" t="s">
        <v>22</v>
      </c>
      <c r="E5498" s="13" t="s">
        <v>23</v>
      </c>
      <c r="F5498" s="13" t="s">
        <v>15</v>
      </c>
      <c r="G5498" s="21" t="n">
        <v>0.2</v>
      </c>
      <c r="H5498" s="13" t="n">
        <v>100</v>
      </c>
      <c r="I5498" s="21" t="n">
        <f>G5498*H5498*7</f>
        <v>140</v>
      </c>
      <c r="J5498" s="14" t="s">
        <v>128</v>
      </c>
      <c r="K5498" s="15" t="n">
        <v>13382</v>
      </c>
      <c r="L5498" s="15" t="n">
        <v>8689</v>
      </c>
      <c r="M5498" s="15" t="n">
        <v>6</v>
      </c>
      <c r="N5498" s="12" t="n">
        <v>0</v>
      </c>
      <c r="O5498" s="12" t="n">
        <v>0.2</v>
      </c>
      <c r="P5498" s="12" t="n">
        <v>1.2</v>
      </c>
      <c r="Q5498" s="23" t="n">
        <f>M5498/H5498</f>
        <v>0.06</v>
      </c>
    </row>
    <row r="5499" ht="22.5" customHeight="1">
      <c r="A5499" s="32"/>
      <c r="B5499" s="34"/>
      <c r="C5499" s="13" t="n">
        <v>7202934</v>
      </c>
      <c r="D5499" s="13" t="s">
        <v>22</v>
      </c>
      <c r="E5499" s="13" t="s">
        <v>24</v>
      </c>
      <c r="F5499" s="13" t="s">
        <v>15</v>
      </c>
      <c r="G5499" s="21" t="n">
        <v>0.35</v>
      </c>
      <c r="H5499" s="13" t="n">
        <v>200</v>
      </c>
      <c r="I5499" s="21" t="n">
        <f>G5499*H5499*7</f>
        <v>490</v>
      </c>
      <c r="J5499" s="14" t="s">
        <v>128</v>
      </c>
      <c r="K5499" s="15" t="n">
        <v>329416</v>
      </c>
      <c r="L5499" s="15" t="n">
        <v>197814</v>
      </c>
      <c r="M5499" s="15" t="n">
        <v>92</v>
      </c>
      <c r="N5499" s="12" t="n">
        <v>0</v>
      </c>
      <c r="O5499" s="12" t="n">
        <v>0.35</v>
      </c>
      <c r="P5499" s="12" t="n">
        <v>32.2</v>
      </c>
      <c r="Q5499" s="23" t="n">
        <f>M5499/H5499</f>
        <v>0.46</v>
      </c>
    </row>
    <row r="5500" ht="22.5" customHeight="1">
      <c r="A5500" s="32"/>
      <c r="B5500" s="34"/>
      <c r="C5500" s="13" t="n">
        <v>5847496</v>
      </c>
      <c r="D5500" s="13" t="s">
        <v>10</v>
      </c>
      <c r="E5500" s="13" t="s">
        <v>25</v>
      </c>
      <c r="F5500" s="13" t="s">
        <v>12</v>
      </c>
      <c r="G5500" s="21" t="n">
        <v>0.3</v>
      </c>
      <c r="H5500" s="13" t="n">
        <v>200</v>
      </c>
      <c r="I5500" s="21" t="n">
        <f>G5500*H5500*7</f>
        <v>420</v>
      </c>
      <c r="J5500" s="14" t="s">
        <v>128</v>
      </c>
      <c r="K5500" s="15" t="n">
        <v>5826</v>
      </c>
      <c r="L5500" s="15" t="n">
        <v>314</v>
      </c>
      <c r="M5500" s="15" t="n">
        <v>0</v>
      </c>
      <c r="N5500" s="12" t="n">
        <v>0</v>
      </c>
      <c r="O5500" s="12" t="n">
        <v>0</v>
      </c>
      <c r="P5500" s="12" t="n">
        <v>0.1428</v>
      </c>
      <c r="Q5500" s="23" t="n">
        <f>M5500/H5500</f>
        <v>0</v>
      </c>
    </row>
    <row r="5501" ht="22.5" customHeight="1">
      <c r="A5501" s="32"/>
      <c r="B5501" s="34"/>
      <c r="C5501" s="13" t="n">
        <v>7572369</v>
      </c>
      <c r="D5501" s="13" t="s">
        <v>10</v>
      </c>
      <c r="E5501" s="13" t="s">
        <v>25</v>
      </c>
      <c r="F5501" s="13" t="s">
        <v>15</v>
      </c>
      <c r="G5501" s="21" t="n">
        <v>0.3</v>
      </c>
      <c r="H5501" s="13" t="n">
        <v>400</v>
      </c>
      <c r="I5501" s="21" t="n">
        <f>G5501*H5501*7</f>
        <v>840</v>
      </c>
      <c r="J5501" s="14" t="s">
        <v>128</v>
      </c>
      <c r="K5501" s="15" t="n">
        <v>8688</v>
      </c>
      <c r="L5501" s="15" t="n">
        <v>2886</v>
      </c>
      <c r="M5501" s="15" t="n">
        <v>139</v>
      </c>
      <c r="N5501" s="12" t="n">
        <v>0.015</v>
      </c>
      <c r="O5501" s="12" t="n">
        <v>0.302</v>
      </c>
      <c r="P5501" s="12" t="n">
        <v>42.03</v>
      </c>
      <c r="Q5501" s="23" t="n">
        <f>M5501/H5501</f>
        <v>0.3475</v>
      </c>
    </row>
    <row r="5502" ht="22.5" customHeight="1">
      <c r="A5502" s="32"/>
      <c r="B5502" s="34"/>
      <c r="C5502" s="13" t="n">
        <v>8460883</v>
      </c>
      <c r="D5502" s="13" t="s">
        <v>16</v>
      </c>
      <c r="E5502" s="13" t="s">
        <v>11</v>
      </c>
      <c r="F5502" s="13" t="s">
        <v>15</v>
      </c>
      <c r="G5502" s="21" t="n">
        <v>0.14</v>
      </c>
      <c r="H5502" s="13" t="n">
        <v>1400</v>
      </c>
      <c r="I5502" s="21" t="n">
        <f>G5502*H5502*7</f>
        <v>1372</v>
      </c>
      <c r="J5502" s="14" t="s">
        <v>128</v>
      </c>
      <c r="K5502" s="15" t="n">
        <v>107057</v>
      </c>
      <c r="L5502" s="15" t="n">
        <v>38386</v>
      </c>
      <c r="M5502" s="15" t="n">
        <v>1229</v>
      </c>
      <c r="N5502" s="12" t="n">
        <v>0.005</v>
      </c>
      <c r="O5502" s="12" t="n">
        <v>0.141</v>
      </c>
      <c r="P5502" s="12" t="n">
        <v>173.222</v>
      </c>
      <c r="Q5502" s="23" t="n">
        <f>M5502/H5502</f>
        <v>0.877857142857143</v>
      </c>
    </row>
    <row r="5503" ht="22.5" customHeight="1">
      <c r="A5503" s="32"/>
      <c r="B5503" s="34"/>
      <c r="C5503" s="13" t="n">
        <v>8531973</v>
      </c>
      <c r="D5503" s="13" t="s">
        <v>16</v>
      </c>
      <c r="E5503" s="13" t="s">
        <v>18</v>
      </c>
      <c r="F5503" s="13" t="s">
        <v>26</v>
      </c>
      <c r="G5503" s="21" t="n">
        <v>0.45</v>
      </c>
      <c r="H5503" s="13" t="n">
        <v>150</v>
      </c>
      <c r="I5503" s="21" t="n">
        <f>G5503*H5503*7</f>
        <v>472.5</v>
      </c>
      <c r="J5503" s="14" t="s">
        <v>128</v>
      </c>
      <c r="K5503" s="15" t="n">
        <v>121433</v>
      </c>
      <c r="L5503" s="15" t="n">
        <v>448</v>
      </c>
      <c r="M5503" s="15" t="n">
        <v>4</v>
      </c>
      <c r="N5503" s="12" t="n">
        <v>0.02</v>
      </c>
      <c r="O5503" s="12" t="n">
        <v>1.7</v>
      </c>
      <c r="P5503" s="12" t="n">
        <v>6.79</v>
      </c>
      <c r="Q5503" s="23" t="n">
        <f>M5503/H5503</f>
        <v>0.0266666666666667</v>
      </c>
    </row>
    <row r="5504" ht="22.5" customHeight="1">
      <c r="A5504" s="32"/>
      <c r="B5504" s="34"/>
      <c r="C5504" s="13" t="n">
        <v>8156506</v>
      </c>
      <c r="D5504" s="13" t="s">
        <v>27</v>
      </c>
      <c r="E5504" s="13" t="s">
        <v>14</v>
      </c>
      <c r="F5504" s="13" t="s">
        <v>15</v>
      </c>
      <c r="G5504" s="21" t="n">
        <v>0.1</v>
      </c>
      <c r="H5504" s="13" t="n">
        <v>1000</v>
      </c>
      <c r="I5504" s="21" t="n">
        <f>G5504*H5504*7</f>
        <v>700</v>
      </c>
      <c r="J5504" s="14" t="s">
        <v>128</v>
      </c>
      <c r="K5504" s="15" t="n">
        <v>62504</v>
      </c>
      <c r="L5504" s="15" t="n">
        <v>23963</v>
      </c>
      <c r="M5504" s="15" t="n">
        <v>792</v>
      </c>
      <c r="N5504" s="12" t="n">
        <v>0.003</v>
      </c>
      <c r="O5504" s="12" t="n">
        <v>0.1</v>
      </c>
      <c r="P5504" s="12" t="n">
        <v>79.2</v>
      </c>
      <c r="Q5504" s="23" t="n">
        <f>M5504/H5504</f>
        <v>0.792</v>
      </c>
    </row>
    <row r="5505" ht="22.5" customHeight="1">
      <c r="A5505" s="32"/>
      <c r="B5505" s="34"/>
      <c r="C5505" s="13" t="n">
        <v>8819666</v>
      </c>
      <c r="D5505" s="13" t="s">
        <v>27</v>
      </c>
      <c r="E5505" s="13" t="s">
        <v>14</v>
      </c>
      <c r="F5505" s="13" t="s">
        <v>12</v>
      </c>
      <c r="G5505" s="21" t="n">
        <v>0.08</v>
      </c>
      <c r="H5505" s="13" t="n">
        <v>200</v>
      </c>
      <c r="I5505" s="21" t="n">
        <f>G5505*H5505*7</f>
        <v>112</v>
      </c>
      <c r="J5505" s="14" t="s">
        <v>128</v>
      </c>
      <c r="K5505" s="15" t="n">
        <v>10552</v>
      </c>
      <c r="L5505" s="15" t="n">
        <v>2094</v>
      </c>
      <c r="M5505" s="15" t="n">
        <v>199</v>
      </c>
      <c r="N5505" s="12" t="n">
        <v>0.009</v>
      </c>
      <c r="O5505" s="12" t="n">
        <v>0.1</v>
      </c>
      <c r="P5505" s="12" t="n">
        <v>19.8275</v>
      </c>
      <c r="Q5505" s="23" t="n">
        <f>M5505/H5505</f>
        <v>0.995</v>
      </c>
    </row>
    <row r="5506" ht="22.5" customHeight="1">
      <c r="A5506" s="32"/>
      <c r="B5506" s="34"/>
      <c r="C5506" s="13" t="n">
        <v>91410799</v>
      </c>
      <c r="D5506" s="13" t="s">
        <v>31</v>
      </c>
      <c r="E5506" s="13" t="s">
        <v>42</v>
      </c>
      <c r="F5506" s="13" t="s">
        <v>15</v>
      </c>
      <c r="G5506" s="21" t="n">
        <v>0.02</v>
      </c>
      <c r="H5506" s="13" t="n">
        <v>500</v>
      </c>
      <c r="I5506" s="21" t="n">
        <f>G5506*H5506*7</f>
        <v>70</v>
      </c>
      <c r="J5506" s="14" t="s">
        <v>128</v>
      </c>
      <c r="K5506" s="15" t="n">
        <v>132245</v>
      </c>
      <c r="L5506" s="15" t="n">
        <v>27718</v>
      </c>
      <c r="M5506" s="15" t="n">
        <v>500</v>
      </c>
      <c r="N5506" s="12" t="n">
        <v>0</v>
      </c>
      <c r="O5506" s="12" t="n">
        <v>0.02</v>
      </c>
      <c r="P5506" s="12" t="n">
        <v>10</v>
      </c>
      <c r="Q5506" s="23" t="n">
        <f>M5506/H5506</f>
        <v>1</v>
      </c>
    </row>
    <row r="5507" ht="22.5" customHeight="1">
      <c r="A5507" s="32"/>
      <c r="B5507" s="34"/>
      <c r="C5507" s="13" t="n">
        <v>7872826</v>
      </c>
      <c r="D5507" s="13" t="s">
        <v>28</v>
      </c>
      <c r="E5507" s="13" t="s">
        <v>14</v>
      </c>
      <c r="F5507" s="13" t="s">
        <v>15</v>
      </c>
      <c r="G5507" s="21" t="n">
        <v>0.48</v>
      </c>
      <c r="H5507" s="13" t="n">
        <v>400</v>
      </c>
      <c r="I5507" s="21" t="n">
        <f>G5507*H5507*7</f>
        <v>1344</v>
      </c>
      <c r="J5507" s="14" t="s">
        <v>128</v>
      </c>
      <c r="K5507" s="15" t="n">
        <v>46570</v>
      </c>
      <c r="L5507" s="15" t="n">
        <v>10542</v>
      </c>
      <c r="M5507" s="15" t="n">
        <v>134</v>
      </c>
      <c r="N5507" s="12" t="n">
        <v>0.006</v>
      </c>
      <c r="O5507" s="12" t="n">
        <v>0.491</v>
      </c>
      <c r="P5507" s="12" t="n">
        <v>65.736</v>
      </c>
      <c r="Q5507" s="23" t="n">
        <f>M5507/H5507</f>
        <v>0.335</v>
      </c>
    </row>
    <row r="5508" ht="22.5" customHeight="1">
      <c r="A5508" s="32"/>
      <c r="B5508" s="34"/>
      <c r="C5508" s="13" t="n">
        <v>9311355</v>
      </c>
      <c r="D5508" s="13" t="s">
        <v>29</v>
      </c>
      <c r="E5508" s="13" t="s">
        <v>14</v>
      </c>
      <c r="F5508" s="13" t="s">
        <v>15</v>
      </c>
      <c r="G5508" s="21" t="n">
        <v>0.15</v>
      </c>
      <c r="H5508" s="13" t="n">
        <v>20</v>
      </c>
      <c r="I5508" s="21" t="n">
        <f>G5508*H5508*7</f>
        <v>21</v>
      </c>
      <c r="J5508" s="14" t="s">
        <v>128</v>
      </c>
      <c r="K5508" s="15" t="n">
        <v>7042</v>
      </c>
      <c r="L5508" s="15" t="n">
        <v>1989</v>
      </c>
      <c r="M5508" s="15" t="n">
        <v>20</v>
      </c>
      <c r="N5508" s="12" t="n">
        <v>0.002</v>
      </c>
      <c r="O5508" s="12" t="n">
        <v>0.15</v>
      </c>
      <c r="P5508" s="12" t="n">
        <v>3</v>
      </c>
      <c r="Q5508" s="23" t="n">
        <f>M5508/H5508</f>
        <v>1</v>
      </c>
    </row>
    <row r="5509" ht="22.5" customHeight="1">
      <c r="A5509" s="32"/>
      <c r="B5509" s="34"/>
      <c r="C5509" s="13" t="n">
        <v>10210818</v>
      </c>
      <c r="D5509" s="13" t="s">
        <v>27</v>
      </c>
      <c r="E5509" s="13" t="s">
        <v>14</v>
      </c>
      <c r="F5509" s="13" t="s">
        <v>26</v>
      </c>
      <c r="G5509" s="21" t="n">
        <v>0.2</v>
      </c>
      <c r="H5509" s="13" t="n">
        <v>100</v>
      </c>
      <c r="I5509" s="21" t="n">
        <f>G5509*H5509*7</f>
        <v>140</v>
      </c>
      <c r="J5509" s="14" t="s">
        <v>128</v>
      </c>
      <c r="K5509" s="15" t="n">
        <v>86062</v>
      </c>
      <c r="L5509" s="15" t="n">
        <v>363</v>
      </c>
      <c r="M5509" s="15" t="n">
        <v>67</v>
      </c>
      <c r="N5509" s="12" t="n">
        <v>0.02</v>
      </c>
      <c r="O5509" s="12" t="n">
        <v>0.13</v>
      </c>
      <c r="P5509" s="12" t="n">
        <v>8.88</v>
      </c>
      <c r="Q5509" s="23" t="n">
        <f>M5509/H5509</f>
        <v>0.67</v>
      </c>
    </row>
    <row r="5510" ht="22.5" customHeight="1">
      <c r="A5510" s="32"/>
      <c r="B5510" s="34"/>
      <c r="C5510" s="13" t="n">
        <v>10501490</v>
      </c>
      <c r="D5510" s="13" t="s">
        <v>13</v>
      </c>
      <c r="E5510" s="13" t="s">
        <v>14</v>
      </c>
      <c r="F5510" s="13" t="s">
        <v>15</v>
      </c>
      <c r="G5510" s="21" t="n">
        <v>0.15</v>
      </c>
      <c r="H5510" s="13" t="n">
        <v>100</v>
      </c>
      <c r="I5510" s="21" t="n">
        <f>G5510*H5510*7</f>
        <v>105</v>
      </c>
      <c r="J5510" s="14" t="s">
        <v>128</v>
      </c>
      <c r="K5510" s="15" t="n">
        <v>781</v>
      </c>
      <c r="L5510" s="15" t="n">
        <v>384</v>
      </c>
      <c r="M5510" s="15" t="n">
        <v>7</v>
      </c>
      <c r="N5510" s="12" t="n">
        <v>0.002</v>
      </c>
      <c r="O5510" s="12" t="n">
        <v>0.13</v>
      </c>
      <c r="P5510" s="12" t="n">
        <v>0.91</v>
      </c>
      <c r="Q5510" s="23" t="n">
        <f>M5510/H5510</f>
        <v>0.07</v>
      </c>
    </row>
    <row r="5511" ht="22.5" customHeight="1">
      <c r="A5511" s="32"/>
      <c r="B5511" s="34"/>
      <c r="C5511" s="53" t="n">
        <v>10912510</v>
      </c>
      <c r="D5511" s="13" t="s">
        <v>10</v>
      </c>
      <c r="E5511" s="13" t="s">
        <v>11</v>
      </c>
      <c r="F5511" s="13" t="s">
        <v>30</v>
      </c>
      <c r="G5511" s="21" t="n">
        <v>0.17</v>
      </c>
      <c r="H5511" s="13" t="n">
        <v>1500</v>
      </c>
      <c r="I5511" s="21" t="n">
        <f>G5511*H5511*7</f>
        <v>1785</v>
      </c>
      <c r="J5511" s="14" t="s">
        <v>128</v>
      </c>
      <c r="K5511" s="15" t="n">
        <v>82125</v>
      </c>
      <c r="L5511" s="15" t="n">
        <v>18371</v>
      </c>
      <c r="M5511" s="15" t="n">
        <v>650</v>
      </c>
      <c r="N5511" s="12" t="n">
        <v>0.01</v>
      </c>
      <c r="O5511" s="12" t="n">
        <v>0.23</v>
      </c>
      <c r="P5511" s="12" t="n">
        <v>148.91</v>
      </c>
      <c r="Q5511" s="23" t="n">
        <f>M5511/H5511</f>
        <v>0.433333333333333</v>
      </c>
    </row>
    <row r="5512" ht="22.5" customHeight="1">
      <c r="A5512" s="32"/>
      <c r="B5512" s="34"/>
      <c r="C5512" s="53" t="n">
        <v>11080098</v>
      </c>
      <c r="D5512" s="13" t="s">
        <v>22</v>
      </c>
      <c r="E5512" s="13" t="s">
        <v>24</v>
      </c>
      <c r="F5512" s="13" t="s">
        <v>15</v>
      </c>
      <c r="G5512" s="21" t="n">
        <v>0.6</v>
      </c>
      <c r="H5512" s="13" t="n">
        <v>100</v>
      </c>
      <c r="I5512" s="21" t="n">
        <f>G5512*H5512*7</f>
        <v>420</v>
      </c>
      <c r="J5512" s="14" t="s">
        <v>128</v>
      </c>
      <c r="K5512" s="15" t="n">
        <v>877</v>
      </c>
      <c r="L5512" s="15" t="n">
        <v>457</v>
      </c>
      <c r="M5512" s="15" t="n">
        <v>4</v>
      </c>
      <c r="N5512" s="12" t="n">
        <v>0.005</v>
      </c>
      <c r="O5512" s="12" t="n">
        <v>0.6</v>
      </c>
      <c r="P5512" s="12" t="n">
        <v>2.4</v>
      </c>
      <c r="Q5512" s="23" t="n">
        <f>M5512/H5512</f>
        <v>0.04</v>
      </c>
    </row>
    <row r="5513" ht="22.5" customHeight="1">
      <c r="A5513" s="32"/>
      <c r="B5513" s="34"/>
      <c r="C5513" s="53" t="n">
        <v>91540124</v>
      </c>
      <c r="D5513" s="13" t="s">
        <v>93</v>
      </c>
      <c r="E5513" s="13" t="s">
        <v>54</v>
      </c>
      <c r="F5513" s="13" t="s">
        <v>12</v>
      </c>
      <c r="G5513" s="21" t="n">
        <v>0.5</v>
      </c>
      <c r="H5513" s="13" t="n">
        <v>50</v>
      </c>
      <c r="I5513" s="21" t="n">
        <f>G5513*H5513*7</f>
        <v>175</v>
      </c>
      <c r="J5513" s="14" t="s">
        <v>128</v>
      </c>
      <c r="K5513" s="15" t="n">
        <v>1716</v>
      </c>
      <c r="L5513" s="15" t="n">
        <v>578</v>
      </c>
      <c r="M5513" s="15" t="n">
        <v>26</v>
      </c>
      <c r="N5513" s="12" t="n">
        <v>0.026</v>
      </c>
      <c r="O5513" s="12" t="n">
        <v>0.584</v>
      </c>
      <c r="P5513" s="12" t="n">
        <v>15.1883</v>
      </c>
      <c r="Q5513" s="23" t="n">
        <f>M5513/H5513</f>
        <v>0.52</v>
      </c>
    </row>
    <row r="5514" ht="22.5" customHeight="1">
      <c r="A5514" s="32"/>
      <c r="B5514" s="34"/>
      <c r="C5514" s="53" t="n">
        <v>91548042</v>
      </c>
      <c r="D5514" s="13" t="s">
        <v>13</v>
      </c>
      <c r="E5514" s="13" t="s">
        <v>14</v>
      </c>
      <c r="F5514" s="13" t="s">
        <v>12</v>
      </c>
      <c r="G5514" s="21" t="n">
        <v>0.3</v>
      </c>
      <c r="H5514" s="13" t="n">
        <v>50</v>
      </c>
      <c r="I5514" s="21" t="n">
        <f>G5514*H5514*7</f>
        <v>105</v>
      </c>
      <c r="J5514" s="14" t="s">
        <v>128</v>
      </c>
      <c r="K5514" s="15" t="n">
        <v>7185</v>
      </c>
      <c r="L5514" s="15" t="n">
        <v>106</v>
      </c>
      <c r="M5514" s="15" t="n">
        <v>1</v>
      </c>
      <c r="N5514" s="12" t="n">
        <v>0</v>
      </c>
      <c r="O5514" s="12" t="n">
        <v>0.1169</v>
      </c>
      <c r="P5514" s="12" t="n">
        <v>0.1169</v>
      </c>
      <c r="Q5514" s="23" t="n">
        <f>M5514/H5514</f>
        <v>0.02</v>
      </c>
    </row>
    <row r="5515" ht="22.5" customHeight="1">
      <c r="A5515" s="32"/>
      <c r="B5515" s="34"/>
      <c r="C5515" s="53" t="n">
        <v>91548043</v>
      </c>
      <c r="D5515" s="13" t="s">
        <v>31</v>
      </c>
      <c r="E5515" s="13" t="s">
        <v>32</v>
      </c>
      <c r="F5515" s="13" t="s">
        <v>15</v>
      </c>
      <c r="G5515" s="21" t="n">
        <v>0.1</v>
      </c>
      <c r="H5515" s="13" t="n">
        <v>200</v>
      </c>
      <c r="I5515" s="21" t="n">
        <f>G5515*H5515*7</f>
        <v>140</v>
      </c>
      <c r="J5515" s="14" t="s">
        <v>128</v>
      </c>
      <c r="K5515" s="15" t="n">
        <v>20297</v>
      </c>
      <c r="L5515" s="15" t="n">
        <v>10034</v>
      </c>
      <c r="M5515" s="15" t="n">
        <v>222</v>
      </c>
      <c r="N5515" s="12" t="n">
        <v>0.002</v>
      </c>
      <c r="O5515" s="12" t="n">
        <v>0.1</v>
      </c>
      <c r="P5515" s="12" t="n">
        <v>22.2</v>
      </c>
      <c r="Q5515" s="23" t="n">
        <f>M5515/H5515</f>
        <v>1.11</v>
      </c>
    </row>
    <row r="5516" ht="22.5" customHeight="1">
      <c r="A5516" s="32"/>
      <c r="B5516" s="34"/>
      <c r="C5516" s="53" t="n">
        <v>11715627</v>
      </c>
      <c r="D5516" s="13" t="s">
        <v>29</v>
      </c>
      <c r="E5516" s="13" t="s">
        <v>14</v>
      </c>
      <c r="F5516" s="13" t="s">
        <v>15</v>
      </c>
      <c r="G5516" s="21" t="n">
        <v>0.4</v>
      </c>
      <c r="H5516" s="13" t="n">
        <v>100</v>
      </c>
      <c r="I5516" s="21" t="n">
        <f>G5516*H5516*7</f>
        <v>280</v>
      </c>
      <c r="J5516" s="14" t="s">
        <v>128</v>
      </c>
      <c r="K5516" s="15" t="n">
        <v>56</v>
      </c>
      <c r="L5516" s="15" t="n">
        <v>4</v>
      </c>
      <c r="M5516" s="15" t="n">
        <v>0</v>
      </c>
      <c r="N5516" s="12" t="n">
        <v>0</v>
      </c>
      <c r="O5516" s="12" t="n">
        <v>0</v>
      </c>
      <c r="P5516" s="12" t="n">
        <v>0</v>
      </c>
      <c r="Q5516" s="23" t="n">
        <f>M5516/H5516</f>
        <v>0</v>
      </c>
    </row>
    <row r="5517" ht="22.5" customHeight="1">
      <c r="A5517" s="32"/>
      <c r="B5517" s="34"/>
      <c r="C5517" s="53" t="n">
        <v>11715655</v>
      </c>
      <c r="D5517" s="13" t="s">
        <v>16</v>
      </c>
      <c r="E5517" s="13" t="s">
        <v>11</v>
      </c>
      <c r="F5517" s="13" t="s">
        <v>15</v>
      </c>
      <c r="G5517" s="21" t="n">
        <v>0.15</v>
      </c>
      <c r="H5517" s="13" t="n">
        <v>100</v>
      </c>
      <c r="I5517" s="21" t="n">
        <f>G5517*H5517*7</f>
        <v>105</v>
      </c>
      <c r="J5517" s="14" t="s">
        <v>128</v>
      </c>
      <c r="K5517" s="15" t="n">
        <v>282</v>
      </c>
      <c r="L5517" s="15" t="n">
        <v>2</v>
      </c>
      <c r="M5517" s="15" t="n">
        <v>0</v>
      </c>
      <c r="N5517" s="12" t="n">
        <v>0</v>
      </c>
      <c r="O5517" s="12" t="n">
        <v>0</v>
      </c>
      <c r="P5517" s="12" t="n">
        <v>0</v>
      </c>
      <c r="Q5517" s="23" t="n">
        <f>M5517/H5517</f>
        <v>0</v>
      </c>
    </row>
    <row r="5518" ht="22.5" customHeight="1">
      <c r="A5518" s="32"/>
      <c r="B5518" s="34"/>
      <c r="C5518" s="53" t="n">
        <v>11715811</v>
      </c>
      <c r="D5518" s="13" t="s">
        <v>16</v>
      </c>
      <c r="E5518" s="13" t="s">
        <v>17</v>
      </c>
      <c r="F5518" s="13" t="s">
        <v>15</v>
      </c>
      <c r="G5518" s="21" t="n">
        <v>0.17</v>
      </c>
      <c r="H5518" s="13" t="n">
        <v>100</v>
      </c>
      <c r="I5518" s="21" t="n">
        <f>G5518*H5518*7</f>
        <v>119</v>
      </c>
      <c r="J5518" s="14" t="s">
        <v>128</v>
      </c>
      <c r="K5518" s="15" t="n">
        <v>231</v>
      </c>
      <c r="L5518" s="15" t="n">
        <v>10</v>
      </c>
      <c r="M5518" s="15" t="n">
        <v>0</v>
      </c>
      <c r="N5518" s="12" t="n">
        <v>0</v>
      </c>
      <c r="O5518" s="12" t="n">
        <v>0</v>
      </c>
      <c r="P5518" s="12" t="n">
        <v>0</v>
      </c>
      <c r="Q5518" s="23" t="n">
        <f>M5518/H5518</f>
        <v>0</v>
      </c>
    </row>
    <row r="5519" ht="22.5" customHeight="1">
      <c r="A5519" s="32"/>
      <c r="B5519" s="34"/>
      <c r="C5519" s="53" t="n">
        <v>11729927</v>
      </c>
      <c r="D5519" s="13" t="s">
        <v>10</v>
      </c>
      <c r="E5519" s="13" t="s">
        <v>20</v>
      </c>
      <c r="F5519" s="13" t="s">
        <v>15</v>
      </c>
      <c r="G5519" s="21" t="n">
        <v>0.25</v>
      </c>
      <c r="H5519" s="13" t="n">
        <v>100</v>
      </c>
      <c r="I5519" s="21" t="n">
        <f>G5519*H5519*7</f>
        <v>175</v>
      </c>
      <c r="J5519" s="14" t="s">
        <v>128</v>
      </c>
      <c r="K5519" s="15" t="n">
        <v>423</v>
      </c>
      <c r="L5519" s="15" t="n">
        <v>18</v>
      </c>
      <c r="M5519" s="15" t="n">
        <v>0</v>
      </c>
      <c r="N5519" s="12" t="n">
        <v>0</v>
      </c>
      <c r="O5519" s="12" t="n">
        <v>0</v>
      </c>
      <c r="P5519" s="12" t="n">
        <v>0</v>
      </c>
      <c r="Q5519" s="23" t="n">
        <f>M5519/H5519</f>
        <v>0</v>
      </c>
    </row>
    <row r="5520" ht="22.5" customHeight="1">
      <c r="A5520" s="32"/>
      <c r="B5520" s="34"/>
      <c r="C5520" s="53" t="n">
        <v>11729820</v>
      </c>
      <c r="D5520" s="13" t="s">
        <v>10</v>
      </c>
      <c r="E5520" s="13" t="s">
        <v>25</v>
      </c>
      <c r="F5520" s="13" t="s">
        <v>15</v>
      </c>
      <c r="G5520" s="21" t="n">
        <v>0.3</v>
      </c>
      <c r="H5520" s="13" t="n">
        <v>100</v>
      </c>
      <c r="I5520" s="21" t="n">
        <f>G5520*H5520*7</f>
        <v>210</v>
      </c>
      <c r="J5520" s="14" t="s">
        <v>128</v>
      </c>
      <c r="K5520" s="15" t="n">
        <v>16</v>
      </c>
      <c r="L5520" s="15" t="n">
        <v>3</v>
      </c>
      <c r="M5520" s="15" t="n">
        <v>0</v>
      </c>
      <c r="N5520" s="12" t="n">
        <v>0</v>
      </c>
      <c r="O5520" s="12" t="n">
        <v>0</v>
      </c>
      <c r="P5520" s="12" t="n">
        <v>0</v>
      </c>
      <c r="Q5520" s="23" t="n">
        <f>M5520/H5520</f>
        <v>0</v>
      </c>
    </row>
    <row r="5521" ht="22.5" customHeight="1">
      <c r="A5521" s="32"/>
      <c r="B5521" s="34"/>
      <c r="C5521" s="53" t="n">
        <v>11729830</v>
      </c>
      <c r="D5521" s="13" t="s">
        <v>10</v>
      </c>
      <c r="E5521" s="13" t="s">
        <v>11</v>
      </c>
      <c r="F5521" s="13" t="s">
        <v>12</v>
      </c>
      <c r="G5521" s="21" t="n">
        <v>0.17</v>
      </c>
      <c r="H5521" s="13" t="n">
        <v>100</v>
      </c>
      <c r="I5521" s="21" t="n">
        <f>G5521*H5521*7</f>
        <v>119</v>
      </c>
      <c r="J5521" s="14" t="s">
        <v>128</v>
      </c>
      <c r="K5521" s="15" t="n">
        <v>18</v>
      </c>
      <c r="L5521" s="15" t="n">
        <v>3</v>
      </c>
      <c r="M5521" s="15" t="n">
        <v>0</v>
      </c>
      <c r="N5521" s="12" t="n">
        <v>0</v>
      </c>
      <c r="O5521" s="12" t="n">
        <v>0</v>
      </c>
      <c r="P5521" s="12" t="n">
        <v>0.0045</v>
      </c>
      <c r="Q5521" s="23" t="n">
        <f>M5521/H5521</f>
        <v>0</v>
      </c>
    </row>
    <row r="5522" ht="22.5" customHeight="1">
      <c r="A5522" s="32"/>
      <c r="B5522" s="34"/>
      <c r="C5522" s="53" t="n">
        <v>11892329</v>
      </c>
      <c r="D5522" s="13" t="s">
        <v>10</v>
      </c>
      <c r="E5522" s="13" t="s">
        <v>11</v>
      </c>
      <c r="F5522" s="13" t="s">
        <v>15</v>
      </c>
      <c r="G5522" s="21" t="n">
        <v>0.25</v>
      </c>
      <c r="H5522" s="13" t="n">
        <v>500</v>
      </c>
      <c r="I5522" s="21" t="n">
        <f>G5522*H5522*7</f>
        <v>875</v>
      </c>
      <c r="J5522" s="14" t="s">
        <v>128</v>
      </c>
      <c r="K5522" s="15" t="n">
        <v>33739</v>
      </c>
      <c r="L5522" s="15" t="n">
        <v>11774</v>
      </c>
      <c r="M5522" s="15" t="n">
        <v>498</v>
      </c>
      <c r="N5522" s="12" t="n">
        <v>0.009</v>
      </c>
      <c r="O5522" s="12" t="n">
        <v>0.22</v>
      </c>
      <c r="P5522" s="12" t="n">
        <v>109.52</v>
      </c>
      <c r="Q5522" s="23" t="n">
        <f>M5522/H5522</f>
        <v>0.996</v>
      </c>
    </row>
    <row r="5523" ht="22.5" customHeight="1">
      <c r="A5523" s="32"/>
      <c r="B5523" s="34"/>
      <c r="C5523" s="53" t="n">
        <v>91557161</v>
      </c>
      <c r="D5523" s="13" t="s">
        <v>95</v>
      </c>
      <c r="E5523" s="13" t="s">
        <v>14</v>
      </c>
      <c r="F5523" s="13" t="s">
        <v>12</v>
      </c>
      <c r="G5523" s="21" t="n">
        <v>0.7</v>
      </c>
      <c r="H5523" s="13" t="n">
        <v>50</v>
      </c>
      <c r="I5523" s="21" t="n">
        <f>G5523*H5523*7</f>
        <v>245</v>
      </c>
      <c r="J5523" s="14" t="s">
        <v>128</v>
      </c>
      <c r="K5523" s="15" t="n">
        <v>1468</v>
      </c>
      <c r="L5523" s="15" t="n">
        <v>1</v>
      </c>
      <c r="M5523" s="15" t="n">
        <v>0</v>
      </c>
      <c r="N5523" s="12" t="n">
        <v>0</v>
      </c>
      <c r="O5523" s="12" t="n">
        <v>0</v>
      </c>
      <c r="P5523" s="12" t="n">
        <v>0</v>
      </c>
      <c r="Q5523" s="23" t="n">
        <f>M5523/H5523</f>
        <v>0</v>
      </c>
    </row>
    <row r="5524" ht="22.5" customHeight="1">
      <c r="A5524" s="32"/>
      <c r="B5524" s="34"/>
      <c r="C5524" s="53" t="n">
        <v>91557162</v>
      </c>
      <c r="D5524" s="13" t="s">
        <v>94</v>
      </c>
      <c r="E5524" s="13" t="s">
        <v>14</v>
      </c>
      <c r="F5524" s="13" t="s">
        <v>12</v>
      </c>
      <c r="G5524" s="21" t="n">
        <v>0.2</v>
      </c>
      <c r="H5524" s="13" t="n">
        <v>333</v>
      </c>
      <c r="I5524" s="21" t="n">
        <f>G5524*H5524*7</f>
        <v>466.2</v>
      </c>
      <c r="J5524" s="14" t="s">
        <v>128</v>
      </c>
      <c r="K5524" s="15" t="n">
        <v>857</v>
      </c>
      <c r="L5524" s="15" t="n">
        <v>2</v>
      </c>
      <c r="M5524" s="15" t="n">
        <v>0</v>
      </c>
      <c r="N5524" s="12" t="n">
        <v>0</v>
      </c>
      <c r="O5524" s="12" t="n">
        <v>0</v>
      </c>
      <c r="P5524" s="12" t="n">
        <v>0.0005</v>
      </c>
      <c r="Q5524" s="23" t="n">
        <f>M5524/H5524</f>
        <v>0</v>
      </c>
    </row>
    <row r="5525" ht="22.5" customHeight="1">
      <c r="A5525" s="32"/>
      <c r="B5525" s="34"/>
      <c r="C5525" s="53" t="n">
        <v>91560708</v>
      </c>
      <c r="D5525" s="13" t="s">
        <v>31</v>
      </c>
      <c r="E5525" s="13" t="s">
        <v>32</v>
      </c>
      <c r="F5525" s="13" t="s">
        <v>15</v>
      </c>
      <c r="G5525" s="21" t="n">
        <v>0.09</v>
      </c>
      <c r="H5525" s="13" t="n">
        <v>800</v>
      </c>
      <c r="I5525" s="21" t="n">
        <f>G5525*H5525*7</f>
        <v>504</v>
      </c>
      <c r="J5525" s="14" t="s">
        <v>128</v>
      </c>
      <c r="K5525" s="15" t="n">
        <v>16491</v>
      </c>
      <c r="L5525" s="15" t="n">
        <v>4901</v>
      </c>
      <c r="M5525" s="15" t="n">
        <v>134</v>
      </c>
      <c r="N5525" s="12" t="n">
        <v>0.002</v>
      </c>
      <c r="O5525" s="12" t="n">
        <v>0.09</v>
      </c>
      <c r="P5525" s="12" t="n">
        <v>12.06</v>
      </c>
      <c r="Q5525" s="23" t="n">
        <f>M5525/H5525</f>
        <v>0.1675</v>
      </c>
    </row>
    <row r="5526" ht="22.5" customHeight="1">
      <c r="A5526" s="32"/>
      <c r="B5526" s="34"/>
      <c r="C5526" s="53" t="n">
        <v>91560709</v>
      </c>
      <c r="D5526" s="13" t="s">
        <v>31</v>
      </c>
      <c r="E5526" s="13" t="s">
        <v>33</v>
      </c>
      <c r="F5526" s="13" t="s">
        <v>15</v>
      </c>
      <c r="G5526" s="21" t="n">
        <v>0.06</v>
      </c>
      <c r="H5526" s="13" t="n">
        <v>500</v>
      </c>
      <c r="I5526" s="21" t="n">
        <f>G5526*H5526*7</f>
        <v>210</v>
      </c>
      <c r="J5526" s="14" t="s">
        <v>128</v>
      </c>
      <c r="K5526" s="15" t="n">
        <v>41195</v>
      </c>
      <c r="L5526" s="15" t="n">
        <v>24762</v>
      </c>
      <c r="M5526" s="15" t="n">
        <v>500</v>
      </c>
      <c r="N5526" s="12" t="n">
        <v>0.001</v>
      </c>
      <c r="O5526" s="12" t="n">
        <v>0.06</v>
      </c>
      <c r="P5526" s="12" t="n">
        <v>30</v>
      </c>
      <c r="Q5526" s="23" t="n">
        <f>M5526/H5526</f>
        <v>1</v>
      </c>
    </row>
    <row r="5527" ht="22.5" customHeight="1">
      <c r="A5527" s="32"/>
      <c r="B5527" s="34"/>
      <c r="C5527" s="53" t="n">
        <v>12064281</v>
      </c>
      <c r="D5527" s="13" t="s">
        <v>16</v>
      </c>
      <c r="E5527" s="13" t="s">
        <v>18</v>
      </c>
      <c r="F5527" s="13" t="s">
        <v>15</v>
      </c>
      <c r="G5527" s="21" t="n">
        <v>0.7</v>
      </c>
      <c r="H5527" s="13" t="n">
        <v>100</v>
      </c>
      <c r="I5527" s="21" t="n">
        <f>G5527*H5527*7</f>
        <v>490</v>
      </c>
      <c r="J5527" s="14" t="s">
        <v>128</v>
      </c>
      <c r="K5527" s="15" t="n">
        <v>5004</v>
      </c>
      <c r="L5527" s="15" t="n">
        <v>9</v>
      </c>
      <c r="M5527" s="15" t="n">
        <v>0</v>
      </c>
      <c r="N5527" s="12" t="n">
        <v>0</v>
      </c>
      <c r="O5527" s="12" t="n">
        <v>0</v>
      </c>
      <c r="P5527" s="12" t="n">
        <v>0</v>
      </c>
      <c r="Q5527" s="23" t="n">
        <f>M5527/H5527</f>
        <v>0</v>
      </c>
    </row>
    <row r="5528" ht="22.5" customHeight="1">
      <c r="A5528" s="32"/>
      <c r="B5528" s="30"/>
      <c r="C5528" s="53" t="n">
        <v>11987622</v>
      </c>
      <c r="D5528" s="13" t="s">
        <v>10</v>
      </c>
      <c r="E5528" s="13" t="s">
        <v>11</v>
      </c>
      <c r="F5528" s="13" t="s">
        <v>30</v>
      </c>
      <c r="G5528" s="21" t="n">
        <v>0.23</v>
      </c>
      <c r="H5528" s="13" t="n">
        <v>200</v>
      </c>
      <c r="I5528" s="21" t="n">
        <f>G5528*H5528*7</f>
        <v>322</v>
      </c>
      <c r="J5528" s="14" t="s">
        <v>128</v>
      </c>
      <c r="K5528" s="15" t="n">
        <v>31660</v>
      </c>
      <c r="L5528" s="15" t="n">
        <v>2223</v>
      </c>
      <c r="M5528" s="15" t="n">
        <v>4</v>
      </c>
      <c r="N5528" s="12" t="n">
        <v>0</v>
      </c>
      <c r="O5528" s="12" t="n">
        <v>1.26</v>
      </c>
      <c r="P5528" s="12" t="n">
        <v>5.04</v>
      </c>
      <c r="Q5528" s="23" t="n">
        <f>M5528/H5528</f>
        <v>0.02</v>
      </c>
    </row>
    <row r="5529" ht="22.5" customHeight="1">
      <c r="A5529" s="32"/>
      <c r="B5529" s="51" t="s">
        <v>129</v>
      </c>
      <c r="C5529" s="13" t="n">
        <v>6061077</v>
      </c>
      <c r="D5529" s="13" t="s">
        <v>35</v>
      </c>
      <c r="E5529" s="13" t="s">
        <v>14</v>
      </c>
      <c r="F5529" s="13" t="s">
        <v>15</v>
      </c>
      <c r="G5529" s="21" t="n">
        <v>2</v>
      </c>
      <c r="H5529" s="13" t="n">
        <v>20</v>
      </c>
      <c r="I5529" s="21" t="n">
        <f>G5529*H5529*7</f>
        <v>280</v>
      </c>
      <c r="J5529" s="14" t="s">
        <v>128</v>
      </c>
      <c r="K5529" s="17" t="n">
        <v>41747</v>
      </c>
      <c r="L5529" s="15" t="n">
        <v>177</v>
      </c>
      <c r="M5529" s="15" t="n">
        <v>3</v>
      </c>
      <c r="N5529" s="12" t="n">
        <v>0.009</v>
      </c>
      <c r="O5529" s="12" t="n">
        <v>0.542</v>
      </c>
      <c r="P5529" s="12" t="n">
        <v>1.626</v>
      </c>
      <c r="Q5529" s="23" t="n">
        <f>M5529/H5529</f>
        <v>0.15</v>
      </c>
    </row>
    <row r="5530" ht="22.5" customHeight="1">
      <c r="A5530" s="32"/>
      <c r="B5530" s="20"/>
      <c r="C5530" s="13" t="n">
        <v>6607117</v>
      </c>
      <c r="D5530" s="13" t="s">
        <v>35</v>
      </c>
      <c r="E5530" s="13" t="s">
        <v>14</v>
      </c>
      <c r="F5530" s="13" t="s">
        <v>15</v>
      </c>
      <c r="G5530" s="21" t="n">
        <v>2</v>
      </c>
      <c r="H5530" s="13" t="n">
        <v>300</v>
      </c>
      <c r="I5530" s="21" t="n">
        <f>G5530*H5530*7</f>
        <v>4200</v>
      </c>
      <c r="J5530" s="14" t="s">
        <v>128</v>
      </c>
      <c r="K5530" s="17" t="n">
        <v>14916</v>
      </c>
      <c r="L5530" s="15" t="n">
        <v>2119</v>
      </c>
      <c r="M5530" s="15" t="n">
        <v>168</v>
      </c>
      <c r="N5530" s="12" t="n">
        <v>0.045</v>
      </c>
      <c r="O5530" s="12" t="n">
        <v>0.572</v>
      </c>
      <c r="P5530" s="12" t="n">
        <v>96.16</v>
      </c>
      <c r="Q5530" s="23" t="n">
        <f>M5530/H5530</f>
        <v>0.56</v>
      </c>
    </row>
    <row r="5531" ht="22.5" customHeight="1">
      <c r="A5531" s="32"/>
      <c r="B5531" s="20"/>
      <c r="C5531" s="13" t="n">
        <v>5497580</v>
      </c>
      <c r="D5531" s="13" t="s">
        <v>31</v>
      </c>
      <c r="E5531" s="13" t="s">
        <v>17</v>
      </c>
      <c r="F5531" s="13" t="s">
        <v>15</v>
      </c>
      <c r="G5531" s="21" t="n">
        <v>0.28</v>
      </c>
      <c r="H5531" s="13" t="n">
        <v>1300</v>
      </c>
      <c r="I5531" s="21" t="n">
        <f>G5531*H5531*7</f>
        <v>2548</v>
      </c>
      <c r="J5531" s="14" t="s">
        <v>128</v>
      </c>
      <c r="K5531" s="17" t="n">
        <v>348018</v>
      </c>
      <c r="L5531" s="15" t="n">
        <v>100750</v>
      </c>
      <c r="M5531" s="15" t="n">
        <v>1344</v>
      </c>
      <c r="N5531" s="12" t="n">
        <v>0.003</v>
      </c>
      <c r="O5531" s="12" t="n">
        <v>0.253</v>
      </c>
      <c r="P5531" s="12" t="n">
        <v>340.458</v>
      </c>
      <c r="Q5531" s="23" t="n">
        <f>M5531/H5531</f>
        <v>1.03384615384615</v>
      </c>
    </row>
    <row r="5532" ht="22.5" customHeight="1">
      <c r="A5532" s="32"/>
      <c r="B5532" s="20"/>
      <c r="C5532" s="13" t="n">
        <v>91407542</v>
      </c>
      <c r="D5532" s="13" t="s">
        <v>31</v>
      </c>
      <c r="E5532" s="13" t="s">
        <v>36</v>
      </c>
      <c r="F5532" s="13" t="s">
        <v>15</v>
      </c>
      <c r="G5532" s="21" t="n">
        <v>0.02</v>
      </c>
      <c r="H5532" s="13" t="n">
        <v>500</v>
      </c>
      <c r="I5532" s="21" t="n">
        <f>G5532*H5532*7</f>
        <v>70</v>
      </c>
      <c r="J5532" s="14" t="s">
        <v>128</v>
      </c>
      <c r="K5532" s="17" t="n">
        <v>112090</v>
      </c>
      <c r="L5532" s="15" t="n">
        <v>31439</v>
      </c>
      <c r="M5532" s="15" t="n">
        <v>598</v>
      </c>
      <c r="N5532" s="12" t="n">
        <v>0</v>
      </c>
      <c r="O5532" s="12" t="n">
        <v>0.02</v>
      </c>
      <c r="P5532" s="12" t="n">
        <v>12.13</v>
      </c>
      <c r="Q5532" s="23" t="n">
        <f>M5532/H5532</f>
        <v>1.196</v>
      </c>
    </row>
    <row r="5533" ht="22.5" customHeight="1">
      <c r="A5533" s="32"/>
      <c r="B5533" s="20"/>
      <c r="C5533" s="13" t="n">
        <v>8998645</v>
      </c>
      <c r="D5533" s="13" t="s">
        <v>31</v>
      </c>
      <c r="E5533" s="13" t="s">
        <v>17</v>
      </c>
      <c r="F5533" s="13" t="s">
        <v>15</v>
      </c>
      <c r="G5533" s="21" t="n">
        <v>0.28</v>
      </c>
      <c r="H5533" s="13" t="n">
        <v>200</v>
      </c>
      <c r="I5533" s="21" t="n">
        <f>G5533*H5533*7</f>
        <v>392</v>
      </c>
      <c r="J5533" s="14" t="s">
        <v>128</v>
      </c>
      <c r="K5533" s="17" t="n">
        <v>97740</v>
      </c>
      <c r="L5533" s="15" t="n">
        <v>724</v>
      </c>
      <c r="M5533" s="15" t="n">
        <v>18</v>
      </c>
      <c r="N5533" s="12" t="n">
        <v>0.005</v>
      </c>
      <c r="O5533" s="12" t="n">
        <v>0.204</v>
      </c>
      <c r="P5533" s="12" t="n">
        <v>3.676</v>
      </c>
      <c r="Q5533" s="23" t="n">
        <f>M5533/H5533</f>
        <v>0.09</v>
      </c>
    </row>
    <row r="5534" ht="22.5" customHeight="1">
      <c r="A5534" s="32"/>
      <c r="B5534" s="20"/>
      <c r="C5534" s="13" t="n">
        <v>4383473</v>
      </c>
      <c r="D5534" s="13" t="s">
        <v>35</v>
      </c>
      <c r="E5534" s="13" t="s">
        <v>14</v>
      </c>
      <c r="F5534" s="13" t="s">
        <v>15</v>
      </c>
      <c r="G5534" s="21" t="n">
        <v>0.2</v>
      </c>
      <c r="H5534" s="13" t="n">
        <v>150</v>
      </c>
      <c r="I5534" s="21" t="n">
        <f>G5534*H5534*7</f>
        <v>210</v>
      </c>
      <c r="J5534" s="14" t="s">
        <v>128</v>
      </c>
      <c r="K5534" s="17" t="n">
        <v>53315</v>
      </c>
      <c r="L5534" s="15" t="n">
        <v>9735</v>
      </c>
      <c r="M5534" s="15" t="n">
        <v>150</v>
      </c>
      <c r="N5534" s="12" t="n">
        <v>0.003</v>
      </c>
      <c r="O5534" s="12" t="n">
        <v>0.201</v>
      </c>
      <c r="P5534" s="12" t="n">
        <v>30.15</v>
      </c>
      <c r="Q5534" s="23" t="n">
        <f>M5534/H5534</f>
        <v>1</v>
      </c>
    </row>
    <row r="5535" ht="22.5" customHeight="1">
      <c r="A5535" s="32"/>
      <c r="B5535" s="20"/>
      <c r="C5535" s="13" t="n">
        <v>8094753</v>
      </c>
      <c r="D5535" s="13" t="s">
        <v>35</v>
      </c>
      <c r="E5535" s="13" t="s">
        <v>14</v>
      </c>
      <c r="F5535" s="13" t="s">
        <v>26</v>
      </c>
      <c r="G5535" s="21" t="n">
        <v>0.3</v>
      </c>
      <c r="H5535" s="13" t="n">
        <v>400</v>
      </c>
      <c r="I5535" s="21" t="n">
        <f>G5535*H5535*7</f>
        <v>840</v>
      </c>
      <c r="J5535" s="14" t="s">
        <v>128</v>
      </c>
      <c r="K5535" s="17" t="n">
        <v>1091615</v>
      </c>
      <c r="L5535" s="15" t="n">
        <v>4869</v>
      </c>
      <c r="M5535" s="15" t="n">
        <v>271</v>
      </c>
      <c r="N5535" s="12" t="n">
        <v>0.01</v>
      </c>
      <c r="O5535" s="12" t="n">
        <v>0.24</v>
      </c>
      <c r="P5535" s="12" t="n">
        <v>64.55</v>
      </c>
      <c r="Q5535" s="23" t="n">
        <f>M5535/H5535</f>
        <v>0.6775</v>
      </c>
    </row>
    <row r="5536" ht="22.5" customHeight="1">
      <c r="A5536" s="32"/>
      <c r="B5536" s="20"/>
      <c r="C5536" s="13" t="n">
        <v>9415350</v>
      </c>
      <c r="D5536" s="13" t="s">
        <v>37</v>
      </c>
      <c r="E5536" s="13" t="s">
        <v>14</v>
      </c>
      <c r="F5536" s="13" t="s">
        <v>26</v>
      </c>
      <c r="G5536" s="21" t="n">
        <v>0.15</v>
      </c>
      <c r="H5536" s="13" t="n">
        <v>50</v>
      </c>
      <c r="I5536" s="21" t="n">
        <f>G5536*H5536*7</f>
        <v>52.5</v>
      </c>
      <c r="J5536" s="14" t="s">
        <v>128</v>
      </c>
      <c r="K5536" s="17" t="n">
        <v>22819</v>
      </c>
      <c r="L5536" s="15" t="n">
        <v>396</v>
      </c>
      <c r="M5536" s="15" t="n">
        <v>22</v>
      </c>
      <c r="N5536" s="12" t="n">
        <v>0.01</v>
      </c>
      <c r="O5536" s="12" t="n">
        <v>0.25</v>
      </c>
      <c r="P5536" s="12" t="n">
        <v>5.59</v>
      </c>
      <c r="Q5536" s="23" t="n">
        <f>M5536/H5536</f>
        <v>0.44</v>
      </c>
    </row>
    <row r="5537" ht="22.5" customHeight="1">
      <c r="A5537" s="32"/>
      <c r="B5537" s="20"/>
      <c r="C5537" s="13" t="n">
        <v>2783561</v>
      </c>
      <c r="D5537" s="13" t="s">
        <v>38</v>
      </c>
      <c r="E5537" s="13" t="s">
        <v>14</v>
      </c>
      <c r="F5537" s="13" t="s">
        <v>15</v>
      </c>
      <c r="G5537" s="21" t="n">
        <v>0.1</v>
      </c>
      <c r="H5537" s="13" t="n">
        <v>500</v>
      </c>
      <c r="I5537" s="21" t="n">
        <f>G5537*H5537*7</f>
        <v>350</v>
      </c>
      <c r="J5537" s="14" t="s">
        <v>128</v>
      </c>
      <c r="K5537" s="17" t="n">
        <v>77192</v>
      </c>
      <c r="L5537" s="15" t="n">
        <v>24715</v>
      </c>
      <c r="M5537" s="15" t="n">
        <v>406</v>
      </c>
      <c r="N5537" s="12" t="n">
        <v>0.002</v>
      </c>
      <c r="O5537" s="12" t="n">
        <v>0.1</v>
      </c>
      <c r="P5537" s="12" t="n">
        <v>40.665</v>
      </c>
      <c r="Q5537" s="23" t="n">
        <f>M5537/H5537</f>
        <v>0.812</v>
      </c>
    </row>
    <row r="5538" ht="22.5" customHeight="1">
      <c r="A5538" s="32"/>
      <c r="B5538" s="20"/>
      <c r="C5538" s="13" t="n">
        <v>10599157</v>
      </c>
      <c r="D5538" s="13" t="s">
        <v>39</v>
      </c>
      <c r="E5538" s="13" t="s">
        <v>14</v>
      </c>
      <c r="F5538" s="13" t="s">
        <v>15</v>
      </c>
      <c r="G5538" s="21" t="n">
        <v>0.3</v>
      </c>
      <c r="H5538" s="13" t="n">
        <v>150</v>
      </c>
      <c r="I5538" s="21" t="n">
        <f>G5538*H5538*7</f>
        <v>315</v>
      </c>
      <c r="J5538" s="14" t="s">
        <v>128</v>
      </c>
      <c r="K5538" s="17" t="n">
        <v>18228</v>
      </c>
      <c r="L5538" s="15" t="n">
        <v>4923</v>
      </c>
      <c r="M5538" s="15" t="n">
        <v>100</v>
      </c>
      <c r="N5538" s="12" t="n">
        <v>0.006</v>
      </c>
      <c r="O5538" s="12" t="n">
        <v>0.314</v>
      </c>
      <c r="P5538" s="12" t="n">
        <v>31.35</v>
      </c>
      <c r="Q5538" s="23" t="n">
        <f>M5538/H5538</f>
        <v>0.666666666666667</v>
      </c>
    </row>
    <row r="5539" ht="22.5" customHeight="1">
      <c r="A5539" s="32"/>
      <c r="B5539" s="20"/>
      <c r="C5539" s="13" t="n">
        <v>10599681</v>
      </c>
      <c r="D5539" s="13" t="s">
        <v>40</v>
      </c>
      <c r="E5539" s="13" t="s">
        <v>14</v>
      </c>
      <c r="F5539" s="13" t="s">
        <v>15</v>
      </c>
      <c r="G5539" s="21" t="n">
        <v>0.13</v>
      </c>
      <c r="H5539" s="13" t="n">
        <v>400</v>
      </c>
      <c r="I5539" s="21" t="n">
        <f>G5539*H5539*7</f>
        <v>364</v>
      </c>
      <c r="J5539" s="14" t="s">
        <v>128</v>
      </c>
      <c r="K5539" s="15" t="n">
        <v>19162</v>
      </c>
      <c r="L5539" s="15" t="n">
        <v>4811</v>
      </c>
      <c r="M5539" s="15" t="n">
        <v>278</v>
      </c>
      <c r="N5539" s="12" t="n">
        <v>0.008</v>
      </c>
      <c r="O5539" s="12" t="n">
        <v>0.13</v>
      </c>
      <c r="P5539" s="12" t="n">
        <v>36.14</v>
      </c>
      <c r="Q5539" s="23" t="n">
        <f>M5539/H5539</f>
        <v>0.695</v>
      </c>
    </row>
    <row r="5540" ht="22.5" customHeight="1">
      <c r="A5540" s="32"/>
      <c r="B5540" s="20"/>
      <c r="C5540" s="13" t="n">
        <v>6060965</v>
      </c>
      <c r="D5540" s="13" t="s">
        <v>35</v>
      </c>
      <c r="E5540" s="13" t="s">
        <v>14</v>
      </c>
      <c r="F5540" s="13" t="s">
        <v>15</v>
      </c>
      <c r="G5540" s="21" t="n">
        <v>0.3</v>
      </c>
      <c r="H5540" s="13" t="n">
        <v>100</v>
      </c>
      <c r="I5540" s="21" t="n">
        <f>G5540*H5540*7</f>
        <v>210</v>
      </c>
      <c r="J5540" s="14" t="s">
        <v>128</v>
      </c>
      <c r="K5540" s="15" t="n">
        <v>27437</v>
      </c>
      <c r="L5540" s="15" t="n">
        <v>3775</v>
      </c>
      <c r="M5540" s="15" t="n">
        <v>100</v>
      </c>
      <c r="N5540" s="12" t="n">
        <v>0.008</v>
      </c>
      <c r="O5540" s="12" t="n">
        <v>0.31</v>
      </c>
      <c r="P5540" s="12" t="n">
        <v>31.02</v>
      </c>
      <c r="Q5540" s="23" t="n">
        <f>M5540/H5540</f>
        <v>1</v>
      </c>
    </row>
    <row r="5541" ht="22.5" customHeight="1">
      <c r="A5541" s="32"/>
      <c r="B5541" s="20"/>
      <c r="C5541" s="13" t="n">
        <v>10842514</v>
      </c>
      <c r="D5541" s="13" t="s">
        <v>41</v>
      </c>
      <c r="E5541" s="13" t="s">
        <v>14</v>
      </c>
      <c r="F5541" s="13" t="s">
        <v>26</v>
      </c>
      <c r="G5541" s="21" t="n">
        <v>0.15</v>
      </c>
      <c r="H5541" s="13" t="n">
        <v>100</v>
      </c>
      <c r="I5541" s="21" t="n">
        <f>G5541*H5541*7</f>
        <v>105</v>
      </c>
      <c r="J5541" s="14" t="s">
        <v>128</v>
      </c>
      <c r="K5541" s="15" t="n">
        <v>97</v>
      </c>
      <c r="L5541" s="15" t="n">
        <v>14</v>
      </c>
      <c r="M5541" s="15" t="n">
        <v>0</v>
      </c>
      <c r="N5541" s="12" t="n">
        <v>0</v>
      </c>
      <c r="O5541" s="12" t="n">
        <v>0</v>
      </c>
      <c r="P5541" s="12" t="n">
        <v>0.02</v>
      </c>
      <c r="Q5541" s="23" t="n">
        <f>M5541/H5541</f>
        <v>0</v>
      </c>
    </row>
    <row r="5542" ht="22.5" customHeight="1">
      <c r="A5542" s="32"/>
      <c r="B5542" s="20"/>
      <c r="C5542" s="13" t="n">
        <v>10815258</v>
      </c>
      <c r="D5542" s="13" t="s">
        <v>41</v>
      </c>
      <c r="E5542" s="13" t="s">
        <v>14</v>
      </c>
      <c r="F5542" s="13" t="s">
        <v>15</v>
      </c>
      <c r="G5542" s="21" t="n">
        <v>0.15</v>
      </c>
      <c r="H5542" s="13" t="n">
        <v>100</v>
      </c>
      <c r="I5542" s="21" t="n">
        <f>G5542*H5542*7</f>
        <v>105</v>
      </c>
      <c r="J5542" s="14" t="s">
        <v>128</v>
      </c>
      <c r="K5542" s="15" t="n">
        <v>8778</v>
      </c>
      <c r="L5542" s="15" t="n">
        <v>48</v>
      </c>
      <c r="M5542" s="15" t="n">
        <v>3</v>
      </c>
      <c r="N5542" s="12" t="n">
        <v>0.013</v>
      </c>
      <c r="O5542" s="12" t="n">
        <v>0.21</v>
      </c>
      <c r="P5542" s="12" t="n">
        <v>0.63</v>
      </c>
      <c r="Q5542" s="23" t="n">
        <f>M5542/H5542</f>
        <v>0.03</v>
      </c>
    </row>
    <row r="5543" ht="22.5" customHeight="1">
      <c r="A5543" s="32"/>
      <c r="B5543" s="20"/>
      <c r="C5543" s="13" t="n">
        <v>91535229</v>
      </c>
      <c r="D5543" s="13" t="s">
        <v>31</v>
      </c>
      <c r="E5543" s="13" t="s">
        <v>36</v>
      </c>
      <c r="F5543" s="13" t="s">
        <v>15</v>
      </c>
      <c r="G5543" s="21" t="n">
        <v>0.02</v>
      </c>
      <c r="H5543" s="13" t="n">
        <v>500</v>
      </c>
      <c r="I5543" s="21" t="n">
        <f>G5543*H5543*7</f>
        <v>70</v>
      </c>
      <c r="J5543" s="14" t="s">
        <v>128</v>
      </c>
      <c r="K5543" s="15" t="n">
        <v>3447</v>
      </c>
      <c r="L5543" s="15" t="n">
        <v>1114</v>
      </c>
      <c r="M5543" s="15" t="n">
        <v>13</v>
      </c>
      <c r="N5543" s="12" t="n">
        <v>0</v>
      </c>
      <c r="O5543" s="12" t="n">
        <v>0.04</v>
      </c>
      <c r="P5543" s="12" t="n">
        <v>0.52</v>
      </c>
      <c r="Q5543" s="23" t="n">
        <f>M5543/H5543</f>
        <v>0.026</v>
      </c>
    </row>
    <row r="5544" ht="22.5" customHeight="1">
      <c r="A5544" s="32"/>
      <c r="B5544" s="20"/>
      <c r="C5544" s="13" t="n">
        <v>91535331</v>
      </c>
      <c r="D5544" s="13" t="s">
        <v>31</v>
      </c>
      <c r="E5544" s="13" t="s">
        <v>42</v>
      </c>
      <c r="F5544" s="13" t="s">
        <v>15</v>
      </c>
      <c r="G5544" s="21" t="n">
        <v>0.02</v>
      </c>
      <c r="H5544" s="13" t="n">
        <v>750</v>
      </c>
      <c r="I5544" s="21" t="n">
        <f>G5544*H5544*7</f>
        <v>105</v>
      </c>
      <c r="J5544" s="14" t="s">
        <v>128</v>
      </c>
      <c r="K5544" s="15" t="n">
        <v>3413</v>
      </c>
      <c r="L5544" s="15" t="n">
        <v>1276</v>
      </c>
      <c r="M5544" s="15" t="n">
        <v>15</v>
      </c>
      <c r="N5544" s="12" t="n">
        <v>0</v>
      </c>
      <c r="O5544" s="12" t="n">
        <v>0.04</v>
      </c>
      <c r="P5544" s="12" t="n">
        <v>0.6</v>
      </c>
      <c r="Q5544" s="23" t="n">
        <f>M5544/H5544</f>
        <v>0.02</v>
      </c>
    </row>
    <row r="5545" ht="22.5" customHeight="1">
      <c r="A5545" s="32"/>
      <c r="B5545" s="20"/>
      <c r="C5545" s="13" t="n">
        <v>11324493</v>
      </c>
      <c r="D5545" s="13" t="s">
        <v>31</v>
      </c>
      <c r="E5545" s="13" t="s">
        <v>17</v>
      </c>
      <c r="F5545" s="13" t="s">
        <v>15</v>
      </c>
      <c r="G5545" s="21" t="n">
        <v>0.28</v>
      </c>
      <c r="H5545" s="13" t="n">
        <v>100</v>
      </c>
      <c r="I5545" s="21" t="n">
        <f>G5545*H5545*7</f>
        <v>196</v>
      </c>
      <c r="J5545" s="14" t="s">
        <v>128</v>
      </c>
      <c r="K5545" s="15" t="n">
        <v>635</v>
      </c>
      <c r="L5545" s="15" t="n">
        <v>221</v>
      </c>
      <c r="M5545" s="15" t="n">
        <v>3</v>
      </c>
      <c r="N5545" s="12" t="n">
        <v>0.004</v>
      </c>
      <c r="O5545" s="12" t="n">
        <v>0.3</v>
      </c>
      <c r="P5545" s="12" t="n">
        <v>0.9</v>
      </c>
      <c r="Q5545" s="23" t="n">
        <f>M5545/H5545</f>
        <v>0.03</v>
      </c>
    </row>
    <row r="5546" ht="22.5" customHeight="1">
      <c r="A5546" s="32"/>
      <c r="B5546" s="20"/>
      <c r="C5546" s="13" t="n">
        <v>10298628</v>
      </c>
      <c r="D5546" s="13" t="s">
        <v>43</v>
      </c>
      <c r="E5546" s="13" t="s">
        <v>14</v>
      </c>
      <c r="F5546" s="13" t="s">
        <v>26</v>
      </c>
      <c r="G5546" s="21" t="n">
        <v>0.15</v>
      </c>
      <c r="H5546" s="13" t="n">
        <v>100</v>
      </c>
      <c r="I5546" s="21" t="n">
        <f>G5546*H5546*7</f>
        <v>105</v>
      </c>
      <c r="J5546" s="14" t="s">
        <v>128</v>
      </c>
      <c r="K5546" s="15" t="n">
        <v>372013</v>
      </c>
      <c r="L5546" s="15" t="n">
        <v>1001</v>
      </c>
      <c r="M5546" s="15" t="n">
        <v>81</v>
      </c>
      <c r="N5546" s="12" t="n">
        <v>0.03</v>
      </c>
      <c r="O5546" s="12" t="n">
        <v>0.37</v>
      </c>
      <c r="P5546" s="12" t="n">
        <v>30.23</v>
      </c>
      <c r="Q5546" s="23" t="n">
        <f>M5546/H5546</f>
        <v>0.81</v>
      </c>
    </row>
    <row r="5547" ht="22.5" customHeight="1">
      <c r="A5547" s="32"/>
      <c r="B5547" s="20"/>
      <c r="C5547" s="13" t="n">
        <v>11655595</v>
      </c>
      <c r="D5547" s="13" t="s">
        <v>44</v>
      </c>
      <c r="E5547" s="13" t="s">
        <v>14</v>
      </c>
      <c r="F5547" s="13" t="s">
        <v>26</v>
      </c>
      <c r="G5547" s="21" t="n">
        <v>0.4</v>
      </c>
      <c r="H5547" s="13" t="n">
        <v>100</v>
      </c>
      <c r="I5547" s="21" t="n">
        <f>G5547*H5547*7</f>
        <v>280</v>
      </c>
      <c r="J5547" s="14" t="s">
        <v>128</v>
      </c>
      <c r="K5547" s="15" t="n">
        <v>10446</v>
      </c>
      <c r="L5547" s="15" t="n">
        <v>159</v>
      </c>
      <c r="M5547" s="15" t="n">
        <v>0</v>
      </c>
      <c r="N5547" s="12" t="n">
        <v>0</v>
      </c>
      <c r="O5547" s="12" t="n">
        <v>0</v>
      </c>
      <c r="P5547" s="12" t="n">
        <v>0.07</v>
      </c>
      <c r="Q5547" s="23" t="n">
        <f>M5547/H5547</f>
        <v>0</v>
      </c>
    </row>
    <row r="5548" ht="22.5" customHeight="1">
      <c r="A5548" s="32"/>
      <c r="B5548" s="20"/>
      <c r="C5548" s="13" t="n">
        <v>11655596</v>
      </c>
      <c r="D5548" s="13" t="s">
        <v>44</v>
      </c>
      <c r="E5548" s="13" t="s">
        <v>14</v>
      </c>
      <c r="F5548" s="13" t="s">
        <v>12</v>
      </c>
      <c r="G5548" s="21" t="n">
        <v>0.3</v>
      </c>
      <c r="H5548" s="13" t="n">
        <v>50</v>
      </c>
      <c r="I5548" s="21" t="n">
        <f>G5548*H5548*7</f>
        <v>105</v>
      </c>
      <c r="J5548" s="14" t="s">
        <v>128</v>
      </c>
      <c r="K5548" s="15" t="n">
        <v>123</v>
      </c>
      <c r="L5548" s="15" t="n">
        <v>0</v>
      </c>
      <c r="M5548" s="15" t="n">
        <v>0</v>
      </c>
      <c r="N5548" s="12" t="n">
        <v>0</v>
      </c>
      <c r="O5548" s="12" t="n">
        <v>0</v>
      </c>
      <c r="P5548" s="12" t="n">
        <v>0</v>
      </c>
      <c r="Q5548" s="23" t="n">
        <f>M5548/H5548</f>
        <v>0</v>
      </c>
    </row>
    <row r="5549" ht="22.5" customHeight="1">
      <c r="A5549" s="32"/>
      <c r="B5549" s="20"/>
      <c r="C5549" s="13" t="n">
        <v>11690183</v>
      </c>
      <c r="D5549" s="13" t="s">
        <v>38</v>
      </c>
      <c r="E5549" s="13" t="s">
        <v>14</v>
      </c>
      <c r="F5549" s="13" t="s">
        <v>15</v>
      </c>
      <c r="G5549" s="21" t="n">
        <v>0.1</v>
      </c>
      <c r="H5549" s="13" t="n">
        <v>100</v>
      </c>
      <c r="I5549" s="21" t="n">
        <f>G5549*H5549*7</f>
        <v>70</v>
      </c>
      <c r="J5549" s="14" t="s">
        <v>128</v>
      </c>
      <c r="K5549" s="15" t="n">
        <v>21606</v>
      </c>
      <c r="L5549" s="15" t="n">
        <v>7635</v>
      </c>
      <c r="M5549" s="15" t="n">
        <v>94</v>
      </c>
      <c r="N5549" s="12" t="n">
        <v>0.002</v>
      </c>
      <c r="O5549" s="12" t="n">
        <v>0.2</v>
      </c>
      <c r="P5549" s="12" t="n">
        <v>18.8</v>
      </c>
      <c r="Q5549" s="23" t="n">
        <f>M5549/H5549</f>
        <v>0.94</v>
      </c>
    </row>
    <row r="5550" ht="22.5" customHeight="1">
      <c r="A5550" s="32"/>
      <c r="B5550" s="20"/>
      <c r="C5550" s="13" t="n">
        <v>11763482</v>
      </c>
      <c r="D5550" s="13" t="s">
        <v>44</v>
      </c>
      <c r="E5550" s="13" t="s">
        <v>14</v>
      </c>
      <c r="F5550" s="13" t="s">
        <v>12</v>
      </c>
      <c r="G5550" s="21" t="n">
        <v>0.4</v>
      </c>
      <c r="H5550" s="13" t="n">
        <v>100</v>
      </c>
      <c r="I5550" s="21" t="n">
        <f>G5550*H5550*7</f>
        <v>280</v>
      </c>
      <c r="J5550" s="14" t="s">
        <v>128</v>
      </c>
      <c r="K5550" s="15" t="n">
        <v>378</v>
      </c>
      <c r="L5550" s="15" t="n">
        <v>95</v>
      </c>
      <c r="M5550" s="15" t="n">
        <v>0</v>
      </c>
      <c r="N5550" s="12" t="n">
        <v>0.002</v>
      </c>
      <c r="O5550" s="12" t="n">
        <v>0</v>
      </c>
      <c r="P5550" s="12" t="n">
        <v>0.1915</v>
      </c>
      <c r="Q5550" s="23" t="n">
        <f>M5550/H5550</f>
        <v>0</v>
      </c>
    </row>
    <row r="5551" ht="22.5" customHeight="1">
      <c r="A5551" s="32"/>
      <c r="B5551" s="51" t="s">
        <v>134</v>
      </c>
      <c r="C5551" s="13" t="n">
        <v>5464039</v>
      </c>
      <c r="D5551" s="13" t="s">
        <v>31</v>
      </c>
      <c r="E5551" s="13" t="s">
        <v>46</v>
      </c>
      <c r="F5551" s="13" t="s">
        <v>15</v>
      </c>
      <c r="G5551" s="21" t="n">
        <v>0.28</v>
      </c>
      <c r="H5551" s="13" t="n">
        <v>1500</v>
      </c>
      <c r="I5551" s="21" t="n">
        <f>G5551*H5551*7</f>
        <v>2940</v>
      </c>
      <c r="J5551" s="14" t="s">
        <v>128</v>
      </c>
      <c r="K5551" s="15" t="n">
        <v>415187</v>
      </c>
      <c r="L5551" s="15" t="n">
        <v>105198</v>
      </c>
      <c r="M5551" s="15" t="n">
        <v>1500</v>
      </c>
      <c r="N5551" s="12" t="n">
        <v>0.004</v>
      </c>
      <c r="O5551" s="12" t="n">
        <v>0.295</v>
      </c>
      <c r="P5551" s="12" t="n">
        <v>443.07</v>
      </c>
      <c r="Q5551" s="23" t="n">
        <f>M5551/H5551</f>
        <v>1</v>
      </c>
    </row>
    <row r="5552" ht="22.5" customHeight="1">
      <c r="A5552" s="32"/>
      <c r="B5552" s="20"/>
      <c r="C5552" s="13" t="n">
        <v>8057746</v>
      </c>
      <c r="D5552" s="13" t="s">
        <v>31</v>
      </c>
      <c r="E5552" s="13" t="s">
        <v>46</v>
      </c>
      <c r="F5552" s="13" t="s">
        <v>15</v>
      </c>
      <c r="G5552" s="21" t="n">
        <v>0.32</v>
      </c>
      <c r="H5552" s="13" t="n">
        <v>300</v>
      </c>
      <c r="I5552" s="21" t="n">
        <f>G5552*H5552*7</f>
        <v>672</v>
      </c>
      <c r="J5552" s="14" t="s">
        <v>128</v>
      </c>
      <c r="K5552" s="15" t="n">
        <v>0</v>
      </c>
      <c r="L5552" s="15" t="n">
        <v>0</v>
      </c>
      <c r="M5552" s="15" t="n">
        <v>0</v>
      </c>
      <c r="N5552" s="12" t="n">
        <v>0</v>
      </c>
      <c r="O5552" s="12" t="n">
        <v>0</v>
      </c>
      <c r="P5552" s="12" t="n">
        <v>0</v>
      </c>
      <c r="Q5552" s="23" t="n">
        <f>M5552/H5552</f>
        <v>0</v>
      </c>
    </row>
    <row r="5553" ht="22.5" customHeight="1">
      <c r="A5553" s="32"/>
      <c r="B5553" s="20"/>
      <c r="C5553" s="13" t="n">
        <v>91399821</v>
      </c>
      <c r="D5553" s="13" t="s">
        <v>40</v>
      </c>
      <c r="E5553" s="13" t="s">
        <v>14</v>
      </c>
      <c r="F5553" s="13" t="s">
        <v>26</v>
      </c>
      <c r="G5553" s="21" t="n">
        <v>0.1</v>
      </c>
      <c r="H5553" s="13" t="n">
        <v>500</v>
      </c>
      <c r="I5553" s="21" t="n">
        <f>G5553*H5553*7</f>
        <v>350</v>
      </c>
      <c r="J5553" s="14" t="s">
        <v>128</v>
      </c>
      <c r="K5553" s="15" t="n">
        <v>44698</v>
      </c>
      <c r="L5553" s="15" t="n">
        <v>9625</v>
      </c>
      <c r="M5553" s="15" t="n">
        <v>494</v>
      </c>
      <c r="N5553" s="12" t="n">
        <v>0.01</v>
      </c>
      <c r="O5553" s="12" t="n">
        <v>0.1</v>
      </c>
      <c r="P5553" s="12" t="n">
        <v>48.34</v>
      </c>
      <c r="Q5553" s="23" t="n">
        <f>M5553/H5553</f>
        <v>0.988</v>
      </c>
    </row>
    <row r="5554" ht="22.5" customHeight="1">
      <c r="A5554" s="32"/>
      <c r="B5554" s="20"/>
      <c r="C5554" s="13" t="n">
        <v>8670368</v>
      </c>
      <c r="D5554" s="13" t="s">
        <v>16</v>
      </c>
      <c r="E5554" s="13" t="s">
        <v>11</v>
      </c>
      <c r="F5554" s="13" t="s">
        <v>30</v>
      </c>
      <c r="G5554" s="21" t="n">
        <v>0.12</v>
      </c>
      <c r="H5554" s="13" t="n">
        <v>100</v>
      </c>
      <c r="I5554" s="21" t="n">
        <f>G5554*H5554*7</f>
        <v>84</v>
      </c>
      <c r="J5554" s="14" t="s">
        <v>128</v>
      </c>
      <c r="K5554" s="15" t="n">
        <v>5497</v>
      </c>
      <c r="L5554" s="15" t="n">
        <v>481</v>
      </c>
      <c r="M5554" s="15" t="n">
        <v>10</v>
      </c>
      <c r="N5554" s="12" t="n">
        <v>0</v>
      </c>
      <c r="O5554" s="12" t="n">
        <v>0.23</v>
      </c>
      <c r="P5554" s="12" t="n">
        <v>2.34</v>
      </c>
      <c r="Q5554" s="23" t="n">
        <f>M5554/H5554</f>
        <v>0.1</v>
      </c>
    </row>
    <row r="5555" ht="22.5" customHeight="1">
      <c r="A5555" s="32"/>
      <c r="B5555" s="20"/>
      <c r="C5555" s="13" t="n">
        <v>10514860</v>
      </c>
      <c r="D5555" s="13" t="s">
        <v>44</v>
      </c>
      <c r="E5555" s="13" t="s">
        <v>14</v>
      </c>
      <c r="F5555" s="13" t="s">
        <v>15</v>
      </c>
      <c r="G5555" s="21" t="n">
        <v>0.7</v>
      </c>
      <c r="H5555" s="13" t="n">
        <v>200</v>
      </c>
      <c r="I5555" s="21" t="n">
        <f>G5555*H5555*7</f>
        <v>980</v>
      </c>
      <c r="J5555" s="14" t="s">
        <v>128</v>
      </c>
      <c r="K5555" s="15" t="n">
        <v>74455</v>
      </c>
      <c r="L5555" s="15" t="n">
        <v>22357</v>
      </c>
      <c r="M5555" s="15" t="n">
        <v>144</v>
      </c>
      <c r="N5555" s="12" t="n">
        <v>0.005</v>
      </c>
      <c r="O5555" s="12" t="n">
        <v>0.7</v>
      </c>
      <c r="P5555" s="12" t="n">
        <v>100.8</v>
      </c>
      <c r="Q5555" s="23" t="n">
        <f>M5555/H5555</f>
        <v>0.72</v>
      </c>
    </row>
    <row r="5556" ht="22.5" customHeight="1">
      <c r="A5556" s="32"/>
      <c r="B5556" s="20"/>
      <c r="C5556" s="13" t="n">
        <v>91532857</v>
      </c>
      <c r="D5556" s="13" t="s">
        <v>47</v>
      </c>
      <c r="E5556" s="13" t="s">
        <v>14</v>
      </c>
      <c r="F5556" s="13" t="s">
        <v>12</v>
      </c>
      <c r="G5556" s="21" t="n">
        <v>0.23</v>
      </c>
      <c r="H5556" s="13" t="n">
        <v>100</v>
      </c>
      <c r="I5556" s="21" t="n">
        <f>G5556*H5556*7</f>
        <v>161</v>
      </c>
      <c r="J5556" s="14" t="s">
        <v>128</v>
      </c>
      <c r="K5556" s="15" t="n">
        <v>17535</v>
      </c>
      <c r="L5556" s="15" t="n">
        <v>2443</v>
      </c>
      <c r="M5556" s="15" t="n">
        <v>94</v>
      </c>
      <c r="N5556" s="12" t="n">
        <v>0.007</v>
      </c>
      <c r="O5556" s="12" t="n">
        <v>0.181</v>
      </c>
      <c r="P5556" s="12" t="n">
        <v>17.0008</v>
      </c>
      <c r="Q5556" s="23" t="n">
        <f>M5556/H5556</f>
        <v>0.94</v>
      </c>
    </row>
    <row r="5557" ht="22.5" customHeight="1">
      <c r="A5557" s="32"/>
      <c r="B5557" s="20"/>
      <c r="C5557" s="13" t="n">
        <v>91534913</v>
      </c>
      <c r="D5557" s="13" t="s">
        <v>48</v>
      </c>
      <c r="E5557" s="13" t="s">
        <v>49</v>
      </c>
      <c r="F5557" s="13" t="s">
        <v>15</v>
      </c>
      <c r="G5557" s="21" t="n">
        <v>0.5</v>
      </c>
      <c r="H5557" s="13" t="n">
        <v>100</v>
      </c>
      <c r="I5557" s="21" t="n">
        <f>G5557*H5557*7</f>
        <v>350</v>
      </c>
      <c r="J5557" s="14" t="s">
        <v>128</v>
      </c>
      <c r="K5557" s="15" t="n">
        <v>2466</v>
      </c>
      <c r="L5557" s="15" t="n">
        <v>357</v>
      </c>
      <c r="M5557" s="15" t="n">
        <v>3</v>
      </c>
      <c r="N5557" s="12" t="n">
        <v>0.008</v>
      </c>
      <c r="O5557" s="12" t="n">
        <v>1</v>
      </c>
      <c r="P5557" s="12" t="n">
        <v>3</v>
      </c>
      <c r="Q5557" s="23" t="n">
        <f>M5557/H5557</f>
        <v>0.03</v>
      </c>
    </row>
    <row r="5558" ht="22.5" customHeight="1">
      <c r="A5558" s="32"/>
      <c r="B5558" s="20"/>
      <c r="C5558" s="13" t="n">
        <v>91533906</v>
      </c>
      <c r="D5558" s="13" t="s">
        <v>50</v>
      </c>
      <c r="E5558" s="13" t="s">
        <v>51</v>
      </c>
      <c r="F5558" s="13" t="s">
        <v>15</v>
      </c>
      <c r="G5558" s="21" t="n">
        <v>0.5</v>
      </c>
      <c r="H5558" s="13" t="n">
        <v>100</v>
      </c>
      <c r="I5558" s="21" t="n">
        <f>G5558*H5558*7</f>
        <v>350</v>
      </c>
      <c r="J5558" s="14" t="s">
        <v>128</v>
      </c>
      <c r="K5558" s="15" t="n">
        <v>1696</v>
      </c>
      <c r="L5558" s="15" t="n">
        <v>194</v>
      </c>
      <c r="M5558" s="15" t="n">
        <v>0</v>
      </c>
      <c r="N5558" s="12" t="n">
        <v>0</v>
      </c>
      <c r="O5558" s="12" t="n">
        <v>0</v>
      </c>
      <c r="P5558" s="12" t="n">
        <v>0</v>
      </c>
      <c r="Q5558" s="23" t="n">
        <f>M5558/H5558</f>
        <v>0</v>
      </c>
    </row>
    <row r="5559" ht="22.5" customHeight="1">
      <c r="A5559" s="32"/>
      <c r="B5559" s="20"/>
      <c r="C5559" s="13" t="n">
        <v>91545519</v>
      </c>
      <c r="D5559" s="13" t="s">
        <v>52</v>
      </c>
      <c r="E5559" s="13" t="s">
        <v>46</v>
      </c>
      <c r="F5559" s="13" t="s">
        <v>15</v>
      </c>
      <c r="G5559" s="21" t="n">
        <v>0.2</v>
      </c>
      <c r="H5559" s="13" t="n">
        <v>100</v>
      </c>
      <c r="I5559" s="21" t="n">
        <f>G5559*H5559*7</f>
        <v>140</v>
      </c>
      <c r="J5559" s="14" t="s">
        <v>128</v>
      </c>
      <c r="K5559" s="15" t="n">
        <v>16</v>
      </c>
      <c r="L5559" s="15" t="n">
        <v>4</v>
      </c>
      <c r="M5559" s="15" t="n">
        <v>0</v>
      </c>
      <c r="N5559" s="12" t="n">
        <v>0</v>
      </c>
      <c r="O5559" s="12" t="n">
        <v>0</v>
      </c>
      <c r="P5559" s="12" t="n">
        <v>0</v>
      </c>
      <c r="Q5559" s="23" t="n">
        <f>M5559/H5559</f>
        <v>0</v>
      </c>
    </row>
    <row r="5560" ht="22.5" customHeight="1">
      <c r="A5560" s="32"/>
      <c r="B5560" s="20"/>
      <c r="C5560" s="13" t="n">
        <v>91551388</v>
      </c>
      <c r="D5560" s="13" t="s">
        <v>53</v>
      </c>
      <c r="E5560" s="13" t="s">
        <v>54</v>
      </c>
      <c r="F5560" s="13" t="s">
        <v>12</v>
      </c>
      <c r="G5560" s="21" t="n">
        <v>0.5</v>
      </c>
      <c r="H5560" s="13" t="n">
        <v>50</v>
      </c>
      <c r="I5560" s="21" t="n">
        <f>G5560*H5560*7</f>
        <v>175</v>
      </c>
      <c r="J5560" s="14" t="s">
        <v>128</v>
      </c>
      <c r="K5560" s="15" t="n">
        <v>1350</v>
      </c>
      <c r="L5560" s="15" t="n">
        <v>496</v>
      </c>
      <c r="M5560" s="15" t="n">
        <v>15</v>
      </c>
      <c r="N5560" s="12" t="n">
        <v>0.018</v>
      </c>
      <c r="O5560" s="12" t="n">
        <v>0.58</v>
      </c>
      <c r="P5560" s="12" t="n">
        <v>8.7041</v>
      </c>
      <c r="Q5560" s="23" t="n">
        <f>M5560/H5560</f>
        <v>0.3</v>
      </c>
    </row>
    <row r="5561" ht="22.5" customHeight="1">
      <c r="A5561" s="32"/>
      <c r="B5561" s="20"/>
      <c r="C5561" s="13" t="n">
        <v>91550293</v>
      </c>
      <c r="D5561" s="13" t="s">
        <v>55</v>
      </c>
      <c r="E5561" s="13" t="s">
        <v>56</v>
      </c>
      <c r="F5561" s="13" t="s">
        <v>15</v>
      </c>
      <c r="G5561" s="21" t="n">
        <v>0.35</v>
      </c>
      <c r="H5561" s="13" t="n">
        <v>66</v>
      </c>
      <c r="I5561" s="21" t="n">
        <f>G5561*H5561*7</f>
        <v>161.7</v>
      </c>
      <c r="J5561" s="14" t="s">
        <v>128</v>
      </c>
      <c r="K5561" s="15" t="n">
        <v>48890</v>
      </c>
      <c r="L5561" s="15" t="n">
        <v>5689</v>
      </c>
      <c r="M5561" s="15" t="n">
        <v>15</v>
      </c>
      <c r="N5561" s="12" t="n">
        <v>0.001</v>
      </c>
      <c r="O5561" s="12" t="n">
        <v>0.35</v>
      </c>
      <c r="P5561" s="12" t="n">
        <v>5.25</v>
      </c>
      <c r="Q5561" s="23" t="n">
        <f>M5561/H5561</f>
        <v>0.227272727272727</v>
      </c>
    </row>
    <row r="5562" ht="22.5" customHeight="1">
      <c r="A5562" s="32"/>
      <c r="B5562" s="20"/>
      <c r="C5562" s="13" t="n">
        <v>91550294</v>
      </c>
      <c r="D5562" s="13" t="s">
        <v>96</v>
      </c>
      <c r="E5562" s="13" t="s">
        <v>54</v>
      </c>
      <c r="F5562" s="13" t="s">
        <v>15</v>
      </c>
      <c r="G5562" s="21" t="n">
        <v>0.8</v>
      </c>
      <c r="H5562" s="13" t="n">
        <v>30</v>
      </c>
      <c r="I5562" s="21" t="n">
        <f>G5562*H5562*7</f>
        <v>168</v>
      </c>
      <c r="J5562" s="14" t="s">
        <v>128</v>
      </c>
      <c r="K5562" s="15" t="n">
        <v>6762</v>
      </c>
      <c r="L5562" s="15" t="n">
        <v>9</v>
      </c>
      <c r="M5562" s="15" t="n">
        <v>0</v>
      </c>
      <c r="N5562" s="12" t="n">
        <v>0</v>
      </c>
      <c r="O5562" s="12" t="n">
        <v>0</v>
      </c>
      <c r="P5562" s="12" t="n">
        <v>0</v>
      </c>
      <c r="Q5562" s="23" t="n">
        <f>M5562/H5562</f>
        <v>0</v>
      </c>
    </row>
    <row r="5563" ht="22.5" customHeight="1">
      <c r="A5563" s="32"/>
      <c r="B5563" s="20"/>
      <c r="C5563" s="13" t="n">
        <v>9333145</v>
      </c>
      <c r="D5563" s="13" t="s">
        <v>57</v>
      </c>
      <c r="E5563" s="13" t="s">
        <v>14</v>
      </c>
      <c r="F5563" s="13" t="s">
        <v>26</v>
      </c>
      <c r="G5563" s="21" t="n">
        <v>0.38</v>
      </c>
      <c r="H5563" s="13" t="n">
        <v>200</v>
      </c>
      <c r="I5563" s="21" t="n">
        <f>G5563*H5563*7</f>
        <v>532</v>
      </c>
      <c r="J5563" s="14" t="s">
        <v>128</v>
      </c>
      <c r="K5563" s="15" t="n">
        <v>566245</v>
      </c>
      <c r="L5563" s="15" t="n">
        <v>4519</v>
      </c>
      <c r="M5563" s="15" t="n">
        <v>126</v>
      </c>
      <c r="N5563" s="12" t="n">
        <v>0.01</v>
      </c>
      <c r="O5563" s="12" t="n">
        <v>0.28</v>
      </c>
      <c r="P5563" s="12" t="n">
        <v>35.36</v>
      </c>
      <c r="Q5563" s="23" t="n">
        <f>M5563/H5563</f>
        <v>0.63</v>
      </c>
    </row>
    <row r="5564" ht="22.5" customHeight="1">
      <c r="A5564" s="32"/>
      <c r="B5564" s="20"/>
      <c r="C5564" s="13" t="n">
        <v>91555309</v>
      </c>
      <c r="D5564" s="13" t="s">
        <v>52</v>
      </c>
      <c r="E5564" s="13" t="s">
        <v>36</v>
      </c>
      <c r="F5564" s="13" t="s">
        <v>15</v>
      </c>
      <c r="G5564" s="21" t="n">
        <v>1</v>
      </c>
      <c r="H5564" s="13" t="n">
        <v>50</v>
      </c>
      <c r="I5564" s="21" t="n">
        <f>G5564*H5564*7</f>
        <v>350</v>
      </c>
      <c r="J5564" s="14" t="s">
        <v>128</v>
      </c>
      <c r="K5564" s="15" t="n">
        <v>0</v>
      </c>
      <c r="L5564" s="15" t="n">
        <v>0</v>
      </c>
      <c r="M5564" s="15" t="n">
        <v>0</v>
      </c>
      <c r="N5564" s="12" t="n">
        <v>0</v>
      </c>
      <c r="O5564" s="12" t="n">
        <v>0</v>
      </c>
      <c r="P5564" s="12" t="n">
        <v>0</v>
      </c>
      <c r="Q5564" s="23" t="n">
        <f>M5564/H5564</f>
        <v>0</v>
      </c>
    </row>
    <row r="5565" ht="22.5" customHeight="1">
      <c r="A5565" s="32"/>
      <c r="B5565" s="20"/>
      <c r="C5565" s="13" t="n">
        <v>91554853</v>
      </c>
      <c r="D5565" s="13" t="s">
        <v>52</v>
      </c>
      <c r="E5565" s="13" t="s">
        <v>36</v>
      </c>
      <c r="F5565" s="13" t="s">
        <v>21</v>
      </c>
      <c r="G5565" s="21" t="n">
        <v>0.1</v>
      </c>
      <c r="H5565" s="13" t="n">
        <v>200</v>
      </c>
      <c r="I5565" s="21" t="n">
        <f>G5565*H5565*7</f>
        <v>140</v>
      </c>
      <c r="J5565" s="14" t="s">
        <v>128</v>
      </c>
      <c r="K5565" s="15" t="n">
        <v>0</v>
      </c>
      <c r="L5565" s="15" t="n">
        <v>0</v>
      </c>
      <c r="M5565" s="15" t="n">
        <v>0</v>
      </c>
      <c r="N5565" s="12" t="n">
        <v>0</v>
      </c>
      <c r="O5565" s="12" t="n">
        <v>0</v>
      </c>
      <c r="P5565" s="12" t="n">
        <v>0</v>
      </c>
      <c r="Q5565" s="23" t="n">
        <f>M5565/H5565</f>
        <v>0</v>
      </c>
    </row>
    <row r="5566" ht="22.5" customHeight="1">
      <c r="A5566" s="32"/>
      <c r="B5566" s="20"/>
      <c r="C5566" s="13" t="n">
        <v>91557347</v>
      </c>
      <c r="D5566" s="13" t="s">
        <v>58</v>
      </c>
      <c r="E5566" s="13" t="s">
        <v>14</v>
      </c>
      <c r="F5566" s="13" t="s">
        <v>15</v>
      </c>
      <c r="G5566" s="21" t="n">
        <v>0.5</v>
      </c>
      <c r="H5566" s="13" t="n">
        <v>50</v>
      </c>
      <c r="I5566" s="21" t="n">
        <f>G5566*H5566*7</f>
        <v>175</v>
      </c>
      <c r="J5566" s="14" t="s">
        <v>128</v>
      </c>
      <c r="K5566" s="15" t="n">
        <v>78462</v>
      </c>
      <c r="L5566" s="15" t="n">
        <v>8128</v>
      </c>
      <c r="M5566" s="15" t="n">
        <v>13</v>
      </c>
      <c r="N5566" s="12" t="n">
        <v>0.001</v>
      </c>
      <c r="O5566" s="12" t="n">
        <v>0.8</v>
      </c>
      <c r="P5566" s="12" t="n">
        <v>10.4</v>
      </c>
      <c r="Q5566" s="23" t="n">
        <f>M5566/H5566</f>
        <v>0.26</v>
      </c>
    </row>
    <row r="5567" ht="22.5" customHeight="1">
      <c r="A5567" s="32"/>
      <c r="B5567" s="20"/>
      <c r="C5567" s="13" t="n">
        <v>12115625</v>
      </c>
      <c r="D5567" s="13" t="s">
        <v>59</v>
      </c>
      <c r="E5567" s="13" t="s">
        <v>14</v>
      </c>
      <c r="F5567" s="13" t="s">
        <v>15</v>
      </c>
      <c r="G5567" s="21" t="n">
        <v>0.3</v>
      </c>
      <c r="H5567" s="13" t="n">
        <v>50</v>
      </c>
      <c r="I5567" s="21" t="n">
        <f>G5567*H5567*7</f>
        <v>105</v>
      </c>
      <c r="J5567" s="14" t="s">
        <v>128</v>
      </c>
      <c r="K5567" s="15" t="n">
        <v>76234</v>
      </c>
      <c r="L5567" s="15" t="n">
        <v>10974</v>
      </c>
      <c r="M5567" s="15" t="n">
        <v>1</v>
      </c>
      <c r="N5567" s="12" t="n">
        <v>0</v>
      </c>
      <c r="O5567" s="12" t="n">
        <v>0.3</v>
      </c>
      <c r="P5567" s="12" t="n">
        <v>0.3</v>
      </c>
      <c r="Q5567" s="23" t="n">
        <f>M5567/H5567</f>
        <v>0.02</v>
      </c>
    </row>
    <row r="5568" ht="22.5" customHeight="1">
      <c r="A5568" s="32"/>
      <c r="B5568" s="20"/>
      <c r="C5568" s="13" t="n">
        <v>91564897</v>
      </c>
      <c r="D5568" s="13" t="s">
        <v>93</v>
      </c>
      <c r="E5568" s="13" t="s">
        <v>56</v>
      </c>
      <c r="F5568" s="13" t="s">
        <v>15</v>
      </c>
      <c r="G5568" s="21" t="n">
        <v>0.15</v>
      </c>
      <c r="H5568" s="13" t="n">
        <v>100</v>
      </c>
      <c r="I5568" s="21" t="n">
        <f>G5568*H5568*7</f>
        <v>105</v>
      </c>
      <c r="J5568" s="14" t="s">
        <v>128</v>
      </c>
      <c r="K5568" s="15" t="n">
        <v>380001</v>
      </c>
      <c r="L5568" s="15" t="n">
        <v>69953</v>
      </c>
      <c r="M5568" s="15" t="n">
        <v>0</v>
      </c>
      <c r="N5568" s="12" t="n">
        <v>0</v>
      </c>
      <c r="O5568" s="12" t="n">
        <v>0</v>
      </c>
      <c r="P5568" s="12" t="n">
        <v>0</v>
      </c>
      <c r="Q5568" s="23" t="n">
        <f>M5568/H5568</f>
        <v>0</v>
      </c>
    </row>
    <row r="5569" ht="22.5" customHeight="1">
      <c r="A5569" s="32"/>
      <c r="B5569" s="20"/>
      <c r="C5569" s="13" t="n">
        <v>91564896</v>
      </c>
      <c r="D5569" s="13" t="s">
        <v>60</v>
      </c>
      <c r="E5569" s="13" t="s">
        <v>14</v>
      </c>
      <c r="F5569" s="13" t="s">
        <v>15</v>
      </c>
      <c r="G5569" s="21" t="n">
        <v>0.35</v>
      </c>
      <c r="H5569" s="13" t="n">
        <v>60</v>
      </c>
      <c r="I5569" s="21" t="n">
        <f>G5569*H5569*7</f>
        <v>147</v>
      </c>
      <c r="J5569" s="14" t="s">
        <v>128</v>
      </c>
      <c r="K5569" s="15" t="n">
        <v>107104</v>
      </c>
      <c r="L5569" s="15" t="n">
        <v>19917</v>
      </c>
      <c r="M5569" s="15" t="n">
        <v>48</v>
      </c>
      <c r="N5569" s="12" t="n">
        <v>0.001</v>
      </c>
      <c r="O5569" s="12" t="n">
        <v>0.35</v>
      </c>
      <c r="P5569" s="12" t="n">
        <v>16.8</v>
      </c>
      <c r="Q5569" s="23" t="n">
        <f>M5569/H5569</f>
        <v>0.8</v>
      </c>
    </row>
    <row r="5570" ht="22.5" customHeight="1">
      <c r="A5570" s="32"/>
      <c r="B5570" s="51" t="s">
        <v>137</v>
      </c>
      <c r="C5570" s="13" t="n">
        <v>91399439</v>
      </c>
      <c r="D5570" s="13" t="s">
        <v>69</v>
      </c>
      <c r="E5570" s="13" t="s">
        <v>42</v>
      </c>
      <c r="F5570" s="13" t="s">
        <v>15</v>
      </c>
      <c r="G5570" s="21" t="n">
        <v>0.1</v>
      </c>
      <c r="H5570" s="13" t="n">
        <v>200</v>
      </c>
      <c r="I5570" s="21" t="n">
        <f>G5570*H5570*7</f>
        <v>140</v>
      </c>
      <c r="J5570" s="14" t="s">
        <v>128</v>
      </c>
      <c r="K5570" s="17" t="n">
        <v>160057</v>
      </c>
      <c r="L5570" s="15" t="n">
        <v>7968</v>
      </c>
      <c r="M5570" s="17" t="n">
        <v>23</v>
      </c>
      <c r="N5570" s="12" t="n">
        <v>0</v>
      </c>
      <c r="O5570" s="12" t="n">
        <v>0.1</v>
      </c>
      <c r="P5570" s="12" t="n">
        <v>2.3</v>
      </c>
      <c r="Q5570" s="23" t="n">
        <f>M5570/H5570</f>
        <v>0.115</v>
      </c>
    </row>
    <row r="5571" ht="22.5" customHeight="1">
      <c r="A5571" s="32"/>
      <c r="B5571" s="20"/>
      <c r="C5571" s="13" t="n">
        <v>91399437</v>
      </c>
      <c r="D5571" s="13" t="s">
        <v>70</v>
      </c>
      <c r="E5571" s="13" t="s">
        <v>71</v>
      </c>
      <c r="F5571" s="13" t="s">
        <v>15</v>
      </c>
      <c r="G5571" s="21" t="n">
        <v>0.15</v>
      </c>
      <c r="H5571" s="13" t="n">
        <v>50</v>
      </c>
      <c r="I5571" s="21" t="n">
        <f>G5571*H5571*7</f>
        <v>52.5</v>
      </c>
      <c r="J5571" s="14" t="s">
        <v>128</v>
      </c>
      <c r="K5571" s="17" t="n">
        <v>12393</v>
      </c>
      <c r="L5571" s="15" t="n">
        <v>12393</v>
      </c>
      <c r="M5571" s="17" t="n">
        <v>50</v>
      </c>
      <c r="N5571" s="12" t="n">
        <v>0.002</v>
      </c>
      <c r="O5571" s="12" t="n">
        <v>0.15</v>
      </c>
      <c r="P5571" s="12" t="n">
        <v>7.5</v>
      </c>
      <c r="Q5571" s="23" t="n">
        <f>M5571/H5571</f>
        <v>1</v>
      </c>
    </row>
    <row r="5572" ht="22.5" customHeight="1">
      <c r="A5572" s="32"/>
      <c r="B5572" s="20"/>
      <c r="C5572" s="13" t="n">
        <v>5556054</v>
      </c>
      <c r="D5572" s="13" t="s">
        <v>72</v>
      </c>
      <c r="E5572" s="13" t="s">
        <v>36</v>
      </c>
      <c r="F5572" s="13" t="s">
        <v>15</v>
      </c>
      <c r="G5572" s="21" t="n">
        <v>0.8</v>
      </c>
      <c r="H5572" s="13" t="n">
        <v>100</v>
      </c>
      <c r="I5572" s="21" t="n">
        <f>G5572*H5572*7</f>
        <v>560</v>
      </c>
      <c r="J5572" s="14" t="s">
        <v>128</v>
      </c>
      <c r="K5572" s="17" t="n">
        <v>15039</v>
      </c>
      <c r="L5572" s="15" t="n">
        <v>794</v>
      </c>
      <c r="M5572" s="17" t="n">
        <v>3</v>
      </c>
      <c r="N5572" s="12" t="n">
        <v>0.004</v>
      </c>
      <c r="O5572" s="12" t="n">
        <v>1.108</v>
      </c>
      <c r="P5572" s="12" t="n">
        <v>3.324</v>
      </c>
      <c r="Q5572" s="23" t="n">
        <f>M5572/H5572</f>
        <v>0.03</v>
      </c>
    </row>
    <row r="5573" ht="22.5" customHeight="1">
      <c r="A5573" s="32"/>
      <c r="B5573" s="20"/>
      <c r="C5573" s="13" t="n">
        <v>8628042</v>
      </c>
      <c r="D5573" s="13" t="s">
        <v>28</v>
      </c>
      <c r="E5573" s="13" t="s">
        <v>14</v>
      </c>
      <c r="F5573" s="13" t="s">
        <v>26</v>
      </c>
      <c r="G5573" s="21" t="n">
        <v>0.48</v>
      </c>
      <c r="H5573" s="13" t="n">
        <v>500</v>
      </c>
      <c r="I5573" s="21" t="n">
        <f>G5573*H5573*7</f>
        <v>1680</v>
      </c>
      <c r="J5573" s="14" t="s">
        <v>128</v>
      </c>
      <c r="K5573" s="17" t="n">
        <v>406177</v>
      </c>
      <c r="L5573" s="15" t="n">
        <v>30471</v>
      </c>
      <c r="M5573" s="17" t="n">
        <v>666</v>
      </c>
      <c r="N5573" s="12" t="n">
        <v>0.01</v>
      </c>
      <c r="O5573" s="12" t="n">
        <v>0.5</v>
      </c>
      <c r="P5573" s="12" t="n">
        <v>332.94</v>
      </c>
      <c r="Q5573" s="23" t="n">
        <f>M5573/H5573</f>
        <v>1.332</v>
      </c>
    </row>
    <row r="5574" ht="22.5" customHeight="1">
      <c r="A5574" s="32"/>
      <c r="B5574" s="20"/>
      <c r="C5574" s="13" t="n">
        <v>9297014</v>
      </c>
      <c r="D5574" s="13" t="s">
        <v>13</v>
      </c>
      <c r="E5574" s="13" t="s">
        <v>14</v>
      </c>
      <c r="F5574" s="13" t="s">
        <v>26</v>
      </c>
      <c r="G5574" s="21" t="n">
        <v>0.19</v>
      </c>
      <c r="H5574" s="13" t="n">
        <v>300</v>
      </c>
      <c r="I5574" s="21" t="n">
        <f>G5574*H5574*7</f>
        <v>399</v>
      </c>
      <c r="J5574" s="14" t="s">
        <v>128</v>
      </c>
      <c r="K5574" s="17" t="n">
        <v>29638</v>
      </c>
      <c r="L5574" s="15" t="n">
        <v>2585</v>
      </c>
      <c r="M5574" s="17" t="n">
        <v>243</v>
      </c>
      <c r="N5574" s="12" t="n">
        <v>0.02</v>
      </c>
      <c r="O5574" s="12" t="n">
        <v>0.16</v>
      </c>
      <c r="P5574" s="12" t="n">
        <v>40.03</v>
      </c>
      <c r="Q5574" s="23" t="n">
        <f>M5574/H5574</f>
        <v>0.81</v>
      </c>
    </row>
    <row r="5575" ht="22.5" customHeight="1">
      <c r="A5575" s="32"/>
      <c r="B5575" s="20"/>
      <c r="C5575" s="13" t="n">
        <v>7815836</v>
      </c>
      <c r="D5575" s="13" t="s">
        <v>73</v>
      </c>
      <c r="E5575" s="13" t="s">
        <v>36</v>
      </c>
      <c r="F5575" s="13" t="s">
        <v>15</v>
      </c>
      <c r="G5575" s="21" t="n">
        <v>0.08</v>
      </c>
      <c r="H5575" s="13" t="n">
        <v>12000</v>
      </c>
      <c r="I5575" s="21" t="n">
        <f>G5575*H5575*7</f>
        <v>6720</v>
      </c>
      <c r="J5575" s="14" t="s">
        <v>128</v>
      </c>
      <c r="K5575" s="17" t="n">
        <v>561022</v>
      </c>
      <c r="L5575" s="15" t="n">
        <v>138707</v>
      </c>
      <c r="M5575" s="17" t="n">
        <v>3376</v>
      </c>
      <c r="N5575" s="12" t="n">
        <v>0.002</v>
      </c>
      <c r="O5575" s="12" t="n">
        <v>0.098</v>
      </c>
      <c r="P5575" s="12" t="n">
        <v>330.305</v>
      </c>
      <c r="Q5575" s="23" t="n">
        <f>M5575/H5575</f>
        <v>0.281333333333333</v>
      </c>
    </row>
    <row r="5576" ht="22.5" customHeight="1">
      <c r="A5576" s="32"/>
      <c r="B5576" s="20"/>
      <c r="C5576" s="13" t="n">
        <v>8312006</v>
      </c>
      <c r="D5576" s="13" t="s">
        <v>92</v>
      </c>
      <c r="E5576" s="13" t="s">
        <v>14</v>
      </c>
      <c r="F5576" s="13" t="s">
        <v>15</v>
      </c>
      <c r="G5576" s="21" t="n">
        <v>0.12</v>
      </c>
      <c r="H5576" s="13" t="n">
        <v>50</v>
      </c>
      <c r="I5576" s="21" t="n">
        <f>G5576*H5576*7</f>
        <v>42</v>
      </c>
      <c r="J5576" s="14" t="s">
        <v>128</v>
      </c>
      <c r="K5576" s="17" t="n">
        <v>11977</v>
      </c>
      <c r="L5576" s="15" t="n">
        <v>1963</v>
      </c>
      <c r="M5576" s="17" t="n">
        <v>20</v>
      </c>
      <c r="N5576" s="12" t="n">
        <v>0.001</v>
      </c>
      <c r="O5576" s="12" t="n">
        <v>0.12</v>
      </c>
      <c r="P5576" s="12" t="n">
        <v>2.4</v>
      </c>
      <c r="Q5576" s="23" t="n">
        <f>M5576/H5576</f>
        <v>0.4</v>
      </c>
    </row>
    <row r="5577" ht="22.5" customHeight="1">
      <c r="A5577" s="32"/>
      <c r="B5577" s="20"/>
      <c r="C5577" s="13" t="n">
        <v>91467820</v>
      </c>
      <c r="D5577" s="13" t="s">
        <v>74</v>
      </c>
      <c r="E5577" s="13" t="s">
        <v>36</v>
      </c>
      <c r="F5577" s="13" t="s">
        <v>15</v>
      </c>
      <c r="G5577" s="21" t="n">
        <v>0.1</v>
      </c>
      <c r="H5577" s="13" t="n">
        <v>300</v>
      </c>
      <c r="I5577" s="21" t="n">
        <f>G5577*H5577*7</f>
        <v>210</v>
      </c>
      <c r="J5577" s="14" t="s">
        <v>128</v>
      </c>
      <c r="K5577" s="17" t="n">
        <v>82343</v>
      </c>
      <c r="L5577" s="15" t="n">
        <v>28409</v>
      </c>
      <c r="M5577" s="17" t="n">
        <v>200</v>
      </c>
      <c r="N5577" s="12" t="n">
        <v>0.001</v>
      </c>
      <c r="O5577" s="12" t="n">
        <v>0.1</v>
      </c>
      <c r="P5577" s="12" t="n">
        <v>20</v>
      </c>
      <c r="Q5577" s="23" t="n">
        <f>M5577/H5577</f>
        <v>0.666666666666667</v>
      </c>
    </row>
    <row r="5578" ht="22.5" customHeight="1">
      <c r="A5578" s="32"/>
      <c r="B5578" s="20"/>
      <c r="C5578" s="13" t="n">
        <v>91467821</v>
      </c>
      <c r="D5578" s="13" t="s">
        <v>74</v>
      </c>
      <c r="E5578" s="13" t="s">
        <v>17</v>
      </c>
      <c r="F5578" s="13" t="s">
        <v>15</v>
      </c>
      <c r="G5578" s="21" t="n">
        <v>0.17</v>
      </c>
      <c r="H5578" s="13" t="n">
        <v>100</v>
      </c>
      <c r="I5578" s="21" t="n">
        <f>G5578*H5578*7</f>
        <v>119</v>
      </c>
      <c r="J5578" s="14" t="s">
        <v>128</v>
      </c>
      <c r="K5578" s="17" t="n">
        <v>78037</v>
      </c>
      <c r="L5578" s="17" t="n">
        <v>13518</v>
      </c>
      <c r="M5578" s="17" t="n">
        <v>100</v>
      </c>
      <c r="N5578" s="12" t="n">
        <v>0.001</v>
      </c>
      <c r="O5578" s="12" t="n">
        <v>0.17</v>
      </c>
      <c r="P5578" s="12" t="n">
        <v>17</v>
      </c>
      <c r="Q5578" s="23" t="n">
        <f>M5578/H5578</f>
        <v>1</v>
      </c>
    </row>
    <row r="5579" ht="22.5" customHeight="1">
      <c r="A5579" s="32"/>
      <c r="B5579" s="20"/>
      <c r="C5579" s="13" t="n">
        <v>10295313</v>
      </c>
      <c r="D5579" s="13" t="s">
        <v>92</v>
      </c>
      <c r="E5579" s="13" t="s">
        <v>14</v>
      </c>
      <c r="F5579" s="13" t="s">
        <v>15</v>
      </c>
      <c r="G5579" s="21" t="n">
        <v>3</v>
      </c>
      <c r="H5579" s="13" t="n">
        <v>100</v>
      </c>
      <c r="I5579" s="21" t="n">
        <f>G5579*H5579*7</f>
        <v>2100</v>
      </c>
      <c r="J5579" s="14" t="s">
        <v>128</v>
      </c>
      <c r="K5579" s="17" t="n">
        <v>960</v>
      </c>
      <c r="L5579" s="15" t="n">
        <v>0</v>
      </c>
      <c r="M5579" s="17" t="n">
        <v>0</v>
      </c>
      <c r="N5579" s="12" t="n">
        <v>0</v>
      </c>
      <c r="O5579" s="12" t="n">
        <v>0</v>
      </c>
      <c r="P5579" s="12" t="n">
        <v>0</v>
      </c>
      <c r="Q5579" s="23" t="n">
        <f>M5579/H5579</f>
        <v>0</v>
      </c>
    </row>
    <row r="5580" ht="22.5" customHeight="1">
      <c r="A5580" s="32"/>
      <c r="B5580" s="20"/>
      <c r="C5580" s="13" t="n">
        <v>91496145</v>
      </c>
      <c r="D5580" s="13" t="s">
        <v>74</v>
      </c>
      <c r="E5580" s="13" t="s">
        <v>71</v>
      </c>
      <c r="F5580" s="13" t="s">
        <v>15</v>
      </c>
      <c r="G5580" s="21" t="n">
        <v>0.14</v>
      </c>
      <c r="H5580" s="13" t="n">
        <v>50</v>
      </c>
      <c r="I5580" s="21" t="n">
        <f>G5580*H5580*7</f>
        <v>49</v>
      </c>
      <c r="J5580" s="14" t="s">
        <v>128</v>
      </c>
      <c r="K5580" s="17" t="n">
        <v>50442</v>
      </c>
      <c r="L5580" s="17" t="n">
        <v>13757</v>
      </c>
      <c r="M5580" s="17" t="n">
        <v>50</v>
      </c>
      <c r="N5580" s="12" t="n">
        <v>0.001</v>
      </c>
      <c r="O5580" s="12" t="n">
        <v>0.15</v>
      </c>
      <c r="P5580" s="12" t="n">
        <v>7.5</v>
      </c>
      <c r="Q5580" s="23" t="n">
        <f>M5580/H5580</f>
        <v>1</v>
      </c>
    </row>
    <row r="5581" ht="22.5" customHeight="1">
      <c r="A5581" s="32"/>
      <c r="B5581" s="20"/>
      <c r="C5581" s="13" t="n">
        <v>91496146</v>
      </c>
      <c r="D5581" s="13" t="s">
        <v>74</v>
      </c>
      <c r="E5581" s="13" t="s">
        <v>46</v>
      </c>
      <c r="F5581" s="13" t="s">
        <v>15</v>
      </c>
      <c r="G5581" s="21" t="n">
        <v>0.14</v>
      </c>
      <c r="H5581" s="13" t="n">
        <v>200</v>
      </c>
      <c r="I5581" s="21" t="n">
        <f>G5581*H5581*7</f>
        <v>196</v>
      </c>
      <c r="J5581" s="14" t="s">
        <v>128</v>
      </c>
      <c r="K5581" s="17" t="n">
        <v>55993</v>
      </c>
      <c r="L5581" s="17" t="n">
        <v>15255</v>
      </c>
      <c r="M5581" s="17" t="n">
        <v>199</v>
      </c>
      <c r="N5581" s="12" t="n">
        <v>0.002</v>
      </c>
      <c r="O5581" s="12" t="n">
        <v>0.14</v>
      </c>
      <c r="P5581" s="12" t="n">
        <v>27.86</v>
      </c>
      <c r="Q5581" s="23" t="n">
        <f>M5581/H5581</f>
        <v>0.995</v>
      </c>
    </row>
    <row r="5582" ht="22.5" customHeight="1">
      <c r="A5582" s="32"/>
      <c r="B5582" s="20"/>
      <c r="C5582" s="13" t="n">
        <v>91496147</v>
      </c>
      <c r="D5582" s="13" t="s">
        <v>74</v>
      </c>
      <c r="E5582" s="13" t="s">
        <v>11</v>
      </c>
      <c r="F5582" s="13" t="s">
        <v>15</v>
      </c>
      <c r="G5582" s="21" t="n">
        <v>0.14</v>
      </c>
      <c r="H5582" s="13" t="n">
        <v>150</v>
      </c>
      <c r="I5582" s="21" t="n">
        <f>G5582*H5582*7</f>
        <v>147</v>
      </c>
      <c r="J5582" s="14" t="s">
        <v>128</v>
      </c>
      <c r="K5582" s="17" t="n">
        <v>43440</v>
      </c>
      <c r="L5582" s="15" t="n">
        <v>9216</v>
      </c>
      <c r="M5582" s="17" t="n">
        <v>144</v>
      </c>
      <c r="N5582" s="12" t="n">
        <v>0.002</v>
      </c>
      <c r="O5582" s="12" t="n">
        <v>0.13</v>
      </c>
      <c r="P5582" s="12" t="n">
        <v>18.72</v>
      </c>
      <c r="Q5582" s="23" t="n">
        <f>M5582/H5582</f>
        <v>0.96</v>
      </c>
    </row>
    <row r="5583" ht="22.5" customHeight="1">
      <c r="A5583" s="32"/>
      <c r="B5583" s="20"/>
      <c r="C5583" s="13" t="n">
        <v>91496148</v>
      </c>
      <c r="D5583" s="13" t="s">
        <v>74</v>
      </c>
      <c r="E5583" s="13" t="s">
        <v>14</v>
      </c>
      <c r="F5583" s="13" t="s">
        <v>15</v>
      </c>
      <c r="G5583" s="21" t="n">
        <v>0.15</v>
      </c>
      <c r="H5583" s="13" t="n">
        <v>160</v>
      </c>
      <c r="I5583" s="21" t="n">
        <f>G5583*H5583*7</f>
        <v>168</v>
      </c>
      <c r="J5583" s="14" t="s">
        <v>128</v>
      </c>
      <c r="K5583" s="17" t="n">
        <v>41491</v>
      </c>
      <c r="L5583" s="15" t="n">
        <v>12423</v>
      </c>
      <c r="M5583" s="17" t="n">
        <v>160</v>
      </c>
      <c r="N5583" s="12" t="n">
        <v>0.002</v>
      </c>
      <c r="O5583" s="12" t="n">
        <v>0.15</v>
      </c>
      <c r="P5583" s="12" t="n">
        <v>24</v>
      </c>
      <c r="Q5583" s="23" t="n">
        <f>M5583/H5583</f>
        <v>1</v>
      </c>
    </row>
    <row r="5584" ht="22.5" customHeight="1">
      <c r="A5584" s="32"/>
      <c r="B5584" s="20"/>
      <c r="C5584" s="13" t="n">
        <v>10765365</v>
      </c>
      <c r="D5584" s="13" t="s">
        <v>75</v>
      </c>
      <c r="E5584" s="13" t="s">
        <v>71</v>
      </c>
      <c r="F5584" s="13" t="s">
        <v>15</v>
      </c>
      <c r="G5584" s="21" t="n">
        <v>0.19</v>
      </c>
      <c r="H5584" s="13" t="n">
        <v>100</v>
      </c>
      <c r="I5584" s="21" t="n">
        <f>G5584*H5584*7</f>
        <v>133</v>
      </c>
      <c r="J5584" s="14" t="s">
        <v>128</v>
      </c>
      <c r="K5584" s="17" t="n">
        <v>148293</v>
      </c>
      <c r="L5584" s="17" t="n">
        <v>1509</v>
      </c>
      <c r="M5584" s="17" t="n">
        <v>91</v>
      </c>
      <c r="N5584" s="12" t="n">
        <v>0.011</v>
      </c>
      <c r="O5584" s="12" t="n">
        <v>0.182</v>
      </c>
      <c r="P5584" s="12" t="n">
        <v>16.54</v>
      </c>
      <c r="Q5584" s="23" t="n">
        <f>M5584/H5584</f>
        <v>0.91</v>
      </c>
    </row>
    <row r="5585" ht="22.5" customHeight="1">
      <c r="A5585" s="32"/>
      <c r="B5585" s="20"/>
      <c r="C5585" s="13" t="n">
        <v>11079953</v>
      </c>
      <c r="D5585" s="13" t="s">
        <v>72</v>
      </c>
      <c r="E5585" s="13" t="s">
        <v>36</v>
      </c>
      <c r="F5585" s="13" t="s">
        <v>15</v>
      </c>
      <c r="G5585" s="21" t="n">
        <v>0.8</v>
      </c>
      <c r="H5585" s="13" t="n">
        <v>100</v>
      </c>
      <c r="I5585" s="21" t="n">
        <f>G5585*H5585*7</f>
        <v>560</v>
      </c>
      <c r="J5585" s="14" t="s">
        <v>128</v>
      </c>
      <c r="K5585" s="17" t="n">
        <v>11</v>
      </c>
      <c r="L5585" s="15" t="n">
        <v>2</v>
      </c>
      <c r="M5585" s="17" t="n">
        <v>0</v>
      </c>
      <c r="N5585" s="12" t="n">
        <v>0</v>
      </c>
      <c r="O5585" s="12" t="n">
        <v>0</v>
      </c>
      <c r="P5585" s="12" t="n">
        <v>0</v>
      </c>
      <c r="Q5585" s="23" t="n">
        <f>M5585/H5585</f>
        <v>0</v>
      </c>
    </row>
    <row r="5586" ht="22.5" customHeight="1">
      <c r="A5586" s="32"/>
      <c r="B5586" s="20"/>
      <c r="C5586" s="13" t="n">
        <v>11690181</v>
      </c>
      <c r="D5586" s="13" t="s">
        <v>76</v>
      </c>
      <c r="E5586" s="13" t="s">
        <v>14</v>
      </c>
      <c r="F5586" s="13" t="s">
        <v>15</v>
      </c>
      <c r="G5586" s="21" t="n">
        <v>0.45</v>
      </c>
      <c r="H5586" s="13" t="n">
        <v>500</v>
      </c>
      <c r="I5586" s="21" t="n">
        <f>G5586*H5586*7</f>
        <v>1575</v>
      </c>
      <c r="J5586" s="14" t="s">
        <v>128</v>
      </c>
      <c r="K5586" s="17" t="n">
        <v>475083</v>
      </c>
      <c r="L5586" s="17" t="n">
        <v>20875</v>
      </c>
      <c r="M5586" s="17" t="n">
        <v>500</v>
      </c>
      <c r="N5586" s="12" t="n">
        <v>0.01</v>
      </c>
      <c r="O5586" s="12" t="n">
        <v>0.42</v>
      </c>
      <c r="P5586" s="12" t="n">
        <v>210</v>
      </c>
      <c r="Q5586" s="23" t="n">
        <f>M5586/H5586</f>
        <v>1</v>
      </c>
    </row>
    <row r="5587" ht="22.5" customHeight="1">
      <c r="A5587" s="32"/>
      <c r="B5587" s="20"/>
      <c r="C5587" s="13" t="n">
        <v>11836152</v>
      </c>
      <c r="D5587" s="13" t="s">
        <v>73</v>
      </c>
      <c r="E5587" s="13" t="s">
        <v>36</v>
      </c>
      <c r="F5587" s="13" t="s">
        <v>15</v>
      </c>
      <c r="G5587" s="21" t="n">
        <v>0.09</v>
      </c>
      <c r="H5587" s="13" t="n">
        <v>100</v>
      </c>
      <c r="I5587" s="21" t="n">
        <f>G5587*H5587*7</f>
        <v>63</v>
      </c>
      <c r="J5587" s="14" t="s">
        <v>128</v>
      </c>
      <c r="K5587" s="17" t="n">
        <v>1638</v>
      </c>
      <c r="L5587" s="15" t="n">
        <v>235</v>
      </c>
      <c r="M5587" s="17" t="n">
        <v>1</v>
      </c>
      <c r="N5587" s="12" t="n">
        <v>0</v>
      </c>
      <c r="O5587" s="12" t="n">
        <v>0.09</v>
      </c>
      <c r="P5587" s="12" t="n">
        <v>0.09</v>
      </c>
      <c r="Q5587" s="23" t="n">
        <f>M5587/H5587</f>
        <v>0.01</v>
      </c>
    </row>
    <row r="5588" ht="22.5" customHeight="1">
      <c r="A5588" s="32"/>
      <c r="B5588" s="20"/>
      <c r="C5588" s="13" t="n">
        <v>11862336</v>
      </c>
      <c r="D5588" s="13" t="s">
        <v>69</v>
      </c>
      <c r="E5588" s="13" t="s">
        <v>42</v>
      </c>
      <c r="F5588" s="13" t="s">
        <v>15</v>
      </c>
      <c r="G5588" s="21" t="n">
        <v>0.1</v>
      </c>
      <c r="H5588" s="13" t="n">
        <v>100</v>
      </c>
      <c r="I5588" s="21" t="n">
        <f>G5588*H5588*7</f>
        <v>70</v>
      </c>
      <c r="J5588" s="14" t="s">
        <v>128</v>
      </c>
      <c r="K5588" s="17" t="n">
        <v>1083</v>
      </c>
      <c r="L5588" s="15" t="n">
        <v>264</v>
      </c>
      <c r="M5588" s="17" t="n">
        <v>0</v>
      </c>
      <c r="N5588" s="12" t="n">
        <v>0</v>
      </c>
      <c r="O5588" s="12" t="n">
        <v>0</v>
      </c>
      <c r="P5588" s="12" t="n">
        <v>0</v>
      </c>
      <c r="Q5588" s="23" t="n">
        <f>M5588/H5588</f>
        <v>0</v>
      </c>
    </row>
    <row r="5589" ht="22.5" customHeight="1">
      <c r="A5589" s="32"/>
      <c r="B5589" s="20"/>
      <c r="C5589" s="13" t="n">
        <v>11924259</v>
      </c>
      <c r="D5589" s="13" t="s">
        <v>77</v>
      </c>
      <c r="E5589" s="13" t="s">
        <v>36</v>
      </c>
      <c r="F5589" s="13" t="s">
        <v>15</v>
      </c>
      <c r="G5589" s="21" t="n">
        <v>0.12</v>
      </c>
      <c r="H5589" s="13" t="n">
        <v>200</v>
      </c>
      <c r="I5589" s="21" t="n">
        <f>G5589*H5589*7</f>
        <v>168</v>
      </c>
      <c r="J5589" s="14" t="s">
        <v>128</v>
      </c>
      <c r="K5589" s="17" t="n">
        <v>85360</v>
      </c>
      <c r="L5589" s="15" t="n">
        <v>11521</v>
      </c>
      <c r="M5589" s="17" t="n">
        <v>100</v>
      </c>
      <c r="N5589" s="12" t="n">
        <v>0.001</v>
      </c>
      <c r="O5589" s="12" t="n">
        <v>0.12</v>
      </c>
      <c r="P5589" s="12" t="n">
        <v>12</v>
      </c>
      <c r="Q5589" s="23" t="n">
        <f>M5589/H5589</f>
        <v>0.5</v>
      </c>
    </row>
    <row r="5590" ht="22.5" customHeight="1">
      <c r="A5590" s="32"/>
      <c r="B5590" s="20"/>
      <c r="C5590" s="13" t="n">
        <v>11924419</v>
      </c>
      <c r="D5590" s="13" t="s">
        <v>77</v>
      </c>
      <c r="E5590" s="13" t="s">
        <v>36</v>
      </c>
      <c r="F5590" s="13" t="s">
        <v>26</v>
      </c>
      <c r="G5590" s="21" t="n">
        <v>0.12</v>
      </c>
      <c r="H5590" s="13" t="n">
        <v>100</v>
      </c>
      <c r="I5590" s="21" t="n">
        <f>G5590*H5590*7</f>
        <v>84</v>
      </c>
      <c r="J5590" s="14" t="s">
        <v>128</v>
      </c>
      <c r="K5590" s="17" t="n">
        <v>30544</v>
      </c>
      <c r="L5590" s="15" t="n">
        <v>2735</v>
      </c>
      <c r="M5590" s="17" t="n">
        <v>57</v>
      </c>
      <c r="N5590" s="12" t="n">
        <v>0</v>
      </c>
      <c r="O5590" s="12" t="n">
        <v>0.16</v>
      </c>
      <c r="P5590" s="12" t="n">
        <v>9.17</v>
      </c>
      <c r="Q5590" s="23" t="n">
        <f>M5590/H5590</f>
        <v>0.57</v>
      </c>
    </row>
    <row r="5591" ht="22.5" customHeight="1">
      <c r="A5591" s="32"/>
      <c r="B5591" s="20"/>
      <c r="C5591" s="13" t="n">
        <v>12038500</v>
      </c>
      <c r="D5591" s="13" t="s">
        <v>76</v>
      </c>
      <c r="E5591" s="13" t="s">
        <v>14</v>
      </c>
      <c r="F5591" s="13" t="s">
        <v>15</v>
      </c>
      <c r="G5591" s="21" t="n">
        <v>0.4</v>
      </c>
      <c r="H5591" s="13" t="n">
        <v>100</v>
      </c>
      <c r="I5591" s="21" t="n">
        <f>G5591*H5591*7</f>
        <v>280</v>
      </c>
      <c r="J5591" s="14" t="s">
        <v>128</v>
      </c>
      <c r="K5591" s="17" t="n">
        <v>1131</v>
      </c>
      <c r="L5591" s="15" t="n">
        <v>137</v>
      </c>
      <c r="M5591" s="17" t="n">
        <v>4</v>
      </c>
      <c r="N5591" s="12" t="n">
        <v>0.012</v>
      </c>
      <c r="O5591" s="12" t="n">
        <v>0.4</v>
      </c>
      <c r="P5591" s="12" t="n">
        <v>1.6</v>
      </c>
      <c r="Q5591" s="23" t="n">
        <f>M5591/H5591</f>
        <v>0.04</v>
      </c>
    </row>
    <row r="5592" ht="22.5" customHeight="1">
      <c r="A5592" s="32"/>
      <c r="B5592" s="51" t="s">
        <v>138</v>
      </c>
      <c r="C5592" s="13" t="n">
        <v>6395488</v>
      </c>
      <c r="D5592" s="13" t="s">
        <v>39</v>
      </c>
      <c r="E5592" s="13" t="s">
        <v>14</v>
      </c>
      <c r="F5592" s="13" t="s">
        <v>15</v>
      </c>
      <c r="G5592" s="21" t="n">
        <v>0.3</v>
      </c>
      <c r="H5592" s="13" t="n">
        <v>200</v>
      </c>
      <c r="I5592" s="21" t="n">
        <f>G5592*H5592*7</f>
        <v>420</v>
      </c>
      <c r="J5592" s="14" t="s">
        <v>128</v>
      </c>
      <c r="K5592" s="15" t="n">
        <v>42952</v>
      </c>
      <c r="L5592" s="15" t="n">
        <v>17224</v>
      </c>
      <c r="M5592" s="16" t="n">
        <v>200</v>
      </c>
      <c r="N5592" s="12" t="n">
        <v>0.003</v>
      </c>
      <c r="O5592" s="12" t="n">
        <v>0.3</v>
      </c>
      <c r="P5592" s="12" t="n">
        <v>60</v>
      </c>
      <c r="Q5592" s="23" t="n">
        <f>M5592/H5592</f>
        <v>1</v>
      </c>
    </row>
    <row r="5593" ht="22.5" customHeight="1">
      <c r="A5593" s="32"/>
      <c r="B5593" s="20"/>
      <c r="C5593" s="13" t="n">
        <v>8291713</v>
      </c>
      <c r="D5593" s="13" t="s">
        <v>40</v>
      </c>
      <c r="E5593" s="13" t="s">
        <v>14</v>
      </c>
      <c r="F5593" s="13" t="s">
        <v>15</v>
      </c>
      <c r="G5593" s="21" t="n">
        <v>0.14</v>
      </c>
      <c r="H5593" s="13" t="n">
        <v>2000</v>
      </c>
      <c r="I5593" s="21" t="n">
        <f>G5593*H5593*7</f>
        <v>1960</v>
      </c>
      <c r="J5593" s="14" t="s">
        <v>128</v>
      </c>
      <c r="K5593" s="15" t="n">
        <v>139177</v>
      </c>
      <c r="L5593" s="15" t="n">
        <v>52540</v>
      </c>
      <c r="M5593" s="15" t="n">
        <v>1500</v>
      </c>
      <c r="N5593" s="12" t="n">
        <v>0.004</v>
      </c>
      <c r="O5593" s="12" t="n">
        <v>0.135</v>
      </c>
      <c r="P5593" s="12" t="n">
        <v>202.565</v>
      </c>
      <c r="Q5593" s="23" t="n">
        <f>M5593/H5593</f>
        <v>0.75</v>
      </c>
    </row>
    <row r="5594" ht="22.5" customHeight="1">
      <c r="A5594" s="32"/>
      <c r="B5594" s="20"/>
      <c r="C5594" s="13" t="n">
        <v>8566541</v>
      </c>
      <c r="D5594" s="13" t="s">
        <v>79</v>
      </c>
      <c r="E5594" s="13" t="s">
        <v>14</v>
      </c>
      <c r="F5594" s="13" t="s">
        <v>26</v>
      </c>
      <c r="G5594" s="21" t="n">
        <v>0.13</v>
      </c>
      <c r="H5594" s="13" t="n">
        <v>500</v>
      </c>
      <c r="I5594" s="21" t="n">
        <f>G5594*H5594*7</f>
        <v>455</v>
      </c>
      <c r="J5594" s="14" t="s">
        <v>128</v>
      </c>
      <c r="K5594" s="15" t="n">
        <v>98786</v>
      </c>
      <c r="L5594" s="15" t="n">
        <v>1279</v>
      </c>
      <c r="M5594" s="16" t="n">
        <v>267</v>
      </c>
      <c r="N5594" s="12" t="n">
        <v>0.02</v>
      </c>
      <c r="O5594" s="12" t="n">
        <v>0.09</v>
      </c>
      <c r="P5594" s="12" t="n">
        <v>24.49</v>
      </c>
      <c r="Q5594" s="23" t="n">
        <f>M5594/H5594</f>
        <v>0.534</v>
      </c>
    </row>
    <row r="5595" ht="22.5" customHeight="1">
      <c r="A5595" s="32"/>
      <c r="B5595" s="20"/>
      <c r="C5595" s="13" t="n">
        <v>8566084</v>
      </c>
      <c r="D5595" s="13" t="s">
        <v>80</v>
      </c>
      <c r="E5595" s="13" t="s">
        <v>42</v>
      </c>
      <c r="F5595" s="13" t="s">
        <v>15</v>
      </c>
      <c r="G5595" s="21" t="n">
        <v>0.12</v>
      </c>
      <c r="H5595" s="13" t="n">
        <v>100</v>
      </c>
      <c r="I5595" s="21" t="n">
        <f>G5595*H5595*7</f>
        <v>84</v>
      </c>
      <c r="J5595" s="14" t="s">
        <v>128</v>
      </c>
      <c r="K5595" s="15" t="n">
        <v>46214</v>
      </c>
      <c r="L5595" s="15" t="n">
        <v>10134</v>
      </c>
      <c r="M5595" s="16" t="n">
        <v>100</v>
      </c>
      <c r="N5595" s="12" t="n">
        <v>0.001</v>
      </c>
      <c r="O5595" s="12" t="n">
        <v>0.12</v>
      </c>
      <c r="P5595" s="12" t="n">
        <v>12</v>
      </c>
      <c r="Q5595" s="23" t="n">
        <f>M5595/H5595</f>
        <v>1</v>
      </c>
    </row>
    <row r="5596" ht="22.5" customHeight="1">
      <c r="A5596" s="32"/>
      <c r="B5596" s="20"/>
      <c r="C5596" s="13" t="n">
        <v>2937658</v>
      </c>
      <c r="D5596" s="13" t="s">
        <v>81</v>
      </c>
      <c r="E5596" s="13" t="s">
        <v>14</v>
      </c>
      <c r="F5596" s="13" t="s">
        <v>15</v>
      </c>
      <c r="G5596" s="21" t="n">
        <v>0.15</v>
      </c>
      <c r="H5596" s="13" t="n">
        <v>100</v>
      </c>
      <c r="I5596" s="21" t="n">
        <f>G5596*H5596*7</f>
        <v>105</v>
      </c>
      <c r="J5596" s="14" t="s">
        <v>128</v>
      </c>
      <c r="K5596" s="15" t="n">
        <v>6168</v>
      </c>
      <c r="L5596" s="15" t="n">
        <v>3300</v>
      </c>
      <c r="M5596" s="16" t="n">
        <v>100</v>
      </c>
      <c r="N5596" s="12" t="n">
        <v>0.004</v>
      </c>
      <c r="O5596" s="12" t="n">
        <v>0.123</v>
      </c>
      <c r="P5596" s="12" t="n">
        <v>12.3</v>
      </c>
      <c r="Q5596" s="23" t="n">
        <f>M5596/H5596</f>
        <v>1</v>
      </c>
    </row>
    <row r="5597" ht="22.5" customHeight="1">
      <c r="A5597" s="32"/>
      <c r="B5597" s="20"/>
      <c r="C5597" s="13" t="n">
        <v>6706444</v>
      </c>
      <c r="D5597" s="13" t="s">
        <v>82</v>
      </c>
      <c r="E5597" s="13" t="s">
        <v>83</v>
      </c>
      <c r="F5597" s="13" t="s">
        <v>12</v>
      </c>
      <c r="G5597" s="21" t="n">
        <v>0.5</v>
      </c>
      <c r="H5597" s="13" t="n">
        <v>100</v>
      </c>
      <c r="I5597" s="21" t="n">
        <f>G5597*H5597*7</f>
        <v>350</v>
      </c>
      <c r="J5597" s="14" t="s">
        <v>128</v>
      </c>
      <c r="K5597" s="15" t="n">
        <v>65119</v>
      </c>
      <c r="L5597" s="15" t="n">
        <v>6578</v>
      </c>
      <c r="M5597" s="16" t="n">
        <v>18</v>
      </c>
      <c r="N5597" s="12" t="n">
        <v>0.002</v>
      </c>
      <c r="O5597" s="12" t="n">
        <v>0.76</v>
      </c>
      <c r="P5597" s="12" t="n">
        <v>13.6829</v>
      </c>
      <c r="Q5597" s="23" t="n">
        <f>M5597/H5597</f>
        <v>0.18</v>
      </c>
    </row>
    <row r="5598" ht="22.5" customHeight="1">
      <c r="A5598" s="32"/>
      <c r="B5598" s="20"/>
      <c r="C5598" s="13" t="n">
        <v>5963354</v>
      </c>
      <c r="D5598" s="13" t="s">
        <v>82</v>
      </c>
      <c r="E5598" s="13" t="s">
        <v>83</v>
      </c>
      <c r="F5598" s="13" t="s">
        <v>15</v>
      </c>
      <c r="G5598" s="21" t="n">
        <v>0.55</v>
      </c>
      <c r="H5598" s="13" t="n">
        <v>500</v>
      </c>
      <c r="I5598" s="21" t="n">
        <f>G5598*H5598*7</f>
        <v>1925</v>
      </c>
      <c r="J5598" s="14" t="s">
        <v>128</v>
      </c>
      <c r="K5598" s="15" t="n">
        <v>272874</v>
      </c>
      <c r="L5598" s="15" t="n">
        <v>75793</v>
      </c>
      <c r="M5598" s="16" t="n">
        <v>357</v>
      </c>
      <c r="N5598" s="12" t="n">
        <v>0.003</v>
      </c>
      <c r="O5598" s="12" t="n">
        <v>0.598</v>
      </c>
      <c r="P5598" s="12" t="n">
        <v>213.504</v>
      </c>
      <c r="Q5598" s="23" t="n">
        <f>M5598/H5598</f>
        <v>0.714</v>
      </c>
    </row>
    <row r="5599" ht="22.5" customHeight="1">
      <c r="A5599" s="32"/>
      <c r="B5599" s="20"/>
      <c r="C5599" s="13" t="n">
        <v>9686529</v>
      </c>
      <c r="D5599" s="13" t="s">
        <v>82</v>
      </c>
      <c r="E5599" s="13" t="s">
        <v>84</v>
      </c>
      <c r="F5599" s="13" t="s">
        <v>15</v>
      </c>
      <c r="G5599" s="21" t="n">
        <v>0.4</v>
      </c>
      <c r="H5599" s="13" t="n">
        <v>200</v>
      </c>
      <c r="I5599" s="21" t="n">
        <f>G5599*H5599*7</f>
        <v>560</v>
      </c>
      <c r="J5599" s="14" t="s">
        <v>128</v>
      </c>
      <c r="K5599" s="15" t="n">
        <v>41440</v>
      </c>
      <c r="L5599" s="15" t="n">
        <v>16008</v>
      </c>
      <c r="M5599" s="16" t="n">
        <v>49</v>
      </c>
      <c r="N5599" s="12" t="n">
        <v>0.002</v>
      </c>
      <c r="O5599" s="12" t="n">
        <v>0.5</v>
      </c>
      <c r="P5599" s="12" t="n">
        <v>24.5</v>
      </c>
      <c r="Q5599" s="23" t="n">
        <f>M5599/H5599</f>
        <v>0.245</v>
      </c>
    </row>
    <row r="5600" ht="22.5" customHeight="1">
      <c r="A5600" s="32"/>
      <c r="B5600" s="20"/>
      <c r="C5600" s="13" t="n">
        <v>5963400</v>
      </c>
      <c r="D5600" s="13" t="s">
        <v>82</v>
      </c>
      <c r="E5600" s="13" t="s">
        <v>85</v>
      </c>
      <c r="F5600" s="13" t="s">
        <v>15</v>
      </c>
      <c r="G5600" s="21" t="n">
        <v>0.2</v>
      </c>
      <c r="H5600" s="13" t="n">
        <v>100</v>
      </c>
      <c r="I5600" s="21" t="n">
        <f>G5600*H5600*7</f>
        <v>140</v>
      </c>
      <c r="J5600" s="14" t="s">
        <v>128</v>
      </c>
      <c r="K5600" s="15" t="n">
        <v>40883</v>
      </c>
      <c r="L5600" s="15" t="n">
        <v>10522</v>
      </c>
      <c r="M5600" s="16" t="n">
        <v>100</v>
      </c>
      <c r="N5600" s="12" t="n">
        <v>0.002</v>
      </c>
      <c r="O5600" s="12" t="n">
        <v>0.2</v>
      </c>
      <c r="P5600" s="12" t="n">
        <v>20</v>
      </c>
      <c r="Q5600" s="23" t="n">
        <f>M5600/H5600</f>
        <v>1</v>
      </c>
    </row>
    <row r="5601" ht="22.5" customHeight="1">
      <c r="A5601" s="32"/>
      <c r="B5601" s="20"/>
      <c r="C5601" s="13" t="n">
        <v>10080665</v>
      </c>
      <c r="D5601" s="13" t="s">
        <v>82</v>
      </c>
      <c r="E5601" s="13" t="s">
        <v>86</v>
      </c>
      <c r="F5601" s="13" t="s">
        <v>15</v>
      </c>
      <c r="G5601" s="21" t="n">
        <v>0.38</v>
      </c>
      <c r="H5601" s="13" t="n">
        <v>40</v>
      </c>
      <c r="I5601" s="21" t="n">
        <f>G5601*H5601*7</f>
        <v>106.4</v>
      </c>
      <c r="J5601" s="14" t="s">
        <v>128</v>
      </c>
      <c r="K5601" s="15" t="n">
        <v>12825</v>
      </c>
      <c r="L5601" s="15" t="n">
        <v>3056</v>
      </c>
      <c r="M5601" s="16" t="n">
        <v>10</v>
      </c>
      <c r="N5601" s="12" t="n">
        <v>0.001</v>
      </c>
      <c r="O5601" s="12" t="n">
        <v>0.38</v>
      </c>
      <c r="P5601" s="12" t="n">
        <v>3.8</v>
      </c>
      <c r="Q5601" s="23" t="n">
        <f>M5601/H5601</f>
        <v>0.25</v>
      </c>
    </row>
    <row r="5602" ht="22.5" customHeight="1">
      <c r="A5602" s="32"/>
      <c r="B5602" s="20"/>
      <c r="C5602" s="13" t="n">
        <v>91520433</v>
      </c>
      <c r="D5602" s="13" t="s">
        <v>74</v>
      </c>
      <c r="E5602" s="13" t="s">
        <v>14</v>
      </c>
      <c r="F5602" s="13" t="s">
        <v>15</v>
      </c>
      <c r="G5602" s="21" t="n">
        <v>0.16</v>
      </c>
      <c r="H5602" s="13" t="n">
        <v>200</v>
      </c>
      <c r="I5602" s="21" t="n">
        <f>G5602*H5602*7</f>
        <v>224</v>
      </c>
      <c r="J5602" s="14" t="s">
        <v>128</v>
      </c>
      <c r="K5602" s="15" t="n">
        <v>32522</v>
      </c>
      <c r="L5602" s="15" t="n">
        <v>1289</v>
      </c>
      <c r="M5602" s="16" t="n">
        <v>0</v>
      </c>
      <c r="N5602" s="12" t="n">
        <v>0</v>
      </c>
      <c r="O5602" s="12" t="n">
        <v>0</v>
      </c>
      <c r="P5602" s="12" t="n">
        <v>0</v>
      </c>
      <c r="Q5602" s="23" t="n">
        <f>M5602/H5602</f>
        <v>0</v>
      </c>
    </row>
    <row r="5603" ht="22.5" customHeight="1">
      <c r="A5603" s="32"/>
      <c r="B5603" s="20"/>
      <c r="C5603" s="13" t="n">
        <v>5623760</v>
      </c>
      <c r="D5603" s="13" t="s">
        <v>89</v>
      </c>
      <c r="E5603" s="13" t="s">
        <v>14</v>
      </c>
      <c r="F5603" s="13" t="s">
        <v>15</v>
      </c>
      <c r="G5603" s="21" t="n">
        <v>0.15</v>
      </c>
      <c r="H5603" s="13" t="n">
        <v>50</v>
      </c>
      <c r="I5603" s="21" t="n">
        <f>G5603*H5603*7</f>
        <v>52.5</v>
      </c>
      <c r="J5603" s="14" t="s">
        <v>128</v>
      </c>
      <c r="K5603" s="15" t="n">
        <v>8436</v>
      </c>
      <c r="L5603" s="15" t="n">
        <v>1623</v>
      </c>
      <c r="M5603" s="16" t="n">
        <v>50</v>
      </c>
      <c r="N5603" s="12" t="n">
        <v>0.005</v>
      </c>
      <c r="O5603" s="12" t="n">
        <v>0.15</v>
      </c>
      <c r="P5603" s="12" t="n">
        <v>7.5</v>
      </c>
      <c r="Q5603" s="23" t="n">
        <f>M5603/H5603</f>
        <v>1</v>
      </c>
    </row>
    <row r="5604" ht="22.5" customHeight="1">
      <c r="A5604" s="32"/>
      <c r="B5604" s="20"/>
      <c r="C5604" s="13" t="n">
        <v>11078827</v>
      </c>
      <c r="D5604" s="13" t="s">
        <v>82</v>
      </c>
      <c r="E5604" s="13" t="s">
        <v>85</v>
      </c>
      <c r="F5604" s="13" t="s">
        <v>15</v>
      </c>
      <c r="G5604" s="21" t="n">
        <v>0.2</v>
      </c>
      <c r="H5604" s="13" t="n">
        <v>50</v>
      </c>
      <c r="I5604" s="21" t="n">
        <f>G5604*H5604*7</f>
        <v>70</v>
      </c>
      <c r="J5604" s="14" t="s">
        <v>128</v>
      </c>
      <c r="K5604" s="15" t="n">
        <v>430</v>
      </c>
      <c r="L5604" s="15" t="n">
        <v>134</v>
      </c>
      <c r="M5604" s="16" t="n">
        <v>2</v>
      </c>
      <c r="N5604" s="12" t="n">
        <v>0.004</v>
      </c>
      <c r="O5604" s="12" t="n">
        <v>0.3</v>
      </c>
      <c r="P5604" s="12" t="n">
        <v>0.6</v>
      </c>
      <c r="Q5604" s="23" t="n">
        <f>M5604/H5604</f>
        <v>0.04</v>
      </c>
    </row>
    <row r="5605" ht="22.5" customHeight="1">
      <c r="A5605" s="32"/>
      <c r="B5605" s="20"/>
      <c r="C5605" s="13" t="n">
        <v>11078981</v>
      </c>
      <c r="D5605" s="13" t="s">
        <v>82</v>
      </c>
      <c r="E5605" s="13" t="s">
        <v>83</v>
      </c>
      <c r="F5605" s="13" t="s">
        <v>15</v>
      </c>
      <c r="G5605" s="21" t="n">
        <v>0.2</v>
      </c>
      <c r="H5605" s="13" t="n">
        <v>50</v>
      </c>
      <c r="I5605" s="21" t="n">
        <f>G5605*H5605*7</f>
        <v>70</v>
      </c>
      <c r="J5605" s="14" t="s">
        <v>128</v>
      </c>
      <c r="K5605" s="15" t="n">
        <v>192</v>
      </c>
      <c r="L5605" s="15" t="n">
        <v>8</v>
      </c>
      <c r="M5605" s="16" t="n">
        <v>0</v>
      </c>
      <c r="N5605" s="12" t="n">
        <v>0</v>
      </c>
      <c r="O5605" s="12" t="n">
        <v>0</v>
      </c>
      <c r="P5605" s="12" t="n">
        <v>0</v>
      </c>
      <c r="Q5605" s="23" t="n">
        <f>M5605/H5605</f>
        <v>0</v>
      </c>
    </row>
    <row r="5606" ht="22.5" customHeight="1">
      <c r="A5606" s="32"/>
      <c r="B5606" s="20"/>
      <c r="C5606" s="13" t="n">
        <v>11080833</v>
      </c>
      <c r="D5606" s="13" t="s">
        <v>82</v>
      </c>
      <c r="E5606" s="13" t="s">
        <v>84</v>
      </c>
      <c r="F5606" s="13" t="s">
        <v>15</v>
      </c>
      <c r="G5606" s="21" t="n">
        <v>0.2</v>
      </c>
      <c r="H5606" s="13" t="n">
        <v>50</v>
      </c>
      <c r="I5606" s="21" t="n">
        <f>G5606*H5606*7</f>
        <v>70</v>
      </c>
      <c r="J5606" s="14" t="s">
        <v>128</v>
      </c>
      <c r="K5606" s="15" t="n">
        <v>13</v>
      </c>
      <c r="L5606" s="15" t="n">
        <v>2</v>
      </c>
      <c r="M5606" s="16" t="n">
        <v>0</v>
      </c>
      <c r="N5606" s="12" t="n">
        <v>0</v>
      </c>
      <c r="O5606" s="12" t="n">
        <v>0</v>
      </c>
      <c r="P5606" s="12" t="n">
        <v>0</v>
      </c>
      <c r="Q5606" s="23" t="n">
        <f>M5606/H5606</f>
        <v>0</v>
      </c>
    </row>
    <row r="5607" ht="22.5" customHeight="1">
      <c r="A5607" s="32"/>
      <c r="B5607" s="20"/>
      <c r="C5607" s="13" t="n">
        <v>11081056</v>
      </c>
      <c r="D5607" s="13" t="s">
        <v>82</v>
      </c>
      <c r="E5607" s="13" t="s">
        <v>86</v>
      </c>
      <c r="F5607" s="13" t="s">
        <v>15</v>
      </c>
      <c r="G5607" s="21" t="n">
        <v>0.2</v>
      </c>
      <c r="H5607" s="13" t="n">
        <v>50</v>
      </c>
      <c r="I5607" s="21" t="n">
        <f>G5607*H5607*7</f>
        <v>70</v>
      </c>
      <c r="J5607" s="14" t="s">
        <v>128</v>
      </c>
      <c r="K5607" s="15" t="n">
        <v>134</v>
      </c>
      <c r="L5607" s="15" t="n">
        <v>12</v>
      </c>
      <c r="M5607" s="16" t="n">
        <v>0</v>
      </c>
      <c r="N5607" s="12" t="n">
        <v>0</v>
      </c>
      <c r="O5607" s="12" t="n">
        <v>0</v>
      </c>
      <c r="P5607" s="12" t="n">
        <v>0</v>
      </c>
      <c r="Q5607" s="23" t="n">
        <f>M5607/H5607</f>
        <v>0</v>
      </c>
    </row>
    <row r="5608" ht="22.5" customHeight="1">
      <c r="A5608" s="32"/>
      <c r="B5608" s="20"/>
      <c r="C5608" s="13" t="n">
        <v>11078963</v>
      </c>
      <c r="D5608" s="13" t="s">
        <v>81</v>
      </c>
      <c r="E5608" s="13" t="s">
        <v>14</v>
      </c>
      <c r="F5608" s="13" t="s">
        <v>15</v>
      </c>
      <c r="G5608" s="21" t="n">
        <v>0.4</v>
      </c>
      <c r="H5608" s="13" t="n">
        <v>100</v>
      </c>
      <c r="I5608" s="21" t="n">
        <f>G5608*H5608*7</f>
        <v>280</v>
      </c>
      <c r="J5608" s="14" t="s">
        <v>128</v>
      </c>
      <c r="K5608" s="15" t="n">
        <v>5588</v>
      </c>
      <c r="L5608" s="15" t="n">
        <v>442</v>
      </c>
      <c r="M5608" s="16" t="n">
        <v>37</v>
      </c>
      <c r="N5608" s="12" t="n">
        <v>0.033</v>
      </c>
      <c r="O5608" s="12" t="n">
        <v>0.4</v>
      </c>
      <c r="P5608" s="12" t="n">
        <v>14.8</v>
      </c>
      <c r="Q5608" s="23" t="n">
        <f>M5608/H5608</f>
        <v>0.37</v>
      </c>
    </row>
    <row r="5609" ht="22.5" customHeight="1">
      <c r="A5609" s="32"/>
      <c r="B5609" s="20"/>
      <c r="C5609" s="13" t="n">
        <v>91538300</v>
      </c>
      <c r="D5609" s="13" t="s">
        <v>74</v>
      </c>
      <c r="E5609" s="13" t="s">
        <v>36</v>
      </c>
      <c r="F5609" s="13" t="s">
        <v>15</v>
      </c>
      <c r="G5609" s="21" t="n">
        <v>0.14</v>
      </c>
      <c r="H5609" s="13" t="n">
        <v>300</v>
      </c>
      <c r="I5609" s="21" t="n">
        <f>G5609*H5609*7</f>
        <v>294</v>
      </c>
      <c r="J5609" s="14" t="s">
        <v>128</v>
      </c>
      <c r="K5609" s="15" t="n">
        <v>2653</v>
      </c>
      <c r="L5609" s="15" t="n">
        <v>437</v>
      </c>
      <c r="M5609" s="16" t="n">
        <v>6</v>
      </c>
      <c r="N5609" s="12" t="n">
        <v>0.002</v>
      </c>
      <c r="O5609" s="12" t="n">
        <v>0.14</v>
      </c>
      <c r="P5609" s="12" t="n">
        <v>0.84</v>
      </c>
      <c r="Q5609" s="23" t="n">
        <f>M5609/H5609</f>
        <v>0.02</v>
      </c>
    </row>
    <row r="5610" ht="22.5" customHeight="1">
      <c r="A5610" s="32"/>
      <c r="B5610" s="20"/>
      <c r="C5610" s="13" t="n">
        <v>91538301</v>
      </c>
      <c r="D5610" s="13" t="s">
        <v>74</v>
      </c>
      <c r="E5610" s="13" t="s">
        <v>14</v>
      </c>
      <c r="F5610" s="13" t="s">
        <v>15</v>
      </c>
      <c r="G5610" s="21" t="n">
        <v>0.22</v>
      </c>
      <c r="H5610" s="13" t="n">
        <v>200</v>
      </c>
      <c r="I5610" s="21" t="n">
        <f>G5610*H5610*7</f>
        <v>308</v>
      </c>
      <c r="J5610" s="14" t="s">
        <v>128</v>
      </c>
      <c r="K5610" s="15" t="n">
        <v>345</v>
      </c>
      <c r="L5610" s="15" t="n">
        <v>119</v>
      </c>
      <c r="M5610" s="16" t="n">
        <v>3</v>
      </c>
      <c r="N5610" s="12" t="n">
        <v>0.006</v>
      </c>
      <c r="O5610" s="12" t="n">
        <v>0.22</v>
      </c>
      <c r="P5610" s="12" t="n">
        <v>0.66</v>
      </c>
      <c r="Q5610" s="23" t="n">
        <f>M5610/H5610</f>
        <v>0.015</v>
      </c>
    </row>
    <row r="5611" ht="22.5" customHeight="1">
      <c r="A5611" s="32"/>
      <c r="B5611" s="20"/>
      <c r="C5611" s="13" t="n">
        <v>91538306</v>
      </c>
      <c r="D5611" s="13" t="s">
        <v>74</v>
      </c>
      <c r="E5611" s="13" t="s">
        <v>71</v>
      </c>
      <c r="F5611" s="13" t="s">
        <v>15</v>
      </c>
      <c r="G5611" s="21" t="n">
        <v>0.18</v>
      </c>
      <c r="H5611" s="13" t="n">
        <v>250</v>
      </c>
      <c r="I5611" s="21" t="n">
        <f>G5611*H5611*7</f>
        <v>315</v>
      </c>
      <c r="J5611" s="14" t="s">
        <v>128</v>
      </c>
      <c r="K5611" s="15" t="n">
        <v>1325</v>
      </c>
      <c r="L5611" s="15" t="n">
        <v>328</v>
      </c>
      <c r="M5611" s="16" t="n">
        <v>1</v>
      </c>
      <c r="N5611" s="12" t="n">
        <v>0.001</v>
      </c>
      <c r="O5611" s="12" t="n">
        <v>0.18</v>
      </c>
      <c r="P5611" s="12" t="n">
        <v>0.18</v>
      </c>
      <c r="Q5611" s="23" t="n">
        <f>M5611/H5611</f>
        <v>0.004</v>
      </c>
    </row>
    <row r="5612" ht="22.5" customHeight="1">
      <c r="A5612" s="32"/>
      <c r="B5612" s="20"/>
      <c r="C5612" s="13" t="n">
        <v>91538307</v>
      </c>
      <c r="D5612" s="13" t="s">
        <v>74</v>
      </c>
      <c r="E5612" s="13" t="s">
        <v>17</v>
      </c>
      <c r="F5612" s="13" t="s">
        <v>15</v>
      </c>
      <c r="G5612" s="21" t="n">
        <v>0.22</v>
      </c>
      <c r="H5612" s="13" t="n">
        <v>200</v>
      </c>
      <c r="I5612" s="21" t="n">
        <f>G5612*H5612*7</f>
        <v>308</v>
      </c>
      <c r="J5612" s="14" t="s">
        <v>128</v>
      </c>
      <c r="K5612" s="15" t="n">
        <v>26</v>
      </c>
      <c r="L5612" s="15" t="n">
        <v>3</v>
      </c>
      <c r="M5612" s="16" t="n">
        <v>0</v>
      </c>
      <c r="N5612" s="12" t="n">
        <v>0</v>
      </c>
      <c r="O5612" s="12" t="n">
        <v>0</v>
      </c>
      <c r="P5612" s="12" t="n">
        <v>0</v>
      </c>
      <c r="Q5612" s="23" t="n">
        <f>M5612/H5612</f>
        <v>0</v>
      </c>
    </row>
    <row r="5613" ht="22.5" customHeight="1">
      <c r="A5613" s="32"/>
      <c r="B5613" s="20"/>
      <c r="C5613" s="13" t="n">
        <v>91538308</v>
      </c>
      <c r="D5613" s="13" t="s">
        <v>74</v>
      </c>
      <c r="E5613" s="13" t="s">
        <v>11</v>
      </c>
      <c r="F5613" s="13" t="s">
        <v>15</v>
      </c>
      <c r="G5613" s="21" t="n">
        <v>0.18</v>
      </c>
      <c r="H5613" s="13" t="n">
        <v>200</v>
      </c>
      <c r="I5613" s="21" t="n">
        <f>G5613*H5613*7</f>
        <v>252</v>
      </c>
      <c r="J5613" s="14" t="s">
        <v>128</v>
      </c>
      <c r="K5613" s="15" t="n">
        <v>67</v>
      </c>
      <c r="L5613" s="15" t="n">
        <v>8</v>
      </c>
      <c r="M5613" s="16" t="n">
        <v>0</v>
      </c>
      <c r="N5613" s="12" t="n">
        <v>0</v>
      </c>
      <c r="O5613" s="12" t="n">
        <v>0</v>
      </c>
      <c r="P5613" s="12" t="n">
        <v>0</v>
      </c>
      <c r="Q5613" s="23" t="n">
        <f>M5613/H5613</f>
        <v>0</v>
      </c>
    </row>
    <row r="5614" ht="22.5" customHeight="1">
      <c r="A5614" s="32"/>
      <c r="B5614" s="20"/>
      <c r="C5614" s="13" t="n">
        <v>91538309</v>
      </c>
      <c r="D5614" s="13" t="s">
        <v>74</v>
      </c>
      <c r="E5614" s="13" t="s">
        <v>46</v>
      </c>
      <c r="F5614" s="13" t="s">
        <v>15</v>
      </c>
      <c r="G5614" s="21" t="n">
        <v>0.18</v>
      </c>
      <c r="H5614" s="13" t="n">
        <v>198</v>
      </c>
      <c r="I5614" s="21" t="n">
        <f>G5614*H5614*7</f>
        <v>249.48</v>
      </c>
      <c r="J5614" s="14" t="s">
        <v>128</v>
      </c>
      <c r="K5614" s="15" t="n">
        <v>219</v>
      </c>
      <c r="L5614" s="15" t="n">
        <v>38</v>
      </c>
      <c r="M5614" s="16" t="n">
        <v>2</v>
      </c>
      <c r="N5614" s="12" t="n">
        <v>0.009</v>
      </c>
      <c r="O5614" s="12" t="n">
        <v>0.18</v>
      </c>
      <c r="P5614" s="12" t="n">
        <v>0.36</v>
      </c>
      <c r="Q5614" s="23" t="n">
        <f>M5614/H5614</f>
        <v>0.0101010101010101</v>
      </c>
    </row>
    <row r="5615" ht="22.5" customHeight="1">
      <c r="A5615" s="32"/>
      <c r="B5615" s="20"/>
      <c r="C5615" s="13" t="n">
        <v>11511535</v>
      </c>
      <c r="D5615" s="13" t="s">
        <v>81</v>
      </c>
      <c r="E5615" s="13" t="s">
        <v>14</v>
      </c>
      <c r="F5615" s="13" t="s">
        <v>26</v>
      </c>
      <c r="G5615" s="21" t="n">
        <v>0.3</v>
      </c>
      <c r="H5615" s="13" t="n">
        <v>200</v>
      </c>
      <c r="I5615" s="21" t="n">
        <f>G5615*H5615*7</f>
        <v>420</v>
      </c>
      <c r="J5615" s="14" t="s">
        <v>128</v>
      </c>
      <c r="K5615" s="15" t="n">
        <v>553734</v>
      </c>
      <c r="L5615" s="15" t="n">
        <v>1562</v>
      </c>
      <c r="M5615" s="16" t="n">
        <v>213</v>
      </c>
      <c r="N5615" s="12" t="n">
        <v>0.04</v>
      </c>
      <c r="O5615" s="12" t="n">
        <v>0.28</v>
      </c>
      <c r="P5615" s="12" t="n">
        <v>59.02</v>
      </c>
      <c r="Q5615" s="23" t="n">
        <f>M5615/H5615</f>
        <v>1.065</v>
      </c>
    </row>
    <row r="5616" ht="22.5" customHeight="1">
      <c r="A5616" s="32"/>
      <c r="B5616" s="20"/>
      <c r="C5616" s="13" t="n">
        <v>11792342</v>
      </c>
      <c r="D5616" s="13" t="s">
        <v>87</v>
      </c>
      <c r="E5616" s="13" t="s">
        <v>42</v>
      </c>
      <c r="F5616" s="13" t="s">
        <v>15</v>
      </c>
      <c r="G5616" s="21" t="n">
        <v>0.2</v>
      </c>
      <c r="H5616" s="13" t="n">
        <v>40</v>
      </c>
      <c r="I5616" s="21" t="n">
        <f>G5616*H5616*7</f>
        <v>56</v>
      </c>
      <c r="J5616" s="14" t="s">
        <v>128</v>
      </c>
      <c r="K5616" s="15" t="n">
        <v>18749</v>
      </c>
      <c r="L5616" s="15" t="n">
        <v>1154</v>
      </c>
      <c r="M5616" s="16" t="n">
        <v>2</v>
      </c>
      <c r="N5616" s="12" t="n">
        <v>0</v>
      </c>
      <c r="O5616" s="12" t="n">
        <v>0.2</v>
      </c>
      <c r="P5616" s="12" t="n">
        <v>0.4</v>
      </c>
      <c r="Q5616" s="23" t="n">
        <f>M5616/H5616</f>
        <v>0.05</v>
      </c>
    </row>
    <row r="5617" ht="22.5" customHeight="1">
      <c r="A5617" s="32"/>
      <c r="B5617" s="20"/>
      <c r="C5617" s="13" t="n">
        <v>5365722</v>
      </c>
      <c r="D5617" s="13" t="s">
        <v>67</v>
      </c>
      <c r="E5617" s="13" t="s">
        <v>65</v>
      </c>
      <c r="F5617" s="13" t="s">
        <v>12</v>
      </c>
      <c r="G5617" s="21" t="n">
        <v>0.3</v>
      </c>
      <c r="H5617" s="13" t="n">
        <v>50</v>
      </c>
      <c r="I5617" s="21" t="n">
        <f>G5617*H5617*7</f>
        <v>105</v>
      </c>
      <c r="J5617" s="14" t="s">
        <v>128</v>
      </c>
      <c r="K5617" s="15" t="n">
        <v>16795</v>
      </c>
      <c r="L5617" s="15" t="n">
        <v>4882</v>
      </c>
      <c r="M5617" s="16" t="n">
        <v>23</v>
      </c>
      <c r="N5617" s="12" t="n">
        <v>0.002</v>
      </c>
      <c r="O5617" s="12" t="n">
        <v>0.334</v>
      </c>
      <c r="P5617" s="12" t="n">
        <v>7.6716</v>
      </c>
      <c r="Q5617" s="23" t="n">
        <f>M5617/H5617</f>
        <v>0.46</v>
      </c>
    </row>
    <row r="5618" ht="22.5" customHeight="1">
      <c r="A5618" s="32"/>
      <c r="B5618" s="20"/>
      <c r="C5618" s="13" t="n">
        <v>11924654</v>
      </c>
      <c r="D5618" s="13" t="s">
        <v>67</v>
      </c>
      <c r="E5618" s="13" t="s">
        <v>65</v>
      </c>
      <c r="F5618" s="13" t="s">
        <v>12</v>
      </c>
      <c r="G5618" s="21" t="n">
        <v>0.3</v>
      </c>
      <c r="H5618" s="13" t="n">
        <v>50</v>
      </c>
      <c r="I5618" s="21" t="n">
        <f>G5618*H5618*7</f>
        <v>105</v>
      </c>
      <c r="J5618" s="14" t="s">
        <v>128</v>
      </c>
      <c r="K5618" s="15" t="n">
        <v>479</v>
      </c>
      <c r="L5618" s="15" t="n">
        <v>152</v>
      </c>
      <c r="M5618" s="16" t="n">
        <v>0</v>
      </c>
      <c r="N5618" s="12" t="n">
        <v>0</v>
      </c>
      <c r="O5618" s="12" t="n">
        <v>0</v>
      </c>
      <c r="P5618" s="12" t="n">
        <v>0.0678</v>
      </c>
      <c r="Q5618" s="23" t="n">
        <f>M5618/H5618</f>
        <v>0</v>
      </c>
    </row>
    <row r="5619" ht="22.5" customHeight="1">
      <c r="A5619" s="32"/>
      <c r="B5619" s="20"/>
      <c r="C5619" s="13" t="n">
        <v>12011132</v>
      </c>
      <c r="D5619" s="13" t="s">
        <v>88</v>
      </c>
      <c r="E5619" s="13" t="s">
        <v>14</v>
      </c>
      <c r="F5619" s="13" t="s">
        <v>15</v>
      </c>
      <c r="G5619" s="21" t="n">
        <v>0.2</v>
      </c>
      <c r="H5619" s="13" t="n">
        <v>100</v>
      </c>
      <c r="I5619" s="21" t="n">
        <f>G5619*H5619*7</f>
        <v>140</v>
      </c>
      <c r="J5619" s="14" t="s">
        <v>128</v>
      </c>
      <c r="K5619" s="15" t="n">
        <v>30299</v>
      </c>
      <c r="L5619" s="15" t="n">
        <v>13292</v>
      </c>
      <c r="M5619" s="16" t="n">
        <v>100</v>
      </c>
      <c r="N5619" s="12" t="n">
        <v>0.002</v>
      </c>
      <c r="O5619" s="12" t="n">
        <v>0.2</v>
      </c>
      <c r="P5619" s="12" t="n">
        <v>20</v>
      </c>
      <c r="Q5619" s="23" t="n">
        <f>M5619/H5619</f>
        <v>1</v>
      </c>
    </row>
    <row r="5620" ht="22.5" customHeight="1">
      <c r="A5620" s="32"/>
      <c r="B5620" s="20"/>
      <c r="C5620" s="13" t="n">
        <v>12039225</v>
      </c>
      <c r="D5620" s="13" t="s">
        <v>90</v>
      </c>
      <c r="E5620" s="13" t="s">
        <v>36</v>
      </c>
      <c r="F5620" s="13" t="s">
        <v>15</v>
      </c>
      <c r="G5620" s="21" t="n">
        <v>0.2</v>
      </c>
      <c r="H5620" s="13" t="n">
        <v>100</v>
      </c>
      <c r="I5620" s="21" t="n">
        <f>G5620*H5620*7</f>
        <v>140</v>
      </c>
      <c r="J5620" s="14" t="s">
        <v>128</v>
      </c>
      <c r="K5620" s="15" t="n">
        <v>15224</v>
      </c>
      <c r="L5620" s="15" t="n">
        <v>6968</v>
      </c>
      <c r="M5620" s="16" t="n">
        <v>38</v>
      </c>
      <c r="N5620" s="12" t="n">
        <v>0.001</v>
      </c>
      <c r="O5620" s="12" t="n">
        <v>0.2</v>
      </c>
      <c r="P5620" s="12" t="n">
        <v>7.6</v>
      </c>
      <c r="Q5620" s="23" t="n">
        <f>M5620/H5620</f>
        <v>0.38</v>
      </c>
    </row>
    <row r="5621" ht="22.5" customHeight="1">
      <c r="A5621" s="32"/>
      <c r="B5621" s="20"/>
      <c r="C5621" s="13" t="n">
        <v>12072287</v>
      </c>
      <c r="D5621" s="13" t="s">
        <v>81</v>
      </c>
      <c r="E5621" s="13" t="s">
        <v>14</v>
      </c>
      <c r="F5621" s="13" t="s">
        <v>15</v>
      </c>
      <c r="G5621" s="21" t="n">
        <v>0.5</v>
      </c>
      <c r="H5621" s="13" t="n">
        <v>200</v>
      </c>
      <c r="I5621" s="21" t="n">
        <f>G5621*H5621*7</f>
        <v>700</v>
      </c>
      <c r="J5621" s="14" t="s">
        <v>128</v>
      </c>
      <c r="K5621" s="15" t="n">
        <v>3336</v>
      </c>
      <c r="L5621" s="15" t="n">
        <v>1327</v>
      </c>
      <c r="M5621" s="16" t="n">
        <v>52</v>
      </c>
      <c r="N5621" s="12" t="n">
        <v>0.002</v>
      </c>
      <c r="O5621" s="12" t="n">
        <v>0.042</v>
      </c>
      <c r="P5621" s="12" t="n">
        <v>2.201</v>
      </c>
      <c r="Q5621" s="23" t="n">
        <f>M5621/H5621</f>
        <v>0.26</v>
      </c>
    </row>
    <row r="5622" ht="22.5" customHeight="1">
      <c r="A5622" s="19"/>
      <c r="C5622" s="11"/>
      <c r="D5622" s="11"/>
      <c r="E5622" s="11"/>
      <c r="F5622" s="11"/>
      <c r="G5622" s="18"/>
      <c r="H5622" s="11"/>
      <c r="I5622" s="18"/>
      <c r="J5622" s="11"/>
      <c r="K5622" s="16"/>
      <c r="L5622" s="16"/>
      <c r="M5622" s="16"/>
      <c r="N5622" s="16"/>
      <c r="O5622" s="16"/>
      <c r="P5622" s="71"/>
      <c r="Q5622" s="8"/>
    </row>
    <row r="5623" ht="22.5" customHeight="1">
      <c r="A5623" s="19" t="s">
        <v>123</v>
      </c>
      <c r="B5623" s="9" t="s">
        <v>143</v>
      </c>
      <c r="C5623" s="11"/>
      <c r="D5623" s="11"/>
      <c r="E5623" s="11"/>
      <c r="F5623" s="11"/>
      <c r="G5623" s="18"/>
      <c r="H5623" s="11"/>
      <c r="I5623" s="18"/>
      <c r="J5623" s="11"/>
      <c r="K5623" s="22" t="n">
        <f>K5626+K5629+K5632+K5635+K5638+K5641+K5644+K5647+K5650+K5653+K5656+K5659+K5662+K5665+K5668+K5671+K5674+K5677+K5680+K5683+K5686+K5689+K5692+K5695+K5698+K5701+K5704+K5707+K5710+K5713+K5716+K5719+K5722+K5725+K5728+K5731+K5734+K5737+K5740+K5743+K5746+K5749+K5752+K5755+K5758+K5761+K5764+K5767+K5770+K5773+K5776+K5779+K5782+K5785+K5788+K5791+K5794+K5797+K5800+K5803+K5806+K5809+K5812+K5815+K5818+K5821+K5824+K5827+K5830+K5833+K5836+K5839+K5842+K5845+K5848+K5851+K5854+K5857+K5860+K5863+K5866+K5869+K5872+K5875+K5878+K5881+K5884+K5887+K5890+K5893+K5896+K5899+K5050+K5902+K5905+K5908+K5911+K5914+K5917+K5920+K5923+K5926+K5929+K5932+K5935+K5938+K5941+K5944+K5947+K5950+K5953+K5956+K5959+K5962+K5965+K5968+K5971+K5974+K5977+K5980+K5983+K5986+K5989+K5992+K5995+K5998+K6001+K6004+K6007+K6010+K6013+K6016+K6019</f>
        <v>12165301</v>
      </c>
      <c r="L5623" s="22" t="n">
        <f>L5626+L5629+L5632+L5635+L5638+L5641+L5644+L5647+L5650+L5653+L5656+L5659+L5662+L5665+L5668+L5671+L5674+L5677+L5680+L5683+L5686+L5689+L5692+L5695+L5698+L5701+L5704+L5707+L5710+L5713+L5716+L5719+L5722+L5725+L5728+L5731+L5734+L5737+L5740+L5743+L5746+L5749+L5752+L5755+L5758+L5761+L5764+L5767+L5770+L5773+L5776+L5779+L5782+L5785+L5788+L5791+L5794+L5797+L5800+L5803+L5806+L5809+L5812+L5815+L5818+L5821+L5824+L5827+L5830+L5833+L5836+L5839+L5842+L5845+L5848+L5851+L5854+L5857+L5860+L5863+L5866+L5869+L5872+L5875+L5878+L5881+L5884+L5887+L5890+L5893+L5896+L5899+L5050+L5902+L5905+L5908+L5911+L5914+L5917+L5920+L5923+L5926+L5929+L5932+L5935+L5938+L5941+L5944+L5947+L5950+L5953+L5956+L5959+L5962+L5965+L5968+L5971+L5974+L5977+L5980+L5983+L5986+L5989+L5992+L5995+L5998+L6001+L6004+L6007+L6010+L6013+L6016+L6019</f>
        <v>1532338</v>
      </c>
      <c r="M5623" s="16"/>
      <c r="N5623" s="16"/>
      <c r="O5623" s="16"/>
      <c r="P5623" s="25" t="n">
        <f>P5626+P5629+P5632+P5635+P5638+P5641+P5644+P5647+P5650+P5653+P5656+P5659+P5662+P5665+P5668+P5671+P5674+P5677+P5680+P5683+P5686+P5689+P5692+P5695+P5698+P5701+P5704+P5707+P5710+P5713+P5716+P5719+P5722+P5725+P5728+P5731+P5734+P5737+P5740+P5743+P5746+P5749+P5752+P5755+P5758+P5761+P5764+P5767+P5770+P5773+P5776+P5779+P5782+P5785+P5788+P5791+P5794+P5797+P5800+P5803+P5806+P5809+P5812+P5815+P5818+P5821+P5824+P5827+P5830+P5833+P5836+P5839+P5842+P5845+P5848+P5851+P5854+P5857+P5860+P5863+P5866+P5869+P5872+P5875+P5878+P5881+P5884+P5887+P5890+P5893+P5896+P5899+P5050+P5902+P5905+P5908+P5911+P5914+P5917+P5920+P5923+P5926+P5929+P5932+P5935+P5938+P5941+P5944+P5947+P5950+P5953+P5956+P5959+P5962+P5965+P5968+P5971+P5974+P5977+P5980+P5983+P5986+P5989+P5992+P5995+P5998+P6001+P6004+P6007+P6010+P6013+P6016+P6019</f>
        <v>4429.2929</v>
      </c>
      <c r="Q5623" s="8"/>
    </row>
    <row r="5624" ht="22.5" customHeight="1">
      <c r="A5624" s="81" t="n">
        <v>46276</v>
      </c>
      <c r="B5624" s="76" t="s">
        <v>125</v>
      </c>
      <c r="C5624" s="13" t="n">
        <v>10813123</v>
      </c>
      <c r="D5624" s="13" t="s">
        <v>10</v>
      </c>
      <c r="E5624" s="13" t="s">
        <v>11</v>
      </c>
      <c r="F5624" s="13" t="s">
        <v>12</v>
      </c>
      <c r="G5624" s="24" t="n">
        <v>0.25</v>
      </c>
      <c r="H5624" s="13" t="n">
        <v>1000</v>
      </c>
      <c r="I5624" s="21" t="n">
        <f>G5624*H5624*7</f>
        <v>1750</v>
      </c>
      <c r="J5624" s="13" t="s">
        <v>126</v>
      </c>
      <c r="K5624" s="11" t="n">
        <v>12843</v>
      </c>
      <c r="L5624" s="11" t="n">
        <v>612</v>
      </c>
      <c r="M5624" s="11" t="n">
        <v>1</v>
      </c>
      <c r="N5624" s="12" t="n">
        <v>0</v>
      </c>
      <c r="O5624" s="12" t="n">
        <v>3.5929</v>
      </c>
      <c r="P5624" s="12" t="n">
        <v>3.5929</v>
      </c>
      <c r="Q5624" s="23" t="n">
        <f>M5626/H5624</f>
        <v>0.086</v>
      </c>
    </row>
    <row r="5625" ht="22.5" customHeight="1">
      <c r="A5625" s="78"/>
      <c r="B5625" s="34"/>
      <c r="C5625" s="13"/>
      <c r="D5625" s="20"/>
      <c r="E5625" s="20"/>
      <c r="F5625" s="20"/>
      <c r="G5625" s="29"/>
      <c r="H5625" s="20"/>
      <c r="I5625" s="20"/>
      <c r="J5625" s="13" t="s">
        <v>127</v>
      </c>
      <c r="K5625" s="11" t="n">
        <v>31105</v>
      </c>
      <c r="L5625" s="11" t="n">
        <v>2022</v>
      </c>
      <c r="M5625" s="11" t="n">
        <v>30</v>
      </c>
      <c r="N5625" s="12" t="n">
        <v>0.007</v>
      </c>
      <c r="O5625" s="12" t="n">
        <v>0.459</v>
      </c>
      <c r="P5625" s="12" t="n">
        <v>13.7581</v>
      </c>
      <c r="Q5625" s="26"/>
    </row>
    <row r="5626" ht="22.5" customHeight="1">
      <c r="A5626" s="78"/>
      <c r="B5626" s="34"/>
      <c r="C5626" s="13"/>
      <c r="D5626" s="20"/>
      <c r="E5626" s="20"/>
      <c r="F5626" s="20"/>
      <c r="G5626" s="29"/>
      <c r="H5626" s="20"/>
      <c r="I5626" s="20"/>
      <c r="J5626" s="13" t="s">
        <v>128</v>
      </c>
      <c r="K5626" s="11" t="n">
        <v>73607</v>
      </c>
      <c r="L5626" s="11" t="n">
        <v>5516</v>
      </c>
      <c r="M5626" s="11" t="n">
        <v>86</v>
      </c>
      <c r="N5626" s="12" t="n">
        <v>0.006</v>
      </c>
      <c r="O5626" s="12" t="n">
        <v>0.4052</v>
      </c>
      <c r="P5626" s="12" t="n">
        <v>34.8479</v>
      </c>
      <c r="Q5626" s="26"/>
    </row>
    <row r="5627" ht="22.5" customHeight="1">
      <c r="A5627" s="78"/>
      <c r="B5627" s="34"/>
      <c r="C5627" s="13" t="n">
        <v>1745925</v>
      </c>
      <c r="D5627" s="13" t="s">
        <v>13</v>
      </c>
      <c r="E5627" s="13" t="s">
        <v>14</v>
      </c>
      <c r="F5627" s="13" t="s">
        <v>15</v>
      </c>
      <c r="G5627" s="24" t="n">
        <v>0.15</v>
      </c>
      <c r="H5627" s="13" t="n">
        <v>500</v>
      </c>
      <c r="I5627" s="21" t="n">
        <f>G5627*H5627*7</f>
        <v>525</v>
      </c>
      <c r="J5627" s="13" t="s">
        <v>126</v>
      </c>
      <c r="K5627" s="17" t="n">
        <v>22</v>
      </c>
      <c r="L5627" s="15" t="n">
        <v>7</v>
      </c>
      <c r="M5627" s="15" t="n">
        <v>0</v>
      </c>
      <c r="N5627" s="12" t="n">
        <v>0</v>
      </c>
      <c r="O5627" s="12" t="n">
        <v>0</v>
      </c>
      <c r="P5627" s="12" t="n">
        <v>0</v>
      </c>
      <c r="Q5627" s="23" t="n">
        <f>M5629/H5627</f>
        <v>0.72</v>
      </c>
    </row>
    <row r="5628" ht="22.5" customHeight="1">
      <c r="A5628" s="78"/>
      <c r="B5628" s="34"/>
      <c r="C5628" s="13"/>
      <c r="D5628" s="20"/>
      <c r="E5628" s="20"/>
      <c r="F5628" s="20"/>
      <c r="G5628" s="29"/>
      <c r="H5628" s="20"/>
      <c r="I5628" s="20"/>
      <c r="J5628" s="13" t="s">
        <v>127</v>
      </c>
      <c r="K5628" s="17" t="n">
        <v>4477</v>
      </c>
      <c r="L5628" s="15" t="n">
        <v>2001</v>
      </c>
      <c r="M5628" s="15" t="n">
        <v>52</v>
      </c>
      <c r="N5628" s="12" t="n">
        <v>0.004</v>
      </c>
      <c r="O5628" s="12" t="n">
        <v>0.15</v>
      </c>
      <c r="P5628" s="12" t="n">
        <v>7.8</v>
      </c>
      <c r="Q5628" s="26"/>
    </row>
    <row r="5629" ht="22.5" customHeight="1">
      <c r="A5629" s="78"/>
      <c r="B5629" s="34"/>
      <c r="C5629" s="13"/>
      <c r="D5629" s="20"/>
      <c r="E5629" s="20"/>
      <c r="F5629" s="20"/>
      <c r="G5629" s="29"/>
      <c r="H5629" s="20"/>
      <c r="I5629" s="20"/>
      <c r="J5629" s="13" t="s">
        <v>128</v>
      </c>
      <c r="K5629" s="15" t="n">
        <v>44984</v>
      </c>
      <c r="L5629" s="15" t="n">
        <v>21098</v>
      </c>
      <c r="M5629" s="15" t="n">
        <v>360</v>
      </c>
      <c r="N5629" s="12" t="n">
        <v>0.003</v>
      </c>
      <c r="O5629" s="12" t="n">
        <v>0.15</v>
      </c>
      <c r="P5629" s="12" t="n">
        <v>54</v>
      </c>
      <c r="Q5629" s="26"/>
    </row>
    <row r="5630" ht="22.5" customHeight="1">
      <c r="A5630" s="78"/>
      <c r="B5630" s="34"/>
      <c r="C5630" s="13" t="n">
        <v>6951600</v>
      </c>
      <c r="D5630" s="13" t="s">
        <v>16</v>
      </c>
      <c r="E5630" s="13" t="s">
        <v>17</v>
      </c>
      <c r="F5630" s="13" t="s">
        <v>15</v>
      </c>
      <c r="G5630" s="24" t="n">
        <v>0.17</v>
      </c>
      <c r="H5630" s="13" t="n">
        <v>100</v>
      </c>
      <c r="I5630" s="21" t="n">
        <f>G5630*H5630*7</f>
        <v>119</v>
      </c>
      <c r="J5630" s="13" t="s">
        <v>126</v>
      </c>
      <c r="K5630" s="15" t="n">
        <v>839</v>
      </c>
      <c r="L5630" s="15" t="n">
        <v>435</v>
      </c>
      <c r="M5630" s="15" t="n">
        <v>0</v>
      </c>
      <c r="N5630" s="12" t="n">
        <v>0</v>
      </c>
      <c r="O5630" s="12" t="n">
        <v>0</v>
      </c>
      <c r="P5630" s="12" t="n">
        <v>0</v>
      </c>
      <c r="Q5630" s="23" t="n">
        <f>M5632/H5630</f>
        <v>1</v>
      </c>
    </row>
    <row r="5631" ht="22.5" customHeight="1">
      <c r="A5631" s="78"/>
      <c r="B5631" s="34"/>
      <c r="C5631" s="13"/>
      <c r="D5631" s="20"/>
      <c r="E5631" s="20"/>
      <c r="F5631" s="20"/>
      <c r="G5631" s="29"/>
      <c r="H5631" s="20"/>
      <c r="I5631" s="20"/>
      <c r="J5631" s="13" t="s">
        <v>127</v>
      </c>
      <c r="K5631" s="15" t="n">
        <v>10567</v>
      </c>
      <c r="L5631" s="15" t="n">
        <v>5252</v>
      </c>
      <c r="M5631" s="15" t="n">
        <v>39</v>
      </c>
      <c r="N5631" s="12" t="n">
        <v>0.001</v>
      </c>
      <c r="O5631" s="12" t="n">
        <v>0.173</v>
      </c>
      <c r="P5631" s="12" t="n">
        <v>6.766</v>
      </c>
      <c r="Q5631" s="26"/>
    </row>
    <row r="5632" ht="22.5" customHeight="1">
      <c r="A5632" s="78"/>
      <c r="B5632" s="34"/>
      <c r="C5632" s="13"/>
      <c r="D5632" s="20"/>
      <c r="E5632" s="20"/>
      <c r="F5632" s="20"/>
      <c r="G5632" s="29"/>
      <c r="H5632" s="20"/>
      <c r="I5632" s="20"/>
      <c r="J5632" s="13" t="s">
        <v>128</v>
      </c>
      <c r="K5632" s="15" t="n">
        <v>21662</v>
      </c>
      <c r="L5632" s="15" t="n">
        <v>10073</v>
      </c>
      <c r="M5632" s="15" t="n">
        <v>100</v>
      </c>
      <c r="N5632" s="12" t="n">
        <v>0.002</v>
      </c>
      <c r="O5632" s="12" t="n">
        <v>0.174</v>
      </c>
      <c r="P5632" s="12" t="n">
        <v>17.374</v>
      </c>
      <c r="Q5632" s="26"/>
    </row>
    <row r="5633" ht="22.5" customHeight="1">
      <c r="A5633" s="78"/>
      <c r="B5633" s="34"/>
      <c r="C5633" s="13" t="n">
        <v>6951594</v>
      </c>
      <c r="D5633" s="13" t="s">
        <v>16</v>
      </c>
      <c r="E5633" s="13" t="s">
        <v>18</v>
      </c>
      <c r="F5633" s="13" t="s">
        <v>15</v>
      </c>
      <c r="G5633" s="24" t="n">
        <v>0.7</v>
      </c>
      <c r="H5633" s="13" t="n">
        <v>400</v>
      </c>
      <c r="I5633" s="21" t="n">
        <f>G5633*H5633*7</f>
        <v>1960</v>
      </c>
      <c r="J5633" s="13" t="s">
        <v>126</v>
      </c>
      <c r="K5633" s="15" t="n">
        <v>1600</v>
      </c>
      <c r="L5633" s="15" t="n">
        <v>680</v>
      </c>
      <c r="M5633" s="15" t="n">
        <v>0</v>
      </c>
      <c r="N5633" s="12" t="n">
        <v>0</v>
      </c>
      <c r="O5633" s="12" t="n">
        <v>0</v>
      </c>
      <c r="P5633" s="12" t="n">
        <v>0</v>
      </c>
      <c r="Q5633" s="23" t="n">
        <f>M5635/H5633</f>
        <v>0.675</v>
      </c>
    </row>
    <row r="5634" ht="22.5" customHeight="1">
      <c r="A5634" s="78"/>
      <c r="B5634" s="34"/>
      <c r="C5634" s="13"/>
      <c r="D5634" s="20"/>
      <c r="E5634" s="20"/>
      <c r="F5634" s="20"/>
      <c r="G5634" s="29"/>
      <c r="H5634" s="20"/>
      <c r="I5634" s="20"/>
      <c r="J5634" s="13" t="s">
        <v>127</v>
      </c>
      <c r="K5634" s="15" t="n">
        <v>32347</v>
      </c>
      <c r="L5634" s="15" t="n">
        <v>14067</v>
      </c>
      <c r="M5634" s="15" t="n">
        <v>82</v>
      </c>
      <c r="N5634" s="12" t="n">
        <v>0.004</v>
      </c>
      <c r="O5634" s="12" t="n">
        <v>0.7</v>
      </c>
      <c r="P5634" s="12" t="n">
        <v>57.4</v>
      </c>
      <c r="Q5634" s="26"/>
    </row>
    <row r="5635" ht="22.5" customHeight="1">
      <c r="A5635" s="78"/>
      <c r="B5635" s="34"/>
      <c r="C5635" s="13"/>
      <c r="D5635" s="20"/>
      <c r="E5635" s="20"/>
      <c r="F5635" s="20"/>
      <c r="G5635" s="29"/>
      <c r="H5635" s="20"/>
      <c r="I5635" s="20"/>
      <c r="J5635" s="13" t="s">
        <v>128</v>
      </c>
      <c r="K5635" s="15" t="n">
        <v>137753</v>
      </c>
      <c r="L5635" s="15" t="n">
        <v>60510</v>
      </c>
      <c r="M5635" s="15" t="n">
        <v>270</v>
      </c>
      <c r="N5635" s="12" t="n">
        <v>0.003</v>
      </c>
      <c r="O5635" s="12" t="n">
        <v>0.7</v>
      </c>
      <c r="P5635" s="12" t="n">
        <v>189</v>
      </c>
      <c r="Q5635" s="26"/>
    </row>
    <row r="5636" ht="22.5" customHeight="1">
      <c r="A5636" s="78"/>
      <c r="B5636" s="34"/>
      <c r="C5636" s="13" t="n">
        <v>2732727</v>
      </c>
      <c r="D5636" s="13" t="s">
        <v>10</v>
      </c>
      <c r="E5636" s="13" t="s">
        <v>19</v>
      </c>
      <c r="F5636" s="13" t="s">
        <v>15</v>
      </c>
      <c r="G5636" s="24" t="n">
        <v>0.25</v>
      </c>
      <c r="H5636" s="13" t="n">
        <v>1000</v>
      </c>
      <c r="I5636" s="21" t="n">
        <f>G5636*H5636*7</f>
        <v>1750</v>
      </c>
      <c r="J5636" s="13" t="s">
        <v>126</v>
      </c>
      <c r="K5636" s="15" t="n">
        <v>581</v>
      </c>
      <c r="L5636" s="15" t="n">
        <v>237</v>
      </c>
      <c r="M5636" s="15" t="n">
        <v>18</v>
      </c>
      <c r="N5636" s="12" t="n">
        <v>0.019</v>
      </c>
      <c r="O5636" s="12" t="n">
        <v>0.25</v>
      </c>
      <c r="P5636" s="12" t="n">
        <v>4.5</v>
      </c>
      <c r="Q5636" s="23" t="n">
        <f>M5638/H5636</f>
        <v>0.502</v>
      </c>
    </row>
    <row r="5637" ht="22.5" customHeight="1">
      <c r="A5637" s="78"/>
      <c r="B5637" s="34"/>
      <c r="C5637" s="13"/>
      <c r="D5637" s="20"/>
      <c r="E5637" s="20"/>
      <c r="F5637" s="20"/>
      <c r="G5637" s="29"/>
      <c r="H5637" s="20"/>
      <c r="I5637" s="20"/>
      <c r="J5637" s="13" t="s">
        <v>127</v>
      </c>
      <c r="K5637" s="15" t="n">
        <v>11077</v>
      </c>
      <c r="L5637" s="15" t="n">
        <v>3679</v>
      </c>
      <c r="M5637" s="15" t="n">
        <v>123</v>
      </c>
      <c r="N5637" s="12" t="n">
        <v>0.008</v>
      </c>
      <c r="O5637" s="12" t="n">
        <v>0.25</v>
      </c>
      <c r="P5637" s="12" t="n">
        <v>30.75</v>
      </c>
      <c r="Q5637" s="26"/>
    </row>
    <row r="5638" ht="22.5" customHeight="1">
      <c r="A5638" s="78"/>
      <c r="B5638" s="34"/>
      <c r="C5638" s="13"/>
      <c r="D5638" s="20"/>
      <c r="E5638" s="20"/>
      <c r="F5638" s="20"/>
      <c r="G5638" s="29"/>
      <c r="H5638" s="20"/>
      <c r="I5638" s="20"/>
      <c r="J5638" s="13" t="s">
        <v>128</v>
      </c>
      <c r="K5638" s="15" t="n">
        <v>37764</v>
      </c>
      <c r="L5638" s="15" t="n">
        <v>11790</v>
      </c>
      <c r="M5638" s="15" t="n">
        <v>502</v>
      </c>
      <c r="N5638" s="12" t="n">
        <v>0.011</v>
      </c>
      <c r="O5638" s="12" t="n">
        <v>0.25</v>
      </c>
      <c r="P5638" s="12" t="n">
        <v>125.5</v>
      </c>
      <c r="Q5638" s="26"/>
    </row>
    <row r="5639" ht="22.5" customHeight="1">
      <c r="A5639" s="78"/>
      <c r="B5639" s="34"/>
      <c r="C5639" s="13" t="n">
        <v>5619156</v>
      </c>
      <c r="D5639" s="13" t="s">
        <v>10</v>
      </c>
      <c r="E5639" s="13" t="s">
        <v>19</v>
      </c>
      <c r="F5639" s="13" t="s">
        <v>12</v>
      </c>
      <c r="G5639" s="24" t="n">
        <v>0.24</v>
      </c>
      <c r="H5639" s="13" t="n">
        <v>500</v>
      </c>
      <c r="I5639" s="21" t="n">
        <f>G5639*H5639*7</f>
        <v>840</v>
      </c>
      <c r="J5639" s="13" t="s">
        <v>126</v>
      </c>
      <c r="K5639" s="15" t="n">
        <v>1978</v>
      </c>
      <c r="L5639" s="15" t="n">
        <v>411</v>
      </c>
      <c r="M5639" s="15" t="n">
        <v>1</v>
      </c>
      <c r="N5639" s="12" t="n">
        <v>0</v>
      </c>
      <c r="O5639" s="12" t="n">
        <v>0.0683</v>
      </c>
      <c r="P5639" s="12" t="n">
        <v>0.0683</v>
      </c>
      <c r="Q5639" s="23" t="n">
        <f>M5641/H5639</f>
        <v>0.01</v>
      </c>
    </row>
    <row r="5640" ht="22.5" customHeight="1">
      <c r="A5640" s="78"/>
      <c r="B5640" s="34"/>
      <c r="C5640" s="13"/>
      <c r="D5640" s="20"/>
      <c r="E5640" s="20"/>
      <c r="F5640" s="20"/>
      <c r="G5640" s="29"/>
      <c r="H5640" s="20"/>
      <c r="I5640" s="20"/>
      <c r="J5640" s="13" t="s">
        <v>127</v>
      </c>
      <c r="K5640" s="15" t="n">
        <v>41499</v>
      </c>
      <c r="L5640" s="15" t="n">
        <v>8400</v>
      </c>
      <c r="M5640" s="15" t="n">
        <v>3</v>
      </c>
      <c r="N5640" s="12" t="n">
        <v>0</v>
      </c>
      <c r="O5640" s="12" t="n">
        <v>0.364</v>
      </c>
      <c r="P5640" s="12" t="n">
        <v>1.0918</v>
      </c>
      <c r="Q5640" s="26"/>
    </row>
    <row r="5641" ht="22.5" customHeight="1">
      <c r="A5641" s="78"/>
      <c r="B5641" s="34"/>
      <c r="C5641" s="13"/>
      <c r="D5641" s="20"/>
      <c r="E5641" s="20"/>
      <c r="F5641" s="20"/>
      <c r="G5641" s="29"/>
      <c r="H5641" s="20"/>
      <c r="I5641" s="20"/>
      <c r="J5641" s="13" t="s">
        <v>128</v>
      </c>
      <c r="K5641" s="15" t="n">
        <v>89558</v>
      </c>
      <c r="L5641" s="15" t="n">
        <v>18705</v>
      </c>
      <c r="M5641" s="15" t="n">
        <v>5</v>
      </c>
      <c r="N5641" s="12" t="n">
        <v>0</v>
      </c>
      <c r="O5641" s="12" t="n">
        <v>0.539</v>
      </c>
      <c r="P5641" s="12" t="n">
        <v>2.6966</v>
      </c>
      <c r="Q5641" s="26"/>
    </row>
    <row r="5642" ht="22.5" customHeight="1">
      <c r="A5642" s="78"/>
      <c r="B5642" s="34"/>
      <c r="C5642" s="13" t="n">
        <v>6425889</v>
      </c>
      <c r="D5642" s="13" t="s">
        <v>10</v>
      </c>
      <c r="E5642" s="13" t="s">
        <v>20</v>
      </c>
      <c r="F5642" s="13" t="s">
        <v>15</v>
      </c>
      <c r="G5642" s="24" t="n">
        <v>0.25</v>
      </c>
      <c r="H5642" s="13" t="n">
        <v>400</v>
      </c>
      <c r="I5642" s="21" t="n">
        <f>G5642*H5642*7</f>
        <v>700</v>
      </c>
      <c r="J5642" s="13" t="s">
        <v>126</v>
      </c>
      <c r="K5642" s="15" t="n">
        <v>66</v>
      </c>
      <c r="L5642" s="15" t="n">
        <v>10</v>
      </c>
      <c r="M5642" s="15" t="n">
        <v>0</v>
      </c>
      <c r="N5642" s="12" t="n">
        <v>0</v>
      </c>
      <c r="O5642" s="12" t="n">
        <v>0</v>
      </c>
      <c r="P5642" s="12" t="n">
        <v>0</v>
      </c>
      <c r="Q5642" s="23" t="n">
        <v>0.003</v>
      </c>
    </row>
    <row r="5643" ht="22.5" customHeight="1">
      <c r="A5643" s="78"/>
      <c r="B5643" s="34"/>
      <c r="C5643" s="13"/>
      <c r="D5643" s="20"/>
      <c r="E5643" s="20"/>
      <c r="F5643" s="20"/>
      <c r="G5643" s="29"/>
      <c r="H5643" s="20"/>
      <c r="I5643" s="20"/>
      <c r="J5643" s="13" t="s">
        <v>127</v>
      </c>
      <c r="K5643" s="15" t="n">
        <v>4177</v>
      </c>
      <c r="L5643" s="36" t="n">
        <v>1527</v>
      </c>
      <c r="M5643" s="15" t="n">
        <v>19</v>
      </c>
      <c r="N5643" s="12" t="n">
        <v>0.003</v>
      </c>
      <c r="O5643" s="12" t="n">
        <v>0.253</v>
      </c>
      <c r="P5643" s="12" t="n">
        <v>4.8</v>
      </c>
      <c r="Q5643" s="26"/>
    </row>
    <row r="5644" ht="22.5" customHeight="1">
      <c r="A5644" s="78"/>
      <c r="B5644" s="34"/>
      <c r="C5644" s="13"/>
      <c r="D5644" s="20"/>
      <c r="E5644" s="20"/>
      <c r="F5644" s="20"/>
      <c r="G5644" s="29"/>
      <c r="H5644" s="20"/>
      <c r="I5644" s="20"/>
      <c r="J5644" s="13" t="s">
        <v>128</v>
      </c>
      <c r="K5644" s="15" t="n">
        <v>14716</v>
      </c>
      <c r="L5644" s="15" t="n">
        <v>5174</v>
      </c>
      <c r="M5644" s="15" t="n">
        <v>146</v>
      </c>
      <c r="N5644" s="12" t="n">
        <v>0.007</v>
      </c>
      <c r="O5644" s="12" t="n">
        <v>0.254</v>
      </c>
      <c r="P5644" s="12" t="n">
        <v>37.05</v>
      </c>
      <c r="Q5644" s="26"/>
    </row>
    <row r="5645" ht="22.5" customHeight="1">
      <c r="A5645" s="78"/>
      <c r="B5645" s="34"/>
      <c r="C5645" s="13" t="n">
        <v>6439005</v>
      </c>
      <c r="D5645" s="13" t="s">
        <v>10</v>
      </c>
      <c r="E5645" s="13" t="s">
        <v>20</v>
      </c>
      <c r="F5645" s="13" t="s">
        <v>21</v>
      </c>
      <c r="G5645" s="24" t="n">
        <v>0.25</v>
      </c>
      <c r="H5645" s="13" t="n">
        <v>300</v>
      </c>
      <c r="I5645" s="21" t="n">
        <f>G5645*H5645*7</f>
        <v>525</v>
      </c>
      <c r="J5645" s="13" t="s">
        <v>126</v>
      </c>
      <c r="K5645" s="15" t="n">
        <v>0</v>
      </c>
      <c r="L5645" s="15" t="n">
        <v>0</v>
      </c>
      <c r="M5645" s="15" t="n">
        <v>0</v>
      </c>
      <c r="N5645" s="12" t="n">
        <v>0</v>
      </c>
      <c r="O5645" s="12" t="n">
        <v>0</v>
      </c>
      <c r="P5645" s="12" t="n">
        <v>0</v>
      </c>
      <c r="Q5645" s="23" t="n">
        <f>M5647/H5645</f>
        <v>0.286666666666667</v>
      </c>
    </row>
    <row r="5646" ht="22.5" customHeight="1">
      <c r="A5646" s="78"/>
      <c r="B5646" s="34"/>
      <c r="C5646" s="13"/>
      <c r="D5646" s="20"/>
      <c r="E5646" s="20"/>
      <c r="F5646" s="20"/>
      <c r="G5646" s="29"/>
      <c r="H5646" s="20"/>
      <c r="I5646" s="20"/>
      <c r="J5646" s="13" t="s">
        <v>127</v>
      </c>
      <c r="K5646" s="15" t="n">
        <v>12625</v>
      </c>
      <c r="L5646" s="15" t="n">
        <v>4165</v>
      </c>
      <c r="M5646" s="15" t="n">
        <v>19</v>
      </c>
      <c r="N5646" s="12" t="n">
        <v>0.0011</v>
      </c>
      <c r="O5646" s="12" t="n">
        <v>0.25</v>
      </c>
      <c r="P5646" s="12" t="n">
        <v>4.75</v>
      </c>
      <c r="Q5646" s="26"/>
    </row>
    <row r="5647" ht="22.5" customHeight="1">
      <c r="A5647" s="78"/>
      <c r="B5647" s="34"/>
      <c r="C5647" s="13"/>
      <c r="D5647" s="20"/>
      <c r="E5647" s="20"/>
      <c r="F5647" s="20"/>
      <c r="G5647" s="29"/>
      <c r="H5647" s="20"/>
      <c r="I5647" s="20"/>
      <c r="J5647" s="13" t="s">
        <v>128</v>
      </c>
      <c r="K5647" s="15" t="n">
        <v>87649</v>
      </c>
      <c r="L5647" s="15" t="n">
        <v>25310</v>
      </c>
      <c r="M5647" s="15" t="n">
        <v>86</v>
      </c>
      <c r="N5647" s="12" t="n">
        <v>0.0008</v>
      </c>
      <c r="O5647" s="12" t="n">
        <v>0.25</v>
      </c>
      <c r="P5647" s="12" t="n">
        <v>21.5</v>
      </c>
      <c r="Q5647" s="26"/>
    </row>
    <row r="5648" ht="22.5" customHeight="1">
      <c r="A5648" s="78"/>
      <c r="B5648" s="34"/>
      <c r="C5648" s="13" t="n">
        <v>7203110</v>
      </c>
      <c r="D5648" s="13" t="s">
        <v>22</v>
      </c>
      <c r="E5648" s="13" t="s">
        <v>23</v>
      </c>
      <c r="F5648" s="13" t="s">
        <v>15</v>
      </c>
      <c r="G5648" s="24" t="n">
        <v>0.2</v>
      </c>
      <c r="H5648" s="13" t="n">
        <v>100</v>
      </c>
      <c r="I5648" s="21" t="n">
        <f>G5648*H5648*7</f>
        <v>140</v>
      </c>
      <c r="J5648" s="13" t="s">
        <v>126</v>
      </c>
      <c r="K5648" s="15" t="n">
        <v>171</v>
      </c>
      <c r="L5648" s="15" t="n">
        <v>110</v>
      </c>
      <c r="M5648" s="15" t="n">
        <v>0</v>
      </c>
      <c r="N5648" s="12" t="n">
        <v>0</v>
      </c>
      <c r="O5648" s="12" t="n">
        <v>0</v>
      </c>
      <c r="P5648" s="12" t="n">
        <v>0</v>
      </c>
      <c r="Q5648" s="23" t="n">
        <f>M5650/H5648</f>
        <v>0.04</v>
      </c>
    </row>
    <row r="5649" ht="22.5" customHeight="1">
      <c r="A5649" s="78"/>
      <c r="B5649" s="34"/>
      <c r="C5649" s="13"/>
      <c r="D5649" s="20"/>
      <c r="E5649" s="20"/>
      <c r="F5649" s="20"/>
      <c r="G5649" s="29"/>
      <c r="H5649" s="20"/>
      <c r="I5649" s="20"/>
      <c r="J5649" s="13" t="s">
        <v>127</v>
      </c>
      <c r="K5649" s="15" t="n">
        <v>4478</v>
      </c>
      <c r="L5649" s="15" t="n">
        <v>3079</v>
      </c>
      <c r="M5649" s="15" t="n">
        <v>1</v>
      </c>
      <c r="N5649" s="12" t="n">
        <v>0</v>
      </c>
      <c r="O5649" s="12" t="n">
        <v>0.2</v>
      </c>
      <c r="P5649" s="12" t="n">
        <v>0.2</v>
      </c>
      <c r="Q5649" s="26"/>
    </row>
    <row r="5650" ht="22.5" customHeight="1">
      <c r="A5650" s="78"/>
      <c r="B5650" s="34"/>
      <c r="C5650" s="13"/>
      <c r="D5650" s="20"/>
      <c r="E5650" s="20"/>
      <c r="F5650" s="20"/>
      <c r="G5650" s="29"/>
      <c r="H5650" s="20"/>
      <c r="I5650" s="20"/>
      <c r="J5650" s="13" t="s">
        <v>128</v>
      </c>
      <c r="K5650" s="15" t="n">
        <v>16646</v>
      </c>
      <c r="L5650" s="15" t="n">
        <v>11149</v>
      </c>
      <c r="M5650" s="15" t="n">
        <v>4</v>
      </c>
      <c r="N5650" s="12" t="n">
        <v>0</v>
      </c>
      <c r="O5650" s="12" t="n">
        <v>0.2</v>
      </c>
      <c r="P5650" s="12" t="n">
        <v>0.8</v>
      </c>
      <c r="Q5650" s="26"/>
    </row>
    <row r="5651" ht="22.5" customHeight="1">
      <c r="A5651" s="78"/>
      <c r="B5651" s="34"/>
      <c r="C5651" s="13" t="n">
        <v>7202934</v>
      </c>
      <c r="D5651" s="13" t="s">
        <v>22</v>
      </c>
      <c r="E5651" s="13" t="s">
        <v>24</v>
      </c>
      <c r="F5651" s="13" t="s">
        <v>15</v>
      </c>
      <c r="G5651" s="24" t="n">
        <v>0.35</v>
      </c>
      <c r="H5651" s="13" t="n">
        <v>200</v>
      </c>
      <c r="I5651" s="21" t="n">
        <f>G5651*H5651*7</f>
        <v>490</v>
      </c>
      <c r="J5651" s="13" t="s">
        <v>126</v>
      </c>
      <c r="K5651" s="15" t="n">
        <v>1336</v>
      </c>
      <c r="L5651" s="15" t="n">
        <v>700</v>
      </c>
      <c r="M5651" s="15" t="n">
        <v>0</v>
      </c>
      <c r="N5651" s="12" t="n">
        <v>0</v>
      </c>
      <c r="O5651" s="12" t="n">
        <v>0</v>
      </c>
      <c r="P5651" s="12" t="n">
        <v>0</v>
      </c>
      <c r="Q5651" s="23" t="n">
        <v>0</v>
      </c>
    </row>
    <row r="5652" ht="22.5" customHeight="1">
      <c r="A5652" s="78"/>
      <c r="B5652" s="34"/>
      <c r="C5652" s="13"/>
      <c r="D5652" s="20"/>
      <c r="E5652" s="20"/>
      <c r="F5652" s="20"/>
      <c r="G5652" s="29"/>
      <c r="H5652" s="20"/>
      <c r="I5652" s="20"/>
      <c r="J5652" s="13" t="s">
        <v>127</v>
      </c>
      <c r="K5652" s="17" t="n">
        <v>174957</v>
      </c>
      <c r="L5652" s="15" t="n">
        <v>110280</v>
      </c>
      <c r="M5652" s="15" t="n">
        <v>61</v>
      </c>
      <c r="N5652" s="12" t="n">
        <v>0</v>
      </c>
      <c r="O5652" s="12" t="n">
        <v>0.35</v>
      </c>
      <c r="P5652" s="12" t="n">
        <v>21.35</v>
      </c>
      <c r="Q5652" s="26"/>
    </row>
    <row r="5653" ht="22.5" customHeight="1">
      <c r="A5653" s="78"/>
      <c r="B5653" s="34"/>
      <c r="C5653" s="13"/>
      <c r="D5653" s="20"/>
      <c r="E5653" s="20"/>
      <c r="F5653" s="20"/>
      <c r="G5653" s="29"/>
      <c r="H5653" s="20"/>
      <c r="I5653" s="20"/>
      <c r="J5653" s="13" t="s">
        <v>128</v>
      </c>
      <c r="K5653" s="15" t="n">
        <v>335619</v>
      </c>
      <c r="L5653" s="15" t="n">
        <v>202235</v>
      </c>
      <c r="M5653" s="15" t="n">
        <v>97</v>
      </c>
      <c r="N5653" s="12" t="n">
        <v>0</v>
      </c>
      <c r="O5653" s="12" t="n">
        <v>0.35</v>
      </c>
      <c r="P5653" s="12" t="n">
        <v>33.95</v>
      </c>
      <c r="Q5653" s="26"/>
    </row>
    <row r="5654" ht="22.5" customHeight="1">
      <c r="A5654" s="78"/>
      <c r="B5654" s="34"/>
      <c r="C5654" s="13" t="n">
        <v>5847496</v>
      </c>
      <c r="D5654" s="13" t="s">
        <v>10</v>
      </c>
      <c r="E5654" s="13" t="s">
        <v>25</v>
      </c>
      <c r="F5654" s="13" t="s">
        <v>12</v>
      </c>
      <c r="G5654" s="24" t="n">
        <v>0.3</v>
      </c>
      <c r="H5654" s="13" t="n">
        <v>200</v>
      </c>
      <c r="I5654" s="21" t="n">
        <f>G5654*H5654*7</f>
        <v>420</v>
      </c>
      <c r="J5654" s="13" t="s">
        <v>126</v>
      </c>
      <c r="K5654" s="15" t="n">
        <v>699</v>
      </c>
      <c r="L5654" s="15" t="n">
        <v>40</v>
      </c>
      <c r="M5654" s="15" t="n">
        <v>0</v>
      </c>
      <c r="N5654" s="12" t="n">
        <v>0</v>
      </c>
      <c r="O5654" s="12" t="n">
        <v>0</v>
      </c>
      <c r="P5654" s="12" t="n">
        <v>0.0198</v>
      </c>
      <c r="Q5654" s="23" t="n">
        <f>M5656/H5654</f>
        <v>0</v>
      </c>
    </row>
    <row r="5655" ht="22.5" customHeight="1">
      <c r="A5655" s="78"/>
      <c r="B5655" s="34"/>
      <c r="C5655" s="13"/>
      <c r="D5655" s="20"/>
      <c r="E5655" s="20"/>
      <c r="F5655" s="20"/>
      <c r="G5655" s="29"/>
      <c r="H5655" s="20"/>
      <c r="I5655" s="20"/>
      <c r="J5655" s="13" t="s">
        <v>127</v>
      </c>
      <c r="K5655" s="15" t="n">
        <v>5219</v>
      </c>
      <c r="L5655" s="15" t="n">
        <v>168</v>
      </c>
      <c r="M5655" s="15" t="n">
        <v>0</v>
      </c>
      <c r="N5655" s="12" t="n">
        <v>0.005</v>
      </c>
      <c r="O5655" s="12" t="n">
        <v>0</v>
      </c>
      <c r="P5655" s="12" t="n">
        <v>0.9225</v>
      </c>
      <c r="Q5655" s="26"/>
    </row>
    <row r="5656" ht="22.5" customHeight="1">
      <c r="A5656" s="78"/>
      <c r="B5656" s="34"/>
      <c r="C5656" s="13"/>
      <c r="D5656" s="20"/>
      <c r="E5656" s="20"/>
      <c r="F5656" s="20"/>
      <c r="G5656" s="29"/>
      <c r="H5656" s="20"/>
      <c r="I5656" s="20"/>
      <c r="J5656" s="13" t="s">
        <v>128</v>
      </c>
      <c r="K5656" s="15" t="n">
        <v>13693</v>
      </c>
      <c r="L5656" s="15" t="n">
        <v>341</v>
      </c>
      <c r="M5656" s="15" t="n">
        <v>0</v>
      </c>
      <c r="N5656" s="12" t="n">
        <v>0</v>
      </c>
      <c r="O5656" s="12" t="n">
        <v>0</v>
      </c>
      <c r="P5656" s="12" t="n">
        <v>1.0741</v>
      </c>
      <c r="Q5656" s="26"/>
    </row>
    <row r="5657" ht="22.5" customHeight="1">
      <c r="A5657" s="78"/>
      <c r="B5657" s="34"/>
      <c r="C5657" s="13" t="n">
        <v>7572369</v>
      </c>
      <c r="D5657" s="13" t="s">
        <v>10</v>
      </c>
      <c r="E5657" s="13" t="s">
        <v>25</v>
      </c>
      <c r="F5657" s="13" t="s">
        <v>15</v>
      </c>
      <c r="G5657" s="24" t="n">
        <v>0.3</v>
      </c>
      <c r="H5657" s="13" t="n">
        <v>400</v>
      </c>
      <c r="I5657" s="21" t="n">
        <f>G5657*H5657*7</f>
        <v>840</v>
      </c>
      <c r="J5657" s="13" t="s">
        <v>126</v>
      </c>
      <c r="K5657" s="15" t="n">
        <v>32</v>
      </c>
      <c r="L5657" s="15" t="n">
        <v>1</v>
      </c>
      <c r="M5657" s="15" t="n">
        <v>0</v>
      </c>
      <c r="N5657" s="12" t="n">
        <v>0</v>
      </c>
      <c r="O5657" s="12" t="n">
        <v>0</v>
      </c>
      <c r="P5657" s="12" t="n">
        <v>0</v>
      </c>
      <c r="Q5657" s="23" t="n">
        <f>M5659/H5657</f>
        <v>0.2725</v>
      </c>
    </row>
    <row r="5658" ht="22.5" customHeight="1">
      <c r="A5658" s="78"/>
      <c r="B5658" s="34"/>
      <c r="C5658" s="13"/>
      <c r="D5658" s="20"/>
      <c r="E5658" s="20"/>
      <c r="F5658" s="20"/>
      <c r="G5658" s="29"/>
      <c r="H5658" s="20"/>
      <c r="I5658" s="20"/>
      <c r="J5658" s="13" t="s">
        <v>127</v>
      </c>
      <c r="K5658" s="15" t="n">
        <v>3563</v>
      </c>
      <c r="L5658" s="15" t="n">
        <v>1279</v>
      </c>
      <c r="M5658" s="15" t="n">
        <v>40</v>
      </c>
      <c r="N5658" s="12" t="n">
        <v>0.01</v>
      </c>
      <c r="O5658" s="12" t="n">
        <v>0.312</v>
      </c>
      <c r="P5658" s="12" t="n">
        <v>12.48</v>
      </c>
      <c r="Q5658" s="26"/>
    </row>
    <row r="5659" ht="22.5" customHeight="1">
      <c r="A5659" s="78"/>
      <c r="B5659" s="34"/>
      <c r="C5659" s="13"/>
      <c r="D5659" s="20"/>
      <c r="E5659" s="20"/>
      <c r="F5659" s="20"/>
      <c r="G5659" s="29"/>
      <c r="H5659" s="20"/>
      <c r="I5659" s="20"/>
      <c r="J5659" s="13" t="s">
        <v>128</v>
      </c>
      <c r="K5659" s="15" t="n">
        <v>5522</v>
      </c>
      <c r="L5659" s="15" t="n">
        <v>1755</v>
      </c>
      <c r="M5659" s="15" t="n">
        <v>109</v>
      </c>
      <c r="N5659" s="12" t="n">
        <v>0.019</v>
      </c>
      <c r="O5659" s="12" t="n">
        <v>0.307</v>
      </c>
      <c r="P5659" s="12" t="n">
        <v>33.45</v>
      </c>
      <c r="Q5659" s="26"/>
    </row>
    <row r="5660" ht="22.5" customHeight="1">
      <c r="A5660" s="78"/>
      <c r="B5660" s="34"/>
      <c r="C5660" s="13" t="n">
        <v>8460883</v>
      </c>
      <c r="D5660" s="13" t="s">
        <v>16</v>
      </c>
      <c r="E5660" s="13" t="s">
        <v>11</v>
      </c>
      <c r="F5660" s="13" t="s">
        <v>15</v>
      </c>
      <c r="G5660" s="24" t="n">
        <v>0.14</v>
      </c>
      <c r="H5660" s="13" t="n">
        <v>1400</v>
      </c>
      <c r="I5660" s="21" t="n">
        <f>G5660*H5660*7</f>
        <v>1372</v>
      </c>
      <c r="J5660" s="13" t="s">
        <v>126</v>
      </c>
      <c r="K5660" s="15" t="n">
        <v>8435</v>
      </c>
      <c r="L5660" s="15" t="n">
        <v>2468</v>
      </c>
      <c r="M5660" s="15" t="n">
        <v>75</v>
      </c>
      <c r="N5660" s="12" t="n">
        <v>0.004</v>
      </c>
      <c r="O5660" s="12" t="n">
        <v>0.14</v>
      </c>
      <c r="P5660" s="12" t="n">
        <v>10.528</v>
      </c>
      <c r="Q5660" s="23" t="n">
        <f>M5662/H5660</f>
        <v>0.854285714285714</v>
      </c>
    </row>
    <row r="5661" ht="22.5" customHeight="1">
      <c r="A5661" s="78"/>
      <c r="B5661" s="34"/>
      <c r="C5661" s="13"/>
      <c r="D5661" s="20"/>
      <c r="E5661" s="20"/>
      <c r="F5661" s="20"/>
      <c r="G5661" s="29"/>
      <c r="H5661" s="20"/>
      <c r="I5661" s="20"/>
      <c r="J5661" s="13" t="s">
        <v>127</v>
      </c>
      <c r="K5661" s="15" t="n">
        <v>32389</v>
      </c>
      <c r="L5661" s="15" t="n">
        <v>10104</v>
      </c>
      <c r="M5661" s="15" t="n">
        <v>365</v>
      </c>
      <c r="N5661" s="12" t="n">
        <v>0.005</v>
      </c>
      <c r="O5661" s="12" t="n">
        <v>0.14</v>
      </c>
      <c r="P5661" s="12" t="n">
        <v>51.058</v>
      </c>
      <c r="Q5661" s="26"/>
    </row>
    <row r="5662" ht="22.5" customHeight="1">
      <c r="A5662" s="78"/>
      <c r="B5662" s="34"/>
      <c r="C5662" s="13"/>
      <c r="D5662" s="20"/>
      <c r="E5662" s="20"/>
      <c r="F5662" s="20"/>
      <c r="G5662" s="29"/>
      <c r="H5662" s="20"/>
      <c r="I5662" s="20"/>
      <c r="J5662" s="13" t="s">
        <v>128</v>
      </c>
      <c r="K5662" s="15" t="n">
        <v>99518</v>
      </c>
      <c r="L5662" s="15" t="n">
        <v>34693</v>
      </c>
      <c r="M5662" s="15" t="n">
        <v>1196</v>
      </c>
      <c r="N5662" s="12" t="n">
        <v>0.005</v>
      </c>
      <c r="O5662" s="12" t="n">
        <v>0.14</v>
      </c>
      <c r="P5662" s="12" t="n">
        <v>168.028</v>
      </c>
      <c r="Q5662" s="26"/>
    </row>
    <row r="5663" ht="22.5" customHeight="1">
      <c r="A5663" s="78"/>
      <c r="B5663" s="34"/>
      <c r="C5663" s="13" t="n">
        <v>8531973</v>
      </c>
      <c r="D5663" s="13" t="s">
        <v>16</v>
      </c>
      <c r="E5663" s="13" t="s">
        <v>18</v>
      </c>
      <c r="F5663" s="13" t="s">
        <v>26</v>
      </c>
      <c r="G5663" s="24" t="n">
        <v>0.45</v>
      </c>
      <c r="H5663" s="13" t="n">
        <v>150</v>
      </c>
      <c r="I5663" s="21" t="n">
        <f>G5663*H5663*7</f>
        <v>472.5</v>
      </c>
      <c r="J5663" s="13" t="s">
        <v>126</v>
      </c>
      <c r="K5663" s="15" t="n">
        <v>0</v>
      </c>
      <c r="L5663" s="15" t="n">
        <v>0</v>
      </c>
      <c r="M5663" s="15" t="n">
        <v>0</v>
      </c>
      <c r="N5663" s="12" t="n">
        <v>0</v>
      </c>
      <c r="O5663" s="12" t="n">
        <v>0</v>
      </c>
      <c r="P5663" s="12" t="n">
        <v>0</v>
      </c>
      <c r="Q5663" s="23" t="n">
        <f>M5665/H5663</f>
        <v>0.0533333333333333</v>
      </c>
    </row>
    <row r="5664" ht="22.5" customHeight="1">
      <c r="A5664" s="78"/>
      <c r="B5664" s="34"/>
      <c r="C5664" s="13"/>
      <c r="D5664" s="20"/>
      <c r="E5664" s="20"/>
      <c r="F5664" s="20"/>
      <c r="G5664" s="29"/>
      <c r="H5664" s="20"/>
      <c r="I5664" s="20"/>
      <c r="J5664" s="13" t="s">
        <v>127</v>
      </c>
      <c r="K5664" s="15" t="n">
        <v>14726</v>
      </c>
      <c r="L5664" s="15" t="n">
        <v>33</v>
      </c>
      <c r="M5664" s="15" t="n">
        <v>2</v>
      </c>
      <c r="N5664" s="12" t="n">
        <v>0.01</v>
      </c>
      <c r="O5664" s="12" t="n">
        <v>0.16</v>
      </c>
      <c r="P5664" s="12" t="n">
        <v>0.32</v>
      </c>
      <c r="Q5664" s="26"/>
    </row>
    <row r="5665" ht="22.5" customHeight="1">
      <c r="A5665" s="78"/>
      <c r="B5665" s="34"/>
      <c r="C5665" s="13"/>
      <c r="D5665" s="20"/>
      <c r="E5665" s="20"/>
      <c r="F5665" s="20"/>
      <c r="G5665" s="29"/>
      <c r="H5665" s="20"/>
      <c r="I5665" s="20"/>
      <c r="J5665" s="13" t="s">
        <v>128</v>
      </c>
      <c r="K5665" s="15" t="n">
        <v>105625</v>
      </c>
      <c r="L5665" s="15" t="n">
        <v>362</v>
      </c>
      <c r="M5665" s="15" t="n">
        <v>8</v>
      </c>
      <c r="N5665" s="12" t="n">
        <v>0.01</v>
      </c>
      <c r="O5665" s="12" t="n">
        <v>0.67</v>
      </c>
      <c r="P5665" s="12" t="n">
        <v>5.38</v>
      </c>
      <c r="Q5665" s="26"/>
    </row>
    <row r="5666" ht="22.5" customHeight="1">
      <c r="A5666" s="78"/>
      <c r="B5666" s="34"/>
      <c r="C5666" s="13" t="n">
        <v>8156506</v>
      </c>
      <c r="D5666" s="13" t="s">
        <v>27</v>
      </c>
      <c r="E5666" s="13" t="s">
        <v>14</v>
      </c>
      <c r="F5666" s="13" t="s">
        <v>15</v>
      </c>
      <c r="G5666" s="24" t="n">
        <v>0.1</v>
      </c>
      <c r="H5666" s="13" t="n">
        <v>1000</v>
      </c>
      <c r="I5666" s="21" t="n">
        <f>G5666*H5666*7</f>
        <v>700</v>
      </c>
      <c r="J5666" s="13" t="s">
        <v>126</v>
      </c>
      <c r="K5666" s="15" t="n">
        <v>70</v>
      </c>
      <c r="L5666" s="15" t="n">
        <v>7</v>
      </c>
      <c r="M5666" s="15" t="n">
        <v>0</v>
      </c>
      <c r="N5666" s="12" t="n">
        <v>0</v>
      </c>
      <c r="O5666" s="12" t="n">
        <v>0</v>
      </c>
      <c r="P5666" s="12" t="n">
        <v>0</v>
      </c>
      <c r="Q5666" s="23" t="n">
        <f>M5668/H5666</f>
        <v>0.804</v>
      </c>
    </row>
    <row r="5667" ht="22.5" customHeight="1">
      <c r="A5667" s="78"/>
      <c r="B5667" s="34"/>
      <c r="C5667" s="13"/>
      <c r="D5667" s="20"/>
      <c r="E5667" s="20"/>
      <c r="F5667" s="20"/>
      <c r="G5667" s="29"/>
      <c r="H5667" s="20"/>
      <c r="I5667" s="20"/>
      <c r="J5667" s="13" t="s">
        <v>127</v>
      </c>
      <c r="K5667" s="15" t="n">
        <v>16109</v>
      </c>
      <c r="L5667" s="15" t="n">
        <v>6655</v>
      </c>
      <c r="M5667" s="15" t="n">
        <v>266</v>
      </c>
      <c r="N5667" s="12" t="n">
        <v>0.004</v>
      </c>
      <c r="O5667" s="12" t="n">
        <v>0.1</v>
      </c>
      <c r="P5667" s="12" t="n">
        <v>26.6</v>
      </c>
      <c r="Q5667" s="26"/>
    </row>
    <row r="5668" ht="22.5" customHeight="1">
      <c r="A5668" s="78"/>
      <c r="B5668" s="34"/>
      <c r="C5668" s="13"/>
      <c r="D5668" s="20"/>
      <c r="E5668" s="20"/>
      <c r="F5668" s="20"/>
      <c r="G5668" s="29"/>
      <c r="H5668" s="20"/>
      <c r="I5668" s="20"/>
      <c r="J5668" s="13" t="s">
        <v>128</v>
      </c>
      <c r="K5668" s="15" t="n">
        <v>66899</v>
      </c>
      <c r="L5668" s="15" t="n">
        <v>28541</v>
      </c>
      <c r="M5668" s="15" t="n">
        <v>804</v>
      </c>
      <c r="N5668" s="12" t="n">
        <v>0.003</v>
      </c>
      <c r="O5668" s="12" t="n">
        <v>0.1</v>
      </c>
      <c r="P5668" s="12" t="n">
        <v>80.4</v>
      </c>
      <c r="Q5668" s="26"/>
    </row>
    <row r="5669" ht="22.5" customHeight="1">
      <c r="A5669" s="78"/>
      <c r="B5669" s="34"/>
      <c r="C5669" s="13" t="n">
        <v>8819666</v>
      </c>
      <c r="D5669" s="13" t="s">
        <v>27</v>
      </c>
      <c r="E5669" s="13" t="s">
        <v>14</v>
      </c>
      <c r="F5669" s="13" t="s">
        <v>12</v>
      </c>
      <c r="G5669" s="24" t="n">
        <v>0.08</v>
      </c>
      <c r="H5669" s="13" t="n">
        <v>200</v>
      </c>
      <c r="I5669" s="21" t="n">
        <f>G5669*H5669*7</f>
        <v>112</v>
      </c>
      <c r="J5669" s="13" t="s">
        <v>126</v>
      </c>
      <c r="K5669" s="15" t="n">
        <v>284</v>
      </c>
      <c r="L5669" s="15" t="n">
        <v>53</v>
      </c>
      <c r="M5669" s="15" t="n">
        <v>3</v>
      </c>
      <c r="N5669" s="12" t="n">
        <v>0</v>
      </c>
      <c r="O5669" s="12" t="n">
        <v>0.159</v>
      </c>
      <c r="P5669" s="12" t="n">
        <v>0.4756</v>
      </c>
      <c r="Q5669" s="23" t="n">
        <f>M5671/H5669</f>
        <v>0.99</v>
      </c>
    </row>
    <row r="5670" ht="22.5" customHeight="1">
      <c r="A5670" s="78"/>
      <c r="B5670" s="34"/>
      <c r="C5670" s="13"/>
      <c r="D5670" s="20"/>
      <c r="E5670" s="20"/>
      <c r="F5670" s="20"/>
      <c r="G5670" s="29"/>
      <c r="H5670" s="20"/>
      <c r="I5670" s="20"/>
      <c r="J5670" s="13" t="s">
        <v>127</v>
      </c>
      <c r="K5670" s="15" t="n">
        <v>5292</v>
      </c>
      <c r="L5670" s="15" t="n">
        <v>957</v>
      </c>
      <c r="M5670" s="15" t="n">
        <v>91</v>
      </c>
      <c r="N5670" s="12" t="n">
        <v>0.01</v>
      </c>
      <c r="O5670" s="12" t="n">
        <v>0.104</v>
      </c>
      <c r="P5670" s="12" t="n">
        <v>9.4597</v>
      </c>
      <c r="Q5670" s="26"/>
    </row>
    <row r="5671" ht="22.5" customHeight="1">
      <c r="A5671" s="78"/>
      <c r="B5671" s="34"/>
      <c r="C5671" s="13"/>
      <c r="D5671" s="20"/>
      <c r="E5671" s="20"/>
      <c r="F5671" s="20"/>
      <c r="G5671" s="29"/>
      <c r="H5671" s="20"/>
      <c r="I5671" s="20"/>
      <c r="J5671" s="13" t="s">
        <v>128</v>
      </c>
      <c r="K5671" s="15" t="n">
        <v>11047</v>
      </c>
      <c r="L5671" s="15" t="n">
        <v>2095</v>
      </c>
      <c r="M5671" s="15" t="n">
        <v>198</v>
      </c>
      <c r="N5671" s="12" t="n">
        <v>0.01</v>
      </c>
      <c r="O5671" s="12" t="n">
        <v>0.101</v>
      </c>
      <c r="P5671" s="12" t="n">
        <v>20.0039</v>
      </c>
      <c r="Q5671" s="26"/>
    </row>
    <row r="5672" ht="22.5" customHeight="1">
      <c r="A5672" s="78"/>
      <c r="B5672" s="34"/>
      <c r="C5672" s="13" t="n">
        <v>91410799</v>
      </c>
      <c r="D5672" s="13" t="s">
        <v>31</v>
      </c>
      <c r="E5672" s="13" t="s">
        <v>42</v>
      </c>
      <c r="F5672" s="13" t="s">
        <v>15</v>
      </c>
      <c r="G5672" s="24" t="n">
        <v>0.02</v>
      </c>
      <c r="H5672" s="13" t="n">
        <v>500</v>
      </c>
      <c r="I5672" s="21" t="n">
        <f>G5672*H5672*7</f>
        <v>70</v>
      </c>
      <c r="J5672" s="13" t="s">
        <v>126</v>
      </c>
      <c r="K5672" s="15" t="n">
        <v>599</v>
      </c>
      <c r="L5672" s="15" t="n">
        <v>125</v>
      </c>
      <c r="M5672" s="15" t="n">
        <v>0</v>
      </c>
      <c r="N5672" s="12" t="n">
        <v>0</v>
      </c>
      <c r="O5672" s="12" t="n">
        <v>0</v>
      </c>
      <c r="P5672" s="12" t="n">
        <v>0</v>
      </c>
      <c r="Q5672" s="23" t="n">
        <f>M5674/H5672</f>
        <v>1</v>
      </c>
    </row>
    <row r="5673" ht="22.5" customHeight="1">
      <c r="A5673" s="78"/>
      <c r="B5673" s="34"/>
      <c r="C5673" s="13"/>
      <c r="D5673" s="20"/>
      <c r="E5673" s="20"/>
      <c r="F5673" s="20"/>
      <c r="G5673" s="29"/>
      <c r="H5673" s="20"/>
      <c r="I5673" s="20"/>
      <c r="J5673" s="13" t="s">
        <v>127</v>
      </c>
      <c r="K5673" s="15" t="n">
        <v>273651</v>
      </c>
      <c r="L5673" s="15" t="n">
        <v>59727</v>
      </c>
      <c r="M5673" s="15" t="n">
        <v>500</v>
      </c>
      <c r="N5673" s="12" t="n">
        <v>0</v>
      </c>
      <c r="O5673" s="12" t="n">
        <v>0.02</v>
      </c>
      <c r="P5673" s="12" t="n">
        <v>10</v>
      </c>
      <c r="Q5673" s="26"/>
    </row>
    <row r="5674" ht="22.5" customHeight="1">
      <c r="A5674" s="78"/>
      <c r="B5674" s="34"/>
      <c r="C5674" s="13"/>
      <c r="D5674" s="20"/>
      <c r="E5674" s="20"/>
      <c r="F5674" s="20"/>
      <c r="G5674" s="29"/>
      <c r="H5674" s="20"/>
      <c r="I5674" s="20"/>
      <c r="J5674" s="13" t="s">
        <v>128</v>
      </c>
      <c r="K5674" s="15" t="n">
        <v>301862</v>
      </c>
      <c r="L5674" s="15" t="n">
        <v>64923</v>
      </c>
      <c r="M5674" s="15" t="n">
        <v>500</v>
      </c>
      <c r="N5674" s="12" t="n">
        <v>0</v>
      </c>
      <c r="O5674" s="12" t="n">
        <v>0.02</v>
      </c>
      <c r="P5674" s="12" t="n">
        <v>10</v>
      </c>
      <c r="Q5674" s="26"/>
    </row>
    <row r="5675" ht="22.5" customHeight="1">
      <c r="A5675" s="78"/>
      <c r="B5675" s="34"/>
      <c r="C5675" s="13" t="n">
        <v>7872826</v>
      </c>
      <c r="D5675" s="13" t="s">
        <v>28</v>
      </c>
      <c r="E5675" s="13" t="s">
        <v>14</v>
      </c>
      <c r="F5675" s="13" t="s">
        <v>15</v>
      </c>
      <c r="G5675" s="24" t="n">
        <v>0.48</v>
      </c>
      <c r="H5675" s="13" t="n">
        <v>400</v>
      </c>
      <c r="I5675" s="21" t="n">
        <f>G5675*H5675*7</f>
        <v>1344</v>
      </c>
      <c r="J5675" s="13" t="s">
        <v>126</v>
      </c>
      <c r="K5675" s="15" t="n">
        <v>171</v>
      </c>
      <c r="L5675" s="15" t="n">
        <v>34</v>
      </c>
      <c r="M5675" s="15" t="n">
        <v>0</v>
      </c>
      <c r="N5675" s="12" t="n">
        <v>0</v>
      </c>
      <c r="O5675" s="12" t="n">
        <v>0</v>
      </c>
      <c r="P5675" s="12" t="n">
        <v>0</v>
      </c>
      <c r="Q5675" s="23" t="n">
        <f>M5677/H5675</f>
        <v>0.3275</v>
      </c>
    </row>
    <row r="5676" ht="22.5" customHeight="1">
      <c r="A5676" s="78"/>
      <c r="B5676" s="34"/>
      <c r="C5676" s="13"/>
      <c r="D5676" s="20"/>
      <c r="E5676" s="20"/>
      <c r="F5676" s="20"/>
      <c r="G5676" s="29"/>
      <c r="H5676" s="20"/>
      <c r="I5676" s="20"/>
      <c r="J5676" s="13" t="s">
        <v>127</v>
      </c>
      <c r="K5676" s="15" t="n">
        <v>12776</v>
      </c>
      <c r="L5676" s="15" t="n">
        <v>3316</v>
      </c>
      <c r="M5676" s="15" t="n">
        <v>40</v>
      </c>
      <c r="N5676" s="12" t="n">
        <v>0.006</v>
      </c>
      <c r="O5676" s="12" t="n">
        <v>0.482</v>
      </c>
      <c r="P5676" s="12" t="n">
        <v>19.296</v>
      </c>
      <c r="Q5676" s="26"/>
    </row>
    <row r="5677" ht="22.5" customHeight="1">
      <c r="A5677" s="78"/>
      <c r="B5677" s="34"/>
      <c r="C5677" s="13"/>
      <c r="D5677" s="20"/>
      <c r="E5677" s="20"/>
      <c r="F5677" s="20"/>
      <c r="G5677" s="29"/>
      <c r="H5677" s="20"/>
      <c r="I5677" s="20"/>
      <c r="J5677" s="13" t="s">
        <v>128</v>
      </c>
      <c r="K5677" s="15" t="n">
        <v>35954</v>
      </c>
      <c r="L5677" s="15" t="n">
        <v>8253</v>
      </c>
      <c r="M5677" s="15" t="n">
        <v>131</v>
      </c>
      <c r="N5677" s="12" t="n">
        <v>0.008</v>
      </c>
      <c r="O5677" s="12" t="n">
        <v>0.488</v>
      </c>
      <c r="P5677" s="12" t="n">
        <v>63.888</v>
      </c>
      <c r="Q5677" s="26"/>
    </row>
    <row r="5678" ht="22.5" customHeight="1">
      <c r="A5678" s="78"/>
      <c r="B5678" s="34"/>
      <c r="C5678" s="13" t="n">
        <v>9311355</v>
      </c>
      <c r="D5678" s="13" t="s">
        <v>29</v>
      </c>
      <c r="E5678" s="13" t="s">
        <v>14</v>
      </c>
      <c r="F5678" s="13" t="s">
        <v>15</v>
      </c>
      <c r="G5678" s="24" t="n">
        <v>0.15</v>
      </c>
      <c r="H5678" s="13" t="n">
        <v>20</v>
      </c>
      <c r="I5678" s="21" t="n">
        <f>G5678*H5678*7</f>
        <v>21</v>
      </c>
      <c r="J5678" s="13" t="s">
        <v>126</v>
      </c>
      <c r="K5678" s="15" t="n">
        <v>2</v>
      </c>
      <c r="L5678" s="15" t="n">
        <v>0</v>
      </c>
      <c r="M5678" s="15" t="n">
        <v>0</v>
      </c>
      <c r="N5678" s="12" t="n">
        <v>0</v>
      </c>
      <c r="O5678" s="12" t="n">
        <v>0</v>
      </c>
      <c r="P5678" s="12" t="n">
        <v>0</v>
      </c>
      <c r="Q5678" s="23" t="n">
        <f>M5680/H5678</f>
        <v>1</v>
      </c>
    </row>
    <row r="5679" ht="22.5" customHeight="1">
      <c r="A5679" s="78"/>
      <c r="B5679" s="34"/>
      <c r="C5679" s="13"/>
      <c r="D5679" s="20"/>
      <c r="E5679" s="20"/>
      <c r="F5679" s="20"/>
      <c r="G5679" s="29"/>
      <c r="H5679" s="20"/>
      <c r="I5679" s="20"/>
      <c r="J5679" s="13" t="s">
        <v>127</v>
      </c>
      <c r="K5679" s="36" t="n">
        <v>5786</v>
      </c>
      <c r="L5679" s="15" t="n">
        <v>2471</v>
      </c>
      <c r="M5679" s="15" t="n">
        <v>20</v>
      </c>
      <c r="N5679" s="12" t="n">
        <v>0.001</v>
      </c>
      <c r="O5679" s="12" t="n">
        <v>0.15</v>
      </c>
      <c r="P5679" s="12" t="n">
        <v>3</v>
      </c>
      <c r="Q5679" s="26"/>
    </row>
    <row r="5680" ht="22.5" customHeight="1">
      <c r="A5680" s="78"/>
      <c r="B5680" s="34"/>
      <c r="C5680" s="13"/>
      <c r="D5680" s="20"/>
      <c r="E5680" s="20"/>
      <c r="F5680" s="20"/>
      <c r="G5680" s="29"/>
      <c r="H5680" s="20"/>
      <c r="I5680" s="20"/>
      <c r="J5680" s="13" t="s">
        <v>128</v>
      </c>
      <c r="K5680" s="15" t="n">
        <v>7522</v>
      </c>
      <c r="L5680" s="15" t="n">
        <v>2739</v>
      </c>
      <c r="M5680" s="15" t="n">
        <v>20</v>
      </c>
      <c r="N5680" s="12" t="n">
        <v>0.001</v>
      </c>
      <c r="O5680" s="12" t="n">
        <v>0.15</v>
      </c>
      <c r="P5680" s="12" t="n">
        <v>3</v>
      </c>
      <c r="Q5680" s="26"/>
    </row>
    <row r="5681" ht="22.5" customHeight="1">
      <c r="A5681" s="78"/>
      <c r="B5681" s="34"/>
      <c r="C5681" s="13" t="n">
        <v>10210818</v>
      </c>
      <c r="D5681" s="13" t="s">
        <v>27</v>
      </c>
      <c r="E5681" s="13" t="s">
        <v>14</v>
      </c>
      <c r="F5681" s="13" t="s">
        <v>26</v>
      </c>
      <c r="G5681" s="24" t="n">
        <v>0.2</v>
      </c>
      <c r="H5681" s="13" t="n">
        <v>100</v>
      </c>
      <c r="I5681" s="21" t="n">
        <f>G5681*H5681*7</f>
        <v>140</v>
      </c>
      <c r="J5681" s="13" t="s">
        <v>126</v>
      </c>
      <c r="K5681" s="15" t="n">
        <v>0</v>
      </c>
      <c r="L5681" s="15" t="n">
        <v>0</v>
      </c>
      <c r="M5681" s="15" t="n">
        <v>0</v>
      </c>
      <c r="N5681" s="12" t="n">
        <v>0</v>
      </c>
      <c r="O5681" s="12" t="n">
        <v>0</v>
      </c>
      <c r="P5681" s="12" t="n">
        <v>0</v>
      </c>
      <c r="Q5681" s="23" t="n">
        <f>M5683/H5681</f>
        <v>0.67</v>
      </c>
    </row>
    <row r="5682" ht="22.5" customHeight="1">
      <c r="A5682" s="78"/>
      <c r="B5682" s="34"/>
      <c r="C5682" s="13"/>
      <c r="D5682" s="20"/>
      <c r="E5682" s="20"/>
      <c r="F5682" s="20"/>
      <c r="G5682" s="29"/>
      <c r="H5682" s="20"/>
      <c r="I5682" s="20"/>
      <c r="J5682" s="13" t="s">
        <v>127</v>
      </c>
      <c r="K5682" s="15" t="n">
        <v>42356</v>
      </c>
      <c r="L5682" s="15" t="n">
        <v>193</v>
      </c>
      <c r="M5682" s="15" t="n">
        <v>28</v>
      </c>
      <c r="N5682" s="12" t="n">
        <v>0.03</v>
      </c>
      <c r="O5682" s="12" t="n">
        <v>0.18</v>
      </c>
      <c r="P5682" s="12" t="n">
        <v>5.03</v>
      </c>
      <c r="Q5682" s="26"/>
    </row>
    <row r="5683" ht="22.5" customHeight="1">
      <c r="A5683" s="78"/>
      <c r="B5683" s="34"/>
      <c r="C5683" s="13"/>
      <c r="D5683" s="20"/>
      <c r="E5683" s="20"/>
      <c r="F5683" s="20"/>
      <c r="G5683" s="29"/>
      <c r="H5683" s="20"/>
      <c r="I5683" s="20"/>
      <c r="J5683" s="13" t="s">
        <v>128</v>
      </c>
      <c r="K5683" s="15" t="n">
        <v>178569</v>
      </c>
      <c r="L5683" s="15" t="n">
        <v>559</v>
      </c>
      <c r="M5683" s="15" t="n">
        <v>67</v>
      </c>
      <c r="N5683" s="12" t="n">
        <v>0.02</v>
      </c>
      <c r="O5683" s="12" t="n">
        <v>0.2</v>
      </c>
      <c r="P5683" s="12" t="n">
        <v>13.3</v>
      </c>
      <c r="Q5683" s="26"/>
    </row>
    <row r="5684" ht="22.5" customHeight="1">
      <c r="A5684" s="78"/>
      <c r="B5684" s="34"/>
      <c r="C5684" s="13" t="n">
        <v>10501490</v>
      </c>
      <c r="D5684" s="13" t="s">
        <v>13</v>
      </c>
      <c r="E5684" s="13" t="s">
        <v>14</v>
      </c>
      <c r="F5684" s="13" t="s">
        <v>15</v>
      </c>
      <c r="G5684" s="24" t="n">
        <v>0.15</v>
      </c>
      <c r="H5684" s="13" t="n">
        <v>100</v>
      </c>
      <c r="I5684" s="21" t="n">
        <f>G5684*H5684*7</f>
        <v>105</v>
      </c>
      <c r="J5684" s="13" t="s">
        <v>126</v>
      </c>
      <c r="K5684" s="15" t="n">
        <v>13</v>
      </c>
      <c r="L5684" s="15" t="n">
        <v>0</v>
      </c>
      <c r="M5684" s="15" t="n">
        <v>0</v>
      </c>
      <c r="N5684" s="12" t="n">
        <v>0</v>
      </c>
      <c r="O5684" s="12" t="n">
        <v>0</v>
      </c>
      <c r="P5684" s="12" t="n">
        <v>0</v>
      </c>
      <c r="Q5684" s="23" t="n">
        <f>M5686/H5684</f>
        <v>0.07</v>
      </c>
    </row>
    <row r="5685" ht="22.5" customHeight="1">
      <c r="A5685" s="78"/>
      <c r="B5685" s="34"/>
      <c r="C5685" s="13"/>
      <c r="D5685" s="20"/>
      <c r="E5685" s="20"/>
      <c r="F5685" s="20"/>
      <c r="G5685" s="29"/>
      <c r="H5685" s="20"/>
      <c r="I5685" s="20"/>
      <c r="J5685" s="13" t="s">
        <v>127</v>
      </c>
      <c r="K5685" s="15" t="n">
        <v>336</v>
      </c>
      <c r="L5685" s="15" t="n">
        <v>150</v>
      </c>
      <c r="M5685" s="15" t="n">
        <v>3</v>
      </c>
      <c r="N5685" s="12" t="n">
        <v>0.003</v>
      </c>
      <c r="O5685" s="12" t="n">
        <v>0.13</v>
      </c>
      <c r="P5685" s="12" t="n">
        <v>0.39</v>
      </c>
      <c r="Q5685" s="26"/>
    </row>
    <row r="5686" ht="22.5" customHeight="1">
      <c r="A5686" s="78"/>
      <c r="B5686" s="34"/>
      <c r="C5686" s="13"/>
      <c r="D5686" s="20"/>
      <c r="E5686" s="20"/>
      <c r="F5686" s="20"/>
      <c r="G5686" s="29"/>
      <c r="H5686" s="20"/>
      <c r="I5686" s="20"/>
      <c r="J5686" s="13" t="s">
        <v>128</v>
      </c>
      <c r="K5686" s="15" t="n">
        <v>1068</v>
      </c>
      <c r="L5686" s="15" t="n">
        <v>527</v>
      </c>
      <c r="M5686" s="15" t="n">
        <v>7</v>
      </c>
      <c r="N5686" s="12" t="n">
        <v>0.002</v>
      </c>
      <c r="O5686" s="12" t="n">
        <v>0.13</v>
      </c>
      <c r="P5686" s="12" t="n">
        <v>0.91</v>
      </c>
      <c r="Q5686" s="26"/>
    </row>
    <row r="5687" ht="22.5" customHeight="1">
      <c r="A5687" s="78"/>
      <c r="B5687" s="34"/>
      <c r="C5687" s="53" t="n">
        <v>10912510</v>
      </c>
      <c r="D5687" s="13" t="s">
        <v>10</v>
      </c>
      <c r="E5687" s="13" t="s">
        <v>11</v>
      </c>
      <c r="F5687" s="13" t="s">
        <v>30</v>
      </c>
      <c r="G5687" s="24" t="n">
        <v>0.17</v>
      </c>
      <c r="H5687" s="13" t="n">
        <v>1500</v>
      </c>
      <c r="I5687" s="21" t="n">
        <f>G5687*H5687*7</f>
        <v>1785</v>
      </c>
      <c r="J5687" s="13" t="s">
        <v>126</v>
      </c>
      <c r="K5687" s="15" t="n">
        <v>8872</v>
      </c>
      <c r="L5687" s="15" t="n">
        <v>1833</v>
      </c>
      <c r="M5687" s="15" t="n">
        <v>66</v>
      </c>
      <c r="N5687" s="12" t="n">
        <v>0.01</v>
      </c>
      <c r="O5687" s="12" t="n">
        <v>0.2</v>
      </c>
      <c r="P5687" s="12" t="n">
        <v>13.19</v>
      </c>
      <c r="Q5687" s="23" t="n">
        <f>M5689/H5687</f>
        <v>0.248</v>
      </c>
    </row>
    <row r="5688" ht="22.5" customHeight="1">
      <c r="A5688" s="78"/>
      <c r="B5688" s="34"/>
      <c r="C5688" s="13"/>
      <c r="D5688" s="20"/>
      <c r="E5688" s="20"/>
      <c r="F5688" s="20"/>
      <c r="G5688" s="29"/>
      <c r="H5688" s="20"/>
      <c r="I5688" s="20"/>
      <c r="J5688" s="13" t="s">
        <v>127</v>
      </c>
      <c r="K5688" s="17" t="n">
        <v>19233</v>
      </c>
      <c r="L5688" s="15" t="n">
        <v>4200</v>
      </c>
      <c r="M5688" s="15" t="n">
        <v>135</v>
      </c>
      <c r="N5688" s="12" t="n">
        <v>0.01</v>
      </c>
      <c r="O5688" s="12" t="n">
        <v>0.19</v>
      </c>
      <c r="P5688" s="12" t="n">
        <v>25.26</v>
      </c>
      <c r="Q5688" s="26"/>
    </row>
    <row r="5689" ht="22.5" customHeight="1">
      <c r="A5689" s="78"/>
      <c r="B5689" s="34"/>
      <c r="C5689" s="13"/>
      <c r="D5689" s="20"/>
      <c r="E5689" s="20"/>
      <c r="F5689" s="20"/>
      <c r="G5689" s="29"/>
      <c r="H5689" s="20"/>
      <c r="I5689" s="20"/>
      <c r="J5689" s="13" t="s">
        <v>128</v>
      </c>
      <c r="K5689" s="15" t="n">
        <v>66974</v>
      </c>
      <c r="L5689" s="15" t="n">
        <v>12351</v>
      </c>
      <c r="M5689" s="15" t="n">
        <v>372</v>
      </c>
      <c r="N5689" s="12" t="n">
        <v>0.01</v>
      </c>
      <c r="O5689" s="12" t="n">
        <v>0.21</v>
      </c>
      <c r="P5689" s="12" t="n">
        <v>79.88</v>
      </c>
      <c r="Q5689" s="26"/>
    </row>
    <row r="5690" ht="22.5" customHeight="1">
      <c r="A5690" s="78"/>
      <c r="B5690" s="34"/>
      <c r="C5690" s="53" t="n">
        <v>11080098</v>
      </c>
      <c r="D5690" s="13" t="s">
        <v>22</v>
      </c>
      <c r="E5690" s="13" t="s">
        <v>24</v>
      </c>
      <c r="F5690" s="13" t="s">
        <v>15</v>
      </c>
      <c r="G5690" s="24" t="n">
        <v>0.6</v>
      </c>
      <c r="H5690" s="13" t="n">
        <v>100</v>
      </c>
      <c r="I5690" s="21" t="n">
        <f>G5690*H5690*7</f>
        <v>420</v>
      </c>
      <c r="J5690" s="13" t="s">
        <v>126</v>
      </c>
      <c r="K5690" s="15" t="n">
        <v>2</v>
      </c>
      <c r="L5690" s="15" t="n">
        <v>0</v>
      </c>
      <c r="M5690" s="15" t="n">
        <v>0</v>
      </c>
      <c r="N5690" s="12" t="n">
        <v>0</v>
      </c>
      <c r="O5690" s="12" t="n">
        <v>0</v>
      </c>
      <c r="P5690" s="12" t="n">
        <v>0</v>
      </c>
      <c r="Q5690" s="23" t="n">
        <f>M5692/H5690</f>
        <v>0.01</v>
      </c>
    </row>
    <row r="5691" ht="22.5" customHeight="1">
      <c r="A5691" s="78"/>
      <c r="B5691" s="34"/>
      <c r="C5691" s="13"/>
      <c r="D5691" s="20"/>
      <c r="E5691" s="20"/>
      <c r="F5691" s="20"/>
      <c r="G5691" s="29"/>
      <c r="H5691" s="20"/>
      <c r="I5691" s="20"/>
      <c r="J5691" s="13" t="s">
        <v>127</v>
      </c>
      <c r="K5691" s="17" t="n">
        <v>421</v>
      </c>
      <c r="L5691" s="15" t="n">
        <v>246</v>
      </c>
      <c r="M5691" s="15" t="n">
        <v>1</v>
      </c>
      <c r="N5691" s="12" t="n">
        <v>0.002</v>
      </c>
      <c r="O5691" s="12" t="n">
        <v>0.6</v>
      </c>
      <c r="P5691" s="12" t="n">
        <v>0.6</v>
      </c>
      <c r="Q5691" s="26"/>
    </row>
    <row r="5692" ht="22.5" customHeight="1">
      <c r="A5692" s="78"/>
      <c r="B5692" s="34"/>
      <c r="C5692" s="13"/>
      <c r="D5692" s="20"/>
      <c r="E5692" s="20"/>
      <c r="F5692" s="20"/>
      <c r="G5692" s="29"/>
      <c r="H5692" s="20"/>
      <c r="I5692" s="20"/>
      <c r="J5692" s="13" t="s">
        <v>128</v>
      </c>
      <c r="K5692" s="15" t="n">
        <v>916</v>
      </c>
      <c r="L5692" s="15" t="n">
        <v>486</v>
      </c>
      <c r="M5692" s="15" t="n">
        <v>1</v>
      </c>
      <c r="N5692" s="12" t="n">
        <v>0.001</v>
      </c>
      <c r="O5692" s="12" t="n">
        <v>0.6</v>
      </c>
      <c r="P5692" s="12" t="n">
        <v>0.6</v>
      </c>
      <c r="Q5692" s="26"/>
    </row>
    <row r="5693" ht="22.5" customHeight="1">
      <c r="A5693" s="78"/>
      <c r="B5693" s="34"/>
      <c r="C5693" s="53" t="n">
        <v>91540124</v>
      </c>
      <c r="D5693" s="13" t="s">
        <v>93</v>
      </c>
      <c r="E5693" s="13" t="s">
        <v>54</v>
      </c>
      <c r="F5693" s="13" t="s">
        <v>12</v>
      </c>
      <c r="G5693" s="24" t="n">
        <v>0.5</v>
      </c>
      <c r="H5693" s="13" t="n">
        <v>50</v>
      </c>
      <c r="I5693" s="21" t="n">
        <f>G5693*H5693*7</f>
        <v>175</v>
      </c>
      <c r="J5693" s="13" t="s">
        <v>126</v>
      </c>
      <c r="K5693" s="15" t="n">
        <v>52</v>
      </c>
      <c r="L5693" s="15" t="n">
        <v>27</v>
      </c>
      <c r="M5693" s="15" t="n">
        <v>1</v>
      </c>
      <c r="N5693" s="12" t="n">
        <v>0</v>
      </c>
      <c r="O5693" s="12" t="n">
        <v>1.1326</v>
      </c>
      <c r="P5693" s="12" t="n">
        <v>1.1326</v>
      </c>
      <c r="Q5693" s="23" t="n">
        <f>M5695/H5693</f>
        <v>0.18</v>
      </c>
    </row>
    <row r="5694" ht="22.5" customHeight="1">
      <c r="A5694" s="78"/>
      <c r="B5694" s="34"/>
      <c r="C5694" s="13"/>
      <c r="D5694" s="20"/>
      <c r="E5694" s="20"/>
      <c r="F5694" s="20"/>
      <c r="G5694" s="29"/>
      <c r="H5694" s="20"/>
      <c r="I5694" s="20"/>
      <c r="J5694" s="13" t="s">
        <v>127</v>
      </c>
      <c r="K5694" s="15" t="n">
        <v>498</v>
      </c>
      <c r="L5694" s="15" t="n">
        <v>195</v>
      </c>
      <c r="M5694" s="15" t="n">
        <v>9</v>
      </c>
      <c r="N5694" s="12" t="n">
        <v>0</v>
      </c>
      <c r="O5694" s="12" t="n">
        <v>0.7</v>
      </c>
      <c r="P5694" s="12" t="n">
        <v>6.2993</v>
      </c>
      <c r="Q5694" s="26"/>
    </row>
    <row r="5695" ht="22.5" customHeight="1">
      <c r="A5695" s="78"/>
      <c r="B5695" s="34"/>
      <c r="C5695" s="13"/>
      <c r="D5695" s="20"/>
      <c r="E5695" s="20"/>
      <c r="F5695" s="20"/>
      <c r="G5695" s="29"/>
      <c r="H5695" s="20"/>
      <c r="I5695" s="20"/>
      <c r="J5695" s="13" t="s">
        <v>128</v>
      </c>
      <c r="K5695" s="15" t="n">
        <v>533</v>
      </c>
      <c r="L5695" s="15" t="n">
        <v>207</v>
      </c>
      <c r="M5695" s="15" t="n">
        <v>9</v>
      </c>
      <c r="N5695" s="12" t="n">
        <v>0.031</v>
      </c>
      <c r="O5695" s="12" t="n">
        <v>0.724</v>
      </c>
      <c r="P5695" s="12" t="n">
        <v>6.513</v>
      </c>
      <c r="Q5695" s="26"/>
    </row>
    <row r="5696" ht="22.5" customHeight="1">
      <c r="A5696" s="78"/>
      <c r="B5696" s="34"/>
      <c r="C5696" s="53" t="n">
        <v>91548042</v>
      </c>
      <c r="D5696" s="13" t="s">
        <v>13</v>
      </c>
      <c r="E5696" s="13" t="s">
        <v>14</v>
      </c>
      <c r="F5696" s="13" t="s">
        <v>12</v>
      </c>
      <c r="G5696" s="24" t="n">
        <v>0.3</v>
      </c>
      <c r="H5696" s="13" t="n">
        <v>50</v>
      </c>
      <c r="I5696" s="21" t="n">
        <f>G5696*H5696*7</f>
        <v>105</v>
      </c>
      <c r="J5696" s="13" t="s">
        <v>126</v>
      </c>
      <c r="K5696" s="15" t="n">
        <v>0</v>
      </c>
      <c r="L5696" s="15" t="n">
        <v>0</v>
      </c>
      <c r="M5696" s="15" t="n">
        <v>0</v>
      </c>
      <c r="N5696" s="12" t="n">
        <v>0</v>
      </c>
      <c r="O5696" s="12" t="n">
        <v>0</v>
      </c>
      <c r="P5696" s="12" t="n">
        <v>0</v>
      </c>
      <c r="Q5696" s="23" t="n">
        <f>M5698/H5696</f>
        <v>0.04</v>
      </c>
    </row>
    <row r="5697" ht="22.5" customHeight="1">
      <c r="A5697" s="78"/>
      <c r="B5697" s="34"/>
      <c r="C5697" s="13"/>
      <c r="D5697" s="20"/>
      <c r="E5697" s="20"/>
      <c r="F5697" s="20"/>
      <c r="G5697" s="29"/>
      <c r="H5697" s="20"/>
      <c r="I5697" s="20"/>
      <c r="J5697" s="13" t="s">
        <v>127</v>
      </c>
      <c r="K5697" s="15" t="n">
        <v>1276</v>
      </c>
      <c r="L5697" s="15" t="n">
        <v>8</v>
      </c>
      <c r="M5697" s="15" t="n">
        <v>0</v>
      </c>
      <c r="N5697" s="12" t="n">
        <v>0</v>
      </c>
      <c r="O5697" s="12" t="n">
        <v>0</v>
      </c>
      <c r="P5697" s="12" t="n">
        <v>0</v>
      </c>
      <c r="Q5697" s="26"/>
    </row>
    <row r="5698" ht="22.5" customHeight="1">
      <c r="A5698" s="78"/>
      <c r="B5698" s="34"/>
      <c r="C5698" s="13"/>
      <c r="D5698" s="20"/>
      <c r="E5698" s="20"/>
      <c r="F5698" s="20"/>
      <c r="G5698" s="29"/>
      <c r="H5698" s="20"/>
      <c r="I5698" s="20"/>
      <c r="J5698" s="13" t="s">
        <v>128</v>
      </c>
      <c r="K5698" s="15" t="n">
        <v>5405</v>
      </c>
      <c r="L5698" s="15" t="n">
        <v>50</v>
      </c>
      <c r="M5698" s="15" t="n">
        <v>2</v>
      </c>
      <c r="N5698" s="12" t="n">
        <v>0</v>
      </c>
      <c r="O5698" s="12" t="n">
        <v>0.042</v>
      </c>
      <c r="P5698" s="12" t="n">
        <v>0.0846</v>
      </c>
      <c r="Q5698" s="26"/>
    </row>
    <row r="5699" ht="22.5" customHeight="1">
      <c r="A5699" s="78"/>
      <c r="B5699" s="34"/>
      <c r="C5699" s="53" t="n">
        <v>91548043</v>
      </c>
      <c r="D5699" s="13" t="s">
        <v>31</v>
      </c>
      <c r="E5699" s="13" t="s">
        <v>32</v>
      </c>
      <c r="F5699" s="13" t="s">
        <v>15</v>
      </c>
      <c r="G5699" s="24" t="n">
        <v>0.1</v>
      </c>
      <c r="H5699" s="13" t="n">
        <v>200</v>
      </c>
      <c r="I5699" s="21" t="n">
        <f>G5699*H5699*7</f>
        <v>140</v>
      </c>
      <c r="J5699" s="13" t="s">
        <v>126</v>
      </c>
      <c r="K5699" s="15" t="n">
        <v>32</v>
      </c>
      <c r="L5699" s="15" t="n">
        <v>8</v>
      </c>
      <c r="M5699" s="15" t="n">
        <v>0</v>
      </c>
      <c r="N5699" s="12" t="n">
        <v>0</v>
      </c>
      <c r="O5699" s="12" t="n">
        <v>0</v>
      </c>
      <c r="P5699" s="12" t="n">
        <v>0</v>
      </c>
      <c r="Q5699" s="23" t="n">
        <f>M5701/H5699</f>
        <v>1.045</v>
      </c>
    </row>
    <row r="5700" ht="22.5" customHeight="1">
      <c r="A5700" s="78"/>
      <c r="B5700" s="34"/>
      <c r="C5700" s="13"/>
      <c r="D5700" s="20"/>
      <c r="E5700" s="20"/>
      <c r="F5700" s="20"/>
      <c r="G5700" s="29"/>
      <c r="H5700" s="20"/>
      <c r="I5700" s="20"/>
      <c r="J5700" s="13" t="s">
        <v>127</v>
      </c>
      <c r="K5700" s="15" t="n">
        <v>5511</v>
      </c>
      <c r="L5700" s="15" t="n">
        <v>2487</v>
      </c>
      <c r="M5700" s="15" t="n">
        <v>43</v>
      </c>
      <c r="N5700" s="12" t="n">
        <v>0.002</v>
      </c>
      <c r="O5700" s="12" t="n">
        <v>0.1</v>
      </c>
      <c r="P5700" s="12" t="n">
        <v>4.3</v>
      </c>
      <c r="Q5700" s="26"/>
    </row>
    <row r="5701" ht="22.5" customHeight="1">
      <c r="A5701" s="78"/>
      <c r="B5701" s="34"/>
      <c r="C5701" s="13"/>
      <c r="D5701" s="20"/>
      <c r="E5701" s="20"/>
      <c r="F5701" s="20"/>
      <c r="G5701" s="29"/>
      <c r="H5701" s="20"/>
      <c r="I5701" s="20"/>
      <c r="J5701" s="13" t="s">
        <v>128</v>
      </c>
      <c r="K5701" s="15" t="n">
        <v>22121</v>
      </c>
      <c r="L5701" s="15" t="n">
        <v>10649</v>
      </c>
      <c r="M5701" s="15" t="n">
        <v>209</v>
      </c>
      <c r="N5701" s="12" t="n">
        <v>0.002</v>
      </c>
      <c r="O5701" s="12" t="n">
        <v>0.1</v>
      </c>
      <c r="P5701" s="12" t="n">
        <v>20.9</v>
      </c>
      <c r="Q5701" s="26"/>
    </row>
    <row r="5702" ht="22.5" customHeight="1">
      <c r="A5702" s="78"/>
      <c r="B5702" s="34"/>
      <c r="C5702" s="53" t="n">
        <v>11715627</v>
      </c>
      <c r="D5702" s="13" t="s">
        <v>29</v>
      </c>
      <c r="E5702" s="13" t="s">
        <v>14</v>
      </c>
      <c r="F5702" s="13" t="s">
        <v>15</v>
      </c>
      <c r="G5702" s="24" t="n">
        <v>0.4</v>
      </c>
      <c r="H5702" s="13" t="n">
        <v>100</v>
      </c>
      <c r="I5702" s="21" t="n">
        <f>G5702*H5702*7</f>
        <v>280</v>
      </c>
      <c r="J5702" s="13" t="s">
        <v>126</v>
      </c>
      <c r="K5702" s="15" t="n">
        <v>2</v>
      </c>
      <c r="L5702" s="15" t="n">
        <v>1</v>
      </c>
      <c r="M5702" s="15" t="n">
        <v>0</v>
      </c>
      <c r="N5702" s="12" t="n">
        <v>0</v>
      </c>
      <c r="O5702" s="12" t="n">
        <v>0</v>
      </c>
      <c r="P5702" s="12" t="n">
        <v>0</v>
      </c>
      <c r="Q5702" s="23" t="n">
        <f>M5704/H5702</f>
        <v>0</v>
      </c>
    </row>
    <row r="5703" ht="22.5" customHeight="1">
      <c r="A5703" s="78"/>
      <c r="B5703" s="34"/>
      <c r="C5703" s="13"/>
      <c r="D5703" s="20"/>
      <c r="E5703" s="20"/>
      <c r="F5703" s="20"/>
      <c r="G5703" s="29"/>
      <c r="H5703" s="20"/>
      <c r="I5703" s="20"/>
      <c r="J5703" s="13" t="s">
        <v>127</v>
      </c>
      <c r="K5703" s="15" t="n">
        <v>20</v>
      </c>
      <c r="L5703" s="15" t="n">
        <v>1</v>
      </c>
      <c r="M5703" s="15" t="n">
        <v>0</v>
      </c>
      <c r="N5703" s="12" t="n">
        <v>0</v>
      </c>
      <c r="O5703" s="12" t="n">
        <v>0</v>
      </c>
      <c r="P5703" s="12" t="n">
        <v>0</v>
      </c>
      <c r="Q5703" s="26"/>
    </row>
    <row r="5704" ht="22.5" customHeight="1">
      <c r="A5704" s="78"/>
      <c r="B5704" s="34"/>
      <c r="C5704" s="13"/>
      <c r="D5704" s="20"/>
      <c r="E5704" s="20"/>
      <c r="F5704" s="20"/>
      <c r="G5704" s="29"/>
      <c r="H5704" s="20"/>
      <c r="I5704" s="20"/>
      <c r="J5704" s="13" t="s">
        <v>128</v>
      </c>
      <c r="K5704" s="15" t="n">
        <v>56</v>
      </c>
      <c r="L5704" s="15" t="n">
        <v>1</v>
      </c>
      <c r="M5704" s="15" t="n">
        <v>0</v>
      </c>
      <c r="N5704" s="12" t="n">
        <v>0</v>
      </c>
      <c r="O5704" s="12" t="n">
        <v>0</v>
      </c>
      <c r="P5704" s="12" t="n">
        <v>0</v>
      </c>
      <c r="Q5704" s="26"/>
    </row>
    <row r="5705" ht="22.5" customHeight="1">
      <c r="A5705" s="78"/>
      <c r="B5705" s="34"/>
      <c r="C5705" s="53" t="n">
        <v>11715655</v>
      </c>
      <c r="D5705" s="13" t="s">
        <v>16</v>
      </c>
      <c r="E5705" s="13" t="s">
        <v>11</v>
      </c>
      <c r="F5705" s="13" t="s">
        <v>15</v>
      </c>
      <c r="G5705" s="24" t="n">
        <v>0.15</v>
      </c>
      <c r="H5705" s="13" t="n">
        <v>100</v>
      </c>
      <c r="I5705" s="21" t="n">
        <f>G5705*H5705*7</f>
        <v>105</v>
      </c>
      <c r="J5705" s="13" t="s">
        <v>126</v>
      </c>
      <c r="K5705" s="15" t="n">
        <v>0</v>
      </c>
      <c r="L5705" s="15" t="n">
        <v>0</v>
      </c>
      <c r="M5705" s="15" t="n">
        <v>0</v>
      </c>
      <c r="N5705" s="12" t="n">
        <v>0</v>
      </c>
      <c r="O5705" s="12" t="n">
        <v>0</v>
      </c>
      <c r="P5705" s="12" t="n">
        <v>0</v>
      </c>
      <c r="Q5705" s="23" t="n">
        <f>M5707/H5705</f>
        <v>0</v>
      </c>
    </row>
    <row r="5706" ht="22.5" customHeight="1">
      <c r="A5706" s="78"/>
      <c r="B5706" s="34"/>
      <c r="C5706" s="13"/>
      <c r="D5706" s="20"/>
      <c r="E5706" s="20"/>
      <c r="F5706" s="20"/>
      <c r="G5706" s="29"/>
      <c r="H5706" s="20"/>
      <c r="I5706" s="20"/>
      <c r="J5706" s="13" t="s">
        <v>127</v>
      </c>
      <c r="K5706" s="15" t="n">
        <v>23</v>
      </c>
      <c r="L5706" s="15" t="n">
        <v>2</v>
      </c>
      <c r="M5706" s="15" t="n">
        <v>0</v>
      </c>
      <c r="N5706" s="12" t="n">
        <v>0</v>
      </c>
      <c r="O5706" s="12" t="n">
        <v>0</v>
      </c>
      <c r="P5706" s="12" t="n">
        <v>0</v>
      </c>
      <c r="Q5706" s="26"/>
    </row>
    <row r="5707" ht="22.5" customHeight="1">
      <c r="A5707" s="78"/>
      <c r="B5707" s="34"/>
      <c r="C5707" s="13"/>
      <c r="D5707" s="20"/>
      <c r="E5707" s="20"/>
      <c r="F5707" s="20"/>
      <c r="G5707" s="29"/>
      <c r="H5707" s="20"/>
      <c r="I5707" s="20"/>
      <c r="J5707" s="13" t="s">
        <v>128</v>
      </c>
      <c r="K5707" s="15" t="n">
        <v>341</v>
      </c>
      <c r="L5707" s="15" t="n">
        <v>5</v>
      </c>
      <c r="M5707" s="15" t="n">
        <v>0</v>
      </c>
      <c r="N5707" s="12" t="n">
        <v>0</v>
      </c>
      <c r="O5707" s="12" t="n">
        <v>0</v>
      </c>
      <c r="P5707" s="12" t="n">
        <v>0</v>
      </c>
      <c r="Q5707" s="26"/>
    </row>
    <row r="5708" ht="22.5" customHeight="1">
      <c r="A5708" s="78"/>
      <c r="B5708" s="34"/>
      <c r="C5708" s="53" t="n">
        <v>11715811</v>
      </c>
      <c r="D5708" s="13" t="s">
        <v>16</v>
      </c>
      <c r="E5708" s="13" t="s">
        <v>17</v>
      </c>
      <c r="F5708" s="13" t="s">
        <v>15</v>
      </c>
      <c r="G5708" s="24" t="n">
        <v>0.17</v>
      </c>
      <c r="H5708" s="13" t="n">
        <v>100</v>
      </c>
      <c r="I5708" s="21" t="n">
        <f>G5708*H5708*7</f>
        <v>119</v>
      </c>
      <c r="J5708" s="13" t="s">
        <v>126</v>
      </c>
      <c r="K5708" s="15" t="n">
        <v>0</v>
      </c>
      <c r="L5708" s="15" t="n">
        <v>0</v>
      </c>
      <c r="M5708" s="15" t="n">
        <v>0</v>
      </c>
      <c r="N5708" s="12" t="n">
        <v>0</v>
      </c>
      <c r="O5708" s="12" t="n">
        <v>0</v>
      </c>
      <c r="P5708" s="12" t="n">
        <v>0</v>
      </c>
      <c r="Q5708" s="23" t="n">
        <f>M5710/H5708</f>
        <v>0</v>
      </c>
    </row>
    <row r="5709" ht="22.5" customHeight="1">
      <c r="A5709" s="78"/>
      <c r="B5709" s="34"/>
      <c r="C5709" s="13"/>
      <c r="D5709" s="20"/>
      <c r="E5709" s="20"/>
      <c r="F5709" s="20"/>
      <c r="G5709" s="29"/>
      <c r="H5709" s="20"/>
      <c r="I5709" s="20"/>
      <c r="J5709" s="13" t="s">
        <v>127</v>
      </c>
      <c r="K5709" s="15" t="n">
        <v>23</v>
      </c>
      <c r="L5709" s="15" t="n">
        <v>1</v>
      </c>
      <c r="M5709" s="15" t="n">
        <v>0</v>
      </c>
      <c r="N5709" s="12" t="n">
        <v>0</v>
      </c>
      <c r="O5709" s="12" t="n">
        <v>0</v>
      </c>
      <c r="P5709" s="12" t="n">
        <v>0</v>
      </c>
      <c r="Q5709" s="26"/>
    </row>
    <row r="5710" ht="22.5" customHeight="1">
      <c r="A5710" s="78"/>
      <c r="B5710" s="34"/>
      <c r="C5710" s="13"/>
      <c r="D5710" s="20"/>
      <c r="E5710" s="20"/>
      <c r="F5710" s="20"/>
      <c r="G5710" s="29"/>
      <c r="H5710" s="20"/>
      <c r="I5710" s="20"/>
      <c r="J5710" s="13" t="s">
        <v>128</v>
      </c>
      <c r="K5710" s="15" t="n">
        <v>177</v>
      </c>
      <c r="L5710" s="15" t="n">
        <v>3</v>
      </c>
      <c r="M5710" s="15" t="n">
        <v>0</v>
      </c>
      <c r="N5710" s="12" t="n">
        <v>0</v>
      </c>
      <c r="O5710" s="12" t="n">
        <v>0</v>
      </c>
      <c r="P5710" s="12" t="n">
        <v>0</v>
      </c>
      <c r="Q5710" s="26"/>
    </row>
    <row r="5711" ht="22.5" customHeight="1">
      <c r="A5711" s="78"/>
      <c r="B5711" s="34"/>
      <c r="C5711" s="53" t="n">
        <v>11729927</v>
      </c>
      <c r="D5711" s="13" t="s">
        <v>10</v>
      </c>
      <c r="E5711" s="13" t="s">
        <v>20</v>
      </c>
      <c r="F5711" s="13" t="s">
        <v>15</v>
      </c>
      <c r="G5711" s="24" t="n">
        <v>0.25</v>
      </c>
      <c r="H5711" s="13" t="n">
        <v>100</v>
      </c>
      <c r="I5711" s="21" t="n">
        <f>G5711*H5711*7</f>
        <v>175</v>
      </c>
      <c r="J5711" s="13" t="s">
        <v>126</v>
      </c>
      <c r="K5711" s="15" t="n">
        <v>0</v>
      </c>
      <c r="L5711" s="15" t="n">
        <v>0</v>
      </c>
      <c r="M5711" s="15" t="n">
        <v>0</v>
      </c>
      <c r="N5711" s="12" t="n">
        <v>0</v>
      </c>
      <c r="O5711" s="12" t="n">
        <v>0</v>
      </c>
      <c r="P5711" s="12" t="n">
        <v>0</v>
      </c>
      <c r="Q5711" s="23" t="n">
        <f>M5713/H5711</f>
        <v>0</v>
      </c>
    </row>
    <row r="5712" ht="22.5" customHeight="1">
      <c r="A5712" s="78"/>
      <c r="B5712" s="34"/>
      <c r="C5712" s="13"/>
      <c r="D5712" s="20"/>
      <c r="E5712" s="20"/>
      <c r="F5712" s="20"/>
      <c r="G5712" s="29"/>
      <c r="H5712" s="20"/>
      <c r="I5712" s="20"/>
      <c r="J5712" s="13" t="s">
        <v>127</v>
      </c>
      <c r="K5712" s="15" t="n">
        <v>1</v>
      </c>
      <c r="L5712" s="15" t="n">
        <v>0</v>
      </c>
      <c r="M5712" s="15" t="n">
        <v>0</v>
      </c>
      <c r="N5712" s="12" t="n">
        <v>0</v>
      </c>
      <c r="O5712" s="12" t="n">
        <v>0</v>
      </c>
      <c r="P5712" s="12" t="n">
        <v>0</v>
      </c>
      <c r="Q5712" s="26"/>
    </row>
    <row r="5713" ht="22.5" customHeight="1">
      <c r="A5713" s="78"/>
      <c r="B5713" s="34"/>
      <c r="C5713" s="13"/>
      <c r="D5713" s="20"/>
      <c r="E5713" s="20"/>
      <c r="F5713" s="20"/>
      <c r="G5713" s="29"/>
      <c r="H5713" s="20"/>
      <c r="I5713" s="20"/>
      <c r="J5713" s="13" t="s">
        <v>128</v>
      </c>
      <c r="K5713" s="15" t="n">
        <v>491</v>
      </c>
      <c r="L5713" s="15" t="n">
        <v>20</v>
      </c>
      <c r="M5713" s="15" t="n">
        <v>0</v>
      </c>
      <c r="N5713" s="12" t="n">
        <v>0</v>
      </c>
      <c r="O5713" s="12" t="n">
        <v>0</v>
      </c>
      <c r="P5713" s="12" t="n">
        <v>0</v>
      </c>
      <c r="Q5713" s="26"/>
    </row>
    <row r="5714" ht="22.5" customHeight="1">
      <c r="A5714" s="78"/>
      <c r="B5714" s="34"/>
      <c r="C5714" s="53" t="n">
        <v>11729820</v>
      </c>
      <c r="D5714" s="13" t="s">
        <v>10</v>
      </c>
      <c r="E5714" s="13" t="s">
        <v>25</v>
      </c>
      <c r="F5714" s="13" t="s">
        <v>15</v>
      </c>
      <c r="G5714" s="24" t="n">
        <v>0.3</v>
      </c>
      <c r="H5714" s="13" t="n">
        <v>100</v>
      </c>
      <c r="I5714" s="21" t="n">
        <f>G5714*H5714*7</f>
        <v>210</v>
      </c>
      <c r="J5714" s="13" t="s">
        <v>126</v>
      </c>
      <c r="K5714" s="15" t="n">
        <v>0</v>
      </c>
      <c r="L5714" s="15" t="n">
        <v>0</v>
      </c>
      <c r="M5714" s="15" t="n">
        <v>0</v>
      </c>
      <c r="N5714" s="12" t="n">
        <v>0</v>
      </c>
      <c r="O5714" s="12" t="n">
        <v>0</v>
      </c>
      <c r="P5714" s="12" t="n">
        <v>0</v>
      </c>
      <c r="Q5714" s="23" t="n">
        <f>M5716/H5714</f>
        <v>0</v>
      </c>
    </row>
    <row r="5715" ht="22.5" customHeight="1">
      <c r="A5715" s="78"/>
      <c r="B5715" s="34"/>
      <c r="C5715" s="13"/>
      <c r="D5715" s="20"/>
      <c r="E5715" s="20"/>
      <c r="F5715" s="20"/>
      <c r="G5715" s="29"/>
      <c r="H5715" s="20"/>
      <c r="I5715" s="20"/>
      <c r="J5715" s="13" t="s">
        <v>127</v>
      </c>
      <c r="K5715" s="15" t="n">
        <v>3</v>
      </c>
      <c r="L5715" s="15" t="n">
        <v>0</v>
      </c>
      <c r="M5715" s="15" t="n">
        <v>0</v>
      </c>
      <c r="N5715" s="12" t="n">
        <v>0</v>
      </c>
      <c r="O5715" s="12" t="n">
        <v>0</v>
      </c>
      <c r="P5715" s="12" t="n">
        <v>0</v>
      </c>
      <c r="Q5715" s="26"/>
    </row>
    <row r="5716" ht="22.5" customHeight="1">
      <c r="A5716" s="78"/>
      <c r="B5716" s="34"/>
      <c r="C5716" s="13"/>
      <c r="D5716" s="20"/>
      <c r="E5716" s="20"/>
      <c r="F5716" s="20"/>
      <c r="G5716" s="29"/>
      <c r="H5716" s="20"/>
      <c r="I5716" s="20"/>
      <c r="J5716" s="13" t="s">
        <v>128</v>
      </c>
      <c r="K5716" s="15" t="n">
        <v>14</v>
      </c>
      <c r="L5716" s="15" t="n">
        <v>3</v>
      </c>
      <c r="M5716" s="15" t="n">
        <v>0</v>
      </c>
      <c r="N5716" s="12" t="n">
        <v>0</v>
      </c>
      <c r="O5716" s="12" t="n">
        <v>0</v>
      </c>
      <c r="P5716" s="12" t="n">
        <v>0</v>
      </c>
      <c r="Q5716" s="26"/>
    </row>
    <row r="5717" ht="22.5" customHeight="1">
      <c r="A5717" s="78"/>
      <c r="B5717" s="34"/>
      <c r="C5717" s="53" t="n">
        <v>11729830</v>
      </c>
      <c r="D5717" s="13" t="s">
        <v>10</v>
      </c>
      <c r="E5717" s="13" t="s">
        <v>11</v>
      </c>
      <c r="F5717" s="13" t="s">
        <v>12</v>
      </c>
      <c r="G5717" s="24" t="n">
        <v>0.17</v>
      </c>
      <c r="H5717" s="13" t="n">
        <v>100</v>
      </c>
      <c r="I5717" s="21" t="n">
        <f>G5717*H5717*7</f>
        <v>119</v>
      </c>
      <c r="J5717" s="13" t="s">
        <v>126</v>
      </c>
      <c r="K5717" s="15" t="n">
        <v>0</v>
      </c>
      <c r="L5717" s="15" t="n">
        <v>0</v>
      </c>
      <c r="M5717" s="15" t="n">
        <v>0</v>
      </c>
      <c r="N5717" s="12" t="n">
        <v>0</v>
      </c>
      <c r="O5717" s="12" t="n">
        <v>0</v>
      </c>
      <c r="P5717" s="12" t="n">
        <v>0</v>
      </c>
      <c r="Q5717" s="23" t="n">
        <f>M5719/H5717</f>
        <v>0</v>
      </c>
    </row>
    <row r="5718" ht="22.5" customHeight="1">
      <c r="A5718" s="78"/>
      <c r="B5718" s="34"/>
      <c r="C5718" s="13"/>
      <c r="D5718" s="20"/>
      <c r="E5718" s="20"/>
      <c r="F5718" s="20"/>
      <c r="G5718" s="29"/>
      <c r="H5718" s="20"/>
      <c r="I5718" s="20"/>
      <c r="J5718" s="13" t="s">
        <v>127</v>
      </c>
      <c r="K5718" s="15" t="n">
        <v>2</v>
      </c>
      <c r="L5718" s="15" t="n">
        <v>0</v>
      </c>
      <c r="M5718" s="15" t="n">
        <v>0</v>
      </c>
      <c r="N5718" s="12" t="n">
        <v>0</v>
      </c>
      <c r="O5718" s="12" t="n">
        <v>0</v>
      </c>
      <c r="P5718" s="12" t="n">
        <v>0</v>
      </c>
      <c r="Q5718" s="26"/>
    </row>
    <row r="5719" ht="22.5" customHeight="1">
      <c r="A5719" s="78"/>
      <c r="B5719" s="34"/>
      <c r="C5719" s="13"/>
      <c r="D5719" s="20"/>
      <c r="E5719" s="20"/>
      <c r="F5719" s="20"/>
      <c r="G5719" s="29"/>
      <c r="H5719" s="20"/>
      <c r="I5719" s="20"/>
      <c r="J5719" s="13" t="s">
        <v>128</v>
      </c>
      <c r="K5719" s="15" t="n">
        <v>26</v>
      </c>
      <c r="L5719" s="15" t="n">
        <v>4</v>
      </c>
      <c r="M5719" s="15" t="n">
        <v>0</v>
      </c>
      <c r="N5719" s="12" t="n">
        <v>0</v>
      </c>
      <c r="O5719" s="12" t="n">
        <v>0</v>
      </c>
      <c r="P5719" s="12" t="n">
        <v>0.0016</v>
      </c>
      <c r="Q5719" s="26"/>
    </row>
    <row r="5720" ht="22.5" customHeight="1">
      <c r="A5720" s="78"/>
      <c r="B5720" s="34"/>
      <c r="C5720" s="53" t="n">
        <v>11892329</v>
      </c>
      <c r="D5720" s="13" t="s">
        <v>10</v>
      </c>
      <c r="E5720" s="13" t="s">
        <v>11</v>
      </c>
      <c r="F5720" s="13" t="s">
        <v>15</v>
      </c>
      <c r="G5720" s="24" t="n">
        <v>0.25</v>
      </c>
      <c r="H5720" s="13" t="n">
        <v>500</v>
      </c>
      <c r="I5720" s="21" t="n">
        <f>G5720*H5720*7</f>
        <v>875</v>
      </c>
      <c r="J5720" s="13" t="s">
        <v>126</v>
      </c>
      <c r="K5720" s="15" t="n">
        <v>284</v>
      </c>
      <c r="L5720" s="15" t="n">
        <v>39</v>
      </c>
      <c r="M5720" s="15" t="n">
        <v>0</v>
      </c>
      <c r="N5720" s="12" t="n">
        <v>0</v>
      </c>
      <c r="O5720" s="12" t="n">
        <v>0</v>
      </c>
      <c r="P5720" s="12" t="n">
        <v>0</v>
      </c>
      <c r="Q5720" s="23" t="n">
        <f>M5722/H5720</f>
        <v>0.842</v>
      </c>
    </row>
    <row r="5721" ht="22.5" customHeight="1">
      <c r="A5721" s="78"/>
      <c r="B5721" s="34"/>
      <c r="C5721" s="13"/>
      <c r="D5721" s="20"/>
      <c r="E5721" s="20"/>
      <c r="F5721" s="20"/>
      <c r="G5721" s="29"/>
      <c r="H5721" s="20"/>
      <c r="I5721" s="20"/>
      <c r="J5721" s="13" t="s">
        <v>127</v>
      </c>
      <c r="K5721" s="15" t="n">
        <v>37268</v>
      </c>
      <c r="L5721" s="15" t="n">
        <v>14201</v>
      </c>
      <c r="M5721" s="15" t="n">
        <v>402</v>
      </c>
      <c r="N5721" s="12" t="n">
        <v>0.006</v>
      </c>
      <c r="O5721" s="12" t="n">
        <v>0.22</v>
      </c>
      <c r="P5721" s="12" t="n">
        <v>88.35</v>
      </c>
      <c r="Q5721" s="26"/>
    </row>
    <row r="5722" ht="22.5" customHeight="1">
      <c r="A5722" s="78"/>
      <c r="B5722" s="34"/>
      <c r="C5722" s="13"/>
      <c r="D5722" s="20"/>
      <c r="E5722" s="20"/>
      <c r="F5722" s="20"/>
      <c r="G5722" s="29"/>
      <c r="H5722" s="20"/>
      <c r="I5722" s="20"/>
      <c r="J5722" s="13" t="s">
        <v>128</v>
      </c>
      <c r="K5722" s="15" t="n">
        <v>43647</v>
      </c>
      <c r="L5722" s="15" t="n">
        <v>15990</v>
      </c>
      <c r="M5722" s="15" t="n">
        <v>421</v>
      </c>
      <c r="N5722" s="12" t="n">
        <v>0.006</v>
      </c>
      <c r="O5722" s="12" t="n">
        <v>0.22</v>
      </c>
      <c r="P5722" s="12" t="n">
        <v>92.47</v>
      </c>
      <c r="Q5722" s="26"/>
    </row>
    <row r="5723" ht="22.5" customHeight="1">
      <c r="A5723" s="78"/>
      <c r="B5723" s="34"/>
      <c r="C5723" s="53" t="n">
        <v>91557161</v>
      </c>
      <c r="D5723" s="13" t="s">
        <v>95</v>
      </c>
      <c r="E5723" s="13" t="s">
        <v>14</v>
      </c>
      <c r="F5723" s="13" t="s">
        <v>12</v>
      </c>
      <c r="G5723" s="24" t="n">
        <v>0.7</v>
      </c>
      <c r="H5723" s="13" t="n">
        <v>50</v>
      </c>
      <c r="I5723" s="21" t="n">
        <f>G5723*H5723*7</f>
        <v>245</v>
      </c>
      <c r="J5723" s="13" t="s">
        <v>126</v>
      </c>
      <c r="K5723" s="15" t="n">
        <v>0</v>
      </c>
      <c r="L5723" s="15" t="n">
        <v>0</v>
      </c>
      <c r="M5723" s="15" t="n">
        <v>0</v>
      </c>
      <c r="N5723" s="12" t="n">
        <v>0</v>
      </c>
      <c r="O5723" s="12" t="n">
        <v>0</v>
      </c>
      <c r="P5723" s="12" t="n">
        <v>0</v>
      </c>
      <c r="Q5723" s="23" t="n">
        <f>M5725/H5723</f>
        <v>0</v>
      </c>
    </row>
    <row r="5724" ht="22.5" customHeight="1">
      <c r="A5724" s="78"/>
      <c r="B5724" s="34"/>
      <c r="C5724" s="13"/>
      <c r="D5724" s="20"/>
      <c r="E5724" s="20"/>
      <c r="F5724" s="20"/>
      <c r="G5724" s="29"/>
      <c r="H5724" s="20"/>
      <c r="I5724" s="20"/>
      <c r="J5724" s="13" t="s">
        <v>127</v>
      </c>
      <c r="K5724" s="15" t="n">
        <v>311</v>
      </c>
      <c r="L5724" s="15" t="n">
        <v>0</v>
      </c>
      <c r="M5724" s="15" t="n">
        <v>0</v>
      </c>
      <c r="N5724" s="12" t="n">
        <v>0</v>
      </c>
      <c r="O5724" s="12" t="n">
        <v>0</v>
      </c>
      <c r="P5724" s="12" t="n">
        <v>0</v>
      </c>
      <c r="Q5724" s="26"/>
    </row>
    <row r="5725" ht="22.5" customHeight="1">
      <c r="A5725" s="78"/>
      <c r="B5725" s="34"/>
      <c r="C5725" s="13"/>
      <c r="D5725" s="20"/>
      <c r="E5725" s="20"/>
      <c r="F5725" s="20"/>
      <c r="G5725" s="29"/>
      <c r="H5725" s="20"/>
      <c r="I5725" s="20"/>
      <c r="J5725" s="13" t="s">
        <v>128</v>
      </c>
      <c r="K5725" s="15" t="n">
        <v>1180</v>
      </c>
      <c r="L5725" s="15" t="n">
        <v>1</v>
      </c>
      <c r="M5725" s="15" t="n">
        <v>0</v>
      </c>
      <c r="N5725" s="12" t="n">
        <v>0</v>
      </c>
      <c r="O5725" s="12" t="n">
        <v>0</v>
      </c>
      <c r="P5725" s="12" t="n">
        <v>0</v>
      </c>
      <c r="Q5725" s="26"/>
    </row>
    <row r="5726" ht="22.5" customHeight="1">
      <c r="A5726" s="78"/>
      <c r="B5726" s="34"/>
      <c r="C5726" s="53" t="n">
        <v>91557162</v>
      </c>
      <c r="D5726" s="13" t="s">
        <v>94</v>
      </c>
      <c r="E5726" s="13" t="s">
        <v>14</v>
      </c>
      <c r="F5726" s="13" t="s">
        <v>12</v>
      </c>
      <c r="G5726" s="24" t="n">
        <v>0.2</v>
      </c>
      <c r="H5726" s="13" t="n">
        <v>333</v>
      </c>
      <c r="I5726" s="21" t="n">
        <f>G5726*H5726*7</f>
        <v>466.2</v>
      </c>
      <c r="J5726" s="13" t="s">
        <v>126</v>
      </c>
      <c r="K5726" s="15" t="n">
        <v>0</v>
      </c>
      <c r="L5726" s="15" t="n">
        <v>0</v>
      </c>
      <c r="M5726" s="15" t="n">
        <v>0</v>
      </c>
      <c r="N5726" s="12" t="n">
        <v>0</v>
      </c>
      <c r="O5726" s="12" t="n">
        <v>0</v>
      </c>
      <c r="P5726" s="12" t="n">
        <v>0</v>
      </c>
      <c r="Q5726" s="23" t="n">
        <f>M5728/H5726</f>
        <v>0</v>
      </c>
    </row>
    <row r="5727" ht="22.5" customHeight="1">
      <c r="A5727" s="78"/>
      <c r="B5727" s="34"/>
      <c r="C5727" s="13"/>
      <c r="D5727" s="20"/>
      <c r="E5727" s="20"/>
      <c r="F5727" s="20"/>
      <c r="G5727" s="29"/>
      <c r="H5727" s="20"/>
      <c r="I5727" s="20"/>
      <c r="J5727" s="13" t="s">
        <v>127</v>
      </c>
      <c r="K5727" s="15" t="n">
        <v>182</v>
      </c>
      <c r="L5727" s="15" t="n">
        <v>1</v>
      </c>
      <c r="M5727" s="15" t="n">
        <v>0</v>
      </c>
      <c r="N5727" s="12" t="n">
        <v>0</v>
      </c>
      <c r="O5727" s="12" t="n">
        <v>0</v>
      </c>
      <c r="P5727" s="12" t="n">
        <v>0</v>
      </c>
      <c r="Q5727" s="26"/>
    </row>
    <row r="5728" ht="22.5" customHeight="1">
      <c r="A5728" s="78"/>
      <c r="B5728" s="34"/>
      <c r="C5728" s="13"/>
      <c r="D5728" s="20"/>
      <c r="E5728" s="20"/>
      <c r="F5728" s="20"/>
      <c r="G5728" s="29"/>
      <c r="H5728" s="20"/>
      <c r="I5728" s="20"/>
      <c r="J5728" s="13" t="s">
        <v>128</v>
      </c>
      <c r="K5728" s="15" t="n">
        <v>556</v>
      </c>
      <c r="L5728" s="15" t="n">
        <v>1</v>
      </c>
      <c r="M5728" s="15" t="n">
        <v>0</v>
      </c>
      <c r="N5728" s="12" t="n">
        <v>0</v>
      </c>
      <c r="O5728" s="12" t="n">
        <v>0</v>
      </c>
      <c r="P5728" s="12" t="n">
        <v>0</v>
      </c>
      <c r="Q5728" s="26"/>
    </row>
    <row r="5729" ht="22.5" customHeight="1">
      <c r="A5729" s="78"/>
      <c r="B5729" s="34"/>
      <c r="C5729" s="53" t="n">
        <v>91560708</v>
      </c>
      <c r="D5729" s="13" t="s">
        <v>31</v>
      </c>
      <c r="E5729" s="13" t="s">
        <v>32</v>
      </c>
      <c r="F5729" s="13" t="s">
        <v>15</v>
      </c>
      <c r="G5729" s="24" t="n">
        <v>0.09</v>
      </c>
      <c r="H5729" s="13" t="n">
        <v>800</v>
      </c>
      <c r="I5729" s="21" t="n">
        <f>G5729*H5729*7</f>
        <v>504</v>
      </c>
      <c r="J5729" s="13" t="s">
        <v>126</v>
      </c>
      <c r="K5729" s="15" t="n">
        <v>93</v>
      </c>
      <c r="L5729" s="15" t="n">
        <v>26</v>
      </c>
      <c r="M5729" s="15" t="n">
        <v>0</v>
      </c>
      <c r="N5729" s="12" t="n">
        <v>0</v>
      </c>
      <c r="O5729" s="12" t="n">
        <v>0</v>
      </c>
      <c r="P5729" s="12" t="n">
        <v>0</v>
      </c>
      <c r="Q5729" s="23" t="n">
        <f>M5731/H5729</f>
        <v>0.04125</v>
      </c>
    </row>
    <row r="5730" ht="22.5" customHeight="1">
      <c r="A5730" s="78"/>
      <c r="B5730" s="34"/>
      <c r="C5730" s="13"/>
      <c r="D5730" s="20"/>
      <c r="E5730" s="20"/>
      <c r="F5730" s="20"/>
      <c r="G5730" s="29"/>
      <c r="H5730" s="20"/>
      <c r="I5730" s="20"/>
      <c r="J5730" s="13" t="s">
        <v>127</v>
      </c>
      <c r="K5730" s="15" t="n">
        <v>3720</v>
      </c>
      <c r="L5730" s="15" t="n">
        <v>1296</v>
      </c>
      <c r="M5730" s="15" t="n">
        <v>19</v>
      </c>
      <c r="N5730" s="12" t="n">
        <v>0.001</v>
      </c>
      <c r="O5730" s="12" t="n">
        <v>0.09</v>
      </c>
      <c r="P5730" s="12" t="n">
        <v>1.71</v>
      </c>
      <c r="Q5730" s="26"/>
    </row>
    <row r="5731" ht="22.5" customHeight="1">
      <c r="A5731" s="78"/>
      <c r="B5731" s="34"/>
      <c r="C5731" s="13"/>
      <c r="D5731" s="20"/>
      <c r="E5731" s="20"/>
      <c r="F5731" s="20"/>
      <c r="G5731" s="29"/>
      <c r="H5731" s="20"/>
      <c r="I5731" s="20"/>
      <c r="J5731" s="13" t="s">
        <v>128</v>
      </c>
      <c r="K5731" s="15" t="n">
        <v>10702</v>
      </c>
      <c r="L5731" s="15" t="n">
        <v>2426</v>
      </c>
      <c r="M5731" s="15" t="n">
        <v>33</v>
      </c>
      <c r="N5731" s="12" t="n">
        <v>0.001</v>
      </c>
      <c r="O5731" s="12" t="n">
        <v>0.09</v>
      </c>
      <c r="P5731" s="12" t="n">
        <v>2.97</v>
      </c>
      <c r="Q5731" s="26"/>
    </row>
    <row r="5732" ht="22.5" customHeight="1">
      <c r="A5732" s="78"/>
      <c r="B5732" s="34"/>
      <c r="C5732" s="53" t="n">
        <v>91560709</v>
      </c>
      <c r="D5732" s="13" t="s">
        <v>31</v>
      </c>
      <c r="E5732" s="13" t="s">
        <v>33</v>
      </c>
      <c r="F5732" s="13" t="s">
        <v>15</v>
      </c>
      <c r="G5732" s="24" t="n">
        <v>0.06</v>
      </c>
      <c r="H5732" s="13" t="n">
        <v>500</v>
      </c>
      <c r="I5732" s="21" t="n">
        <f>G5732*H5732*7</f>
        <v>210</v>
      </c>
      <c r="J5732" s="13" t="s">
        <v>126</v>
      </c>
      <c r="K5732" s="15" t="n">
        <v>3684</v>
      </c>
      <c r="L5732" s="15" t="n">
        <v>2360</v>
      </c>
      <c r="M5732" s="15" t="n">
        <v>41</v>
      </c>
      <c r="N5732" s="12" t="n">
        <v>0.001</v>
      </c>
      <c r="O5732" s="12" t="n">
        <v>0.06</v>
      </c>
      <c r="P5732" s="12" t="n">
        <v>2.46</v>
      </c>
      <c r="Q5732" s="23" t="n">
        <f>M5734/H5732</f>
        <v>0.99</v>
      </c>
    </row>
    <row r="5733" ht="22.5" customHeight="1">
      <c r="A5733" s="78"/>
      <c r="B5733" s="34"/>
      <c r="C5733" s="13"/>
      <c r="D5733" s="20"/>
      <c r="E5733" s="20"/>
      <c r="F5733" s="20"/>
      <c r="G5733" s="29"/>
      <c r="H5733" s="20"/>
      <c r="I5733" s="20"/>
      <c r="J5733" s="13" t="s">
        <v>127</v>
      </c>
      <c r="K5733" s="15" t="n">
        <v>20811</v>
      </c>
      <c r="L5733" s="15" t="n">
        <v>13548</v>
      </c>
      <c r="M5733" s="15" t="n">
        <v>495</v>
      </c>
      <c r="N5733" s="12" t="n">
        <v>0.002</v>
      </c>
      <c r="O5733" s="12" t="n">
        <v>0.06</v>
      </c>
      <c r="P5733" s="12" t="n">
        <v>29.7</v>
      </c>
      <c r="Q5733" s="26"/>
    </row>
    <row r="5734" ht="22.5" customHeight="1">
      <c r="A5734" s="78"/>
      <c r="B5734" s="34"/>
      <c r="C5734" s="13"/>
      <c r="D5734" s="20"/>
      <c r="E5734" s="20"/>
      <c r="F5734" s="20"/>
      <c r="G5734" s="29"/>
      <c r="H5734" s="20"/>
      <c r="I5734" s="20"/>
      <c r="J5734" s="13" t="s">
        <v>128</v>
      </c>
      <c r="K5734" s="15" t="n">
        <v>95056</v>
      </c>
      <c r="L5734" s="15" t="n">
        <v>60376</v>
      </c>
      <c r="M5734" s="15" t="n">
        <v>495</v>
      </c>
      <c r="N5734" s="12" t="n">
        <v>0.002</v>
      </c>
      <c r="O5734" s="12" t="n">
        <v>0.06</v>
      </c>
      <c r="P5734" s="12" t="n">
        <v>29.7</v>
      </c>
      <c r="Q5734" s="26"/>
    </row>
    <row r="5735" ht="22.5" customHeight="1">
      <c r="A5735" s="78"/>
      <c r="B5735" s="34"/>
      <c r="C5735" s="53" t="n">
        <v>12064281</v>
      </c>
      <c r="D5735" s="13" t="s">
        <v>16</v>
      </c>
      <c r="E5735" s="13" t="s">
        <v>18</v>
      </c>
      <c r="F5735" s="13" t="s">
        <v>15</v>
      </c>
      <c r="G5735" s="24" t="n">
        <v>0.7</v>
      </c>
      <c r="H5735" s="13" t="n">
        <v>100</v>
      </c>
      <c r="I5735" s="21" t="n">
        <f>G5735*H5735*7</f>
        <v>490</v>
      </c>
      <c r="J5735" s="13" t="s">
        <v>126</v>
      </c>
      <c r="K5735" s="15" t="s">
        <v>139</v>
      </c>
      <c r="L5735" s="15"/>
      <c r="M5735" s="15"/>
      <c r="N5735" s="12"/>
      <c r="O5735" s="12"/>
      <c r="P5735" s="12"/>
      <c r="Q5735" s="23" t="n">
        <f>M5737/H5735</f>
        <v>0</v>
      </c>
    </row>
    <row r="5736" ht="22.5" customHeight="1">
      <c r="A5736" s="78"/>
      <c r="B5736" s="34"/>
      <c r="C5736" s="13"/>
      <c r="D5736" s="20"/>
      <c r="E5736" s="20"/>
      <c r="F5736" s="20"/>
      <c r="G5736" s="29"/>
      <c r="H5736" s="20"/>
      <c r="I5736" s="20"/>
      <c r="J5736" s="13" t="s">
        <v>127</v>
      </c>
      <c r="K5736" s="15" t="s">
        <v>139</v>
      </c>
      <c r="L5736" s="15"/>
      <c r="M5736" s="15"/>
      <c r="N5736" s="12"/>
      <c r="O5736" s="12"/>
      <c r="P5736" s="12"/>
      <c r="Q5736" s="26"/>
    </row>
    <row r="5737" ht="22.5" customHeight="1">
      <c r="A5737" s="78"/>
      <c r="B5737" s="34"/>
      <c r="C5737" s="13"/>
      <c r="D5737" s="20"/>
      <c r="E5737" s="20"/>
      <c r="F5737" s="20"/>
      <c r="G5737" s="29"/>
      <c r="H5737" s="20"/>
      <c r="I5737" s="20"/>
      <c r="J5737" s="13" t="s">
        <v>128</v>
      </c>
      <c r="K5737" s="15" t="n">
        <v>4819</v>
      </c>
      <c r="L5737" s="15" t="n">
        <v>11</v>
      </c>
      <c r="M5737" s="15" t="n">
        <v>0</v>
      </c>
      <c r="N5737" s="12" t="n">
        <v>0</v>
      </c>
      <c r="O5737" s="12" t="n">
        <v>0</v>
      </c>
      <c r="P5737" s="12" t="n">
        <v>0</v>
      </c>
      <c r="Q5737" s="26"/>
    </row>
    <row r="5738" ht="22.5" customHeight="1">
      <c r="A5738" s="78"/>
      <c r="B5738" s="51" t="s">
        <v>129</v>
      </c>
      <c r="C5738" s="13" t="n">
        <v>6061077</v>
      </c>
      <c r="D5738" s="13" t="s">
        <v>35</v>
      </c>
      <c r="E5738" s="13" t="s">
        <v>14</v>
      </c>
      <c r="F5738" s="13" t="s">
        <v>15</v>
      </c>
      <c r="G5738" s="24" t="n">
        <v>2</v>
      </c>
      <c r="H5738" s="13" t="n">
        <v>20</v>
      </c>
      <c r="I5738" s="21" t="n">
        <f>G5738*H5738*7</f>
        <v>280</v>
      </c>
      <c r="J5738" s="13" t="s">
        <v>126</v>
      </c>
      <c r="K5738" s="17" t="n">
        <v>112</v>
      </c>
      <c r="L5738" s="15" t="n">
        <v>0</v>
      </c>
      <c r="M5738" s="15" t="n">
        <v>0</v>
      </c>
      <c r="N5738" s="12" t="n">
        <v>0</v>
      </c>
      <c r="O5738" s="12" t="n">
        <v>0</v>
      </c>
      <c r="P5738" s="12" t="n">
        <v>0</v>
      </c>
      <c r="Q5738" s="23" t="n">
        <f>M5740/H5738</f>
        <v>0.1</v>
      </c>
    </row>
    <row r="5739" ht="22.5" customHeight="1">
      <c r="A5739" s="78"/>
      <c r="B5739" s="20"/>
      <c r="C5739" s="13"/>
      <c r="D5739" s="20"/>
      <c r="E5739" s="20"/>
      <c r="F5739" s="20"/>
      <c r="G5739" s="29"/>
      <c r="H5739" s="20"/>
      <c r="I5739" s="20"/>
      <c r="J5739" s="13" t="s">
        <v>127</v>
      </c>
      <c r="K5739" s="17" t="n">
        <v>9871</v>
      </c>
      <c r="L5739" s="15" t="n">
        <v>110</v>
      </c>
      <c r="M5739" s="15" t="n">
        <v>1</v>
      </c>
      <c r="N5739" s="12" t="n">
        <v>0</v>
      </c>
      <c r="O5739" s="12" t="n">
        <v>0.011</v>
      </c>
      <c r="P5739" s="12" t="n">
        <v>0.011</v>
      </c>
      <c r="Q5739" s="26"/>
    </row>
    <row r="5740" ht="22.5" customHeight="1">
      <c r="A5740" s="78"/>
      <c r="B5740" s="20"/>
      <c r="C5740" s="13"/>
      <c r="D5740" s="20"/>
      <c r="E5740" s="20"/>
      <c r="F5740" s="20"/>
      <c r="G5740" s="29"/>
      <c r="H5740" s="20"/>
      <c r="I5740" s="20"/>
      <c r="J5740" s="13" t="s">
        <v>128</v>
      </c>
      <c r="K5740" s="17" t="n">
        <v>42991</v>
      </c>
      <c r="L5740" s="15" t="n">
        <v>218</v>
      </c>
      <c r="M5740" s="15" t="n">
        <v>2</v>
      </c>
      <c r="N5740" s="12" t="n">
        <v>0.002</v>
      </c>
      <c r="O5740" s="12" t="n">
        <v>0.166</v>
      </c>
      <c r="P5740" s="12" t="n">
        <v>0.332</v>
      </c>
      <c r="Q5740" s="26"/>
    </row>
    <row r="5741" ht="22.5" customHeight="1">
      <c r="A5741" s="78"/>
      <c r="B5741" s="20"/>
      <c r="C5741" s="13" t="n">
        <v>6607117</v>
      </c>
      <c r="D5741" s="13" t="s">
        <v>35</v>
      </c>
      <c r="E5741" s="13" t="s">
        <v>14</v>
      </c>
      <c r="F5741" s="13" t="s">
        <v>15</v>
      </c>
      <c r="G5741" s="24" t="n">
        <v>2</v>
      </c>
      <c r="H5741" s="13" t="n">
        <v>300</v>
      </c>
      <c r="I5741" s="21" t="n">
        <f>G5741*H5741*7</f>
        <v>4200</v>
      </c>
      <c r="J5741" s="13" t="s">
        <v>126</v>
      </c>
      <c r="K5741" s="17" t="n">
        <v>258</v>
      </c>
      <c r="L5741" s="15" t="n">
        <v>29</v>
      </c>
      <c r="M5741" s="15" t="n">
        <v>2</v>
      </c>
      <c r="N5741" s="12" t="n">
        <v>0.069</v>
      </c>
      <c r="O5741" s="12" t="n">
        <v>1.005</v>
      </c>
      <c r="P5741" s="12" t="n">
        <v>2.01</v>
      </c>
      <c r="Q5741" s="23" t="n">
        <f>M5743/H5741</f>
        <v>0.383333333333333</v>
      </c>
    </row>
    <row r="5742" ht="22.5" customHeight="1">
      <c r="A5742" s="78"/>
      <c r="B5742" s="20"/>
      <c r="C5742" s="13"/>
      <c r="D5742" s="20"/>
      <c r="E5742" s="20"/>
      <c r="F5742" s="20"/>
      <c r="G5742" s="29"/>
      <c r="H5742" s="20"/>
      <c r="I5742" s="20"/>
      <c r="J5742" s="13" t="s">
        <v>127</v>
      </c>
      <c r="K5742" s="15" t="n">
        <v>5028</v>
      </c>
      <c r="L5742" s="15" t="n">
        <v>564</v>
      </c>
      <c r="M5742" s="15" t="n">
        <v>8</v>
      </c>
      <c r="N5742" s="12" t="n">
        <v>0.013</v>
      </c>
      <c r="O5742" s="12" t="n">
        <v>0.922</v>
      </c>
      <c r="P5742" s="12" t="n">
        <v>7.379</v>
      </c>
      <c r="Q5742" s="26"/>
    </row>
    <row r="5743" ht="22.5" customHeight="1">
      <c r="A5743" s="78"/>
      <c r="B5743" s="20"/>
      <c r="C5743" s="13"/>
      <c r="D5743" s="20"/>
      <c r="E5743" s="20"/>
      <c r="F5743" s="20"/>
      <c r="G5743" s="29"/>
      <c r="H5743" s="20"/>
      <c r="I5743" s="20"/>
      <c r="J5743" s="13" t="s">
        <v>128</v>
      </c>
      <c r="K5743" s="44" t="n">
        <v>20352</v>
      </c>
      <c r="L5743" s="15" t="n">
        <v>1980</v>
      </c>
      <c r="M5743" s="15" t="n">
        <v>115</v>
      </c>
      <c r="N5743" s="12" t="n">
        <v>0.042</v>
      </c>
      <c r="O5743" s="12" t="n">
        <v>0.723</v>
      </c>
      <c r="P5743" s="12" t="n">
        <v>83.137</v>
      </c>
      <c r="Q5743" s="26"/>
    </row>
    <row r="5744" ht="22.5" customHeight="1">
      <c r="A5744" s="78"/>
      <c r="B5744" s="20"/>
      <c r="C5744" s="13" t="n">
        <v>5497580</v>
      </c>
      <c r="D5744" s="13" t="s">
        <v>31</v>
      </c>
      <c r="E5744" s="13" t="s">
        <v>17</v>
      </c>
      <c r="F5744" s="13" t="s">
        <v>15</v>
      </c>
      <c r="G5744" s="24" t="n">
        <v>0.28</v>
      </c>
      <c r="H5744" s="13" t="n">
        <v>1300</v>
      </c>
      <c r="I5744" s="21" t="n">
        <f>G5744*H5744*7</f>
        <v>2548</v>
      </c>
      <c r="J5744" s="13" t="s">
        <v>126</v>
      </c>
      <c r="K5744" s="17" t="n">
        <v>1806</v>
      </c>
      <c r="L5744" s="15" t="n">
        <v>530</v>
      </c>
      <c r="M5744" s="15" t="n">
        <v>15</v>
      </c>
      <c r="N5744" s="12" t="n">
        <v>0.007</v>
      </c>
      <c r="O5744" s="12" t="n">
        <v>0.25</v>
      </c>
      <c r="P5744" s="12" t="n">
        <v>3.755</v>
      </c>
      <c r="Q5744" s="23" t="n">
        <f>M5746/H5744</f>
        <v>1.03769230769231</v>
      </c>
    </row>
    <row r="5745" ht="22.5" customHeight="1">
      <c r="A5745" s="78"/>
      <c r="B5745" s="20"/>
      <c r="C5745" s="13"/>
      <c r="D5745" s="20"/>
      <c r="E5745" s="20"/>
      <c r="F5745" s="20"/>
      <c r="G5745" s="29"/>
      <c r="H5745" s="20"/>
      <c r="I5745" s="20"/>
      <c r="J5745" s="13" t="s">
        <v>127</v>
      </c>
      <c r="K5745" s="17" t="n">
        <v>80251</v>
      </c>
      <c r="L5745" s="15" t="n">
        <v>21249</v>
      </c>
      <c r="M5745" s="15" t="n">
        <v>526</v>
      </c>
      <c r="N5745" s="12" t="n">
        <v>0.006</v>
      </c>
      <c r="O5745" s="12" t="n">
        <v>0.254</v>
      </c>
      <c r="P5745" s="12" t="n">
        <v>133.46</v>
      </c>
      <c r="Q5745" s="26"/>
    </row>
    <row r="5746" ht="22.5" customHeight="1">
      <c r="A5746" s="78"/>
      <c r="B5746" s="20"/>
      <c r="C5746" s="13"/>
      <c r="D5746" s="20"/>
      <c r="E5746" s="20"/>
      <c r="F5746" s="20"/>
      <c r="G5746" s="29"/>
      <c r="H5746" s="20"/>
      <c r="I5746" s="20"/>
      <c r="J5746" s="13" t="s">
        <v>128</v>
      </c>
      <c r="K5746" s="17" t="n">
        <v>263331</v>
      </c>
      <c r="L5746" s="15" t="n">
        <v>66008</v>
      </c>
      <c r="M5746" s="15" t="n">
        <v>1349</v>
      </c>
      <c r="N5746" s="12" t="n">
        <v>0.005</v>
      </c>
      <c r="O5746" s="12" t="n">
        <v>0.253</v>
      </c>
      <c r="P5746" s="12" t="n">
        <v>341.752</v>
      </c>
      <c r="Q5746" s="26"/>
    </row>
    <row r="5747" ht="22.5" customHeight="1">
      <c r="A5747" s="78"/>
      <c r="B5747" s="20"/>
      <c r="C5747" s="13" t="n">
        <v>91407542</v>
      </c>
      <c r="D5747" s="13" t="s">
        <v>31</v>
      </c>
      <c r="E5747" s="13" t="s">
        <v>36</v>
      </c>
      <c r="F5747" s="13" t="s">
        <v>15</v>
      </c>
      <c r="G5747" s="24" t="n">
        <v>0.02</v>
      </c>
      <c r="H5747" s="13" t="n">
        <v>500</v>
      </c>
      <c r="I5747" s="21" t="n">
        <f>G5747*H5747*7</f>
        <v>70</v>
      </c>
      <c r="J5747" s="13" t="s">
        <v>126</v>
      </c>
      <c r="K5747" s="17" t="n">
        <v>1798</v>
      </c>
      <c r="L5747" s="15" t="n">
        <v>316</v>
      </c>
      <c r="M5747" s="15" t="n">
        <v>6</v>
      </c>
      <c r="N5747" s="12" t="n">
        <v>0</v>
      </c>
      <c r="O5747" s="12" t="n">
        <v>0.025</v>
      </c>
      <c r="P5747" s="12" t="n">
        <v>0.148</v>
      </c>
      <c r="Q5747" s="23" t="n">
        <f>M5749/H5747</f>
        <v>1.2</v>
      </c>
    </row>
    <row r="5748" ht="22.5" customHeight="1">
      <c r="A5748" s="78"/>
      <c r="B5748" s="20"/>
      <c r="C5748" s="13"/>
      <c r="D5748" s="20"/>
      <c r="E5748" s="20"/>
      <c r="F5748" s="20"/>
      <c r="G5748" s="29"/>
      <c r="H5748" s="20"/>
      <c r="I5748" s="20"/>
      <c r="J5748" s="13" t="s">
        <v>127</v>
      </c>
      <c r="K5748" s="17" t="n">
        <v>54899</v>
      </c>
      <c r="L5748" s="15" t="n">
        <v>17090</v>
      </c>
      <c r="M5748" s="15" t="n">
        <v>385</v>
      </c>
      <c r="N5748" s="12" t="n">
        <v>0</v>
      </c>
      <c r="O5748" s="12" t="n">
        <v>0.02</v>
      </c>
      <c r="P5748" s="12" t="n">
        <v>7.876</v>
      </c>
      <c r="Q5748" s="26"/>
    </row>
    <row r="5749" ht="22.5" customHeight="1">
      <c r="A5749" s="78"/>
      <c r="B5749" s="20"/>
      <c r="C5749" s="13"/>
      <c r="D5749" s="20"/>
      <c r="E5749" s="20"/>
      <c r="F5749" s="20"/>
      <c r="G5749" s="29"/>
      <c r="H5749" s="20"/>
      <c r="I5749" s="20"/>
      <c r="J5749" s="13" t="s">
        <v>128</v>
      </c>
      <c r="K5749" s="17" t="n">
        <v>151100</v>
      </c>
      <c r="L5749" s="15" t="n">
        <v>42588</v>
      </c>
      <c r="M5749" s="15" t="n">
        <v>600</v>
      </c>
      <c r="N5749" s="12" t="n">
        <v>0</v>
      </c>
      <c r="O5749" s="12" t="n">
        <v>0.02</v>
      </c>
      <c r="P5749" s="12" t="n">
        <v>12.256</v>
      </c>
      <c r="Q5749" s="26"/>
    </row>
    <row r="5750" ht="22.5" customHeight="1">
      <c r="A5750" s="78"/>
      <c r="B5750" s="20"/>
      <c r="C5750" s="13" t="n">
        <v>8998645</v>
      </c>
      <c r="D5750" s="13" t="s">
        <v>31</v>
      </c>
      <c r="E5750" s="13" t="s">
        <v>17</v>
      </c>
      <c r="F5750" s="13" t="s">
        <v>15</v>
      </c>
      <c r="G5750" s="24" t="n">
        <v>0.28</v>
      </c>
      <c r="H5750" s="13" t="n">
        <v>200</v>
      </c>
      <c r="I5750" s="21" t="n">
        <f>G5750*H5750*7</f>
        <v>392</v>
      </c>
      <c r="J5750" s="13" t="s">
        <v>126</v>
      </c>
      <c r="K5750" s="17" t="n">
        <v>2857</v>
      </c>
      <c r="L5750" s="15" t="n">
        <v>28</v>
      </c>
      <c r="M5750" s="15" t="n">
        <v>0</v>
      </c>
      <c r="N5750" s="12" t="n">
        <v>0</v>
      </c>
      <c r="O5750" s="12" t="n">
        <v>0</v>
      </c>
      <c r="P5750" s="12" t="n">
        <v>0</v>
      </c>
      <c r="Q5750" s="23" t="n">
        <f>M5752/H5750</f>
        <v>0.085</v>
      </c>
    </row>
    <row r="5751" ht="22.5" customHeight="1">
      <c r="A5751" s="78"/>
      <c r="B5751" s="20"/>
      <c r="C5751" s="13"/>
      <c r="D5751" s="20"/>
      <c r="E5751" s="20"/>
      <c r="F5751" s="20"/>
      <c r="G5751" s="29"/>
      <c r="H5751" s="20"/>
      <c r="I5751" s="20"/>
      <c r="J5751" s="13" t="s">
        <v>127</v>
      </c>
      <c r="K5751" s="17" t="n">
        <v>22946</v>
      </c>
      <c r="L5751" s="15" t="n">
        <v>192</v>
      </c>
      <c r="M5751" s="15" t="n">
        <v>2</v>
      </c>
      <c r="N5751" s="12" t="n">
        <v>0.002</v>
      </c>
      <c r="O5751" s="12" t="n">
        <v>0.148</v>
      </c>
      <c r="P5751" s="12" t="n">
        <v>0.297</v>
      </c>
      <c r="Q5751" s="26"/>
    </row>
    <row r="5752" ht="22.5" customHeight="1">
      <c r="A5752" s="78"/>
      <c r="B5752" s="20"/>
      <c r="C5752" s="13"/>
      <c r="D5752" s="20"/>
      <c r="E5752" s="20"/>
      <c r="F5752" s="20"/>
      <c r="G5752" s="29"/>
      <c r="H5752" s="20"/>
      <c r="I5752" s="20"/>
      <c r="J5752" s="13" t="s">
        <v>128</v>
      </c>
      <c r="K5752" s="17" t="n">
        <v>83563</v>
      </c>
      <c r="L5752" s="15" t="n">
        <v>632</v>
      </c>
      <c r="M5752" s="17" t="n">
        <v>17</v>
      </c>
      <c r="N5752" s="12" t="n">
        <v>0.019</v>
      </c>
      <c r="O5752" s="12" t="n">
        <v>0.701</v>
      </c>
      <c r="P5752" s="12" t="n">
        <v>11.913</v>
      </c>
      <c r="Q5752" s="26"/>
    </row>
    <row r="5753" ht="22.5" customHeight="1">
      <c r="A5753" s="78"/>
      <c r="B5753" s="20"/>
      <c r="C5753" s="13" t="n">
        <v>4383473</v>
      </c>
      <c r="D5753" s="13" t="s">
        <v>35</v>
      </c>
      <c r="E5753" s="13" t="s">
        <v>14</v>
      </c>
      <c r="F5753" s="13" t="s">
        <v>15</v>
      </c>
      <c r="G5753" s="24" t="n">
        <v>0.2</v>
      </c>
      <c r="H5753" s="13" t="n">
        <v>150</v>
      </c>
      <c r="I5753" s="21" t="n">
        <f>G5753*H5753*7</f>
        <v>210</v>
      </c>
      <c r="J5753" s="13" t="s">
        <v>126</v>
      </c>
      <c r="K5753" s="17" t="n">
        <v>39</v>
      </c>
      <c r="L5753" s="15" t="n">
        <v>6</v>
      </c>
      <c r="M5753" s="15" t="n">
        <v>0</v>
      </c>
      <c r="N5753" s="12" t="n">
        <v>0</v>
      </c>
      <c r="O5753" s="12" t="n">
        <v>0</v>
      </c>
      <c r="P5753" s="12" t="n">
        <v>0</v>
      </c>
      <c r="Q5753" s="23" t="n">
        <f>M5755/H5753</f>
        <v>1</v>
      </c>
    </row>
    <row r="5754" ht="22.5" customHeight="1">
      <c r="A5754" s="78"/>
      <c r="B5754" s="20"/>
      <c r="C5754" s="13"/>
      <c r="D5754" s="20"/>
      <c r="E5754" s="20"/>
      <c r="F5754" s="20"/>
      <c r="G5754" s="29"/>
      <c r="H5754" s="20"/>
      <c r="I5754" s="20"/>
      <c r="J5754" s="13" t="s">
        <v>127</v>
      </c>
      <c r="K5754" s="17" t="n">
        <v>12134</v>
      </c>
      <c r="L5754" s="15" t="n">
        <v>2619</v>
      </c>
      <c r="M5754" s="15" t="n">
        <v>47</v>
      </c>
      <c r="N5754" s="12" t="n">
        <v>0.003</v>
      </c>
      <c r="O5754" s="12" t="n">
        <v>0.195</v>
      </c>
      <c r="P5754" s="12" t="n">
        <v>9.144</v>
      </c>
      <c r="Q5754" s="26"/>
    </row>
    <row r="5755" ht="22.5" customHeight="1">
      <c r="A5755" s="78"/>
      <c r="B5755" s="20"/>
      <c r="C5755" s="13"/>
      <c r="D5755" s="20"/>
      <c r="E5755" s="20"/>
      <c r="F5755" s="20"/>
      <c r="G5755" s="29"/>
      <c r="H5755" s="20"/>
      <c r="I5755" s="20"/>
      <c r="J5755" s="13" t="s">
        <v>128</v>
      </c>
      <c r="K5755" s="17" t="n">
        <v>61408</v>
      </c>
      <c r="L5755" s="15" t="n">
        <v>9396</v>
      </c>
      <c r="M5755" s="15" t="n">
        <v>150</v>
      </c>
      <c r="N5755" s="12" t="n">
        <v>0.003</v>
      </c>
      <c r="O5755" s="12" t="n">
        <v>0.194</v>
      </c>
      <c r="P5755" s="12" t="n">
        <v>29.034</v>
      </c>
      <c r="Q5755" s="26"/>
    </row>
    <row r="5756" ht="22.5" customHeight="1">
      <c r="A5756" s="78"/>
      <c r="B5756" s="20"/>
      <c r="C5756" s="13" t="n">
        <v>8094753</v>
      </c>
      <c r="D5756" s="13" t="s">
        <v>35</v>
      </c>
      <c r="E5756" s="13" t="s">
        <v>14</v>
      </c>
      <c r="F5756" s="13" t="s">
        <v>26</v>
      </c>
      <c r="G5756" s="24" t="n">
        <v>0.3</v>
      </c>
      <c r="H5756" s="13" t="n">
        <v>400</v>
      </c>
      <c r="I5756" s="21" t="n">
        <f>G5756*H5756*7</f>
        <v>840</v>
      </c>
      <c r="J5756" s="13" t="s">
        <v>126</v>
      </c>
      <c r="K5756" s="17" t="n">
        <v>79498</v>
      </c>
      <c r="L5756" s="15" t="n">
        <v>290</v>
      </c>
      <c r="M5756" s="15" t="n">
        <v>14</v>
      </c>
      <c r="N5756" s="12" t="n">
        <v>0.01</v>
      </c>
      <c r="O5756" s="12" t="n">
        <v>0.31</v>
      </c>
      <c r="P5756" s="12" t="n">
        <v>4.29</v>
      </c>
      <c r="Q5756" s="23" t="n">
        <f>M5758/H5756</f>
        <v>0.92</v>
      </c>
    </row>
    <row r="5757" ht="22.5" customHeight="1">
      <c r="A5757" s="78"/>
      <c r="B5757" s="20"/>
      <c r="C5757" s="13"/>
      <c r="D5757" s="20"/>
      <c r="E5757" s="20"/>
      <c r="F5757" s="20"/>
      <c r="G5757" s="29"/>
      <c r="H5757" s="20"/>
      <c r="I5757" s="20"/>
      <c r="J5757" s="13" t="s">
        <v>127</v>
      </c>
      <c r="K5757" s="17" t="n">
        <v>777700</v>
      </c>
      <c r="L5757" s="15" t="n">
        <v>2513</v>
      </c>
      <c r="M5757" s="15" t="n">
        <v>118</v>
      </c>
      <c r="N5757" s="12" t="n">
        <v>0.01</v>
      </c>
      <c r="O5757" s="12" t="n">
        <v>0.31</v>
      </c>
      <c r="P5757" s="12" t="n">
        <v>36.89</v>
      </c>
      <c r="Q5757" s="26"/>
    </row>
    <row r="5758" ht="22.5" customHeight="1">
      <c r="A5758" s="78"/>
      <c r="B5758" s="20"/>
      <c r="C5758" s="13"/>
      <c r="D5758" s="20"/>
      <c r="E5758" s="20"/>
      <c r="F5758" s="20"/>
      <c r="G5758" s="29"/>
      <c r="H5758" s="20"/>
      <c r="I5758" s="20"/>
      <c r="J5758" s="13" t="s">
        <v>128</v>
      </c>
      <c r="K5758" s="17" t="n">
        <v>2404662</v>
      </c>
      <c r="L5758" s="15" t="n">
        <v>8154</v>
      </c>
      <c r="M5758" s="15" t="n">
        <v>368</v>
      </c>
      <c r="N5758" s="12" t="n">
        <v>0.01</v>
      </c>
      <c r="O5758" s="12" t="n">
        <v>0.31</v>
      </c>
      <c r="P5758" s="12" t="n">
        <v>112.3</v>
      </c>
      <c r="Q5758" s="26"/>
    </row>
    <row r="5759" ht="22.5" customHeight="1">
      <c r="A5759" s="78"/>
      <c r="B5759" s="20"/>
      <c r="C5759" s="13" t="n">
        <v>9415350</v>
      </c>
      <c r="D5759" s="13" t="s">
        <v>37</v>
      </c>
      <c r="E5759" s="13" t="s">
        <v>14</v>
      </c>
      <c r="F5759" s="13" t="s">
        <v>26</v>
      </c>
      <c r="G5759" s="24" t="n">
        <v>0.15</v>
      </c>
      <c r="H5759" s="13" t="n">
        <v>50</v>
      </c>
      <c r="I5759" s="21" t="n">
        <f>G5759*H5759*7</f>
        <v>52.5</v>
      </c>
      <c r="J5759" s="13" t="s">
        <v>126</v>
      </c>
      <c r="K5759" s="17" t="n">
        <v>2411</v>
      </c>
      <c r="L5759" s="15" t="n">
        <v>34</v>
      </c>
      <c r="M5759" s="15" t="n">
        <v>1</v>
      </c>
      <c r="N5759" s="12" t="n">
        <v>0.01</v>
      </c>
      <c r="O5759" s="12" t="n">
        <v>0.4</v>
      </c>
      <c r="P5759" s="12" t="n">
        <v>0.4</v>
      </c>
      <c r="Q5759" s="23" t="n">
        <f>M5761/H5759</f>
        <v>0.72</v>
      </c>
    </row>
    <row r="5760" ht="22.5" customHeight="1">
      <c r="A5760" s="78"/>
      <c r="B5760" s="20"/>
      <c r="C5760" s="13"/>
      <c r="D5760" s="20"/>
      <c r="E5760" s="20"/>
      <c r="F5760" s="20"/>
      <c r="G5760" s="29"/>
      <c r="H5760" s="20"/>
      <c r="I5760" s="20"/>
      <c r="J5760" s="13" t="s">
        <v>127</v>
      </c>
      <c r="K5760" s="17" t="n">
        <v>16818</v>
      </c>
      <c r="L5760" s="15" t="n">
        <v>296</v>
      </c>
      <c r="M5760" s="15" t="n">
        <v>36</v>
      </c>
      <c r="N5760" s="12" t="n">
        <v>0.02</v>
      </c>
      <c r="O5760" s="12" t="n">
        <v>0.15</v>
      </c>
      <c r="P5760" s="12" t="n">
        <v>5.28</v>
      </c>
      <c r="Q5760" s="26"/>
    </row>
    <row r="5761" ht="22.5" customHeight="1">
      <c r="A5761" s="78"/>
      <c r="B5761" s="20"/>
      <c r="C5761" s="13"/>
      <c r="D5761" s="20"/>
      <c r="E5761" s="20"/>
      <c r="F5761" s="20"/>
      <c r="G5761" s="29"/>
      <c r="H5761" s="20"/>
      <c r="I5761" s="20"/>
      <c r="J5761" s="13" t="s">
        <v>128</v>
      </c>
      <c r="K5761" s="17" t="n">
        <v>58035</v>
      </c>
      <c r="L5761" s="15" t="n">
        <v>676</v>
      </c>
      <c r="M5761" s="15" t="n">
        <v>36</v>
      </c>
      <c r="N5761" s="12" t="n">
        <v>0.02</v>
      </c>
      <c r="O5761" s="12" t="n">
        <v>0.15</v>
      </c>
      <c r="P5761" s="12" t="n">
        <v>5.28</v>
      </c>
      <c r="Q5761" s="26"/>
    </row>
    <row r="5762" ht="22.5" customHeight="1">
      <c r="A5762" s="78"/>
      <c r="B5762" s="20"/>
      <c r="C5762" s="13" t="n">
        <v>2783561</v>
      </c>
      <c r="D5762" s="13" t="s">
        <v>38</v>
      </c>
      <c r="E5762" s="13" t="s">
        <v>14</v>
      </c>
      <c r="F5762" s="13" t="s">
        <v>15</v>
      </c>
      <c r="G5762" s="24" t="n">
        <v>0.1</v>
      </c>
      <c r="H5762" s="13" t="n">
        <v>500</v>
      </c>
      <c r="I5762" s="21" t="n">
        <f>G5762*H5762*7</f>
        <v>350</v>
      </c>
      <c r="J5762" s="13" t="s">
        <v>126</v>
      </c>
      <c r="K5762" s="17" t="n">
        <v>28</v>
      </c>
      <c r="L5762" s="15" t="n">
        <v>3</v>
      </c>
      <c r="M5762" s="15" t="n">
        <v>0</v>
      </c>
      <c r="N5762" s="12" t="n">
        <v>0</v>
      </c>
      <c r="O5762" s="12" t="n">
        <v>0</v>
      </c>
      <c r="P5762" s="12" t="n">
        <v>0</v>
      </c>
      <c r="Q5762" s="23" t="n">
        <f>M5764/H5762</f>
        <v>0.868</v>
      </c>
    </row>
    <row r="5763" ht="22.5" customHeight="1">
      <c r="A5763" s="78"/>
      <c r="B5763" s="20"/>
      <c r="C5763" s="13"/>
      <c r="D5763" s="20"/>
      <c r="E5763" s="20"/>
      <c r="F5763" s="20"/>
      <c r="G5763" s="29"/>
      <c r="H5763" s="20"/>
      <c r="I5763" s="20"/>
      <c r="J5763" s="13" t="s">
        <v>127</v>
      </c>
      <c r="K5763" s="17" t="n">
        <v>5648</v>
      </c>
      <c r="L5763" s="15" t="n">
        <v>856</v>
      </c>
      <c r="M5763" s="17" t="n">
        <v>65</v>
      </c>
      <c r="N5763" s="12" t="n">
        <v>0.008</v>
      </c>
      <c r="O5763" s="12" t="n">
        <v>0.101</v>
      </c>
      <c r="P5763" s="12" t="n">
        <v>6.585</v>
      </c>
      <c r="Q5763" s="26"/>
    </row>
    <row r="5764" ht="22.5" customHeight="1">
      <c r="A5764" s="78"/>
      <c r="B5764" s="20"/>
      <c r="C5764" s="13"/>
      <c r="D5764" s="20"/>
      <c r="E5764" s="20"/>
      <c r="F5764" s="20"/>
      <c r="G5764" s="29"/>
      <c r="H5764" s="20"/>
      <c r="I5764" s="20"/>
      <c r="J5764" s="13" t="s">
        <v>128</v>
      </c>
      <c r="K5764" s="17" t="n">
        <v>61950</v>
      </c>
      <c r="L5764" s="15" t="n">
        <v>16748</v>
      </c>
      <c r="M5764" s="17" t="n">
        <v>434</v>
      </c>
      <c r="N5764" s="12" t="n">
        <v>0.003</v>
      </c>
      <c r="O5764" s="12" t="n">
        <v>0.102</v>
      </c>
      <c r="P5764" s="12" t="n">
        <v>44.115</v>
      </c>
      <c r="Q5764" s="26"/>
    </row>
    <row r="5765" ht="22.5" customHeight="1">
      <c r="A5765" s="78"/>
      <c r="B5765" s="20"/>
      <c r="C5765" s="13" t="n">
        <v>10599157</v>
      </c>
      <c r="D5765" s="13" t="s">
        <v>39</v>
      </c>
      <c r="E5765" s="13" t="s">
        <v>14</v>
      </c>
      <c r="F5765" s="13" t="s">
        <v>15</v>
      </c>
      <c r="G5765" s="24" t="n">
        <v>0.3</v>
      </c>
      <c r="H5765" s="13" t="n">
        <v>150</v>
      </c>
      <c r="I5765" s="21" t="n">
        <f>G5765*H5765*7</f>
        <v>315</v>
      </c>
      <c r="J5765" s="13" t="s">
        <v>126</v>
      </c>
      <c r="K5765" s="17" t="n">
        <v>7</v>
      </c>
      <c r="L5765" s="15" t="n">
        <v>2</v>
      </c>
      <c r="M5765" s="15" t="n">
        <v>0</v>
      </c>
      <c r="N5765" s="12" t="n">
        <v>0</v>
      </c>
      <c r="O5765" s="12" t="n">
        <v>0</v>
      </c>
      <c r="P5765" s="12" t="n">
        <v>0</v>
      </c>
      <c r="Q5765" s="23" t="n">
        <f>M5767/H5765</f>
        <v>0.68</v>
      </c>
    </row>
    <row r="5766" ht="22.5" customHeight="1">
      <c r="A5766" s="78"/>
      <c r="B5766" s="20"/>
      <c r="C5766" s="13"/>
      <c r="D5766" s="20"/>
      <c r="E5766" s="20"/>
      <c r="F5766" s="20"/>
      <c r="G5766" s="29"/>
      <c r="H5766" s="20"/>
      <c r="I5766" s="20"/>
      <c r="J5766" s="13" t="s">
        <v>127</v>
      </c>
      <c r="K5766" s="17" t="n">
        <v>6659</v>
      </c>
      <c r="L5766" s="15" t="n">
        <v>1972</v>
      </c>
      <c r="M5766" s="17" t="n">
        <v>33</v>
      </c>
      <c r="N5766" s="12" t="n">
        <v>0.005</v>
      </c>
      <c r="O5766" s="12" t="n">
        <v>0.308</v>
      </c>
      <c r="P5766" s="12" t="n">
        <v>10.15</v>
      </c>
      <c r="Q5766" s="26"/>
    </row>
    <row r="5767" ht="22.5" customHeight="1">
      <c r="A5767" s="78"/>
      <c r="B5767" s="20"/>
      <c r="C5767" s="13"/>
      <c r="D5767" s="20"/>
      <c r="E5767" s="20"/>
      <c r="F5767" s="20"/>
      <c r="G5767" s="29"/>
      <c r="H5767" s="20"/>
      <c r="I5767" s="20"/>
      <c r="J5767" s="13" t="s">
        <v>128</v>
      </c>
      <c r="K5767" s="17" t="n">
        <v>17496</v>
      </c>
      <c r="L5767" s="15" t="n">
        <v>4700</v>
      </c>
      <c r="M5767" s="17" t="n">
        <v>102</v>
      </c>
      <c r="N5767" s="12" t="n">
        <v>0.007</v>
      </c>
      <c r="O5767" s="12" t="n">
        <v>0.31</v>
      </c>
      <c r="P5767" s="12" t="n">
        <v>31.6</v>
      </c>
      <c r="Q5767" s="26"/>
    </row>
    <row r="5768" ht="22.5" customHeight="1">
      <c r="A5768" s="78"/>
      <c r="B5768" s="20"/>
      <c r="C5768" s="13" t="n">
        <v>10599681</v>
      </c>
      <c r="D5768" s="13" t="s">
        <v>40</v>
      </c>
      <c r="E5768" s="13" t="s">
        <v>14</v>
      </c>
      <c r="F5768" s="13" t="s">
        <v>15</v>
      </c>
      <c r="G5768" s="24" t="n">
        <v>0.13</v>
      </c>
      <c r="H5768" s="13" t="n">
        <v>400</v>
      </c>
      <c r="I5768" s="21" t="n">
        <f>G5768*H5768*7</f>
        <v>364</v>
      </c>
      <c r="J5768" s="13" t="s">
        <v>126</v>
      </c>
      <c r="K5768" s="15" t="n">
        <v>171</v>
      </c>
      <c r="L5768" s="15" t="n">
        <v>45</v>
      </c>
      <c r="M5768" s="15" t="n">
        <v>2</v>
      </c>
      <c r="N5768" s="12" t="n">
        <v>0.006</v>
      </c>
      <c r="O5768" s="12" t="n">
        <v>0.13</v>
      </c>
      <c r="P5768" s="12" t="n">
        <v>0.26</v>
      </c>
      <c r="Q5768" s="23" t="n">
        <f>M5770/H5768</f>
        <v>0.79</v>
      </c>
    </row>
    <row r="5769" ht="22.5" customHeight="1">
      <c r="A5769" s="78"/>
      <c r="B5769" s="20"/>
      <c r="C5769" s="13"/>
      <c r="D5769" s="20"/>
      <c r="E5769" s="20"/>
      <c r="F5769" s="20"/>
      <c r="G5769" s="29"/>
      <c r="H5769" s="20"/>
      <c r="I5769" s="20"/>
      <c r="J5769" s="13" t="s">
        <v>127</v>
      </c>
      <c r="K5769" s="17" t="n">
        <v>5641</v>
      </c>
      <c r="L5769" s="15" t="n">
        <v>1878</v>
      </c>
      <c r="M5769" s="17" t="n">
        <v>59</v>
      </c>
      <c r="N5769" s="12" t="n">
        <v>0.004</v>
      </c>
      <c r="O5769" s="12" t="n">
        <v>0.13</v>
      </c>
      <c r="P5769" s="12" t="n">
        <v>7.67</v>
      </c>
      <c r="Q5769" s="26"/>
    </row>
    <row r="5770" ht="22.5" customHeight="1">
      <c r="A5770" s="78"/>
      <c r="B5770" s="20"/>
      <c r="C5770" s="13"/>
      <c r="D5770" s="20"/>
      <c r="E5770" s="20"/>
      <c r="F5770" s="20"/>
      <c r="G5770" s="29"/>
      <c r="H5770" s="20"/>
      <c r="I5770" s="20"/>
      <c r="J5770" s="13" t="s">
        <v>128</v>
      </c>
      <c r="K5770" s="17" t="n">
        <v>25564</v>
      </c>
      <c r="L5770" s="15" t="n">
        <v>7862</v>
      </c>
      <c r="M5770" s="17" t="n">
        <v>316</v>
      </c>
      <c r="N5770" s="12" t="n">
        <v>0.005</v>
      </c>
      <c r="O5770" s="12" t="n">
        <v>0.13</v>
      </c>
      <c r="P5770" s="12" t="n">
        <v>41.08</v>
      </c>
      <c r="Q5770" s="26"/>
    </row>
    <row r="5771" ht="22.5" customHeight="1">
      <c r="A5771" s="78"/>
      <c r="B5771" s="20"/>
      <c r="C5771" s="13" t="n">
        <v>6060965</v>
      </c>
      <c r="D5771" s="13" t="s">
        <v>35</v>
      </c>
      <c r="E5771" s="13" t="s">
        <v>14</v>
      </c>
      <c r="F5771" s="13" t="s">
        <v>15</v>
      </c>
      <c r="G5771" s="105" t="n">
        <v>0.3</v>
      </c>
      <c r="H5771" s="38" t="n">
        <v>100</v>
      </c>
      <c r="I5771" s="40" t="n">
        <f>G5771*H5771*7</f>
        <v>210</v>
      </c>
      <c r="J5771" s="13" t="s">
        <v>126</v>
      </c>
      <c r="K5771" s="15" t="n">
        <v>135</v>
      </c>
      <c r="L5771" s="15" t="n">
        <v>17</v>
      </c>
      <c r="M5771" s="15" t="n">
        <v>0</v>
      </c>
      <c r="N5771" s="12" t="n">
        <v>0</v>
      </c>
      <c r="O5771" s="12" t="n">
        <v>0</v>
      </c>
      <c r="P5771" s="12" t="n">
        <v>0</v>
      </c>
      <c r="Q5771" s="23" t="n">
        <f>M5773/H5771</f>
        <v>1</v>
      </c>
    </row>
    <row r="5772" ht="22.5" customHeight="1">
      <c r="A5772" s="78"/>
      <c r="B5772" s="20"/>
      <c r="C5772" s="20"/>
      <c r="D5772" s="20"/>
      <c r="E5772" s="20"/>
      <c r="F5772" s="20"/>
      <c r="G5772" s="45"/>
      <c r="H5772" s="34"/>
      <c r="I5772" s="34"/>
      <c r="J5772" s="13" t="s">
        <v>127</v>
      </c>
      <c r="K5772" s="15" t="n">
        <v>5026</v>
      </c>
      <c r="L5772" s="15" t="n">
        <v>857</v>
      </c>
      <c r="M5772" s="16" t="n">
        <v>27</v>
      </c>
      <c r="N5772" s="12" t="n">
        <v>0.01</v>
      </c>
      <c r="O5772" s="12" t="n">
        <v>0.319</v>
      </c>
      <c r="P5772" s="12" t="n">
        <v>8.6</v>
      </c>
      <c r="Q5772" s="26"/>
    </row>
    <row r="5773" ht="22.5" customHeight="1">
      <c r="A5773" s="78"/>
      <c r="B5773" s="20"/>
      <c r="C5773" s="20"/>
      <c r="D5773" s="20"/>
      <c r="E5773" s="20"/>
      <c r="F5773" s="20"/>
      <c r="G5773" s="46"/>
      <c r="H5773" s="30"/>
      <c r="I5773" s="30"/>
      <c r="J5773" s="13" t="s">
        <v>128</v>
      </c>
      <c r="K5773" s="15" t="n">
        <v>26790</v>
      </c>
      <c r="L5773" s="15" t="n">
        <v>3920</v>
      </c>
      <c r="M5773" s="16" t="n">
        <v>100</v>
      </c>
      <c r="N5773" s="12" t="n">
        <v>0.008</v>
      </c>
      <c r="O5773" s="12" t="n">
        <v>0.317</v>
      </c>
      <c r="P5773" s="12" t="n">
        <v>31.72</v>
      </c>
      <c r="Q5773" s="26"/>
    </row>
    <row r="5774" ht="22.5" customHeight="1">
      <c r="A5774" s="78"/>
      <c r="B5774" s="20"/>
      <c r="C5774" s="13" t="n">
        <v>10842514</v>
      </c>
      <c r="D5774" s="13" t="s">
        <v>41</v>
      </c>
      <c r="E5774" s="13" t="s">
        <v>14</v>
      </c>
      <c r="F5774" s="13" t="s">
        <v>26</v>
      </c>
      <c r="G5774" s="105" t="n">
        <v>0.15</v>
      </c>
      <c r="H5774" s="38" t="n">
        <v>100</v>
      </c>
      <c r="I5774" s="40" t="n">
        <f>G5774*H5774*7</f>
        <v>105</v>
      </c>
      <c r="J5774" s="13" t="s">
        <v>126</v>
      </c>
      <c r="K5774" s="15" t="n">
        <v>12</v>
      </c>
      <c r="L5774" s="15" t="n">
        <v>0</v>
      </c>
      <c r="M5774" s="15" t="n">
        <v>0</v>
      </c>
      <c r="N5774" s="12" t="n">
        <v>0</v>
      </c>
      <c r="O5774" s="12" t="n">
        <v>0</v>
      </c>
      <c r="P5774" s="12" t="n">
        <v>0</v>
      </c>
      <c r="Q5774" s="23" t="n">
        <f>M5776/H5774</f>
        <v>0</v>
      </c>
    </row>
    <row r="5775" ht="22.5" customHeight="1">
      <c r="A5775" s="78"/>
      <c r="B5775" s="20"/>
      <c r="C5775" s="20"/>
      <c r="D5775" s="20"/>
      <c r="E5775" s="20"/>
      <c r="F5775" s="20"/>
      <c r="G5775" s="45"/>
      <c r="H5775" s="34"/>
      <c r="I5775" s="34"/>
      <c r="J5775" s="13" t="s">
        <v>127</v>
      </c>
      <c r="K5775" s="15" t="n">
        <v>78</v>
      </c>
      <c r="L5775" s="15" t="n">
        <v>10</v>
      </c>
      <c r="M5775" s="15" t="n">
        <v>0</v>
      </c>
      <c r="N5775" s="12" t="n">
        <v>0</v>
      </c>
      <c r="O5775" s="12" t="n">
        <v>0</v>
      </c>
      <c r="P5775" s="12" t="n">
        <v>0.05</v>
      </c>
      <c r="Q5775" s="26"/>
      <c r="R5775" s="4" t="s">
        <v>130</v>
      </c>
    </row>
    <row r="5776" ht="22.5" customHeight="1">
      <c r="A5776" s="78"/>
      <c r="B5776" s="20"/>
      <c r="C5776" s="20"/>
      <c r="D5776" s="20"/>
      <c r="E5776" s="20"/>
      <c r="F5776" s="20"/>
      <c r="G5776" s="46"/>
      <c r="H5776" s="30"/>
      <c r="I5776" s="30"/>
      <c r="J5776" s="13" t="s">
        <v>128</v>
      </c>
      <c r="K5776" s="15" t="n">
        <v>231</v>
      </c>
      <c r="L5776" s="15" t="n">
        <v>25</v>
      </c>
      <c r="M5776" s="15" t="n">
        <v>0</v>
      </c>
      <c r="N5776" s="12" t="n">
        <v>0</v>
      </c>
      <c r="O5776" s="12" t="n">
        <v>0</v>
      </c>
      <c r="P5776" s="12" t="n">
        <v>0.1</v>
      </c>
      <c r="Q5776" s="26"/>
    </row>
    <row r="5777" ht="22.5" customHeight="1">
      <c r="A5777" s="78"/>
      <c r="B5777" s="20"/>
      <c r="C5777" s="13" t="n">
        <v>10815258</v>
      </c>
      <c r="D5777" s="13" t="s">
        <v>41</v>
      </c>
      <c r="E5777" s="13" t="s">
        <v>14</v>
      </c>
      <c r="F5777" s="13" t="s">
        <v>15</v>
      </c>
      <c r="G5777" s="105" t="n">
        <v>0.15</v>
      </c>
      <c r="H5777" s="38" t="n">
        <v>100</v>
      </c>
      <c r="I5777" s="40" t="n">
        <f>G5777*H5777*7</f>
        <v>105</v>
      </c>
      <c r="J5777" s="13" t="s">
        <v>126</v>
      </c>
      <c r="K5777" s="15" t="n">
        <v>69</v>
      </c>
      <c r="L5777" s="15" t="n">
        <v>0</v>
      </c>
      <c r="M5777" s="15" t="n">
        <v>0</v>
      </c>
      <c r="N5777" s="12" t="n">
        <v>0</v>
      </c>
      <c r="O5777" s="12" t="n">
        <v>0</v>
      </c>
      <c r="P5777" s="12" t="n">
        <v>0</v>
      </c>
      <c r="Q5777" s="23" t="n">
        <f>M5779/H5777</f>
        <v>0.03</v>
      </c>
    </row>
    <row r="5778" ht="22.5" customHeight="1">
      <c r="A5778" s="78"/>
      <c r="B5778" s="20"/>
      <c r="C5778" s="20"/>
      <c r="D5778" s="20"/>
      <c r="E5778" s="20"/>
      <c r="F5778" s="20"/>
      <c r="G5778" s="45"/>
      <c r="H5778" s="34"/>
      <c r="I5778" s="34"/>
      <c r="J5778" s="13" t="s">
        <v>127</v>
      </c>
      <c r="K5778" s="15" t="n">
        <v>1686</v>
      </c>
      <c r="L5778" s="15" t="n">
        <v>20</v>
      </c>
      <c r="M5778" s="15" t="n">
        <v>1</v>
      </c>
      <c r="N5778" s="12" t="n">
        <v>0.011</v>
      </c>
      <c r="O5778" s="12" t="n">
        <v>0.21</v>
      </c>
      <c r="P5778" s="12" t="n">
        <v>0.21</v>
      </c>
      <c r="Q5778" s="26"/>
    </row>
    <row r="5779" ht="22.5" customHeight="1">
      <c r="A5779" s="78"/>
      <c r="B5779" s="20"/>
      <c r="C5779" s="20"/>
      <c r="D5779" s="20"/>
      <c r="E5779" s="20"/>
      <c r="F5779" s="20"/>
      <c r="G5779" s="46"/>
      <c r="H5779" s="30"/>
      <c r="I5779" s="30"/>
      <c r="J5779" s="13" t="s">
        <v>128</v>
      </c>
      <c r="K5779" s="15" t="n">
        <v>6943</v>
      </c>
      <c r="L5779" s="15" t="n">
        <v>60</v>
      </c>
      <c r="M5779" s="15" t="n">
        <v>3</v>
      </c>
      <c r="N5779" s="12" t="n">
        <v>0.011</v>
      </c>
      <c r="O5779" s="12" t="n">
        <v>0.21</v>
      </c>
      <c r="P5779" s="12" t="n">
        <v>0.63</v>
      </c>
      <c r="Q5779" s="26"/>
    </row>
    <row r="5780" ht="22.5" customHeight="1">
      <c r="A5780" s="78"/>
      <c r="B5780" s="20"/>
      <c r="C5780" s="13" t="n">
        <v>91535229</v>
      </c>
      <c r="D5780" s="13" t="s">
        <v>31</v>
      </c>
      <c r="E5780" s="13" t="s">
        <v>36</v>
      </c>
      <c r="F5780" s="13" t="s">
        <v>15</v>
      </c>
      <c r="G5780" s="105" t="n">
        <v>0.02</v>
      </c>
      <c r="H5780" s="38" t="n">
        <v>500</v>
      </c>
      <c r="I5780" s="40" t="n">
        <f>G5780*H5780*7</f>
        <v>70</v>
      </c>
      <c r="J5780" s="13" t="s">
        <v>126</v>
      </c>
      <c r="K5780" s="15" t="n">
        <v>38</v>
      </c>
      <c r="L5780" s="15" t="n">
        <v>21</v>
      </c>
      <c r="M5780" s="15" t="n">
        <v>0</v>
      </c>
      <c r="N5780" s="12" t="n">
        <v>0</v>
      </c>
      <c r="O5780" s="12" t="n">
        <v>0</v>
      </c>
      <c r="P5780" s="12" t="n">
        <v>0</v>
      </c>
      <c r="Q5780" s="23" t="n">
        <f>M5782/H5780</f>
        <v>0.044</v>
      </c>
    </row>
    <row r="5781" ht="22.5" customHeight="1">
      <c r="A5781" s="78"/>
      <c r="B5781" s="20"/>
      <c r="C5781" s="20"/>
      <c r="D5781" s="20"/>
      <c r="E5781" s="20"/>
      <c r="F5781" s="20"/>
      <c r="G5781" s="45"/>
      <c r="H5781" s="34"/>
      <c r="I5781" s="34"/>
      <c r="J5781" s="13" t="s">
        <v>127</v>
      </c>
      <c r="K5781" s="15" t="n">
        <v>1766</v>
      </c>
      <c r="L5781" s="15" t="n">
        <v>605</v>
      </c>
      <c r="M5781" s="15" t="n">
        <v>11</v>
      </c>
      <c r="N5781" s="12" t="n">
        <v>0.001</v>
      </c>
      <c r="O5781" s="12" t="n">
        <v>0.04</v>
      </c>
      <c r="P5781" s="12" t="n">
        <v>0.44</v>
      </c>
      <c r="Q5781" s="26"/>
    </row>
    <row r="5782" ht="22.5" customHeight="1">
      <c r="A5782" s="78"/>
      <c r="B5782" s="20"/>
      <c r="C5782" s="20"/>
      <c r="D5782" s="20"/>
      <c r="E5782" s="20"/>
      <c r="F5782" s="20"/>
      <c r="G5782" s="46"/>
      <c r="H5782" s="30"/>
      <c r="I5782" s="30"/>
      <c r="J5782" s="13" t="s">
        <v>128</v>
      </c>
      <c r="K5782" s="15" t="n">
        <v>3598</v>
      </c>
      <c r="L5782" s="15" t="n">
        <v>1187</v>
      </c>
      <c r="M5782" s="15" t="n">
        <v>22</v>
      </c>
      <c r="N5782" s="12" t="n">
        <v>0.001</v>
      </c>
      <c r="O5782" s="12" t="n">
        <v>0.04</v>
      </c>
      <c r="P5782" s="12" t="n">
        <v>0.88</v>
      </c>
      <c r="Q5782" s="26"/>
    </row>
    <row r="5783" ht="22.5" customHeight="1">
      <c r="A5783" s="78"/>
      <c r="B5783" s="20"/>
      <c r="C5783" s="13" t="n">
        <v>91535331</v>
      </c>
      <c r="D5783" s="13" t="s">
        <v>31</v>
      </c>
      <c r="E5783" s="13" t="s">
        <v>42</v>
      </c>
      <c r="F5783" s="13" t="s">
        <v>15</v>
      </c>
      <c r="G5783" s="105" t="n">
        <v>0.02</v>
      </c>
      <c r="H5783" s="38" t="n">
        <v>750</v>
      </c>
      <c r="I5783" s="40" t="n">
        <f>G5783*H5783*7</f>
        <v>105</v>
      </c>
      <c r="J5783" s="13" t="s">
        <v>126</v>
      </c>
      <c r="K5783" s="15" t="n">
        <v>71</v>
      </c>
      <c r="L5783" s="15" t="n">
        <v>34</v>
      </c>
      <c r="M5783" s="15" t="n">
        <v>0</v>
      </c>
      <c r="N5783" s="12" t="n">
        <v>0</v>
      </c>
      <c r="O5783" s="12" t="n">
        <v>0</v>
      </c>
      <c r="P5783" s="12" t="n">
        <v>0</v>
      </c>
      <c r="Q5783" s="23" t="n">
        <f>M5785/H5783</f>
        <v>0.0253333333333333</v>
      </c>
    </row>
    <row r="5784" ht="22.5" customHeight="1">
      <c r="A5784" s="78"/>
      <c r="B5784" s="20"/>
      <c r="C5784" s="20"/>
      <c r="D5784" s="20"/>
      <c r="E5784" s="20"/>
      <c r="F5784" s="20"/>
      <c r="G5784" s="45"/>
      <c r="H5784" s="34"/>
      <c r="I5784" s="34"/>
      <c r="J5784" s="13" t="s">
        <v>127</v>
      </c>
      <c r="K5784" s="15" t="n">
        <v>1443</v>
      </c>
      <c r="L5784" s="15" t="n">
        <v>574</v>
      </c>
      <c r="M5784" s="15" t="n">
        <v>10</v>
      </c>
      <c r="N5784" s="12" t="n">
        <v>0.001</v>
      </c>
      <c r="O5784" s="12" t="n">
        <v>0.04</v>
      </c>
      <c r="P5784" s="12" t="n">
        <v>0.4</v>
      </c>
      <c r="Q5784" s="26"/>
    </row>
    <row r="5785" ht="22.5" customHeight="1">
      <c r="A5785" s="78"/>
      <c r="B5785" s="20"/>
      <c r="C5785" s="20"/>
      <c r="D5785" s="20"/>
      <c r="E5785" s="20"/>
      <c r="F5785" s="20"/>
      <c r="G5785" s="46"/>
      <c r="H5785" s="30"/>
      <c r="I5785" s="30"/>
      <c r="J5785" s="13" t="s">
        <v>128</v>
      </c>
      <c r="K5785" s="15" t="n">
        <v>3369</v>
      </c>
      <c r="L5785" s="15" t="n">
        <v>1291</v>
      </c>
      <c r="M5785" s="16" t="n">
        <v>19</v>
      </c>
      <c r="N5785" s="12" t="n">
        <v>0.001</v>
      </c>
      <c r="O5785" s="12" t="n">
        <v>0.04</v>
      </c>
      <c r="P5785" s="12" t="n">
        <v>0.76</v>
      </c>
      <c r="Q5785" s="26"/>
    </row>
    <row r="5786" ht="22.5" customHeight="1">
      <c r="A5786" s="78"/>
      <c r="B5786" s="20"/>
      <c r="C5786" s="13" t="n">
        <v>11324493</v>
      </c>
      <c r="D5786" s="13" t="s">
        <v>31</v>
      </c>
      <c r="E5786" s="13" t="s">
        <v>17</v>
      </c>
      <c r="F5786" s="13" t="s">
        <v>15</v>
      </c>
      <c r="G5786" s="105" t="n">
        <v>0.28</v>
      </c>
      <c r="H5786" s="38" t="n">
        <v>100</v>
      </c>
      <c r="I5786" s="40" t="n">
        <f>G5786*H5786*7</f>
        <v>196</v>
      </c>
      <c r="J5786" s="13" t="s">
        <v>126</v>
      </c>
      <c r="K5786" s="15" t="n">
        <v>18</v>
      </c>
      <c r="L5786" s="15" t="n">
        <v>7</v>
      </c>
      <c r="M5786" s="15" t="n">
        <v>1</v>
      </c>
      <c r="N5786" s="12" t="n">
        <v>0.043</v>
      </c>
      <c r="O5786" s="12" t="n">
        <v>0.3</v>
      </c>
      <c r="P5786" s="12" t="n">
        <v>0.3</v>
      </c>
      <c r="Q5786" s="23" t="n">
        <f>M5788/H5786</f>
        <v>0.04</v>
      </c>
    </row>
    <row r="5787" ht="22.5" customHeight="1">
      <c r="A5787" s="78"/>
      <c r="B5787" s="20"/>
      <c r="C5787" s="20"/>
      <c r="D5787" s="20"/>
      <c r="E5787" s="20"/>
      <c r="F5787" s="20"/>
      <c r="G5787" s="45"/>
      <c r="H5787" s="34"/>
      <c r="I5787" s="34"/>
      <c r="J5787" s="13" t="s">
        <v>127</v>
      </c>
      <c r="K5787" s="15" t="n">
        <v>242</v>
      </c>
      <c r="L5787" s="15" t="n">
        <v>95</v>
      </c>
      <c r="M5787" s="15" t="n">
        <v>1</v>
      </c>
      <c r="N5787" s="12" t="n">
        <v>0.003</v>
      </c>
      <c r="O5787" s="12" t="n">
        <v>0.3</v>
      </c>
      <c r="P5787" s="12" t="n">
        <v>0.3</v>
      </c>
      <c r="Q5787" s="26"/>
    </row>
    <row r="5788" ht="22.5" customHeight="1">
      <c r="A5788" s="78"/>
      <c r="B5788" s="20"/>
      <c r="C5788" s="20"/>
      <c r="D5788" s="20"/>
      <c r="E5788" s="20"/>
      <c r="F5788" s="20"/>
      <c r="G5788" s="46"/>
      <c r="H5788" s="30"/>
      <c r="I5788" s="30"/>
      <c r="J5788" s="13" t="s">
        <v>128</v>
      </c>
      <c r="K5788" s="15" t="n">
        <v>573</v>
      </c>
      <c r="L5788" s="15" t="n">
        <v>206</v>
      </c>
      <c r="M5788" s="15" t="n">
        <v>4</v>
      </c>
      <c r="N5788" s="12" t="n">
        <v>0.006</v>
      </c>
      <c r="O5788" s="12" t="n">
        <v>0.3</v>
      </c>
      <c r="P5788" s="12" t="n">
        <v>1.2</v>
      </c>
      <c r="Q5788" s="26"/>
    </row>
    <row r="5789" ht="22.5" customHeight="1">
      <c r="A5789" s="78"/>
      <c r="B5789" s="20"/>
      <c r="C5789" s="13" t="n">
        <v>10298628</v>
      </c>
      <c r="D5789" s="13" t="s">
        <v>43</v>
      </c>
      <c r="E5789" s="13" t="s">
        <v>14</v>
      </c>
      <c r="F5789" s="13" t="s">
        <v>26</v>
      </c>
      <c r="G5789" s="105" t="n">
        <v>0.15</v>
      </c>
      <c r="H5789" s="38" t="n">
        <v>100</v>
      </c>
      <c r="I5789" s="40" t="n">
        <f>G5789*H5789*7</f>
        <v>105</v>
      </c>
      <c r="J5789" s="13" t="s">
        <v>126</v>
      </c>
      <c r="K5789" s="15" t="n">
        <v>13860</v>
      </c>
      <c r="L5789" s="15" t="n">
        <v>38</v>
      </c>
      <c r="M5789" s="15" t="n">
        <v>4</v>
      </c>
      <c r="N5789" s="12" t="n">
        <v>0.03</v>
      </c>
      <c r="O5789" s="12" t="n">
        <v>0.33</v>
      </c>
      <c r="P5789" s="12" t="n">
        <v>1.31</v>
      </c>
      <c r="Q5789" s="23" t="n">
        <f>M5791/H5789</f>
        <v>0.8</v>
      </c>
    </row>
    <row r="5790" ht="22.5" customHeight="1">
      <c r="A5790" s="78"/>
      <c r="B5790" s="20"/>
      <c r="C5790" s="20"/>
      <c r="D5790" s="20"/>
      <c r="E5790" s="20"/>
      <c r="F5790" s="20"/>
      <c r="G5790" s="45"/>
      <c r="H5790" s="34"/>
      <c r="I5790" s="34"/>
      <c r="J5790" s="13" t="s">
        <v>127</v>
      </c>
      <c r="K5790" s="15" t="n">
        <v>75865</v>
      </c>
      <c r="L5790" s="15" t="n">
        <v>155</v>
      </c>
      <c r="M5790" s="15" t="n">
        <v>25</v>
      </c>
      <c r="N5790" s="12" t="n">
        <v>0.03</v>
      </c>
      <c r="O5790" s="12" t="n">
        <v>0.21</v>
      </c>
      <c r="P5790" s="12" t="n">
        <v>5.35</v>
      </c>
      <c r="Q5790" s="26"/>
    </row>
    <row r="5791" ht="22.5" customHeight="1">
      <c r="A5791" s="78"/>
      <c r="B5791" s="20"/>
      <c r="C5791" s="20"/>
      <c r="D5791" s="20"/>
      <c r="E5791" s="20"/>
      <c r="F5791" s="20"/>
      <c r="G5791" s="46"/>
      <c r="H5791" s="30"/>
      <c r="I5791" s="30"/>
      <c r="J5791" s="13" t="s">
        <v>128</v>
      </c>
      <c r="K5791" s="15" t="n">
        <v>325772</v>
      </c>
      <c r="L5791" s="15" t="n">
        <v>795</v>
      </c>
      <c r="M5791" s="16" t="n">
        <v>80</v>
      </c>
      <c r="N5791" s="12" t="n">
        <v>0.03</v>
      </c>
      <c r="O5791" s="12" t="n">
        <v>0.29</v>
      </c>
      <c r="P5791" s="12" t="n">
        <v>23.1</v>
      </c>
      <c r="Q5791" s="26"/>
    </row>
    <row r="5792" ht="22.5" customHeight="1">
      <c r="A5792" s="78"/>
      <c r="B5792" s="20"/>
      <c r="C5792" s="13" t="n">
        <v>11655595</v>
      </c>
      <c r="D5792" s="13" t="s">
        <v>44</v>
      </c>
      <c r="E5792" s="13" t="s">
        <v>14</v>
      </c>
      <c r="F5792" s="13" t="s">
        <v>26</v>
      </c>
      <c r="G5792" s="105" t="n">
        <v>0.4</v>
      </c>
      <c r="H5792" s="38" t="n">
        <v>100</v>
      </c>
      <c r="I5792" s="40" t="n">
        <f>G5792*H5792*7</f>
        <v>280</v>
      </c>
      <c r="J5792" s="13" t="s">
        <v>126</v>
      </c>
      <c r="K5792" s="15" t="n">
        <v>151</v>
      </c>
      <c r="L5792" s="15" t="n">
        <v>3</v>
      </c>
      <c r="M5792" s="15" t="n">
        <v>0</v>
      </c>
      <c r="N5792" s="12" t="n">
        <v>0</v>
      </c>
      <c r="O5792" s="12" t="n">
        <v>0</v>
      </c>
      <c r="P5792" s="12" t="n">
        <v>0</v>
      </c>
      <c r="Q5792" s="23" t="n">
        <f>M5794/H5792</f>
        <v>0</v>
      </c>
    </row>
    <row r="5793" ht="22.5" customHeight="1">
      <c r="A5793" s="78"/>
      <c r="B5793" s="20"/>
      <c r="C5793" s="20"/>
      <c r="D5793" s="20"/>
      <c r="E5793" s="20"/>
      <c r="F5793" s="20"/>
      <c r="G5793" s="45"/>
      <c r="H5793" s="34"/>
      <c r="I5793" s="34"/>
      <c r="J5793" s="13" t="s">
        <v>127</v>
      </c>
      <c r="K5793" s="15" t="n">
        <v>540</v>
      </c>
      <c r="L5793" s="15" t="n">
        <v>17</v>
      </c>
      <c r="M5793" s="15" t="n">
        <v>0</v>
      </c>
      <c r="N5793" s="12" t="n">
        <v>0</v>
      </c>
      <c r="O5793" s="12" t="n">
        <v>0</v>
      </c>
      <c r="P5793" s="12" t="n">
        <v>0</v>
      </c>
      <c r="Q5793" s="26"/>
      <c r="R5793" s="4" t="s">
        <v>173</v>
      </c>
    </row>
    <row r="5794" ht="22.5" customHeight="1">
      <c r="A5794" s="78"/>
      <c r="B5794" s="20"/>
      <c r="C5794" s="20"/>
      <c r="D5794" s="20"/>
      <c r="E5794" s="20"/>
      <c r="F5794" s="20"/>
      <c r="G5794" s="46"/>
      <c r="H5794" s="30"/>
      <c r="I5794" s="30"/>
      <c r="J5794" s="13" t="s">
        <v>128</v>
      </c>
      <c r="K5794" s="15" t="n">
        <v>2345</v>
      </c>
      <c r="L5794" s="15" t="n">
        <v>34</v>
      </c>
      <c r="M5794" s="15" t="n">
        <v>0</v>
      </c>
      <c r="N5794" s="12" t="n">
        <v>0</v>
      </c>
      <c r="O5794" s="12" t="n">
        <v>0</v>
      </c>
      <c r="P5794" s="12" t="n">
        <v>0.07</v>
      </c>
      <c r="Q5794" s="26"/>
    </row>
    <row r="5795" ht="22.5" customHeight="1">
      <c r="A5795" s="78"/>
      <c r="B5795" s="20"/>
      <c r="C5795" s="13" t="n">
        <v>11655596</v>
      </c>
      <c r="D5795" s="13" t="s">
        <v>44</v>
      </c>
      <c r="E5795" s="13" t="s">
        <v>14</v>
      </c>
      <c r="F5795" s="13" t="s">
        <v>12</v>
      </c>
      <c r="G5795" s="105" t="n">
        <v>0.3</v>
      </c>
      <c r="H5795" s="38" t="n">
        <v>50</v>
      </c>
      <c r="I5795" s="40" t="n">
        <f>G5795*H5795*7</f>
        <v>105</v>
      </c>
      <c r="J5795" s="13" t="s">
        <v>126</v>
      </c>
      <c r="K5795" s="15" t="n">
        <v>5</v>
      </c>
      <c r="L5795" s="15" t="n">
        <v>0</v>
      </c>
      <c r="M5795" s="15" t="n">
        <v>0</v>
      </c>
      <c r="N5795" s="12" t="n">
        <v>0</v>
      </c>
      <c r="O5795" s="12" t="n">
        <v>0</v>
      </c>
      <c r="P5795" s="12" t="n">
        <v>0</v>
      </c>
      <c r="Q5795" s="23" t="n">
        <f>M5797/H5795</f>
        <v>0</v>
      </c>
    </row>
    <row r="5796" ht="22.5" customHeight="1">
      <c r="A5796" s="78"/>
      <c r="B5796" s="20"/>
      <c r="C5796" s="20"/>
      <c r="D5796" s="20"/>
      <c r="E5796" s="20"/>
      <c r="F5796" s="20"/>
      <c r="G5796" s="45"/>
      <c r="H5796" s="34"/>
      <c r="I5796" s="34"/>
      <c r="J5796" s="13" t="s">
        <v>127</v>
      </c>
      <c r="K5796" s="15" t="n">
        <v>129</v>
      </c>
      <c r="L5796" s="15" t="n">
        <v>0</v>
      </c>
      <c r="M5796" s="15" t="n">
        <v>0</v>
      </c>
      <c r="N5796" s="12" t="n">
        <v>0</v>
      </c>
      <c r="O5796" s="12" t="n">
        <v>0</v>
      </c>
      <c r="P5796" s="12" t="n">
        <v>0</v>
      </c>
      <c r="Q5796" s="26"/>
      <c r="R5796" s="4" t="s">
        <v>132</v>
      </c>
    </row>
    <row r="5797" ht="22.5" customHeight="1">
      <c r="A5797" s="78"/>
      <c r="B5797" s="20"/>
      <c r="C5797" s="20"/>
      <c r="D5797" s="20"/>
      <c r="E5797" s="20"/>
      <c r="F5797" s="20"/>
      <c r="G5797" s="46"/>
      <c r="H5797" s="30"/>
      <c r="I5797" s="30"/>
      <c r="J5797" s="13" t="s">
        <v>128</v>
      </c>
      <c r="K5797" s="15" t="n">
        <v>731</v>
      </c>
      <c r="L5797" s="15" t="n">
        <v>1</v>
      </c>
      <c r="M5797" s="15" t="n">
        <v>0</v>
      </c>
      <c r="N5797" s="12" t="n">
        <v>0.002</v>
      </c>
      <c r="O5797" s="12" t="n">
        <v>0</v>
      </c>
      <c r="P5797" s="12" t="n">
        <v>0.0019</v>
      </c>
      <c r="Q5797" s="26"/>
    </row>
    <row r="5798" ht="22.5" customHeight="1">
      <c r="A5798" s="78"/>
      <c r="B5798" s="20"/>
      <c r="C5798" s="13" t="n">
        <v>11690183</v>
      </c>
      <c r="D5798" s="13" t="s">
        <v>38</v>
      </c>
      <c r="E5798" s="13" t="s">
        <v>14</v>
      </c>
      <c r="F5798" s="13" t="s">
        <v>15</v>
      </c>
      <c r="G5798" s="105" t="n">
        <v>0.1</v>
      </c>
      <c r="H5798" s="38" t="n">
        <v>100</v>
      </c>
      <c r="I5798" s="40" t="n">
        <f>G5798*H5798*7</f>
        <v>70</v>
      </c>
      <c r="J5798" s="13" t="s">
        <v>126</v>
      </c>
      <c r="K5798" s="15" t="n">
        <v>14</v>
      </c>
      <c r="L5798" s="15" t="n">
        <v>0</v>
      </c>
      <c r="M5798" s="15" t="n">
        <v>0</v>
      </c>
      <c r="N5798" s="12" t="n">
        <v>0</v>
      </c>
      <c r="O5798" s="12" t="n">
        <v>0</v>
      </c>
      <c r="P5798" s="12" t="n">
        <v>0</v>
      </c>
      <c r="Q5798" s="23" t="n">
        <f>M5800/H5798</f>
        <v>0.51</v>
      </c>
    </row>
    <row r="5799" ht="22.5" customHeight="1">
      <c r="A5799" s="78"/>
      <c r="B5799" s="20"/>
      <c r="C5799" s="20"/>
      <c r="D5799" s="20"/>
      <c r="E5799" s="20"/>
      <c r="F5799" s="20"/>
      <c r="G5799" s="45"/>
      <c r="H5799" s="34"/>
      <c r="I5799" s="34"/>
      <c r="J5799" s="13" t="s">
        <v>127</v>
      </c>
      <c r="K5799" s="15" t="n">
        <v>1503</v>
      </c>
      <c r="L5799" s="15" t="n">
        <v>347</v>
      </c>
      <c r="M5799" s="16" t="n">
        <v>11</v>
      </c>
      <c r="N5799" s="12" t="n">
        <v>0.006</v>
      </c>
      <c r="O5799" s="12" t="n">
        <v>0.2</v>
      </c>
      <c r="P5799" s="12" t="n">
        <v>2.2</v>
      </c>
      <c r="Q5799" s="26"/>
    </row>
    <row r="5800" ht="22.5" customHeight="1">
      <c r="A5800" s="78"/>
      <c r="B5800" s="20"/>
      <c r="C5800" s="20"/>
      <c r="D5800" s="20"/>
      <c r="E5800" s="20"/>
      <c r="F5800" s="20"/>
      <c r="G5800" s="46"/>
      <c r="H5800" s="30"/>
      <c r="I5800" s="30"/>
      <c r="J5800" s="13" t="s">
        <v>128</v>
      </c>
      <c r="K5800" s="15" t="n">
        <v>14284</v>
      </c>
      <c r="L5800" s="15" t="n">
        <v>4253</v>
      </c>
      <c r="M5800" s="16" t="n">
        <v>51</v>
      </c>
      <c r="N5800" s="12" t="n">
        <v>0.002</v>
      </c>
      <c r="O5800" s="12" t="n">
        <v>0.2</v>
      </c>
      <c r="P5800" s="12" t="n">
        <v>10.2</v>
      </c>
      <c r="Q5800" s="26"/>
    </row>
    <row r="5801" ht="22.5" customHeight="1">
      <c r="A5801" s="78"/>
      <c r="B5801" s="20"/>
      <c r="C5801" s="13" t="n">
        <v>11763482</v>
      </c>
      <c r="D5801" s="13" t="s">
        <v>44</v>
      </c>
      <c r="E5801" s="13" t="s">
        <v>14</v>
      </c>
      <c r="F5801" s="13" t="s">
        <v>12</v>
      </c>
      <c r="G5801" s="105" t="n">
        <v>0.4</v>
      </c>
      <c r="H5801" s="38" t="n">
        <v>100</v>
      </c>
      <c r="I5801" s="40" t="n">
        <f>G5801*H5801*7</f>
        <v>280</v>
      </c>
      <c r="J5801" s="13" t="s">
        <v>126</v>
      </c>
      <c r="K5801" s="15" t="n">
        <v>42</v>
      </c>
      <c r="L5801" s="15" t="n">
        <v>16</v>
      </c>
      <c r="M5801" s="15" t="n">
        <v>0</v>
      </c>
      <c r="N5801" s="12" t="n">
        <v>0.002</v>
      </c>
      <c r="O5801" s="12" t="n">
        <v>0</v>
      </c>
      <c r="P5801" s="12" t="n">
        <v>0.0241</v>
      </c>
      <c r="Q5801" s="23" t="n">
        <f>M5803/H5801</f>
        <v>0</v>
      </c>
    </row>
    <row r="5802" ht="22.5" customHeight="1">
      <c r="A5802" s="78"/>
      <c r="B5802" s="20"/>
      <c r="C5802" s="20"/>
      <c r="D5802" s="20"/>
      <c r="E5802" s="20"/>
      <c r="F5802" s="20"/>
      <c r="G5802" s="45"/>
      <c r="H5802" s="34"/>
      <c r="I5802" s="34"/>
      <c r="J5802" s="13" t="s">
        <v>127</v>
      </c>
      <c r="K5802" s="15" t="n">
        <v>113</v>
      </c>
      <c r="L5802" s="15" t="n">
        <v>46</v>
      </c>
      <c r="M5802" s="15" t="n">
        <v>0</v>
      </c>
      <c r="N5802" s="12" t="n">
        <v>0.002</v>
      </c>
      <c r="O5802" s="12" t="n">
        <v>0</v>
      </c>
      <c r="P5802" s="12" t="n">
        <v>0.0698</v>
      </c>
      <c r="Q5802" s="26"/>
      <c r="R5802" s="4" t="s">
        <v>133</v>
      </c>
    </row>
    <row r="5803" ht="22.5" customHeight="1">
      <c r="A5803" s="78"/>
      <c r="B5803" s="20"/>
      <c r="C5803" s="20"/>
      <c r="D5803" s="20"/>
      <c r="E5803" s="20"/>
      <c r="F5803" s="20"/>
      <c r="G5803" s="46"/>
      <c r="H5803" s="30"/>
      <c r="I5803" s="30"/>
      <c r="J5803" s="13" t="s">
        <v>128</v>
      </c>
      <c r="K5803" s="15" t="n">
        <v>304</v>
      </c>
      <c r="L5803" s="15" t="n">
        <v>105</v>
      </c>
      <c r="M5803" s="15" t="n">
        <v>0</v>
      </c>
      <c r="N5803" s="12" t="n">
        <v>0.002</v>
      </c>
      <c r="O5803" s="12" t="n">
        <v>0</v>
      </c>
      <c r="P5803" s="12" t="n">
        <v>0.1888</v>
      </c>
      <c r="Q5803" s="26"/>
    </row>
    <row r="5804" ht="22.5" customHeight="1">
      <c r="A5804" s="78"/>
      <c r="B5804" s="76" t="s">
        <v>134</v>
      </c>
      <c r="C5804" s="13" t="n">
        <v>5464039</v>
      </c>
      <c r="D5804" s="13" t="s">
        <v>31</v>
      </c>
      <c r="E5804" s="13" t="s">
        <v>46</v>
      </c>
      <c r="F5804" s="13" t="s">
        <v>15</v>
      </c>
      <c r="G5804" s="24" t="n">
        <v>0.28</v>
      </c>
      <c r="H5804" s="13" t="n">
        <v>1500</v>
      </c>
      <c r="I5804" s="21" t="n">
        <f>G5804*H5804*7</f>
        <v>2940</v>
      </c>
      <c r="J5804" s="13" t="s">
        <v>126</v>
      </c>
      <c r="K5804" s="15" t="n">
        <v>14568</v>
      </c>
      <c r="L5804" s="15" t="n">
        <v>2474</v>
      </c>
      <c r="M5804" s="15" t="n">
        <v>68</v>
      </c>
      <c r="N5804" s="12" t="n">
        <v>0.008</v>
      </c>
      <c r="O5804" s="12" t="n">
        <v>0.302</v>
      </c>
      <c r="P5804" s="12" t="n">
        <v>20.544</v>
      </c>
      <c r="Q5804" s="23" t="n">
        <f>M5806/H5804</f>
        <v>1</v>
      </c>
    </row>
    <row r="5805" ht="22.5" customHeight="1">
      <c r="A5805" s="78"/>
      <c r="B5805" s="34"/>
      <c r="C5805" s="13"/>
      <c r="D5805" s="20"/>
      <c r="E5805" s="20"/>
      <c r="F5805" s="20"/>
      <c r="G5805" s="29"/>
      <c r="H5805" s="20"/>
      <c r="I5805" s="20"/>
      <c r="J5805" s="13" t="s">
        <v>127</v>
      </c>
      <c r="K5805" s="15" t="n">
        <v>169747</v>
      </c>
      <c r="L5805" s="15" t="n">
        <v>32552</v>
      </c>
      <c r="M5805" s="15" t="n">
        <v>701</v>
      </c>
      <c r="N5805" s="12" t="n">
        <v>0.006</v>
      </c>
      <c r="O5805" s="12" t="n">
        <v>0.294</v>
      </c>
      <c r="P5805" s="18" t="n">
        <v>205.902</v>
      </c>
      <c r="Q5805" s="26"/>
    </row>
    <row r="5806" ht="22.5" customHeight="1">
      <c r="A5806" s="78"/>
      <c r="B5806" s="34"/>
      <c r="C5806" s="13"/>
      <c r="D5806" s="20"/>
      <c r="E5806" s="20"/>
      <c r="F5806" s="20"/>
      <c r="G5806" s="29"/>
      <c r="H5806" s="20"/>
      <c r="I5806" s="20"/>
      <c r="J5806" s="13" t="s">
        <v>128</v>
      </c>
      <c r="K5806" s="15" t="n">
        <v>393506</v>
      </c>
      <c r="L5806" s="15" t="n">
        <v>80192</v>
      </c>
      <c r="M5806" s="15" t="n">
        <v>1500</v>
      </c>
      <c r="N5806" s="12" t="n">
        <v>0.006</v>
      </c>
      <c r="O5806" s="12" t="n">
        <v>0.296</v>
      </c>
      <c r="P5806" s="12" t="n">
        <v>443.891</v>
      </c>
      <c r="Q5806" s="26"/>
    </row>
    <row r="5807" ht="22.5" customHeight="1">
      <c r="A5807" s="78"/>
      <c r="B5807" s="34"/>
      <c r="C5807" s="13" t="n">
        <v>8057746</v>
      </c>
      <c r="D5807" s="13" t="s">
        <v>31</v>
      </c>
      <c r="E5807" s="13" t="s">
        <v>46</v>
      </c>
      <c r="F5807" s="13" t="s">
        <v>15</v>
      </c>
      <c r="G5807" s="24" t="n">
        <v>0.32</v>
      </c>
      <c r="H5807" s="13" t="n">
        <v>300</v>
      </c>
      <c r="I5807" s="21" t="n">
        <f>G5807*H5807*7</f>
        <v>672</v>
      </c>
      <c r="J5807" s="13" t="s">
        <v>126</v>
      </c>
      <c r="K5807" s="15" t="n">
        <v>0</v>
      </c>
      <c r="L5807" s="15" t="n">
        <v>0</v>
      </c>
      <c r="M5807" s="15" t="n">
        <v>0</v>
      </c>
      <c r="N5807" s="12" t="n">
        <v>0</v>
      </c>
      <c r="O5807" s="12" t="n">
        <v>0</v>
      </c>
      <c r="P5807" s="12" t="n">
        <v>0</v>
      </c>
      <c r="Q5807" s="23" t="n">
        <f>M5809/H5807</f>
        <v>0</v>
      </c>
    </row>
    <row r="5808" ht="22.5" customHeight="1">
      <c r="A5808" s="78"/>
      <c r="B5808" s="34"/>
      <c r="C5808" s="13"/>
      <c r="D5808" s="20"/>
      <c r="E5808" s="20"/>
      <c r="F5808" s="20"/>
      <c r="G5808" s="29"/>
      <c r="H5808" s="20"/>
      <c r="I5808" s="20"/>
      <c r="J5808" s="13" t="s">
        <v>127</v>
      </c>
      <c r="K5808" s="15" t="n">
        <v>0</v>
      </c>
      <c r="L5808" s="15" t="n">
        <v>0</v>
      </c>
      <c r="M5808" s="15" t="n">
        <v>0</v>
      </c>
      <c r="N5808" s="12" t="n">
        <v>0</v>
      </c>
      <c r="O5808" s="12" t="n">
        <v>0</v>
      </c>
      <c r="P5808" s="12" t="n">
        <v>0</v>
      </c>
      <c r="Q5808" s="26"/>
    </row>
    <row r="5809" ht="22.5" customHeight="1">
      <c r="A5809" s="78"/>
      <c r="B5809" s="34"/>
      <c r="C5809" s="13"/>
      <c r="D5809" s="20"/>
      <c r="E5809" s="20"/>
      <c r="F5809" s="20"/>
      <c r="G5809" s="29"/>
      <c r="H5809" s="20"/>
      <c r="I5809" s="20"/>
      <c r="J5809" s="13" t="s">
        <v>128</v>
      </c>
      <c r="K5809" s="15" t="n">
        <v>0</v>
      </c>
      <c r="L5809" s="15" t="n">
        <v>0</v>
      </c>
      <c r="M5809" s="15" t="n">
        <v>0</v>
      </c>
      <c r="N5809" s="12" t="n">
        <v>0</v>
      </c>
      <c r="O5809" s="12" t="n">
        <v>0</v>
      </c>
      <c r="P5809" s="12" t="n">
        <v>0</v>
      </c>
      <c r="Q5809" s="26"/>
    </row>
    <row r="5810" ht="22.5" customHeight="1">
      <c r="A5810" s="78"/>
      <c r="B5810" s="34"/>
      <c r="C5810" s="13" t="n">
        <v>91399821</v>
      </c>
      <c r="D5810" s="13" t="s">
        <v>40</v>
      </c>
      <c r="E5810" s="13" t="s">
        <v>14</v>
      </c>
      <c r="F5810" s="13" t="s">
        <v>26</v>
      </c>
      <c r="G5810" s="24" t="n">
        <v>0.1</v>
      </c>
      <c r="H5810" s="13" t="n">
        <v>500</v>
      </c>
      <c r="I5810" s="21" t="n">
        <f>G5810*H5810*7</f>
        <v>350</v>
      </c>
      <c r="J5810" s="13" t="s">
        <v>126</v>
      </c>
      <c r="K5810" s="15" t="n">
        <v>92141</v>
      </c>
      <c r="L5810" s="15" t="n">
        <v>870</v>
      </c>
      <c r="M5810" s="15" t="n">
        <v>12</v>
      </c>
      <c r="N5810" s="12" t="n">
        <v>0</v>
      </c>
      <c r="O5810" s="12" t="n">
        <v>0.33</v>
      </c>
      <c r="P5810" s="12" t="n">
        <v>3.99</v>
      </c>
      <c r="Q5810" s="23" t="n">
        <f>M5812/H5810</f>
        <v>0.988</v>
      </c>
    </row>
    <row r="5811" ht="22.5" customHeight="1">
      <c r="A5811" s="78"/>
      <c r="B5811" s="34"/>
      <c r="C5811" s="13"/>
      <c r="D5811" s="20"/>
      <c r="E5811" s="20"/>
      <c r="F5811" s="20"/>
      <c r="G5811" s="29"/>
      <c r="H5811" s="20"/>
      <c r="I5811" s="20"/>
      <c r="J5811" s="13" t="s">
        <v>127</v>
      </c>
      <c r="K5811" s="15" t="n">
        <v>20076</v>
      </c>
      <c r="L5811" s="15" t="n">
        <v>4381</v>
      </c>
      <c r="M5811" s="15" t="n">
        <v>323</v>
      </c>
      <c r="N5811" s="12" t="n">
        <v>0.01</v>
      </c>
      <c r="O5811" s="12" t="n">
        <v>0.07</v>
      </c>
      <c r="P5811" s="12" t="n">
        <v>23.38</v>
      </c>
      <c r="Q5811" s="26"/>
    </row>
    <row r="5812" ht="22.5" customHeight="1">
      <c r="A5812" s="78"/>
      <c r="B5812" s="34"/>
      <c r="C5812" s="13"/>
      <c r="D5812" s="20"/>
      <c r="E5812" s="20"/>
      <c r="F5812" s="20"/>
      <c r="G5812" s="29"/>
      <c r="H5812" s="20"/>
      <c r="I5812" s="20"/>
      <c r="J5812" s="13" t="s">
        <v>128</v>
      </c>
      <c r="K5812" s="15" t="n">
        <v>57907</v>
      </c>
      <c r="L5812" s="15" t="n">
        <v>10478</v>
      </c>
      <c r="M5812" s="15" t="n">
        <v>494</v>
      </c>
      <c r="N5812" s="12" t="n">
        <v>0</v>
      </c>
      <c r="O5812" s="12" t="n">
        <v>0.1</v>
      </c>
      <c r="P5812" s="12" t="n">
        <v>49.28</v>
      </c>
      <c r="Q5812" s="26"/>
    </row>
    <row r="5813" ht="22.5" customHeight="1">
      <c r="A5813" s="78"/>
      <c r="B5813" s="34"/>
      <c r="C5813" s="13" t="n">
        <v>8670368</v>
      </c>
      <c r="D5813" s="13" t="s">
        <v>16</v>
      </c>
      <c r="E5813" s="13" t="s">
        <v>11</v>
      </c>
      <c r="F5813" s="13" t="s">
        <v>30</v>
      </c>
      <c r="G5813" s="24" t="n">
        <v>0.12</v>
      </c>
      <c r="H5813" s="13" t="n">
        <v>100</v>
      </c>
      <c r="I5813" s="21" t="n">
        <f>G5813*H5813*7</f>
        <v>84</v>
      </c>
      <c r="J5813" s="13" t="s">
        <v>126</v>
      </c>
      <c r="K5813" s="15" t="n">
        <v>114</v>
      </c>
      <c r="L5813" s="15" t="n">
        <v>19</v>
      </c>
      <c r="M5813" s="15" t="n">
        <v>0</v>
      </c>
      <c r="N5813" s="12" t="n">
        <v>0</v>
      </c>
      <c r="O5813" s="12" t="n">
        <v>0</v>
      </c>
      <c r="P5813" s="12" t="n">
        <v>0.09</v>
      </c>
      <c r="Q5813" s="23" t="n">
        <f>M5815/H5813</f>
        <v>0.04</v>
      </c>
    </row>
    <row r="5814" ht="22.5" customHeight="1">
      <c r="A5814" s="78"/>
      <c r="B5814" s="34"/>
      <c r="C5814" s="13"/>
      <c r="D5814" s="20"/>
      <c r="E5814" s="20"/>
      <c r="F5814" s="20"/>
      <c r="G5814" s="29"/>
      <c r="H5814" s="20"/>
      <c r="I5814" s="20"/>
      <c r="J5814" s="13" t="s">
        <v>127</v>
      </c>
      <c r="K5814" s="15" t="n">
        <v>146</v>
      </c>
      <c r="L5814" s="15" t="n">
        <v>26</v>
      </c>
      <c r="M5814" s="15" t="n">
        <v>0</v>
      </c>
      <c r="N5814" s="12" t="n">
        <v>0</v>
      </c>
      <c r="O5814" s="12" t="n">
        <v>0</v>
      </c>
      <c r="P5814" s="12" t="n">
        <v>0.09</v>
      </c>
      <c r="Q5814" s="26"/>
    </row>
    <row r="5815" ht="22.5" customHeight="1">
      <c r="A5815" s="78"/>
      <c r="B5815" s="34"/>
      <c r="C5815" s="13"/>
      <c r="D5815" s="20"/>
      <c r="E5815" s="20"/>
      <c r="F5815" s="20"/>
      <c r="G5815" s="29"/>
      <c r="H5815" s="20"/>
      <c r="I5815" s="20"/>
      <c r="J5815" s="13" t="s">
        <v>128</v>
      </c>
      <c r="K5815" s="15" t="n">
        <v>2408</v>
      </c>
      <c r="L5815" s="15" t="n">
        <v>192</v>
      </c>
      <c r="M5815" s="15" t="n">
        <v>4</v>
      </c>
      <c r="N5815" s="12" t="n">
        <v>0</v>
      </c>
      <c r="O5815" s="12" t="n">
        <v>0.17</v>
      </c>
      <c r="P5815" s="12" t="n">
        <v>0.68</v>
      </c>
      <c r="Q5815" s="26"/>
    </row>
    <row r="5816" ht="22.5" customHeight="1">
      <c r="A5816" s="78"/>
      <c r="B5816" s="34"/>
      <c r="C5816" s="13" t="n">
        <v>10514860</v>
      </c>
      <c r="D5816" s="13" t="s">
        <v>44</v>
      </c>
      <c r="E5816" s="13" t="s">
        <v>14</v>
      </c>
      <c r="F5816" s="13" t="s">
        <v>15</v>
      </c>
      <c r="G5816" s="24" t="n">
        <v>0.7</v>
      </c>
      <c r="H5816" s="13" t="n">
        <v>200</v>
      </c>
      <c r="I5816" s="21" t="n">
        <f>G5816*H5816*7</f>
        <v>980</v>
      </c>
      <c r="J5816" s="13" t="s">
        <v>126</v>
      </c>
      <c r="K5816" s="15" t="n">
        <v>487</v>
      </c>
      <c r="L5816" s="15" t="n">
        <v>158</v>
      </c>
      <c r="M5816" s="15" t="n">
        <v>0</v>
      </c>
      <c r="N5816" s="12" t="n">
        <v>0</v>
      </c>
      <c r="O5816" s="12" t="n">
        <v>0</v>
      </c>
      <c r="P5816" s="12" t="n">
        <v>0</v>
      </c>
      <c r="Q5816" s="23" t="n">
        <f>M5818/H5816</f>
        <v>0.54</v>
      </c>
    </row>
    <row r="5817" ht="22.5" customHeight="1">
      <c r="A5817" s="78"/>
      <c r="B5817" s="34"/>
      <c r="C5817" s="13"/>
      <c r="D5817" s="20"/>
      <c r="E5817" s="20"/>
      <c r="F5817" s="20"/>
      <c r="G5817" s="29"/>
      <c r="H5817" s="20"/>
      <c r="I5817" s="20"/>
      <c r="J5817" s="13" t="s">
        <v>127</v>
      </c>
      <c r="K5817" s="15" t="n">
        <v>24067</v>
      </c>
      <c r="L5817" s="15" t="n">
        <v>7479</v>
      </c>
      <c r="M5817" s="15" t="n">
        <v>28</v>
      </c>
      <c r="N5817" s="12" t="n">
        <v>0.003</v>
      </c>
      <c r="O5817" s="12" t="n">
        <v>0.7</v>
      </c>
      <c r="P5817" s="12" t="n">
        <v>19.6</v>
      </c>
      <c r="Q5817" s="26"/>
    </row>
    <row r="5818" ht="22.5" customHeight="1">
      <c r="A5818" s="78"/>
      <c r="B5818" s="34"/>
      <c r="C5818" s="13"/>
      <c r="D5818" s="20"/>
      <c r="E5818" s="20"/>
      <c r="F5818" s="20"/>
      <c r="G5818" s="29"/>
      <c r="H5818" s="20"/>
      <c r="I5818" s="20"/>
      <c r="J5818" s="13" t="s">
        <v>128</v>
      </c>
      <c r="K5818" s="15" t="n">
        <v>75025</v>
      </c>
      <c r="L5818" s="15" t="n">
        <v>21651</v>
      </c>
      <c r="M5818" s="15" t="n">
        <v>108</v>
      </c>
      <c r="N5818" s="12" t="n">
        <v>0.003</v>
      </c>
      <c r="O5818" s="12" t="n">
        <v>0.7</v>
      </c>
      <c r="P5818" s="12" t="n">
        <v>75.6</v>
      </c>
      <c r="Q5818" s="26"/>
    </row>
    <row r="5819" ht="22.5" customHeight="1">
      <c r="A5819" s="78"/>
      <c r="B5819" s="34"/>
      <c r="C5819" s="13" t="n">
        <v>91532857</v>
      </c>
      <c r="D5819" s="13" t="s">
        <v>47</v>
      </c>
      <c r="E5819" s="13" t="s">
        <v>14</v>
      </c>
      <c r="F5819" s="13" t="s">
        <v>12</v>
      </c>
      <c r="G5819" s="24" t="n">
        <v>0.23</v>
      </c>
      <c r="H5819" s="13" t="n">
        <v>100</v>
      </c>
      <c r="I5819" s="21" t="n">
        <f>G5819*H5819*7</f>
        <v>161</v>
      </c>
      <c r="J5819" s="13" t="s">
        <v>126</v>
      </c>
      <c r="K5819" s="15" t="n">
        <v>578</v>
      </c>
      <c r="L5819" s="15" t="n">
        <v>59</v>
      </c>
      <c r="M5819" s="15" t="n">
        <v>3</v>
      </c>
      <c r="N5819" s="12" t="n">
        <v>0.009</v>
      </c>
      <c r="O5819" s="12" t="n">
        <v>0.17</v>
      </c>
      <c r="P5819" s="12" t="n">
        <v>0.5113</v>
      </c>
      <c r="Q5819" s="23" t="n">
        <f>M5821/H5819</f>
        <v>0.71</v>
      </c>
    </row>
    <row r="5820" ht="22.5" customHeight="1">
      <c r="A5820" s="78"/>
      <c r="B5820" s="34"/>
      <c r="C5820" s="13"/>
      <c r="D5820" s="20"/>
      <c r="E5820" s="20"/>
      <c r="F5820" s="20"/>
      <c r="G5820" s="29"/>
      <c r="H5820" s="20"/>
      <c r="I5820" s="20"/>
      <c r="J5820" s="13" t="s">
        <v>127</v>
      </c>
      <c r="K5820" s="15" t="n">
        <v>1784</v>
      </c>
      <c r="L5820" s="15" t="n">
        <v>577</v>
      </c>
      <c r="M5820" s="15" t="n">
        <v>20</v>
      </c>
      <c r="N5820" s="12" t="n">
        <v>0.021</v>
      </c>
      <c r="O5820" s="12" t="n">
        <v>0.595</v>
      </c>
      <c r="P5820" s="12" t="n">
        <v>11.8926</v>
      </c>
      <c r="Q5820" s="26"/>
    </row>
    <row r="5821" ht="22.5" customHeight="1">
      <c r="A5821" s="78"/>
      <c r="B5821" s="34"/>
      <c r="C5821" s="13"/>
      <c r="D5821" s="20"/>
      <c r="E5821" s="20"/>
      <c r="F5821" s="20"/>
      <c r="G5821" s="29"/>
      <c r="H5821" s="20"/>
      <c r="I5821" s="20"/>
      <c r="J5821" s="13" t="s">
        <v>128</v>
      </c>
      <c r="K5821" s="15" t="n">
        <v>12081</v>
      </c>
      <c r="L5821" s="15" t="n">
        <v>1667</v>
      </c>
      <c r="M5821" s="15" t="n">
        <v>71</v>
      </c>
      <c r="N5821" s="12" t="n">
        <v>0.007</v>
      </c>
      <c r="O5821" s="12" t="n">
        <v>0.175</v>
      </c>
      <c r="P5821" s="12" t="n">
        <v>12.4574</v>
      </c>
      <c r="Q5821" s="26"/>
    </row>
    <row r="5822" ht="22.5" customHeight="1">
      <c r="A5822" s="78"/>
      <c r="B5822" s="34"/>
      <c r="C5822" s="13" t="n">
        <v>91534913</v>
      </c>
      <c r="D5822" s="13" t="s">
        <v>48</v>
      </c>
      <c r="E5822" s="13" t="s">
        <v>49</v>
      </c>
      <c r="F5822" s="13" t="s">
        <v>15</v>
      </c>
      <c r="G5822" s="24" t="n">
        <v>0.5</v>
      </c>
      <c r="H5822" s="13" t="n">
        <v>100</v>
      </c>
      <c r="I5822" s="21" t="n">
        <f>G5822*H5822*7</f>
        <v>350</v>
      </c>
      <c r="J5822" s="13" t="s">
        <v>126</v>
      </c>
      <c r="K5822" s="15" t="n">
        <v>120</v>
      </c>
      <c r="L5822" s="15" t="n">
        <v>20</v>
      </c>
      <c r="M5822" s="15" t="n">
        <v>0</v>
      </c>
      <c r="N5822" s="12" t="n">
        <v>0</v>
      </c>
      <c r="O5822" s="12" t="n">
        <v>0</v>
      </c>
      <c r="P5822" s="12" t="n">
        <v>0</v>
      </c>
      <c r="Q5822" s="23" t="n">
        <f>M5824/H5822</f>
        <v>0</v>
      </c>
    </row>
    <row r="5823" ht="22.5" customHeight="1">
      <c r="A5823" s="78"/>
      <c r="B5823" s="34"/>
      <c r="C5823" s="13"/>
      <c r="D5823" s="20"/>
      <c r="E5823" s="20"/>
      <c r="F5823" s="20"/>
      <c r="G5823" s="29"/>
      <c r="H5823" s="20"/>
      <c r="I5823" s="20"/>
      <c r="J5823" s="13" t="s">
        <v>127</v>
      </c>
      <c r="K5823" s="15" t="n">
        <v>1228</v>
      </c>
      <c r="L5823" s="15" t="n">
        <v>191</v>
      </c>
      <c r="M5823" s="15" t="n">
        <v>0</v>
      </c>
      <c r="N5823" s="12" t="n">
        <v>0</v>
      </c>
      <c r="O5823" s="12" t="n">
        <v>0</v>
      </c>
      <c r="P5823" s="12" t="n">
        <v>0</v>
      </c>
      <c r="Q5823" s="26"/>
    </row>
    <row r="5824" ht="22.5" customHeight="1">
      <c r="A5824" s="78"/>
      <c r="B5824" s="34"/>
      <c r="C5824" s="13"/>
      <c r="D5824" s="20"/>
      <c r="E5824" s="20"/>
      <c r="F5824" s="20"/>
      <c r="G5824" s="29"/>
      <c r="H5824" s="20"/>
      <c r="I5824" s="20"/>
      <c r="J5824" s="13" t="s">
        <v>128</v>
      </c>
      <c r="K5824" s="15" t="n">
        <v>2679</v>
      </c>
      <c r="L5824" s="15" t="n">
        <v>393</v>
      </c>
      <c r="M5824" s="15" t="n">
        <v>0</v>
      </c>
      <c r="N5824" s="12" t="n">
        <v>0</v>
      </c>
      <c r="O5824" s="12" t="n">
        <v>0</v>
      </c>
      <c r="P5824" s="12" t="n">
        <v>0</v>
      </c>
      <c r="Q5824" s="26"/>
    </row>
    <row r="5825" ht="22.5" customHeight="1">
      <c r="A5825" s="78"/>
      <c r="B5825" s="34"/>
      <c r="C5825" s="13" t="n">
        <v>91533906</v>
      </c>
      <c r="D5825" s="13" t="s">
        <v>50</v>
      </c>
      <c r="E5825" s="13" t="s">
        <v>51</v>
      </c>
      <c r="F5825" s="13" t="s">
        <v>15</v>
      </c>
      <c r="G5825" s="24" t="n">
        <v>0.5</v>
      </c>
      <c r="H5825" s="13" t="n">
        <v>100</v>
      </c>
      <c r="I5825" s="21" t="n">
        <f>G5825*H5825*7</f>
        <v>350</v>
      </c>
      <c r="J5825" s="13" t="s">
        <v>126</v>
      </c>
      <c r="K5825" s="15" t="n">
        <v>58</v>
      </c>
      <c r="L5825" s="15" t="n">
        <v>10</v>
      </c>
      <c r="M5825" s="15" t="n">
        <v>0</v>
      </c>
      <c r="N5825" s="12" t="n">
        <v>0</v>
      </c>
      <c r="O5825" s="12" t="n">
        <v>0</v>
      </c>
      <c r="P5825" s="12" t="n">
        <v>0</v>
      </c>
      <c r="Q5825" s="23" t="n">
        <f>M5827/H5825</f>
        <v>0</v>
      </c>
    </row>
    <row r="5826" ht="22.5" customHeight="1">
      <c r="A5826" s="78"/>
      <c r="B5826" s="34"/>
      <c r="C5826" s="13"/>
      <c r="D5826" s="20"/>
      <c r="E5826" s="20"/>
      <c r="F5826" s="20"/>
      <c r="G5826" s="29"/>
      <c r="H5826" s="20"/>
      <c r="I5826" s="20"/>
      <c r="J5826" s="13" t="s">
        <v>127</v>
      </c>
      <c r="K5826" s="15" t="n">
        <v>637</v>
      </c>
      <c r="L5826" s="15" t="n">
        <v>66</v>
      </c>
      <c r="M5826" s="15" t="n">
        <v>0</v>
      </c>
      <c r="N5826" s="12" t="n">
        <v>0</v>
      </c>
      <c r="O5826" s="12" t="n">
        <v>0</v>
      </c>
      <c r="P5826" s="12" t="n">
        <v>0</v>
      </c>
      <c r="Q5826" s="26"/>
    </row>
    <row r="5827" ht="22.5" customHeight="1">
      <c r="A5827" s="78"/>
      <c r="B5827" s="34"/>
      <c r="C5827" s="13"/>
      <c r="D5827" s="20"/>
      <c r="E5827" s="20"/>
      <c r="F5827" s="20"/>
      <c r="G5827" s="29"/>
      <c r="H5827" s="20"/>
      <c r="I5827" s="20"/>
      <c r="J5827" s="13" t="s">
        <v>128</v>
      </c>
      <c r="K5827" s="15" t="n">
        <v>1651</v>
      </c>
      <c r="L5827" s="15" t="n">
        <v>179</v>
      </c>
      <c r="M5827" s="15" t="n">
        <v>0</v>
      </c>
      <c r="N5827" s="12" t="n">
        <v>0</v>
      </c>
      <c r="O5827" s="12" t="n">
        <v>0</v>
      </c>
      <c r="P5827" s="12" t="n">
        <v>0</v>
      </c>
      <c r="Q5827" s="26"/>
    </row>
    <row r="5828" ht="22.5" customHeight="1">
      <c r="A5828" s="78"/>
      <c r="B5828" s="34"/>
      <c r="C5828" s="13" t="n">
        <v>91545519</v>
      </c>
      <c r="D5828" s="13" t="s">
        <v>52</v>
      </c>
      <c r="E5828" s="13" t="s">
        <v>46</v>
      </c>
      <c r="F5828" s="13" t="s">
        <v>15</v>
      </c>
      <c r="G5828" s="24" t="n">
        <v>0.2</v>
      </c>
      <c r="H5828" s="13" t="n">
        <v>100</v>
      </c>
      <c r="I5828" s="21" t="n">
        <f>G5828*H5828*7</f>
        <v>140</v>
      </c>
      <c r="J5828" s="13" t="s">
        <v>126</v>
      </c>
      <c r="K5828" s="15" t="n">
        <v>3</v>
      </c>
      <c r="L5828" s="15" t="n">
        <v>0</v>
      </c>
      <c r="M5828" s="15" t="n">
        <v>0</v>
      </c>
      <c r="N5828" s="12" t="n">
        <v>0</v>
      </c>
      <c r="O5828" s="12" t="n">
        <v>0</v>
      </c>
      <c r="P5828" s="12" t="n">
        <v>0</v>
      </c>
      <c r="Q5828" s="23" t="n">
        <f>M5830/H5828</f>
        <v>0</v>
      </c>
    </row>
    <row r="5829" ht="22.5" customHeight="1">
      <c r="A5829" s="78"/>
      <c r="B5829" s="34"/>
      <c r="C5829" s="13"/>
      <c r="D5829" s="20"/>
      <c r="E5829" s="20"/>
      <c r="F5829" s="20"/>
      <c r="G5829" s="29"/>
      <c r="H5829" s="20"/>
      <c r="I5829" s="20"/>
      <c r="J5829" s="13" t="s">
        <v>127</v>
      </c>
      <c r="K5829" s="15" t="n">
        <v>21</v>
      </c>
      <c r="L5829" s="15" t="n">
        <v>7</v>
      </c>
      <c r="M5829" s="15" t="n">
        <v>0</v>
      </c>
      <c r="N5829" s="12" t="n">
        <v>0</v>
      </c>
      <c r="O5829" s="12" t="n">
        <v>0</v>
      </c>
      <c r="P5829" s="12" t="n">
        <v>0</v>
      </c>
      <c r="Q5829" s="26"/>
    </row>
    <row r="5830" ht="22.5" customHeight="1">
      <c r="A5830" s="78"/>
      <c r="B5830" s="34"/>
      <c r="C5830" s="13"/>
      <c r="D5830" s="20"/>
      <c r="E5830" s="20"/>
      <c r="F5830" s="20"/>
      <c r="G5830" s="29"/>
      <c r="H5830" s="20"/>
      <c r="I5830" s="20"/>
      <c r="J5830" s="13" t="s">
        <v>128</v>
      </c>
      <c r="K5830" s="15" t="n">
        <v>33</v>
      </c>
      <c r="L5830" s="15" t="n">
        <v>13</v>
      </c>
      <c r="M5830" s="15" t="n">
        <v>0</v>
      </c>
      <c r="N5830" s="12" t="n">
        <v>0</v>
      </c>
      <c r="O5830" s="12" t="n">
        <v>0</v>
      </c>
      <c r="P5830" s="12" t="n">
        <v>0</v>
      </c>
      <c r="Q5830" s="26"/>
    </row>
    <row r="5831" ht="22.5" customHeight="1">
      <c r="A5831" s="78"/>
      <c r="B5831" s="34"/>
      <c r="C5831" s="13" t="n">
        <v>91551388</v>
      </c>
      <c r="D5831" s="13" t="s">
        <v>53</v>
      </c>
      <c r="E5831" s="13" t="s">
        <v>54</v>
      </c>
      <c r="F5831" s="13" t="s">
        <v>12</v>
      </c>
      <c r="G5831" s="24" t="n">
        <v>0.5</v>
      </c>
      <c r="H5831" s="13" t="n">
        <v>50</v>
      </c>
      <c r="I5831" s="21" t="n">
        <f>G5831*H5831*7</f>
        <v>175</v>
      </c>
      <c r="J5831" s="13" t="s">
        <v>126</v>
      </c>
      <c r="K5831" s="15" t="n">
        <v>429</v>
      </c>
      <c r="L5831" s="15" t="n">
        <v>127</v>
      </c>
      <c r="M5831" s="15" t="n">
        <v>7</v>
      </c>
      <c r="N5831" s="12" t="n">
        <v>0.022</v>
      </c>
      <c r="O5831" s="12" t="n">
        <v>0.405</v>
      </c>
      <c r="P5831" s="12" t="n">
        <v>2.8356</v>
      </c>
      <c r="Q5831" s="23" t="n">
        <f>M5833/H5831</f>
        <v>0.4</v>
      </c>
    </row>
    <row r="5832" ht="22.5" customHeight="1">
      <c r="A5832" s="78"/>
      <c r="B5832" s="34"/>
      <c r="C5832" s="13"/>
      <c r="D5832" s="20"/>
      <c r="E5832" s="20"/>
      <c r="F5832" s="20"/>
      <c r="G5832" s="29"/>
      <c r="H5832" s="20"/>
      <c r="I5832" s="20"/>
      <c r="J5832" s="13" t="s">
        <v>127</v>
      </c>
      <c r="K5832" s="15" t="n">
        <v>4046</v>
      </c>
      <c r="L5832" s="15" t="n">
        <v>479</v>
      </c>
      <c r="M5832" s="15" t="n">
        <v>15</v>
      </c>
      <c r="N5832" s="12" t="n">
        <v>0.009</v>
      </c>
      <c r="O5832" s="12" t="n">
        <v>0.283</v>
      </c>
      <c r="P5832" s="12" t="n">
        <v>4.2449</v>
      </c>
      <c r="Q5832" s="26"/>
    </row>
    <row r="5833" ht="22.5" customHeight="1">
      <c r="A5833" s="78"/>
      <c r="B5833" s="34"/>
      <c r="C5833" s="13"/>
      <c r="D5833" s="20"/>
      <c r="E5833" s="20"/>
      <c r="F5833" s="20"/>
      <c r="G5833" s="29"/>
      <c r="H5833" s="20"/>
      <c r="I5833" s="20"/>
      <c r="J5833" s="13" t="s">
        <v>128</v>
      </c>
      <c r="K5833" s="15" t="n">
        <v>3368</v>
      </c>
      <c r="L5833" s="15" t="n">
        <v>1108</v>
      </c>
      <c r="M5833" s="15" t="n">
        <v>20</v>
      </c>
      <c r="N5833" s="12" t="n">
        <v>0.02</v>
      </c>
      <c r="O5833" s="12" t="n">
        <v>1.104</v>
      </c>
      <c r="P5833" s="12" t="n">
        <v>22.0898</v>
      </c>
      <c r="Q5833" s="26"/>
    </row>
    <row r="5834" ht="22.5" customHeight="1">
      <c r="A5834" s="78"/>
      <c r="B5834" s="34"/>
      <c r="C5834" s="13" t="n">
        <v>91550293</v>
      </c>
      <c r="D5834" s="13" t="s">
        <v>55</v>
      </c>
      <c r="E5834" s="13" t="s">
        <v>56</v>
      </c>
      <c r="F5834" s="13" t="s">
        <v>15</v>
      </c>
      <c r="G5834" s="24" t="n">
        <v>0.35</v>
      </c>
      <c r="H5834" s="13" t="n">
        <v>66</v>
      </c>
      <c r="I5834" s="21" t="n">
        <f>G5834*H5834*7</f>
        <v>161.7</v>
      </c>
      <c r="J5834" s="13" t="s">
        <v>126</v>
      </c>
      <c r="K5834" s="15" t="n">
        <v>406</v>
      </c>
      <c r="L5834" s="15" t="n">
        <v>25</v>
      </c>
      <c r="M5834" s="15" t="n">
        <v>0</v>
      </c>
      <c r="N5834" s="12" t="n">
        <v>0</v>
      </c>
      <c r="O5834" s="12" t="n">
        <v>0</v>
      </c>
      <c r="P5834" s="12" t="n">
        <v>0</v>
      </c>
      <c r="Q5834" s="23" t="n">
        <f>M5836/H5834</f>
        <v>0.393939393939394</v>
      </c>
    </row>
    <row r="5835" ht="22.5" customHeight="1">
      <c r="A5835" s="78"/>
      <c r="B5835" s="34"/>
      <c r="C5835" s="13"/>
      <c r="D5835" s="20"/>
      <c r="E5835" s="20"/>
      <c r="F5835" s="20"/>
      <c r="G5835" s="29"/>
      <c r="H5835" s="20"/>
      <c r="I5835" s="20"/>
      <c r="J5835" s="13" t="s">
        <v>127</v>
      </c>
      <c r="K5835" s="15" t="n">
        <v>13098</v>
      </c>
      <c r="L5835" s="15" t="n">
        <v>1678</v>
      </c>
      <c r="M5835" s="15" t="n">
        <v>5</v>
      </c>
      <c r="N5835" s="12" t="n">
        <v>0.001</v>
      </c>
      <c r="O5835" s="12" t="n">
        <v>0.35</v>
      </c>
      <c r="P5835" s="12" t="n">
        <v>1.75</v>
      </c>
      <c r="Q5835" s="26"/>
    </row>
    <row r="5836" ht="22.5" customHeight="1">
      <c r="A5836" s="78"/>
      <c r="B5836" s="34"/>
      <c r="C5836" s="13"/>
      <c r="D5836" s="20"/>
      <c r="E5836" s="20"/>
      <c r="F5836" s="20"/>
      <c r="G5836" s="29"/>
      <c r="H5836" s="20"/>
      <c r="I5836" s="20"/>
      <c r="J5836" s="13" t="s">
        <v>128</v>
      </c>
      <c r="K5836" s="15" t="n">
        <v>52794</v>
      </c>
      <c r="L5836" s="15" t="n">
        <v>5313</v>
      </c>
      <c r="M5836" s="15" t="n">
        <v>26</v>
      </c>
      <c r="N5836" s="12" t="n">
        <v>0.002</v>
      </c>
      <c r="O5836" s="12" t="n">
        <v>0.35</v>
      </c>
      <c r="P5836" s="12" t="n">
        <v>9.1</v>
      </c>
      <c r="Q5836" s="26"/>
    </row>
    <row r="5837" ht="22.5" customHeight="1">
      <c r="A5837" s="78"/>
      <c r="B5837" s="34"/>
      <c r="C5837" s="13" t="n">
        <v>91550294</v>
      </c>
      <c r="D5837" s="13" t="s">
        <v>96</v>
      </c>
      <c r="E5837" s="13" t="s">
        <v>54</v>
      </c>
      <c r="F5837" s="13" t="s">
        <v>15</v>
      </c>
      <c r="G5837" s="24" t="n">
        <v>0.8</v>
      </c>
      <c r="H5837" s="13" t="n">
        <v>30</v>
      </c>
      <c r="I5837" s="21" t="n">
        <f>G5837*H5837*7</f>
        <v>168</v>
      </c>
      <c r="J5837" s="13" t="s">
        <v>126</v>
      </c>
      <c r="K5837" s="15" t="n">
        <v>75</v>
      </c>
      <c r="L5837" s="15" t="n">
        <v>1</v>
      </c>
      <c r="M5837" s="15" t="n">
        <v>0</v>
      </c>
      <c r="N5837" s="12" t="n">
        <v>0</v>
      </c>
      <c r="O5837" s="12" t="n">
        <v>0</v>
      </c>
      <c r="P5837" s="12" t="n">
        <v>0</v>
      </c>
      <c r="Q5837" s="23" t="n">
        <f>M5839/H5837</f>
        <v>0</v>
      </c>
    </row>
    <row r="5838" ht="22.5" customHeight="1">
      <c r="A5838" s="78"/>
      <c r="B5838" s="34"/>
      <c r="C5838" s="13"/>
      <c r="D5838" s="20"/>
      <c r="E5838" s="20"/>
      <c r="F5838" s="20"/>
      <c r="G5838" s="29"/>
      <c r="H5838" s="20"/>
      <c r="I5838" s="20"/>
      <c r="J5838" s="13" t="s">
        <v>127</v>
      </c>
      <c r="K5838" s="15" t="n">
        <v>4365</v>
      </c>
      <c r="L5838" s="15" t="n">
        <v>10</v>
      </c>
      <c r="M5838" s="15" t="n">
        <v>0</v>
      </c>
      <c r="N5838" s="12" t="n">
        <v>0</v>
      </c>
      <c r="O5838" s="12" t="n">
        <v>0</v>
      </c>
      <c r="P5838" s="12" t="n">
        <v>0</v>
      </c>
      <c r="Q5838" s="26"/>
    </row>
    <row r="5839" ht="22.5" customHeight="1">
      <c r="A5839" s="78"/>
      <c r="B5839" s="34"/>
      <c r="C5839" s="13"/>
      <c r="D5839" s="20"/>
      <c r="E5839" s="20"/>
      <c r="F5839" s="20"/>
      <c r="G5839" s="29"/>
      <c r="H5839" s="20"/>
      <c r="I5839" s="20"/>
      <c r="J5839" s="13" t="s">
        <v>128</v>
      </c>
      <c r="K5839" s="15" t="n">
        <v>7191</v>
      </c>
      <c r="L5839" s="15" t="n">
        <v>16</v>
      </c>
      <c r="M5839" s="15" t="n">
        <v>0</v>
      </c>
      <c r="N5839" s="12" t="n">
        <v>0</v>
      </c>
      <c r="O5839" s="12" t="n">
        <v>0</v>
      </c>
      <c r="P5839" s="12" t="n">
        <v>0</v>
      </c>
      <c r="Q5839" s="26"/>
    </row>
    <row r="5840" ht="22.5" customHeight="1">
      <c r="A5840" s="78"/>
      <c r="B5840" s="34"/>
      <c r="C5840" s="13" t="n">
        <v>9333145</v>
      </c>
      <c r="D5840" s="13" t="s">
        <v>57</v>
      </c>
      <c r="E5840" s="13" t="s">
        <v>14</v>
      </c>
      <c r="F5840" s="13" t="s">
        <v>26</v>
      </c>
      <c r="G5840" s="24" t="n">
        <v>0.38</v>
      </c>
      <c r="H5840" s="13" t="n">
        <v>200</v>
      </c>
      <c r="I5840" s="21" t="n">
        <f>G5840*H5840*7</f>
        <v>532</v>
      </c>
      <c r="J5840" s="13" t="s">
        <v>126</v>
      </c>
      <c r="K5840" s="15" t="n">
        <v>92141</v>
      </c>
      <c r="L5840" s="15" t="n">
        <v>870</v>
      </c>
      <c r="M5840" s="15" t="n">
        <v>12</v>
      </c>
      <c r="N5840" s="12" t="n">
        <v>0</v>
      </c>
      <c r="O5840" s="12" t="n">
        <v>0.33</v>
      </c>
      <c r="P5840" s="12" t="n">
        <v>3.99</v>
      </c>
      <c r="Q5840" s="23" t="n">
        <f>M5842/H5840</f>
        <v>0.805</v>
      </c>
    </row>
    <row r="5841" ht="22.5" customHeight="1">
      <c r="A5841" s="78"/>
      <c r="B5841" s="34"/>
      <c r="C5841" s="13"/>
      <c r="D5841" s="20"/>
      <c r="E5841" s="20"/>
      <c r="F5841" s="20"/>
      <c r="G5841" s="29"/>
      <c r="H5841" s="20"/>
      <c r="I5841" s="20"/>
      <c r="J5841" s="13" t="s">
        <v>127</v>
      </c>
      <c r="K5841" s="15" t="n">
        <v>445592</v>
      </c>
      <c r="L5841" s="15" t="n">
        <v>3203</v>
      </c>
      <c r="M5841" s="15" t="n">
        <v>70</v>
      </c>
      <c r="N5841" s="12" t="n">
        <v>0.01</v>
      </c>
      <c r="O5841" s="12" t="n">
        <v>0.39</v>
      </c>
      <c r="P5841" s="12" t="n">
        <v>27.54</v>
      </c>
      <c r="Q5841" s="26"/>
    </row>
    <row r="5842" ht="22.5" customHeight="1">
      <c r="A5842" s="78"/>
      <c r="B5842" s="34"/>
      <c r="C5842" s="13"/>
      <c r="D5842" s="20"/>
      <c r="E5842" s="20"/>
      <c r="F5842" s="20"/>
      <c r="G5842" s="29"/>
      <c r="H5842" s="20"/>
      <c r="I5842" s="20"/>
      <c r="J5842" s="13" t="s">
        <v>128</v>
      </c>
      <c r="K5842" s="15" t="n">
        <v>1073310</v>
      </c>
      <c r="L5842" s="15" t="n">
        <v>5927</v>
      </c>
      <c r="M5842" s="15" t="n">
        <v>161</v>
      </c>
      <c r="N5842" s="12" t="n">
        <v>0.01</v>
      </c>
      <c r="O5842" s="12" t="n">
        <v>0.41</v>
      </c>
      <c r="P5842" s="12" t="n">
        <v>65.44</v>
      </c>
      <c r="Q5842" s="26"/>
    </row>
    <row r="5843" ht="22.5" customHeight="1">
      <c r="A5843" s="78"/>
      <c r="B5843" s="34"/>
      <c r="C5843" s="13" t="n">
        <v>91555309</v>
      </c>
      <c r="D5843" s="13" t="s">
        <v>52</v>
      </c>
      <c r="E5843" s="13" t="s">
        <v>36</v>
      </c>
      <c r="F5843" s="13" t="s">
        <v>15</v>
      </c>
      <c r="G5843" s="24" t="n">
        <v>1</v>
      </c>
      <c r="H5843" s="13" t="n">
        <v>50</v>
      </c>
      <c r="I5843" s="21" t="n">
        <f>G5843*H5843*7</f>
        <v>350</v>
      </c>
      <c r="J5843" s="13" t="s">
        <v>126</v>
      </c>
      <c r="K5843" s="15" t="n">
        <v>0</v>
      </c>
      <c r="L5843" s="15" t="n">
        <v>0</v>
      </c>
      <c r="M5843" s="15" t="n">
        <v>0</v>
      </c>
      <c r="N5843" s="12" t="n">
        <v>0</v>
      </c>
      <c r="O5843" s="12" t="n">
        <v>0</v>
      </c>
      <c r="P5843" s="12" t="n">
        <v>0</v>
      </c>
      <c r="Q5843" s="23" t="n">
        <f>M5845/H5843</f>
        <v>0</v>
      </c>
    </row>
    <row r="5844" ht="22.5" customHeight="1">
      <c r="A5844" s="78"/>
      <c r="B5844" s="34"/>
      <c r="C5844" s="13"/>
      <c r="D5844" s="20"/>
      <c r="E5844" s="20"/>
      <c r="F5844" s="20"/>
      <c r="G5844" s="29"/>
      <c r="H5844" s="20"/>
      <c r="I5844" s="20"/>
      <c r="J5844" s="13" t="s">
        <v>127</v>
      </c>
      <c r="K5844" s="15" t="n">
        <v>3</v>
      </c>
      <c r="L5844" s="15" t="n">
        <v>0</v>
      </c>
      <c r="M5844" s="15" t="n">
        <v>0</v>
      </c>
      <c r="N5844" s="12" t="n">
        <v>0</v>
      </c>
      <c r="O5844" s="12" t="n">
        <v>0</v>
      </c>
      <c r="P5844" s="12" t="n">
        <v>0</v>
      </c>
      <c r="Q5844" s="26"/>
    </row>
    <row r="5845" ht="22.5" customHeight="1">
      <c r="A5845" s="78"/>
      <c r="B5845" s="34"/>
      <c r="C5845" s="13"/>
      <c r="D5845" s="20"/>
      <c r="E5845" s="20"/>
      <c r="F5845" s="20"/>
      <c r="G5845" s="29"/>
      <c r="H5845" s="20"/>
      <c r="I5845" s="20"/>
      <c r="J5845" s="13" t="s">
        <v>128</v>
      </c>
      <c r="K5845" s="15" t="n">
        <v>3</v>
      </c>
      <c r="L5845" s="15" t="n">
        <v>0</v>
      </c>
      <c r="M5845" s="15" t="n">
        <v>0</v>
      </c>
      <c r="N5845" s="12" t="n">
        <v>0</v>
      </c>
      <c r="O5845" s="12" t="n">
        <v>0</v>
      </c>
      <c r="P5845" s="12" t="n">
        <v>0</v>
      </c>
      <c r="Q5845" s="26"/>
    </row>
    <row r="5846" ht="22.5" customHeight="1">
      <c r="A5846" s="78"/>
      <c r="B5846" s="34"/>
      <c r="C5846" s="13" t="n">
        <v>91554853</v>
      </c>
      <c r="D5846" s="13" t="s">
        <v>52</v>
      </c>
      <c r="E5846" s="13" t="s">
        <v>36</v>
      </c>
      <c r="F5846" s="13" t="s">
        <v>21</v>
      </c>
      <c r="G5846" s="24" t="n">
        <v>0.1</v>
      </c>
      <c r="H5846" s="13" t="n">
        <v>200</v>
      </c>
      <c r="I5846" s="21" t="n">
        <f>G5846*H5846*7</f>
        <v>140</v>
      </c>
      <c r="J5846" s="13" t="s">
        <v>126</v>
      </c>
      <c r="K5846" s="15" t="n">
        <v>0</v>
      </c>
      <c r="L5846" s="15" t="n">
        <v>0</v>
      </c>
      <c r="M5846" s="15" t="n">
        <v>0</v>
      </c>
      <c r="N5846" s="12" t="n">
        <v>0</v>
      </c>
      <c r="O5846" s="12" t="n">
        <v>0</v>
      </c>
      <c r="P5846" s="12" t="n">
        <v>0</v>
      </c>
      <c r="Q5846" s="23" t="n">
        <f>M5848/H5846</f>
        <v>0.01</v>
      </c>
    </row>
    <row r="5847" ht="22.5" customHeight="1">
      <c r="A5847" s="78"/>
      <c r="B5847" s="34"/>
      <c r="C5847" s="13"/>
      <c r="D5847" s="20"/>
      <c r="E5847" s="20"/>
      <c r="F5847" s="20"/>
      <c r="G5847" s="29"/>
      <c r="H5847" s="20"/>
      <c r="I5847" s="20"/>
      <c r="J5847" s="13" t="s">
        <v>127</v>
      </c>
      <c r="K5847" s="15" t="n">
        <v>18507</v>
      </c>
      <c r="L5847" s="15" t="n">
        <v>301</v>
      </c>
      <c r="M5847" s="15" t="n">
        <v>2</v>
      </c>
      <c r="N5847" s="12" t="n">
        <v>0</v>
      </c>
      <c r="O5847" s="12" t="n">
        <v>0.3</v>
      </c>
      <c r="P5847" s="12" t="n">
        <v>0.6</v>
      </c>
      <c r="Q5847" s="26"/>
    </row>
    <row r="5848" ht="22.5" customHeight="1">
      <c r="A5848" s="78"/>
      <c r="B5848" s="34"/>
      <c r="C5848" s="13"/>
      <c r="D5848" s="20"/>
      <c r="E5848" s="20"/>
      <c r="F5848" s="20"/>
      <c r="G5848" s="29"/>
      <c r="H5848" s="20"/>
      <c r="I5848" s="20"/>
      <c r="J5848" s="13" t="s">
        <v>128</v>
      </c>
      <c r="K5848" s="15" t="n">
        <v>18651</v>
      </c>
      <c r="L5848" s="15" t="n">
        <v>307</v>
      </c>
      <c r="M5848" s="15" t="n">
        <v>2</v>
      </c>
      <c r="N5848" s="12" t="n">
        <v>0</v>
      </c>
      <c r="O5848" s="12" t="n">
        <v>0.3</v>
      </c>
      <c r="P5848" s="12" t="n">
        <v>0.6</v>
      </c>
      <c r="Q5848" s="26"/>
    </row>
    <row r="5849" ht="22.5" customHeight="1">
      <c r="A5849" s="78"/>
      <c r="B5849" s="34"/>
      <c r="C5849" s="13" t="n">
        <v>91557347</v>
      </c>
      <c r="D5849" s="13" t="s">
        <v>58</v>
      </c>
      <c r="E5849" s="13" t="s">
        <v>14</v>
      </c>
      <c r="F5849" s="13" t="s">
        <v>15</v>
      </c>
      <c r="G5849" s="24" t="n">
        <v>0.5</v>
      </c>
      <c r="H5849" s="13" t="n">
        <v>50</v>
      </c>
      <c r="I5849" s="21" t="n">
        <f>G5849*H5849*7</f>
        <v>175</v>
      </c>
      <c r="J5849" s="13" t="s">
        <v>126</v>
      </c>
      <c r="K5849" s="15" t="n">
        <v>423</v>
      </c>
      <c r="L5849" s="15" t="n">
        <v>9</v>
      </c>
      <c r="M5849" s="15" t="n">
        <v>0</v>
      </c>
      <c r="N5849" s="12" t="n">
        <v>0</v>
      </c>
      <c r="O5849" s="12" t="n">
        <v>0</v>
      </c>
      <c r="P5849" s="12" t="n">
        <v>0</v>
      </c>
      <c r="Q5849" s="23" t="n">
        <f>M5851/H5849</f>
        <v>0.1</v>
      </c>
    </row>
    <row r="5850" ht="22.5" customHeight="1">
      <c r="A5850" s="78"/>
      <c r="B5850" s="34"/>
      <c r="C5850" s="13"/>
      <c r="D5850" s="20"/>
      <c r="E5850" s="20"/>
      <c r="F5850" s="20"/>
      <c r="G5850" s="29"/>
      <c r="H5850" s="20"/>
      <c r="I5850" s="20"/>
      <c r="J5850" s="13" t="s">
        <v>127</v>
      </c>
      <c r="K5850" s="15" t="n">
        <v>16835</v>
      </c>
      <c r="L5850" s="15" t="n">
        <v>829</v>
      </c>
      <c r="M5850" s="15" t="n">
        <v>2</v>
      </c>
      <c r="N5850" s="12" t="n">
        <v>0.002</v>
      </c>
      <c r="O5850" s="12" t="n">
        <v>0.8</v>
      </c>
      <c r="P5850" s="12" t="n">
        <v>1.6</v>
      </c>
      <c r="Q5850" s="26"/>
    </row>
    <row r="5851" ht="22.5" customHeight="1">
      <c r="A5851" s="78"/>
      <c r="B5851" s="34"/>
      <c r="C5851" s="13"/>
      <c r="D5851" s="20"/>
      <c r="E5851" s="20"/>
      <c r="F5851" s="20"/>
      <c r="G5851" s="29"/>
      <c r="H5851" s="20"/>
      <c r="I5851" s="20"/>
      <c r="J5851" s="13" t="s">
        <v>128</v>
      </c>
      <c r="K5851" s="15" t="n">
        <v>52924</v>
      </c>
      <c r="L5851" s="15" t="n">
        <v>2066</v>
      </c>
      <c r="M5851" s="15" t="n">
        <v>5</v>
      </c>
      <c r="N5851" s="12" t="n">
        <v>0.002</v>
      </c>
      <c r="O5851" s="12" t="n">
        <v>0.8</v>
      </c>
      <c r="P5851" s="12" t="n">
        <v>4</v>
      </c>
      <c r="Q5851" s="26"/>
    </row>
    <row r="5852" ht="22.5" customHeight="1">
      <c r="A5852" s="78"/>
      <c r="B5852" s="34"/>
      <c r="C5852" s="13" t="n">
        <v>12115625</v>
      </c>
      <c r="D5852" s="13" t="s">
        <v>59</v>
      </c>
      <c r="E5852" s="13" t="s">
        <v>14</v>
      </c>
      <c r="F5852" s="13" t="s">
        <v>15</v>
      </c>
      <c r="G5852" s="24" t="n">
        <v>0.3</v>
      </c>
      <c r="H5852" s="13" t="n">
        <v>50</v>
      </c>
      <c r="I5852" s="21" t="n">
        <f>G5852*H5852*7</f>
        <v>105</v>
      </c>
      <c r="J5852" s="13" t="s">
        <v>126</v>
      </c>
      <c r="K5852" s="15" t="s">
        <v>149</v>
      </c>
      <c r="L5852" s="15"/>
      <c r="M5852" s="15"/>
      <c r="N5852" s="12"/>
      <c r="O5852" s="12"/>
      <c r="P5852" s="12"/>
      <c r="Q5852" s="23" t="n">
        <f>M5854/H5852</f>
        <v>0.04</v>
      </c>
    </row>
    <row r="5853" ht="22.5" customHeight="1">
      <c r="A5853" s="78"/>
      <c r="B5853" s="34"/>
      <c r="C5853" s="13"/>
      <c r="D5853" s="20"/>
      <c r="E5853" s="20"/>
      <c r="F5853" s="20"/>
      <c r="G5853" s="29"/>
      <c r="H5853" s="20"/>
      <c r="I5853" s="20"/>
      <c r="J5853" s="13" t="s">
        <v>127</v>
      </c>
      <c r="K5853" s="15" t="s">
        <v>149</v>
      </c>
      <c r="L5853" s="15"/>
      <c r="M5853" s="15"/>
      <c r="N5853" s="12"/>
      <c r="O5853" s="12"/>
      <c r="P5853" s="12"/>
      <c r="Q5853" s="26"/>
    </row>
    <row r="5854" ht="22.5" customHeight="1">
      <c r="A5854" s="78"/>
      <c r="B5854" s="34"/>
      <c r="C5854" s="13"/>
      <c r="D5854" s="20"/>
      <c r="E5854" s="20"/>
      <c r="F5854" s="20"/>
      <c r="G5854" s="29"/>
      <c r="H5854" s="20"/>
      <c r="I5854" s="20"/>
      <c r="J5854" s="13" t="s">
        <v>128</v>
      </c>
      <c r="K5854" s="15" t="n">
        <v>41428</v>
      </c>
      <c r="L5854" s="15" t="n">
        <v>6809</v>
      </c>
      <c r="M5854" s="15" t="n">
        <v>2</v>
      </c>
      <c r="N5854" s="12" t="n">
        <v>0</v>
      </c>
      <c r="O5854" s="12" t="n">
        <v>0.15</v>
      </c>
      <c r="P5854" s="12" t="n">
        <v>0.3</v>
      </c>
      <c r="Q5854" s="26"/>
    </row>
    <row r="5855" ht="22.5" customHeight="1">
      <c r="A5855" s="78"/>
      <c r="B5855" s="34"/>
      <c r="C5855" s="13" t="n">
        <v>91564897</v>
      </c>
      <c r="D5855" s="13" t="s">
        <v>93</v>
      </c>
      <c r="E5855" s="13" t="s">
        <v>56</v>
      </c>
      <c r="F5855" s="13" t="s">
        <v>15</v>
      </c>
      <c r="G5855" s="24" t="n">
        <v>0.15</v>
      </c>
      <c r="H5855" s="13" t="n">
        <v>100</v>
      </c>
      <c r="I5855" s="21" t="n">
        <f>G5855*H5855*7</f>
        <v>105</v>
      </c>
      <c r="J5855" s="13" t="s">
        <v>126</v>
      </c>
      <c r="K5855" s="15" t="s">
        <v>149</v>
      </c>
      <c r="L5855" s="15"/>
      <c r="M5855" s="15"/>
      <c r="N5855" s="12"/>
      <c r="O5855" s="12"/>
      <c r="P5855" s="12"/>
      <c r="Q5855" s="23" t="n">
        <f>M5857/H5855</f>
        <v>0.01</v>
      </c>
    </row>
    <row r="5856" ht="22.5" customHeight="1">
      <c r="A5856" s="78"/>
      <c r="B5856" s="34"/>
      <c r="C5856" s="13"/>
      <c r="D5856" s="20"/>
      <c r="E5856" s="20"/>
      <c r="F5856" s="20"/>
      <c r="G5856" s="29"/>
      <c r="H5856" s="20"/>
      <c r="I5856" s="20"/>
      <c r="J5856" s="13" t="s">
        <v>127</v>
      </c>
      <c r="K5856" s="15" t="s">
        <v>149</v>
      </c>
      <c r="L5856" s="15"/>
      <c r="M5856" s="15"/>
      <c r="N5856" s="12"/>
      <c r="O5856" s="12"/>
      <c r="P5856" s="12"/>
      <c r="Q5856" s="26"/>
    </row>
    <row r="5857" ht="22.5" customHeight="1">
      <c r="A5857" s="78"/>
      <c r="B5857" s="34"/>
      <c r="C5857" s="13"/>
      <c r="D5857" s="20"/>
      <c r="E5857" s="20"/>
      <c r="F5857" s="20"/>
      <c r="G5857" s="29"/>
      <c r="H5857" s="20"/>
      <c r="I5857" s="20"/>
      <c r="J5857" s="13" t="s">
        <v>128</v>
      </c>
      <c r="K5857" s="15" t="n">
        <v>116951</v>
      </c>
      <c r="L5857" s="15" t="n">
        <v>30372</v>
      </c>
      <c r="M5857" s="15" t="n">
        <v>1</v>
      </c>
      <c r="N5857" s="12" t="n">
        <v>0</v>
      </c>
      <c r="O5857" s="12" t="n">
        <v>0</v>
      </c>
      <c r="P5857" s="12" t="n">
        <v>0</v>
      </c>
      <c r="Q5857" s="26"/>
    </row>
    <row r="5858" ht="22.5" customHeight="1">
      <c r="A5858" s="78"/>
      <c r="B5858" s="34"/>
      <c r="C5858" s="13" t="n">
        <v>91564896</v>
      </c>
      <c r="D5858" s="13" t="s">
        <v>60</v>
      </c>
      <c r="E5858" s="13" t="s">
        <v>14</v>
      </c>
      <c r="F5858" s="13" t="s">
        <v>15</v>
      </c>
      <c r="G5858" s="24" t="n">
        <v>0.35</v>
      </c>
      <c r="H5858" s="13" t="n">
        <v>60</v>
      </c>
      <c r="I5858" s="21" t="n">
        <f>G5858*H5858*7</f>
        <v>147</v>
      </c>
      <c r="J5858" s="13" t="s">
        <v>126</v>
      </c>
      <c r="K5858" s="15" t="s">
        <v>149</v>
      </c>
      <c r="L5858" s="15"/>
      <c r="M5858" s="15"/>
      <c r="N5858" s="12"/>
      <c r="O5858" s="12"/>
      <c r="P5858" s="12"/>
      <c r="Q5858" s="23" t="n">
        <f>M5860/H5858</f>
        <v>0.15</v>
      </c>
    </row>
    <row r="5859" ht="22.5" customHeight="1">
      <c r="A5859" s="78"/>
      <c r="B5859" s="34"/>
      <c r="C5859" s="13"/>
      <c r="D5859" s="20"/>
      <c r="E5859" s="20"/>
      <c r="F5859" s="20"/>
      <c r="G5859" s="29"/>
      <c r="H5859" s="20"/>
      <c r="I5859" s="20"/>
      <c r="J5859" s="13" t="s">
        <v>127</v>
      </c>
      <c r="K5859" s="15" t="s">
        <v>149</v>
      </c>
      <c r="L5859" s="15"/>
      <c r="M5859" s="15"/>
      <c r="N5859" s="12"/>
      <c r="O5859" s="12"/>
      <c r="P5859" s="12"/>
      <c r="Q5859" s="26"/>
    </row>
    <row r="5860" ht="22.5" customHeight="1">
      <c r="A5860" s="78"/>
      <c r="B5860" s="34"/>
      <c r="C5860" s="13"/>
      <c r="D5860" s="20"/>
      <c r="E5860" s="20"/>
      <c r="F5860" s="20"/>
      <c r="G5860" s="29"/>
      <c r="H5860" s="20"/>
      <c r="I5860" s="20"/>
      <c r="J5860" s="13" t="s">
        <v>128</v>
      </c>
      <c r="K5860" s="15" t="n">
        <v>18737</v>
      </c>
      <c r="L5860" s="15" t="n">
        <v>4344</v>
      </c>
      <c r="M5860" s="15" t="n">
        <v>9</v>
      </c>
      <c r="N5860" s="12" t="n">
        <v>0.001</v>
      </c>
      <c r="O5860" s="12" t="n">
        <v>0.311</v>
      </c>
      <c r="P5860" s="12" t="n">
        <v>2.8</v>
      </c>
      <c r="Q5860" s="26"/>
    </row>
    <row r="5861" ht="22.5" customHeight="1">
      <c r="A5861" s="78"/>
      <c r="B5861" s="76" t="s">
        <v>137</v>
      </c>
      <c r="C5861" s="13" t="n">
        <v>91399439</v>
      </c>
      <c r="D5861" s="13" t="s">
        <v>69</v>
      </c>
      <c r="E5861" s="13" t="s">
        <v>42</v>
      </c>
      <c r="F5861" s="13" t="s">
        <v>15</v>
      </c>
      <c r="G5861" s="24" t="n">
        <v>0.1</v>
      </c>
      <c r="H5861" s="13" t="n">
        <v>200</v>
      </c>
      <c r="I5861" s="21" t="n">
        <f>G5861*H5861*7</f>
        <v>140</v>
      </c>
      <c r="J5861" s="13" t="s">
        <v>126</v>
      </c>
      <c r="K5861" s="17" t="n">
        <v>429</v>
      </c>
      <c r="L5861" s="15" t="n">
        <v>10</v>
      </c>
      <c r="M5861" s="17" t="n">
        <v>0</v>
      </c>
      <c r="N5861" s="12" t="n">
        <v>0</v>
      </c>
      <c r="O5861" s="12" t="n">
        <v>0</v>
      </c>
      <c r="P5861" s="12" t="n">
        <v>0</v>
      </c>
      <c r="Q5861" s="23" t="n">
        <f>M5863/H5861</f>
        <v>0.125</v>
      </c>
    </row>
    <row r="5862" ht="22.5" customHeight="1">
      <c r="A5862" s="78"/>
      <c r="B5862" s="34"/>
      <c r="C5862" s="13"/>
      <c r="D5862" s="20"/>
      <c r="E5862" s="20"/>
      <c r="F5862" s="20"/>
      <c r="G5862" s="29"/>
      <c r="H5862" s="20"/>
      <c r="I5862" s="20"/>
      <c r="J5862" s="13" t="s">
        <v>127</v>
      </c>
      <c r="K5862" s="17" t="n">
        <v>101850</v>
      </c>
      <c r="L5862" s="15" t="n">
        <v>6337</v>
      </c>
      <c r="M5862" s="17" t="n">
        <v>19</v>
      </c>
      <c r="N5862" s="12" t="n">
        <v>0</v>
      </c>
      <c r="O5862" s="12" t="n">
        <v>0.1</v>
      </c>
      <c r="P5862" s="12" t="n">
        <v>1.9</v>
      </c>
      <c r="Q5862" s="26"/>
    </row>
    <row r="5863" ht="22.5" customHeight="1">
      <c r="A5863" s="78"/>
      <c r="B5863" s="34"/>
      <c r="C5863" s="13"/>
      <c r="D5863" s="20"/>
      <c r="E5863" s="20"/>
      <c r="F5863" s="20"/>
      <c r="G5863" s="29"/>
      <c r="H5863" s="20"/>
      <c r="I5863" s="20"/>
      <c r="J5863" s="13" t="s">
        <v>128</v>
      </c>
      <c r="K5863" s="17" t="n">
        <v>144614</v>
      </c>
      <c r="L5863" s="15" t="n">
        <v>8635</v>
      </c>
      <c r="M5863" s="11" t="n">
        <v>25</v>
      </c>
      <c r="N5863" s="12" t="n">
        <v>0</v>
      </c>
      <c r="O5863" s="12" t="n">
        <v>0.1</v>
      </c>
      <c r="P5863" s="12" t="n">
        <v>2.5</v>
      </c>
      <c r="Q5863" s="26"/>
    </row>
    <row r="5864" ht="22.5" customHeight="1">
      <c r="A5864" s="78"/>
      <c r="B5864" s="34"/>
      <c r="C5864" s="13" t="n">
        <v>91399437</v>
      </c>
      <c r="D5864" s="13" t="s">
        <v>70</v>
      </c>
      <c r="E5864" s="13" t="s">
        <v>71</v>
      </c>
      <c r="F5864" s="13" t="s">
        <v>15</v>
      </c>
      <c r="G5864" s="24" t="n">
        <v>0.15</v>
      </c>
      <c r="H5864" s="13" t="n">
        <v>50</v>
      </c>
      <c r="I5864" s="21" t="n">
        <f>G5864*H5864*7</f>
        <v>52.5</v>
      </c>
      <c r="J5864" s="13" t="s">
        <v>126</v>
      </c>
      <c r="K5864" s="17" t="n">
        <v>331</v>
      </c>
      <c r="L5864" s="15" t="n">
        <v>103</v>
      </c>
      <c r="M5864" s="17" t="n">
        <v>3</v>
      </c>
      <c r="N5864" s="12" t="n">
        <v>0.004</v>
      </c>
      <c r="O5864" s="12" t="n">
        <v>0.15</v>
      </c>
      <c r="P5864" s="12" t="n">
        <v>0.45</v>
      </c>
      <c r="Q5864" s="23" t="n">
        <f>M5866/H5864</f>
        <v>1</v>
      </c>
    </row>
    <row r="5865" ht="22.5" customHeight="1">
      <c r="A5865" s="78"/>
      <c r="B5865" s="34"/>
      <c r="C5865" s="13"/>
      <c r="D5865" s="20"/>
      <c r="E5865" s="20"/>
      <c r="F5865" s="20"/>
      <c r="G5865" s="29"/>
      <c r="H5865" s="20"/>
      <c r="I5865" s="20"/>
      <c r="J5865" s="13" t="s">
        <v>127</v>
      </c>
      <c r="K5865" s="17" t="n">
        <v>9074</v>
      </c>
      <c r="L5865" s="15" t="n">
        <v>4265</v>
      </c>
      <c r="M5865" s="15" t="n">
        <v>50</v>
      </c>
      <c r="N5865" s="12" t="n">
        <v>0.002</v>
      </c>
      <c r="O5865" s="12" t="n">
        <v>0.15</v>
      </c>
      <c r="P5865" s="12" t="n">
        <v>7.5</v>
      </c>
      <c r="Q5865" s="26"/>
    </row>
    <row r="5866" ht="22.5" customHeight="1">
      <c r="A5866" s="78"/>
      <c r="B5866" s="34"/>
      <c r="C5866" s="13"/>
      <c r="D5866" s="20"/>
      <c r="E5866" s="20"/>
      <c r="F5866" s="20"/>
      <c r="G5866" s="29"/>
      <c r="H5866" s="20"/>
      <c r="I5866" s="20"/>
      <c r="J5866" s="13" t="s">
        <v>128</v>
      </c>
      <c r="K5866" s="17" t="n">
        <v>14697</v>
      </c>
      <c r="L5866" s="15" t="n">
        <v>5866</v>
      </c>
      <c r="M5866" s="15" t="n">
        <v>50</v>
      </c>
      <c r="N5866" s="12" t="n">
        <v>0.001</v>
      </c>
      <c r="O5866" s="12" t="n">
        <v>0.15</v>
      </c>
      <c r="P5866" s="12" t="n">
        <v>7.5</v>
      </c>
      <c r="Q5866" s="26"/>
    </row>
    <row r="5867" ht="22.5" customHeight="1">
      <c r="A5867" s="78"/>
      <c r="B5867" s="34"/>
      <c r="C5867" s="13" t="n">
        <v>5556054</v>
      </c>
      <c r="D5867" s="13" t="s">
        <v>72</v>
      </c>
      <c r="E5867" s="13" t="s">
        <v>36</v>
      </c>
      <c r="F5867" s="13" t="s">
        <v>15</v>
      </c>
      <c r="G5867" s="24" t="n">
        <v>0.8</v>
      </c>
      <c r="H5867" s="13" t="n">
        <v>100</v>
      </c>
      <c r="I5867" s="21" t="n">
        <f>G5867*H5867*7</f>
        <v>560</v>
      </c>
      <c r="J5867" s="13" t="s">
        <v>126</v>
      </c>
      <c r="K5867" s="17" t="n">
        <v>516</v>
      </c>
      <c r="L5867" s="15" t="n">
        <v>18</v>
      </c>
      <c r="M5867" s="17" t="n">
        <v>0</v>
      </c>
      <c r="N5867" s="12" t="n">
        <v>0</v>
      </c>
      <c r="O5867" s="12" t="n">
        <v>0</v>
      </c>
      <c r="P5867" s="12" t="n">
        <v>0</v>
      </c>
      <c r="Q5867" s="23" t="n">
        <f>M5869/H5867</f>
        <v>0.03</v>
      </c>
    </row>
    <row r="5868" ht="22.5" customHeight="1">
      <c r="A5868" s="78"/>
      <c r="B5868" s="34"/>
      <c r="C5868" s="13"/>
      <c r="D5868" s="20"/>
      <c r="E5868" s="20"/>
      <c r="F5868" s="20"/>
      <c r="G5868" s="29"/>
      <c r="H5868" s="20"/>
      <c r="I5868" s="20"/>
      <c r="J5868" s="13" t="s">
        <v>127</v>
      </c>
      <c r="K5868" s="17" t="n">
        <v>7495</v>
      </c>
      <c r="L5868" s="15" t="n">
        <v>311</v>
      </c>
      <c r="M5868" s="17" t="n">
        <v>2</v>
      </c>
      <c r="N5868" s="12" t="n">
        <v>0.005</v>
      </c>
      <c r="O5868" s="12" t="n">
        <v>0.75</v>
      </c>
      <c r="P5868" s="12" t="n">
        <v>1.5</v>
      </c>
      <c r="Q5868" s="26"/>
    </row>
    <row r="5869" ht="22.5" customHeight="1">
      <c r="A5869" s="78"/>
      <c r="B5869" s="34"/>
      <c r="C5869" s="13"/>
      <c r="D5869" s="20"/>
      <c r="E5869" s="20"/>
      <c r="F5869" s="20"/>
      <c r="G5869" s="29"/>
      <c r="H5869" s="20"/>
      <c r="I5869" s="20"/>
      <c r="J5869" s="13" t="s">
        <v>128</v>
      </c>
      <c r="K5869" s="17" t="n">
        <v>17102</v>
      </c>
      <c r="L5869" s="15" t="n">
        <v>663</v>
      </c>
      <c r="M5869" s="17" t="n">
        <v>3</v>
      </c>
      <c r="N5869" s="12" t="n">
        <v>0.003</v>
      </c>
      <c r="O5869" s="12" t="n">
        <v>0.75</v>
      </c>
      <c r="P5869" s="12" t="n">
        <v>2.25</v>
      </c>
      <c r="Q5869" s="26"/>
    </row>
    <row r="5870" ht="22.5" customHeight="1">
      <c r="A5870" s="78"/>
      <c r="B5870" s="34"/>
      <c r="C5870" s="13" t="n">
        <v>8628042</v>
      </c>
      <c r="D5870" s="13" t="s">
        <v>28</v>
      </c>
      <c r="E5870" s="13" t="s">
        <v>14</v>
      </c>
      <c r="F5870" s="13" t="s">
        <v>26</v>
      </c>
      <c r="G5870" s="24" t="n">
        <v>0.48</v>
      </c>
      <c r="H5870" s="13" t="n">
        <v>500</v>
      </c>
      <c r="I5870" s="21" t="n">
        <f>G5870*H5870*7</f>
        <v>1680</v>
      </c>
      <c r="J5870" s="13" t="s">
        <v>126</v>
      </c>
      <c r="K5870" s="17" t="n">
        <v>1558</v>
      </c>
      <c r="L5870" s="15" t="n">
        <v>814</v>
      </c>
      <c r="M5870" s="17" t="n">
        <v>23</v>
      </c>
      <c r="N5870" s="12" t="n">
        <v>0.02</v>
      </c>
      <c r="O5870" s="12" t="n">
        <v>0.59</v>
      </c>
      <c r="P5870" s="12" t="n">
        <v>13.6</v>
      </c>
      <c r="Q5870" s="23" t="n">
        <f>M5872/H5870</f>
        <v>1.322</v>
      </c>
    </row>
    <row r="5871" ht="22.5" customHeight="1">
      <c r="A5871" s="78"/>
      <c r="B5871" s="34"/>
      <c r="C5871" s="13"/>
      <c r="D5871" s="20"/>
      <c r="E5871" s="20"/>
      <c r="F5871" s="20"/>
      <c r="G5871" s="29"/>
      <c r="H5871" s="20"/>
      <c r="I5871" s="20"/>
      <c r="J5871" s="13" t="s">
        <v>127</v>
      </c>
      <c r="K5871" s="17" t="n">
        <v>17310</v>
      </c>
      <c r="L5871" s="15" t="n">
        <v>7441</v>
      </c>
      <c r="M5871" s="17" t="n">
        <v>203</v>
      </c>
      <c r="N5871" s="12" t="n">
        <v>0.02</v>
      </c>
      <c r="O5871" s="12" t="n">
        <v>0.83</v>
      </c>
      <c r="P5871" s="12" t="n">
        <v>169.04</v>
      </c>
      <c r="Q5871" s="26"/>
    </row>
    <row r="5872" ht="22.5" customHeight="1">
      <c r="A5872" s="78"/>
      <c r="B5872" s="34"/>
      <c r="C5872" s="13"/>
      <c r="D5872" s="20"/>
      <c r="E5872" s="20"/>
      <c r="F5872" s="20"/>
      <c r="G5872" s="29"/>
      <c r="H5872" s="20"/>
      <c r="I5872" s="20"/>
      <c r="J5872" s="13" t="s">
        <v>128</v>
      </c>
      <c r="K5872" s="17" t="n">
        <v>992922</v>
      </c>
      <c r="L5872" s="15" t="n">
        <v>20032</v>
      </c>
      <c r="M5872" s="11" t="n">
        <v>661</v>
      </c>
      <c r="N5872" s="12" t="n">
        <v>0.02</v>
      </c>
      <c r="O5872" s="12" t="n">
        <v>0.59</v>
      </c>
      <c r="P5872" s="12" t="n">
        <v>392.4</v>
      </c>
      <c r="Q5872" s="26"/>
    </row>
    <row r="5873" ht="22.5" customHeight="1">
      <c r="A5873" s="78"/>
      <c r="B5873" s="34"/>
      <c r="C5873" s="13" t="n">
        <v>9297014</v>
      </c>
      <c r="D5873" s="13" t="s">
        <v>13</v>
      </c>
      <c r="E5873" s="13" t="s">
        <v>14</v>
      </c>
      <c r="F5873" s="13" t="s">
        <v>26</v>
      </c>
      <c r="G5873" s="24" t="n">
        <v>0.19</v>
      </c>
      <c r="H5873" s="13" t="n">
        <v>300</v>
      </c>
      <c r="I5873" s="21" t="n">
        <f>G5873*H5873*7</f>
        <v>399</v>
      </c>
      <c r="J5873" s="13" t="s">
        <v>126</v>
      </c>
      <c r="K5873" s="17" t="n">
        <v>4779</v>
      </c>
      <c r="L5873" s="15" t="n">
        <v>339</v>
      </c>
      <c r="M5873" s="17" t="n">
        <v>13</v>
      </c>
      <c r="N5873" s="12" t="n">
        <v>0.03</v>
      </c>
      <c r="O5873" s="12" t="n">
        <v>0.72</v>
      </c>
      <c r="P5873" s="12" t="n">
        <v>9.34</v>
      </c>
      <c r="Q5873" s="23" t="n">
        <f>M5875/H5873</f>
        <v>0.446666666666667</v>
      </c>
    </row>
    <row r="5874" ht="22.5" customHeight="1">
      <c r="A5874" s="78"/>
      <c r="B5874" s="34"/>
      <c r="C5874" s="13"/>
      <c r="D5874" s="20"/>
      <c r="E5874" s="20"/>
      <c r="F5874" s="20"/>
      <c r="G5874" s="29"/>
      <c r="H5874" s="20"/>
      <c r="I5874" s="20"/>
      <c r="J5874" s="13" t="s">
        <v>127</v>
      </c>
      <c r="K5874" s="17" t="n">
        <v>14993</v>
      </c>
      <c r="L5874" s="15" t="n">
        <v>919</v>
      </c>
      <c r="M5874" s="11" t="n">
        <v>76</v>
      </c>
      <c r="N5874" s="12" t="n">
        <v>0.03</v>
      </c>
      <c r="O5874" s="12" t="n">
        <v>0.34</v>
      </c>
      <c r="P5874" s="12" t="n">
        <v>26.04</v>
      </c>
      <c r="Q5874" s="26"/>
    </row>
    <row r="5875" ht="22.5" customHeight="1">
      <c r="A5875" s="78"/>
      <c r="B5875" s="34"/>
      <c r="C5875" s="13"/>
      <c r="D5875" s="20"/>
      <c r="E5875" s="20"/>
      <c r="F5875" s="20"/>
      <c r="G5875" s="29"/>
      <c r="H5875" s="20"/>
      <c r="I5875" s="20"/>
      <c r="J5875" s="13" t="s">
        <v>128</v>
      </c>
      <c r="K5875" s="17" t="n">
        <v>21894</v>
      </c>
      <c r="L5875" s="15" t="n">
        <v>1523</v>
      </c>
      <c r="M5875" s="11" t="n">
        <v>134</v>
      </c>
      <c r="N5875" s="12" t="n">
        <v>0.03</v>
      </c>
      <c r="O5875" s="12" t="n">
        <v>0.31</v>
      </c>
      <c r="P5875" s="12" t="n">
        <v>41.49</v>
      </c>
      <c r="Q5875" s="26"/>
    </row>
    <row r="5876" ht="22.5" customHeight="1">
      <c r="A5876" s="78"/>
      <c r="B5876" s="34"/>
      <c r="C5876" s="13" t="n">
        <v>7815836</v>
      </c>
      <c r="D5876" s="13" t="s">
        <v>73</v>
      </c>
      <c r="E5876" s="13" t="s">
        <v>36</v>
      </c>
      <c r="F5876" s="13" t="s">
        <v>15</v>
      </c>
      <c r="G5876" s="24" t="n">
        <v>0.08</v>
      </c>
      <c r="H5876" s="13" t="n">
        <v>12000</v>
      </c>
      <c r="I5876" s="21" t="n">
        <f>G5876*H5876*7</f>
        <v>6720</v>
      </c>
      <c r="J5876" s="13" t="s">
        <v>126</v>
      </c>
      <c r="K5876" s="17" t="n">
        <v>20335</v>
      </c>
      <c r="L5876" s="15" t="n">
        <v>4405</v>
      </c>
      <c r="M5876" s="17" t="n">
        <v>103</v>
      </c>
      <c r="N5876" s="12" t="n">
        <v>0.002</v>
      </c>
      <c r="O5876" s="12" t="n">
        <v>0.099</v>
      </c>
      <c r="P5876" s="12" t="n">
        <v>10.225</v>
      </c>
      <c r="Q5876" s="23" t="n">
        <f>M5878/H5876</f>
        <v>0.254</v>
      </c>
    </row>
    <row r="5877" ht="22.5" customHeight="1">
      <c r="A5877" s="78"/>
      <c r="B5877" s="34"/>
      <c r="C5877" s="13"/>
      <c r="D5877" s="20"/>
      <c r="E5877" s="20"/>
      <c r="F5877" s="20"/>
      <c r="G5877" s="29"/>
      <c r="H5877" s="20"/>
      <c r="I5877" s="20"/>
      <c r="J5877" s="13" t="s">
        <v>127</v>
      </c>
      <c r="K5877" s="17" t="n">
        <v>214534</v>
      </c>
      <c r="L5877" s="15" t="n">
        <v>52486</v>
      </c>
      <c r="M5877" s="17" t="n">
        <v>1175</v>
      </c>
      <c r="N5877" s="12" t="n">
        <v>0.002</v>
      </c>
      <c r="O5877" s="12" t="n">
        <v>0.097</v>
      </c>
      <c r="P5877" s="12" t="n">
        <v>113.415</v>
      </c>
      <c r="Q5877" s="26"/>
    </row>
    <row r="5878" ht="22.5" customHeight="1">
      <c r="A5878" s="78"/>
      <c r="B5878" s="34"/>
      <c r="C5878" s="13"/>
      <c r="D5878" s="20"/>
      <c r="E5878" s="20"/>
      <c r="F5878" s="20"/>
      <c r="G5878" s="29"/>
      <c r="H5878" s="20"/>
      <c r="I5878" s="20"/>
      <c r="J5878" s="13" t="s">
        <v>128</v>
      </c>
      <c r="K5878" s="17" t="n">
        <v>505290</v>
      </c>
      <c r="L5878" s="15" t="n">
        <v>123213</v>
      </c>
      <c r="M5878" s="17" t="n">
        <v>3048</v>
      </c>
      <c r="N5878" s="12" t="n">
        <v>0.002</v>
      </c>
      <c r="O5878" s="12" t="n">
        <v>0.098</v>
      </c>
      <c r="P5878" s="12" t="n">
        <v>298.13</v>
      </c>
      <c r="Q5878" s="26"/>
    </row>
    <row r="5879" ht="22.5" customHeight="1">
      <c r="A5879" s="78"/>
      <c r="B5879" s="34"/>
      <c r="C5879" s="13" t="n">
        <v>8312006</v>
      </c>
      <c r="D5879" s="13" t="s">
        <v>92</v>
      </c>
      <c r="E5879" s="13" t="s">
        <v>14</v>
      </c>
      <c r="F5879" s="13" t="s">
        <v>15</v>
      </c>
      <c r="G5879" s="24" t="n">
        <v>0.12</v>
      </c>
      <c r="H5879" s="14" t="n">
        <v>50</v>
      </c>
      <c r="I5879" s="21" t="n">
        <f>G5879*H5879*7</f>
        <v>42</v>
      </c>
      <c r="J5879" s="13" t="s">
        <v>126</v>
      </c>
      <c r="K5879" s="17" t="n">
        <v>5</v>
      </c>
      <c r="L5879" s="17" t="n">
        <v>3</v>
      </c>
      <c r="M5879" s="17" t="n">
        <v>0</v>
      </c>
      <c r="N5879" s="12" t="n">
        <v>0</v>
      </c>
      <c r="O5879" s="12" t="n">
        <v>0</v>
      </c>
      <c r="P5879" s="12" t="n">
        <v>0</v>
      </c>
      <c r="Q5879" s="23" t="n">
        <f>M5881/H5879</f>
        <v>1</v>
      </c>
    </row>
    <row r="5880" ht="22.5" customHeight="1">
      <c r="A5880" s="78"/>
      <c r="B5880" s="34"/>
      <c r="C5880" s="13"/>
      <c r="D5880" s="20"/>
      <c r="E5880" s="20"/>
      <c r="F5880" s="20"/>
      <c r="G5880" s="29"/>
      <c r="H5880" s="29"/>
      <c r="I5880" s="20"/>
      <c r="J5880" s="13" t="s">
        <v>127</v>
      </c>
      <c r="K5880" s="17" t="n">
        <v>4836</v>
      </c>
      <c r="L5880" s="15" t="n">
        <v>1219</v>
      </c>
      <c r="M5880" s="17" t="n">
        <v>47</v>
      </c>
      <c r="N5880" s="12" t="n">
        <v>0.005</v>
      </c>
      <c r="O5880" s="12" t="n">
        <v>0.12</v>
      </c>
      <c r="P5880" s="12" t="n">
        <v>5.64</v>
      </c>
      <c r="Q5880" s="26"/>
    </row>
    <row r="5881" ht="22.5" customHeight="1">
      <c r="A5881" s="78"/>
      <c r="B5881" s="34"/>
      <c r="C5881" s="13"/>
      <c r="D5881" s="20"/>
      <c r="E5881" s="20"/>
      <c r="F5881" s="20"/>
      <c r="G5881" s="29"/>
      <c r="H5881" s="29"/>
      <c r="I5881" s="20"/>
      <c r="J5881" s="13" t="s">
        <v>128</v>
      </c>
      <c r="K5881" s="17" t="n">
        <v>7797</v>
      </c>
      <c r="L5881" s="15" t="n">
        <v>1434</v>
      </c>
      <c r="M5881" s="17" t="n">
        <v>50</v>
      </c>
      <c r="N5881" s="12" t="n">
        <v>0.004</v>
      </c>
      <c r="O5881" s="12" t="n">
        <v>0.12</v>
      </c>
      <c r="P5881" s="12" t="n">
        <v>6</v>
      </c>
      <c r="Q5881" s="26"/>
    </row>
    <row r="5882" ht="22.5" customHeight="1">
      <c r="A5882" s="78"/>
      <c r="B5882" s="34"/>
      <c r="C5882" s="13" t="n">
        <v>91467820</v>
      </c>
      <c r="D5882" s="13" t="s">
        <v>74</v>
      </c>
      <c r="E5882" s="13" t="s">
        <v>36</v>
      </c>
      <c r="F5882" s="13" t="s">
        <v>15</v>
      </c>
      <c r="G5882" s="24" t="n">
        <v>0.1</v>
      </c>
      <c r="H5882" s="14" t="n">
        <v>300</v>
      </c>
      <c r="I5882" s="21" t="n">
        <f>G5882*H5882*7</f>
        <v>210</v>
      </c>
      <c r="J5882" s="13" t="s">
        <v>126</v>
      </c>
      <c r="K5882" s="17" t="n">
        <v>642</v>
      </c>
      <c r="L5882" s="15" t="n">
        <v>124</v>
      </c>
      <c r="M5882" s="17" t="n">
        <v>2</v>
      </c>
      <c r="N5882" s="12" t="n">
        <v>0</v>
      </c>
      <c r="O5882" s="12" t="n">
        <v>0.1</v>
      </c>
      <c r="P5882" s="12" t="n">
        <v>0.2</v>
      </c>
      <c r="Q5882" s="23" t="n">
        <f>M5884/H5882</f>
        <v>0.666666666666667</v>
      </c>
    </row>
    <row r="5883" ht="22.5" customHeight="1">
      <c r="A5883" s="78"/>
      <c r="B5883" s="34"/>
      <c r="C5883" s="13"/>
      <c r="D5883" s="20"/>
      <c r="E5883" s="20"/>
      <c r="F5883" s="20"/>
      <c r="G5883" s="29"/>
      <c r="H5883" s="29"/>
      <c r="I5883" s="20"/>
      <c r="J5883" s="13" t="s">
        <v>127</v>
      </c>
      <c r="K5883" s="17" t="n">
        <v>176297</v>
      </c>
      <c r="L5883" s="15" t="n">
        <v>67790</v>
      </c>
      <c r="M5883" s="17" t="n">
        <v>200</v>
      </c>
      <c r="N5883" s="12" t="n">
        <v>0</v>
      </c>
      <c r="O5883" s="12" t="n">
        <v>0.1</v>
      </c>
      <c r="P5883" s="12" t="n">
        <v>20</v>
      </c>
      <c r="Q5883" s="26"/>
    </row>
    <row r="5884" ht="22.5" customHeight="1">
      <c r="A5884" s="78"/>
      <c r="B5884" s="34"/>
      <c r="C5884" s="13"/>
      <c r="D5884" s="20"/>
      <c r="E5884" s="20"/>
      <c r="F5884" s="20"/>
      <c r="G5884" s="29"/>
      <c r="H5884" s="29"/>
      <c r="I5884" s="20"/>
      <c r="J5884" s="13" t="s">
        <v>128</v>
      </c>
      <c r="K5884" s="17" t="n">
        <v>185030</v>
      </c>
      <c r="L5884" s="15" t="n">
        <v>69529</v>
      </c>
      <c r="M5884" s="17" t="n">
        <v>200</v>
      </c>
      <c r="N5884" s="12" t="n">
        <v>0</v>
      </c>
      <c r="O5884" s="12" t="n">
        <v>0.1</v>
      </c>
      <c r="P5884" s="12" t="n">
        <v>20</v>
      </c>
      <c r="Q5884" s="26"/>
    </row>
    <row r="5885" ht="22.5" customHeight="1">
      <c r="A5885" s="78"/>
      <c r="B5885" s="34"/>
      <c r="C5885" s="13" t="n">
        <v>91467821</v>
      </c>
      <c r="D5885" s="13" t="s">
        <v>74</v>
      </c>
      <c r="E5885" s="13" t="s">
        <v>17</v>
      </c>
      <c r="F5885" s="13" t="s">
        <v>15</v>
      </c>
      <c r="G5885" s="24" t="n">
        <v>0.17</v>
      </c>
      <c r="H5885" s="14" t="n">
        <v>100</v>
      </c>
      <c r="I5885" s="21" t="n">
        <f>G5885*H5885*7</f>
        <v>119</v>
      </c>
      <c r="J5885" s="13" t="s">
        <v>126</v>
      </c>
      <c r="K5885" s="17" t="n">
        <v>820</v>
      </c>
      <c r="L5885" s="17" t="n">
        <v>118</v>
      </c>
      <c r="M5885" s="17" t="n">
        <v>2</v>
      </c>
      <c r="N5885" s="12" t="n">
        <v>0.003</v>
      </c>
      <c r="O5885" s="12" t="n">
        <v>0.17</v>
      </c>
      <c r="P5885" s="12" t="n">
        <v>0.34</v>
      </c>
      <c r="Q5885" s="23" t="n">
        <f>M5887/H5885</f>
        <v>1</v>
      </c>
    </row>
    <row r="5886" ht="22.5" customHeight="1">
      <c r="A5886" s="78"/>
      <c r="B5886" s="34"/>
      <c r="C5886" s="13"/>
      <c r="D5886" s="20"/>
      <c r="E5886" s="20"/>
      <c r="F5886" s="20"/>
      <c r="G5886" s="29"/>
      <c r="H5886" s="29"/>
      <c r="I5886" s="20"/>
      <c r="J5886" s="13" t="s">
        <v>127</v>
      </c>
      <c r="K5886" s="17" t="n">
        <v>40861</v>
      </c>
      <c r="L5886" s="15" t="n">
        <v>6910</v>
      </c>
      <c r="M5886" s="17" t="n">
        <v>31</v>
      </c>
      <c r="N5886" s="12" t="n">
        <v>0.002</v>
      </c>
      <c r="O5886" s="12" t="n">
        <v>0.17</v>
      </c>
      <c r="P5886" s="12" t="n">
        <v>10.37</v>
      </c>
      <c r="Q5886" s="26"/>
    </row>
    <row r="5887" ht="22.5" customHeight="1">
      <c r="A5887" s="78"/>
      <c r="B5887" s="34"/>
      <c r="C5887" s="13"/>
      <c r="D5887" s="20"/>
      <c r="E5887" s="20"/>
      <c r="F5887" s="20"/>
      <c r="G5887" s="29"/>
      <c r="H5887" s="29"/>
      <c r="I5887" s="20"/>
      <c r="J5887" s="13" t="s">
        <v>128</v>
      </c>
      <c r="K5887" s="17" t="n">
        <v>89962</v>
      </c>
      <c r="L5887" s="15" t="n">
        <v>12725</v>
      </c>
      <c r="M5887" s="17" t="n">
        <v>100</v>
      </c>
      <c r="N5887" s="12" t="n">
        <v>0.001</v>
      </c>
      <c r="O5887" s="12" t="n">
        <v>0.17</v>
      </c>
      <c r="P5887" s="12" t="n">
        <v>17</v>
      </c>
      <c r="Q5887" s="26"/>
    </row>
    <row r="5888" ht="22.5" customHeight="1">
      <c r="A5888" s="78"/>
      <c r="B5888" s="34"/>
      <c r="C5888" s="13" t="n">
        <v>10295313</v>
      </c>
      <c r="D5888" s="13" t="s">
        <v>92</v>
      </c>
      <c r="E5888" s="13" t="s">
        <v>14</v>
      </c>
      <c r="F5888" s="13" t="s">
        <v>15</v>
      </c>
      <c r="G5888" s="24" t="n">
        <v>3</v>
      </c>
      <c r="H5888" s="14" t="n">
        <v>100</v>
      </c>
      <c r="I5888" s="21" t="n">
        <f>G5888*H5888*7</f>
        <v>2100</v>
      </c>
      <c r="J5888" s="13" t="s">
        <v>126</v>
      </c>
      <c r="K5888" s="17" t="n">
        <v>5</v>
      </c>
      <c r="L5888" s="15" t="n">
        <v>0</v>
      </c>
      <c r="M5888" s="17" t="n">
        <v>0</v>
      </c>
      <c r="N5888" s="12" t="n">
        <v>0</v>
      </c>
      <c r="O5888" s="12" t="n">
        <v>0</v>
      </c>
      <c r="P5888" s="12" t="n">
        <v>0</v>
      </c>
      <c r="Q5888" s="23" t="n">
        <f>M5890/H5888</f>
        <v>0</v>
      </c>
    </row>
    <row r="5889" ht="22.5" customHeight="1">
      <c r="A5889" s="78"/>
      <c r="B5889" s="34"/>
      <c r="C5889" s="13"/>
      <c r="D5889" s="20"/>
      <c r="E5889" s="20"/>
      <c r="F5889" s="20"/>
      <c r="G5889" s="29"/>
      <c r="H5889" s="29"/>
      <c r="I5889" s="20"/>
      <c r="J5889" s="13" t="s">
        <v>127</v>
      </c>
      <c r="K5889" s="17" t="n">
        <v>659</v>
      </c>
      <c r="L5889" s="17" t="n">
        <v>5</v>
      </c>
      <c r="M5889" s="17" t="n">
        <v>0</v>
      </c>
      <c r="N5889" s="12" t="n">
        <v>0</v>
      </c>
      <c r="O5889" s="12" t="n">
        <v>0</v>
      </c>
      <c r="P5889" s="12" t="n">
        <v>0</v>
      </c>
      <c r="Q5889" s="26"/>
    </row>
    <row r="5890" ht="22.5" customHeight="1">
      <c r="A5890" s="78"/>
      <c r="B5890" s="34"/>
      <c r="C5890" s="13"/>
      <c r="D5890" s="20"/>
      <c r="E5890" s="20"/>
      <c r="F5890" s="20"/>
      <c r="G5890" s="29"/>
      <c r="H5890" s="29"/>
      <c r="I5890" s="20"/>
      <c r="J5890" s="13" t="s">
        <v>128</v>
      </c>
      <c r="K5890" s="17" t="n">
        <v>843</v>
      </c>
      <c r="L5890" s="15" t="n">
        <v>5</v>
      </c>
      <c r="M5890" s="17" t="n">
        <v>0</v>
      </c>
      <c r="N5890" s="12" t="n">
        <v>0</v>
      </c>
      <c r="O5890" s="12" t="n">
        <v>0</v>
      </c>
      <c r="P5890" s="12" t="n">
        <v>0</v>
      </c>
      <c r="Q5890" s="26"/>
    </row>
    <row r="5891" ht="22.5" customHeight="1">
      <c r="A5891" s="78"/>
      <c r="B5891" s="34"/>
      <c r="C5891" s="13" t="n">
        <v>91496145</v>
      </c>
      <c r="D5891" s="13" t="s">
        <v>74</v>
      </c>
      <c r="E5891" s="13" t="s">
        <v>71</v>
      </c>
      <c r="F5891" s="13" t="s">
        <v>15</v>
      </c>
      <c r="G5891" s="24" t="n">
        <v>0.14</v>
      </c>
      <c r="H5891" s="14" t="n">
        <v>50</v>
      </c>
      <c r="I5891" s="21" t="n">
        <f>G5891*H5891*7</f>
        <v>49</v>
      </c>
      <c r="J5891" s="13" t="s">
        <v>126</v>
      </c>
      <c r="K5891" s="17" t="n">
        <v>400</v>
      </c>
      <c r="L5891" s="17" t="n">
        <v>37</v>
      </c>
      <c r="M5891" s="17" t="n">
        <v>2</v>
      </c>
      <c r="N5891" s="12" t="n">
        <v>0.008</v>
      </c>
      <c r="O5891" s="12" t="n">
        <v>0.15</v>
      </c>
      <c r="P5891" s="12" t="n">
        <v>0.3</v>
      </c>
      <c r="Q5891" s="23" t="n">
        <f>M5893/H5891</f>
        <v>1</v>
      </c>
    </row>
    <row r="5892" ht="22.5" customHeight="1">
      <c r="A5892" s="78"/>
      <c r="B5892" s="34"/>
      <c r="C5892" s="13"/>
      <c r="D5892" s="20"/>
      <c r="E5892" s="20"/>
      <c r="F5892" s="20"/>
      <c r="G5892" s="29"/>
      <c r="H5892" s="29"/>
      <c r="I5892" s="20"/>
      <c r="J5892" s="13" t="s">
        <v>127</v>
      </c>
      <c r="K5892" s="17" t="n">
        <v>36157</v>
      </c>
      <c r="L5892" s="15" t="n">
        <v>11437</v>
      </c>
      <c r="M5892" s="17" t="n">
        <v>50</v>
      </c>
      <c r="N5892" s="12" t="n">
        <v>0.001</v>
      </c>
      <c r="O5892" s="12" t="n">
        <v>0.15</v>
      </c>
      <c r="P5892" s="12" t="n">
        <v>7.5</v>
      </c>
      <c r="Q5892" s="26"/>
    </row>
    <row r="5893" ht="22.5" customHeight="1">
      <c r="A5893" s="78"/>
      <c r="B5893" s="34"/>
      <c r="C5893" s="13"/>
      <c r="D5893" s="20"/>
      <c r="E5893" s="20"/>
      <c r="F5893" s="20"/>
      <c r="G5893" s="29"/>
      <c r="H5893" s="29"/>
      <c r="I5893" s="20"/>
      <c r="J5893" s="13" t="s">
        <v>128</v>
      </c>
      <c r="K5893" s="17" t="n">
        <v>53409</v>
      </c>
      <c r="L5893" s="15" t="n">
        <v>14148</v>
      </c>
      <c r="M5893" s="17" t="n">
        <v>50</v>
      </c>
      <c r="N5893" s="12" t="n">
        <v>0.001</v>
      </c>
      <c r="O5893" s="12" t="n">
        <v>0.15</v>
      </c>
      <c r="P5893" s="12" t="n">
        <v>7.5</v>
      </c>
      <c r="Q5893" s="26"/>
    </row>
    <row r="5894" ht="22.5" customHeight="1">
      <c r="A5894" s="78"/>
      <c r="B5894" s="34"/>
      <c r="C5894" s="13" t="n">
        <v>91496146</v>
      </c>
      <c r="D5894" s="13" t="s">
        <v>74</v>
      </c>
      <c r="E5894" s="13" t="s">
        <v>46</v>
      </c>
      <c r="F5894" s="13" t="s">
        <v>15</v>
      </c>
      <c r="G5894" s="24" t="n">
        <v>0.14</v>
      </c>
      <c r="H5894" s="14" t="n">
        <v>200</v>
      </c>
      <c r="I5894" s="21" t="n">
        <f>G5894*H5894*7</f>
        <v>196</v>
      </c>
      <c r="J5894" s="13" t="s">
        <v>126</v>
      </c>
      <c r="K5894" s="17" t="n">
        <v>1897</v>
      </c>
      <c r="L5894" s="17" t="n">
        <v>417</v>
      </c>
      <c r="M5894" s="17" t="n">
        <v>16</v>
      </c>
      <c r="N5894" s="12" t="n">
        <v>0.005</v>
      </c>
      <c r="O5894" s="12" t="n">
        <v>0.14</v>
      </c>
      <c r="P5894" s="12" t="n">
        <v>2.24</v>
      </c>
      <c r="Q5894" s="23" t="n">
        <f>M5896/H5894</f>
        <v>0.665</v>
      </c>
    </row>
    <row r="5895" ht="22.5" customHeight="1">
      <c r="A5895" s="78"/>
      <c r="B5895" s="34"/>
      <c r="C5895" s="13"/>
      <c r="D5895" s="20"/>
      <c r="E5895" s="20"/>
      <c r="F5895" s="20"/>
      <c r="G5895" s="29"/>
      <c r="H5895" s="29"/>
      <c r="I5895" s="20"/>
      <c r="J5895" s="13" t="s">
        <v>127</v>
      </c>
      <c r="K5895" s="17" t="n">
        <v>49975</v>
      </c>
      <c r="L5895" s="15" t="n">
        <v>12439</v>
      </c>
      <c r="M5895" s="17" t="n">
        <v>133</v>
      </c>
      <c r="N5895" s="12" t="n">
        <v>0.002</v>
      </c>
      <c r="O5895" s="12" t="n">
        <v>0.14</v>
      </c>
      <c r="P5895" s="12" t="n">
        <v>18.62</v>
      </c>
      <c r="Q5895" s="26"/>
    </row>
    <row r="5896" ht="22.5" customHeight="1">
      <c r="A5896" s="78"/>
      <c r="B5896" s="34"/>
      <c r="C5896" s="13"/>
      <c r="D5896" s="20"/>
      <c r="E5896" s="20"/>
      <c r="F5896" s="20"/>
      <c r="G5896" s="29"/>
      <c r="H5896" s="29"/>
      <c r="I5896" s="20"/>
      <c r="J5896" s="13" t="s">
        <v>128</v>
      </c>
      <c r="K5896" s="17" t="n">
        <v>86515</v>
      </c>
      <c r="L5896" s="15" t="n">
        <v>21074</v>
      </c>
      <c r="M5896" s="17" t="n">
        <v>133</v>
      </c>
      <c r="N5896" s="12" t="n">
        <v>0.001</v>
      </c>
      <c r="O5896" s="12" t="n">
        <v>0.14</v>
      </c>
      <c r="P5896" s="12" t="n">
        <v>18.62</v>
      </c>
      <c r="Q5896" s="26"/>
    </row>
    <row r="5897" ht="22.5" customHeight="1">
      <c r="A5897" s="78"/>
      <c r="B5897" s="34"/>
      <c r="C5897" s="13" t="n">
        <v>91496147</v>
      </c>
      <c r="D5897" s="13" t="s">
        <v>74</v>
      </c>
      <c r="E5897" s="13" t="s">
        <v>11</v>
      </c>
      <c r="F5897" s="13" t="s">
        <v>15</v>
      </c>
      <c r="G5897" s="24" t="n">
        <v>0.14</v>
      </c>
      <c r="H5897" s="14" t="n">
        <v>150</v>
      </c>
      <c r="I5897" s="21" t="n">
        <f>G5897*H5897*7</f>
        <v>147</v>
      </c>
      <c r="J5897" s="13" t="s">
        <v>126</v>
      </c>
      <c r="K5897" s="17" t="n">
        <v>1166</v>
      </c>
      <c r="L5897" s="15" t="n">
        <v>233</v>
      </c>
      <c r="M5897" s="17" t="n">
        <v>13</v>
      </c>
      <c r="N5897" s="12" t="n">
        <v>0.007</v>
      </c>
      <c r="O5897" s="12" t="n">
        <v>0.13</v>
      </c>
      <c r="P5897" s="12" t="n">
        <v>1.69</v>
      </c>
      <c r="Q5897" s="23" t="n">
        <f>M5899/H5897</f>
        <v>0.96</v>
      </c>
    </row>
    <row r="5898" ht="22.5" customHeight="1">
      <c r="A5898" s="78"/>
      <c r="B5898" s="34"/>
      <c r="C5898" s="13"/>
      <c r="D5898" s="20"/>
      <c r="E5898" s="20"/>
      <c r="F5898" s="20"/>
      <c r="G5898" s="29"/>
      <c r="H5898" s="29"/>
      <c r="I5898" s="20"/>
      <c r="J5898" s="13" t="s">
        <v>127</v>
      </c>
      <c r="K5898" s="17" t="n">
        <v>28314</v>
      </c>
      <c r="L5898" s="15" t="n">
        <v>6932</v>
      </c>
      <c r="M5898" s="17" t="n">
        <v>132</v>
      </c>
      <c r="N5898" s="12" t="n">
        <v>0.002</v>
      </c>
      <c r="O5898" s="12" t="n">
        <v>0.13</v>
      </c>
      <c r="P5898" s="12" t="n">
        <v>17.16</v>
      </c>
      <c r="Q5898" s="26"/>
    </row>
    <row r="5899" ht="22.5" customHeight="1">
      <c r="A5899" s="78"/>
      <c r="B5899" s="34"/>
      <c r="C5899" s="13"/>
      <c r="D5899" s="20"/>
      <c r="E5899" s="20"/>
      <c r="F5899" s="20"/>
      <c r="G5899" s="29"/>
      <c r="H5899" s="29"/>
      <c r="I5899" s="20"/>
      <c r="J5899" s="13" t="s">
        <v>128</v>
      </c>
      <c r="K5899" s="17" t="n">
        <v>67203</v>
      </c>
      <c r="L5899" s="15" t="n">
        <v>16586</v>
      </c>
      <c r="M5899" s="17" t="n">
        <v>144</v>
      </c>
      <c r="N5899" s="12" t="n">
        <v>0.001</v>
      </c>
      <c r="O5899" s="12" t="n">
        <v>0.13</v>
      </c>
      <c r="P5899" s="12" t="n">
        <v>18.72</v>
      </c>
      <c r="Q5899" s="26"/>
    </row>
    <row r="5900" ht="22.5" customHeight="1">
      <c r="A5900" s="78"/>
      <c r="B5900" s="34"/>
      <c r="C5900" s="13" t="n">
        <v>91496148</v>
      </c>
      <c r="D5900" s="13" t="s">
        <v>74</v>
      </c>
      <c r="E5900" s="13" t="s">
        <v>14</v>
      </c>
      <c r="F5900" s="13" t="s">
        <v>15</v>
      </c>
      <c r="G5900" s="24" t="n">
        <v>0.15</v>
      </c>
      <c r="H5900" s="14" t="n">
        <v>160</v>
      </c>
      <c r="I5900" s="21" t="n">
        <f>G5900*H5900*7</f>
        <v>168</v>
      </c>
      <c r="J5900" s="13" t="s">
        <v>126</v>
      </c>
      <c r="K5900" s="17" t="n">
        <v>10</v>
      </c>
      <c r="L5900" s="15" t="n">
        <v>1</v>
      </c>
      <c r="M5900" s="17" t="n">
        <v>0</v>
      </c>
      <c r="N5900" s="12" t="n">
        <v>0</v>
      </c>
      <c r="O5900" s="12" t="n">
        <v>0</v>
      </c>
      <c r="P5900" s="12" t="n">
        <v>0</v>
      </c>
      <c r="Q5900" s="23" t="n">
        <f>M5902/H5900</f>
        <v>1</v>
      </c>
    </row>
    <row r="5901" ht="22.5" customHeight="1">
      <c r="A5901" s="78"/>
      <c r="B5901" s="34"/>
      <c r="C5901" s="13"/>
      <c r="D5901" s="20"/>
      <c r="E5901" s="20"/>
      <c r="F5901" s="20"/>
      <c r="G5901" s="29"/>
      <c r="H5901" s="29"/>
      <c r="I5901" s="20"/>
      <c r="J5901" s="13" t="s">
        <v>127</v>
      </c>
      <c r="K5901" s="17" t="n">
        <v>13033</v>
      </c>
      <c r="L5901" s="15" t="n">
        <v>2499</v>
      </c>
      <c r="M5901" s="17" t="n">
        <v>94</v>
      </c>
      <c r="N5901" s="12" t="n">
        <v>0.006</v>
      </c>
      <c r="O5901" s="12" t="n">
        <v>0.15</v>
      </c>
      <c r="P5901" s="12" t="n">
        <v>14.1</v>
      </c>
      <c r="Q5901" s="26"/>
    </row>
    <row r="5902" ht="22.5" customHeight="1">
      <c r="A5902" s="78"/>
      <c r="B5902" s="34"/>
      <c r="C5902" s="13"/>
      <c r="D5902" s="20"/>
      <c r="E5902" s="20"/>
      <c r="F5902" s="20"/>
      <c r="G5902" s="29"/>
      <c r="H5902" s="29"/>
      <c r="I5902" s="20"/>
      <c r="J5902" s="13" t="s">
        <v>128</v>
      </c>
      <c r="K5902" s="17" t="n">
        <v>20617</v>
      </c>
      <c r="L5902" s="15" t="n">
        <v>3985</v>
      </c>
      <c r="M5902" s="17" t="n">
        <v>160</v>
      </c>
      <c r="N5902" s="12" t="n">
        <v>0.006</v>
      </c>
      <c r="O5902" s="12" t="n">
        <v>0.15</v>
      </c>
      <c r="P5902" s="12" t="n">
        <v>24</v>
      </c>
      <c r="Q5902" s="26"/>
    </row>
    <row r="5903" ht="22.5" customHeight="1">
      <c r="A5903" s="78"/>
      <c r="B5903" s="34"/>
      <c r="C5903" s="13" t="n">
        <v>10765365</v>
      </c>
      <c r="D5903" s="13" t="s">
        <v>75</v>
      </c>
      <c r="E5903" s="13" t="s">
        <v>71</v>
      </c>
      <c r="F5903" s="13" t="s">
        <v>15</v>
      </c>
      <c r="G5903" s="24" t="n">
        <v>0.19</v>
      </c>
      <c r="H5903" s="14" t="n">
        <v>100</v>
      </c>
      <c r="I5903" s="21" t="n">
        <f>G5903*H5903*7</f>
        <v>133</v>
      </c>
      <c r="J5903" s="13" t="s">
        <v>126</v>
      </c>
      <c r="K5903" s="17" t="n">
        <v>6450</v>
      </c>
      <c r="L5903" s="17" t="n">
        <v>82</v>
      </c>
      <c r="M5903" s="17" t="n">
        <v>3</v>
      </c>
      <c r="N5903" s="12" t="n">
        <v>0.007</v>
      </c>
      <c r="O5903" s="12" t="n">
        <v>0.18</v>
      </c>
      <c r="P5903" s="12" t="n">
        <v>0.54</v>
      </c>
      <c r="Q5903" s="23" t="n">
        <f>M5905/H5903</f>
        <v>1</v>
      </c>
    </row>
    <row r="5904" ht="22.5" customHeight="1">
      <c r="A5904" s="78"/>
      <c r="B5904" s="34"/>
      <c r="C5904" s="13"/>
      <c r="D5904" s="20"/>
      <c r="E5904" s="20"/>
      <c r="F5904" s="20"/>
      <c r="G5904" s="29"/>
      <c r="H5904" s="29"/>
      <c r="I5904" s="20"/>
      <c r="J5904" s="13" t="s">
        <v>127</v>
      </c>
      <c r="K5904" s="17" t="n">
        <v>57394</v>
      </c>
      <c r="L5904" s="15" t="n">
        <v>836</v>
      </c>
      <c r="M5904" s="17" t="n">
        <v>99</v>
      </c>
      <c r="N5904" s="12" t="n">
        <v>0.021</v>
      </c>
      <c r="O5904" s="12" t="n">
        <v>0.181</v>
      </c>
      <c r="P5904" s="12" t="n">
        <v>17.88</v>
      </c>
      <c r="Q5904" s="26"/>
    </row>
    <row r="5905" ht="22.5" customHeight="1">
      <c r="A5905" s="78"/>
      <c r="B5905" s="34"/>
      <c r="C5905" s="13"/>
      <c r="D5905" s="20"/>
      <c r="E5905" s="20"/>
      <c r="F5905" s="20"/>
      <c r="G5905" s="29"/>
      <c r="H5905" s="29"/>
      <c r="I5905" s="20"/>
      <c r="J5905" s="13" t="s">
        <v>128</v>
      </c>
      <c r="K5905" s="17" t="n">
        <v>137289</v>
      </c>
      <c r="L5905" s="15" t="n">
        <v>1585</v>
      </c>
      <c r="M5905" s="17" t="n">
        <v>100</v>
      </c>
      <c r="N5905" s="12" t="n">
        <v>0.011</v>
      </c>
      <c r="O5905" s="12" t="n">
        <v>0.181</v>
      </c>
      <c r="P5905" s="12" t="n">
        <v>18.07</v>
      </c>
      <c r="Q5905" s="26"/>
    </row>
    <row r="5906" ht="22.5" customHeight="1">
      <c r="A5906" s="78"/>
      <c r="B5906" s="34"/>
      <c r="C5906" s="13" t="n">
        <v>11079953</v>
      </c>
      <c r="D5906" s="13" t="s">
        <v>72</v>
      </c>
      <c r="E5906" s="13" t="s">
        <v>36</v>
      </c>
      <c r="F5906" s="13" t="s">
        <v>15</v>
      </c>
      <c r="G5906" s="24" t="n">
        <v>0.8</v>
      </c>
      <c r="H5906" s="14" t="n">
        <v>100</v>
      </c>
      <c r="I5906" s="21" t="n">
        <f>G5906*H5906*7</f>
        <v>560</v>
      </c>
      <c r="J5906" s="13" t="s">
        <v>126</v>
      </c>
      <c r="K5906" s="17" t="n">
        <v>0</v>
      </c>
      <c r="L5906" s="15" t="n">
        <v>0</v>
      </c>
      <c r="M5906" s="17" t="n">
        <v>0</v>
      </c>
      <c r="N5906" s="12" t="n">
        <v>0</v>
      </c>
      <c r="O5906" s="12" t="n">
        <v>0</v>
      </c>
      <c r="P5906" s="12" t="n">
        <v>0</v>
      </c>
      <c r="Q5906" s="23" t="n">
        <f>M5908/H5906</f>
        <v>0</v>
      </c>
    </row>
    <row r="5907" ht="22.5" customHeight="1">
      <c r="A5907" s="78"/>
      <c r="B5907" s="34"/>
      <c r="C5907" s="13"/>
      <c r="D5907" s="20"/>
      <c r="E5907" s="20"/>
      <c r="F5907" s="20"/>
      <c r="G5907" s="29"/>
      <c r="H5907" s="29"/>
      <c r="I5907" s="20"/>
      <c r="J5907" s="13" t="s">
        <v>127</v>
      </c>
      <c r="K5907" s="17" t="n">
        <v>4</v>
      </c>
      <c r="L5907" s="17" t="n">
        <v>1</v>
      </c>
      <c r="M5907" s="17" t="n">
        <v>0</v>
      </c>
      <c r="N5907" s="12" t="n">
        <v>0</v>
      </c>
      <c r="O5907" s="12" t="n">
        <v>0</v>
      </c>
      <c r="P5907" s="12" t="n">
        <v>0</v>
      </c>
      <c r="Q5907" s="26"/>
    </row>
    <row r="5908" ht="22.5" customHeight="1">
      <c r="A5908" s="78"/>
      <c r="B5908" s="34"/>
      <c r="C5908" s="13"/>
      <c r="D5908" s="20"/>
      <c r="E5908" s="20"/>
      <c r="F5908" s="20"/>
      <c r="G5908" s="29"/>
      <c r="H5908" s="29"/>
      <c r="I5908" s="20"/>
      <c r="J5908" s="13" t="s">
        <v>128</v>
      </c>
      <c r="K5908" s="17" t="n">
        <v>10</v>
      </c>
      <c r="L5908" s="17" t="n">
        <v>1</v>
      </c>
      <c r="M5908" s="17" t="n">
        <v>0</v>
      </c>
      <c r="N5908" s="12" t="n">
        <v>0</v>
      </c>
      <c r="O5908" s="12" t="n">
        <v>0</v>
      </c>
      <c r="P5908" s="12" t="n">
        <v>0</v>
      </c>
      <c r="Q5908" s="26"/>
    </row>
    <row r="5909" ht="22.5" customHeight="1">
      <c r="A5909" s="78"/>
      <c r="B5909" s="34"/>
      <c r="C5909" s="13" t="n">
        <v>9535696</v>
      </c>
      <c r="D5909" s="13" t="s">
        <v>97</v>
      </c>
      <c r="E5909" s="13" t="s">
        <v>36</v>
      </c>
      <c r="F5909" s="13" t="s">
        <v>15</v>
      </c>
      <c r="G5909" s="24" t="n">
        <v>0.1</v>
      </c>
      <c r="H5909" s="14" t="n">
        <v>100</v>
      </c>
      <c r="I5909" s="21" t="n">
        <f>G5909*H5909*7</f>
        <v>70</v>
      </c>
      <c r="J5909" s="13" t="s">
        <v>126</v>
      </c>
      <c r="K5909" s="17" t="n">
        <v>1427</v>
      </c>
      <c r="L5909" s="17" t="n">
        <v>89</v>
      </c>
      <c r="M5909" s="17" t="n">
        <v>0</v>
      </c>
      <c r="N5909" s="12" t="n">
        <v>0</v>
      </c>
      <c r="O5909" s="12" t="n">
        <v>0</v>
      </c>
      <c r="P5909" s="12" t="n">
        <v>0</v>
      </c>
      <c r="Q5909" s="23" t="n">
        <f>M5911/H5909</f>
        <v>0</v>
      </c>
    </row>
    <row r="5910" ht="22.5" customHeight="1">
      <c r="A5910" s="78"/>
      <c r="B5910" s="34"/>
      <c r="C5910" s="13"/>
      <c r="D5910" s="20"/>
      <c r="E5910" s="20"/>
      <c r="F5910" s="20"/>
      <c r="G5910" s="29"/>
      <c r="H5910" s="29"/>
      <c r="I5910" s="20"/>
      <c r="J5910" s="13" t="s">
        <v>127</v>
      </c>
      <c r="K5910" s="17" t="n">
        <v>20591</v>
      </c>
      <c r="L5910" s="15" t="n">
        <v>1716</v>
      </c>
      <c r="M5910" s="17" t="n">
        <v>0</v>
      </c>
      <c r="N5910" s="12" t="n">
        <v>0</v>
      </c>
      <c r="O5910" s="12" t="n">
        <v>0</v>
      </c>
      <c r="P5910" s="12" t="n">
        <v>0</v>
      </c>
      <c r="Q5910" s="26"/>
      <c r="R5910" s="4" t="s">
        <v>192</v>
      </c>
    </row>
    <row r="5911" ht="22.5" customHeight="1">
      <c r="A5911" s="78"/>
      <c r="B5911" s="34"/>
      <c r="C5911" s="13"/>
      <c r="D5911" s="20"/>
      <c r="E5911" s="20"/>
      <c r="F5911" s="20"/>
      <c r="G5911" s="29"/>
      <c r="H5911" s="29"/>
      <c r="I5911" s="20"/>
      <c r="J5911" s="13" t="s">
        <v>128</v>
      </c>
      <c r="K5911" s="17" t="n">
        <v>23338</v>
      </c>
      <c r="L5911" s="15" t="n">
        <v>1793</v>
      </c>
      <c r="M5911" s="17" t="n">
        <v>0</v>
      </c>
      <c r="N5911" s="12" t="n">
        <v>0</v>
      </c>
      <c r="O5911" s="12" t="n">
        <v>0</v>
      </c>
      <c r="P5911" s="12" t="n">
        <v>0</v>
      </c>
      <c r="Q5911" s="26"/>
    </row>
    <row r="5912" ht="22.5" customHeight="1">
      <c r="A5912" s="78"/>
      <c r="B5912" s="34"/>
      <c r="C5912" s="13" t="n">
        <v>11690181</v>
      </c>
      <c r="D5912" s="13" t="s">
        <v>76</v>
      </c>
      <c r="E5912" s="13" t="s">
        <v>14</v>
      </c>
      <c r="F5912" s="13" t="s">
        <v>15</v>
      </c>
      <c r="G5912" s="24" t="n">
        <v>0.45</v>
      </c>
      <c r="H5912" s="14" t="n">
        <v>500</v>
      </c>
      <c r="I5912" s="21" t="n">
        <f>G5912*H5912*7</f>
        <v>1575</v>
      </c>
      <c r="J5912" s="13" t="s">
        <v>126</v>
      </c>
      <c r="K5912" s="17" t="n">
        <v>2460</v>
      </c>
      <c r="L5912" s="17" t="n">
        <v>85</v>
      </c>
      <c r="M5912" s="17" t="n">
        <v>7</v>
      </c>
      <c r="N5912" s="12" t="n">
        <v>0.035</v>
      </c>
      <c r="O5912" s="12" t="n">
        <v>0.42</v>
      </c>
      <c r="P5912" s="12" t="n">
        <v>2.94</v>
      </c>
      <c r="Q5912" s="23" t="n">
        <f>M5914/H5912</f>
        <v>1</v>
      </c>
    </row>
    <row r="5913" ht="22.5" customHeight="1">
      <c r="A5913" s="78"/>
      <c r="B5913" s="34"/>
      <c r="C5913" s="13"/>
      <c r="D5913" s="20"/>
      <c r="E5913" s="20"/>
      <c r="F5913" s="20"/>
      <c r="G5913" s="29"/>
      <c r="H5913" s="29"/>
      <c r="I5913" s="20"/>
      <c r="J5913" s="13" t="s">
        <v>127</v>
      </c>
      <c r="K5913" s="17" t="n">
        <v>216662</v>
      </c>
      <c r="L5913" s="15" t="n">
        <v>9742</v>
      </c>
      <c r="M5913" s="17" t="n">
        <v>289</v>
      </c>
      <c r="N5913" s="12" t="n">
        <v>0.012</v>
      </c>
      <c r="O5913" s="12" t="n">
        <v>0.42</v>
      </c>
      <c r="P5913" s="12" t="n">
        <v>121.38</v>
      </c>
      <c r="Q5913" s="26"/>
    </row>
    <row r="5914" ht="22.5" customHeight="1">
      <c r="A5914" s="78"/>
      <c r="B5914" s="34"/>
      <c r="C5914" s="13"/>
      <c r="D5914" s="20"/>
      <c r="E5914" s="20"/>
      <c r="F5914" s="20"/>
      <c r="G5914" s="29"/>
      <c r="H5914" s="29"/>
      <c r="I5914" s="20"/>
      <c r="J5914" s="13" t="s">
        <v>128</v>
      </c>
      <c r="K5914" s="17" t="n">
        <v>480353</v>
      </c>
      <c r="L5914" s="15" t="n">
        <v>23629</v>
      </c>
      <c r="M5914" s="17" t="n">
        <v>500</v>
      </c>
      <c r="N5914" s="12" t="n">
        <v>0.009</v>
      </c>
      <c r="O5914" s="12" t="n">
        <v>0.42</v>
      </c>
      <c r="P5914" s="12" t="n">
        <v>210</v>
      </c>
      <c r="Q5914" s="26"/>
    </row>
    <row r="5915" ht="22.5" customHeight="1">
      <c r="A5915" s="78"/>
      <c r="B5915" s="34"/>
      <c r="C5915" s="13" t="n">
        <v>11836152</v>
      </c>
      <c r="D5915" s="13" t="s">
        <v>73</v>
      </c>
      <c r="E5915" s="13" t="s">
        <v>36</v>
      </c>
      <c r="F5915" s="13" t="s">
        <v>15</v>
      </c>
      <c r="G5915" s="24" t="n">
        <v>0.09</v>
      </c>
      <c r="H5915" s="14" t="n">
        <v>100</v>
      </c>
      <c r="I5915" s="21" t="n">
        <f>G5915*H5915*7</f>
        <v>63</v>
      </c>
      <c r="J5915" s="13" t="s">
        <v>126</v>
      </c>
      <c r="K5915" s="17" t="n">
        <v>71</v>
      </c>
      <c r="L5915" s="15" t="n">
        <v>9</v>
      </c>
      <c r="M5915" s="17" t="n">
        <v>0</v>
      </c>
      <c r="N5915" s="12" t="n">
        <v>0</v>
      </c>
      <c r="O5915" s="12" t="n">
        <v>0</v>
      </c>
      <c r="P5915" s="12" t="n">
        <v>0</v>
      </c>
      <c r="Q5915" s="23" t="n">
        <f>M5917/H5915</f>
        <v>0.02</v>
      </c>
    </row>
    <row r="5916" ht="22.5" customHeight="1">
      <c r="A5916" s="78"/>
      <c r="B5916" s="34"/>
      <c r="C5916" s="13"/>
      <c r="D5916" s="20"/>
      <c r="E5916" s="20"/>
      <c r="F5916" s="20"/>
      <c r="G5916" s="29"/>
      <c r="H5916" s="29"/>
      <c r="I5916" s="20"/>
      <c r="J5916" s="13" t="s">
        <v>127</v>
      </c>
      <c r="K5916" s="17" t="n">
        <v>802</v>
      </c>
      <c r="L5916" s="15" t="n">
        <v>129</v>
      </c>
      <c r="M5916" s="17" t="n">
        <v>1</v>
      </c>
      <c r="N5916" s="12" t="n">
        <v>0.001</v>
      </c>
      <c r="O5916" s="12" t="n">
        <v>0.09</v>
      </c>
      <c r="P5916" s="12" t="n">
        <v>0.09</v>
      </c>
      <c r="Q5916" s="26"/>
    </row>
    <row r="5917" ht="22.5" customHeight="1">
      <c r="A5917" s="78"/>
      <c r="B5917" s="34"/>
      <c r="C5917" s="13"/>
      <c r="D5917" s="20"/>
      <c r="E5917" s="20"/>
      <c r="F5917" s="20"/>
      <c r="G5917" s="29"/>
      <c r="H5917" s="29"/>
      <c r="I5917" s="20"/>
      <c r="J5917" s="13" t="s">
        <v>128</v>
      </c>
      <c r="K5917" s="17" t="n">
        <v>1583</v>
      </c>
      <c r="L5917" s="15" t="n">
        <v>251</v>
      </c>
      <c r="M5917" s="17" t="n">
        <v>2</v>
      </c>
      <c r="N5917" s="12" t="n">
        <v>0.001</v>
      </c>
      <c r="O5917" s="12" t="n">
        <v>0.09</v>
      </c>
      <c r="P5917" s="12" t="n">
        <v>0.18</v>
      </c>
      <c r="Q5917" s="26"/>
    </row>
    <row r="5918" ht="22.5" customHeight="1">
      <c r="A5918" s="78"/>
      <c r="B5918" s="34"/>
      <c r="C5918" s="13" t="n">
        <v>11862336</v>
      </c>
      <c r="D5918" s="13" t="s">
        <v>69</v>
      </c>
      <c r="E5918" s="13" t="s">
        <v>42</v>
      </c>
      <c r="F5918" s="13" t="s">
        <v>15</v>
      </c>
      <c r="G5918" s="24" t="n">
        <v>0.1</v>
      </c>
      <c r="H5918" s="14" t="n">
        <v>100</v>
      </c>
      <c r="I5918" s="21" t="n">
        <f>G5918*H5918*7</f>
        <v>70</v>
      </c>
      <c r="J5918" s="13" t="s">
        <v>126</v>
      </c>
      <c r="K5918" s="17" t="n">
        <v>2</v>
      </c>
      <c r="L5918" s="15" t="n">
        <v>0</v>
      </c>
      <c r="M5918" s="17" t="n">
        <v>0</v>
      </c>
      <c r="N5918" s="12" t="n">
        <v>0</v>
      </c>
      <c r="O5918" s="12" t="n">
        <v>0</v>
      </c>
      <c r="P5918" s="12" t="n">
        <v>0</v>
      </c>
      <c r="Q5918" s="23" t="n">
        <f>M5920/H5918</f>
        <v>0</v>
      </c>
    </row>
    <row r="5919" ht="22.5" customHeight="1">
      <c r="A5919" s="78"/>
      <c r="B5919" s="34"/>
      <c r="C5919" s="13"/>
      <c r="D5919" s="20"/>
      <c r="E5919" s="20"/>
      <c r="F5919" s="20"/>
      <c r="G5919" s="29"/>
      <c r="H5919" s="29"/>
      <c r="I5919" s="20"/>
      <c r="J5919" s="13" t="s">
        <v>127</v>
      </c>
      <c r="K5919" s="17" t="n">
        <v>546</v>
      </c>
      <c r="L5919" s="15" t="n">
        <v>127</v>
      </c>
      <c r="M5919" s="17" t="n">
        <v>0</v>
      </c>
      <c r="N5919" s="12" t="n">
        <v>0</v>
      </c>
      <c r="O5919" s="12" t="n">
        <v>0</v>
      </c>
      <c r="P5919" s="12" t="n">
        <v>0</v>
      </c>
      <c r="Q5919" s="26"/>
    </row>
    <row r="5920" ht="22.5" customHeight="1">
      <c r="A5920" s="78"/>
      <c r="B5920" s="34"/>
      <c r="C5920" s="13"/>
      <c r="D5920" s="20"/>
      <c r="E5920" s="20"/>
      <c r="F5920" s="20"/>
      <c r="G5920" s="29"/>
      <c r="H5920" s="29"/>
      <c r="I5920" s="20"/>
      <c r="J5920" s="13" t="s">
        <v>128</v>
      </c>
      <c r="K5920" s="17" t="n">
        <v>770</v>
      </c>
      <c r="L5920" s="15" t="n">
        <v>163</v>
      </c>
      <c r="M5920" s="17" t="n">
        <v>0</v>
      </c>
      <c r="N5920" s="12" t="n">
        <v>0</v>
      </c>
      <c r="O5920" s="12" t="n">
        <v>0</v>
      </c>
      <c r="P5920" s="12" t="n">
        <v>0</v>
      </c>
      <c r="Q5920" s="26"/>
    </row>
    <row r="5921" ht="22.5" customHeight="1">
      <c r="A5921" s="78"/>
      <c r="B5921" s="34"/>
      <c r="C5921" s="13" t="n">
        <v>11924259</v>
      </c>
      <c r="D5921" s="13" t="s">
        <v>77</v>
      </c>
      <c r="E5921" s="13" t="s">
        <v>36</v>
      </c>
      <c r="F5921" s="13" t="s">
        <v>15</v>
      </c>
      <c r="G5921" s="24" t="n">
        <v>0.12</v>
      </c>
      <c r="H5921" s="14" t="n">
        <v>200</v>
      </c>
      <c r="I5921" s="21" t="n">
        <f>G5921*H5921*7</f>
        <v>168</v>
      </c>
      <c r="J5921" s="13" t="s">
        <v>126</v>
      </c>
      <c r="K5921" s="17" t="n">
        <v>8696</v>
      </c>
      <c r="L5921" s="15" t="n">
        <v>1636</v>
      </c>
      <c r="M5921" s="17" t="n">
        <v>9</v>
      </c>
      <c r="N5921" s="12" t="n">
        <v>0.001</v>
      </c>
      <c r="O5921" s="12" t="n">
        <v>0.12</v>
      </c>
      <c r="P5921" s="12" t="n">
        <v>1.08</v>
      </c>
      <c r="Q5921" s="23" t="n">
        <f>M5923/H5921</f>
        <v>0.5</v>
      </c>
    </row>
    <row r="5922" ht="22.5" customHeight="1">
      <c r="A5922" s="78"/>
      <c r="B5922" s="34"/>
      <c r="C5922" s="13"/>
      <c r="D5922" s="20"/>
      <c r="E5922" s="20"/>
      <c r="F5922" s="20"/>
      <c r="G5922" s="29"/>
      <c r="H5922" s="29"/>
      <c r="I5922" s="20"/>
      <c r="J5922" s="13" t="s">
        <v>127</v>
      </c>
      <c r="K5922" s="17" t="n">
        <v>83803</v>
      </c>
      <c r="L5922" s="15" t="n">
        <v>14957</v>
      </c>
      <c r="M5922" s="17" t="n">
        <v>71</v>
      </c>
      <c r="N5922" s="12" t="n">
        <v>0.001</v>
      </c>
      <c r="O5922" s="12" t="n">
        <v>0.12</v>
      </c>
      <c r="P5922" s="12" t="n">
        <v>8.52</v>
      </c>
      <c r="Q5922" s="26"/>
    </row>
    <row r="5923" ht="22.5" customHeight="1">
      <c r="A5923" s="78"/>
      <c r="B5923" s="34"/>
      <c r="C5923" s="13"/>
      <c r="D5923" s="20"/>
      <c r="E5923" s="20"/>
      <c r="F5923" s="20"/>
      <c r="G5923" s="29"/>
      <c r="H5923" s="29"/>
      <c r="I5923" s="20"/>
      <c r="J5923" s="13" t="s">
        <v>128</v>
      </c>
      <c r="K5923" s="17" t="n">
        <v>156669</v>
      </c>
      <c r="L5923" s="15" t="n">
        <v>26915</v>
      </c>
      <c r="M5923" s="17" t="n">
        <v>100</v>
      </c>
      <c r="N5923" s="12" t="n">
        <v>0</v>
      </c>
      <c r="O5923" s="12" t="n">
        <v>0.12</v>
      </c>
      <c r="P5923" s="12" t="n">
        <v>12</v>
      </c>
      <c r="Q5923" s="26"/>
    </row>
    <row r="5924" ht="22.5" customHeight="1">
      <c r="A5924" s="78"/>
      <c r="B5924" s="34"/>
      <c r="C5924" s="13" t="n">
        <v>11924419</v>
      </c>
      <c r="D5924" s="13" t="s">
        <v>77</v>
      </c>
      <c r="E5924" s="13" t="s">
        <v>36</v>
      </c>
      <c r="F5924" s="13" t="s">
        <v>26</v>
      </c>
      <c r="G5924" s="24" t="n">
        <v>0.12</v>
      </c>
      <c r="H5924" s="14" t="n">
        <v>100</v>
      </c>
      <c r="I5924" s="21" t="n">
        <f>G5924*H5924*7</f>
        <v>84</v>
      </c>
      <c r="J5924" s="13" t="s">
        <v>126</v>
      </c>
      <c r="K5924" s="17" t="n">
        <v>1591</v>
      </c>
      <c r="L5924" s="15" t="n">
        <v>1591</v>
      </c>
      <c r="M5924" s="17" t="n">
        <v>6</v>
      </c>
      <c r="N5924" s="12" t="n">
        <v>0</v>
      </c>
      <c r="O5924" s="12" t="n">
        <v>0.23</v>
      </c>
      <c r="P5924" s="12" t="n">
        <v>1.39</v>
      </c>
      <c r="Q5924" s="23" t="n">
        <f>M5926/H5924</f>
        <v>0.71</v>
      </c>
    </row>
    <row r="5925" ht="22.5" customHeight="1">
      <c r="A5925" s="78"/>
      <c r="B5925" s="34"/>
      <c r="C5925" s="13"/>
      <c r="D5925" s="20"/>
      <c r="E5925" s="20"/>
      <c r="F5925" s="20"/>
      <c r="G5925" s="29"/>
      <c r="H5925" s="29"/>
      <c r="I5925" s="20"/>
      <c r="J5925" s="13" t="s">
        <v>127</v>
      </c>
      <c r="K5925" s="17" t="n">
        <v>5164</v>
      </c>
      <c r="L5925" s="15" t="n">
        <v>1748</v>
      </c>
      <c r="M5925" s="17" t="n">
        <v>37</v>
      </c>
      <c r="N5925" s="12" t="n">
        <v>0</v>
      </c>
      <c r="O5925" s="12" t="n">
        <v>0.14</v>
      </c>
      <c r="P5925" s="12" t="n">
        <v>5.09</v>
      </c>
      <c r="Q5925" s="26"/>
    </row>
    <row r="5926" ht="22.5" customHeight="1">
      <c r="A5926" s="78"/>
      <c r="B5926" s="34"/>
      <c r="C5926" s="13"/>
      <c r="D5926" s="20"/>
      <c r="E5926" s="20"/>
      <c r="F5926" s="20"/>
      <c r="G5926" s="29"/>
      <c r="H5926" s="29"/>
      <c r="I5926" s="20"/>
      <c r="J5926" s="13" t="s">
        <v>128</v>
      </c>
      <c r="K5926" s="17" t="n">
        <v>19898</v>
      </c>
      <c r="L5926" s="15" t="n">
        <v>3208</v>
      </c>
      <c r="M5926" s="17" t="n">
        <v>71</v>
      </c>
      <c r="N5926" s="12" t="n">
        <v>0</v>
      </c>
      <c r="O5926" s="12" t="n">
        <v>0.14</v>
      </c>
      <c r="P5926" s="12" t="n">
        <v>9.85</v>
      </c>
      <c r="Q5926" s="26"/>
    </row>
    <row r="5927" ht="22.5" customHeight="1">
      <c r="A5927" s="78"/>
      <c r="B5927" s="34"/>
      <c r="C5927" s="13" t="n">
        <v>12038500</v>
      </c>
      <c r="D5927" s="13" t="s">
        <v>76</v>
      </c>
      <c r="E5927" s="13" t="s">
        <v>14</v>
      </c>
      <c r="F5927" s="13" t="s">
        <v>15</v>
      </c>
      <c r="G5927" s="24" t="n">
        <v>0.4</v>
      </c>
      <c r="H5927" s="14" t="n">
        <v>100</v>
      </c>
      <c r="I5927" s="21" t="n">
        <f>G5927*H5927*7</f>
        <v>280</v>
      </c>
      <c r="J5927" s="13" t="s">
        <v>126</v>
      </c>
      <c r="K5927" s="17" t="n">
        <v>14</v>
      </c>
      <c r="L5927" s="15" t="n">
        <v>3</v>
      </c>
      <c r="M5927" s="17" t="n">
        <v>0</v>
      </c>
      <c r="N5927" s="12" t="n">
        <v>0</v>
      </c>
      <c r="O5927" s="12" t="n">
        <v>0</v>
      </c>
      <c r="P5927" s="12" t="n">
        <v>0</v>
      </c>
      <c r="Q5927" s="23" t="n">
        <f>M5929/H5927</f>
        <v>0</v>
      </c>
    </row>
    <row r="5928" ht="22.5" customHeight="1">
      <c r="A5928" s="78"/>
      <c r="B5928" s="34"/>
      <c r="C5928" s="13"/>
      <c r="D5928" s="20"/>
      <c r="E5928" s="20"/>
      <c r="F5928" s="20"/>
      <c r="G5928" s="29"/>
      <c r="H5928" s="29"/>
      <c r="I5928" s="20"/>
      <c r="J5928" s="13" t="s">
        <v>127</v>
      </c>
      <c r="K5928" s="17" t="n">
        <v>407</v>
      </c>
      <c r="L5928" s="15" t="n">
        <v>40</v>
      </c>
      <c r="M5928" s="17" t="n">
        <v>0</v>
      </c>
      <c r="N5928" s="12" t="n">
        <v>0</v>
      </c>
      <c r="O5928" s="12" t="n">
        <v>0</v>
      </c>
      <c r="P5928" s="12" t="n">
        <v>0</v>
      </c>
      <c r="Q5928" s="26"/>
    </row>
    <row r="5929" ht="22.5" customHeight="1">
      <c r="A5929" s="78"/>
      <c r="B5929" s="30"/>
      <c r="C5929" s="13"/>
      <c r="D5929" s="20"/>
      <c r="E5929" s="20"/>
      <c r="F5929" s="20"/>
      <c r="G5929" s="29"/>
      <c r="H5929" s="29"/>
      <c r="I5929" s="20"/>
      <c r="J5929" s="13" t="s">
        <v>128</v>
      </c>
      <c r="K5929" s="17" t="n">
        <v>1101</v>
      </c>
      <c r="L5929" s="15" t="n">
        <v>99</v>
      </c>
      <c r="M5929" s="17" t="n">
        <v>0</v>
      </c>
      <c r="N5929" s="12" t="n">
        <v>0</v>
      </c>
      <c r="O5929" s="12" t="n">
        <v>0</v>
      </c>
      <c r="P5929" s="12" t="n">
        <v>0</v>
      </c>
      <c r="Q5929" s="26"/>
    </row>
    <row r="5930" ht="22.5" customHeight="1">
      <c r="A5930" s="78"/>
      <c r="B5930" s="76" t="s">
        <v>138</v>
      </c>
      <c r="C5930" s="13" t="n">
        <v>6395488</v>
      </c>
      <c r="D5930" s="13" t="s">
        <v>39</v>
      </c>
      <c r="E5930" s="13" t="s">
        <v>14</v>
      </c>
      <c r="F5930" s="13" t="s">
        <v>15</v>
      </c>
      <c r="G5930" s="24" t="n">
        <v>0.3</v>
      </c>
      <c r="H5930" s="13" t="n">
        <v>200</v>
      </c>
      <c r="I5930" s="21" t="n">
        <f>G5930*H5930*7</f>
        <v>420</v>
      </c>
      <c r="J5930" s="13" t="s">
        <v>126</v>
      </c>
      <c r="K5930" s="15" t="n">
        <v>21</v>
      </c>
      <c r="L5930" s="15" t="n">
        <v>1</v>
      </c>
      <c r="M5930" s="16" t="n">
        <v>0</v>
      </c>
      <c r="N5930" s="12" t="n">
        <v>0</v>
      </c>
      <c r="O5930" s="12" t="n">
        <v>0</v>
      </c>
      <c r="P5930" s="12" t="n">
        <v>0</v>
      </c>
      <c r="Q5930" s="23" t="n">
        <f>M5932/H5930</f>
        <v>1</v>
      </c>
    </row>
    <row r="5931" ht="22.5" customHeight="1">
      <c r="A5931" s="78"/>
      <c r="B5931" s="34"/>
      <c r="C5931" s="13"/>
      <c r="D5931" s="20"/>
      <c r="E5931" s="20"/>
      <c r="F5931" s="20"/>
      <c r="G5931" s="29"/>
      <c r="H5931" s="20"/>
      <c r="I5931" s="20"/>
      <c r="J5931" s="13" t="s">
        <v>127</v>
      </c>
      <c r="K5931" s="15" t="n">
        <v>41006</v>
      </c>
      <c r="L5931" s="15" t="n">
        <v>16935</v>
      </c>
      <c r="M5931" s="11" t="n">
        <v>200</v>
      </c>
      <c r="N5931" s="12" t="n">
        <v>0.004</v>
      </c>
      <c r="O5931" s="12" t="n">
        <v>0.3</v>
      </c>
      <c r="P5931" s="12" t="n">
        <v>60</v>
      </c>
      <c r="Q5931" s="26"/>
    </row>
    <row r="5932" ht="22.5" customHeight="1">
      <c r="A5932" s="78"/>
      <c r="B5932" s="34"/>
      <c r="C5932" s="13"/>
      <c r="D5932" s="20"/>
      <c r="E5932" s="20"/>
      <c r="F5932" s="20"/>
      <c r="G5932" s="29"/>
      <c r="H5932" s="20"/>
      <c r="I5932" s="20"/>
      <c r="J5932" s="13" t="s">
        <v>128</v>
      </c>
      <c r="K5932" s="15" t="n">
        <v>43525</v>
      </c>
      <c r="L5932" s="15" t="n">
        <v>17394</v>
      </c>
      <c r="M5932" s="11" t="n">
        <v>200</v>
      </c>
      <c r="N5932" s="12" t="n">
        <v>0.003</v>
      </c>
      <c r="O5932" s="12" t="n">
        <v>0.3</v>
      </c>
      <c r="P5932" s="12" t="n">
        <v>60</v>
      </c>
      <c r="Q5932" s="26"/>
    </row>
    <row r="5933" ht="22.5" customHeight="1">
      <c r="A5933" s="78"/>
      <c r="B5933" s="34"/>
      <c r="C5933" s="13" t="n">
        <v>8291713</v>
      </c>
      <c r="D5933" s="13" t="s">
        <v>40</v>
      </c>
      <c r="E5933" s="13" t="s">
        <v>14</v>
      </c>
      <c r="F5933" s="13" t="s">
        <v>15</v>
      </c>
      <c r="G5933" s="24" t="n">
        <v>0.14</v>
      </c>
      <c r="H5933" s="13" t="n">
        <v>2000</v>
      </c>
      <c r="I5933" s="21" t="n">
        <f>G5933*H5933*7</f>
        <v>1960</v>
      </c>
      <c r="J5933" s="13" t="s">
        <v>126</v>
      </c>
      <c r="K5933" s="15" t="n">
        <v>68</v>
      </c>
      <c r="L5933" s="15" t="n">
        <v>23</v>
      </c>
      <c r="M5933" s="16" t="n">
        <v>2</v>
      </c>
      <c r="N5933" s="12" t="n">
        <v>0.012</v>
      </c>
      <c r="O5933" s="12" t="n">
        <v>0.135</v>
      </c>
      <c r="P5933" s="12" t="n">
        <v>0.27</v>
      </c>
      <c r="Q5933" s="23" t="n">
        <f>M5935/H5933</f>
        <v>0.75</v>
      </c>
    </row>
    <row r="5934" ht="22.5" customHeight="1">
      <c r="A5934" s="78"/>
      <c r="B5934" s="34"/>
      <c r="C5934" s="13"/>
      <c r="D5934" s="20"/>
      <c r="E5934" s="20"/>
      <c r="F5934" s="20"/>
      <c r="G5934" s="29"/>
      <c r="H5934" s="20"/>
      <c r="I5934" s="20"/>
      <c r="J5934" s="13" t="s">
        <v>127</v>
      </c>
      <c r="K5934" s="15" t="n">
        <v>37540</v>
      </c>
      <c r="L5934" s="15" t="n">
        <v>13794</v>
      </c>
      <c r="M5934" s="15" t="n">
        <v>456</v>
      </c>
      <c r="N5934" s="12" t="n">
        <v>0.004</v>
      </c>
      <c r="O5934" s="12" t="n">
        <v>0.135</v>
      </c>
      <c r="P5934" s="12" t="n">
        <v>61.605</v>
      </c>
      <c r="Q5934" s="26"/>
    </row>
    <row r="5935" ht="22.5" customHeight="1">
      <c r="A5935" s="78"/>
      <c r="B5935" s="34"/>
      <c r="C5935" s="13"/>
      <c r="D5935" s="20"/>
      <c r="E5935" s="20"/>
      <c r="F5935" s="20"/>
      <c r="G5935" s="29"/>
      <c r="H5935" s="20"/>
      <c r="I5935" s="20"/>
      <c r="J5935" s="13" t="s">
        <v>128</v>
      </c>
      <c r="K5935" s="15" t="n">
        <v>142867</v>
      </c>
      <c r="L5935" s="15" t="n">
        <v>54767</v>
      </c>
      <c r="M5935" s="15" t="n">
        <v>1500</v>
      </c>
      <c r="N5935" s="12" t="n">
        <v>0.004</v>
      </c>
      <c r="O5935" s="12" t="n">
        <v>0.135</v>
      </c>
      <c r="P5935" s="12" t="n">
        <v>202.635</v>
      </c>
      <c r="Q5935" s="26"/>
    </row>
    <row r="5936" ht="22.5" customHeight="1">
      <c r="A5936" s="78"/>
      <c r="B5936" s="34"/>
      <c r="C5936" s="13" t="n">
        <v>8566541</v>
      </c>
      <c r="D5936" s="13" t="s">
        <v>79</v>
      </c>
      <c r="E5936" s="13" t="s">
        <v>14</v>
      </c>
      <c r="F5936" s="13" t="s">
        <v>26</v>
      </c>
      <c r="G5936" s="24" t="n">
        <v>0.13</v>
      </c>
      <c r="H5936" s="13" t="n">
        <v>500</v>
      </c>
      <c r="I5936" s="21" t="n">
        <f>G5936*H5936*7</f>
        <v>455</v>
      </c>
      <c r="J5936" s="13" t="s">
        <v>126</v>
      </c>
      <c r="K5936" s="15" t="n">
        <v>17330</v>
      </c>
      <c r="L5936" s="15" t="n">
        <v>198</v>
      </c>
      <c r="M5936" s="16" t="n">
        <v>4</v>
      </c>
      <c r="N5936" s="12" t="n">
        <v>0.02</v>
      </c>
      <c r="O5936" s="12" t="n">
        <v>0.85</v>
      </c>
      <c r="P5936" s="12" t="n">
        <v>3.4</v>
      </c>
      <c r="Q5936" s="23" t="n">
        <f>M5938/H5936</f>
        <v>0.654</v>
      </c>
    </row>
    <row r="5937" ht="22.5" customHeight="1">
      <c r="A5937" s="78"/>
      <c r="B5937" s="34"/>
      <c r="C5937" s="13"/>
      <c r="D5937" s="20"/>
      <c r="E5937" s="20"/>
      <c r="F5937" s="20"/>
      <c r="G5937" s="29"/>
      <c r="H5937" s="20"/>
      <c r="I5937" s="20"/>
      <c r="J5937" s="13" t="s">
        <v>127</v>
      </c>
      <c r="K5937" s="15" t="n">
        <v>199344</v>
      </c>
      <c r="L5937" s="15" t="n">
        <v>2456</v>
      </c>
      <c r="M5937" s="16" t="n">
        <v>127</v>
      </c>
      <c r="N5937" s="12" t="n">
        <v>0.01</v>
      </c>
      <c r="O5937" s="12" t="n">
        <v>0.29</v>
      </c>
      <c r="P5937" s="12" t="n">
        <v>36.35</v>
      </c>
      <c r="Q5937" s="26"/>
    </row>
    <row r="5938" ht="22.5" customHeight="1">
      <c r="A5938" s="78"/>
      <c r="B5938" s="34"/>
      <c r="C5938" s="13"/>
      <c r="D5938" s="20"/>
      <c r="E5938" s="20"/>
      <c r="F5938" s="20"/>
      <c r="G5938" s="29"/>
      <c r="H5938" s="20"/>
      <c r="I5938" s="20"/>
      <c r="J5938" s="13" t="s">
        <v>128</v>
      </c>
      <c r="K5938" s="15" t="n">
        <v>290000</v>
      </c>
      <c r="L5938" s="15" t="n">
        <v>3500</v>
      </c>
      <c r="M5938" s="15" t="n">
        <v>327</v>
      </c>
      <c r="N5938" s="12" t="n">
        <v>0.02</v>
      </c>
      <c r="O5938" s="12" t="n">
        <v>0.17</v>
      </c>
      <c r="P5938" s="12" t="n">
        <v>55.42</v>
      </c>
      <c r="Q5938" s="26"/>
    </row>
    <row r="5939" ht="22.5" customHeight="1">
      <c r="A5939" s="78"/>
      <c r="B5939" s="34"/>
      <c r="C5939" s="13" t="n">
        <v>8566084</v>
      </c>
      <c r="D5939" s="13" t="s">
        <v>80</v>
      </c>
      <c r="E5939" s="13" t="s">
        <v>42</v>
      </c>
      <c r="F5939" s="13" t="s">
        <v>15</v>
      </c>
      <c r="G5939" s="24" t="n">
        <v>0.12</v>
      </c>
      <c r="H5939" s="13" t="n">
        <v>100</v>
      </c>
      <c r="I5939" s="21" t="n">
        <f>G5939*H5939*7</f>
        <v>84</v>
      </c>
      <c r="J5939" s="13" t="s">
        <v>126</v>
      </c>
      <c r="K5939" s="15" t="n">
        <v>399</v>
      </c>
      <c r="L5939" s="15" t="n">
        <v>112</v>
      </c>
      <c r="M5939" s="16" t="n">
        <v>3</v>
      </c>
      <c r="N5939" s="12" t="n">
        <v>0.003</v>
      </c>
      <c r="O5939" s="12" t="n">
        <v>0.12</v>
      </c>
      <c r="P5939" s="12" t="n">
        <v>0.36</v>
      </c>
      <c r="Q5939" s="23" t="n">
        <f>M5941/H5939</f>
        <v>1</v>
      </c>
    </row>
    <row r="5940" ht="22.5" customHeight="1">
      <c r="A5940" s="78"/>
      <c r="B5940" s="34"/>
      <c r="C5940" s="13"/>
      <c r="D5940" s="20"/>
      <c r="E5940" s="20"/>
      <c r="F5940" s="20"/>
      <c r="G5940" s="29"/>
      <c r="H5940" s="20"/>
      <c r="I5940" s="20"/>
      <c r="J5940" s="13" t="s">
        <v>127</v>
      </c>
      <c r="K5940" s="15" t="n">
        <v>21866</v>
      </c>
      <c r="L5940" s="15" t="n">
        <v>7178</v>
      </c>
      <c r="M5940" s="16" t="n">
        <v>100</v>
      </c>
      <c r="N5940" s="12" t="n">
        <v>0.002</v>
      </c>
      <c r="O5940" s="12" t="n">
        <v>0.12</v>
      </c>
      <c r="P5940" s="12" t="n">
        <v>12</v>
      </c>
      <c r="Q5940" s="26"/>
    </row>
    <row r="5941" ht="22.5" customHeight="1">
      <c r="A5941" s="78"/>
      <c r="B5941" s="34"/>
      <c r="C5941" s="13"/>
      <c r="D5941" s="20"/>
      <c r="E5941" s="20"/>
      <c r="F5941" s="20"/>
      <c r="G5941" s="29"/>
      <c r="H5941" s="20"/>
      <c r="I5941" s="20"/>
      <c r="J5941" s="13" t="s">
        <v>128</v>
      </c>
      <c r="K5941" s="15" t="n">
        <v>36383</v>
      </c>
      <c r="L5941" s="15" t="n">
        <v>9190</v>
      </c>
      <c r="M5941" s="16" t="n">
        <v>100</v>
      </c>
      <c r="N5941" s="12" t="n">
        <v>0.001</v>
      </c>
      <c r="O5941" s="12" t="n">
        <v>0.12</v>
      </c>
      <c r="P5941" s="12" t="n">
        <v>12</v>
      </c>
      <c r="Q5941" s="26"/>
    </row>
    <row r="5942" ht="22.5" customHeight="1">
      <c r="A5942" s="78"/>
      <c r="B5942" s="34"/>
      <c r="C5942" s="13" t="n">
        <v>2937658</v>
      </c>
      <c r="D5942" s="13" t="s">
        <v>81</v>
      </c>
      <c r="E5942" s="13" t="s">
        <v>14</v>
      </c>
      <c r="F5942" s="13" t="s">
        <v>15</v>
      </c>
      <c r="G5942" s="24" t="n">
        <v>0.15</v>
      </c>
      <c r="H5942" s="13" t="n">
        <v>100</v>
      </c>
      <c r="I5942" s="21" t="n">
        <f>G5942*H5942*7</f>
        <v>105</v>
      </c>
      <c r="J5942" s="13" t="s">
        <v>126</v>
      </c>
      <c r="K5942" s="15" t="s">
        <v>139</v>
      </c>
      <c r="L5942" s="15"/>
      <c r="M5942" s="16"/>
      <c r="N5942" s="12"/>
      <c r="O5942" s="12"/>
      <c r="P5942" s="12"/>
      <c r="Q5942" s="23" t="n">
        <f>M5944/H5942</f>
        <v>1</v>
      </c>
    </row>
    <row r="5943" ht="22.5" customHeight="1">
      <c r="A5943" s="78"/>
      <c r="B5943" s="34"/>
      <c r="C5943" s="13"/>
      <c r="D5943" s="20"/>
      <c r="E5943" s="20"/>
      <c r="F5943" s="20"/>
      <c r="G5943" s="29"/>
      <c r="H5943" s="20"/>
      <c r="I5943" s="20"/>
      <c r="J5943" s="13" t="s">
        <v>127</v>
      </c>
      <c r="K5943" s="15" t="n">
        <v>4818</v>
      </c>
      <c r="L5943" s="15" t="n">
        <v>2581</v>
      </c>
      <c r="M5943" s="16" t="n">
        <v>100</v>
      </c>
      <c r="N5943" s="12" t="n">
        <v>0.005</v>
      </c>
      <c r="O5943" s="12" t="n">
        <v>0.123</v>
      </c>
      <c r="P5943" s="12" t="n">
        <v>12.3</v>
      </c>
      <c r="Q5943" s="26"/>
    </row>
    <row r="5944" ht="22.5" customHeight="1">
      <c r="A5944" s="78"/>
      <c r="B5944" s="34"/>
      <c r="C5944" s="13"/>
      <c r="D5944" s="20"/>
      <c r="E5944" s="20"/>
      <c r="F5944" s="20"/>
      <c r="G5944" s="29"/>
      <c r="H5944" s="20"/>
      <c r="I5944" s="20"/>
      <c r="J5944" s="13" t="s">
        <v>128</v>
      </c>
      <c r="K5944" s="15" t="n">
        <v>4825</v>
      </c>
      <c r="L5944" s="15" t="n">
        <v>2583</v>
      </c>
      <c r="M5944" s="16" t="n">
        <v>100</v>
      </c>
      <c r="N5944" s="12" t="n">
        <v>0.005</v>
      </c>
      <c r="O5944" s="12" t="n">
        <v>0.123</v>
      </c>
      <c r="P5944" s="12" t="n">
        <v>12.3</v>
      </c>
      <c r="Q5944" s="26"/>
    </row>
    <row r="5945" ht="22.5" customHeight="1">
      <c r="A5945" s="78"/>
      <c r="B5945" s="34"/>
      <c r="C5945" s="13" t="n">
        <v>6706444</v>
      </c>
      <c r="D5945" s="13" t="s">
        <v>82</v>
      </c>
      <c r="E5945" s="13" t="s">
        <v>83</v>
      </c>
      <c r="F5945" s="13" t="s">
        <v>12</v>
      </c>
      <c r="G5945" s="24" t="n">
        <v>0.5</v>
      </c>
      <c r="H5945" s="13" t="n">
        <v>100</v>
      </c>
      <c r="I5945" s="21" t="n">
        <f>G5945*H5945*7</f>
        <v>350</v>
      </c>
      <c r="J5945" s="13" t="s">
        <v>126</v>
      </c>
      <c r="K5945" s="15" t="s">
        <v>139</v>
      </c>
      <c r="L5945" s="15"/>
      <c r="M5945" s="16"/>
      <c r="N5945" s="12"/>
      <c r="O5945" s="12"/>
      <c r="P5945" s="12"/>
      <c r="Q5945" s="23" t="n">
        <f>M5947/H5945</f>
        <v>0.15</v>
      </c>
    </row>
    <row r="5946" ht="22.5" customHeight="1">
      <c r="A5946" s="78"/>
      <c r="B5946" s="34"/>
      <c r="C5946" s="13"/>
      <c r="D5946" s="20"/>
      <c r="E5946" s="20"/>
      <c r="F5946" s="20"/>
      <c r="G5946" s="29"/>
      <c r="H5946" s="20"/>
      <c r="I5946" s="20"/>
      <c r="J5946" s="13" t="s">
        <v>127</v>
      </c>
      <c r="K5946" s="15" t="n">
        <v>29412</v>
      </c>
      <c r="L5946" s="15" t="n">
        <v>2348</v>
      </c>
      <c r="M5946" s="16" t="n">
        <v>9</v>
      </c>
      <c r="N5946" s="12" t="n">
        <v>0.003</v>
      </c>
      <c r="O5946" s="12" t="n">
        <v>0.785</v>
      </c>
      <c r="P5946" s="12" t="n">
        <v>7.0661</v>
      </c>
      <c r="Q5946" s="26"/>
    </row>
    <row r="5947" ht="22.5" customHeight="1">
      <c r="A5947" s="78"/>
      <c r="B5947" s="34"/>
      <c r="C5947" s="13"/>
      <c r="D5947" s="20"/>
      <c r="E5947" s="20"/>
      <c r="F5947" s="20"/>
      <c r="G5947" s="29"/>
      <c r="H5947" s="20"/>
      <c r="I5947" s="20"/>
      <c r="J5947" s="13" t="s">
        <v>128</v>
      </c>
      <c r="K5947" s="15" t="n">
        <v>62643</v>
      </c>
      <c r="L5947" s="15" t="n">
        <v>6572</v>
      </c>
      <c r="M5947" s="16" t="n">
        <v>15</v>
      </c>
      <c r="N5947" s="12" t="n">
        <v>0.002</v>
      </c>
      <c r="O5947" s="12" t="n">
        <v>0.791</v>
      </c>
      <c r="P5947" s="12" t="n">
        <v>11.8711</v>
      </c>
      <c r="Q5947" s="26"/>
    </row>
    <row r="5948" ht="22.5" customHeight="1">
      <c r="A5948" s="78"/>
      <c r="B5948" s="34"/>
      <c r="C5948" s="13" t="n">
        <v>5963354</v>
      </c>
      <c r="D5948" s="13" t="s">
        <v>82</v>
      </c>
      <c r="E5948" s="13" t="s">
        <v>83</v>
      </c>
      <c r="F5948" s="13" t="s">
        <v>15</v>
      </c>
      <c r="G5948" s="24" t="n">
        <v>0.55</v>
      </c>
      <c r="H5948" s="13" t="n">
        <v>500</v>
      </c>
      <c r="I5948" s="21" t="n">
        <f>G5948*H5948*7</f>
        <v>1925</v>
      </c>
      <c r="J5948" s="13" t="s">
        <v>126</v>
      </c>
      <c r="K5948" s="15" t="n">
        <v>2902</v>
      </c>
      <c r="L5948" s="15" t="n">
        <v>379</v>
      </c>
      <c r="M5948" s="16" t="n">
        <v>3</v>
      </c>
      <c r="N5948" s="12" t="n">
        <v>0.005</v>
      </c>
      <c r="O5948" s="12" t="n">
        <v>0.58</v>
      </c>
      <c r="P5948" s="12" t="n">
        <v>1.74</v>
      </c>
      <c r="Q5948" s="23" t="n">
        <f>M5950/H5948</f>
        <v>0.648</v>
      </c>
    </row>
    <row r="5949" ht="22.5" customHeight="1">
      <c r="A5949" s="78"/>
      <c r="B5949" s="34"/>
      <c r="C5949" s="13"/>
      <c r="D5949" s="20"/>
      <c r="E5949" s="20"/>
      <c r="F5949" s="20"/>
      <c r="G5949" s="29"/>
      <c r="H5949" s="20"/>
      <c r="I5949" s="20"/>
      <c r="J5949" s="13" t="s">
        <v>127</v>
      </c>
      <c r="K5949" s="15" t="n">
        <v>124087</v>
      </c>
      <c r="L5949" s="15" t="n">
        <v>30327</v>
      </c>
      <c r="M5949" s="16" t="n">
        <v>115</v>
      </c>
      <c r="N5949" s="12" t="n">
        <v>0.002</v>
      </c>
      <c r="O5949" s="12" t="n">
        <v>0.596</v>
      </c>
      <c r="P5949" s="12" t="n">
        <v>68.542</v>
      </c>
      <c r="Q5949" s="26"/>
    </row>
    <row r="5950" ht="22.5" customHeight="1">
      <c r="A5950" s="78"/>
      <c r="B5950" s="34"/>
      <c r="C5950" s="13"/>
      <c r="D5950" s="20"/>
      <c r="E5950" s="20"/>
      <c r="F5950" s="20"/>
      <c r="G5950" s="29"/>
      <c r="H5950" s="20"/>
      <c r="I5950" s="20"/>
      <c r="J5950" s="13" t="s">
        <v>128</v>
      </c>
      <c r="K5950" s="15" t="n">
        <v>284511</v>
      </c>
      <c r="L5950" s="15" t="n">
        <v>68679</v>
      </c>
      <c r="M5950" s="16" t="n">
        <v>324</v>
      </c>
      <c r="N5950" s="12" t="n">
        <v>0.003</v>
      </c>
      <c r="O5950" s="12" t="n">
        <v>0.594</v>
      </c>
      <c r="P5950" s="12" t="n">
        <v>192.576</v>
      </c>
      <c r="Q5950" s="26"/>
    </row>
    <row r="5951" ht="22.5" customHeight="1">
      <c r="A5951" s="78"/>
      <c r="B5951" s="34"/>
      <c r="C5951" s="13" t="n">
        <v>9686529</v>
      </c>
      <c r="D5951" s="13" t="s">
        <v>82</v>
      </c>
      <c r="E5951" s="13" t="s">
        <v>84</v>
      </c>
      <c r="F5951" s="13" t="s">
        <v>15</v>
      </c>
      <c r="G5951" s="24" t="n">
        <v>0.4</v>
      </c>
      <c r="H5951" s="13" t="n">
        <v>200</v>
      </c>
      <c r="I5951" s="21" t="n">
        <f>G5951*H5951*7</f>
        <v>560</v>
      </c>
      <c r="J5951" s="13" t="s">
        <v>126</v>
      </c>
      <c r="K5951" s="15" t="n">
        <v>491</v>
      </c>
      <c r="L5951" s="15" t="n">
        <v>161</v>
      </c>
      <c r="M5951" s="16" t="n">
        <v>0</v>
      </c>
      <c r="N5951" s="12" t="n">
        <v>0</v>
      </c>
      <c r="O5951" s="12" t="n">
        <v>0</v>
      </c>
      <c r="P5951" s="12" t="n">
        <v>0</v>
      </c>
      <c r="Q5951" s="23" t="n">
        <f>M5953/H5951</f>
        <v>0.19</v>
      </c>
    </row>
    <row r="5952" ht="22.5" customHeight="1">
      <c r="A5952" s="78"/>
      <c r="B5952" s="34"/>
      <c r="C5952" s="13"/>
      <c r="D5952" s="20"/>
      <c r="E5952" s="20"/>
      <c r="F5952" s="20"/>
      <c r="G5952" s="29"/>
      <c r="H5952" s="20"/>
      <c r="I5952" s="20"/>
      <c r="J5952" s="13" t="s">
        <v>127</v>
      </c>
      <c r="K5952" s="15" t="n">
        <v>22141</v>
      </c>
      <c r="L5952" s="15" t="n">
        <v>9307</v>
      </c>
      <c r="M5952" s="16" t="n">
        <v>16</v>
      </c>
      <c r="N5952" s="12" t="n">
        <v>0.001</v>
      </c>
      <c r="O5952" s="12" t="n">
        <v>0.5</v>
      </c>
      <c r="P5952" s="12" t="n">
        <v>8</v>
      </c>
      <c r="Q5952" s="26"/>
    </row>
    <row r="5953" ht="22.5" customHeight="1">
      <c r="A5953" s="78"/>
      <c r="B5953" s="34"/>
      <c r="C5953" s="13"/>
      <c r="D5953" s="20"/>
      <c r="E5953" s="20"/>
      <c r="F5953" s="20"/>
      <c r="G5953" s="29"/>
      <c r="H5953" s="20"/>
      <c r="I5953" s="20"/>
      <c r="J5953" s="13" t="s">
        <v>128</v>
      </c>
      <c r="K5953" s="15" t="n">
        <v>43884</v>
      </c>
      <c r="L5953" s="15" t="n">
        <v>15997</v>
      </c>
      <c r="M5953" s="16" t="n">
        <v>38</v>
      </c>
      <c r="N5953" s="12" t="n">
        <v>0.001</v>
      </c>
      <c r="O5953" s="12" t="n">
        <v>0.5</v>
      </c>
      <c r="P5953" s="12" t="n">
        <v>19</v>
      </c>
      <c r="Q5953" s="26"/>
    </row>
    <row r="5954" ht="22.5" customHeight="1">
      <c r="A5954" s="78"/>
      <c r="B5954" s="34"/>
      <c r="C5954" s="13" t="n">
        <v>5963400</v>
      </c>
      <c r="D5954" s="13" t="s">
        <v>82</v>
      </c>
      <c r="E5954" s="13" t="s">
        <v>85</v>
      </c>
      <c r="F5954" s="13" t="s">
        <v>15</v>
      </c>
      <c r="G5954" s="24" t="n">
        <v>0.2</v>
      </c>
      <c r="H5954" s="13" t="n">
        <v>100</v>
      </c>
      <c r="I5954" s="21" t="n">
        <f>G5954*H5954*7</f>
        <v>140</v>
      </c>
      <c r="J5954" s="13" t="s">
        <v>126</v>
      </c>
      <c r="K5954" s="15" t="n">
        <v>538</v>
      </c>
      <c r="L5954" s="15" t="n">
        <v>92</v>
      </c>
      <c r="M5954" s="16" t="n">
        <v>0</v>
      </c>
      <c r="N5954" s="12" t="n">
        <v>0</v>
      </c>
      <c r="O5954" s="12" t="n">
        <v>0</v>
      </c>
      <c r="P5954" s="12" t="n">
        <v>0</v>
      </c>
      <c r="Q5954" s="23" t="n">
        <f>M5956/H5954</f>
        <v>1</v>
      </c>
    </row>
    <row r="5955" ht="22.5" customHeight="1">
      <c r="A5955" s="78"/>
      <c r="B5955" s="34"/>
      <c r="C5955" s="13"/>
      <c r="D5955" s="20"/>
      <c r="E5955" s="20"/>
      <c r="F5955" s="20"/>
      <c r="G5955" s="106"/>
      <c r="H5955" s="20"/>
      <c r="I5955" s="20"/>
      <c r="J5955" s="13" t="s">
        <v>127</v>
      </c>
      <c r="K5955" s="15" t="n">
        <v>21873</v>
      </c>
      <c r="L5955" s="15" t="n">
        <v>5382</v>
      </c>
      <c r="M5955" s="16" t="n">
        <v>59</v>
      </c>
      <c r="N5955" s="12" t="n">
        <v>0.002</v>
      </c>
      <c r="O5955" s="12" t="n">
        <v>0.213</v>
      </c>
      <c r="P5955" s="12" t="n">
        <v>12.57</v>
      </c>
      <c r="Q5955" s="26"/>
    </row>
    <row r="5956" ht="22.5" customHeight="1">
      <c r="A5956" s="78"/>
      <c r="B5956" s="34"/>
      <c r="C5956" s="13"/>
      <c r="D5956" s="20"/>
      <c r="E5956" s="20"/>
      <c r="F5956" s="20"/>
      <c r="G5956" s="106"/>
      <c r="H5956" s="20"/>
      <c r="I5956" s="20"/>
      <c r="J5956" s="13" t="s">
        <v>128</v>
      </c>
      <c r="K5956" s="15" t="n">
        <v>42915</v>
      </c>
      <c r="L5956" s="15" t="n">
        <v>9473</v>
      </c>
      <c r="M5956" s="16" t="n">
        <v>100</v>
      </c>
      <c r="N5956" s="12" t="n">
        <v>0.002</v>
      </c>
      <c r="O5956" s="12" t="n">
        <v>0.211</v>
      </c>
      <c r="P5956" s="12" t="n">
        <v>21.06</v>
      </c>
      <c r="Q5956" s="26"/>
    </row>
    <row r="5957" ht="22.5" customHeight="1">
      <c r="A5957" s="78"/>
      <c r="B5957" s="34"/>
      <c r="C5957" s="13" t="n">
        <v>10080665</v>
      </c>
      <c r="D5957" s="13" t="s">
        <v>82</v>
      </c>
      <c r="E5957" s="13" t="s">
        <v>86</v>
      </c>
      <c r="F5957" s="13" t="s">
        <v>15</v>
      </c>
      <c r="G5957" s="24" t="n">
        <v>0.38</v>
      </c>
      <c r="H5957" s="13" t="n">
        <v>40</v>
      </c>
      <c r="I5957" s="21" t="n">
        <f>G5957*H5957*7</f>
        <v>106.4</v>
      </c>
      <c r="J5957" s="13" t="s">
        <v>126</v>
      </c>
      <c r="K5957" s="15" t="n">
        <v>11</v>
      </c>
      <c r="L5957" s="15" t="n">
        <v>2</v>
      </c>
      <c r="M5957" s="16" t="n">
        <v>0</v>
      </c>
      <c r="N5957" s="12" t="n">
        <v>0</v>
      </c>
      <c r="O5957" s="12" t="n">
        <v>0</v>
      </c>
      <c r="P5957" s="12" t="n">
        <v>0</v>
      </c>
      <c r="Q5957" s="23" t="n">
        <f>M5959/H5957</f>
        <v>0.4</v>
      </c>
    </row>
    <row r="5958" ht="22.5" customHeight="1">
      <c r="A5958" s="78"/>
      <c r="B5958" s="34"/>
      <c r="C5958" s="13"/>
      <c r="D5958" s="20"/>
      <c r="E5958" s="20"/>
      <c r="F5958" s="20"/>
      <c r="G5958" s="106"/>
      <c r="H5958" s="20"/>
      <c r="I5958" s="20"/>
      <c r="J5958" s="13" t="s">
        <v>127</v>
      </c>
      <c r="K5958" s="15" t="n">
        <v>6410</v>
      </c>
      <c r="L5958" s="15" t="n">
        <v>1866</v>
      </c>
      <c r="M5958" s="16" t="n">
        <v>15</v>
      </c>
      <c r="N5958" s="12" t="n">
        <v>0.003</v>
      </c>
      <c r="O5958" s="12" t="n">
        <v>0.38</v>
      </c>
      <c r="P5958" s="12" t="n">
        <v>5.7</v>
      </c>
      <c r="Q5958" s="26"/>
    </row>
    <row r="5959" ht="22.5" customHeight="1">
      <c r="A5959" s="78"/>
      <c r="B5959" s="34"/>
      <c r="C5959" s="13"/>
      <c r="D5959" s="20"/>
      <c r="E5959" s="20"/>
      <c r="F5959" s="20"/>
      <c r="G5959" s="106"/>
      <c r="H5959" s="20"/>
      <c r="I5959" s="20"/>
      <c r="J5959" s="13" t="s">
        <v>128</v>
      </c>
      <c r="K5959" s="15" t="n">
        <v>9826</v>
      </c>
      <c r="L5959" s="15" t="n">
        <v>2173</v>
      </c>
      <c r="M5959" s="16" t="n">
        <v>16</v>
      </c>
      <c r="N5959" s="12" t="n">
        <v>0.003</v>
      </c>
      <c r="O5959" s="12" t="n">
        <v>0.38</v>
      </c>
      <c r="P5959" s="12" t="n">
        <v>6.08</v>
      </c>
      <c r="Q5959" s="26"/>
    </row>
    <row r="5960" ht="22.5" customHeight="1">
      <c r="A5960" s="78"/>
      <c r="B5960" s="34"/>
      <c r="C5960" s="13" t="n">
        <v>91520433</v>
      </c>
      <c r="D5960" s="13" t="s">
        <v>74</v>
      </c>
      <c r="E5960" s="13" t="s">
        <v>14</v>
      </c>
      <c r="F5960" s="13" t="s">
        <v>15</v>
      </c>
      <c r="G5960" s="24" t="n">
        <v>0.16</v>
      </c>
      <c r="H5960" s="13" t="n">
        <v>200</v>
      </c>
      <c r="I5960" s="21" t="n">
        <f>G5960*H5960*7</f>
        <v>224</v>
      </c>
      <c r="J5960" s="13" t="s">
        <v>126</v>
      </c>
      <c r="K5960" s="15" t="n">
        <v>73</v>
      </c>
      <c r="L5960" s="15" t="n">
        <v>1</v>
      </c>
      <c r="M5960" s="16" t="n">
        <v>0</v>
      </c>
      <c r="N5960" s="12" t="n">
        <v>0</v>
      </c>
      <c r="O5960" s="12" t="n">
        <v>0</v>
      </c>
      <c r="P5960" s="12" t="n">
        <v>0</v>
      </c>
      <c r="Q5960" s="23" t="n">
        <f>M5962/H5960</f>
        <v>0</v>
      </c>
    </row>
    <row r="5961" ht="22.5" customHeight="1">
      <c r="A5961" s="78"/>
      <c r="B5961" s="34"/>
      <c r="C5961" s="13"/>
      <c r="D5961" s="20"/>
      <c r="E5961" s="20"/>
      <c r="F5961" s="20"/>
      <c r="G5961" s="106"/>
      <c r="H5961" s="20"/>
      <c r="I5961" s="20"/>
      <c r="J5961" s="13" t="s">
        <v>127</v>
      </c>
      <c r="K5961" s="15" t="n">
        <v>15836</v>
      </c>
      <c r="L5961" s="15" t="n">
        <v>303</v>
      </c>
      <c r="M5961" s="16" t="n">
        <v>0</v>
      </c>
      <c r="N5961" s="12" t="n">
        <v>0</v>
      </c>
      <c r="O5961" s="12" t="n">
        <v>0</v>
      </c>
      <c r="P5961" s="12" t="n">
        <v>0</v>
      </c>
      <c r="Q5961" s="26"/>
    </row>
    <row r="5962" ht="22.5" customHeight="1">
      <c r="A5962" s="78"/>
      <c r="B5962" s="34"/>
      <c r="C5962" s="13"/>
      <c r="D5962" s="20"/>
      <c r="E5962" s="20"/>
      <c r="F5962" s="20"/>
      <c r="G5962" s="106"/>
      <c r="H5962" s="20"/>
      <c r="I5962" s="20"/>
      <c r="J5962" s="13" t="s">
        <v>128</v>
      </c>
      <c r="K5962" s="15" t="n">
        <v>37013</v>
      </c>
      <c r="L5962" s="15" t="n">
        <v>935</v>
      </c>
      <c r="M5962" s="16" t="n">
        <v>0</v>
      </c>
      <c r="N5962" s="12" t="n">
        <v>0</v>
      </c>
      <c r="O5962" s="12" t="n">
        <v>0</v>
      </c>
      <c r="P5962" s="12" t="n">
        <v>0</v>
      </c>
      <c r="Q5962" s="26"/>
    </row>
    <row r="5963" ht="22.5" customHeight="1">
      <c r="A5963" s="78"/>
      <c r="B5963" s="34"/>
      <c r="C5963" s="13" t="n">
        <v>5623760</v>
      </c>
      <c r="D5963" s="13" t="s">
        <v>89</v>
      </c>
      <c r="E5963" s="13" t="s">
        <v>14</v>
      </c>
      <c r="F5963" s="13" t="s">
        <v>15</v>
      </c>
      <c r="G5963" s="24" t="n">
        <v>0.15</v>
      </c>
      <c r="H5963" s="13" t="n">
        <v>50</v>
      </c>
      <c r="I5963" s="21" t="n">
        <f>G5963*H5963*7</f>
        <v>52.5</v>
      </c>
      <c r="J5963" s="13" t="s">
        <v>126</v>
      </c>
      <c r="K5963" s="15" t="s">
        <v>139</v>
      </c>
      <c r="L5963" s="15"/>
      <c r="M5963" s="16"/>
      <c r="N5963" s="12"/>
      <c r="O5963" s="12"/>
      <c r="P5963" s="12"/>
      <c r="Q5963" s="23" t="n">
        <f>M5965/H5963</f>
        <v>1</v>
      </c>
    </row>
    <row r="5964" ht="22.5" customHeight="1">
      <c r="A5964" s="78"/>
      <c r="B5964" s="34"/>
      <c r="C5964" s="13"/>
      <c r="D5964" s="20"/>
      <c r="E5964" s="20"/>
      <c r="F5964" s="20"/>
      <c r="G5964" s="106"/>
      <c r="H5964" s="20"/>
      <c r="I5964" s="20"/>
      <c r="J5964" s="13" t="s">
        <v>127</v>
      </c>
      <c r="K5964" s="15" t="n">
        <v>6451</v>
      </c>
      <c r="L5964" s="15" t="n">
        <v>1431</v>
      </c>
      <c r="M5964" s="15" t="n">
        <v>50</v>
      </c>
      <c r="N5964" s="12" t="n">
        <v>0.005</v>
      </c>
      <c r="O5964" s="12" t="n">
        <v>0.15</v>
      </c>
      <c r="P5964" s="12" t="n">
        <v>7.5</v>
      </c>
      <c r="Q5964" s="26"/>
    </row>
    <row r="5965" ht="22.5" customHeight="1">
      <c r="A5965" s="78"/>
      <c r="B5965" s="34"/>
      <c r="C5965" s="13"/>
      <c r="D5965" s="20"/>
      <c r="E5965" s="20"/>
      <c r="F5965" s="20"/>
      <c r="G5965" s="106"/>
      <c r="H5965" s="20"/>
      <c r="I5965" s="20"/>
      <c r="J5965" s="13" t="s">
        <v>128</v>
      </c>
      <c r="K5965" s="15" t="n">
        <v>13447</v>
      </c>
      <c r="L5965" s="15" t="n">
        <v>2275</v>
      </c>
      <c r="M5965" s="15" t="n">
        <v>50</v>
      </c>
      <c r="N5965" s="12" t="n">
        <v>0.003</v>
      </c>
      <c r="O5965" s="12" t="n">
        <v>0.15</v>
      </c>
      <c r="P5965" s="12" t="n">
        <v>7.5</v>
      </c>
      <c r="Q5965" s="26"/>
    </row>
    <row r="5966" ht="22.5" customHeight="1">
      <c r="A5966" s="78"/>
      <c r="B5966" s="34"/>
      <c r="C5966" s="13" t="n">
        <v>11078827</v>
      </c>
      <c r="D5966" s="13" t="s">
        <v>82</v>
      </c>
      <c r="E5966" s="13" t="s">
        <v>85</v>
      </c>
      <c r="F5966" s="13" t="s">
        <v>15</v>
      </c>
      <c r="G5966" s="24" t="n">
        <v>0.2</v>
      </c>
      <c r="H5966" s="13" t="n">
        <v>50</v>
      </c>
      <c r="I5966" s="21" t="n">
        <f>G5966*H5966*7</f>
        <v>70</v>
      </c>
      <c r="J5966" s="13" t="s">
        <v>126</v>
      </c>
      <c r="K5966" s="15" t="s">
        <v>139</v>
      </c>
      <c r="L5966" s="15"/>
      <c r="M5966" s="16"/>
      <c r="N5966" s="12"/>
      <c r="O5966" s="12"/>
      <c r="P5966" s="12"/>
      <c r="Q5966" s="23" t="n">
        <f>M5968/H5966</f>
        <v>0</v>
      </c>
    </row>
    <row r="5967" ht="22.5" customHeight="1">
      <c r="A5967" s="78"/>
      <c r="B5967" s="34"/>
      <c r="C5967" s="13"/>
      <c r="D5967" s="20"/>
      <c r="E5967" s="20"/>
      <c r="F5967" s="20"/>
      <c r="G5967" s="106"/>
      <c r="H5967" s="20"/>
      <c r="I5967" s="20"/>
      <c r="J5967" s="13" t="s">
        <v>127</v>
      </c>
      <c r="K5967" s="15" t="n">
        <v>261</v>
      </c>
      <c r="L5967" s="15" t="n">
        <v>119</v>
      </c>
      <c r="M5967" s="16" t="n">
        <v>0</v>
      </c>
      <c r="N5967" s="12" t="n">
        <v>0</v>
      </c>
      <c r="O5967" s="12" t="n">
        <v>0</v>
      </c>
      <c r="P5967" s="12" t="n">
        <v>0</v>
      </c>
      <c r="Q5967" s="26"/>
    </row>
    <row r="5968" ht="22.5" customHeight="1">
      <c r="A5968" s="78"/>
      <c r="B5968" s="34"/>
      <c r="C5968" s="13"/>
      <c r="D5968" s="20"/>
      <c r="E5968" s="20"/>
      <c r="F5968" s="20"/>
      <c r="G5968" s="106"/>
      <c r="H5968" s="20"/>
      <c r="I5968" s="20"/>
      <c r="J5968" s="13" t="s">
        <v>128</v>
      </c>
      <c r="K5968" s="15" t="n">
        <v>522</v>
      </c>
      <c r="L5968" s="15" t="n">
        <v>166</v>
      </c>
      <c r="M5968" s="16" t="n">
        <v>0</v>
      </c>
      <c r="N5968" s="12" t="n">
        <v>0</v>
      </c>
      <c r="O5968" s="12" t="n">
        <v>0</v>
      </c>
      <c r="P5968" s="12" t="n">
        <v>0</v>
      </c>
      <c r="Q5968" s="26"/>
    </row>
    <row r="5969" ht="22.5" customHeight="1">
      <c r="A5969" s="78"/>
      <c r="B5969" s="34"/>
      <c r="C5969" s="13" t="n">
        <v>11078981</v>
      </c>
      <c r="D5969" s="13" t="s">
        <v>82</v>
      </c>
      <c r="E5969" s="13" t="s">
        <v>83</v>
      </c>
      <c r="F5969" s="13" t="s">
        <v>15</v>
      </c>
      <c r="G5969" s="24" t="n">
        <v>0.2</v>
      </c>
      <c r="H5969" s="13" t="n">
        <v>50</v>
      </c>
      <c r="I5969" s="21" t="n">
        <f>G5969*H5969*7</f>
        <v>70</v>
      </c>
      <c r="J5969" s="13" t="s">
        <v>126</v>
      </c>
      <c r="K5969" s="15" t="s">
        <v>139</v>
      </c>
      <c r="L5969" s="15"/>
      <c r="M5969" s="16"/>
      <c r="N5969" s="12"/>
      <c r="O5969" s="12"/>
      <c r="P5969" s="12"/>
      <c r="Q5969" s="23" t="n">
        <f>M5971/H5969</f>
        <v>0</v>
      </c>
    </row>
    <row r="5970" ht="22.5" customHeight="1">
      <c r="A5970" s="78"/>
      <c r="B5970" s="34"/>
      <c r="C5970" s="13"/>
      <c r="D5970" s="20"/>
      <c r="E5970" s="20"/>
      <c r="F5970" s="20"/>
      <c r="G5970" s="106"/>
      <c r="H5970" s="20"/>
      <c r="I5970" s="20"/>
      <c r="J5970" s="13" t="s">
        <v>127</v>
      </c>
      <c r="K5970" s="15" t="n">
        <v>117</v>
      </c>
      <c r="L5970" s="15" t="n">
        <v>9</v>
      </c>
      <c r="M5970" s="16" t="n">
        <v>0</v>
      </c>
      <c r="N5970" s="12" t="n">
        <v>0</v>
      </c>
      <c r="O5970" s="12" t="n">
        <v>0</v>
      </c>
      <c r="P5970" s="12" t="n">
        <v>0</v>
      </c>
      <c r="Q5970" s="26"/>
    </row>
    <row r="5971" ht="22.5" customHeight="1">
      <c r="A5971" s="78"/>
      <c r="B5971" s="34"/>
      <c r="C5971" s="13"/>
      <c r="D5971" s="20"/>
      <c r="E5971" s="20"/>
      <c r="F5971" s="20"/>
      <c r="G5971" s="106"/>
      <c r="H5971" s="20"/>
      <c r="I5971" s="20"/>
      <c r="J5971" s="13" t="s">
        <v>128</v>
      </c>
      <c r="K5971" s="15" t="n">
        <v>252</v>
      </c>
      <c r="L5971" s="15" t="n">
        <v>12</v>
      </c>
      <c r="M5971" s="16" t="n">
        <v>0</v>
      </c>
      <c r="N5971" s="12" t="n">
        <v>0</v>
      </c>
      <c r="O5971" s="12" t="n">
        <v>0</v>
      </c>
      <c r="P5971" s="12" t="n">
        <v>0</v>
      </c>
      <c r="Q5971" s="26"/>
    </row>
    <row r="5972" ht="22.5" customHeight="1">
      <c r="A5972" s="78"/>
      <c r="B5972" s="34"/>
      <c r="C5972" s="13" t="n">
        <v>11080833</v>
      </c>
      <c r="D5972" s="13" t="s">
        <v>82</v>
      </c>
      <c r="E5972" s="13" t="s">
        <v>84</v>
      </c>
      <c r="F5972" s="13" t="s">
        <v>15</v>
      </c>
      <c r="G5972" s="24" t="n">
        <v>0.2</v>
      </c>
      <c r="H5972" s="13" t="n">
        <v>50</v>
      </c>
      <c r="I5972" s="21" t="n">
        <f>G5972*H5972*7</f>
        <v>70</v>
      </c>
      <c r="J5972" s="13" t="s">
        <v>126</v>
      </c>
      <c r="K5972" s="15" t="s">
        <v>139</v>
      </c>
      <c r="L5972" s="15"/>
      <c r="M5972" s="16"/>
      <c r="N5972" s="12"/>
      <c r="O5972" s="12"/>
      <c r="P5972" s="12"/>
      <c r="Q5972" s="23" t="n">
        <f>M5974/H5972</f>
        <v>0</v>
      </c>
    </row>
    <row r="5973" ht="22.5" customHeight="1">
      <c r="A5973" s="78"/>
      <c r="B5973" s="34"/>
      <c r="C5973" s="13"/>
      <c r="D5973" s="20"/>
      <c r="E5973" s="20"/>
      <c r="F5973" s="20"/>
      <c r="G5973" s="106"/>
      <c r="H5973" s="20"/>
      <c r="I5973" s="20"/>
      <c r="J5973" s="13" t="s">
        <v>127</v>
      </c>
      <c r="K5973" s="15" t="n">
        <v>12</v>
      </c>
      <c r="L5973" s="15" t="n">
        <v>0</v>
      </c>
      <c r="M5973" s="16" t="n">
        <v>0</v>
      </c>
      <c r="N5973" s="12" t="n">
        <v>0</v>
      </c>
      <c r="O5973" s="12" t="n">
        <v>0</v>
      </c>
      <c r="P5973" s="12" t="n">
        <v>0</v>
      </c>
      <c r="Q5973" s="26"/>
    </row>
    <row r="5974" ht="22.5" customHeight="1">
      <c r="A5974" s="78"/>
      <c r="B5974" s="34"/>
      <c r="C5974" s="13"/>
      <c r="D5974" s="20"/>
      <c r="E5974" s="20"/>
      <c r="F5974" s="20"/>
      <c r="G5974" s="106"/>
      <c r="H5974" s="20"/>
      <c r="I5974" s="20"/>
      <c r="J5974" s="13" t="s">
        <v>128</v>
      </c>
      <c r="K5974" s="15" t="n">
        <v>29</v>
      </c>
      <c r="L5974" s="15" t="n">
        <v>3</v>
      </c>
      <c r="M5974" s="16" t="n">
        <v>0</v>
      </c>
      <c r="N5974" s="12" t="n">
        <v>0</v>
      </c>
      <c r="O5974" s="12" t="n">
        <v>0</v>
      </c>
      <c r="P5974" s="12" t="n">
        <v>0</v>
      </c>
      <c r="Q5974" s="26"/>
    </row>
    <row r="5975" ht="22.5" customHeight="1">
      <c r="A5975" s="78"/>
      <c r="B5975" s="34"/>
      <c r="C5975" s="13" t="n">
        <v>11081056</v>
      </c>
      <c r="D5975" s="13" t="s">
        <v>82</v>
      </c>
      <c r="E5975" s="13" t="s">
        <v>86</v>
      </c>
      <c r="F5975" s="13" t="s">
        <v>15</v>
      </c>
      <c r="G5975" s="24" t="n">
        <v>0.2</v>
      </c>
      <c r="H5975" s="13" t="n">
        <v>50</v>
      </c>
      <c r="I5975" s="21" t="n">
        <f>G5975*H5975*7</f>
        <v>70</v>
      </c>
      <c r="J5975" s="13" t="s">
        <v>126</v>
      </c>
      <c r="K5975" s="15" t="s">
        <v>139</v>
      </c>
      <c r="L5975" s="15"/>
      <c r="M5975" s="16"/>
      <c r="N5975" s="12"/>
      <c r="O5975" s="12"/>
      <c r="P5975" s="12"/>
      <c r="Q5975" s="23" t="n">
        <f>M5977/H5975</f>
        <v>0</v>
      </c>
    </row>
    <row r="5976" ht="22.5" customHeight="1">
      <c r="A5976" s="78"/>
      <c r="B5976" s="34"/>
      <c r="C5976" s="13"/>
      <c r="D5976" s="20"/>
      <c r="E5976" s="20"/>
      <c r="F5976" s="20"/>
      <c r="G5976" s="106"/>
      <c r="H5976" s="20"/>
      <c r="I5976" s="20"/>
      <c r="J5976" s="13" t="s">
        <v>127</v>
      </c>
      <c r="K5976" s="15" t="n">
        <v>55</v>
      </c>
      <c r="L5976" s="15" t="n">
        <v>11</v>
      </c>
      <c r="M5976" s="16" t="n">
        <v>0</v>
      </c>
      <c r="N5976" s="12" t="n">
        <v>0</v>
      </c>
      <c r="O5976" s="12" t="n">
        <v>0</v>
      </c>
      <c r="P5976" s="12" t="n">
        <v>0</v>
      </c>
      <c r="Q5976" s="26"/>
    </row>
    <row r="5977" ht="22.5" customHeight="1">
      <c r="A5977" s="78"/>
      <c r="B5977" s="34"/>
      <c r="C5977" s="13"/>
      <c r="D5977" s="20"/>
      <c r="E5977" s="20"/>
      <c r="F5977" s="20"/>
      <c r="G5977" s="106"/>
      <c r="H5977" s="20"/>
      <c r="I5977" s="20"/>
      <c r="J5977" s="13" t="s">
        <v>128</v>
      </c>
      <c r="K5977" s="15" t="n">
        <v>157</v>
      </c>
      <c r="L5977" s="15" t="n">
        <v>29</v>
      </c>
      <c r="M5977" s="16" t="n">
        <v>0</v>
      </c>
      <c r="N5977" s="12" t="n">
        <v>0</v>
      </c>
      <c r="O5977" s="12" t="n">
        <v>0</v>
      </c>
      <c r="P5977" s="12" t="n">
        <v>0</v>
      </c>
      <c r="Q5977" s="26"/>
    </row>
    <row r="5978" ht="22.5" customHeight="1">
      <c r="A5978" s="78"/>
      <c r="B5978" s="34"/>
      <c r="C5978" s="13" t="n">
        <v>11078963</v>
      </c>
      <c r="D5978" s="13" t="s">
        <v>81</v>
      </c>
      <c r="E5978" s="13" t="s">
        <v>14</v>
      </c>
      <c r="F5978" s="13" t="s">
        <v>15</v>
      </c>
      <c r="G5978" s="24" t="n">
        <v>0.4</v>
      </c>
      <c r="H5978" s="13" t="n">
        <v>100</v>
      </c>
      <c r="I5978" s="21" t="n">
        <f>G5978*H5978*7</f>
        <v>280</v>
      </c>
      <c r="J5978" s="13" t="s">
        <v>126</v>
      </c>
      <c r="K5978" s="15" t="s">
        <v>139</v>
      </c>
      <c r="L5978" s="15"/>
      <c r="M5978" s="16"/>
      <c r="N5978" s="12"/>
      <c r="O5978" s="12"/>
      <c r="P5978" s="12"/>
      <c r="Q5978" s="23" t="n">
        <f>M5980/H5978</f>
        <v>0.23</v>
      </c>
    </row>
    <row r="5979" ht="22.5" customHeight="1">
      <c r="A5979" s="78"/>
      <c r="B5979" s="34"/>
      <c r="C5979" s="13"/>
      <c r="D5979" s="20"/>
      <c r="E5979" s="20"/>
      <c r="F5979" s="20"/>
      <c r="G5979" s="106"/>
      <c r="H5979" s="20"/>
      <c r="I5979" s="20"/>
      <c r="J5979" s="13" t="s">
        <v>127</v>
      </c>
      <c r="K5979" s="15" t="n">
        <v>1902</v>
      </c>
      <c r="L5979" s="15" t="n">
        <v>111</v>
      </c>
      <c r="M5979" s="16" t="n">
        <v>8</v>
      </c>
      <c r="N5979" s="12" t="n">
        <v>0.029</v>
      </c>
      <c r="O5979" s="12" t="n">
        <v>0.4</v>
      </c>
      <c r="P5979" s="12" t="n">
        <v>3.2</v>
      </c>
      <c r="Q5979" s="26"/>
    </row>
    <row r="5980" ht="22.5" customHeight="1">
      <c r="A5980" s="78"/>
      <c r="B5980" s="34"/>
      <c r="C5980" s="13"/>
      <c r="D5980" s="20"/>
      <c r="E5980" s="20"/>
      <c r="F5980" s="20"/>
      <c r="G5980" s="106"/>
      <c r="H5980" s="20"/>
      <c r="I5980" s="20"/>
      <c r="J5980" s="13" t="s">
        <v>128</v>
      </c>
      <c r="K5980" s="15" t="n">
        <v>5253</v>
      </c>
      <c r="L5980" s="15" t="n">
        <v>394</v>
      </c>
      <c r="M5980" s="16" t="n">
        <v>23</v>
      </c>
      <c r="N5980" s="12" t="n">
        <v>0.023</v>
      </c>
      <c r="O5980" s="12" t="n">
        <v>0.4</v>
      </c>
      <c r="P5980" s="12" t="n">
        <v>9.2</v>
      </c>
      <c r="Q5980" s="26"/>
    </row>
    <row r="5981" ht="22.5" customHeight="1">
      <c r="A5981" s="78"/>
      <c r="B5981" s="34"/>
      <c r="C5981" s="13" t="n">
        <v>91538300</v>
      </c>
      <c r="D5981" s="13" t="s">
        <v>74</v>
      </c>
      <c r="E5981" s="13" t="s">
        <v>36</v>
      </c>
      <c r="F5981" s="13" t="s">
        <v>15</v>
      </c>
      <c r="G5981" s="24" t="n">
        <v>0.14</v>
      </c>
      <c r="H5981" s="13" t="n">
        <v>300</v>
      </c>
      <c r="I5981" s="21" t="n">
        <f>G5981*H5981*7</f>
        <v>294</v>
      </c>
      <c r="J5981" s="13" t="s">
        <v>126</v>
      </c>
      <c r="K5981" s="15" t="s">
        <v>139</v>
      </c>
      <c r="L5981" s="15"/>
      <c r="M5981" s="16"/>
      <c r="N5981" s="12"/>
      <c r="O5981" s="12"/>
      <c r="P5981" s="12"/>
      <c r="Q5981" s="23" t="n">
        <f>M5983/H5981</f>
        <v>0.01</v>
      </c>
    </row>
    <row r="5982" ht="22.5" customHeight="1">
      <c r="A5982" s="78"/>
      <c r="B5982" s="34"/>
      <c r="C5982" s="13"/>
      <c r="D5982" s="20"/>
      <c r="E5982" s="20"/>
      <c r="F5982" s="20"/>
      <c r="G5982" s="106"/>
      <c r="H5982" s="20"/>
      <c r="I5982" s="20"/>
      <c r="J5982" s="13" t="s">
        <v>127</v>
      </c>
      <c r="K5982" s="15" t="n">
        <v>1720</v>
      </c>
      <c r="L5982" s="15" t="n">
        <v>309</v>
      </c>
      <c r="M5982" s="16" t="n">
        <v>2</v>
      </c>
      <c r="N5982" s="12" t="n">
        <v>0.001</v>
      </c>
      <c r="O5982" s="12" t="n">
        <v>0.14</v>
      </c>
      <c r="P5982" s="12" t="n">
        <v>0.28</v>
      </c>
      <c r="Q5982" s="26"/>
    </row>
    <row r="5983" ht="22.5" customHeight="1">
      <c r="A5983" s="78"/>
      <c r="B5983" s="34"/>
      <c r="C5983" s="13"/>
      <c r="D5983" s="20"/>
      <c r="E5983" s="20"/>
      <c r="F5983" s="20"/>
      <c r="G5983" s="106"/>
      <c r="H5983" s="20"/>
      <c r="I5983" s="20"/>
      <c r="J5983" s="13" t="s">
        <v>128</v>
      </c>
      <c r="K5983" s="15" t="n">
        <v>3103</v>
      </c>
      <c r="L5983" s="15" t="n">
        <v>510</v>
      </c>
      <c r="M5983" s="16" t="n">
        <v>3</v>
      </c>
      <c r="N5983" s="12" t="n">
        <v>0.001</v>
      </c>
      <c r="O5983" s="12" t="n">
        <v>0.14</v>
      </c>
      <c r="P5983" s="12" t="n">
        <v>0.42</v>
      </c>
      <c r="Q5983" s="26"/>
    </row>
    <row r="5984" ht="22.5" customHeight="1">
      <c r="A5984" s="78"/>
      <c r="B5984" s="34"/>
      <c r="C5984" s="13" t="n">
        <v>91538301</v>
      </c>
      <c r="D5984" s="13" t="s">
        <v>74</v>
      </c>
      <c r="E5984" s="13" t="s">
        <v>14</v>
      </c>
      <c r="F5984" s="13" t="s">
        <v>15</v>
      </c>
      <c r="G5984" s="24" t="n">
        <v>0.22</v>
      </c>
      <c r="H5984" s="13" t="n">
        <v>200</v>
      </c>
      <c r="I5984" s="21" t="n">
        <f>G5984*H5984*7</f>
        <v>308</v>
      </c>
      <c r="J5984" s="13" t="s">
        <v>126</v>
      </c>
      <c r="K5984" s="15" t="s">
        <v>139</v>
      </c>
      <c r="L5984" s="15"/>
      <c r="M5984" s="16"/>
      <c r="N5984" s="12"/>
      <c r="O5984" s="12"/>
      <c r="P5984" s="12"/>
      <c r="Q5984" s="23" t="n">
        <f>M5986/H5984</f>
        <v>0.005</v>
      </c>
    </row>
    <row r="5985" ht="22.5" customHeight="1">
      <c r="A5985" s="78"/>
      <c r="B5985" s="34"/>
      <c r="C5985" s="13"/>
      <c r="D5985" s="20"/>
      <c r="E5985" s="20"/>
      <c r="F5985" s="20"/>
      <c r="G5985" s="106"/>
      <c r="H5985" s="20"/>
      <c r="I5985" s="20"/>
      <c r="J5985" s="13" t="s">
        <v>127</v>
      </c>
      <c r="K5985" s="15" t="n">
        <v>168</v>
      </c>
      <c r="L5985" s="15" t="n">
        <v>55</v>
      </c>
      <c r="M5985" s="16" t="n">
        <v>0</v>
      </c>
      <c r="N5985" s="12" t="n">
        <v>0</v>
      </c>
      <c r="O5985" s="12" t="n">
        <v>0</v>
      </c>
      <c r="P5985" s="12" t="n">
        <v>0</v>
      </c>
      <c r="Q5985" s="26"/>
    </row>
    <row r="5986" ht="22.5" customHeight="1">
      <c r="A5986" s="78"/>
      <c r="B5986" s="34"/>
      <c r="C5986" s="13"/>
      <c r="D5986" s="20"/>
      <c r="E5986" s="20"/>
      <c r="F5986" s="20"/>
      <c r="G5986" s="106"/>
      <c r="H5986" s="20"/>
      <c r="I5986" s="20"/>
      <c r="J5986" s="13" t="s">
        <v>128</v>
      </c>
      <c r="K5986" s="15" t="n">
        <v>399</v>
      </c>
      <c r="L5986" s="15" t="n">
        <v>116</v>
      </c>
      <c r="M5986" s="16" t="n">
        <v>1</v>
      </c>
      <c r="N5986" s="12" t="n">
        <v>0.002</v>
      </c>
      <c r="O5986" s="12" t="n">
        <v>0.22</v>
      </c>
      <c r="P5986" s="12" t="n">
        <v>0.22</v>
      </c>
      <c r="Q5986" s="26"/>
    </row>
    <row r="5987" ht="22.5" customHeight="1">
      <c r="A5987" s="78"/>
      <c r="B5987" s="34"/>
      <c r="C5987" s="13" t="n">
        <v>91538306</v>
      </c>
      <c r="D5987" s="13" t="s">
        <v>74</v>
      </c>
      <c r="E5987" s="13" t="s">
        <v>71</v>
      </c>
      <c r="F5987" s="13" t="s">
        <v>15</v>
      </c>
      <c r="G5987" s="24" t="n">
        <v>0.18</v>
      </c>
      <c r="H5987" s="13" t="n">
        <v>250</v>
      </c>
      <c r="I5987" s="21" t="n">
        <f>G5987*H5987*7</f>
        <v>315</v>
      </c>
      <c r="J5987" s="13" t="s">
        <v>126</v>
      </c>
      <c r="K5987" s="15" t="s">
        <v>139</v>
      </c>
      <c r="L5987" s="15"/>
      <c r="M5987" s="16"/>
      <c r="N5987" s="12"/>
      <c r="O5987" s="12"/>
      <c r="P5987" s="12"/>
      <c r="Q5987" s="23" t="n">
        <f>M5989/H5987</f>
        <v>0</v>
      </c>
    </row>
    <row r="5988" ht="22.5" customHeight="1">
      <c r="A5988" s="78"/>
      <c r="B5988" s="34"/>
      <c r="C5988" s="13"/>
      <c r="D5988" s="20"/>
      <c r="E5988" s="20"/>
      <c r="F5988" s="20"/>
      <c r="G5988" s="106"/>
      <c r="H5988" s="20"/>
      <c r="I5988" s="20"/>
      <c r="J5988" s="13" t="s">
        <v>127</v>
      </c>
      <c r="K5988" s="15" t="n">
        <v>867</v>
      </c>
      <c r="L5988" s="15" t="n">
        <v>211</v>
      </c>
      <c r="M5988" s="16" t="n">
        <v>0</v>
      </c>
      <c r="N5988" s="12" t="n">
        <v>0</v>
      </c>
      <c r="O5988" s="12" t="n">
        <v>0</v>
      </c>
      <c r="P5988" s="12" t="n">
        <v>0</v>
      </c>
      <c r="Q5988" s="26"/>
    </row>
    <row r="5989" ht="22.5" customHeight="1">
      <c r="A5989" s="78"/>
      <c r="B5989" s="34"/>
      <c r="C5989" s="13"/>
      <c r="D5989" s="20"/>
      <c r="E5989" s="20"/>
      <c r="F5989" s="20"/>
      <c r="G5989" s="106"/>
      <c r="H5989" s="20"/>
      <c r="I5989" s="20"/>
      <c r="J5989" s="13" t="s">
        <v>128</v>
      </c>
      <c r="K5989" s="15" t="n">
        <v>1510</v>
      </c>
      <c r="L5989" s="15" t="n">
        <v>373</v>
      </c>
      <c r="M5989" s="16" t="n">
        <v>0</v>
      </c>
      <c r="N5989" s="12" t="n">
        <v>0</v>
      </c>
      <c r="O5989" s="12" t="n">
        <v>0</v>
      </c>
      <c r="P5989" s="12" t="n">
        <v>0</v>
      </c>
      <c r="Q5989" s="26"/>
    </row>
    <row r="5990" ht="22.5" customHeight="1">
      <c r="A5990" s="78"/>
      <c r="B5990" s="34"/>
      <c r="C5990" s="13" t="n">
        <v>91538307</v>
      </c>
      <c r="D5990" s="13" t="s">
        <v>74</v>
      </c>
      <c r="E5990" s="13" t="s">
        <v>17</v>
      </c>
      <c r="F5990" s="13" t="s">
        <v>15</v>
      </c>
      <c r="G5990" s="24" t="n">
        <v>0.22</v>
      </c>
      <c r="H5990" s="13" t="n">
        <v>200</v>
      </c>
      <c r="I5990" s="21" t="n">
        <f>G5990*H5990*7</f>
        <v>308</v>
      </c>
      <c r="J5990" s="13" t="s">
        <v>126</v>
      </c>
      <c r="K5990" s="15" t="s">
        <v>139</v>
      </c>
      <c r="L5990" s="15"/>
      <c r="M5990" s="16"/>
      <c r="N5990" s="12"/>
      <c r="O5990" s="12"/>
      <c r="P5990" s="12"/>
      <c r="Q5990" s="23" t="n">
        <f>M5992/H5990</f>
        <v>0</v>
      </c>
    </row>
    <row r="5991" ht="22.5" customHeight="1">
      <c r="A5991" s="78"/>
      <c r="B5991" s="34"/>
      <c r="C5991" s="13"/>
      <c r="D5991" s="20"/>
      <c r="E5991" s="20"/>
      <c r="F5991" s="20"/>
      <c r="G5991" s="106"/>
      <c r="H5991" s="20"/>
      <c r="I5991" s="20"/>
      <c r="J5991" s="13" t="s">
        <v>127</v>
      </c>
      <c r="K5991" s="15" t="n">
        <v>17</v>
      </c>
      <c r="L5991" s="15" t="n">
        <v>2</v>
      </c>
      <c r="M5991" s="16" t="n">
        <v>0</v>
      </c>
      <c r="N5991" s="12" t="n">
        <v>0</v>
      </c>
      <c r="O5991" s="12" t="n">
        <v>0</v>
      </c>
      <c r="P5991" s="12" t="n">
        <v>0</v>
      </c>
      <c r="Q5991" s="26"/>
    </row>
    <row r="5992" ht="22.5" customHeight="1">
      <c r="A5992" s="78"/>
      <c r="B5992" s="34"/>
      <c r="C5992" s="13"/>
      <c r="D5992" s="20"/>
      <c r="E5992" s="20"/>
      <c r="F5992" s="20"/>
      <c r="G5992" s="106"/>
      <c r="H5992" s="20"/>
      <c r="I5992" s="20"/>
      <c r="J5992" s="13" t="s">
        <v>128</v>
      </c>
      <c r="K5992" s="15" t="n">
        <v>28</v>
      </c>
      <c r="L5992" s="15" t="n">
        <v>5</v>
      </c>
      <c r="M5992" s="16" t="n">
        <v>0</v>
      </c>
      <c r="N5992" s="12" t="n">
        <v>0</v>
      </c>
      <c r="O5992" s="12" t="n">
        <v>0</v>
      </c>
      <c r="P5992" s="12" t="n">
        <v>0</v>
      </c>
      <c r="Q5992" s="26"/>
    </row>
    <row r="5993" ht="22.5" customHeight="1">
      <c r="A5993" s="78"/>
      <c r="B5993" s="34"/>
      <c r="C5993" s="13" t="n">
        <v>91538308</v>
      </c>
      <c r="D5993" s="13" t="s">
        <v>74</v>
      </c>
      <c r="E5993" s="13" t="s">
        <v>11</v>
      </c>
      <c r="F5993" s="13" t="s">
        <v>15</v>
      </c>
      <c r="G5993" s="24" t="n">
        <v>0.18</v>
      </c>
      <c r="H5993" s="13" t="n">
        <v>200</v>
      </c>
      <c r="I5993" s="21" t="n">
        <f>G5993*H5993*7</f>
        <v>252</v>
      </c>
      <c r="J5993" s="13" t="s">
        <v>126</v>
      </c>
      <c r="K5993" s="15" t="s">
        <v>139</v>
      </c>
      <c r="L5993" s="15"/>
      <c r="M5993" s="16"/>
      <c r="N5993" s="12"/>
      <c r="O5993" s="12"/>
      <c r="P5993" s="12"/>
      <c r="Q5993" s="23" t="n">
        <f>M5995/H5993</f>
        <v>0</v>
      </c>
    </row>
    <row r="5994" ht="22.5" customHeight="1">
      <c r="A5994" s="78"/>
      <c r="B5994" s="34"/>
      <c r="C5994" s="13"/>
      <c r="D5994" s="20"/>
      <c r="E5994" s="20"/>
      <c r="F5994" s="20"/>
      <c r="G5994" s="106"/>
      <c r="H5994" s="20"/>
      <c r="I5994" s="20"/>
      <c r="J5994" s="13" t="s">
        <v>127</v>
      </c>
      <c r="K5994" s="15" t="n">
        <v>36</v>
      </c>
      <c r="L5994" s="15" t="n">
        <v>2</v>
      </c>
      <c r="M5994" s="16" t="n">
        <v>0</v>
      </c>
      <c r="N5994" s="12" t="n">
        <v>0</v>
      </c>
      <c r="O5994" s="12" t="n">
        <v>0</v>
      </c>
      <c r="P5994" s="12" t="n">
        <v>0</v>
      </c>
      <c r="Q5994" s="26"/>
    </row>
    <row r="5995" ht="22.5" customHeight="1">
      <c r="A5995" s="78"/>
      <c r="B5995" s="34"/>
      <c r="C5995" s="13"/>
      <c r="D5995" s="20"/>
      <c r="E5995" s="20"/>
      <c r="F5995" s="20"/>
      <c r="G5995" s="106"/>
      <c r="H5995" s="20"/>
      <c r="I5995" s="20"/>
      <c r="J5995" s="13" t="s">
        <v>128</v>
      </c>
      <c r="K5995" s="15" t="n">
        <v>83</v>
      </c>
      <c r="L5995" s="15" t="n">
        <v>7</v>
      </c>
      <c r="M5995" s="16" t="n">
        <v>0</v>
      </c>
      <c r="N5995" s="12" t="n">
        <v>0</v>
      </c>
      <c r="O5995" s="12" t="n">
        <v>0</v>
      </c>
      <c r="P5995" s="12" t="n">
        <v>0</v>
      </c>
      <c r="Q5995" s="26"/>
    </row>
    <row r="5996" ht="22.5" customHeight="1">
      <c r="A5996" s="78"/>
      <c r="B5996" s="34"/>
      <c r="C5996" s="13" t="n">
        <v>91538309</v>
      </c>
      <c r="D5996" s="13" t="s">
        <v>74</v>
      </c>
      <c r="E5996" s="13" t="s">
        <v>46</v>
      </c>
      <c r="F5996" s="13" t="s">
        <v>15</v>
      </c>
      <c r="G5996" s="24" t="n">
        <v>0.18</v>
      </c>
      <c r="H5996" s="13" t="n">
        <v>198</v>
      </c>
      <c r="I5996" s="21" t="n">
        <f>G5996*H5996*7</f>
        <v>249.48</v>
      </c>
      <c r="J5996" s="13" t="s">
        <v>126</v>
      </c>
      <c r="K5996" s="15" t="s">
        <v>139</v>
      </c>
      <c r="L5996" s="15"/>
      <c r="M5996" s="16"/>
      <c r="N5996" s="12"/>
      <c r="O5996" s="12"/>
      <c r="P5996" s="12"/>
      <c r="Q5996" s="23" t="n">
        <f>M5998/H5996</f>
        <v>0.0101010101010101</v>
      </c>
    </row>
    <row r="5997" ht="22.5" customHeight="1">
      <c r="A5997" s="78"/>
      <c r="B5997" s="34"/>
      <c r="C5997" s="13"/>
      <c r="D5997" s="20"/>
      <c r="E5997" s="20"/>
      <c r="F5997" s="20"/>
      <c r="G5997" s="106"/>
      <c r="H5997" s="20"/>
      <c r="I5997" s="20"/>
      <c r="J5997" s="13" t="s">
        <v>127</v>
      </c>
      <c r="K5997" s="15" t="n">
        <v>124</v>
      </c>
      <c r="L5997" s="15" t="n">
        <v>13</v>
      </c>
      <c r="M5997" s="16" t="n">
        <v>1</v>
      </c>
      <c r="N5997" s="12" t="n">
        <v>0.014</v>
      </c>
      <c r="O5997" s="12" t="n">
        <v>0.18</v>
      </c>
      <c r="P5997" s="12" t="n">
        <v>0.18</v>
      </c>
      <c r="Q5997" s="26"/>
    </row>
    <row r="5998" ht="22.5" customHeight="1">
      <c r="A5998" s="78"/>
      <c r="B5998" s="34"/>
      <c r="C5998" s="13"/>
      <c r="D5998" s="20"/>
      <c r="E5998" s="20"/>
      <c r="F5998" s="20"/>
      <c r="G5998" s="106"/>
      <c r="H5998" s="20"/>
      <c r="I5998" s="20"/>
      <c r="J5998" s="13" t="s">
        <v>128</v>
      </c>
      <c r="K5998" s="15" t="n">
        <v>253</v>
      </c>
      <c r="L5998" s="15" t="n">
        <v>32</v>
      </c>
      <c r="M5998" s="16" t="n">
        <v>2</v>
      </c>
      <c r="N5998" s="12" t="n">
        <v>0.011</v>
      </c>
      <c r="O5998" s="12" t="n">
        <v>0.18</v>
      </c>
      <c r="P5998" s="12" t="n">
        <v>0.36</v>
      </c>
      <c r="Q5998" s="26"/>
    </row>
    <row r="5999" ht="22.5" customHeight="1">
      <c r="A5999" s="78"/>
      <c r="B5999" s="34"/>
      <c r="C5999" s="13" t="n">
        <v>11511535</v>
      </c>
      <c r="D5999" s="13" t="s">
        <v>81</v>
      </c>
      <c r="E5999" s="13" t="s">
        <v>14</v>
      </c>
      <c r="F5999" s="13" t="s">
        <v>26</v>
      </c>
      <c r="G5999" s="24" t="n">
        <v>0.3</v>
      </c>
      <c r="H5999" s="13" t="n">
        <v>200</v>
      </c>
      <c r="I5999" s="21" t="n">
        <f>G5999*H5999*7</f>
        <v>420</v>
      </c>
      <c r="J5999" s="13" t="s">
        <v>126</v>
      </c>
      <c r="K5999" s="15" t="n">
        <v>20657</v>
      </c>
      <c r="L5999" s="15" t="n">
        <v>100</v>
      </c>
      <c r="M5999" s="16" t="n">
        <v>5</v>
      </c>
      <c r="N5999" s="12" t="n">
        <v>0.02</v>
      </c>
      <c r="O5999" s="12" t="n">
        <v>0.49</v>
      </c>
      <c r="P5999" s="12" t="n">
        <v>2.45</v>
      </c>
      <c r="Q5999" s="23" t="n">
        <f>M6001/H5999</f>
        <v>1.005</v>
      </c>
    </row>
    <row r="6000" ht="22.5" customHeight="1">
      <c r="A6000" s="78"/>
      <c r="B6000" s="34"/>
      <c r="C6000" s="13"/>
      <c r="D6000" s="20"/>
      <c r="E6000" s="20"/>
      <c r="F6000" s="20"/>
      <c r="G6000" s="106"/>
      <c r="H6000" s="20"/>
      <c r="I6000" s="20"/>
      <c r="J6000" s="13" t="s">
        <v>127</v>
      </c>
      <c r="K6000" s="15" t="n">
        <v>454591</v>
      </c>
      <c r="L6000" s="15" t="n">
        <v>1470</v>
      </c>
      <c r="M6000" s="16" t="n">
        <v>119</v>
      </c>
      <c r="N6000" s="12" t="n">
        <v>0.03</v>
      </c>
      <c r="O6000" s="12" t="n">
        <v>0.39</v>
      </c>
      <c r="P6000" s="12" t="n">
        <v>45.9</v>
      </c>
      <c r="Q6000" s="26"/>
    </row>
    <row r="6001" ht="22.5" customHeight="1">
      <c r="A6001" s="78"/>
      <c r="B6001" s="34"/>
      <c r="C6001" s="13"/>
      <c r="D6001" s="20"/>
      <c r="E6001" s="20"/>
      <c r="F6001" s="20"/>
      <c r="G6001" s="106"/>
      <c r="H6001" s="20"/>
      <c r="I6001" s="47"/>
      <c r="J6001" s="38" t="s">
        <v>128</v>
      </c>
      <c r="K6001" s="15" t="n">
        <v>608508</v>
      </c>
      <c r="L6001" s="15" t="n">
        <v>1945</v>
      </c>
      <c r="M6001" s="16" t="n">
        <v>201</v>
      </c>
      <c r="N6001" s="12" t="n">
        <v>0.03</v>
      </c>
      <c r="O6001" s="12" t="n">
        <v>0.3</v>
      </c>
      <c r="P6001" s="12" t="n">
        <v>60.28</v>
      </c>
      <c r="Q6001" s="26"/>
    </row>
    <row r="6002" ht="22.5" customHeight="1">
      <c r="A6002" s="78"/>
      <c r="B6002" s="34"/>
      <c r="C6002" s="13" t="n">
        <v>11792342</v>
      </c>
      <c r="D6002" s="13" t="s">
        <v>87</v>
      </c>
      <c r="E6002" s="13" t="s">
        <v>42</v>
      </c>
      <c r="F6002" s="13" t="s">
        <v>15</v>
      </c>
      <c r="G6002" s="24" t="n">
        <v>0.2</v>
      </c>
      <c r="H6002" s="52" t="n">
        <v>40</v>
      </c>
      <c r="I6002" s="21" t="n">
        <f>G6002*H6002*7</f>
        <v>56</v>
      </c>
      <c r="J6002" s="13" t="s">
        <v>126</v>
      </c>
      <c r="K6002" s="15" t="n">
        <v>71</v>
      </c>
      <c r="L6002" s="15" t="n">
        <v>11</v>
      </c>
      <c r="M6002" s="16" t="n">
        <v>0</v>
      </c>
      <c r="N6002" s="12" t="n">
        <v>0</v>
      </c>
      <c r="O6002" s="12" t="n">
        <v>0</v>
      </c>
      <c r="P6002" s="12" t="n">
        <v>0</v>
      </c>
      <c r="Q6002" s="23" t="n">
        <f>M6004/H6002</f>
        <v>0.025</v>
      </c>
    </row>
    <row r="6003" ht="22.5" customHeight="1">
      <c r="A6003" s="78"/>
      <c r="B6003" s="34"/>
      <c r="C6003" s="13"/>
      <c r="D6003" s="20"/>
      <c r="E6003" s="20"/>
      <c r="F6003" s="20"/>
      <c r="G6003" s="106"/>
      <c r="H6003" s="54"/>
      <c r="I6003" s="20"/>
      <c r="J6003" s="13" t="s">
        <v>127</v>
      </c>
      <c r="K6003" s="15" t="n">
        <v>7671</v>
      </c>
      <c r="L6003" s="15" t="n">
        <v>479</v>
      </c>
      <c r="M6003" s="16" t="n">
        <v>0</v>
      </c>
      <c r="N6003" s="12" t="n">
        <v>0</v>
      </c>
      <c r="O6003" s="12" t="n">
        <v>0</v>
      </c>
      <c r="P6003" s="12" t="n">
        <v>0</v>
      </c>
      <c r="Q6003" s="26"/>
    </row>
    <row r="6004" ht="22.5" customHeight="1">
      <c r="A6004" s="78"/>
      <c r="B6004" s="34"/>
      <c r="C6004" s="13"/>
      <c r="D6004" s="20"/>
      <c r="E6004" s="20"/>
      <c r="F6004" s="20"/>
      <c r="G6004" s="107"/>
      <c r="H6004" s="55"/>
      <c r="I6004" s="20"/>
      <c r="J6004" s="13" t="s">
        <v>128</v>
      </c>
      <c r="K6004" s="15" t="n">
        <v>14822</v>
      </c>
      <c r="L6004" s="15" t="n">
        <v>991</v>
      </c>
      <c r="M6004" s="16" t="n">
        <v>1</v>
      </c>
      <c r="N6004" s="12" t="n">
        <v>0</v>
      </c>
      <c r="O6004" s="12" t="n">
        <v>0.2</v>
      </c>
      <c r="P6004" s="12" t="n">
        <v>0.2</v>
      </c>
      <c r="Q6004" s="26"/>
    </row>
    <row r="6005" ht="22.5" customHeight="1">
      <c r="A6005" s="78"/>
      <c r="B6005" s="34"/>
      <c r="C6005" s="13" t="n">
        <v>5365722</v>
      </c>
      <c r="D6005" s="13" t="s">
        <v>67</v>
      </c>
      <c r="E6005" s="13" t="s">
        <v>65</v>
      </c>
      <c r="F6005" s="13" t="s">
        <v>12</v>
      </c>
      <c r="G6005" s="24" t="n">
        <v>0.3</v>
      </c>
      <c r="H6005" s="52" t="n">
        <v>50</v>
      </c>
      <c r="I6005" s="21" t="n">
        <f>G6005*H6005*7</f>
        <v>105</v>
      </c>
      <c r="J6005" s="13" t="s">
        <v>126</v>
      </c>
      <c r="K6005" s="15" t="n">
        <v>152</v>
      </c>
      <c r="L6005" s="15" t="n">
        <v>44</v>
      </c>
      <c r="M6005" s="16" t="n">
        <v>0</v>
      </c>
      <c r="N6005" s="12" t="n">
        <v>0</v>
      </c>
      <c r="O6005" s="12" t="n">
        <v>0</v>
      </c>
      <c r="P6005" s="12" t="n">
        <v>0.0093</v>
      </c>
      <c r="Q6005" s="23" t="n">
        <f>M6007/H6005</f>
        <v>0.38</v>
      </c>
    </row>
    <row r="6006" ht="22.5" customHeight="1">
      <c r="A6006" s="78"/>
      <c r="B6006" s="34"/>
      <c r="C6006" s="13"/>
      <c r="D6006" s="20"/>
      <c r="E6006" s="20"/>
      <c r="F6006" s="20"/>
      <c r="G6006" s="106"/>
      <c r="H6006" s="54"/>
      <c r="I6006" s="20"/>
      <c r="J6006" s="13" t="s">
        <v>127</v>
      </c>
      <c r="K6006" s="15" t="n">
        <v>2476</v>
      </c>
      <c r="L6006" s="15" t="n">
        <v>738</v>
      </c>
      <c r="M6006" s="16" t="n">
        <v>19</v>
      </c>
      <c r="N6006" s="12" t="n">
        <v>0.008</v>
      </c>
      <c r="O6006" s="12" t="n">
        <v>0.312</v>
      </c>
      <c r="P6006" s="12" t="n">
        <v>5.9203</v>
      </c>
      <c r="Q6006" s="26"/>
    </row>
    <row r="6007" ht="22.5" customHeight="1">
      <c r="A6007" s="78"/>
      <c r="B6007" s="34"/>
      <c r="C6007" s="13"/>
      <c r="D6007" s="20"/>
      <c r="E6007" s="20"/>
      <c r="F6007" s="20"/>
      <c r="G6007" s="107"/>
      <c r="H6007" s="55"/>
      <c r="I6007" s="20"/>
      <c r="J6007" s="13" t="s">
        <v>128</v>
      </c>
      <c r="K6007" s="15" t="n">
        <v>5246</v>
      </c>
      <c r="L6007" s="15" t="n">
        <v>1522</v>
      </c>
      <c r="M6007" s="16" t="n">
        <v>19</v>
      </c>
      <c r="N6007" s="12" t="n">
        <v>0.004</v>
      </c>
      <c r="O6007" s="12" t="n">
        <v>0.323</v>
      </c>
      <c r="P6007" s="12" t="n">
        <v>6.1287</v>
      </c>
      <c r="Q6007" s="26"/>
    </row>
    <row r="6008" ht="22.5" customHeight="1">
      <c r="A6008" s="78"/>
      <c r="B6008" s="34"/>
      <c r="C6008" s="13" t="n">
        <v>11924654</v>
      </c>
      <c r="D6008" s="13" t="s">
        <v>67</v>
      </c>
      <c r="E6008" s="13" t="s">
        <v>65</v>
      </c>
      <c r="F6008" s="13" t="s">
        <v>12</v>
      </c>
      <c r="G6008" s="24" t="n">
        <v>0.3</v>
      </c>
      <c r="H6008" s="52" t="n">
        <v>50</v>
      </c>
      <c r="I6008" s="21" t="n">
        <f>G6008*H6008*7</f>
        <v>105</v>
      </c>
      <c r="J6008" s="13" t="s">
        <v>126</v>
      </c>
      <c r="K6008" s="15" t="s">
        <v>139</v>
      </c>
      <c r="L6008" s="15"/>
      <c r="M6008" s="16"/>
      <c r="N6008" s="12"/>
      <c r="O6008" s="12"/>
      <c r="P6008" s="12"/>
      <c r="Q6008" s="23" t="n">
        <f>M6010/H6008</f>
        <v>0</v>
      </c>
    </row>
    <row r="6009" ht="22.5" customHeight="1">
      <c r="A6009" s="78"/>
      <c r="B6009" s="34"/>
      <c r="C6009" s="13"/>
      <c r="D6009" s="20"/>
      <c r="E6009" s="20"/>
      <c r="F6009" s="20"/>
      <c r="G6009" s="106"/>
      <c r="H6009" s="54"/>
      <c r="I6009" s="20"/>
      <c r="J6009" s="13" t="s">
        <v>127</v>
      </c>
      <c r="K6009" s="15" t="n">
        <v>198</v>
      </c>
      <c r="L6009" s="15" t="n">
        <v>57</v>
      </c>
      <c r="M6009" s="16" t="n">
        <v>0</v>
      </c>
      <c r="N6009" s="12" t="n">
        <v>0</v>
      </c>
      <c r="O6009" s="12" t="n">
        <v>0</v>
      </c>
      <c r="P6009" s="12" t="n">
        <v>0.0253</v>
      </c>
      <c r="Q6009" s="26"/>
    </row>
    <row r="6010" ht="22.5" customHeight="1">
      <c r="A6010" s="78"/>
      <c r="B6010" s="34"/>
      <c r="C6010" s="13"/>
      <c r="D6010" s="20"/>
      <c r="E6010" s="20"/>
      <c r="F6010" s="20"/>
      <c r="G6010" s="107"/>
      <c r="H6010" s="55"/>
      <c r="I6010" s="20"/>
      <c r="J6010" s="13" t="s">
        <v>128</v>
      </c>
      <c r="K6010" s="15" t="n">
        <v>579</v>
      </c>
      <c r="L6010" s="15" t="n">
        <v>162</v>
      </c>
      <c r="M6010" s="16" t="n">
        <v>0</v>
      </c>
      <c r="N6010" s="12" t="n">
        <v>0.001</v>
      </c>
      <c r="O6010" s="12" t="n">
        <v>0</v>
      </c>
      <c r="P6010" s="12" t="n">
        <v>0.1095</v>
      </c>
      <c r="Q6010" s="26"/>
    </row>
    <row r="6011" ht="22.5" customHeight="1">
      <c r="A6011" s="78"/>
      <c r="B6011" s="34"/>
      <c r="C6011" s="13" t="n">
        <v>12011132</v>
      </c>
      <c r="D6011" s="13" t="s">
        <v>88</v>
      </c>
      <c r="E6011" s="13" t="s">
        <v>14</v>
      </c>
      <c r="F6011" s="13" t="s">
        <v>15</v>
      </c>
      <c r="G6011" s="24" t="n">
        <v>0.2</v>
      </c>
      <c r="H6011" s="52" t="n">
        <v>100</v>
      </c>
      <c r="I6011" s="21" t="n">
        <f>G6011*H6011*7</f>
        <v>140</v>
      </c>
      <c r="J6011" s="13" t="s">
        <v>126</v>
      </c>
      <c r="K6011" s="15" t="s">
        <v>139</v>
      </c>
      <c r="L6011" s="15"/>
      <c r="M6011" s="16"/>
      <c r="N6011" s="12"/>
      <c r="O6011" s="12"/>
      <c r="P6011" s="12"/>
      <c r="Q6011" s="23" t="n">
        <f>M6013/H6011</f>
        <v>1</v>
      </c>
    </row>
    <row r="6012" ht="22.5" customHeight="1">
      <c r="A6012" s="78"/>
      <c r="B6012" s="34"/>
      <c r="C6012" s="13"/>
      <c r="D6012" s="20"/>
      <c r="E6012" s="20"/>
      <c r="F6012" s="20"/>
      <c r="G6012" s="106"/>
      <c r="H6012" s="54"/>
      <c r="I6012" s="20"/>
      <c r="J6012" s="13" t="s">
        <v>127</v>
      </c>
      <c r="K6012" s="15" t="n">
        <v>763</v>
      </c>
      <c r="L6012" s="15" t="n">
        <v>87</v>
      </c>
      <c r="M6012" s="16" t="n">
        <v>6</v>
      </c>
      <c r="N6012" s="12" t="n">
        <v>0.014</v>
      </c>
      <c r="O6012" s="12" t="n">
        <v>0.2</v>
      </c>
      <c r="P6012" s="12" t="n">
        <v>1.2</v>
      </c>
      <c r="Q6012" s="26"/>
    </row>
    <row r="6013" ht="22.5" customHeight="1">
      <c r="A6013" s="78"/>
      <c r="B6013" s="34"/>
      <c r="C6013" s="13"/>
      <c r="D6013" s="20"/>
      <c r="E6013" s="20"/>
      <c r="F6013" s="20"/>
      <c r="G6013" s="107"/>
      <c r="H6013" s="55"/>
      <c r="I6013" s="20"/>
      <c r="J6013" s="13" t="s">
        <v>128</v>
      </c>
      <c r="K6013" s="15" t="n">
        <v>21529</v>
      </c>
      <c r="L6013" s="15" t="n">
        <v>8179</v>
      </c>
      <c r="M6013" s="16" t="n">
        <v>100</v>
      </c>
      <c r="N6013" s="12" t="n">
        <v>0.002</v>
      </c>
      <c r="O6013" s="12" t="n">
        <v>0.2</v>
      </c>
      <c r="P6013" s="12" t="n">
        <v>20</v>
      </c>
      <c r="Q6013" s="26"/>
    </row>
    <row r="6014" ht="22.5" customHeight="1">
      <c r="A6014" s="78"/>
      <c r="B6014" s="34"/>
      <c r="C6014" s="13" t="n">
        <v>12039225</v>
      </c>
      <c r="D6014" s="11" t="s">
        <v>90</v>
      </c>
      <c r="E6014" s="13" t="s">
        <v>36</v>
      </c>
      <c r="F6014" s="13" t="s">
        <v>15</v>
      </c>
      <c r="G6014" s="24" t="n">
        <v>0.2</v>
      </c>
      <c r="H6014" s="52" t="n">
        <v>100</v>
      </c>
      <c r="I6014" s="21" t="n">
        <f>G6014*H6014*7</f>
        <v>140</v>
      </c>
      <c r="J6014" s="13" t="s">
        <v>126</v>
      </c>
      <c r="K6014" s="15" t="n">
        <v>360</v>
      </c>
      <c r="L6014" s="15" t="n">
        <v>171</v>
      </c>
      <c r="M6014" s="16" t="n">
        <v>25</v>
      </c>
      <c r="N6014" s="12" t="n">
        <v>0.029</v>
      </c>
      <c r="O6014" s="12" t="n">
        <v>0.2</v>
      </c>
      <c r="P6014" s="12" t="n">
        <v>5</v>
      </c>
      <c r="Q6014" s="23" t="n">
        <f>M6016/H6014</f>
        <v>0.38</v>
      </c>
    </row>
    <row r="6015" ht="22.5" customHeight="1">
      <c r="A6015" s="78"/>
      <c r="B6015" s="34"/>
      <c r="C6015" s="13"/>
      <c r="D6015" s="13"/>
      <c r="E6015" s="20"/>
      <c r="F6015" s="20"/>
      <c r="G6015" s="106"/>
      <c r="H6015" s="54"/>
      <c r="I6015" s="20"/>
      <c r="J6015" s="13" t="s">
        <v>127</v>
      </c>
      <c r="K6015" s="15" t="n">
        <v>7352</v>
      </c>
      <c r="L6015" s="15" t="n">
        <v>3550</v>
      </c>
      <c r="M6015" s="16" t="n">
        <v>38</v>
      </c>
      <c r="N6015" s="12" t="n">
        <v>0.002</v>
      </c>
      <c r="O6015" s="12" t="n">
        <v>0.2</v>
      </c>
      <c r="P6015" s="12" t="n">
        <v>7.6</v>
      </c>
      <c r="Q6015" s="26"/>
    </row>
    <row r="6016" ht="22.5" customHeight="1">
      <c r="A6016" s="78"/>
      <c r="B6016" s="34"/>
      <c r="C6016" s="13"/>
      <c r="D6016" s="13"/>
      <c r="E6016" s="20"/>
      <c r="F6016" s="20"/>
      <c r="G6016" s="107"/>
      <c r="H6016" s="55"/>
      <c r="I6016" s="20"/>
      <c r="J6016" s="13" t="s">
        <v>128</v>
      </c>
      <c r="K6016" s="15" t="n">
        <v>13029</v>
      </c>
      <c r="L6016" s="15" t="n">
        <v>5899</v>
      </c>
      <c r="M6016" s="16" t="n">
        <v>38</v>
      </c>
      <c r="N6016" s="12" t="n">
        <v>0.001</v>
      </c>
      <c r="O6016" s="12" t="n">
        <v>0.2</v>
      </c>
      <c r="P6016" s="12" t="n">
        <v>7.6</v>
      </c>
      <c r="Q6016" s="26"/>
    </row>
    <row r="6017" ht="22.5" customHeight="1">
      <c r="A6017" s="78"/>
      <c r="B6017" s="34"/>
      <c r="C6017" s="13" t="n">
        <v>12072287</v>
      </c>
      <c r="D6017" s="13" t="s">
        <v>81</v>
      </c>
      <c r="E6017" s="13" t="s">
        <v>14</v>
      </c>
      <c r="F6017" s="13" t="s">
        <v>15</v>
      </c>
      <c r="G6017" s="24" t="n">
        <v>0.5</v>
      </c>
      <c r="H6017" s="52" t="n">
        <v>200</v>
      </c>
      <c r="I6017" s="21" t="n">
        <f>G6017*H6017*7</f>
        <v>700</v>
      </c>
      <c r="J6017" s="13" t="s">
        <v>126</v>
      </c>
      <c r="K6017" s="15" t="s">
        <v>139</v>
      </c>
      <c r="L6017" s="15"/>
      <c r="M6017" s="16"/>
      <c r="N6017" s="12"/>
      <c r="O6017" s="12"/>
      <c r="P6017" s="12"/>
      <c r="Q6017" s="23" t="n">
        <f>M6019/H6017</f>
        <v>0.195</v>
      </c>
    </row>
    <row r="6018" ht="22.5" customHeight="1">
      <c r="A6018" s="78"/>
      <c r="B6018" s="34"/>
      <c r="C6018" s="13"/>
      <c r="D6018" s="20"/>
      <c r="E6018" s="20"/>
      <c r="F6018" s="20"/>
      <c r="G6018" s="106"/>
      <c r="H6018" s="54"/>
      <c r="I6018" s="20"/>
      <c r="J6018" s="13" t="s">
        <v>127</v>
      </c>
      <c r="K6018" s="15" t="n">
        <v>662</v>
      </c>
      <c r="L6018" s="15" t="n">
        <v>154</v>
      </c>
      <c r="M6018" s="16" t="n">
        <v>8</v>
      </c>
      <c r="N6018" s="12" t="n">
        <v>0.002</v>
      </c>
      <c r="O6018" s="12" t="n">
        <v>0.043</v>
      </c>
      <c r="P6018" s="12" t="n">
        <v>0.348</v>
      </c>
      <c r="Q6018" s="26"/>
    </row>
    <row r="6019" ht="22.5" customHeight="1">
      <c r="A6019" s="79"/>
      <c r="B6019" s="30"/>
      <c r="C6019" s="13"/>
      <c r="D6019" s="20"/>
      <c r="E6019" s="20"/>
      <c r="F6019" s="20"/>
      <c r="G6019" s="107"/>
      <c r="H6019" s="55"/>
      <c r="I6019" s="20"/>
      <c r="J6019" s="13" t="s">
        <v>128</v>
      </c>
      <c r="K6019" s="15" t="n">
        <v>2940</v>
      </c>
      <c r="L6019" s="15" t="n">
        <v>590</v>
      </c>
      <c r="M6019" s="16" t="n">
        <v>39</v>
      </c>
      <c r="N6019" s="12" t="n">
        <v>0.002</v>
      </c>
      <c r="O6019" s="12" t="n">
        <v>0.025</v>
      </c>
      <c r="P6019" s="12" t="n">
        <v>0.963</v>
      </c>
      <c r="Q6019" s="26"/>
    </row>
    <row r="6020" ht="22.5" customHeight="1">
      <c r="A6020" s="19"/>
      <c r="C6020" s="11"/>
      <c r="D6020" s="11"/>
      <c r="E6020" s="11"/>
      <c r="F6020" s="11"/>
      <c r="G6020" s="18"/>
      <c r="H6020" s="11"/>
      <c r="I6020" s="18"/>
      <c r="J6020" s="11"/>
      <c r="K6020" s="16"/>
      <c r="L6020" s="16"/>
      <c r="M6020" s="16"/>
      <c r="N6020" s="16"/>
      <c r="O6020" s="16"/>
      <c r="P6020" s="71"/>
      <c r="Q6020" s="8"/>
    </row>
    <row r="6021" ht="22.5" customHeight="1">
      <c r="A6021" s="19" t="s">
        <v>123</v>
      </c>
      <c r="B6021" s="9" t="s">
        <v>144</v>
      </c>
      <c r="C6021" s="11"/>
      <c r="D6021" s="11"/>
      <c r="E6021" s="11"/>
      <c r="F6021" s="11"/>
      <c r="G6021" s="18"/>
      <c r="H6021" s="11"/>
      <c r="I6021" s="18"/>
      <c r="J6021" s="11"/>
      <c r="K6021" s="22" t="n">
        <f>K6024+K6027+K6030+K6033+K6036+K6039+K6042+K6045+K6048+K6051+K6054+K6057+K6060+K6063+K6066+K6069+K6072+K6075+K6078+K6081+K6084+K6087+K6090+K6093+K6096+K6099+K6102+K6105+K6108+K6111+K6114+K6117+K6120+K6123+K6126+K6129+K6132+K6138+K6141+K6144+K6147+K6150+K6153+K6156+K6159+K6162+K6165+K6168+K6171+K6174+K6177+K6180+K6183+K6186+K6189+K6192+K6195+K6198+K6201+K6204+K6207+K6210+K6213+K6216+K6219+K6222+K6225+K6228+K6231+K6234+K6237+K6240+K6243+K6246+K6249+K6252+K6255+K6258+K6261+K6264+K6267+K6270+K6273+K6276+K6279+K6282+K6285+K6288+K6291+K6294+K6297+K6300+K6303+K6306+K6309+K6312+K6315+K6318+K6321+K6324+K6327+K6330+K6333+K6336+K6339+K6342+K6345+K6348+K6351+K6354+K6357+K6360+K6363+K6366+K6369+K6372+K6375+K6378+K6381+K6384+K6387+K6390+K6393+K6396+K6399+K6402+K6405+K6408+K6411+K6414+K6135</f>
        <v>13387328</v>
      </c>
      <c r="L6021" s="22" t="n">
        <f>L6024+L6027+L6030+L6033+L6036+L6039+L6042+L6045+L6048+L6051+L6054+L6057+L6060+L6063+L6066+L6069+L6072+L6075+L6078+L6081+L6084+L6087+L6090+L6093+L6096+L6099+L6102+L6105+L6108+L6111+L6114+L6117+L6120+L6123+L6126+L6129+L6132+L6138+L6141+L6144+L6147+L6150+L6153+L6156+L6159+L6162+L6165+L6168+L6171+L6174+L6177+L6180+L6183+L6186+L6189+L6192+L6195+L6198+L6201+L6204+L6207+L6210+L6213+L6216+L6219+L6222+L6225+L6228+L6231+L6234+L6237+L6240+L6243+L6246+L6249+L6252+L6255+L6258+L6261+L6264+L6267+L6270+L6273+L6276+L6279+L6282+L6285+L6288+L6291+L6294+L6297+L6300+L6303+L6306+L6309+L6312+L6315+L6318+L6321+L6324+L6327+L6330+L6333+L6336+L6339+L6342+L6345+L6348+L6351+L6354+L6357+L6360+L6363+L6366+L6369+L6372+L6375+L6378+L6381+L6384+L6387+L6390+L6393+L6396+L6399+L6402+L6405+L6408+L6411+L6414+L6135</f>
        <v>1443240</v>
      </c>
      <c r="M6021" s="16"/>
      <c r="N6021" s="16"/>
      <c r="O6021" s="16"/>
      <c r="P6021" s="25" t="n">
        <f>P6024+P6027+P6030+P6033+P6036+P6039+P6042+P6045+P6048+P6051+P6054+P6057+P6060+P6063+P6066+P6069+P6072+P6075+P6078+P6081+P6084+P6087+P6090+P6093+P6096+P6099+P6102+P6105+P6108+P6111+P6114+P6117+P6120+P6123+P6126+P6129+P6132+P6138+P6141+P6144+P6147+P6150+P6153+P6156+P6159+P6162+P6165+P6168+P6171+P6174+P6177+P6180+P6183+P6186+P6189+P6192+P6195+P6198+P6201+P6204+P6207+P6210+P6213+P6216+P6219+P6222+P6225+P6228+P6231+P6234+P6237+P6240+P6243+P6246+P6249+P6252+P6255+P6258+P6261+P6264+P6267+P6270+P6273+P6276+P6279+P6282+P6285+P6288+P6291+P6294+P6297+P6300+P6303+P6306+P6309+P6312+P6315+P6318+P6321+P6324+P6327+P6330+P6333+P6336+P6339+P6342+P6345+P6348+P6351+P6354+P6357+P6360+P6363+P6366+P6369+P6372+P6375+P6378+P6381+P6384+P6387+P6390+P6393+P6396+P6399+P6402+P6405+P6408+P6411+P6414+P6135</f>
        <v>4239.9772</v>
      </c>
      <c r="Q6021" s="8"/>
    </row>
    <row r="6022" ht="22.5" customHeight="1">
      <c r="A6022" s="81" t="n">
        <v>46275</v>
      </c>
      <c r="B6022" s="76" t="s">
        <v>125</v>
      </c>
      <c r="C6022" s="13" t="n">
        <v>10813123</v>
      </c>
      <c r="D6022" s="13" t="s">
        <v>10</v>
      </c>
      <c r="E6022" s="13" t="s">
        <v>11</v>
      </c>
      <c r="F6022" s="13" t="s">
        <v>12</v>
      </c>
      <c r="G6022" s="24" t="n">
        <v>0.25</v>
      </c>
      <c r="H6022" s="13" t="n">
        <v>1000</v>
      </c>
      <c r="I6022" s="21" t="n">
        <f>G6022*H6022*7</f>
        <v>1750</v>
      </c>
      <c r="J6022" s="13" t="s">
        <v>126</v>
      </c>
      <c r="K6022" s="11" t="n">
        <v>28178</v>
      </c>
      <c r="L6022" s="11" t="n">
        <v>2005</v>
      </c>
      <c r="M6022" s="11" t="n">
        <v>0</v>
      </c>
      <c r="N6022" s="12" t="n">
        <v>0.004</v>
      </c>
      <c r="O6022" s="12" t="n">
        <v>0</v>
      </c>
      <c r="P6022" s="12" t="n">
        <v>7.0324</v>
      </c>
      <c r="Q6022" s="23" t="n">
        <f>M6024/H6022</f>
        <v>0.107</v>
      </c>
    </row>
    <row r="6023" ht="22.5" customHeight="1">
      <c r="A6023" s="78"/>
      <c r="B6023" s="34"/>
      <c r="C6023" s="13"/>
      <c r="D6023" s="20"/>
      <c r="E6023" s="20"/>
      <c r="F6023" s="20"/>
      <c r="G6023" s="29"/>
      <c r="H6023" s="20"/>
      <c r="I6023" s="20"/>
      <c r="J6023" s="13" t="s">
        <v>127</v>
      </c>
      <c r="K6023" s="11" t="n">
        <v>58846</v>
      </c>
      <c r="L6023" s="11" t="n">
        <v>3781</v>
      </c>
      <c r="M6023" s="11" t="n">
        <v>32</v>
      </c>
      <c r="N6023" s="12" t="n">
        <v>0.004</v>
      </c>
      <c r="O6023" s="12" t="n">
        <v>0.49</v>
      </c>
      <c r="P6023" s="12" t="n">
        <v>15.6791</v>
      </c>
      <c r="Q6023" s="26"/>
    </row>
    <row r="6024" ht="22.5" customHeight="1">
      <c r="A6024" s="78"/>
      <c r="B6024" s="34"/>
      <c r="C6024" s="13"/>
      <c r="D6024" s="20"/>
      <c r="E6024" s="20"/>
      <c r="F6024" s="20"/>
      <c r="G6024" s="29"/>
      <c r="H6024" s="20"/>
      <c r="I6024" s="20"/>
      <c r="J6024" s="13" t="s">
        <v>128</v>
      </c>
      <c r="K6024" s="11" t="n">
        <v>104363</v>
      </c>
      <c r="L6024" s="11" t="n">
        <v>6241</v>
      </c>
      <c r="M6024" s="11" t="n">
        <v>107</v>
      </c>
      <c r="N6024" s="12" t="n">
        <v>0.006</v>
      </c>
      <c r="O6024" s="12" t="n">
        <v>0.4574</v>
      </c>
      <c r="P6024" s="12" t="n">
        <v>48.9456</v>
      </c>
      <c r="Q6024" s="26"/>
    </row>
    <row r="6025" ht="22.5" customHeight="1">
      <c r="A6025" s="78"/>
      <c r="B6025" s="34"/>
      <c r="C6025" s="13" t="n">
        <v>1745925</v>
      </c>
      <c r="D6025" s="13" t="s">
        <v>13</v>
      </c>
      <c r="E6025" s="13" t="s">
        <v>14</v>
      </c>
      <c r="F6025" s="13" t="s">
        <v>15</v>
      </c>
      <c r="G6025" s="24" t="n">
        <v>0.15</v>
      </c>
      <c r="H6025" s="13" t="n">
        <v>500</v>
      </c>
      <c r="I6025" s="21" t="n">
        <f>G6025*H6025*7</f>
        <v>525</v>
      </c>
      <c r="J6025" s="13" t="s">
        <v>126</v>
      </c>
      <c r="K6025" s="17" t="n">
        <v>32</v>
      </c>
      <c r="L6025" s="15" t="n">
        <v>2</v>
      </c>
      <c r="M6025" s="15" t="n">
        <v>0</v>
      </c>
      <c r="N6025" s="12" t="n">
        <v>0</v>
      </c>
      <c r="O6025" s="12" t="n">
        <v>0</v>
      </c>
      <c r="P6025" s="12" t="n">
        <v>0</v>
      </c>
      <c r="Q6025" s="23" t="n">
        <f>M6027/H6025</f>
        <v>0.68</v>
      </c>
    </row>
    <row r="6026" ht="22.5" customHeight="1">
      <c r="A6026" s="78"/>
      <c r="B6026" s="34"/>
      <c r="C6026" s="13"/>
      <c r="D6026" s="20"/>
      <c r="E6026" s="20"/>
      <c r="F6026" s="20"/>
      <c r="G6026" s="29"/>
      <c r="H6026" s="20"/>
      <c r="I6026" s="20"/>
      <c r="J6026" s="13" t="s">
        <v>127</v>
      </c>
      <c r="K6026" s="17" t="n">
        <v>6237</v>
      </c>
      <c r="L6026" s="15" t="n">
        <v>2141</v>
      </c>
      <c r="M6026" s="15" t="n">
        <v>59</v>
      </c>
      <c r="N6026" s="12" t="n">
        <v>0.004</v>
      </c>
      <c r="O6026" s="12" t="n">
        <v>0.15</v>
      </c>
      <c r="P6026" s="12" t="n">
        <v>8.85</v>
      </c>
      <c r="Q6026" s="26"/>
    </row>
    <row r="6027" ht="22.5" customHeight="1">
      <c r="A6027" s="78"/>
      <c r="B6027" s="34"/>
      <c r="C6027" s="13"/>
      <c r="D6027" s="20"/>
      <c r="E6027" s="20"/>
      <c r="F6027" s="20"/>
      <c r="G6027" s="29"/>
      <c r="H6027" s="20"/>
      <c r="I6027" s="20"/>
      <c r="J6027" s="13" t="s">
        <v>128</v>
      </c>
      <c r="K6027" s="15" t="n">
        <v>39804</v>
      </c>
      <c r="L6027" s="15" t="n">
        <v>16372</v>
      </c>
      <c r="M6027" s="15" t="n">
        <v>340</v>
      </c>
      <c r="N6027" s="12" t="n">
        <v>0.003</v>
      </c>
      <c r="O6027" s="12" t="n">
        <v>0.15</v>
      </c>
      <c r="P6027" s="12" t="n">
        <v>51</v>
      </c>
      <c r="Q6027" s="26"/>
    </row>
    <row r="6028" ht="22.5" customHeight="1">
      <c r="A6028" s="78"/>
      <c r="B6028" s="34"/>
      <c r="C6028" s="13" t="n">
        <v>6951600</v>
      </c>
      <c r="D6028" s="13" t="s">
        <v>16</v>
      </c>
      <c r="E6028" s="13" t="s">
        <v>17</v>
      </c>
      <c r="F6028" s="13" t="s">
        <v>15</v>
      </c>
      <c r="G6028" s="24" t="n">
        <v>0.17</v>
      </c>
      <c r="H6028" s="13" t="n">
        <v>100</v>
      </c>
      <c r="I6028" s="21" t="n">
        <f>G6028*H6028*7</f>
        <v>119</v>
      </c>
      <c r="J6028" s="13" t="s">
        <v>126</v>
      </c>
      <c r="K6028" s="15" t="n">
        <v>648</v>
      </c>
      <c r="L6028" s="15" t="n">
        <v>287</v>
      </c>
      <c r="M6028" s="15" t="n">
        <v>0</v>
      </c>
      <c r="N6028" s="12" t="n">
        <v>0</v>
      </c>
      <c r="O6028" s="12" t="n">
        <v>0</v>
      </c>
      <c r="P6028" s="12" t="n">
        <v>0</v>
      </c>
      <c r="Q6028" s="23" t="n">
        <f>M6030/H6028</f>
        <v>0.99</v>
      </c>
    </row>
    <row r="6029" ht="22.5" customHeight="1">
      <c r="A6029" s="78"/>
      <c r="B6029" s="34"/>
      <c r="C6029" s="13"/>
      <c r="D6029" s="20"/>
      <c r="E6029" s="20"/>
      <c r="F6029" s="20"/>
      <c r="G6029" s="29"/>
      <c r="H6029" s="20"/>
      <c r="I6029" s="20"/>
      <c r="J6029" s="13" t="s">
        <v>127</v>
      </c>
      <c r="K6029" s="15" t="n">
        <v>10787</v>
      </c>
      <c r="L6029" s="15" t="n">
        <v>5450</v>
      </c>
      <c r="M6029" s="15" t="n">
        <v>35</v>
      </c>
      <c r="N6029" s="12" t="n">
        <v>0.001</v>
      </c>
      <c r="O6029" s="12" t="n">
        <v>0.171</v>
      </c>
      <c r="P6029" s="12" t="n">
        <v>5.984</v>
      </c>
      <c r="Q6029" s="26"/>
    </row>
    <row r="6030" ht="22.5" customHeight="1">
      <c r="A6030" s="78"/>
      <c r="B6030" s="34"/>
      <c r="C6030" s="13"/>
      <c r="D6030" s="20"/>
      <c r="E6030" s="20"/>
      <c r="F6030" s="20"/>
      <c r="G6030" s="29"/>
      <c r="H6030" s="20"/>
      <c r="I6030" s="20"/>
      <c r="J6030" s="13" t="s">
        <v>128</v>
      </c>
      <c r="K6030" s="15" t="n">
        <v>23873</v>
      </c>
      <c r="L6030" s="15" t="n">
        <v>11638</v>
      </c>
      <c r="M6030" s="15" t="n">
        <v>99</v>
      </c>
      <c r="N6030" s="12" t="n">
        <v>0.001</v>
      </c>
      <c r="O6030" s="12" t="n">
        <v>0.175</v>
      </c>
      <c r="P6030" s="12" t="n">
        <v>17.34</v>
      </c>
      <c r="Q6030" s="26"/>
    </row>
    <row r="6031" ht="22.5" customHeight="1">
      <c r="A6031" s="78"/>
      <c r="B6031" s="34"/>
      <c r="C6031" s="13" t="n">
        <v>6951594</v>
      </c>
      <c r="D6031" s="13" t="s">
        <v>16</v>
      </c>
      <c r="E6031" s="13" t="s">
        <v>18</v>
      </c>
      <c r="F6031" s="13" t="s">
        <v>15</v>
      </c>
      <c r="G6031" s="24" t="n">
        <v>0.7</v>
      </c>
      <c r="H6031" s="13" t="n">
        <v>400</v>
      </c>
      <c r="I6031" s="21" t="n">
        <f>G6031*H6031*7</f>
        <v>1960</v>
      </c>
      <c r="J6031" s="13" t="s">
        <v>126</v>
      </c>
      <c r="K6031" s="15" t="n">
        <v>1320</v>
      </c>
      <c r="L6031" s="15" t="n">
        <v>550</v>
      </c>
      <c r="M6031" s="15" t="n">
        <v>0</v>
      </c>
      <c r="N6031" s="12" t="n">
        <v>0</v>
      </c>
      <c r="O6031" s="12" t="n">
        <v>0</v>
      </c>
      <c r="P6031" s="12" t="n">
        <v>0</v>
      </c>
      <c r="Q6031" s="23" t="n">
        <f>M6033/H6031</f>
        <v>0.6675</v>
      </c>
    </row>
    <row r="6032" ht="22.5" customHeight="1">
      <c r="A6032" s="78"/>
      <c r="B6032" s="34"/>
      <c r="C6032" s="13"/>
      <c r="D6032" s="20"/>
      <c r="E6032" s="20"/>
      <c r="F6032" s="20"/>
      <c r="G6032" s="29"/>
      <c r="H6032" s="20"/>
      <c r="I6032" s="20"/>
      <c r="J6032" s="13" t="s">
        <v>127</v>
      </c>
      <c r="K6032" s="15" t="n">
        <v>28117</v>
      </c>
      <c r="L6032" s="15" t="n">
        <v>11819</v>
      </c>
      <c r="M6032" s="15" t="n">
        <v>83</v>
      </c>
      <c r="N6032" s="12" t="n">
        <v>0.005</v>
      </c>
      <c r="O6032" s="12" t="n">
        <v>0.7</v>
      </c>
      <c r="P6032" s="12" t="n">
        <v>58.1</v>
      </c>
      <c r="Q6032" s="26"/>
    </row>
    <row r="6033" ht="22.5" customHeight="1">
      <c r="A6033" s="78"/>
      <c r="B6033" s="34"/>
      <c r="C6033" s="13"/>
      <c r="D6033" s="20"/>
      <c r="E6033" s="20"/>
      <c r="F6033" s="20"/>
      <c r="G6033" s="29"/>
      <c r="H6033" s="20"/>
      <c r="I6033" s="20"/>
      <c r="J6033" s="13" t="s">
        <v>128</v>
      </c>
      <c r="K6033" s="15" t="n">
        <v>107753</v>
      </c>
      <c r="L6033" s="15" t="n">
        <v>44132</v>
      </c>
      <c r="M6033" s="15" t="n">
        <v>267</v>
      </c>
      <c r="N6033" s="12" t="n">
        <v>0.004</v>
      </c>
      <c r="O6033" s="12" t="n">
        <v>0.7</v>
      </c>
      <c r="P6033" s="12" t="n">
        <v>186.9</v>
      </c>
      <c r="Q6033" s="26"/>
    </row>
    <row r="6034" ht="22.5" customHeight="1">
      <c r="A6034" s="78"/>
      <c r="B6034" s="34"/>
      <c r="C6034" s="13" t="n">
        <v>2732727</v>
      </c>
      <c r="D6034" s="13" t="s">
        <v>10</v>
      </c>
      <c r="E6034" s="13" t="s">
        <v>19</v>
      </c>
      <c r="F6034" s="13" t="s">
        <v>15</v>
      </c>
      <c r="G6034" s="24" t="n">
        <v>0.25</v>
      </c>
      <c r="H6034" s="13" t="n">
        <v>1000</v>
      </c>
      <c r="I6034" s="21" t="n">
        <f>G6034*H6034*7</f>
        <v>1750</v>
      </c>
      <c r="J6034" s="13" t="s">
        <v>126</v>
      </c>
      <c r="K6034" s="15" t="n">
        <v>389</v>
      </c>
      <c r="L6034" s="15" t="n">
        <v>142</v>
      </c>
      <c r="M6034" s="15" t="n">
        <v>0</v>
      </c>
      <c r="N6034" s="12" t="n">
        <v>0</v>
      </c>
      <c r="O6034" s="12" t="n">
        <v>0</v>
      </c>
      <c r="P6034" s="12" t="n">
        <v>0</v>
      </c>
      <c r="Q6034" s="23" t="n">
        <f>M6036/H6034</f>
        <v>0.448</v>
      </c>
    </row>
    <row r="6035" ht="22.5" customHeight="1">
      <c r="A6035" s="78"/>
      <c r="B6035" s="34"/>
      <c r="C6035" s="13"/>
      <c r="D6035" s="20"/>
      <c r="E6035" s="20"/>
      <c r="F6035" s="20"/>
      <c r="G6035" s="29"/>
      <c r="H6035" s="20"/>
      <c r="I6035" s="20"/>
      <c r="J6035" s="13" t="s">
        <v>127</v>
      </c>
      <c r="K6035" s="15" t="n">
        <v>11007</v>
      </c>
      <c r="L6035" s="15" t="n">
        <v>2726</v>
      </c>
      <c r="M6035" s="15" t="n">
        <v>87</v>
      </c>
      <c r="N6035" s="12" t="n">
        <v>0.008</v>
      </c>
      <c r="O6035" s="12" t="n">
        <v>0.25</v>
      </c>
      <c r="P6035" s="12" t="n">
        <v>21.75</v>
      </c>
      <c r="Q6035" s="26"/>
    </row>
    <row r="6036" ht="22.5" customHeight="1">
      <c r="A6036" s="78"/>
      <c r="B6036" s="34"/>
      <c r="C6036" s="13"/>
      <c r="D6036" s="20"/>
      <c r="E6036" s="20"/>
      <c r="F6036" s="20"/>
      <c r="G6036" s="29"/>
      <c r="H6036" s="20"/>
      <c r="I6036" s="20"/>
      <c r="J6036" s="13" t="s">
        <v>128</v>
      </c>
      <c r="K6036" s="15" t="n">
        <v>30454</v>
      </c>
      <c r="L6036" s="15" t="n">
        <v>9248</v>
      </c>
      <c r="M6036" s="15" t="n">
        <v>448</v>
      </c>
      <c r="N6036" s="12" t="n">
        <v>0.012</v>
      </c>
      <c r="O6036" s="12" t="n">
        <v>0.25</v>
      </c>
      <c r="P6036" s="12" t="n">
        <v>112.025</v>
      </c>
      <c r="Q6036" s="26"/>
    </row>
    <row r="6037" ht="22.5" customHeight="1">
      <c r="A6037" s="78"/>
      <c r="B6037" s="34"/>
      <c r="C6037" s="13" t="n">
        <v>5619156</v>
      </c>
      <c r="D6037" s="13" t="s">
        <v>10</v>
      </c>
      <c r="E6037" s="13" t="s">
        <v>19</v>
      </c>
      <c r="F6037" s="13" t="s">
        <v>12</v>
      </c>
      <c r="G6037" s="24" t="n">
        <v>0.24</v>
      </c>
      <c r="H6037" s="13" t="n">
        <v>500</v>
      </c>
      <c r="I6037" s="21" t="n">
        <f>G6037*H6037*7</f>
        <v>840</v>
      </c>
      <c r="J6037" s="13" t="s">
        <v>126</v>
      </c>
      <c r="K6037" s="15" t="n">
        <v>1874</v>
      </c>
      <c r="L6037" s="15" t="n">
        <v>416</v>
      </c>
      <c r="M6037" s="15" t="n">
        <v>0</v>
      </c>
      <c r="N6037" s="12" t="n">
        <v>0</v>
      </c>
      <c r="O6037" s="12" t="n">
        <v>0</v>
      </c>
      <c r="P6037" s="12" t="n">
        <v>0.0403</v>
      </c>
      <c r="Q6037" s="23" t="n">
        <f>M6039/H6037</f>
        <v>0.008</v>
      </c>
    </row>
    <row r="6038" ht="22.5" customHeight="1">
      <c r="A6038" s="78"/>
      <c r="B6038" s="34"/>
      <c r="C6038" s="13"/>
      <c r="D6038" s="20"/>
      <c r="E6038" s="20"/>
      <c r="F6038" s="20"/>
      <c r="G6038" s="29"/>
      <c r="H6038" s="20"/>
      <c r="I6038" s="20"/>
      <c r="J6038" s="13" t="s">
        <v>127</v>
      </c>
      <c r="K6038" s="15" t="n">
        <v>20221</v>
      </c>
      <c r="L6038" s="15" t="n">
        <v>4803</v>
      </c>
      <c r="M6038" s="15" t="n">
        <v>0</v>
      </c>
      <c r="N6038" s="12" t="n">
        <v>0</v>
      </c>
      <c r="O6038" s="12" t="n">
        <v>0</v>
      </c>
      <c r="P6038" s="12" t="n">
        <v>0.3818</v>
      </c>
      <c r="Q6038" s="26"/>
    </row>
    <row r="6039" ht="22.5" customHeight="1">
      <c r="A6039" s="78"/>
      <c r="B6039" s="34"/>
      <c r="C6039" s="13"/>
      <c r="D6039" s="20"/>
      <c r="E6039" s="20"/>
      <c r="F6039" s="20"/>
      <c r="G6039" s="29"/>
      <c r="H6039" s="20"/>
      <c r="I6039" s="20"/>
      <c r="J6039" s="13" t="s">
        <v>128</v>
      </c>
      <c r="K6039" s="15" t="n">
        <v>86331</v>
      </c>
      <c r="L6039" s="15" t="n">
        <v>19131</v>
      </c>
      <c r="M6039" s="15" t="n">
        <v>4</v>
      </c>
      <c r="N6039" s="12" t="n">
        <v>0</v>
      </c>
      <c r="O6039" s="12" t="n">
        <v>0.53</v>
      </c>
      <c r="P6039" s="12" t="n">
        <v>2.1184</v>
      </c>
      <c r="Q6039" s="26"/>
    </row>
    <row r="6040" ht="22.5" customHeight="1">
      <c r="A6040" s="78"/>
      <c r="B6040" s="34"/>
      <c r="C6040" s="13" t="n">
        <v>6425889</v>
      </c>
      <c r="D6040" s="13" t="s">
        <v>10</v>
      </c>
      <c r="E6040" s="13" t="s">
        <v>20</v>
      </c>
      <c r="F6040" s="13" t="s">
        <v>15</v>
      </c>
      <c r="G6040" s="24" t="n">
        <v>0.25</v>
      </c>
      <c r="H6040" s="13" t="n">
        <v>400</v>
      </c>
      <c r="I6040" s="21" t="n">
        <f>G6040*H6040*7</f>
        <v>700</v>
      </c>
      <c r="J6040" s="13" t="s">
        <v>126</v>
      </c>
      <c r="K6040" s="15" t="n">
        <v>70</v>
      </c>
      <c r="L6040" s="15" t="n">
        <v>23</v>
      </c>
      <c r="M6040" s="15" t="n">
        <v>0</v>
      </c>
      <c r="N6040" s="12" t="n">
        <v>0</v>
      </c>
      <c r="O6040" s="12" t="n">
        <v>0</v>
      </c>
      <c r="P6040" s="12" t="n">
        <v>0</v>
      </c>
      <c r="Q6040" s="23" t="n">
        <v>0.003</v>
      </c>
    </row>
    <row r="6041" ht="22.5" customHeight="1">
      <c r="A6041" s="78"/>
      <c r="B6041" s="34"/>
      <c r="C6041" s="13"/>
      <c r="D6041" s="20"/>
      <c r="E6041" s="20"/>
      <c r="F6041" s="20"/>
      <c r="G6041" s="29"/>
      <c r="H6041" s="20"/>
      <c r="I6041" s="20"/>
      <c r="J6041" s="13" t="s">
        <v>127</v>
      </c>
      <c r="K6041" s="15" t="n">
        <v>4145</v>
      </c>
      <c r="L6041" s="36" t="n">
        <v>1687</v>
      </c>
      <c r="M6041" s="15" t="n">
        <v>21</v>
      </c>
      <c r="N6041" s="12" t="n">
        <v>0.003</v>
      </c>
      <c r="O6041" s="12" t="n">
        <v>0.251</v>
      </c>
      <c r="P6041" s="12" t="n">
        <v>5.275</v>
      </c>
      <c r="Q6041" s="26"/>
    </row>
    <row r="6042" ht="22.5" customHeight="1">
      <c r="A6042" s="78"/>
      <c r="B6042" s="34"/>
      <c r="C6042" s="13"/>
      <c r="D6042" s="20"/>
      <c r="E6042" s="20"/>
      <c r="F6042" s="20"/>
      <c r="G6042" s="29"/>
      <c r="H6042" s="20"/>
      <c r="I6042" s="20"/>
      <c r="J6042" s="13" t="s">
        <v>128</v>
      </c>
      <c r="K6042" s="15" t="n">
        <v>16216</v>
      </c>
      <c r="L6042" s="15" t="n">
        <v>6189</v>
      </c>
      <c r="M6042" s="15" t="n">
        <v>135</v>
      </c>
      <c r="N6042" s="12" t="n">
        <v>0.005</v>
      </c>
      <c r="O6042" s="12" t="n">
        <v>0.252</v>
      </c>
      <c r="P6042" s="12" t="n">
        <v>33.975</v>
      </c>
      <c r="Q6042" s="26"/>
    </row>
    <row r="6043" ht="22.5" customHeight="1">
      <c r="A6043" s="78"/>
      <c r="B6043" s="34"/>
      <c r="C6043" s="13" t="n">
        <v>6439005</v>
      </c>
      <c r="D6043" s="13" t="s">
        <v>10</v>
      </c>
      <c r="E6043" s="13" t="s">
        <v>20</v>
      </c>
      <c r="F6043" s="13" t="s">
        <v>21</v>
      </c>
      <c r="G6043" s="24" t="n">
        <v>0.25</v>
      </c>
      <c r="H6043" s="13" t="n">
        <v>300</v>
      </c>
      <c r="I6043" s="21" t="n">
        <f>G6043*H6043*7</f>
        <v>525</v>
      </c>
      <c r="J6043" s="13" t="s">
        <v>126</v>
      </c>
      <c r="K6043" s="15" t="n">
        <v>0</v>
      </c>
      <c r="L6043" s="15" t="n">
        <v>0</v>
      </c>
      <c r="M6043" s="15" t="n">
        <v>0</v>
      </c>
      <c r="N6043" s="12" t="n">
        <v>0</v>
      </c>
      <c r="O6043" s="12" t="n">
        <v>0</v>
      </c>
      <c r="P6043" s="12" t="n">
        <v>0</v>
      </c>
      <c r="Q6043" s="23" t="n">
        <f>M6045/H6043</f>
        <v>0.273333333333333</v>
      </c>
    </row>
    <row r="6044" ht="22.5" customHeight="1">
      <c r="A6044" s="78"/>
      <c r="B6044" s="34"/>
      <c r="C6044" s="13"/>
      <c r="D6044" s="20"/>
      <c r="E6044" s="20"/>
      <c r="F6044" s="20"/>
      <c r="G6044" s="29"/>
      <c r="H6044" s="20"/>
      <c r="I6044" s="20"/>
      <c r="J6044" s="13" t="s">
        <v>127</v>
      </c>
      <c r="K6044" s="15" t="n">
        <v>10013</v>
      </c>
      <c r="L6044" s="15" t="n">
        <v>3248</v>
      </c>
      <c r="M6044" s="15" t="n">
        <v>13</v>
      </c>
      <c r="N6044" s="12" t="n">
        <v>0.001</v>
      </c>
      <c r="O6044" s="12" t="n">
        <v>0.25</v>
      </c>
      <c r="P6044" s="12" t="n">
        <v>3.25</v>
      </c>
      <c r="Q6044" s="26"/>
    </row>
    <row r="6045" ht="22.5" customHeight="1">
      <c r="A6045" s="78"/>
      <c r="B6045" s="34"/>
      <c r="C6045" s="13"/>
      <c r="D6045" s="20"/>
      <c r="E6045" s="20"/>
      <c r="F6045" s="20"/>
      <c r="G6045" s="29"/>
      <c r="H6045" s="20"/>
      <c r="I6045" s="20"/>
      <c r="J6045" s="13" t="s">
        <v>128</v>
      </c>
      <c r="K6045" s="15" t="n">
        <v>76936</v>
      </c>
      <c r="L6045" s="15" t="n">
        <v>22858</v>
      </c>
      <c r="M6045" s="15" t="n">
        <v>82</v>
      </c>
      <c r="N6045" s="12" t="n">
        <v>0.0009</v>
      </c>
      <c r="O6045" s="12" t="n">
        <v>0.25</v>
      </c>
      <c r="P6045" s="12" t="n">
        <v>20.5</v>
      </c>
      <c r="Q6045" s="26"/>
    </row>
    <row r="6046" ht="22.5" customHeight="1">
      <c r="A6046" s="78"/>
      <c r="B6046" s="34"/>
      <c r="C6046" s="13" t="n">
        <v>7203110</v>
      </c>
      <c r="D6046" s="13" t="s">
        <v>22</v>
      </c>
      <c r="E6046" s="13" t="s">
        <v>23</v>
      </c>
      <c r="F6046" s="13" t="s">
        <v>15</v>
      </c>
      <c r="G6046" s="24" t="n">
        <v>0.2</v>
      </c>
      <c r="H6046" s="13" t="n">
        <v>100</v>
      </c>
      <c r="I6046" s="21" t="n">
        <f>G6046*H6046*7</f>
        <v>140</v>
      </c>
      <c r="J6046" s="13" t="s">
        <v>126</v>
      </c>
      <c r="K6046" s="15" t="n">
        <v>102</v>
      </c>
      <c r="L6046" s="15" t="n">
        <v>69</v>
      </c>
      <c r="M6046" s="15" t="n">
        <v>0</v>
      </c>
      <c r="N6046" s="12" t="n">
        <v>0</v>
      </c>
      <c r="O6046" s="12" t="n">
        <v>0</v>
      </c>
      <c r="P6046" s="12" t="n">
        <v>0</v>
      </c>
      <c r="Q6046" s="23" t="n">
        <f>M6048/H6046</f>
        <v>0.02</v>
      </c>
    </row>
    <row r="6047" ht="22.5" customHeight="1">
      <c r="A6047" s="78"/>
      <c r="B6047" s="34"/>
      <c r="C6047" s="13"/>
      <c r="D6047" s="20"/>
      <c r="E6047" s="20"/>
      <c r="F6047" s="20"/>
      <c r="G6047" s="29"/>
      <c r="H6047" s="20"/>
      <c r="I6047" s="20"/>
      <c r="J6047" s="13" t="s">
        <v>127</v>
      </c>
      <c r="K6047" s="15" t="n">
        <v>4431</v>
      </c>
      <c r="L6047" s="15" t="n">
        <v>3008</v>
      </c>
      <c r="M6047" s="15" t="n">
        <v>2</v>
      </c>
      <c r="N6047" s="12" t="n">
        <v>0</v>
      </c>
      <c r="O6047" s="12" t="n">
        <v>0.2</v>
      </c>
      <c r="P6047" s="12" t="n">
        <v>0.4</v>
      </c>
      <c r="Q6047" s="26"/>
    </row>
    <row r="6048" ht="22.5" customHeight="1">
      <c r="A6048" s="78"/>
      <c r="B6048" s="34"/>
      <c r="C6048" s="13"/>
      <c r="D6048" s="20"/>
      <c r="E6048" s="20"/>
      <c r="F6048" s="20"/>
      <c r="G6048" s="29"/>
      <c r="H6048" s="20"/>
      <c r="I6048" s="20"/>
      <c r="J6048" s="13" t="s">
        <v>128</v>
      </c>
      <c r="K6048" s="15" t="n">
        <v>15735</v>
      </c>
      <c r="L6048" s="15" t="n">
        <v>10557</v>
      </c>
      <c r="M6048" s="15" t="n">
        <v>2</v>
      </c>
      <c r="N6048" s="12" t="n">
        <v>0</v>
      </c>
      <c r="O6048" s="12" t="n">
        <v>0.2</v>
      </c>
      <c r="P6048" s="12" t="n">
        <v>0.4</v>
      </c>
      <c r="Q6048" s="26"/>
    </row>
    <row r="6049" ht="22.5" customHeight="1">
      <c r="A6049" s="78"/>
      <c r="B6049" s="34"/>
      <c r="C6049" s="13" t="n">
        <v>7202934</v>
      </c>
      <c r="D6049" s="13" t="s">
        <v>22</v>
      </c>
      <c r="E6049" s="13" t="s">
        <v>24</v>
      </c>
      <c r="F6049" s="13" t="s">
        <v>15</v>
      </c>
      <c r="G6049" s="24" t="n">
        <v>0.35</v>
      </c>
      <c r="H6049" s="13" t="n">
        <v>200</v>
      </c>
      <c r="I6049" s="21" t="n">
        <f>G6049*H6049*7</f>
        <v>490</v>
      </c>
      <c r="J6049" s="13" t="s">
        <v>126</v>
      </c>
      <c r="K6049" s="15" t="n">
        <v>2405</v>
      </c>
      <c r="L6049" s="15" t="n">
        <v>1184</v>
      </c>
      <c r="M6049" s="15" t="n">
        <v>0</v>
      </c>
      <c r="N6049" s="12" t="n">
        <v>0</v>
      </c>
      <c r="O6049" s="12" t="n">
        <v>0</v>
      </c>
      <c r="P6049" s="12" t="n">
        <v>0</v>
      </c>
      <c r="Q6049" s="23" t="n">
        <v>0</v>
      </c>
    </row>
    <row r="6050" ht="22.5" customHeight="1">
      <c r="A6050" s="78"/>
      <c r="B6050" s="34"/>
      <c r="C6050" s="13"/>
      <c r="D6050" s="20"/>
      <c r="E6050" s="20"/>
      <c r="F6050" s="20"/>
      <c r="G6050" s="29"/>
      <c r="H6050" s="20"/>
      <c r="I6050" s="20"/>
      <c r="J6050" s="13" t="s">
        <v>127</v>
      </c>
      <c r="K6050" s="17" t="n">
        <v>153383</v>
      </c>
      <c r="L6050" s="15" t="n">
        <v>96731</v>
      </c>
      <c r="M6050" s="15" t="n">
        <v>49</v>
      </c>
      <c r="N6050" s="12" t="n">
        <v>0</v>
      </c>
      <c r="O6050" s="12" t="n">
        <v>0.35</v>
      </c>
      <c r="P6050" s="12" t="n">
        <v>17.15</v>
      </c>
      <c r="Q6050" s="26"/>
    </row>
    <row r="6051" ht="22.5" customHeight="1">
      <c r="A6051" s="78"/>
      <c r="B6051" s="34"/>
      <c r="C6051" s="13"/>
      <c r="D6051" s="20"/>
      <c r="E6051" s="20"/>
      <c r="F6051" s="20"/>
      <c r="G6051" s="29"/>
      <c r="H6051" s="20"/>
      <c r="I6051" s="20"/>
      <c r="J6051" s="13" t="s">
        <v>128</v>
      </c>
      <c r="K6051" s="15" t="n">
        <v>316910</v>
      </c>
      <c r="L6051" s="15" t="n">
        <v>194123</v>
      </c>
      <c r="M6051" s="15" t="n">
        <v>87</v>
      </c>
      <c r="N6051" s="12" t="n">
        <v>0</v>
      </c>
      <c r="O6051" s="12" t="n">
        <v>0.35</v>
      </c>
      <c r="P6051" s="12" t="n">
        <v>30.45</v>
      </c>
      <c r="Q6051" s="26"/>
    </row>
    <row r="6052" ht="22.5" customHeight="1">
      <c r="A6052" s="78"/>
      <c r="B6052" s="34"/>
      <c r="C6052" s="13" t="n">
        <v>5847496</v>
      </c>
      <c r="D6052" s="13" t="s">
        <v>10</v>
      </c>
      <c r="E6052" s="13" t="s">
        <v>25</v>
      </c>
      <c r="F6052" s="13" t="s">
        <v>12</v>
      </c>
      <c r="G6052" s="24" t="n">
        <v>0.3</v>
      </c>
      <c r="H6052" s="13" t="n">
        <v>200</v>
      </c>
      <c r="I6052" s="21" t="n">
        <f>G6052*H6052*7</f>
        <v>420</v>
      </c>
      <c r="J6052" s="13" t="s">
        <v>126</v>
      </c>
      <c r="K6052" s="15" t="n">
        <v>943</v>
      </c>
      <c r="L6052" s="15" t="n">
        <v>38</v>
      </c>
      <c r="M6052" s="15" t="n">
        <v>0</v>
      </c>
      <c r="N6052" s="12" t="n">
        <v>0</v>
      </c>
      <c r="O6052" s="12" t="n">
        <v>0</v>
      </c>
      <c r="P6052" s="12" t="n">
        <v>0.0083</v>
      </c>
      <c r="Q6052" s="23" t="n">
        <f>M6054/H6052</f>
        <v>0</v>
      </c>
    </row>
    <row r="6053" ht="22.5" customHeight="1">
      <c r="A6053" s="78"/>
      <c r="B6053" s="34"/>
      <c r="C6053" s="13"/>
      <c r="D6053" s="20"/>
      <c r="E6053" s="20"/>
      <c r="F6053" s="20"/>
      <c r="G6053" s="29"/>
      <c r="H6053" s="20"/>
      <c r="I6053" s="20"/>
      <c r="J6053" s="13" t="s">
        <v>127</v>
      </c>
      <c r="K6053" s="15" t="n">
        <v>5508</v>
      </c>
      <c r="L6053" s="15" t="n">
        <v>218</v>
      </c>
      <c r="M6053" s="15" t="n">
        <v>0</v>
      </c>
      <c r="N6053" s="12" t="n">
        <v>0</v>
      </c>
      <c r="O6053" s="12" t="n">
        <v>0</v>
      </c>
      <c r="P6053" s="12" t="n">
        <v>0.3365</v>
      </c>
      <c r="Q6053" s="26"/>
    </row>
    <row r="6054" ht="22.5" customHeight="1">
      <c r="A6054" s="78"/>
      <c r="B6054" s="34"/>
      <c r="C6054" s="13"/>
      <c r="D6054" s="20"/>
      <c r="E6054" s="20"/>
      <c r="F6054" s="20"/>
      <c r="G6054" s="29"/>
      <c r="H6054" s="20"/>
      <c r="I6054" s="20"/>
      <c r="J6054" s="13" t="s">
        <v>128</v>
      </c>
      <c r="K6054" s="15" t="n">
        <v>17490</v>
      </c>
      <c r="L6054" s="15" t="n">
        <v>601</v>
      </c>
      <c r="M6054" s="15" t="n">
        <v>0</v>
      </c>
      <c r="N6054" s="12" t="n">
        <v>0</v>
      </c>
      <c r="O6054" s="12" t="n">
        <v>0</v>
      </c>
      <c r="P6054" s="12" t="n">
        <v>0.7113</v>
      </c>
      <c r="Q6054" s="26"/>
    </row>
    <row r="6055" ht="22.5" customHeight="1">
      <c r="A6055" s="78"/>
      <c r="B6055" s="34"/>
      <c r="C6055" s="13" t="n">
        <v>7572369</v>
      </c>
      <c r="D6055" s="13" t="s">
        <v>10</v>
      </c>
      <c r="E6055" s="13" t="s">
        <v>25</v>
      </c>
      <c r="F6055" s="13" t="s">
        <v>15</v>
      </c>
      <c r="G6055" s="24" t="n">
        <v>0.3</v>
      </c>
      <c r="H6055" s="13" t="n">
        <v>400</v>
      </c>
      <c r="I6055" s="21" t="n">
        <f>G6055*H6055*7</f>
        <v>840</v>
      </c>
      <c r="J6055" s="13" t="s">
        <v>126</v>
      </c>
      <c r="K6055" s="15" t="n">
        <v>7</v>
      </c>
      <c r="L6055" s="15" t="n">
        <v>1</v>
      </c>
      <c r="M6055" s="15" t="n">
        <v>0</v>
      </c>
      <c r="N6055" s="12" t="n">
        <v>0</v>
      </c>
      <c r="O6055" s="12" t="n">
        <v>0</v>
      </c>
      <c r="P6055" s="12" t="n">
        <v>0</v>
      </c>
      <c r="Q6055" s="23" t="n">
        <f>M6057/H6055</f>
        <v>0.14</v>
      </c>
    </row>
    <row r="6056" ht="22.5" customHeight="1">
      <c r="A6056" s="78"/>
      <c r="B6056" s="34"/>
      <c r="C6056" s="13"/>
      <c r="D6056" s="20"/>
      <c r="E6056" s="20"/>
      <c r="F6056" s="20"/>
      <c r="G6056" s="29"/>
      <c r="H6056" s="20"/>
      <c r="I6056" s="20"/>
      <c r="J6056" s="13" t="s">
        <v>127</v>
      </c>
      <c r="K6056" s="15" t="n">
        <v>3928</v>
      </c>
      <c r="L6056" s="15" t="n">
        <v>1337</v>
      </c>
      <c r="M6056" s="15" t="n">
        <v>18</v>
      </c>
      <c r="N6056" s="12" t="n">
        <v>0.004</v>
      </c>
      <c r="O6056" s="12" t="n">
        <v>0.302</v>
      </c>
      <c r="P6056" s="12" t="n">
        <v>5.43</v>
      </c>
      <c r="Q6056" s="26"/>
    </row>
    <row r="6057" ht="22.5" customHeight="1">
      <c r="A6057" s="78"/>
      <c r="B6057" s="34"/>
      <c r="C6057" s="13"/>
      <c r="D6057" s="20"/>
      <c r="E6057" s="20"/>
      <c r="F6057" s="20"/>
      <c r="G6057" s="29"/>
      <c r="H6057" s="20"/>
      <c r="I6057" s="20"/>
      <c r="J6057" s="13" t="s">
        <v>128</v>
      </c>
      <c r="K6057" s="15" t="n">
        <v>7171</v>
      </c>
      <c r="L6057" s="15" t="n">
        <v>2395</v>
      </c>
      <c r="M6057" s="15" t="n">
        <v>56</v>
      </c>
      <c r="N6057" s="12" t="n">
        <v>0.007</v>
      </c>
      <c r="O6057" s="12" t="n">
        <v>0.306</v>
      </c>
      <c r="P6057" s="12" t="n">
        <v>17.13</v>
      </c>
      <c r="Q6057" s="26"/>
    </row>
    <row r="6058" ht="22.5" customHeight="1">
      <c r="A6058" s="78"/>
      <c r="B6058" s="34"/>
      <c r="C6058" s="13" t="n">
        <v>8460883</v>
      </c>
      <c r="D6058" s="13" t="s">
        <v>16</v>
      </c>
      <c r="E6058" s="13" t="s">
        <v>11</v>
      </c>
      <c r="F6058" s="13" t="s">
        <v>15</v>
      </c>
      <c r="G6058" s="24" t="n">
        <v>0.14</v>
      </c>
      <c r="H6058" s="13" t="n">
        <v>1400</v>
      </c>
      <c r="I6058" s="21" t="n">
        <f>G6058*H6058*7</f>
        <v>1372</v>
      </c>
      <c r="J6058" s="13" t="s">
        <v>126</v>
      </c>
      <c r="K6058" s="15" t="n">
        <v>6067</v>
      </c>
      <c r="L6058" s="15" t="n">
        <v>1626</v>
      </c>
      <c r="M6058" s="15" t="n">
        <v>62</v>
      </c>
      <c r="N6058" s="12" t="n">
        <v>0.005</v>
      </c>
      <c r="O6058" s="12" t="n">
        <v>0.142</v>
      </c>
      <c r="P6058" s="12" t="n">
        <v>8.778</v>
      </c>
      <c r="Q6058" s="23" t="n">
        <f>M6060/H6058</f>
        <v>0.823571428571429</v>
      </c>
    </row>
    <row r="6059" ht="22.5" customHeight="1">
      <c r="A6059" s="78"/>
      <c r="B6059" s="34"/>
      <c r="C6059" s="13"/>
      <c r="D6059" s="20"/>
      <c r="E6059" s="20"/>
      <c r="F6059" s="20"/>
      <c r="G6059" s="29"/>
      <c r="H6059" s="20"/>
      <c r="I6059" s="20"/>
      <c r="J6059" s="13" t="s">
        <v>127</v>
      </c>
      <c r="K6059" s="15" t="n">
        <v>26029</v>
      </c>
      <c r="L6059" s="15" t="n">
        <v>7733</v>
      </c>
      <c r="M6059" s="15" t="n">
        <v>311</v>
      </c>
      <c r="N6059" s="12" t="n">
        <v>0.006</v>
      </c>
      <c r="O6059" s="12" t="n">
        <v>0.14</v>
      </c>
      <c r="P6059" s="12" t="n">
        <v>43.596</v>
      </c>
      <c r="Q6059" s="26"/>
    </row>
    <row r="6060" ht="22.5" customHeight="1">
      <c r="A6060" s="78"/>
      <c r="B6060" s="34"/>
      <c r="C6060" s="13"/>
      <c r="D6060" s="20"/>
      <c r="E6060" s="20"/>
      <c r="F6060" s="20"/>
      <c r="G6060" s="29"/>
      <c r="H6060" s="20"/>
      <c r="I6060" s="20"/>
      <c r="J6060" s="13" t="s">
        <v>128</v>
      </c>
      <c r="K6060" s="15" t="n">
        <v>89892</v>
      </c>
      <c r="L6060" s="15" t="n">
        <v>29945</v>
      </c>
      <c r="M6060" s="15" t="n">
        <v>1153</v>
      </c>
      <c r="N6060" s="12" t="n">
        <v>0.005</v>
      </c>
      <c r="O6060" s="12" t="n">
        <v>0.141</v>
      </c>
      <c r="P6060" s="12" t="n">
        <v>162.414</v>
      </c>
      <c r="Q6060" s="26"/>
    </row>
    <row r="6061" ht="22.5" customHeight="1">
      <c r="A6061" s="78"/>
      <c r="B6061" s="34"/>
      <c r="C6061" s="13" t="n">
        <v>8531973</v>
      </c>
      <c r="D6061" s="13" t="s">
        <v>16</v>
      </c>
      <c r="E6061" s="13" t="s">
        <v>18</v>
      </c>
      <c r="F6061" s="13" t="s">
        <v>26</v>
      </c>
      <c r="G6061" s="24" t="n">
        <v>0.45</v>
      </c>
      <c r="H6061" s="13" t="n">
        <v>150</v>
      </c>
      <c r="I6061" s="21" t="n">
        <f>G6061*H6061*7</f>
        <v>472.5</v>
      </c>
      <c r="J6061" s="13" t="s">
        <v>126</v>
      </c>
      <c r="K6061" s="15" t="n">
        <v>0</v>
      </c>
      <c r="L6061" s="15" t="n">
        <v>0</v>
      </c>
      <c r="M6061" s="15" t="n">
        <v>0</v>
      </c>
      <c r="N6061" s="12" t="n">
        <v>0</v>
      </c>
      <c r="O6061" s="12" t="n">
        <v>0</v>
      </c>
      <c r="P6061" s="12" t="n">
        <v>0</v>
      </c>
      <c r="Q6061" s="23" t="n">
        <f>M6063/H6061</f>
        <v>0.00666666666666667</v>
      </c>
    </row>
    <row r="6062" ht="22.5" customHeight="1">
      <c r="A6062" s="78"/>
      <c r="B6062" s="34"/>
      <c r="C6062" s="13"/>
      <c r="D6062" s="20"/>
      <c r="E6062" s="20"/>
      <c r="F6062" s="20"/>
      <c r="G6062" s="29"/>
      <c r="H6062" s="20"/>
      <c r="I6062" s="20"/>
      <c r="J6062" s="13" t="s">
        <v>127</v>
      </c>
      <c r="K6062" s="15" t="n">
        <v>5125</v>
      </c>
      <c r="L6062" s="15" t="n">
        <v>17</v>
      </c>
      <c r="M6062" s="15" t="n">
        <v>1</v>
      </c>
      <c r="N6062" s="12" t="n">
        <v>0</v>
      </c>
      <c r="O6062" s="12" t="n">
        <v>0.14</v>
      </c>
      <c r="P6062" s="12" t="n">
        <v>0.14</v>
      </c>
      <c r="Q6062" s="26"/>
    </row>
    <row r="6063" ht="22.5" customHeight="1">
      <c r="A6063" s="78"/>
      <c r="B6063" s="34"/>
      <c r="C6063" s="13"/>
      <c r="D6063" s="20"/>
      <c r="E6063" s="20"/>
      <c r="F6063" s="20"/>
      <c r="G6063" s="29"/>
      <c r="H6063" s="20"/>
      <c r="I6063" s="20"/>
      <c r="J6063" s="13" t="s">
        <v>128</v>
      </c>
      <c r="K6063" s="15" t="n">
        <v>14211</v>
      </c>
      <c r="L6063" s="15" t="n">
        <v>44</v>
      </c>
      <c r="M6063" s="15" t="n">
        <v>1</v>
      </c>
      <c r="N6063" s="12" t="n">
        <v>0</v>
      </c>
      <c r="O6063" s="12" t="n">
        <v>0.31</v>
      </c>
      <c r="P6063" s="12" t="n">
        <v>0.31</v>
      </c>
      <c r="Q6063" s="26"/>
    </row>
    <row r="6064" ht="22.5" customHeight="1">
      <c r="A6064" s="78"/>
      <c r="B6064" s="34"/>
      <c r="C6064" s="13" t="n">
        <v>8156506</v>
      </c>
      <c r="D6064" s="13" t="s">
        <v>27</v>
      </c>
      <c r="E6064" s="13" t="s">
        <v>14</v>
      </c>
      <c r="F6064" s="13" t="s">
        <v>15</v>
      </c>
      <c r="G6064" s="24" t="n">
        <v>0.1</v>
      </c>
      <c r="H6064" s="13" t="n">
        <v>1000</v>
      </c>
      <c r="I6064" s="21" t="n">
        <f>G6064*H6064*7</f>
        <v>700</v>
      </c>
      <c r="J6064" s="13" t="s">
        <v>126</v>
      </c>
      <c r="K6064" s="15" t="n">
        <v>83</v>
      </c>
      <c r="L6064" s="15" t="n">
        <v>20</v>
      </c>
      <c r="M6064" s="15" t="n">
        <v>0</v>
      </c>
      <c r="N6064" s="12" t="n">
        <v>0</v>
      </c>
      <c r="O6064" s="12" t="n">
        <v>0</v>
      </c>
      <c r="P6064" s="12" t="n">
        <v>0</v>
      </c>
      <c r="Q6064" s="23" t="n">
        <f>M6066/H6064</f>
        <v>0.805</v>
      </c>
    </row>
    <row r="6065" ht="22.5" customHeight="1">
      <c r="A6065" s="78"/>
      <c r="B6065" s="34"/>
      <c r="C6065" s="13"/>
      <c r="D6065" s="20"/>
      <c r="E6065" s="20"/>
      <c r="F6065" s="20"/>
      <c r="G6065" s="29"/>
      <c r="H6065" s="20"/>
      <c r="I6065" s="20"/>
      <c r="J6065" s="13" t="s">
        <v>127</v>
      </c>
      <c r="K6065" s="15" t="n">
        <v>13752</v>
      </c>
      <c r="L6065" s="15" t="n">
        <v>5130</v>
      </c>
      <c r="M6065" s="15" t="n">
        <v>199</v>
      </c>
      <c r="N6065" s="12" t="n">
        <v>0.004</v>
      </c>
      <c r="O6065" s="12" t="n">
        <v>0.1</v>
      </c>
      <c r="P6065" s="12" t="n">
        <v>19.9</v>
      </c>
      <c r="Q6065" s="26"/>
    </row>
    <row r="6066" ht="22.5" customHeight="1">
      <c r="A6066" s="78"/>
      <c r="B6066" s="34"/>
      <c r="C6066" s="13"/>
      <c r="D6066" s="20"/>
      <c r="E6066" s="20"/>
      <c r="F6066" s="20"/>
      <c r="G6066" s="29"/>
      <c r="H6066" s="20"/>
      <c r="I6066" s="20"/>
      <c r="J6066" s="13" t="s">
        <v>128</v>
      </c>
      <c r="K6066" s="15" t="n">
        <v>42205</v>
      </c>
      <c r="L6066" s="15" t="n">
        <v>16907</v>
      </c>
      <c r="M6066" s="15" t="n">
        <v>805</v>
      </c>
      <c r="N6066" s="12" t="n">
        <v>0.005</v>
      </c>
      <c r="O6066" s="12" t="n">
        <v>0.1</v>
      </c>
      <c r="P6066" s="12" t="n">
        <v>80.5</v>
      </c>
      <c r="Q6066" s="26"/>
    </row>
    <row r="6067" ht="22.5" customHeight="1">
      <c r="A6067" s="78"/>
      <c r="B6067" s="34"/>
      <c r="C6067" s="13" t="n">
        <v>8819666</v>
      </c>
      <c r="D6067" s="13" t="s">
        <v>27</v>
      </c>
      <c r="E6067" s="13" t="s">
        <v>14</v>
      </c>
      <c r="F6067" s="13" t="s">
        <v>12</v>
      </c>
      <c r="G6067" s="24" t="n">
        <v>0.08</v>
      </c>
      <c r="H6067" s="13" t="n">
        <v>200</v>
      </c>
      <c r="I6067" s="21" t="n">
        <f>G6067*H6067*7</f>
        <v>112</v>
      </c>
      <c r="J6067" s="13" t="s">
        <v>126</v>
      </c>
      <c r="K6067" s="15" t="n">
        <v>326</v>
      </c>
      <c r="L6067" s="15" t="n">
        <v>87</v>
      </c>
      <c r="M6067" s="15" t="n">
        <v>5</v>
      </c>
      <c r="N6067" s="12" t="n">
        <v>0.004</v>
      </c>
      <c r="O6067" s="12" t="n">
        <v>0.071</v>
      </c>
      <c r="P6067" s="12" t="n">
        <v>0.3559</v>
      </c>
      <c r="Q6067" s="23" t="n">
        <f>M6069/H6067</f>
        <v>0.905</v>
      </c>
    </row>
    <row r="6068" ht="22.5" customHeight="1">
      <c r="A6068" s="78"/>
      <c r="B6068" s="34"/>
      <c r="C6068" s="13"/>
      <c r="D6068" s="20"/>
      <c r="E6068" s="20"/>
      <c r="F6068" s="20"/>
      <c r="G6068" s="29"/>
      <c r="H6068" s="20"/>
      <c r="I6068" s="20"/>
      <c r="J6068" s="13" t="s">
        <v>127</v>
      </c>
      <c r="K6068" s="15" t="n">
        <v>4680</v>
      </c>
      <c r="L6068" s="15" t="n">
        <v>910</v>
      </c>
      <c r="M6068" s="15" t="n">
        <v>71</v>
      </c>
      <c r="N6068" s="12" t="n">
        <v>0.009</v>
      </c>
      <c r="O6068" s="12" t="n">
        <v>0.119</v>
      </c>
      <c r="P6068" s="12" t="n">
        <v>8.4385</v>
      </c>
      <c r="Q6068" s="26"/>
    </row>
    <row r="6069" ht="22.5" customHeight="1">
      <c r="A6069" s="78"/>
      <c r="B6069" s="34"/>
      <c r="C6069" s="13"/>
      <c r="D6069" s="20"/>
      <c r="E6069" s="20"/>
      <c r="F6069" s="20"/>
      <c r="G6069" s="29"/>
      <c r="H6069" s="20"/>
      <c r="I6069" s="20"/>
      <c r="J6069" s="13" t="s">
        <v>128</v>
      </c>
      <c r="K6069" s="15" t="n">
        <v>11861</v>
      </c>
      <c r="L6069" s="15" t="n">
        <v>2394</v>
      </c>
      <c r="M6069" s="15" t="n">
        <v>181</v>
      </c>
      <c r="N6069" s="12" t="n">
        <v>0.008</v>
      </c>
      <c r="O6069" s="12" t="n">
        <v>0.11</v>
      </c>
      <c r="P6069" s="12" t="n">
        <v>19.8399</v>
      </c>
      <c r="Q6069" s="26"/>
    </row>
    <row r="6070" ht="22.5" customHeight="1">
      <c r="A6070" s="78"/>
      <c r="B6070" s="34"/>
      <c r="C6070" s="13" t="n">
        <v>91410799</v>
      </c>
      <c r="D6070" s="13" t="s">
        <v>31</v>
      </c>
      <c r="E6070" s="13" t="s">
        <v>42</v>
      </c>
      <c r="F6070" s="13" t="s">
        <v>15</v>
      </c>
      <c r="G6070" s="24" t="n">
        <v>0.02</v>
      </c>
      <c r="H6070" s="13" t="n">
        <v>500</v>
      </c>
      <c r="I6070" s="21" t="n">
        <f>G6070*H6070*7</f>
        <v>70</v>
      </c>
      <c r="J6070" s="13" t="s">
        <v>126</v>
      </c>
      <c r="K6070" s="15" t="n">
        <v>5825</v>
      </c>
      <c r="L6070" s="15" t="n">
        <v>3855</v>
      </c>
      <c r="M6070" s="15" t="n">
        <v>0</v>
      </c>
      <c r="N6070" s="12" t="n">
        <v>0</v>
      </c>
      <c r="O6070" s="12" t="n">
        <v>0</v>
      </c>
      <c r="P6070" s="12" t="n">
        <v>0</v>
      </c>
      <c r="Q6070" s="23" t="n">
        <f>M6072/H6070</f>
        <v>1</v>
      </c>
    </row>
    <row r="6071" ht="22.5" customHeight="1">
      <c r="A6071" s="78"/>
      <c r="B6071" s="34"/>
      <c r="C6071" s="13"/>
      <c r="D6071" s="20"/>
      <c r="E6071" s="20"/>
      <c r="F6071" s="20"/>
      <c r="G6071" s="29"/>
      <c r="H6071" s="20"/>
      <c r="I6071" s="20"/>
      <c r="J6071" s="13" t="s">
        <v>127</v>
      </c>
      <c r="K6071" s="15" t="n">
        <v>109542</v>
      </c>
      <c r="L6071" s="15" t="n">
        <v>25190</v>
      </c>
      <c r="M6071" s="15" t="n">
        <v>500</v>
      </c>
      <c r="N6071" s="12" t="n">
        <v>0</v>
      </c>
      <c r="O6071" s="12" t="n">
        <v>0.02</v>
      </c>
      <c r="P6071" s="12" t="n">
        <v>10</v>
      </c>
      <c r="Q6071" s="26"/>
    </row>
    <row r="6072" ht="22.5" customHeight="1">
      <c r="A6072" s="78"/>
      <c r="B6072" s="34"/>
      <c r="C6072" s="13"/>
      <c r="D6072" s="20"/>
      <c r="E6072" s="20"/>
      <c r="F6072" s="20"/>
      <c r="G6072" s="29"/>
      <c r="H6072" s="20"/>
      <c r="I6072" s="20"/>
      <c r="J6072" s="13" t="s">
        <v>128</v>
      </c>
      <c r="K6072" s="15" t="n">
        <v>174023</v>
      </c>
      <c r="L6072" s="15" t="n">
        <v>38195</v>
      </c>
      <c r="M6072" s="15" t="n">
        <v>500</v>
      </c>
      <c r="N6072" s="12" t="n">
        <v>0</v>
      </c>
      <c r="O6072" s="12" t="n">
        <v>0.02</v>
      </c>
      <c r="P6072" s="12" t="n">
        <v>10</v>
      </c>
      <c r="Q6072" s="26"/>
    </row>
    <row r="6073" ht="22.5" customHeight="1">
      <c r="A6073" s="78"/>
      <c r="B6073" s="34"/>
      <c r="C6073" s="13" t="n">
        <v>7872826</v>
      </c>
      <c r="D6073" s="13" t="s">
        <v>28</v>
      </c>
      <c r="E6073" s="13" t="s">
        <v>14</v>
      </c>
      <c r="F6073" s="13" t="s">
        <v>15</v>
      </c>
      <c r="G6073" s="24" t="n">
        <v>0.48</v>
      </c>
      <c r="H6073" s="13" t="n">
        <v>400</v>
      </c>
      <c r="I6073" s="21" t="n">
        <f>G6073*H6073*7</f>
        <v>1344</v>
      </c>
      <c r="J6073" s="13" t="s">
        <v>126</v>
      </c>
      <c r="K6073" s="15" t="n">
        <v>112</v>
      </c>
      <c r="L6073" s="15" t="n">
        <v>25</v>
      </c>
      <c r="M6073" s="15" t="n">
        <v>0</v>
      </c>
      <c r="N6073" s="12" t="n">
        <v>0</v>
      </c>
      <c r="O6073" s="12" t="n">
        <v>0</v>
      </c>
      <c r="P6073" s="12" t="n">
        <v>0</v>
      </c>
      <c r="Q6073" s="23" t="n">
        <f>M6075/H6073</f>
        <v>0.23</v>
      </c>
    </row>
    <row r="6074" ht="22.5" customHeight="1">
      <c r="A6074" s="78"/>
      <c r="B6074" s="34"/>
      <c r="C6074" s="13"/>
      <c r="D6074" s="20"/>
      <c r="E6074" s="20"/>
      <c r="F6074" s="20"/>
      <c r="G6074" s="29"/>
      <c r="H6074" s="20"/>
      <c r="I6074" s="20"/>
      <c r="J6074" s="13" t="s">
        <v>127</v>
      </c>
      <c r="K6074" s="15" t="n">
        <v>8718</v>
      </c>
      <c r="L6074" s="15" t="n">
        <v>2184</v>
      </c>
      <c r="M6074" s="15" t="n">
        <v>20</v>
      </c>
      <c r="N6074" s="12" t="n">
        <v>0.004</v>
      </c>
      <c r="O6074" s="12" t="n">
        <v>0.486</v>
      </c>
      <c r="P6074" s="12" t="n">
        <v>9.72</v>
      </c>
      <c r="Q6074" s="26"/>
    </row>
    <row r="6075" ht="22.5" customHeight="1">
      <c r="A6075" s="78"/>
      <c r="B6075" s="34"/>
      <c r="C6075" s="13"/>
      <c r="D6075" s="20"/>
      <c r="E6075" s="20"/>
      <c r="F6075" s="20"/>
      <c r="G6075" s="29"/>
      <c r="H6075" s="20"/>
      <c r="I6075" s="20"/>
      <c r="J6075" s="13" t="s">
        <v>128</v>
      </c>
      <c r="K6075" s="15" t="n">
        <v>33424</v>
      </c>
      <c r="L6075" s="15" t="n">
        <v>7449</v>
      </c>
      <c r="M6075" s="15" t="n">
        <v>92</v>
      </c>
      <c r="N6075" s="12" t="n">
        <v>0.006</v>
      </c>
      <c r="O6075" s="12" t="n">
        <v>0.485</v>
      </c>
      <c r="P6075" s="12" t="n">
        <v>44.64</v>
      </c>
      <c r="Q6075" s="26"/>
    </row>
    <row r="6076" ht="22.5" customHeight="1">
      <c r="A6076" s="78"/>
      <c r="B6076" s="34"/>
      <c r="C6076" s="13" t="n">
        <v>9311355</v>
      </c>
      <c r="D6076" s="13" t="s">
        <v>29</v>
      </c>
      <c r="E6076" s="13" t="s">
        <v>14</v>
      </c>
      <c r="F6076" s="13" t="s">
        <v>15</v>
      </c>
      <c r="G6076" s="24" t="n">
        <v>0.15</v>
      </c>
      <c r="H6076" s="13" t="n">
        <v>20</v>
      </c>
      <c r="I6076" s="21" t="n">
        <f>G6076*H6076*7</f>
        <v>21</v>
      </c>
      <c r="J6076" s="13" t="s">
        <v>126</v>
      </c>
      <c r="K6076" s="15" t="n">
        <v>3</v>
      </c>
      <c r="L6076" s="15" t="n">
        <v>0</v>
      </c>
      <c r="M6076" s="15" t="n">
        <v>0</v>
      </c>
      <c r="N6076" s="12" t="n">
        <v>0</v>
      </c>
      <c r="O6076" s="12" t="n">
        <v>0</v>
      </c>
      <c r="P6076" s="12" t="n">
        <v>0</v>
      </c>
      <c r="Q6076" s="23" t="n">
        <f>M6078/H6076</f>
        <v>1</v>
      </c>
    </row>
    <row r="6077" ht="22.5" customHeight="1">
      <c r="A6077" s="78"/>
      <c r="B6077" s="34"/>
      <c r="C6077" s="13"/>
      <c r="D6077" s="20"/>
      <c r="E6077" s="20"/>
      <c r="F6077" s="20"/>
      <c r="G6077" s="29"/>
      <c r="H6077" s="20"/>
      <c r="I6077" s="20"/>
      <c r="J6077" s="13" t="s">
        <v>127</v>
      </c>
      <c r="K6077" s="36" t="n">
        <v>5546</v>
      </c>
      <c r="L6077" s="15" t="n">
        <v>2218</v>
      </c>
      <c r="M6077" s="15" t="n">
        <v>20</v>
      </c>
      <c r="N6077" s="12" t="n">
        <v>0</v>
      </c>
      <c r="O6077" s="12" t="n">
        <v>0.15</v>
      </c>
      <c r="P6077" s="12" t="n">
        <v>3</v>
      </c>
      <c r="Q6077" s="26"/>
    </row>
    <row r="6078" ht="22.5" customHeight="1">
      <c r="A6078" s="78"/>
      <c r="B6078" s="34"/>
      <c r="C6078" s="13"/>
      <c r="D6078" s="20"/>
      <c r="E6078" s="20"/>
      <c r="F6078" s="20"/>
      <c r="G6078" s="29"/>
      <c r="H6078" s="20"/>
      <c r="I6078" s="20"/>
      <c r="J6078" s="13" t="s">
        <v>128</v>
      </c>
      <c r="K6078" s="15" t="n">
        <v>7165</v>
      </c>
      <c r="L6078" s="15" t="n">
        <v>2447</v>
      </c>
      <c r="M6078" s="15" t="n">
        <v>20</v>
      </c>
      <c r="N6078" s="12" t="n">
        <v>0</v>
      </c>
      <c r="O6078" s="12" t="n">
        <v>0.15</v>
      </c>
      <c r="P6078" s="12" t="n">
        <v>3</v>
      </c>
      <c r="Q6078" s="26"/>
    </row>
    <row r="6079" ht="22.5" customHeight="1">
      <c r="A6079" s="78"/>
      <c r="B6079" s="34"/>
      <c r="C6079" s="13" t="n">
        <v>10210818</v>
      </c>
      <c r="D6079" s="13" t="s">
        <v>27</v>
      </c>
      <c r="E6079" s="13" t="s">
        <v>14</v>
      </c>
      <c r="F6079" s="13" t="s">
        <v>26</v>
      </c>
      <c r="G6079" s="24" t="n">
        <v>0.2</v>
      </c>
      <c r="H6079" s="13" t="n">
        <v>100</v>
      </c>
      <c r="I6079" s="21" t="n">
        <f>G6079*H6079*7</f>
        <v>140</v>
      </c>
      <c r="J6079" s="13" t="s">
        <v>126</v>
      </c>
      <c r="K6079" s="15" t="n">
        <v>0</v>
      </c>
      <c r="L6079" s="15" t="n">
        <v>0</v>
      </c>
      <c r="M6079" s="15" t="n">
        <v>0</v>
      </c>
      <c r="N6079" s="12" t="n">
        <v>0</v>
      </c>
      <c r="O6079" s="12" t="n">
        <v>0</v>
      </c>
      <c r="P6079" s="12" t="n">
        <v>0</v>
      </c>
      <c r="Q6079" s="23" t="n">
        <f>M6081/H6079</f>
        <v>0.9</v>
      </c>
    </row>
    <row r="6080" ht="22.5" customHeight="1">
      <c r="A6080" s="78"/>
      <c r="B6080" s="34"/>
      <c r="C6080" s="13"/>
      <c r="D6080" s="20"/>
      <c r="E6080" s="20"/>
      <c r="F6080" s="20"/>
      <c r="G6080" s="29"/>
      <c r="H6080" s="20"/>
      <c r="I6080" s="20"/>
      <c r="J6080" s="13" t="s">
        <v>127</v>
      </c>
      <c r="K6080" s="15" t="n">
        <v>26000</v>
      </c>
      <c r="L6080" s="15" t="n">
        <v>123</v>
      </c>
      <c r="M6080" s="15" t="n">
        <v>17</v>
      </c>
      <c r="N6080" s="12" t="n">
        <v>0.02</v>
      </c>
      <c r="O6080" s="12" t="n">
        <v>0.16</v>
      </c>
      <c r="P6080" s="12" t="n">
        <v>2.74</v>
      </c>
      <c r="Q6080" s="26"/>
    </row>
    <row r="6081" ht="22.5" customHeight="1">
      <c r="A6081" s="78"/>
      <c r="B6081" s="34"/>
      <c r="C6081" s="13"/>
      <c r="D6081" s="20"/>
      <c r="E6081" s="20"/>
      <c r="F6081" s="20"/>
      <c r="G6081" s="29"/>
      <c r="H6081" s="20"/>
      <c r="I6081" s="20"/>
      <c r="J6081" s="13" t="s">
        <v>128</v>
      </c>
      <c r="K6081" s="15" t="n">
        <v>209653</v>
      </c>
      <c r="L6081" s="15" t="n">
        <v>758</v>
      </c>
      <c r="M6081" s="15" t="n">
        <v>90</v>
      </c>
      <c r="N6081" s="12" t="n">
        <v>0.02</v>
      </c>
      <c r="O6081" s="12" t="n">
        <v>0.15</v>
      </c>
      <c r="P6081" s="12" t="n">
        <v>13.9</v>
      </c>
      <c r="Q6081" s="26"/>
    </row>
    <row r="6082" ht="22.5" customHeight="1">
      <c r="A6082" s="78"/>
      <c r="B6082" s="34"/>
      <c r="C6082" s="13" t="n">
        <v>10501490</v>
      </c>
      <c r="D6082" s="13" t="s">
        <v>13</v>
      </c>
      <c r="E6082" s="13" t="s">
        <v>14</v>
      </c>
      <c r="F6082" s="13" t="s">
        <v>15</v>
      </c>
      <c r="G6082" s="24" t="n">
        <v>0.15</v>
      </c>
      <c r="H6082" s="13" t="n">
        <v>100</v>
      </c>
      <c r="I6082" s="21" t="n">
        <f>G6082*H6082*7</f>
        <v>105</v>
      </c>
      <c r="J6082" s="13" t="s">
        <v>126</v>
      </c>
      <c r="K6082" s="15" t="n">
        <v>0</v>
      </c>
      <c r="L6082" s="15" t="n">
        <v>0</v>
      </c>
      <c r="M6082" s="15" t="n">
        <v>0</v>
      </c>
      <c r="N6082" s="12" t="n">
        <v>0</v>
      </c>
      <c r="O6082" s="12" t="n">
        <v>0</v>
      </c>
      <c r="P6082" s="12" t="n">
        <v>0</v>
      </c>
      <c r="Q6082" s="23" t="n">
        <f>M6084/H6082</f>
        <v>0.08</v>
      </c>
    </row>
    <row r="6083" ht="22.5" customHeight="1">
      <c r="A6083" s="78"/>
      <c r="B6083" s="34"/>
      <c r="C6083" s="13"/>
      <c r="D6083" s="20"/>
      <c r="E6083" s="20"/>
      <c r="F6083" s="20"/>
      <c r="G6083" s="29"/>
      <c r="H6083" s="20"/>
      <c r="I6083" s="20"/>
      <c r="J6083" s="13" t="s">
        <v>127</v>
      </c>
      <c r="K6083" s="15" t="n">
        <v>358</v>
      </c>
      <c r="L6083" s="15" t="n">
        <v>143</v>
      </c>
      <c r="M6083" s="15" t="n">
        <v>4</v>
      </c>
      <c r="N6083" s="12" t="n">
        <v>0.004</v>
      </c>
      <c r="O6083" s="12" t="n">
        <v>0.13</v>
      </c>
      <c r="P6083" s="12" t="n">
        <v>0.52</v>
      </c>
      <c r="Q6083" s="26"/>
    </row>
    <row r="6084" ht="22.5" customHeight="1">
      <c r="A6084" s="78"/>
      <c r="B6084" s="34"/>
      <c r="C6084" s="13"/>
      <c r="D6084" s="20"/>
      <c r="E6084" s="20"/>
      <c r="F6084" s="20"/>
      <c r="G6084" s="29"/>
      <c r="H6084" s="20"/>
      <c r="I6084" s="20"/>
      <c r="J6084" s="13" t="s">
        <v>128</v>
      </c>
      <c r="K6084" s="15" t="n">
        <v>955</v>
      </c>
      <c r="L6084" s="15" t="n">
        <v>374</v>
      </c>
      <c r="M6084" s="15" t="n">
        <v>8</v>
      </c>
      <c r="N6084" s="12" t="n">
        <v>0.004</v>
      </c>
      <c r="O6084" s="12" t="n">
        <v>0.13</v>
      </c>
      <c r="P6084" s="12" t="n">
        <v>1.04</v>
      </c>
      <c r="Q6084" s="26"/>
    </row>
    <row r="6085" ht="22.5" customHeight="1">
      <c r="A6085" s="78"/>
      <c r="B6085" s="34"/>
      <c r="C6085" s="53" t="n">
        <v>10912510</v>
      </c>
      <c r="D6085" s="13" t="s">
        <v>10</v>
      </c>
      <c r="E6085" s="13" t="s">
        <v>11</v>
      </c>
      <c r="F6085" s="13" t="s">
        <v>30</v>
      </c>
      <c r="G6085" s="24" t="n">
        <v>0.17</v>
      </c>
      <c r="H6085" s="13" t="n">
        <v>1500</v>
      </c>
      <c r="I6085" s="21" t="n">
        <f>G6085*H6085*7</f>
        <v>1785</v>
      </c>
      <c r="J6085" s="13" t="s">
        <v>126</v>
      </c>
      <c r="K6085" s="15" t="n">
        <v>13117</v>
      </c>
      <c r="L6085" s="15" t="n">
        <v>2207</v>
      </c>
      <c r="M6085" s="15" t="n">
        <v>80</v>
      </c>
      <c r="N6085" s="12" t="n">
        <v>0.01</v>
      </c>
      <c r="O6085" s="12" t="n">
        <v>0.21</v>
      </c>
      <c r="P6085" s="12" t="n">
        <v>16.46</v>
      </c>
      <c r="Q6085" s="23" t="n">
        <f>M6087/H6085</f>
        <v>0.28</v>
      </c>
    </row>
    <row r="6086" ht="22.5" customHeight="1">
      <c r="A6086" s="78"/>
      <c r="B6086" s="34"/>
      <c r="C6086" s="13"/>
      <c r="D6086" s="20"/>
      <c r="E6086" s="20"/>
      <c r="F6086" s="20"/>
      <c r="G6086" s="29"/>
      <c r="H6086" s="20"/>
      <c r="I6086" s="20"/>
      <c r="J6086" s="13" t="s">
        <v>127</v>
      </c>
      <c r="K6086" s="17" t="n">
        <v>25883</v>
      </c>
      <c r="L6086" s="15" t="n">
        <v>4853</v>
      </c>
      <c r="M6086" s="15" t="n">
        <v>156</v>
      </c>
      <c r="N6086" s="12" t="n">
        <v>0.01</v>
      </c>
      <c r="O6086" s="12" t="n">
        <v>0.21</v>
      </c>
      <c r="P6086" s="12" t="n">
        <v>32.49</v>
      </c>
      <c r="Q6086" s="26"/>
    </row>
    <row r="6087" ht="22.5" customHeight="1">
      <c r="A6087" s="78"/>
      <c r="B6087" s="34"/>
      <c r="C6087" s="13"/>
      <c r="D6087" s="20"/>
      <c r="E6087" s="20"/>
      <c r="F6087" s="20"/>
      <c r="G6087" s="29"/>
      <c r="H6087" s="20"/>
      <c r="I6087" s="20"/>
      <c r="J6087" s="13" t="s">
        <v>128</v>
      </c>
      <c r="K6087" s="15" t="n">
        <v>79955</v>
      </c>
      <c r="L6087" s="15" t="n">
        <v>16086</v>
      </c>
      <c r="M6087" s="15" t="n">
        <v>420</v>
      </c>
      <c r="N6087" s="12" t="n">
        <v>0.01</v>
      </c>
      <c r="O6087" s="12" t="n">
        <v>0.23</v>
      </c>
      <c r="P6087" s="12" t="n">
        <v>97.9</v>
      </c>
      <c r="Q6087" s="26"/>
    </row>
    <row r="6088" ht="22.5" customHeight="1">
      <c r="A6088" s="78"/>
      <c r="B6088" s="34"/>
      <c r="C6088" s="53" t="n">
        <v>11080098</v>
      </c>
      <c r="D6088" s="13" t="s">
        <v>22</v>
      </c>
      <c r="E6088" s="13" t="s">
        <v>24</v>
      </c>
      <c r="F6088" s="13" t="s">
        <v>15</v>
      </c>
      <c r="G6088" s="24" t="n">
        <v>0.6</v>
      </c>
      <c r="H6088" s="13" t="n">
        <v>100</v>
      </c>
      <c r="I6088" s="21" t="n">
        <f>G6088*H6088*7</f>
        <v>420</v>
      </c>
      <c r="J6088" s="13" t="s">
        <v>126</v>
      </c>
      <c r="K6088" s="15" t="n">
        <v>0</v>
      </c>
      <c r="L6088" s="15" t="n">
        <v>0</v>
      </c>
      <c r="M6088" s="15" t="n">
        <v>0</v>
      </c>
      <c r="N6088" s="12" t="n">
        <v>0</v>
      </c>
      <c r="O6088" s="12" t="n">
        <v>0</v>
      </c>
      <c r="P6088" s="12" t="n">
        <v>0</v>
      </c>
      <c r="Q6088" s="23" t="n">
        <f>M6090/H6088</f>
        <v>0.01</v>
      </c>
    </row>
    <row r="6089" ht="22.5" customHeight="1">
      <c r="A6089" s="78"/>
      <c r="B6089" s="34"/>
      <c r="C6089" s="13"/>
      <c r="D6089" s="20"/>
      <c r="E6089" s="20"/>
      <c r="F6089" s="20"/>
      <c r="G6089" s="29"/>
      <c r="H6089" s="20"/>
      <c r="I6089" s="20"/>
      <c r="J6089" s="13" t="s">
        <v>127</v>
      </c>
      <c r="K6089" s="17" t="n">
        <v>369</v>
      </c>
      <c r="L6089" s="15" t="n">
        <v>222</v>
      </c>
      <c r="M6089" s="15" t="n">
        <v>1</v>
      </c>
      <c r="N6089" s="12" t="n">
        <v>0.003</v>
      </c>
      <c r="O6089" s="12" t="n">
        <v>0.6</v>
      </c>
      <c r="P6089" s="12" t="n">
        <v>0.6</v>
      </c>
      <c r="Q6089" s="26"/>
    </row>
    <row r="6090" ht="22.5" customHeight="1">
      <c r="A6090" s="78"/>
      <c r="B6090" s="34"/>
      <c r="C6090" s="13"/>
      <c r="D6090" s="20"/>
      <c r="E6090" s="20"/>
      <c r="F6090" s="20"/>
      <c r="G6090" s="29"/>
      <c r="H6090" s="20"/>
      <c r="I6090" s="20"/>
      <c r="J6090" s="13" t="s">
        <v>128</v>
      </c>
      <c r="K6090" s="15" t="n">
        <v>901</v>
      </c>
      <c r="L6090" s="15" t="n">
        <v>466</v>
      </c>
      <c r="M6090" s="15" t="n">
        <v>1</v>
      </c>
      <c r="N6090" s="12" t="n">
        <v>0.001</v>
      </c>
      <c r="O6090" s="12" t="n">
        <v>0.6</v>
      </c>
      <c r="P6090" s="12" t="n">
        <v>0.6</v>
      </c>
      <c r="Q6090" s="26"/>
    </row>
    <row r="6091" ht="22.5" customHeight="1">
      <c r="A6091" s="78"/>
      <c r="B6091" s="34"/>
      <c r="C6091" s="53" t="n">
        <v>91540124</v>
      </c>
      <c r="D6091" s="13" t="s">
        <v>93</v>
      </c>
      <c r="E6091" s="13" t="s">
        <v>54</v>
      </c>
      <c r="F6091" s="13" t="s">
        <v>12</v>
      </c>
      <c r="G6091" s="24" t="n">
        <v>0.5</v>
      </c>
      <c r="H6091" s="13" t="n">
        <v>50</v>
      </c>
      <c r="I6091" s="21" t="n">
        <f>G6091*H6091*7</f>
        <v>175</v>
      </c>
      <c r="J6091" s="13" t="s">
        <v>126</v>
      </c>
      <c r="K6091" s="15" t="n">
        <v>142</v>
      </c>
      <c r="L6091" s="15" t="n">
        <v>55</v>
      </c>
      <c r="M6091" s="15" t="n">
        <v>3</v>
      </c>
      <c r="N6091" s="12" t="n">
        <v>0.094</v>
      </c>
      <c r="O6091" s="12" t="n">
        <v>1.722</v>
      </c>
      <c r="P6091" s="12" t="n">
        <v>5.1663</v>
      </c>
      <c r="Q6091" s="23" t="n">
        <f>M6093/H6091</f>
        <v>0.14</v>
      </c>
    </row>
    <row r="6092" ht="22.5" customHeight="1">
      <c r="A6092" s="78"/>
      <c r="B6092" s="34"/>
      <c r="C6092" s="13"/>
      <c r="D6092" s="20"/>
      <c r="E6092" s="20"/>
      <c r="F6092" s="20"/>
      <c r="G6092" s="29"/>
      <c r="H6092" s="20"/>
      <c r="I6092" s="20"/>
      <c r="J6092" s="13" t="s">
        <v>127</v>
      </c>
      <c r="K6092" s="15" t="n">
        <v>191</v>
      </c>
      <c r="L6092" s="15" t="n">
        <v>86</v>
      </c>
      <c r="M6092" s="15" t="n">
        <v>7</v>
      </c>
      <c r="N6092" s="12" t="n">
        <v>0.094</v>
      </c>
      <c r="O6092" s="12" t="n">
        <v>0.854</v>
      </c>
      <c r="P6092" s="12" t="n">
        <v>5.9781</v>
      </c>
      <c r="Q6092" s="26"/>
    </row>
    <row r="6093" ht="22.5" customHeight="1">
      <c r="A6093" s="78"/>
      <c r="B6093" s="34"/>
      <c r="C6093" s="13"/>
      <c r="D6093" s="20"/>
      <c r="E6093" s="20"/>
      <c r="F6093" s="20"/>
      <c r="G6093" s="29"/>
      <c r="H6093" s="20"/>
      <c r="I6093" s="20"/>
      <c r="J6093" s="13" t="s">
        <v>128</v>
      </c>
      <c r="K6093" s="15" t="n">
        <v>237</v>
      </c>
      <c r="L6093" s="15" t="n">
        <v>104</v>
      </c>
      <c r="M6093" s="15" t="n">
        <v>7</v>
      </c>
      <c r="N6093" s="12" t="n">
        <v>0.06</v>
      </c>
      <c r="O6093" s="12" t="n">
        <v>0.887</v>
      </c>
      <c r="P6093" s="12" t="n">
        <v>6.2056</v>
      </c>
      <c r="Q6093" s="26"/>
    </row>
    <row r="6094" ht="22.5" customHeight="1">
      <c r="A6094" s="78"/>
      <c r="B6094" s="34"/>
      <c r="C6094" s="53" t="n">
        <v>91548042</v>
      </c>
      <c r="D6094" s="13" t="s">
        <v>13</v>
      </c>
      <c r="E6094" s="13" t="s">
        <v>14</v>
      </c>
      <c r="F6094" s="13" t="s">
        <v>12</v>
      </c>
      <c r="G6094" s="24" t="n">
        <v>0.3</v>
      </c>
      <c r="H6094" s="13" t="n">
        <v>50</v>
      </c>
      <c r="I6094" s="21" t="n">
        <f>G6094*H6094*7</f>
        <v>105</v>
      </c>
      <c r="J6094" s="13" t="s">
        <v>126</v>
      </c>
      <c r="K6094" s="15" t="n">
        <v>0</v>
      </c>
      <c r="L6094" s="15" t="n">
        <v>0</v>
      </c>
      <c r="M6094" s="15" t="n">
        <v>0</v>
      </c>
      <c r="N6094" s="12" t="n">
        <v>0</v>
      </c>
      <c r="O6094" s="12" t="n">
        <v>0</v>
      </c>
      <c r="P6094" s="12" t="n">
        <v>0</v>
      </c>
      <c r="Q6094" s="23" t="n">
        <f>M6096/H6094</f>
        <v>0.02</v>
      </c>
    </row>
    <row r="6095" ht="22.5" customHeight="1">
      <c r="A6095" s="78"/>
      <c r="B6095" s="34"/>
      <c r="C6095" s="13"/>
      <c r="D6095" s="20"/>
      <c r="E6095" s="20"/>
      <c r="F6095" s="20"/>
      <c r="G6095" s="29"/>
      <c r="H6095" s="20"/>
      <c r="I6095" s="20"/>
      <c r="J6095" s="13" t="s">
        <v>127</v>
      </c>
      <c r="K6095" s="15" t="n">
        <v>2</v>
      </c>
      <c r="L6095" s="15" t="n">
        <v>0</v>
      </c>
      <c r="M6095" s="15" t="n">
        <v>0</v>
      </c>
      <c r="N6095" s="12" t="n">
        <v>0</v>
      </c>
      <c r="O6095" s="12" t="n">
        <v>0</v>
      </c>
      <c r="P6095" s="12" t="n">
        <v>0</v>
      </c>
      <c r="Q6095" s="26"/>
    </row>
    <row r="6096" ht="22.5" customHeight="1">
      <c r="A6096" s="78"/>
      <c r="B6096" s="34"/>
      <c r="C6096" s="13"/>
      <c r="D6096" s="20"/>
      <c r="E6096" s="20"/>
      <c r="F6096" s="20"/>
      <c r="G6096" s="29"/>
      <c r="H6096" s="20"/>
      <c r="I6096" s="20"/>
      <c r="J6096" s="13" t="s">
        <v>128</v>
      </c>
      <c r="K6096" s="15" t="n">
        <v>5871</v>
      </c>
      <c r="L6096" s="15" t="n">
        <v>86</v>
      </c>
      <c r="M6096" s="15" t="n">
        <v>1</v>
      </c>
      <c r="N6096" s="12" t="n">
        <v>0</v>
      </c>
      <c r="O6096" s="12" t="n">
        <v>0.0776</v>
      </c>
      <c r="P6096" s="12" t="n">
        <v>0.0776</v>
      </c>
      <c r="Q6096" s="26"/>
    </row>
    <row r="6097" ht="22.5" customHeight="1">
      <c r="A6097" s="78"/>
      <c r="B6097" s="34"/>
      <c r="C6097" s="53" t="n">
        <v>91548043</v>
      </c>
      <c r="D6097" s="13" t="s">
        <v>31</v>
      </c>
      <c r="E6097" s="13" t="s">
        <v>32</v>
      </c>
      <c r="F6097" s="13" t="s">
        <v>15</v>
      </c>
      <c r="G6097" s="24" t="n">
        <v>0.1</v>
      </c>
      <c r="H6097" s="13" t="n">
        <v>200</v>
      </c>
      <c r="I6097" s="21" t="n">
        <f>G6097*H6097*7</f>
        <v>140</v>
      </c>
      <c r="J6097" s="13" t="s">
        <v>126</v>
      </c>
      <c r="K6097" s="15" t="n">
        <v>0</v>
      </c>
      <c r="L6097" s="15" t="n">
        <v>0</v>
      </c>
      <c r="M6097" s="15" t="n">
        <v>0</v>
      </c>
      <c r="N6097" s="12" t="n">
        <v>0</v>
      </c>
      <c r="O6097" s="12" t="n">
        <v>0</v>
      </c>
      <c r="P6097" s="12" t="n">
        <v>0</v>
      </c>
      <c r="Q6097" s="23" t="n">
        <f>M6099/H6097</f>
        <v>1.055</v>
      </c>
    </row>
    <row r="6098" ht="22.5" customHeight="1">
      <c r="A6098" s="78"/>
      <c r="B6098" s="34"/>
      <c r="C6098" s="13"/>
      <c r="D6098" s="20"/>
      <c r="E6098" s="20"/>
      <c r="F6098" s="20"/>
      <c r="G6098" s="29"/>
      <c r="H6098" s="20"/>
      <c r="I6098" s="20"/>
      <c r="J6098" s="13" t="s">
        <v>127</v>
      </c>
      <c r="K6098" s="15" t="n">
        <v>4301</v>
      </c>
      <c r="L6098" s="15" t="n">
        <v>2138</v>
      </c>
      <c r="M6098" s="15" t="n">
        <v>32</v>
      </c>
      <c r="N6098" s="12" t="n">
        <v>0.002</v>
      </c>
      <c r="O6098" s="12" t="n">
        <v>0.1</v>
      </c>
      <c r="P6098" s="12" t="n">
        <v>3.2</v>
      </c>
      <c r="Q6098" s="26"/>
    </row>
    <row r="6099" ht="22.5" customHeight="1">
      <c r="A6099" s="78"/>
      <c r="B6099" s="34"/>
      <c r="C6099" s="13"/>
      <c r="D6099" s="20"/>
      <c r="E6099" s="20"/>
      <c r="F6099" s="20"/>
      <c r="G6099" s="29"/>
      <c r="H6099" s="20"/>
      <c r="I6099" s="20"/>
      <c r="J6099" s="13" t="s">
        <v>128</v>
      </c>
      <c r="K6099" s="15" t="n">
        <v>22594</v>
      </c>
      <c r="L6099" s="15" t="n">
        <v>10719</v>
      </c>
      <c r="M6099" s="15" t="n">
        <v>211</v>
      </c>
      <c r="N6099" s="12" t="n">
        <v>0.002</v>
      </c>
      <c r="O6099" s="12" t="n">
        <v>0.1</v>
      </c>
      <c r="P6099" s="12" t="n">
        <v>21.1</v>
      </c>
      <c r="Q6099" s="26"/>
    </row>
    <row r="6100" ht="22.5" customHeight="1">
      <c r="A6100" s="78"/>
      <c r="B6100" s="34"/>
      <c r="C6100" s="53" t="n">
        <v>11715627</v>
      </c>
      <c r="D6100" s="13" t="s">
        <v>29</v>
      </c>
      <c r="E6100" s="13" t="s">
        <v>14</v>
      </c>
      <c r="F6100" s="13" t="s">
        <v>15</v>
      </c>
      <c r="G6100" s="24" t="n">
        <v>0.4</v>
      </c>
      <c r="H6100" s="13" t="n">
        <v>100</v>
      </c>
      <c r="I6100" s="21" t="n">
        <f>G6100*H6100*7</f>
        <v>280</v>
      </c>
      <c r="J6100" s="13" t="s">
        <v>126</v>
      </c>
      <c r="K6100" s="15" t="n">
        <v>0</v>
      </c>
      <c r="L6100" s="15" t="n">
        <v>0</v>
      </c>
      <c r="M6100" s="15" t="n">
        <v>0</v>
      </c>
      <c r="N6100" s="12" t="n">
        <v>0</v>
      </c>
      <c r="O6100" s="12" t="n">
        <v>0</v>
      </c>
      <c r="P6100" s="12" t="n">
        <v>0</v>
      </c>
      <c r="Q6100" s="23" t="n">
        <f>M6102/H6100</f>
        <v>0.01</v>
      </c>
    </row>
    <row r="6101" ht="22.5" customHeight="1">
      <c r="A6101" s="78"/>
      <c r="B6101" s="34"/>
      <c r="C6101" s="13"/>
      <c r="D6101" s="20"/>
      <c r="E6101" s="20"/>
      <c r="F6101" s="20"/>
      <c r="G6101" s="29"/>
      <c r="H6101" s="20"/>
      <c r="I6101" s="20"/>
      <c r="J6101" s="13" t="s">
        <v>127</v>
      </c>
      <c r="K6101" s="15" t="n">
        <v>15</v>
      </c>
      <c r="L6101" s="15" t="n">
        <v>2</v>
      </c>
      <c r="M6101" s="15" t="n">
        <v>1</v>
      </c>
      <c r="N6101" s="12" t="n">
        <v>0.2</v>
      </c>
      <c r="O6101" s="12" t="n">
        <v>0.4</v>
      </c>
      <c r="P6101" s="12" t="n">
        <v>0.4</v>
      </c>
      <c r="Q6101" s="26"/>
    </row>
    <row r="6102" ht="22.5" customHeight="1">
      <c r="A6102" s="78"/>
      <c r="B6102" s="34"/>
      <c r="C6102" s="13"/>
      <c r="D6102" s="20"/>
      <c r="E6102" s="20"/>
      <c r="F6102" s="20"/>
      <c r="G6102" s="29"/>
      <c r="H6102" s="20"/>
      <c r="I6102" s="20"/>
      <c r="J6102" s="13" t="s">
        <v>128</v>
      </c>
      <c r="K6102" s="15" t="n">
        <v>31</v>
      </c>
      <c r="L6102" s="15" t="n">
        <v>2</v>
      </c>
      <c r="M6102" s="15" t="n">
        <v>1</v>
      </c>
      <c r="N6102" s="12" t="n">
        <v>0.2</v>
      </c>
      <c r="O6102" s="12" t="n">
        <v>0.4</v>
      </c>
      <c r="P6102" s="12" t="n">
        <v>0.4</v>
      </c>
      <c r="Q6102" s="26"/>
    </row>
    <row r="6103" ht="22.5" customHeight="1">
      <c r="A6103" s="78"/>
      <c r="B6103" s="34"/>
      <c r="C6103" s="53" t="n">
        <v>11715655</v>
      </c>
      <c r="D6103" s="13" t="s">
        <v>16</v>
      </c>
      <c r="E6103" s="13" t="s">
        <v>11</v>
      </c>
      <c r="F6103" s="13" t="s">
        <v>15</v>
      </c>
      <c r="G6103" s="24" t="n">
        <v>0.15</v>
      </c>
      <c r="H6103" s="13" t="n">
        <v>100</v>
      </c>
      <c r="I6103" s="21" t="n">
        <f>G6103*H6103*7</f>
        <v>105</v>
      </c>
      <c r="J6103" s="13" t="s">
        <v>126</v>
      </c>
      <c r="K6103" s="15" t="n">
        <v>0</v>
      </c>
      <c r="L6103" s="15" t="n">
        <v>0</v>
      </c>
      <c r="M6103" s="15" t="n">
        <v>0</v>
      </c>
      <c r="N6103" s="12" t="n">
        <v>0</v>
      </c>
      <c r="O6103" s="12" t="n">
        <v>0</v>
      </c>
      <c r="P6103" s="12" t="n">
        <v>0</v>
      </c>
      <c r="Q6103" s="23" t="n">
        <f>M6105/H6103</f>
        <v>0.01</v>
      </c>
    </row>
    <row r="6104" ht="22.5" customHeight="1">
      <c r="A6104" s="78"/>
      <c r="B6104" s="34"/>
      <c r="C6104" s="13"/>
      <c r="D6104" s="20"/>
      <c r="E6104" s="20"/>
      <c r="F6104" s="20"/>
      <c r="G6104" s="29"/>
      <c r="H6104" s="20"/>
      <c r="I6104" s="20"/>
      <c r="J6104" s="13" t="s">
        <v>127</v>
      </c>
      <c r="K6104" s="15" t="n">
        <v>92</v>
      </c>
      <c r="L6104" s="15" t="n">
        <v>1</v>
      </c>
      <c r="M6104" s="15" t="n">
        <v>0</v>
      </c>
      <c r="N6104" s="12" t="n">
        <v>0</v>
      </c>
      <c r="O6104" s="12" t="n">
        <v>0</v>
      </c>
      <c r="P6104" s="12" t="n">
        <v>0</v>
      </c>
      <c r="Q6104" s="26"/>
    </row>
    <row r="6105" ht="22.5" customHeight="1">
      <c r="A6105" s="78"/>
      <c r="B6105" s="34"/>
      <c r="C6105" s="13"/>
      <c r="D6105" s="20"/>
      <c r="E6105" s="20"/>
      <c r="F6105" s="20"/>
      <c r="G6105" s="29"/>
      <c r="H6105" s="20"/>
      <c r="I6105" s="20"/>
      <c r="J6105" s="13" t="s">
        <v>128</v>
      </c>
      <c r="K6105" s="15" t="n">
        <v>330</v>
      </c>
      <c r="L6105" s="15" t="n">
        <v>3</v>
      </c>
      <c r="M6105" s="15" t="n">
        <v>1</v>
      </c>
      <c r="N6105" s="12" t="n">
        <v>0.05</v>
      </c>
      <c r="O6105" s="12" t="n">
        <v>0.15</v>
      </c>
      <c r="P6105" s="12" t="n">
        <v>0.15</v>
      </c>
      <c r="Q6105" s="26"/>
    </row>
    <row r="6106" ht="22.5" customHeight="1">
      <c r="A6106" s="78"/>
      <c r="B6106" s="34"/>
      <c r="C6106" s="53" t="n">
        <v>11715811</v>
      </c>
      <c r="D6106" s="13" t="s">
        <v>16</v>
      </c>
      <c r="E6106" s="13" t="s">
        <v>17</v>
      </c>
      <c r="F6106" s="13" t="s">
        <v>15</v>
      </c>
      <c r="G6106" s="24" t="n">
        <v>0.17</v>
      </c>
      <c r="H6106" s="13" t="n">
        <v>100</v>
      </c>
      <c r="I6106" s="21" t="n">
        <f>G6106*H6106*7</f>
        <v>119</v>
      </c>
      <c r="J6106" s="13" t="s">
        <v>126</v>
      </c>
      <c r="K6106" s="15" t="n">
        <v>0</v>
      </c>
      <c r="L6106" s="15" t="n">
        <v>0</v>
      </c>
      <c r="M6106" s="15" t="n">
        <v>0</v>
      </c>
      <c r="N6106" s="12" t="n">
        <v>0</v>
      </c>
      <c r="O6106" s="12" t="n">
        <v>0</v>
      </c>
      <c r="P6106" s="12" t="n">
        <v>0</v>
      </c>
      <c r="Q6106" s="23" t="n">
        <f>M6108/H6106</f>
        <v>0</v>
      </c>
    </row>
    <row r="6107" ht="22.5" customHeight="1">
      <c r="A6107" s="78"/>
      <c r="B6107" s="34"/>
      <c r="C6107" s="13"/>
      <c r="D6107" s="20"/>
      <c r="E6107" s="20"/>
      <c r="F6107" s="20"/>
      <c r="G6107" s="29"/>
      <c r="H6107" s="20"/>
      <c r="I6107" s="20"/>
      <c r="J6107" s="13" t="s">
        <v>127</v>
      </c>
      <c r="K6107" s="15" t="n">
        <v>80</v>
      </c>
      <c r="L6107" s="15" t="n">
        <v>3</v>
      </c>
      <c r="M6107" s="15" t="n">
        <v>0</v>
      </c>
      <c r="N6107" s="12" t="n">
        <v>0</v>
      </c>
      <c r="O6107" s="12" t="n">
        <v>0</v>
      </c>
      <c r="P6107" s="12" t="n">
        <v>0</v>
      </c>
      <c r="Q6107" s="26"/>
    </row>
    <row r="6108" ht="22.5" customHeight="1">
      <c r="A6108" s="78"/>
      <c r="B6108" s="34"/>
      <c r="C6108" s="13"/>
      <c r="D6108" s="20"/>
      <c r="E6108" s="20"/>
      <c r="F6108" s="20"/>
      <c r="G6108" s="29"/>
      <c r="H6108" s="20"/>
      <c r="I6108" s="20"/>
      <c r="J6108" s="13" t="s">
        <v>128</v>
      </c>
      <c r="K6108" s="15" t="n">
        <v>187</v>
      </c>
      <c r="L6108" s="15" t="n">
        <v>3</v>
      </c>
      <c r="M6108" s="15" t="n">
        <v>0</v>
      </c>
      <c r="N6108" s="12" t="n">
        <v>0</v>
      </c>
      <c r="O6108" s="12" t="n">
        <v>0</v>
      </c>
      <c r="P6108" s="12" t="n">
        <v>0</v>
      </c>
      <c r="Q6108" s="26"/>
    </row>
    <row r="6109" ht="22.5" customHeight="1">
      <c r="A6109" s="78"/>
      <c r="B6109" s="34"/>
      <c r="C6109" s="53" t="n">
        <v>11729927</v>
      </c>
      <c r="D6109" s="13" t="s">
        <v>10</v>
      </c>
      <c r="E6109" s="13" t="s">
        <v>20</v>
      </c>
      <c r="F6109" s="13" t="s">
        <v>15</v>
      </c>
      <c r="G6109" s="24" t="n">
        <v>0.25</v>
      </c>
      <c r="H6109" s="13" t="n">
        <v>100</v>
      </c>
      <c r="I6109" s="21" t="n">
        <f>G6109*H6109*7</f>
        <v>175</v>
      </c>
      <c r="J6109" s="13" t="s">
        <v>126</v>
      </c>
      <c r="K6109" s="15" t="n">
        <v>0</v>
      </c>
      <c r="L6109" s="15" t="n">
        <v>0</v>
      </c>
      <c r="M6109" s="15" t="n">
        <v>0</v>
      </c>
      <c r="N6109" s="12" t="n">
        <v>0</v>
      </c>
      <c r="O6109" s="12" t="n">
        <v>0</v>
      </c>
      <c r="P6109" s="12" t="n">
        <v>0</v>
      </c>
      <c r="Q6109" s="23" t="n">
        <f>M6111/H6109</f>
        <v>0</v>
      </c>
    </row>
    <row r="6110" ht="22.5" customHeight="1">
      <c r="A6110" s="78"/>
      <c r="B6110" s="34"/>
      <c r="C6110" s="13"/>
      <c r="D6110" s="20"/>
      <c r="E6110" s="20"/>
      <c r="F6110" s="20"/>
      <c r="G6110" s="29"/>
      <c r="H6110" s="20"/>
      <c r="I6110" s="20"/>
      <c r="J6110" s="13" t="s">
        <v>127</v>
      </c>
      <c r="K6110" s="15" t="n">
        <v>156</v>
      </c>
      <c r="L6110" s="15" t="n">
        <v>6</v>
      </c>
      <c r="M6110" s="15" t="n">
        <v>0</v>
      </c>
      <c r="N6110" s="12" t="n">
        <v>0</v>
      </c>
      <c r="O6110" s="12" t="n">
        <v>0</v>
      </c>
      <c r="P6110" s="12" t="n">
        <v>0</v>
      </c>
      <c r="Q6110" s="26"/>
    </row>
    <row r="6111" ht="22.5" customHeight="1">
      <c r="A6111" s="78"/>
      <c r="B6111" s="34"/>
      <c r="C6111" s="13"/>
      <c r="D6111" s="20"/>
      <c r="E6111" s="20"/>
      <c r="F6111" s="20"/>
      <c r="G6111" s="29"/>
      <c r="H6111" s="20"/>
      <c r="I6111" s="20"/>
      <c r="J6111" s="13" t="s">
        <v>128</v>
      </c>
      <c r="K6111" s="15" t="n">
        <v>384</v>
      </c>
      <c r="L6111" s="15" t="n">
        <v>13</v>
      </c>
      <c r="M6111" s="15" t="n">
        <v>0</v>
      </c>
      <c r="N6111" s="12" t="n">
        <v>0</v>
      </c>
      <c r="O6111" s="12" t="n">
        <v>0</v>
      </c>
      <c r="P6111" s="12" t="n">
        <v>0</v>
      </c>
      <c r="Q6111" s="26"/>
    </row>
    <row r="6112" ht="22.5" customHeight="1">
      <c r="A6112" s="78"/>
      <c r="B6112" s="34"/>
      <c r="C6112" s="53" t="n">
        <v>11729820</v>
      </c>
      <c r="D6112" s="13" t="s">
        <v>10</v>
      </c>
      <c r="E6112" s="13" t="s">
        <v>25</v>
      </c>
      <c r="F6112" s="13" t="s">
        <v>15</v>
      </c>
      <c r="G6112" s="24" t="n">
        <v>0.3</v>
      </c>
      <c r="H6112" s="13" t="n">
        <v>100</v>
      </c>
      <c r="I6112" s="21" t="n">
        <f>G6112*H6112*7</f>
        <v>210</v>
      </c>
      <c r="J6112" s="13" t="s">
        <v>126</v>
      </c>
      <c r="K6112" s="15" t="n">
        <v>0</v>
      </c>
      <c r="L6112" s="15" t="n">
        <v>0</v>
      </c>
      <c r="M6112" s="15" t="n">
        <v>0</v>
      </c>
      <c r="N6112" s="12" t="n">
        <v>0</v>
      </c>
      <c r="O6112" s="12" t="n">
        <v>0</v>
      </c>
      <c r="P6112" s="12" t="n">
        <v>0</v>
      </c>
      <c r="Q6112" s="23" t="n">
        <f>M6114/H6112</f>
        <v>0</v>
      </c>
    </row>
    <row r="6113" ht="22.5" customHeight="1">
      <c r="A6113" s="78"/>
      <c r="B6113" s="34"/>
      <c r="C6113" s="13"/>
      <c r="D6113" s="20"/>
      <c r="E6113" s="20"/>
      <c r="F6113" s="20"/>
      <c r="G6113" s="29"/>
      <c r="H6113" s="20"/>
      <c r="I6113" s="20"/>
      <c r="J6113" s="13" t="s">
        <v>127</v>
      </c>
      <c r="K6113" s="15" t="n">
        <v>9</v>
      </c>
      <c r="L6113" s="15" t="n">
        <v>3</v>
      </c>
      <c r="M6113" s="15" t="n">
        <v>0</v>
      </c>
      <c r="N6113" s="12" t="n">
        <v>0</v>
      </c>
      <c r="O6113" s="12" t="n">
        <v>0</v>
      </c>
      <c r="P6113" s="12" t="n">
        <v>0</v>
      </c>
      <c r="Q6113" s="26"/>
    </row>
    <row r="6114" ht="22.5" customHeight="1">
      <c r="A6114" s="78"/>
      <c r="B6114" s="34"/>
      <c r="C6114" s="13"/>
      <c r="D6114" s="20"/>
      <c r="E6114" s="20"/>
      <c r="F6114" s="20"/>
      <c r="G6114" s="29"/>
      <c r="H6114" s="20"/>
      <c r="I6114" s="20"/>
      <c r="J6114" s="13" t="s">
        <v>128</v>
      </c>
      <c r="K6114" s="15" t="n">
        <v>15</v>
      </c>
      <c r="L6114" s="15" t="n">
        <v>4</v>
      </c>
      <c r="M6114" s="15" t="n">
        <v>0</v>
      </c>
      <c r="N6114" s="12" t="n">
        <v>0</v>
      </c>
      <c r="O6114" s="12" t="n">
        <v>0</v>
      </c>
      <c r="P6114" s="12" t="n">
        <v>0</v>
      </c>
      <c r="Q6114" s="26"/>
    </row>
    <row r="6115" ht="22.5" customHeight="1">
      <c r="A6115" s="78"/>
      <c r="B6115" s="34"/>
      <c r="C6115" s="53" t="n">
        <v>11729830</v>
      </c>
      <c r="D6115" s="13" t="s">
        <v>10</v>
      </c>
      <c r="E6115" s="13" t="s">
        <v>11</v>
      </c>
      <c r="F6115" s="13" t="s">
        <v>12</v>
      </c>
      <c r="G6115" s="24" t="n">
        <v>0.17</v>
      </c>
      <c r="H6115" s="13" t="n">
        <v>100</v>
      </c>
      <c r="I6115" s="21" t="n">
        <f>G6115*H6115*7</f>
        <v>119</v>
      </c>
      <c r="J6115" s="13" t="s">
        <v>126</v>
      </c>
      <c r="K6115" s="15" t="n">
        <v>0</v>
      </c>
      <c r="L6115" s="15" t="n">
        <v>0</v>
      </c>
      <c r="M6115" s="15" t="n">
        <v>0</v>
      </c>
      <c r="N6115" s="12" t="n">
        <v>0</v>
      </c>
      <c r="O6115" s="12" t="n">
        <v>0</v>
      </c>
      <c r="P6115" s="12" t="n">
        <v>0</v>
      </c>
      <c r="Q6115" s="23" t="n">
        <f>M6117/H6115</f>
        <v>0</v>
      </c>
    </row>
    <row r="6116" ht="22.5" customHeight="1">
      <c r="A6116" s="78"/>
      <c r="B6116" s="34"/>
      <c r="C6116" s="13"/>
      <c r="D6116" s="20"/>
      <c r="E6116" s="20"/>
      <c r="F6116" s="20"/>
      <c r="G6116" s="29"/>
      <c r="H6116" s="20"/>
      <c r="I6116" s="20"/>
      <c r="J6116" s="13" t="s">
        <v>127</v>
      </c>
      <c r="K6116" s="15" t="n">
        <v>3</v>
      </c>
      <c r="L6116" s="15" t="n">
        <v>0</v>
      </c>
      <c r="M6116" s="15" t="n">
        <v>0</v>
      </c>
      <c r="N6116" s="12" t="n">
        <v>0</v>
      </c>
      <c r="O6116" s="12" t="n">
        <v>0</v>
      </c>
      <c r="P6116" s="12" t="n">
        <v>0</v>
      </c>
      <c r="Q6116" s="26"/>
    </row>
    <row r="6117" ht="22.5" customHeight="1">
      <c r="A6117" s="78"/>
      <c r="B6117" s="34"/>
      <c r="C6117" s="13"/>
      <c r="D6117" s="20"/>
      <c r="E6117" s="20"/>
      <c r="F6117" s="20"/>
      <c r="G6117" s="29"/>
      <c r="H6117" s="20"/>
      <c r="I6117" s="20"/>
      <c r="J6117" s="13" t="s">
        <v>128</v>
      </c>
      <c r="K6117" s="15" t="n">
        <v>17</v>
      </c>
      <c r="L6117" s="15" t="n">
        <v>4</v>
      </c>
      <c r="M6117" s="15" t="n">
        <v>0</v>
      </c>
      <c r="N6117" s="12" t="n">
        <v>0</v>
      </c>
      <c r="O6117" s="12" t="n">
        <v>0</v>
      </c>
      <c r="P6117" s="12" t="n">
        <v>0.013</v>
      </c>
      <c r="Q6117" s="26"/>
    </row>
    <row r="6118" ht="22.5" customHeight="1">
      <c r="A6118" s="78"/>
      <c r="B6118" s="34"/>
      <c r="C6118" s="53" t="n">
        <v>11892329</v>
      </c>
      <c r="D6118" s="13" t="s">
        <v>10</v>
      </c>
      <c r="E6118" s="13" t="s">
        <v>11</v>
      </c>
      <c r="F6118" s="13" t="s">
        <v>15</v>
      </c>
      <c r="G6118" s="24" t="n">
        <v>0.25</v>
      </c>
      <c r="H6118" s="13" t="n">
        <v>500</v>
      </c>
      <c r="I6118" s="21" t="n">
        <f>G6118*H6118*7</f>
        <v>875</v>
      </c>
      <c r="J6118" s="13" t="s">
        <v>126</v>
      </c>
      <c r="K6118" s="15" t="n">
        <v>484</v>
      </c>
      <c r="L6118" s="15" t="n">
        <v>100</v>
      </c>
      <c r="M6118" s="15" t="n">
        <v>0</v>
      </c>
      <c r="N6118" s="12" t="n">
        <v>0</v>
      </c>
      <c r="O6118" s="12" t="n">
        <v>0</v>
      </c>
      <c r="P6118" s="12" t="n">
        <v>0</v>
      </c>
      <c r="Q6118" s="23" t="n">
        <f>M6120/H6118</f>
        <v>0.902</v>
      </c>
    </row>
    <row r="6119" ht="22.5" customHeight="1">
      <c r="A6119" s="78"/>
      <c r="B6119" s="34"/>
      <c r="C6119" s="13"/>
      <c r="D6119" s="20"/>
      <c r="E6119" s="20"/>
      <c r="F6119" s="20"/>
      <c r="G6119" s="29"/>
      <c r="H6119" s="20"/>
      <c r="I6119" s="20"/>
      <c r="J6119" s="13" t="s">
        <v>127</v>
      </c>
      <c r="K6119" s="15" t="n">
        <v>22623</v>
      </c>
      <c r="L6119" s="15" t="n">
        <v>7097</v>
      </c>
      <c r="M6119" s="15" t="n">
        <v>413</v>
      </c>
      <c r="N6119" s="12" t="n">
        <v>0.013</v>
      </c>
      <c r="O6119" s="12" t="n">
        <v>0.217</v>
      </c>
      <c r="P6119" s="12" t="n">
        <v>89.69</v>
      </c>
      <c r="Q6119" s="26"/>
    </row>
    <row r="6120" ht="22.5" customHeight="1">
      <c r="A6120" s="78"/>
      <c r="B6120" s="34"/>
      <c r="C6120" s="13"/>
      <c r="D6120" s="20"/>
      <c r="E6120" s="20"/>
      <c r="F6120" s="20"/>
      <c r="G6120" s="29"/>
      <c r="H6120" s="20"/>
      <c r="I6120" s="20"/>
      <c r="J6120" s="13" t="s">
        <v>128</v>
      </c>
      <c r="K6120" s="15" t="n">
        <v>53306</v>
      </c>
      <c r="L6120" s="15" t="n">
        <v>21963</v>
      </c>
      <c r="M6120" s="15" t="n">
        <v>451</v>
      </c>
      <c r="N6120" s="12" t="n">
        <v>0.004</v>
      </c>
      <c r="O6120" s="12" t="n">
        <v>0.217</v>
      </c>
      <c r="P6120" s="12" t="n">
        <v>98.01</v>
      </c>
      <c r="Q6120" s="26"/>
    </row>
    <row r="6121" ht="22.5" customHeight="1">
      <c r="A6121" s="78"/>
      <c r="B6121" s="34"/>
      <c r="C6121" s="53" t="n">
        <v>91557161</v>
      </c>
      <c r="D6121" s="13" t="s">
        <v>95</v>
      </c>
      <c r="E6121" s="13" t="s">
        <v>14</v>
      </c>
      <c r="F6121" s="13" t="s">
        <v>12</v>
      </c>
      <c r="G6121" s="24" t="n">
        <v>0.7</v>
      </c>
      <c r="H6121" s="13" t="n">
        <v>50</v>
      </c>
      <c r="I6121" s="21" t="n">
        <f>G6121*H6121*7</f>
        <v>245</v>
      </c>
      <c r="J6121" s="13" t="s">
        <v>126</v>
      </c>
      <c r="K6121" s="15" t="n">
        <v>0</v>
      </c>
      <c r="L6121" s="15" t="n">
        <v>0</v>
      </c>
      <c r="M6121" s="15" t="n">
        <v>0</v>
      </c>
      <c r="N6121" s="12" t="n">
        <v>0</v>
      </c>
      <c r="O6121" s="12" t="n">
        <v>0</v>
      </c>
      <c r="P6121" s="12" t="n">
        <v>0</v>
      </c>
      <c r="Q6121" s="23" t="n">
        <f>M6123/H6121</f>
        <v>0</v>
      </c>
    </row>
    <row r="6122" ht="22.5" customHeight="1">
      <c r="A6122" s="78"/>
      <c r="B6122" s="34"/>
      <c r="C6122" s="13"/>
      <c r="D6122" s="20"/>
      <c r="E6122" s="20"/>
      <c r="F6122" s="20"/>
      <c r="G6122" s="29"/>
      <c r="H6122" s="20"/>
      <c r="I6122" s="20"/>
      <c r="J6122" s="13" t="s">
        <v>127</v>
      </c>
      <c r="K6122" s="15" t="n">
        <v>23</v>
      </c>
      <c r="L6122" s="15" t="n">
        <v>0</v>
      </c>
      <c r="M6122" s="15" t="n">
        <v>0</v>
      </c>
      <c r="N6122" s="12" t="n">
        <v>0</v>
      </c>
      <c r="O6122" s="12" t="n">
        <v>0</v>
      </c>
      <c r="P6122" s="12" t="n">
        <v>0.0234</v>
      </c>
      <c r="Q6122" s="26"/>
    </row>
    <row r="6123" ht="22.5" customHeight="1">
      <c r="A6123" s="78"/>
      <c r="B6123" s="34"/>
      <c r="C6123" s="13"/>
      <c r="D6123" s="20"/>
      <c r="E6123" s="20"/>
      <c r="F6123" s="20"/>
      <c r="G6123" s="29"/>
      <c r="H6123" s="20"/>
      <c r="I6123" s="20"/>
      <c r="J6123" s="13" t="s">
        <v>128</v>
      </c>
      <c r="K6123" s="15" t="n">
        <v>1233</v>
      </c>
      <c r="L6123" s="15" t="n">
        <v>0</v>
      </c>
      <c r="M6123" s="15" t="n">
        <v>0</v>
      </c>
      <c r="N6123" s="12" t="n">
        <v>0</v>
      </c>
      <c r="O6123" s="12" t="n">
        <v>0</v>
      </c>
      <c r="P6123" s="12" t="n">
        <v>0.0234</v>
      </c>
      <c r="Q6123" s="26"/>
    </row>
    <row r="6124" ht="22.5" customHeight="1">
      <c r="A6124" s="78"/>
      <c r="B6124" s="34"/>
      <c r="C6124" s="53" t="n">
        <v>91557162</v>
      </c>
      <c r="D6124" s="13" t="s">
        <v>94</v>
      </c>
      <c r="E6124" s="13" t="s">
        <v>14</v>
      </c>
      <c r="F6124" s="13" t="s">
        <v>12</v>
      </c>
      <c r="G6124" s="24" t="n">
        <v>0.2</v>
      </c>
      <c r="H6124" s="13" t="n">
        <v>333</v>
      </c>
      <c r="I6124" s="21" t="n">
        <f>G6124*H6124*7</f>
        <v>466.2</v>
      </c>
      <c r="J6124" s="13" t="s">
        <v>126</v>
      </c>
      <c r="K6124" s="15" t="n">
        <v>0</v>
      </c>
      <c r="L6124" s="15" t="n">
        <v>0</v>
      </c>
      <c r="M6124" s="15" t="n">
        <v>0</v>
      </c>
      <c r="N6124" s="12" t="n">
        <v>0</v>
      </c>
      <c r="O6124" s="12" t="n">
        <v>0</v>
      </c>
      <c r="P6124" s="12" t="n">
        <v>0</v>
      </c>
      <c r="Q6124" s="23" t="n">
        <f>M6126/H6124</f>
        <v>0</v>
      </c>
    </row>
    <row r="6125" ht="22.5" customHeight="1">
      <c r="A6125" s="78"/>
      <c r="B6125" s="34"/>
      <c r="C6125" s="13"/>
      <c r="D6125" s="20"/>
      <c r="E6125" s="20"/>
      <c r="F6125" s="20"/>
      <c r="G6125" s="29"/>
      <c r="H6125" s="20"/>
      <c r="I6125" s="20"/>
      <c r="J6125" s="13" t="s">
        <v>127</v>
      </c>
      <c r="K6125" s="15" t="n">
        <v>54</v>
      </c>
      <c r="L6125" s="15" t="n">
        <v>0</v>
      </c>
      <c r="M6125" s="15" t="n">
        <v>0</v>
      </c>
      <c r="N6125" s="12" t="n">
        <v>0</v>
      </c>
      <c r="O6125" s="12" t="n">
        <v>0</v>
      </c>
      <c r="P6125" s="12" t="n">
        <v>0</v>
      </c>
      <c r="Q6125" s="26"/>
    </row>
    <row r="6126" ht="22.5" customHeight="1">
      <c r="A6126" s="78"/>
      <c r="B6126" s="34"/>
      <c r="C6126" s="13"/>
      <c r="D6126" s="20"/>
      <c r="E6126" s="20"/>
      <c r="F6126" s="20"/>
      <c r="G6126" s="29"/>
      <c r="H6126" s="20"/>
      <c r="I6126" s="20"/>
      <c r="J6126" s="13" t="s">
        <v>128</v>
      </c>
      <c r="K6126" s="15" t="n">
        <v>507</v>
      </c>
      <c r="L6126" s="15" t="n">
        <v>0</v>
      </c>
      <c r="M6126" s="15" t="n">
        <v>0</v>
      </c>
      <c r="N6126" s="12" t="n">
        <v>0</v>
      </c>
      <c r="O6126" s="12" t="n">
        <v>0</v>
      </c>
      <c r="P6126" s="12" t="n">
        <v>0.0234</v>
      </c>
      <c r="Q6126" s="26"/>
    </row>
    <row r="6127" ht="22.5" customHeight="1">
      <c r="A6127" s="78"/>
      <c r="B6127" s="34"/>
      <c r="C6127" s="53" t="n">
        <v>91560708</v>
      </c>
      <c r="D6127" s="13" t="s">
        <v>31</v>
      </c>
      <c r="E6127" s="13" t="s">
        <v>32</v>
      </c>
      <c r="F6127" s="13" t="s">
        <v>15</v>
      </c>
      <c r="G6127" s="24" t="n">
        <v>0.09</v>
      </c>
      <c r="H6127" s="13" t="n">
        <v>800</v>
      </c>
      <c r="I6127" s="21" t="n">
        <f>G6127*H6127*7</f>
        <v>504</v>
      </c>
      <c r="J6127" s="13" t="s">
        <v>126</v>
      </c>
      <c r="K6127" s="15" t="n">
        <v>162</v>
      </c>
      <c r="L6127" s="15" t="n">
        <v>41</v>
      </c>
      <c r="M6127" s="15" t="n">
        <v>0</v>
      </c>
      <c r="N6127" s="12" t="n">
        <v>0</v>
      </c>
      <c r="O6127" s="12" t="n">
        <v>0</v>
      </c>
      <c r="P6127" s="12" t="n">
        <v>0</v>
      </c>
      <c r="Q6127" s="23" t="n">
        <f>M6129/H6127</f>
        <v>0.05875</v>
      </c>
    </row>
    <row r="6128" ht="22.5" customHeight="1">
      <c r="A6128" s="78"/>
      <c r="B6128" s="34"/>
      <c r="C6128" s="13"/>
      <c r="D6128" s="20"/>
      <c r="E6128" s="20"/>
      <c r="F6128" s="20"/>
      <c r="G6128" s="29"/>
      <c r="H6128" s="20"/>
      <c r="I6128" s="20"/>
      <c r="J6128" s="13" t="s">
        <v>127</v>
      </c>
      <c r="K6128" s="15" t="n">
        <v>5703</v>
      </c>
      <c r="L6128" s="15" t="n">
        <v>2144</v>
      </c>
      <c r="M6128" s="15" t="n">
        <v>31</v>
      </c>
      <c r="N6128" s="12" t="n">
        <v>0.001</v>
      </c>
      <c r="O6128" s="12" t="n">
        <v>0.09</v>
      </c>
      <c r="P6128" s="12" t="n">
        <v>2.79</v>
      </c>
      <c r="Q6128" s="26"/>
    </row>
    <row r="6129" ht="22.5" customHeight="1">
      <c r="A6129" s="78"/>
      <c r="B6129" s="34"/>
      <c r="C6129" s="13"/>
      <c r="D6129" s="20"/>
      <c r="E6129" s="20"/>
      <c r="F6129" s="20"/>
      <c r="G6129" s="29"/>
      <c r="H6129" s="20"/>
      <c r="I6129" s="20"/>
      <c r="J6129" s="13" t="s">
        <v>128</v>
      </c>
      <c r="K6129" s="15" t="n">
        <v>13798</v>
      </c>
      <c r="L6129" s="15" t="n">
        <v>4096</v>
      </c>
      <c r="M6129" s="15" t="n">
        <v>47</v>
      </c>
      <c r="N6129" s="12" t="n">
        <v>0.001</v>
      </c>
      <c r="O6129" s="12" t="n">
        <v>0.09</v>
      </c>
      <c r="P6129" s="12" t="n">
        <v>4.23</v>
      </c>
      <c r="Q6129" s="26"/>
    </row>
    <row r="6130" ht="22.5" customHeight="1">
      <c r="A6130" s="78"/>
      <c r="B6130" s="34"/>
      <c r="C6130" s="53" t="n">
        <v>91560709</v>
      </c>
      <c r="D6130" s="13" t="s">
        <v>31</v>
      </c>
      <c r="E6130" s="13" t="s">
        <v>33</v>
      </c>
      <c r="F6130" s="13" t="s">
        <v>15</v>
      </c>
      <c r="G6130" s="24" t="n">
        <v>0.06</v>
      </c>
      <c r="H6130" s="13" t="n">
        <v>500</v>
      </c>
      <c r="I6130" s="21" t="n">
        <f>G6130*H6130*7</f>
        <v>210</v>
      </c>
      <c r="J6130" s="13" t="s">
        <v>126</v>
      </c>
      <c r="K6130" s="15" t="n">
        <v>1251</v>
      </c>
      <c r="L6130" s="15" t="n">
        <v>242</v>
      </c>
      <c r="M6130" s="15" t="n">
        <v>0</v>
      </c>
      <c r="N6130" s="12" t="n">
        <v>0</v>
      </c>
      <c r="O6130" s="12" t="n">
        <v>0</v>
      </c>
      <c r="P6130" s="12" t="n">
        <v>0</v>
      </c>
      <c r="Q6130" s="23" t="n">
        <f>M6132/H6130</f>
        <v>0.998</v>
      </c>
    </row>
    <row r="6131" ht="22.5" customHeight="1">
      <c r="A6131" s="78"/>
      <c r="B6131" s="34"/>
      <c r="C6131" s="13"/>
      <c r="D6131" s="20"/>
      <c r="E6131" s="20"/>
      <c r="F6131" s="20"/>
      <c r="G6131" s="29"/>
      <c r="H6131" s="20"/>
      <c r="I6131" s="20"/>
      <c r="J6131" s="13" t="s">
        <v>127</v>
      </c>
      <c r="K6131" s="15" t="n">
        <v>11441</v>
      </c>
      <c r="L6131" s="15" t="n">
        <v>7570</v>
      </c>
      <c r="M6131" s="15" t="n">
        <v>134</v>
      </c>
      <c r="N6131" s="12" t="n">
        <v>0.001</v>
      </c>
      <c r="O6131" s="12" t="n">
        <v>0.06</v>
      </c>
      <c r="P6131" s="12" t="n">
        <v>8.04</v>
      </c>
      <c r="Q6131" s="26"/>
    </row>
    <row r="6132" ht="22.5" customHeight="1">
      <c r="A6132" s="78"/>
      <c r="B6132" s="34"/>
      <c r="C6132" s="13"/>
      <c r="D6132" s="20"/>
      <c r="E6132" s="20"/>
      <c r="F6132" s="20"/>
      <c r="G6132" s="29"/>
      <c r="H6132" s="20"/>
      <c r="I6132" s="20"/>
      <c r="J6132" s="13" t="s">
        <v>128</v>
      </c>
      <c r="K6132" s="15" t="n">
        <v>117600</v>
      </c>
      <c r="L6132" s="15" t="n">
        <v>74719</v>
      </c>
      <c r="M6132" s="15" t="n">
        <v>499</v>
      </c>
      <c r="N6132" s="12" t="n">
        <v>0</v>
      </c>
      <c r="O6132" s="12" t="n">
        <v>0.06</v>
      </c>
      <c r="P6132" s="12" t="n">
        <v>29.94</v>
      </c>
      <c r="Q6132" s="26"/>
    </row>
    <row r="6133" ht="22.5" customHeight="1">
      <c r="A6133" s="78"/>
      <c r="B6133" s="34"/>
      <c r="C6133" s="53" t="n">
        <v>12064281</v>
      </c>
      <c r="D6133" s="13" t="s">
        <v>16</v>
      </c>
      <c r="E6133" s="13" t="s">
        <v>18</v>
      </c>
      <c r="F6133" s="13" t="s">
        <v>15</v>
      </c>
      <c r="G6133" s="24" t="n">
        <v>0.7</v>
      </c>
      <c r="H6133" s="13" t="n">
        <v>100</v>
      </c>
      <c r="I6133" s="21" t="n">
        <f>G6133*H6133*7</f>
        <v>490</v>
      </c>
      <c r="J6133" s="13" t="s">
        <v>126</v>
      </c>
      <c r="K6133" s="15" t="s">
        <v>149</v>
      </c>
      <c r="L6133" s="15"/>
      <c r="M6133" s="15"/>
      <c r="N6133" s="12"/>
      <c r="O6133" s="12"/>
      <c r="P6133" s="12"/>
      <c r="Q6133" s="23" t="n">
        <f>M6135/H6133</f>
        <v>0</v>
      </c>
    </row>
    <row r="6134" ht="22.5" customHeight="1">
      <c r="A6134" s="78"/>
      <c r="B6134" s="34"/>
      <c r="C6134" s="13"/>
      <c r="D6134" s="20"/>
      <c r="E6134" s="20"/>
      <c r="F6134" s="20"/>
      <c r="G6134" s="29"/>
      <c r="H6134" s="20"/>
      <c r="I6134" s="20"/>
      <c r="J6134" s="13" t="s">
        <v>127</v>
      </c>
      <c r="K6134" s="15" t="s">
        <v>149</v>
      </c>
      <c r="L6134" s="15"/>
      <c r="M6134" s="15"/>
      <c r="N6134" s="12"/>
      <c r="O6134" s="12"/>
      <c r="P6134" s="12"/>
      <c r="Q6134" s="26"/>
    </row>
    <row r="6135" ht="22.5" customHeight="1">
      <c r="A6135" s="78"/>
      <c r="B6135" s="34"/>
      <c r="C6135" s="13"/>
      <c r="D6135" s="20"/>
      <c r="E6135" s="20"/>
      <c r="F6135" s="20"/>
      <c r="G6135" s="29"/>
      <c r="H6135" s="20"/>
      <c r="I6135" s="20"/>
      <c r="J6135" s="13" t="s">
        <v>128</v>
      </c>
      <c r="K6135" s="15" t="n">
        <v>2012</v>
      </c>
      <c r="L6135" s="15" t="n">
        <v>2</v>
      </c>
      <c r="M6135" s="15" t="n">
        <v>0</v>
      </c>
      <c r="N6135" s="12" t="n">
        <v>0</v>
      </c>
      <c r="O6135" s="12" t="n">
        <v>0</v>
      </c>
      <c r="P6135" s="12" t="n">
        <v>0</v>
      </c>
      <c r="Q6135" s="26"/>
    </row>
    <row r="6136" ht="22.5" customHeight="1">
      <c r="A6136" s="78"/>
      <c r="B6136" s="51" t="s">
        <v>129</v>
      </c>
      <c r="C6136" s="13" t="n">
        <v>6061077</v>
      </c>
      <c r="D6136" s="13" t="s">
        <v>35</v>
      </c>
      <c r="E6136" s="13" t="s">
        <v>14</v>
      </c>
      <c r="F6136" s="13" t="s">
        <v>15</v>
      </c>
      <c r="G6136" s="24" t="n">
        <v>2</v>
      </c>
      <c r="H6136" s="13" t="n">
        <v>20</v>
      </c>
      <c r="I6136" s="21" t="n">
        <f>G6136*H6136*7</f>
        <v>280</v>
      </c>
      <c r="J6136" s="13" t="s">
        <v>126</v>
      </c>
      <c r="K6136" s="17" t="n">
        <v>125</v>
      </c>
      <c r="L6136" s="15" t="n">
        <v>0</v>
      </c>
      <c r="M6136" s="15" t="n">
        <v>0</v>
      </c>
      <c r="N6136" s="12" t="n">
        <v>0</v>
      </c>
      <c r="O6136" s="12" t="n">
        <v>0</v>
      </c>
      <c r="P6136" s="12" t="n">
        <v>0</v>
      </c>
      <c r="Q6136" s="23" t="n">
        <f>M6138/H6136</f>
        <v>0.1</v>
      </c>
    </row>
    <row r="6137" ht="22.5" customHeight="1">
      <c r="A6137" s="78"/>
      <c r="B6137" s="20"/>
      <c r="C6137" s="13"/>
      <c r="D6137" s="20"/>
      <c r="E6137" s="20"/>
      <c r="F6137" s="20"/>
      <c r="G6137" s="29"/>
      <c r="H6137" s="20"/>
      <c r="I6137" s="20"/>
      <c r="J6137" s="13" t="s">
        <v>127</v>
      </c>
      <c r="K6137" s="17" t="n">
        <v>14065</v>
      </c>
      <c r="L6137" s="15" t="n">
        <v>103</v>
      </c>
      <c r="M6137" s="15" t="n">
        <v>1</v>
      </c>
      <c r="N6137" s="12" t="n">
        <v>0.002</v>
      </c>
      <c r="O6137" s="12" t="n">
        <v>0.176</v>
      </c>
      <c r="P6137" s="12" t="n">
        <v>0.176</v>
      </c>
      <c r="Q6137" s="26"/>
    </row>
    <row r="6138" ht="22.5" customHeight="1">
      <c r="A6138" s="78"/>
      <c r="B6138" s="20"/>
      <c r="C6138" s="13"/>
      <c r="D6138" s="20"/>
      <c r="E6138" s="20"/>
      <c r="F6138" s="20"/>
      <c r="G6138" s="29"/>
      <c r="H6138" s="20"/>
      <c r="I6138" s="20"/>
      <c r="J6138" s="13" t="s">
        <v>128</v>
      </c>
      <c r="K6138" s="17" t="n">
        <v>44081</v>
      </c>
      <c r="L6138" s="15" t="n">
        <v>188</v>
      </c>
      <c r="M6138" s="15" t="n">
        <v>2</v>
      </c>
      <c r="N6138" s="12" t="n">
        <v>0.004</v>
      </c>
      <c r="O6138" s="12" t="n">
        <v>0.343</v>
      </c>
      <c r="P6138" s="12" t="n">
        <v>0.686</v>
      </c>
      <c r="Q6138" s="26"/>
    </row>
    <row r="6139" ht="22.5" customHeight="1">
      <c r="A6139" s="78"/>
      <c r="B6139" s="20"/>
      <c r="C6139" s="13" t="n">
        <v>6607117</v>
      </c>
      <c r="D6139" s="13" t="s">
        <v>35</v>
      </c>
      <c r="E6139" s="13" t="s">
        <v>14</v>
      </c>
      <c r="F6139" s="13" t="s">
        <v>15</v>
      </c>
      <c r="G6139" s="24" t="n">
        <v>2</v>
      </c>
      <c r="H6139" s="13" t="n">
        <v>300</v>
      </c>
      <c r="I6139" s="21" t="n">
        <f>G6139*H6139*7</f>
        <v>4200</v>
      </c>
      <c r="J6139" s="13" t="s">
        <v>126</v>
      </c>
      <c r="K6139" s="17" t="n">
        <v>424</v>
      </c>
      <c r="L6139" s="15" t="n">
        <v>48</v>
      </c>
      <c r="M6139" s="15" t="n">
        <v>2</v>
      </c>
      <c r="N6139" s="12" t="n">
        <v>0.007</v>
      </c>
      <c r="O6139" s="12" t="n">
        <v>0.176</v>
      </c>
      <c r="P6139" s="12" t="n">
        <v>0.352</v>
      </c>
      <c r="Q6139" s="23" t="n">
        <f>M6141/H6139</f>
        <v>0.696666666666667</v>
      </c>
    </row>
    <row r="6140" ht="22.5" customHeight="1">
      <c r="A6140" s="78"/>
      <c r="B6140" s="20"/>
      <c r="C6140" s="13"/>
      <c r="D6140" s="20"/>
      <c r="E6140" s="20"/>
      <c r="F6140" s="20"/>
      <c r="G6140" s="29"/>
      <c r="H6140" s="20"/>
      <c r="I6140" s="20"/>
      <c r="J6140" s="13" t="s">
        <v>127</v>
      </c>
      <c r="K6140" s="15" t="n">
        <v>10877</v>
      </c>
      <c r="L6140" s="15" t="n">
        <v>963</v>
      </c>
      <c r="M6140" s="15" t="n">
        <v>64</v>
      </c>
      <c r="N6140" s="12" t="n">
        <v>0.046</v>
      </c>
      <c r="O6140" s="12" t="n">
        <v>0.696</v>
      </c>
      <c r="P6140" s="12" t="n">
        <v>44.544</v>
      </c>
      <c r="Q6140" s="26"/>
    </row>
    <row r="6141" ht="22.5" customHeight="1">
      <c r="A6141" s="78"/>
      <c r="B6141" s="20"/>
      <c r="C6141" s="13"/>
      <c r="D6141" s="20"/>
      <c r="E6141" s="20"/>
      <c r="F6141" s="20"/>
      <c r="G6141" s="29"/>
      <c r="H6141" s="20"/>
      <c r="I6141" s="20"/>
      <c r="J6141" s="13" t="s">
        <v>128</v>
      </c>
      <c r="K6141" s="44" t="n">
        <v>30114</v>
      </c>
      <c r="L6141" s="15" t="n">
        <v>2561</v>
      </c>
      <c r="M6141" s="15" t="n">
        <v>209</v>
      </c>
      <c r="N6141" s="12" t="n">
        <v>0.051</v>
      </c>
      <c r="O6141" s="12" t="n">
        <v>0.619</v>
      </c>
      <c r="P6141" s="12" t="n">
        <v>129.364</v>
      </c>
      <c r="Q6141" s="26"/>
    </row>
    <row r="6142" ht="22.5" customHeight="1">
      <c r="A6142" s="78"/>
      <c r="B6142" s="20"/>
      <c r="C6142" s="13" t="n">
        <v>5497580</v>
      </c>
      <c r="D6142" s="13" t="s">
        <v>31</v>
      </c>
      <c r="E6142" s="13" t="s">
        <v>17</v>
      </c>
      <c r="F6142" s="13" t="s">
        <v>15</v>
      </c>
      <c r="G6142" s="24" t="n">
        <v>0.28</v>
      </c>
      <c r="H6142" s="13" t="n">
        <v>1300</v>
      </c>
      <c r="I6142" s="21" t="n">
        <f>G6142*H6142*7</f>
        <v>2548</v>
      </c>
      <c r="J6142" s="13" t="s">
        <v>126</v>
      </c>
      <c r="K6142" s="17" t="n">
        <v>749</v>
      </c>
      <c r="L6142" s="15" t="n">
        <v>215</v>
      </c>
      <c r="M6142" s="15" t="n">
        <v>9</v>
      </c>
      <c r="N6142" s="12" t="n">
        <v>0.011</v>
      </c>
      <c r="O6142" s="12" t="n">
        <v>0.265</v>
      </c>
      <c r="P6142" s="12" t="n">
        <v>2.388</v>
      </c>
      <c r="Q6142" s="23" t="n">
        <f>M6144/H6142</f>
        <v>1.04307692307692</v>
      </c>
    </row>
    <row r="6143" ht="22.5" customHeight="1">
      <c r="A6143" s="78"/>
      <c r="B6143" s="20"/>
      <c r="C6143" s="13"/>
      <c r="D6143" s="20"/>
      <c r="E6143" s="20"/>
      <c r="F6143" s="20"/>
      <c r="G6143" s="29"/>
      <c r="H6143" s="20"/>
      <c r="I6143" s="20"/>
      <c r="J6143" s="13" t="s">
        <v>127</v>
      </c>
      <c r="K6143" s="17" t="n">
        <v>114853</v>
      </c>
      <c r="L6143" s="15" t="n">
        <v>30479</v>
      </c>
      <c r="M6143" s="15" t="n">
        <v>732</v>
      </c>
      <c r="N6143" s="12" t="n">
        <v>0.006</v>
      </c>
      <c r="O6143" s="12" t="n">
        <v>0.251</v>
      </c>
      <c r="P6143" s="12" t="n">
        <v>183.587</v>
      </c>
      <c r="Q6143" s="26"/>
    </row>
    <row r="6144" ht="22.5" customHeight="1">
      <c r="A6144" s="78"/>
      <c r="B6144" s="20"/>
      <c r="C6144" s="13"/>
      <c r="D6144" s="20"/>
      <c r="E6144" s="20"/>
      <c r="F6144" s="20"/>
      <c r="G6144" s="29"/>
      <c r="H6144" s="20"/>
      <c r="I6144" s="20"/>
      <c r="J6144" s="13" t="s">
        <v>128</v>
      </c>
      <c r="K6144" s="17" t="n">
        <v>293987</v>
      </c>
      <c r="L6144" s="15" t="n">
        <v>80170</v>
      </c>
      <c r="M6144" s="15" t="n">
        <v>1356</v>
      </c>
      <c r="N6144" s="12" t="n">
        <v>0.004</v>
      </c>
      <c r="O6144" s="12" t="n">
        <v>0.251</v>
      </c>
      <c r="P6144" s="12" t="n">
        <v>340.771</v>
      </c>
      <c r="Q6144" s="26"/>
    </row>
    <row r="6145" ht="22.5" customHeight="1">
      <c r="A6145" s="78"/>
      <c r="B6145" s="20"/>
      <c r="C6145" s="13" t="n">
        <v>91407542</v>
      </c>
      <c r="D6145" s="13" t="s">
        <v>31</v>
      </c>
      <c r="E6145" s="13" t="s">
        <v>36</v>
      </c>
      <c r="F6145" s="13" t="s">
        <v>15</v>
      </c>
      <c r="G6145" s="24" t="n">
        <v>0.02</v>
      </c>
      <c r="H6145" s="13" t="n">
        <v>500</v>
      </c>
      <c r="I6145" s="21" t="n">
        <f>G6145*H6145*7</f>
        <v>70</v>
      </c>
      <c r="J6145" s="13" t="s">
        <v>126</v>
      </c>
      <c r="K6145" s="17" t="n">
        <v>756</v>
      </c>
      <c r="L6145" s="15" t="n">
        <v>102</v>
      </c>
      <c r="M6145" s="15" t="n">
        <v>3</v>
      </c>
      <c r="N6145" s="12" t="n">
        <v>0.001</v>
      </c>
      <c r="O6145" s="12" t="n">
        <v>0.02</v>
      </c>
      <c r="P6145" s="12" t="n">
        <v>0.06</v>
      </c>
      <c r="Q6145" s="23" t="n">
        <f>M6147/H6145</f>
        <v>1.198</v>
      </c>
    </row>
    <row r="6146" ht="22.5" customHeight="1">
      <c r="A6146" s="78"/>
      <c r="B6146" s="20"/>
      <c r="C6146" s="13"/>
      <c r="D6146" s="20"/>
      <c r="E6146" s="20"/>
      <c r="F6146" s="20"/>
      <c r="G6146" s="29"/>
      <c r="H6146" s="20"/>
      <c r="I6146" s="20"/>
      <c r="J6146" s="13" t="s">
        <v>127</v>
      </c>
      <c r="K6146" s="17" t="n">
        <v>60223</v>
      </c>
      <c r="L6146" s="15" t="n">
        <v>19175</v>
      </c>
      <c r="M6146" s="15" t="n">
        <v>450</v>
      </c>
      <c r="N6146" s="12" t="n">
        <v>0</v>
      </c>
      <c r="O6146" s="12" t="n">
        <v>0.02</v>
      </c>
      <c r="P6146" s="12" t="n">
        <v>9.17</v>
      </c>
      <c r="Q6146" s="26"/>
    </row>
    <row r="6147" ht="22.5" customHeight="1">
      <c r="A6147" s="78"/>
      <c r="B6147" s="20"/>
      <c r="C6147" s="13"/>
      <c r="D6147" s="20"/>
      <c r="E6147" s="20"/>
      <c r="F6147" s="20"/>
      <c r="G6147" s="29"/>
      <c r="H6147" s="20"/>
      <c r="I6147" s="20"/>
      <c r="J6147" s="13" t="s">
        <v>128</v>
      </c>
      <c r="K6147" s="17" t="n">
        <v>160042</v>
      </c>
      <c r="L6147" s="15" t="n">
        <v>40963</v>
      </c>
      <c r="M6147" s="15" t="n">
        <v>599</v>
      </c>
      <c r="N6147" s="12" t="n">
        <v>0</v>
      </c>
      <c r="O6147" s="12" t="n">
        <v>0.02</v>
      </c>
      <c r="P6147" s="12" t="n">
        <v>12.164</v>
      </c>
      <c r="Q6147" s="26"/>
    </row>
    <row r="6148" ht="22.5" customHeight="1">
      <c r="A6148" s="78"/>
      <c r="B6148" s="20"/>
      <c r="C6148" s="13" t="n">
        <v>8998645</v>
      </c>
      <c r="D6148" s="13" t="s">
        <v>31</v>
      </c>
      <c r="E6148" s="13" t="s">
        <v>17</v>
      </c>
      <c r="F6148" s="13" t="s">
        <v>15</v>
      </c>
      <c r="G6148" s="24" t="n">
        <v>0.28</v>
      </c>
      <c r="H6148" s="13" t="n">
        <v>200</v>
      </c>
      <c r="I6148" s="21" t="n">
        <f>G6148*H6148*7</f>
        <v>392</v>
      </c>
      <c r="J6148" s="13" t="s">
        <v>126</v>
      </c>
      <c r="K6148" s="17" t="n">
        <v>3412</v>
      </c>
      <c r="L6148" s="15" t="n">
        <v>23</v>
      </c>
      <c r="M6148" s="15" t="n">
        <v>0</v>
      </c>
      <c r="N6148" s="12" t="n">
        <v>0</v>
      </c>
      <c r="O6148" s="12" t="n">
        <v>0</v>
      </c>
      <c r="P6148" s="12" t="n">
        <v>0</v>
      </c>
      <c r="Q6148" s="23" t="n">
        <f>M6150/H6148</f>
        <v>0.065</v>
      </c>
    </row>
    <row r="6149" ht="22.5" customHeight="1">
      <c r="A6149" s="78"/>
      <c r="B6149" s="20"/>
      <c r="C6149" s="13"/>
      <c r="D6149" s="20"/>
      <c r="E6149" s="20"/>
      <c r="F6149" s="20"/>
      <c r="G6149" s="29"/>
      <c r="H6149" s="20"/>
      <c r="I6149" s="20"/>
      <c r="J6149" s="13" t="s">
        <v>127</v>
      </c>
      <c r="K6149" s="17" t="n">
        <v>30599</v>
      </c>
      <c r="L6149" s="15" t="n">
        <v>271</v>
      </c>
      <c r="M6149" s="15" t="n">
        <v>1</v>
      </c>
      <c r="N6149" s="12" t="n">
        <v>0.002</v>
      </c>
      <c r="O6149" s="12" t="n">
        <v>0.572</v>
      </c>
      <c r="P6149" s="12" t="n">
        <v>0.572</v>
      </c>
      <c r="Q6149" s="26"/>
    </row>
    <row r="6150" ht="22.5" customHeight="1">
      <c r="A6150" s="78"/>
      <c r="B6150" s="20"/>
      <c r="C6150" s="13"/>
      <c r="D6150" s="20"/>
      <c r="E6150" s="20"/>
      <c r="F6150" s="20"/>
      <c r="G6150" s="29"/>
      <c r="H6150" s="20"/>
      <c r="I6150" s="20"/>
      <c r="J6150" s="13" t="s">
        <v>128</v>
      </c>
      <c r="K6150" s="17" t="n">
        <v>91240</v>
      </c>
      <c r="L6150" s="15" t="n">
        <v>713</v>
      </c>
      <c r="M6150" s="17" t="n">
        <v>13</v>
      </c>
      <c r="N6150" s="12" t="n">
        <v>0.013</v>
      </c>
      <c r="O6150" s="12" t="n">
        <v>0.72</v>
      </c>
      <c r="P6150" s="12" t="n">
        <v>9.366</v>
      </c>
      <c r="Q6150" s="26"/>
    </row>
    <row r="6151" ht="22.5" customHeight="1">
      <c r="A6151" s="78"/>
      <c r="B6151" s="20"/>
      <c r="C6151" s="13" t="n">
        <v>4383473</v>
      </c>
      <c r="D6151" s="13" t="s">
        <v>35</v>
      </c>
      <c r="E6151" s="13" t="s">
        <v>14</v>
      </c>
      <c r="F6151" s="13" t="s">
        <v>15</v>
      </c>
      <c r="G6151" s="24" t="n">
        <v>0.2</v>
      </c>
      <c r="H6151" s="13" t="n">
        <v>150</v>
      </c>
      <c r="I6151" s="21" t="n">
        <f>G6151*H6151*7</f>
        <v>210</v>
      </c>
      <c r="J6151" s="13" t="s">
        <v>126</v>
      </c>
      <c r="K6151" s="17" t="n">
        <v>57</v>
      </c>
      <c r="L6151" s="15" t="n">
        <v>7</v>
      </c>
      <c r="M6151" s="15" t="n">
        <v>0</v>
      </c>
      <c r="N6151" s="12" t="n">
        <v>0</v>
      </c>
      <c r="O6151" s="12" t="n">
        <v>0</v>
      </c>
      <c r="P6151" s="12" t="n">
        <v>0</v>
      </c>
      <c r="Q6151" s="23" t="n">
        <f>M6153/H6151</f>
        <v>1</v>
      </c>
    </row>
    <row r="6152" ht="22.5" customHeight="1">
      <c r="A6152" s="78"/>
      <c r="B6152" s="20"/>
      <c r="C6152" s="13"/>
      <c r="D6152" s="20"/>
      <c r="E6152" s="20"/>
      <c r="F6152" s="20"/>
      <c r="G6152" s="29"/>
      <c r="H6152" s="20"/>
      <c r="I6152" s="20"/>
      <c r="J6152" s="13" t="s">
        <v>127</v>
      </c>
      <c r="K6152" s="17" t="n">
        <v>18823</v>
      </c>
      <c r="L6152" s="15" t="n">
        <v>2159</v>
      </c>
      <c r="M6152" s="15" t="n">
        <v>65</v>
      </c>
      <c r="N6152" s="12" t="n">
        <v>0.006</v>
      </c>
      <c r="O6152" s="12" t="n">
        <v>0.198</v>
      </c>
      <c r="P6152" s="12" t="n">
        <v>12.852</v>
      </c>
      <c r="Q6152" s="26"/>
    </row>
    <row r="6153" ht="22.5" customHeight="1">
      <c r="A6153" s="78"/>
      <c r="B6153" s="20"/>
      <c r="C6153" s="13"/>
      <c r="D6153" s="20"/>
      <c r="E6153" s="20"/>
      <c r="F6153" s="20"/>
      <c r="G6153" s="29"/>
      <c r="H6153" s="20"/>
      <c r="I6153" s="20"/>
      <c r="J6153" s="13" t="s">
        <v>128</v>
      </c>
      <c r="K6153" s="17" t="n">
        <v>52803</v>
      </c>
      <c r="L6153" s="15" t="n">
        <v>7418</v>
      </c>
      <c r="M6153" s="15" t="n">
        <v>150</v>
      </c>
      <c r="N6153" s="12" t="n">
        <v>0.004</v>
      </c>
      <c r="O6153" s="12" t="n">
        <v>0.198</v>
      </c>
      <c r="P6153" s="12" t="n">
        <v>29.628</v>
      </c>
      <c r="Q6153" s="26"/>
    </row>
    <row r="6154" ht="22.5" customHeight="1">
      <c r="A6154" s="78"/>
      <c r="B6154" s="20"/>
      <c r="C6154" s="13" t="n">
        <v>8094753</v>
      </c>
      <c r="D6154" s="13" t="s">
        <v>35</v>
      </c>
      <c r="E6154" s="13" t="s">
        <v>14</v>
      </c>
      <c r="F6154" s="13" t="s">
        <v>26</v>
      </c>
      <c r="G6154" s="24" t="n">
        <v>0.3</v>
      </c>
      <c r="H6154" s="13" t="n">
        <v>400</v>
      </c>
      <c r="I6154" s="21" t="n">
        <f>G6154*H6154*7</f>
        <v>840</v>
      </c>
      <c r="J6154" s="13" t="s">
        <v>126</v>
      </c>
      <c r="K6154" s="17" t="n">
        <v>57563</v>
      </c>
      <c r="L6154" s="15" t="n">
        <v>312</v>
      </c>
      <c r="M6154" s="15" t="n">
        <v>8</v>
      </c>
      <c r="N6154" s="12" t="n">
        <v>0.01</v>
      </c>
      <c r="O6154" s="12" t="n">
        <v>0.46</v>
      </c>
      <c r="P6154" s="12" t="n">
        <v>3.66</v>
      </c>
      <c r="Q6154" s="23" t="n">
        <f>M6156/H6154</f>
        <v>0.9525</v>
      </c>
    </row>
    <row r="6155" ht="22.5" customHeight="1">
      <c r="A6155" s="78"/>
      <c r="B6155" s="20"/>
      <c r="C6155" s="13"/>
      <c r="D6155" s="20"/>
      <c r="E6155" s="20"/>
      <c r="F6155" s="20"/>
      <c r="G6155" s="29"/>
      <c r="H6155" s="20"/>
      <c r="I6155" s="20"/>
      <c r="J6155" s="13" t="s">
        <v>127</v>
      </c>
      <c r="K6155" s="17" t="n">
        <v>2138252</v>
      </c>
      <c r="L6155" s="15" t="n">
        <v>5573</v>
      </c>
      <c r="M6155" s="15" t="n">
        <v>153</v>
      </c>
      <c r="N6155" s="12" t="n">
        <v>0.01</v>
      </c>
      <c r="O6155" s="12" t="n">
        <v>0.4</v>
      </c>
      <c r="P6155" s="12" t="n">
        <v>60.57</v>
      </c>
      <c r="Q6155" s="26"/>
    </row>
    <row r="6156" ht="22.5" customHeight="1">
      <c r="A6156" s="78"/>
      <c r="B6156" s="20"/>
      <c r="C6156" s="13"/>
      <c r="D6156" s="20"/>
      <c r="E6156" s="20"/>
      <c r="F6156" s="20"/>
      <c r="G6156" s="29"/>
      <c r="H6156" s="20"/>
      <c r="I6156" s="20"/>
      <c r="J6156" s="13" t="s">
        <v>128</v>
      </c>
      <c r="K6156" s="17" t="n">
        <v>4441930</v>
      </c>
      <c r="L6156" s="15" t="n">
        <v>12841</v>
      </c>
      <c r="M6156" s="15" t="n">
        <v>381</v>
      </c>
      <c r="N6156" s="12" t="n">
        <v>0.01</v>
      </c>
      <c r="O6156" s="12" t="n">
        <v>0.45</v>
      </c>
      <c r="P6156" s="12" t="n">
        <v>172.86</v>
      </c>
      <c r="Q6156" s="26"/>
    </row>
    <row r="6157" ht="22.5" customHeight="1">
      <c r="A6157" s="78"/>
      <c r="B6157" s="20"/>
      <c r="C6157" s="13" t="n">
        <v>9415350</v>
      </c>
      <c r="D6157" s="13" t="s">
        <v>37</v>
      </c>
      <c r="E6157" s="13" t="s">
        <v>14</v>
      </c>
      <c r="F6157" s="13" t="s">
        <v>26</v>
      </c>
      <c r="G6157" s="24" t="n">
        <v>0.15</v>
      </c>
      <c r="H6157" s="13" t="n">
        <v>50</v>
      </c>
      <c r="I6157" s="21" t="n">
        <f>G6157*H6157*7</f>
        <v>52.5</v>
      </c>
      <c r="J6157" s="13" t="s">
        <v>126</v>
      </c>
      <c r="K6157" s="17" t="n">
        <v>1025</v>
      </c>
      <c r="L6157" s="15" t="n">
        <v>15</v>
      </c>
      <c r="M6157" s="15" t="n">
        <v>0</v>
      </c>
      <c r="N6157" s="12" t="n">
        <v>0.02</v>
      </c>
      <c r="O6157" s="12" t="n">
        <v>0</v>
      </c>
      <c r="P6157" s="12" t="n">
        <v>0.23</v>
      </c>
      <c r="Q6157" s="23" t="n">
        <f>M6159/H6157</f>
        <v>0.84</v>
      </c>
    </row>
    <row r="6158" ht="22.5" customHeight="1">
      <c r="A6158" s="78"/>
      <c r="B6158" s="20"/>
      <c r="C6158" s="13"/>
      <c r="D6158" s="20"/>
      <c r="E6158" s="20"/>
      <c r="F6158" s="20"/>
      <c r="G6158" s="29"/>
      <c r="H6158" s="20"/>
      <c r="I6158" s="20"/>
      <c r="J6158" s="13" t="s">
        <v>127</v>
      </c>
      <c r="K6158" s="17" t="n">
        <v>8626</v>
      </c>
      <c r="L6158" s="15" t="n">
        <v>146</v>
      </c>
      <c r="M6158" s="15" t="n">
        <v>19</v>
      </c>
      <c r="N6158" s="12" t="n">
        <v>0.02</v>
      </c>
      <c r="O6158" s="12" t="n">
        <v>0.14</v>
      </c>
      <c r="P6158" s="12" t="n">
        <v>2.62</v>
      </c>
      <c r="Q6158" s="26"/>
    </row>
    <row r="6159" ht="22.5" customHeight="1">
      <c r="A6159" s="78"/>
      <c r="B6159" s="20"/>
      <c r="C6159" s="13"/>
      <c r="D6159" s="20"/>
      <c r="E6159" s="20"/>
      <c r="F6159" s="20"/>
      <c r="G6159" s="29"/>
      <c r="H6159" s="20"/>
      <c r="I6159" s="20"/>
      <c r="J6159" s="13" t="s">
        <v>128</v>
      </c>
      <c r="K6159" s="17" t="n">
        <v>42420</v>
      </c>
      <c r="L6159" s="15" t="n">
        <v>571</v>
      </c>
      <c r="M6159" s="15" t="n">
        <v>42</v>
      </c>
      <c r="N6159" s="12" t="n">
        <v>0.02</v>
      </c>
      <c r="O6159" s="12" t="n">
        <v>0.21</v>
      </c>
      <c r="P6159" s="12" t="n">
        <v>8.86</v>
      </c>
      <c r="Q6159" s="26"/>
    </row>
    <row r="6160" ht="22.5" customHeight="1">
      <c r="A6160" s="78"/>
      <c r="B6160" s="20"/>
      <c r="C6160" s="13" t="n">
        <v>2783561</v>
      </c>
      <c r="D6160" s="13" t="s">
        <v>38</v>
      </c>
      <c r="E6160" s="13" t="s">
        <v>14</v>
      </c>
      <c r="F6160" s="13" t="s">
        <v>15</v>
      </c>
      <c r="G6160" s="24" t="n">
        <v>0.1</v>
      </c>
      <c r="H6160" s="13" t="n">
        <v>500</v>
      </c>
      <c r="I6160" s="21" t="n">
        <f>G6160*H6160*7</f>
        <v>350</v>
      </c>
      <c r="J6160" s="13" t="s">
        <v>126</v>
      </c>
      <c r="K6160" s="17" t="n">
        <v>35</v>
      </c>
      <c r="L6160" s="15" t="n">
        <v>2</v>
      </c>
      <c r="M6160" s="15" t="n">
        <v>0</v>
      </c>
      <c r="N6160" s="12" t="n">
        <v>0</v>
      </c>
      <c r="O6160" s="12" t="n">
        <v>0</v>
      </c>
      <c r="P6160" s="12" t="n">
        <v>0</v>
      </c>
      <c r="Q6160" s="23" t="n">
        <f>M6162/H6160</f>
        <v>0.786</v>
      </c>
    </row>
    <row r="6161" ht="22.5" customHeight="1">
      <c r="A6161" s="78"/>
      <c r="B6161" s="20"/>
      <c r="C6161" s="13"/>
      <c r="D6161" s="20"/>
      <c r="E6161" s="20"/>
      <c r="F6161" s="20"/>
      <c r="G6161" s="29"/>
      <c r="H6161" s="20"/>
      <c r="I6161" s="20"/>
      <c r="J6161" s="13" t="s">
        <v>127</v>
      </c>
      <c r="K6161" s="17" t="n">
        <v>13142</v>
      </c>
      <c r="L6161" s="15" t="n">
        <v>2959</v>
      </c>
      <c r="M6161" s="17" t="n">
        <v>102</v>
      </c>
      <c r="N6161" s="12" t="n">
        <v>0.003</v>
      </c>
      <c r="O6161" s="12" t="n">
        <v>0.101</v>
      </c>
      <c r="P6161" s="12" t="n">
        <v>10.295</v>
      </c>
      <c r="Q6161" s="26"/>
    </row>
    <row r="6162" ht="22.5" customHeight="1">
      <c r="A6162" s="78"/>
      <c r="B6162" s="20"/>
      <c r="C6162" s="13"/>
      <c r="D6162" s="20"/>
      <c r="E6162" s="20"/>
      <c r="F6162" s="20"/>
      <c r="G6162" s="29"/>
      <c r="H6162" s="20"/>
      <c r="I6162" s="20"/>
      <c r="J6162" s="13" t="s">
        <v>128</v>
      </c>
      <c r="K6162" s="17" t="n">
        <v>41042</v>
      </c>
      <c r="L6162" s="15" t="n">
        <v>8073</v>
      </c>
      <c r="M6162" s="17" t="n">
        <v>393</v>
      </c>
      <c r="N6162" s="12" t="n">
        <v>0.005</v>
      </c>
      <c r="O6162" s="12" t="n">
        <v>0.103</v>
      </c>
      <c r="P6162" s="12" t="n">
        <v>40.375</v>
      </c>
      <c r="Q6162" s="26"/>
    </row>
    <row r="6163" ht="22.5" customHeight="1">
      <c r="A6163" s="78"/>
      <c r="B6163" s="20"/>
      <c r="C6163" s="13" t="n">
        <v>10599157</v>
      </c>
      <c r="D6163" s="13" t="s">
        <v>39</v>
      </c>
      <c r="E6163" s="13" t="s">
        <v>14</v>
      </c>
      <c r="F6163" s="13" t="s">
        <v>15</v>
      </c>
      <c r="G6163" s="24" t="n">
        <v>0.3</v>
      </c>
      <c r="H6163" s="13" t="n">
        <v>150</v>
      </c>
      <c r="I6163" s="21" t="n">
        <f>G6163*H6163*7</f>
        <v>315</v>
      </c>
      <c r="J6163" s="13" t="s">
        <v>126</v>
      </c>
      <c r="K6163" s="17" t="n">
        <v>31</v>
      </c>
      <c r="L6163" s="15" t="n">
        <v>4</v>
      </c>
      <c r="M6163" s="15" t="n">
        <v>0</v>
      </c>
      <c r="N6163" s="12" t="n">
        <v>0</v>
      </c>
      <c r="O6163" s="12" t="n">
        <v>0</v>
      </c>
      <c r="P6163" s="12" t="n">
        <v>0</v>
      </c>
      <c r="Q6163" s="23" t="n">
        <f>M6165/H6163</f>
        <v>0.686666666666667</v>
      </c>
    </row>
    <row r="6164" ht="22.5" customHeight="1">
      <c r="A6164" s="78"/>
      <c r="B6164" s="20"/>
      <c r="C6164" s="13"/>
      <c r="D6164" s="20"/>
      <c r="E6164" s="20"/>
      <c r="F6164" s="20"/>
      <c r="G6164" s="29"/>
      <c r="H6164" s="20"/>
      <c r="I6164" s="20"/>
      <c r="J6164" s="13" t="s">
        <v>127</v>
      </c>
      <c r="K6164" s="17" t="n">
        <v>8927</v>
      </c>
      <c r="L6164" s="15" t="n">
        <v>2420</v>
      </c>
      <c r="M6164" s="17" t="n">
        <v>53</v>
      </c>
      <c r="N6164" s="12" t="n">
        <v>0.007</v>
      </c>
      <c r="O6164" s="12" t="n">
        <v>0.315</v>
      </c>
      <c r="P6164" s="12" t="n">
        <v>16.7</v>
      </c>
      <c r="Q6164" s="26"/>
    </row>
    <row r="6165" ht="22.5" customHeight="1">
      <c r="A6165" s="78"/>
      <c r="B6165" s="20"/>
      <c r="C6165" s="13"/>
      <c r="D6165" s="20"/>
      <c r="E6165" s="20"/>
      <c r="F6165" s="20"/>
      <c r="G6165" s="29"/>
      <c r="H6165" s="20"/>
      <c r="I6165" s="20"/>
      <c r="J6165" s="13" t="s">
        <v>128</v>
      </c>
      <c r="K6165" s="17" t="n">
        <v>17241</v>
      </c>
      <c r="L6165" s="15" t="n">
        <v>4623</v>
      </c>
      <c r="M6165" s="17" t="n">
        <v>103</v>
      </c>
      <c r="N6165" s="12" t="n">
        <v>0.007</v>
      </c>
      <c r="O6165" s="12" t="n">
        <v>0.314</v>
      </c>
      <c r="P6165" s="12" t="n">
        <v>32.3</v>
      </c>
      <c r="Q6165" s="26"/>
    </row>
    <row r="6166" ht="22.5" customHeight="1">
      <c r="A6166" s="78"/>
      <c r="B6166" s="20"/>
      <c r="C6166" s="13" t="n">
        <v>10599681</v>
      </c>
      <c r="D6166" s="13" t="s">
        <v>40</v>
      </c>
      <c r="E6166" s="13" t="s">
        <v>14</v>
      </c>
      <c r="F6166" s="13" t="s">
        <v>15</v>
      </c>
      <c r="G6166" s="24" t="n">
        <v>0.13</v>
      </c>
      <c r="H6166" s="13" t="n">
        <v>400</v>
      </c>
      <c r="I6166" s="21" t="n">
        <f>G6166*H6166*7</f>
        <v>364</v>
      </c>
      <c r="J6166" s="13" t="s">
        <v>126</v>
      </c>
      <c r="K6166" s="15" t="n">
        <v>160</v>
      </c>
      <c r="L6166" s="15" t="n">
        <v>27</v>
      </c>
      <c r="M6166" s="15" t="n">
        <v>3</v>
      </c>
      <c r="N6166" s="12" t="n">
        <v>0.014</v>
      </c>
      <c r="O6166" s="12" t="n">
        <v>0.13</v>
      </c>
      <c r="P6166" s="12" t="n">
        <v>0.39</v>
      </c>
      <c r="Q6166" s="23" t="n">
        <f>M6168/H6166</f>
        <v>0.6975</v>
      </c>
    </row>
    <row r="6167" ht="22.5" customHeight="1">
      <c r="A6167" s="78"/>
      <c r="B6167" s="20"/>
      <c r="C6167" s="13"/>
      <c r="D6167" s="20"/>
      <c r="E6167" s="20"/>
      <c r="F6167" s="20"/>
      <c r="G6167" s="29"/>
      <c r="H6167" s="20"/>
      <c r="I6167" s="20"/>
      <c r="J6167" s="13" t="s">
        <v>127</v>
      </c>
      <c r="K6167" s="17" t="n">
        <v>7218</v>
      </c>
      <c r="L6167" s="15" t="n">
        <v>2152</v>
      </c>
      <c r="M6167" s="17" t="n">
        <v>74</v>
      </c>
      <c r="N6167" s="12" t="n">
        <v>0.004</v>
      </c>
      <c r="O6167" s="12" t="n">
        <v>0.13</v>
      </c>
      <c r="P6167" s="12" t="n">
        <v>9.62</v>
      </c>
      <c r="Q6167" s="26"/>
    </row>
    <row r="6168" ht="22.5" customHeight="1">
      <c r="A6168" s="78"/>
      <c r="B6168" s="20"/>
      <c r="C6168" s="13"/>
      <c r="D6168" s="20"/>
      <c r="E6168" s="20"/>
      <c r="F6168" s="20"/>
      <c r="G6168" s="29"/>
      <c r="H6168" s="20"/>
      <c r="I6168" s="20"/>
      <c r="J6168" s="13" t="s">
        <v>128</v>
      </c>
      <c r="K6168" s="17" t="n">
        <v>24674</v>
      </c>
      <c r="L6168" s="15" t="n">
        <v>7499</v>
      </c>
      <c r="M6168" s="17" t="n">
        <v>279</v>
      </c>
      <c r="N6168" s="12" t="n">
        <v>0.005</v>
      </c>
      <c r="O6168" s="12" t="n">
        <v>0.13</v>
      </c>
      <c r="P6168" s="12" t="n">
        <v>36.27</v>
      </c>
      <c r="Q6168" s="26"/>
    </row>
    <row r="6169" ht="22.5" customHeight="1">
      <c r="A6169" s="78"/>
      <c r="B6169" s="20"/>
      <c r="C6169" s="13" t="n">
        <v>6060965</v>
      </c>
      <c r="D6169" s="13" t="s">
        <v>35</v>
      </c>
      <c r="E6169" s="13" t="s">
        <v>14</v>
      </c>
      <c r="F6169" s="13" t="s">
        <v>15</v>
      </c>
      <c r="G6169" s="105" t="n">
        <v>0.3</v>
      </c>
      <c r="H6169" s="38" t="n">
        <v>100</v>
      </c>
      <c r="I6169" s="40" t="n">
        <f>G6169*H6169*7</f>
        <v>210</v>
      </c>
      <c r="J6169" s="13" t="s">
        <v>126</v>
      </c>
      <c r="K6169" s="15" t="n">
        <v>119</v>
      </c>
      <c r="L6169" s="15" t="n">
        <v>16</v>
      </c>
      <c r="M6169" s="15" t="n">
        <v>0</v>
      </c>
      <c r="N6169" s="12" t="n">
        <v>0</v>
      </c>
      <c r="O6169" s="12" t="n">
        <v>0</v>
      </c>
      <c r="P6169" s="12" t="n">
        <v>0</v>
      </c>
      <c r="Q6169" s="23" t="n">
        <f>M6171/H6169</f>
        <v>0.8</v>
      </c>
    </row>
    <row r="6170" ht="22.5" customHeight="1">
      <c r="A6170" s="78"/>
      <c r="B6170" s="20"/>
      <c r="C6170" s="20"/>
      <c r="D6170" s="20"/>
      <c r="E6170" s="20"/>
      <c r="F6170" s="20"/>
      <c r="G6170" s="45"/>
      <c r="H6170" s="34"/>
      <c r="I6170" s="34"/>
      <c r="J6170" s="13" t="s">
        <v>127</v>
      </c>
      <c r="K6170" s="15" t="n">
        <v>8623</v>
      </c>
      <c r="L6170" s="15" t="n">
        <v>1089</v>
      </c>
      <c r="M6170" s="16" t="n">
        <v>30</v>
      </c>
      <c r="N6170" s="12" t="n">
        <v>0.009</v>
      </c>
      <c r="O6170" s="12" t="n">
        <v>0.316</v>
      </c>
      <c r="P6170" s="12" t="n">
        <v>9.49</v>
      </c>
      <c r="Q6170" s="26"/>
    </row>
    <row r="6171" ht="22.5" customHeight="1">
      <c r="A6171" s="78"/>
      <c r="B6171" s="20"/>
      <c r="C6171" s="20"/>
      <c r="D6171" s="20"/>
      <c r="E6171" s="20"/>
      <c r="F6171" s="20"/>
      <c r="G6171" s="46"/>
      <c r="H6171" s="30"/>
      <c r="I6171" s="30"/>
      <c r="J6171" s="13" t="s">
        <v>128</v>
      </c>
      <c r="K6171" s="15" t="n">
        <v>19402</v>
      </c>
      <c r="L6171" s="15" t="n">
        <v>3087</v>
      </c>
      <c r="M6171" s="16" t="n">
        <v>80</v>
      </c>
      <c r="N6171" s="12" t="n">
        <v>0.008</v>
      </c>
      <c r="O6171" s="12" t="n">
        <v>0.313</v>
      </c>
      <c r="P6171" s="12" t="n">
        <v>25</v>
      </c>
      <c r="Q6171" s="26"/>
    </row>
    <row r="6172" ht="22.5" customHeight="1">
      <c r="A6172" s="78"/>
      <c r="B6172" s="20"/>
      <c r="C6172" s="13" t="n">
        <v>10842514</v>
      </c>
      <c r="D6172" s="13" t="s">
        <v>41</v>
      </c>
      <c r="E6172" s="13" t="s">
        <v>14</v>
      </c>
      <c r="F6172" s="13" t="s">
        <v>26</v>
      </c>
      <c r="G6172" s="105" t="n">
        <v>0.15</v>
      </c>
      <c r="H6172" s="38" t="n">
        <v>100</v>
      </c>
      <c r="I6172" s="40" t="n">
        <f>G6172*H6172*7</f>
        <v>105</v>
      </c>
      <c r="J6172" s="13" t="s">
        <v>126</v>
      </c>
      <c r="K6172" s="15" t="n">
        <v>5</v>
      </c>
      <c r="L6172" s="15" t="n">
        <v>0</v>
      </c>
      <c r="M6172" s="15" t="n">
        <v>0</v>
      </c>
      <c r="N6172" s="12" t="n">
        <v>0</v>
      </c>
      <c r="O6172" s="12" t="n">
        <v>0</v>
      </c>
      <c r="P6172" s="12" t="n">
        <v>0</v>
      </c>
      <c r="Q6172" s="23" t="n">
        <f>M6174/H6172</f>
        <v>0</v>
      </c>
    </row>
    <row r="6173" ht="22.5" customHeight="1">
      <c r="A6173" s="78"/>
      <c r="B6173" s="20"/>
      <c r="C6173" s="20"/>
      <c r="D6173" s="20"/>
      <c r="E6173" s="20"/>
      <c r="F6173" s="20"/>
      <c r="G6173" s="45"/>
      <c r="H6173" s="34"/>
      <c r="I6173" s="34"/>
      <c r="J6173" s="13" t="s">
        <v>127</v>
      </c>
      <c r="K6173" s="15" t="n">
        <v>75</v>
      </c>
      <c r="L6173" s="15" t="n">
        <v>5</v>
      </c>
      <c r="M6173" s="15" t="n">
        <v>0</v>
      </c>
      <c r="N6173" s="12" t="n">
        <v>0</v>
      </c>
      <c r="O6173" s="12" t="n">
        <v>0</v>
      </c>
      <c r="P6173" s="12" t="n">
        <v>0.01</v>
      </c>
      <c r="Q6173" s="26"/>
      <c r="R6173" s="4" t="s">
        <v>130</v>
      </c>
    </row>
    <row r="6174" ht="22.5" customHeight="1">
      <c r="A6174" s="78"/>
      <c r="B6174" s="20"/>
      <c r="C6174" s="20"/>
      <c r="D6174" s="20"/>
      <c r="E6174" s="20"/>
      <c r="F6174" s="20"/>
      <c r="G6174" s="46"/>
      <c r="H6174" s="30"/>
      <c r="I6174" s="30"/>
      <c r="J6174" s="13" t="s">
        <v>128</v>
      </c>
      <c r="K6174" s="15" t="n">
        <v>131</v>
      </c>
      <c r="L6174" s="15" t="n">
        <v>21</v>
      </c>
      <c r="M6174" s="15" t="n">
        <v>0</v>
      </c>
      <c r="N6174" s="12" t="n">
        <v>0</v>
      </c>
      <c r="O6174" s="12" t="n">
        <v>0</v>
      </c>
      <c r="P6174" s="12" t="n">
        <v>0.05</v>
      </c>
      <c r="Q6174" s="26"/>
    </row>
    <row r="6175" ht="22.5" customHeight="1">
      <c r="A6175" s="78"/>
      <c r="B6175" s="20"/>
      <c r="C6175" s="13" t="n">
        <v>10815258</v>
      </c>
      <c r="D6175" s="13" t="s">
        <v>41</v>
      </c>
      <c r="E6175" s="13" t="s">
        <v>14</v>
      </c>
      <c r="F6175" s="13" t="s">
        <v>15</v>
      </c>
      <c r="G6175" s="105" t="n">
        <v>0.15</v>
      </c>
      <c r="H6175" s="38" t="n">
        <v>100</v>
      </c>
      <c r="I6175" s="40" t="n">
        <f>G6175*H6175*7</f>
        <v>105</v>
      </c>
      <c r="J6175" s="13" t="s">
        <v>126</v>
      </c>
      <c r="K6175" s="15" t="n">
        <v>63</v>
      </c>
      <c r="L6175" s="15" t="n">
        <v>1</v>
      </c>
      <c r="M6175" s="15" t="n">
        <v>0</v>
      </c>
      <c r="N6175" s="12" t="n">
        <v>0</v>
      </c>
      <c r="O6175" s="12" t="n">
        <v>0</v>
      </c>
      <c r="P6175" s="12" t="n">
        <v>0</v>
      </c>
      <c r="Q6175" s="23" t="n">
        <f>M6177/H6175</f>
        <v>0.03</v>
      </c>
    </row>
    <row r="6176" ht="22.5" customHeight="1">
      <c r="A6176" s="78"/>
      <c r="B6176" s="20"/>
      <c r="C6176" s="20"/>
      <c r="D6176" s="20"/>
      <c r="E6176" s="20"/>
      <c r="F6176" s="20"/>
      <c r="G6176" s="45"/>
      <c r="H6176" s="34"/>
      <c r="I6176" s="34"/>
      <c r="J6176" s="13" t="s">
        <v>127</v>
      </c>
      <c r="K6176" s="15" t="n">
        <v>3315</v>
      </c>
      <c r="L6176" s="15" t="n">
        <v>40</v>
      </c>
      <c r="M6176" s="15" t="n">
        <v>0</v>
      </c>
      <c r="N6176" s="12" t="n">
        <v>0</v>
      </c>
      <c r="O6176" s="12" t="n">
        <v>0</v>
      </c>
      <c r="P6176" s="12" t="n">
        <v>0</v>
      </c>
      <c r="Q6176" s="26"/>
    </row>
    <row r="6177" ht="22.5" customHeight="1">
      <c r="A6177" s="78"/>
      <c r="B6177" s="20"/>
      <c r="C6177" s="20"/>
      <c r="D6177" s="20"/>
      <c r="E6177" s="20"/>
      <c r="F6177" s="20"/>
      <c r="G6177" s="46"/>
      <c r="H6177" s="30"/>
      <c r="I6177" s="30"/>
      <c r="J6177" s="13" t="s">
        <v>128</v>
      </c>
      <c r="K6177" s="15" t="n">
        <v>8558</v>
      </c>
      <c r="L6177" s="15" t="n">
        <v>104</v>
      </c>
      <c r="M6177" s="15" t="n">
        <v>3</v>
      </c>
      <c r="N6177" s="12" t="n">
        <v>0.006</v>
      </c>
      <c r="O6177" s="12" t="n">
        <v>0.21</v>
      </c>
      <c r="P6177" s="12" t="n">
        <v>0.63</v>
      </c>
      <c r="Q6177" s="26"/>
    </row>
    <row r="6178" ht="22.5" customHeight="1">
      <c r="A6178" s="78"/>
      <c r="B6178" s="20"/>
      <c r="C6178" s="13" t="n">
        <v>91535229</v>
      </c>
      <c r="D6178" s="13" t="s">
        <v>31</v>
      </c>
      <c r="E6178" s="13" t="s">
        <v>36</v>
      </c>
      <c r="F6178" s="13" t="s">
        <v>15</v>
      </c>
      <c r="G6178" s="105" t="n">
        <v>0.02</v>
      </c>
      <c r="H6178" s="38" t="n">
        <v>500</v>
      </c>
      <c r="I6178" s="40" t="n">
        <f>G6178*H6178*7</f>
        <v>70</v>
      </c>
      <c r="J6178" s="13" t="s">
        <v>126</v>
      </c>
      <c r="K6178" s="15" t="n">
        <v>19</v>
      </c>
      <c r="L6178" s="15" t="n">
        <v>6</v>
      </c>
      <c r="M6178" s="15" t="n">
        <v>0</v>
      </c>
      <c r="N6178" s="12" t="n">
        <v>0</v>
      </c>
      <c r="O6178" s="12" t="n">
        <v>0</v>
      </c>
      <c r="P6178" s="12" t="n">
        <v>0</v>
      </c>
      <c r="Q6178" s="23" t="n">
        <f>M6180/H6178</f>
        <v>0.024</v>
      </c>
    </row>
    <row r="6179" ht="22.5" customHeight="1">
      <c r="A6179" s="78"/>
      <c r="B6179" s="20"/>
      <c r="C6179" s="20"/>
      <c r="D6179" s="20"/>
      <c r="E6179" s="20"/>
      <c r="F6179" s="20"/>
      <c r="G6179" s="45"/>
      <c r="H6179" s="34"/>
      <c r="I6179" s="34"/>
      <c r="J6179" s="13" t="s">
        <v>127</v>
      </c>
      <c r="K6179" s="15" t="n">
        <v>2747</v>
      </c>
      <c r="L6179" s="15" t="n">
        <v>1020</v>
      </c>
      <c r="M6179" s="15" t="n">
        <v>12</v>
      </c>
      <c r="N6179" s="12" t="n">
        <v>0</v>
      </c>
      <c r="O6179" s="12" t="n">
        <v>0.04</v>
      </c>
      <c r="P6179" s="12" t="n">
        <v>0.48</v>
      </c>
      <c r="Q6179" s="26"/>
    </row>
    <row r="6180" ht="22.5" customHeight="1">
      <c r="A6180" s="78"/>
      <c r="B6180" s="20"/>
      <c r="C6180" s="20"/>
      <c r="D6180" s="20"/>
      <c r="E6180" s="20"/>
      <c r="F6180" s="20"/>
      <c r="G6180" s="46"/>
      <c r="H6180" s="30"/>
      <c r="I6180" s="30"/>
      <c r="J6180" s="13" t="s">
        <v>128</v>
      </c>
      <c r="K6180" s="15" t="n">
        <v>4309</v>
      </c>
      <c r="L6180" s="15" t="n">
        <v>1483</v>
      </c>
      <c r="M6180" s="15" t="n">
        <v>12</v>
      </c>
      <c r="N6180" s="12" t="n">
        <v>0</v>
      </c>
      <c r="O6180" s="12" t="n">
        <v>0.04</v>
      </c>
      <c r="P6180" s="12" t="n">
        <v>0.48</v>
      </c>
      <c r="Q6180" s="26"/>
    </row>
    <row r="6181" ht="22.5" customHeight="1">
      <c r="A6181" s="78"/>
      <c r="B6181" s="20"/>
      <c r="C6181" s="13" t="n">
        <v>91535331</v>
      </c>
      <c r="D6181" s="13" t="s">
        <v>31</v>
      </c>
      <c r="E6181" s="13" t="s">
        <v>42</v>
      </c>
      <c r="F6181" s="13" t="s">
        <v>15</v>
      </c>
      <c r="G6181" s="105" t="n">
        <v>0.02</v>
      </c>
      <c r="H6181" s="38" t="n">
        <v>750</v>
      </c>
      <c r="I6181" s="40" t="n">
        <f>G6181*H6181*7</f>
        <v>105</v>
      </c>
      <c r="J6181" s="13" t="s">
        <v>126</v>
      </c>
      <c r="K6181" s="15" t="n">
        <v>64</v>
      </c>
      <c r="L6181" s="15" t="n">
        <v>16</v>
      </c>
      <c r="M6181" s="15" t="n">
        <v>0</v>
      </c>
      <c r="N6181" s="12" t="n">
        <v>0</v>
      </c>
      <c r="O6181" s="12" t="n">
        <v>0</v>
      </c>
      <c r="P6181" s="12" t="n">
        <v>0</v>
      </c>
      <c r="Q6181" s="23" t="n">
        <f>M6183/H6181</f>
        <v>0.0226666666666667</v>
      </c>
    </row>
    <row r="6182" ht="22.5" customHeight="1">
      <c r="A6182" s="78"/>
      <c r="B6182" s="20"/>
      <c r="C6182" s="20"/>
      <c r="D6182" s="20"/>
      <c r="E6182" s="20"/>
      <c r="F6182" s="20"/>
      <c r="G6182" s="45"/>
      <c r="H6182" s="34"/>
      <c r="I6182" s="34"/>
      <c r="J6182" s="13" t="s">
        <v>127</v>
      </c>
      <c r="K6182" s="15" t="n">
        <v>2071</v>
      </c>
      <c r="L6182" s="15" t="n">
        <v>751</v>
      </c>
      <c r="M6182" s="15" t="n">
        <v>9</v>
      </c>
      <c r="N6182" s="12" t="n">
        <v>0</v>
      </c>
      <c r="O6182" s="12" t="n">
        <v>0.04</v>
      </c>
      <c r="P6182" s="12" t="n">
        <v>0.36</v>
      </c>
      <c r="Q6182" s="26"/>
    </row>
    <row r="6183" ht="22.5" customHeight="1">
      <c r="A6183" s="78"/>
      <c r="B6183" s="20"/>
      <c r="C6183" s="20"/>
      <c r="D6183" s="20"/>
      <c r="E6183" s="20"/>
      <c r="F6183" s="20"/>
      <c r="G6183" s="46"/>
      <c r="H6183" s="30"/>
      <c r="I6183" s="30"/>
      <c r="J6183" s="13" t="s">
        <v>128</v>
      </c>
      <c r="K6183" s="15" t="n">
        <v>4071</v>
      </c>
      <c r="L6183" s="15" t="n">
        <v>1461</v>
      </c>
      <c r="M6183" s="16" t="n">
        <v>17</v>
      </c>
      <c r="N6183" s="12" t="n">
        <v>0</v>
      </c>
      <c r="O6183" s="12" t="n">
        <v>0.04</v>
      </c>
      <c r="P6183" s="12" t="n">
        <v>0.68</v>
      </c>
      <c r="Q6183" s="26"/>
    </row>
    <row r="6184" ht="22.5" customHeight="1">
      <c r="A6184" s="78"/>
      <c r="B6184" s="20"/>
      <c r="C6184" s="13" t="n">
        <v>11324493</v>
      </c>
      <c r="D6184" s="13" t="s">
        <v>31</v>
      </c>
      <c r="E6184" s="13" t="s">
        <v>17</v>
      </c>
      <c r="F6184" s="13" t="s">
        <v>15</v>
      </c>
      <c r="G6184" s="105" t="n">
        <v>0.28</v>
      </c>
      <c r="H6184" s="38" t="n">
        <v>100</v>
      </c>
      <c r="I6184" s="40" t="n">
        <f>G6184*H6184*7</f>
        <v>196</v>
      </c>
      <c r="J6184" s="13" t="s">
        <v>126</v>
      </c>
      <c r="K6184" s="15" t="n">
        <v>12</v>
      </c>
      <c r="L6184" s="15" t="n">
        <v>6</v>
      </c>
      <c r="M6184" s="15" t="n">
        <v>0</v>
      </c>
      <c r="N6184" s="12" t="n">
        <v>0</v>
      </c>
      <c r="O6184" s="12" t="n">
        <v>0</v>
      </c>
      <c r="P6184" s="12" t="n">
        <v>0</v>
      </c>
      <c r="Q6184" s="23" t="n">
        <f>M6186/H6184</f>
        <v>0.03</v>
      </c>
    </row>
    <row r="6185" ht="22.5" customHeight="1">
      <c r="A6185" s="78"/>
      <c r="B6185" s="20"/>
      <c r="C6185" s="20"/>
      <c r="D6185" s="20"/>
      <c r="E6185" s="20"/>
      <c r="F6185" s="20"/>
      <c r="G6185" s="45"/>
      <c r="H6185" s="34"/>
      <c r="I6185" s="34"/>
      <c r="J6185" s="13" t="s">
        <v>127</v>
      </c>
      <c r="K6185" s="15" t="n">
        <v>251</v>
      </c>
      <c r="L6185" s="15" t="n">
        <v>98</v>
      </c>
      <c r="M6185" s="15" t="n">
        <v>2</v>
      </c>
      <c r="N6185" s="12" t="n">
        <v>0.006</v>
      </c>
      <c r="O6185" s="12" t="n">
        <v>0.3</v>
      </c>
      <c r="P6185" s="12" t="n">
        <v>0.6</v>
      </c>
      <c r="Q6185" s="26"/>
    </row>
    <row r="6186" ht="22.5" customHeight="1">
      <c r="A6186" s="78"/>
      <c r="B6186" s="20"/>
      <c r="C6186" s="20"/>
      <c r="D6186" s="20"/>
      <c r="E6186" s="20"/>
      <c r="F6186" s="20"/>
      <c r="G6186" s="46"/>
      <c r="H6186" s="30"/>
      <c r="I6186" s="30"/>
      <c r="J6186" s="13" t="s">
        <v>128</v>
      </c>
      <c r="K6186" s="15" t="n">
        <v>544</v>
      </c>
      <c r="L6186" s="15" t="n">
        <v>204</v>
      </c>
      <c r="M6186" s="15" t="n">
        <v>3</v>
      </c>
      <c r="N6186" s="12" t="n">
        <v>0.004</v>
      </c>
      <c r="O6186" s="12" t="n">
        <v>0.3</v>
      </c>
      <c r="P6186" s="12" t="n">
        <v>0.9</v>
      </c>
      <c r="Q6186" s="26"/>
    </row>
    <row r="6187" ht="22.5" customHeight="1">
      <c r="A6187" s="78"/>
      <c r="B6187" s="20"/>
      <c r="C6187" s="13" t="n">
        <v>10298628</v>
      </c>
      <c r="D6187" s="13" t="s">
        <v>43</v>
      </c>
      <c r="E6187" s="13" t="s">
        <v>14</v>
      </c>
      <c r="F6187" s="13" t="s">
        <v>26</v>
      </c>
      <c r="G6187" s="105" t="n">
        <v>0.15</v>
      </c>
      <c r="H6187" s="38" t="n">
        <v>100</v>
      </c>
      <c r="I6187" s="40" t="n">
        <f>G6187*H6187*7</f>
        <v>105</v>
      </c>
      <c r="J6187" s="13" t="s">
        <v>126</v>
      </c>
      <c r="K6187" s="15" t="n">
        <v>18483</v>
      </c>
      <c r="L6187" s="15" t="n">
        <v>65</v>
      </c>
      <c r="M6187" s="15" t="n">
        <v>8</v>
      </c>
      <c r="N6187" s="12" t="n">
        <v>0.03</v>
      </c>
      <c r="O6187" s="12" t="n">
        <v>0.27</v>
      </c>
      <c r="P6187" s="12" t="n">
        <v>2.18</v>
      </c>
      <c r="Q6187" s="23" t="n">
        <f>M6189/H6187</f>
        <v>0.82</v>
      </c>
    </row>
    <row r="6188" ht="22.5" customHeight="1">
      <c r="A6188" s="78"/>
      <c r="B6188" s="20"/>
      <c r="C6188" s="20"/>
      <c r="D6188" s="20"/>
      <c r="E6188" s="20"/>
      <c r="F6188" s="20"/>
      <c r="G6188" s="45"/>
      <c r="H6188" s="34"/>
      <c r="I6188" s="34"/>
      <c r="J6188" s="13" t="s">
        <v>127</v>
      </c>
      <c r="K6188" s="15" t="n">
        <v>137451</v>
      </c>
      <c r="L6188" s="15" t="n">
        <v>327</v>
      </c>
      <c r="M6188" s="15" t="n">
        <v>40</v>
      </c>
      <c r="N6188" s="12" t="n">
        <v>0.04</v>
      </c>
      <c r="O6188" s="12" t="n">
        <v>0.29</v>
      </c>
      <c r="P6188" s="12" t="n">
        <v>11.47</v>
      </c>
      <c r="Q6188" s="26"/>
    </row>
    <row r="6189" ht="22.5" customHeight="1">
      <c r="A6189" s="78"/>
      <c r="B6189" s="20"/>
      <c r="C6189" s="20"/>
      <c r="D6189" s="20"/>
      <c r="E6189" s="20"/>
      <c r="F6189" s="20"/>
      <c r="G6189" s="46"/>
      <c r="H6189" s="30"/>
      <c r="I6189" s="30"/>
      <c r="J6189" s="13" t="s">
        <v>128</v>
      </c>
      <c r="K6189" s="15" t="n">
        <v>290095</v>
      </c>
      <c r="L6189" s="15" t="n">
        <v>709</v>
      </c>
      <c r="M6189" s="16" t="n">
        <v>82</v>
      </c>
      <c r="N6189" s="12" t="n">
        <v>0.03</v>
      </c>
      <c r="O6189" s="12" t="n">
        <v>0.28</v>
      </c>
      <c r="P6189" s="12" t="n">
        <v>22.73</v>
      </c>
      <c r="Q6189" s="26"/>
    </row>
    <row r="6190" ht="22.5" customHeight="1">
      <c r="A6190" s="78"/>
      <c r="B6190" s="20"/>
      <c r="C6190" s="13" t="n">
        <v>11655595</v>
      </c>
      <c r="D6190" s="13" t="s">
        <v>44</v>
      </c>
      <c r="E6190" s="13" t="s">
        <v>14</v>
      </c>
      <c r="F6190" s="13" t="s">
        <v>26</v>
      </c>
      <c r="G6190" s="105" t="n">
        <v>0.4</v>
      </c>
      <c r="H6190" s="38" t="n">
        <v>100</v>
      </c>
      <c r="I6190" s="40" t="n">
        <f>G6190*H6190*7</f>
        <v>280</v>
      </c>
      <c r="J6190" s="13" t="s">
        <v>126</v>
      </c>
      <c r="K6190" s="15" t="n">
        <v>443</v>
      </c>
      <c r="L6190" s="15" t="n">
        <v>9</v>
      </c>
      <c r="M6190" s="15" t="n">
        <v>0</v>
      </c>
      <c r="N6190" s="12" t="n">
        <v>0</v>
      </c>
      <c r="O6190" s="12" t="n">
        <v>0</v>
      </c>
      <c r="P6190" s="12" t="n">
        <v>0</v>
      </c>
      <c r="Q6190" s="23" t="n">
        <f>M6192/H6190</f>
        <v>0</v>
      </c>
    </row>
    <row r="6191" ht="22.5" customHeight="1">
      <c r="A6191" s="78"/>
      <c r="B6191" s="20"/>
      <c r="C6191" s="20"/>
      <c r="D6191" s="20"/>
      <c r="E6191" s="20"/>
      <c r="F6191" s="20"/>
      <c r="G6191" s="45"/>
      <c r="H6191" s="34"/>
      <c r="I6191" s="34"/>
      <c r="J6191" s="13" t="s">
        <v>127</v>
      </c>
      <c r="K6191" s="15" t="n">
        <v>7384</v>
      </c>
      <c r="L6191" s="15" t="n">
        <v>119</v>
      </c>
      <c r="M6191" s="15" t="n">
        <v>0</v>
      </c>
      <c r="N6191" s="12" t="n">
        <v>0</v>
      </c>
      <c r="O6191" s="12" t="n">
        <v>0</v>
      </c>
      <c r="P6191" s="12" t="n">
        <v>0.04</v>
      </c>
      <c r="Q6191" s="26"/>
      <c r="R6191" s="4" t="s">
        <v>173</v>
      </c>
    </row>
    <row r="6192" ht="22.5" customHeight="1">
      <c r="A6192" s="78"/>
      <c r="B6192" s="20"/>
      <c r="C6192" s="20"/>
      <c r="D6192" s="20"/>
      <c r="E6192" s="20"/>
      <c r="F6192" s="20"/>
      <c r="G6192" s="46"/>
      <c r="H6192" s="30"/>
      <c r="I6192" s="30"/>
      <c r="J6192" s="13" t="s">
        <v>128</v>
      </c>
      <c r="K6192" s="15" t="n">
        <v>7973</v>
      </c>
      <c r="L6192" s="15" t="n">
        <v>124</v>
      </c>
      <c r="M6192" s="15" t="n">
        <v>0</v>
      </c>
      <c r="N6192" s="12" t="n">
        <v>0</v>
      </c>
      <c r="O6192" s="12" t="n">
        <v>0</v>
      </c>
      <c r="P6192" s="12" t="n">
        <v>0.06</v>
      </c>
      <c r="Q6192" s="26"/>
    </row>
    <row r="6193" ht="22.5" customHeight="1">
      <c r="A6193" s="78"/>
      <c r="B6193" s="20"/>
      <c r="C6193" s="13" t="n">
        <v>11655596</v>
      </c>
      <c r="D6193" s="13" t="s">
        <v>44</v>
      </c>
      <c r="E6193" s="13" t="s">
        <v>14</v>
      </c>
      <c r="F6193" s="13" t="s">
        <v>12</v>
      </c>
      <c r="G6193" s="105" t="n">
        <v>0.3</v>
      </c>
      <c r="H6193" s="38" t="n">
        <v>50</v>
      </c>
      <c r="I6193" s="40" t="n">
        <f>G6193*H6193*7</f>
        <v>105</v>
      </c>
      <c r="J6193" s="13" t="s">
        <v>126</v>
      </c>
      <c r="K6193" s="15" t="n">
        <v>7</v>
      </c>
      <c r="L6193" s="15" t="n">
        <v>0</v>
      </c>
      <c r="M6193" s="15" t="n">
        <v>0</v>
      </c>
      <c r="N6193" s="12" t="n">
        <v>0</v>
      </c>
      <c r="O6193" s="12" t="n">
        <v>0</v>
      </c>
      <c r="P6193" s="12" t="n">
        <v>0</v>
      </c>
      <c r="Q6193" s="23" t="n">
        <f>M6195/H6193</f>
        <v>0</v>
      </c>
      <c r="R6193" s="4" t="s">
        <v>132</v>
      </c>
    </row>
    <row r="6194" ht="22.5" customHeight="1">
      <c r="A6194" s="78"/>
      <c r="B6194" s="20"/>
      <c r="C6194" s="20"/>
      <c r="D6194" s="20"/>
      <c r="E6194" s="20"/>
      <c r="F6194" s="20"/>
      <c r="G6194" s="45"/>
      <c r="H6194" s="34"/>
      <c r="I6194" s="34"/>
      <c r="J6194" s="13" t="s">
        <v>127</v>
      </c>
      <c r="K6194" s="15" t="n">
        <v>296</v>
      </c>
      <c r="L6194" s="15" t="n">
        <v>0</v>
      </c>
      <c r="M6194" s="15" t="n">
        <v>0</v>
      </c>
      <c r="N6194" s="12" t="n">
        <v>0</v>
      </c>
      <c r="O6194" s="12" t="n">
        <v>0</v>
      </c>
      <c r="P6194" s="12" t="n">
        <v>0</v>
      </c>
      <c r="Q6194" s="26"/>
    </row>
    <row r="6195" ht="22.5" customHeight="1">
      <c r="A6195" s="78"/>
      <c r="B6195" s="20"/>
      <c r="C6195" s="20"/>
      <c r="D6195" s="20"/>
      <c r="E6195" s="20"/>
      <c r="F6195" s="20"/>
      <c r="G6195" s="46"/>
      <c r="H6195" s="30"/>
      <c r="I6195" s="30"/>
      <c r="J6195" s="13" t="s">
        <v>128</v>
      </c>
      <c r="K6195" s="15" t="n">
        <v>761</v>
      </c>
      <c r="L6195" s="15" t="n">
        <v>1</v>
      </c>
      <c r="M6195" s="15" t="n">
        <v>0</v>
      </c>
      <c r="N6195" s="12" t="n">
        <v>0</v>
      </c>
      <c r="O6195" s="12" t="n">
        <v>0</v>
      </c>
      <c r="P6195" s="12" t="n">
        <v>0.0002</v>
      </c>
      <c r="Q6195" s="26"/>
    </row>
    <row r="6196" ht="22.5" customHeight="1">
      <c r="A6196" s="78"/>
      <c r="B6196" s="20"/>
      <c r="C6196" s="13" t="n">
        <v>11690183</v>
      </c>
      <c r="D6196" s="13" t="s">
        <v>38</v>
      </c>
      <c r="E6196" s="13" t="s">
        <v>14</v>
      </c>
      <c r="F6196" s="13" t="s">
        <v>15</v>
      </c>
      <c r="G6196" s="105" t="n">
        <v>0.1</v>
      </c>
      <c r="H6196" s="38" t="n">
        <v>100</v>
      </c>
      <c r="I6196" s="40" t="n">
        <f>G6196*H6196*7</f>
        <v>70</v>
      </c>
      <c r="J6196" s="13" t="s">
        <v>126</v>
      </c>
      <c r="K6196" s="15" t="n">
        <v>6</v>
      </c>
      <c r="L6196" s="15" t="n">
        <v>0</v>
      </c>
      <c r="M6196" s="15" t="n">
        <v>0</v>
      </c>
      <c r="N6196" s="12" t="n">
        <v>0</v>
      </c>
      <c r="O6196" s="12" t="n">
        <v>0</v>
      </c>
      <c r="P6196" s="12" t="n">
        <v>0</v>
      </c>
      <c r="Q6196" s="23" t="n">
        <f>M6198/H6196</f>
        <v>0.49</v>
      </c>
    </row>
    <row r="6197" ht="22.5" customHeight="1">
      <c r="A6197" s="78"/>
      <c r="B6197" s="20"/>
      <c r="C6197" s="20"/>
      <c r="D6197" s="20"/>
      <c r="E6197" s="20"/>
      <c r="F6197" s="20"/>
      <c r="G6197" s="45"/>
      <c r="H6197" s="34"/>
      <c r="I6197" s="34"/>
      <c r="J6197" s="13" t="s">
        <v>127</v>
      </c>
      <c r="K6197" s="15" t="n">
        <v>3732</v>
      </c>
      <c r="L6197" s="15" t="n">
        <v>1024</v>
      </c>
      <c r="M6197" s="16" t="n">
        <v>24</v>
      </c>
      <c r="N6197" s="12" t="n">
        <v>0.005</v>
      </c>
      <c r="O6197" s="12" t="n">
        <v>0.2</v>
      </c>
      <c r="P6197" s="12" t="n">
        <v>4.8</v>
      </c>
      <c r="Q6197" s="26"/>
    </row>
    <row r="6198" ht="22.5" customHeight="1">
      <c r="A6198" s="78"/>
      <c r="B6198" s="20"/>
      <c r="C6198" s="20"/>
      <c r="D6198" s="20"/>
      <c r="E6198" s="20"/>
      <c r="F6198" s="20"/>
      <c r="G6198" s="46"/>
      <c r="H6198" s="30"/>
      <c r="I6198" s="30"/>
      <c r="J6198" s="13" t="s">
        <v>128</v>
      </c>
      <c r="K6198" s="15" t="n">
        <v>9294</v>
      </c>
      <c r="L6198" s="15" t="n">
        <v>2303</v>
      </c>
      <c r="M6198" s="16" t="n">
        <v>49</v>
      </c>
      <c r="N6198" s="12" t="n">
        <v>0.004</v>
      </c>
      <c r="O6198" s="12" t="n">
        <v>0.2</v>
      </c>
      <c r="P6198" s="12" t="n">
        <v>9.8</v>
      </c>
      <c r="Q6198" s="26"/>
    </row>
    <row r="6199" ht="22.5" customHeight="1">
      <c r="A6199" s="78"/>
      <c r="B6199" s="20"/>
      <c r="C6199" s="13" t="n">
        <v>11763482</v>
      </c>
      <c r="D6199" s="13" t="s">
        <v>44</v>
      </c>
      <c r="E6199" s="13" t="s">
        <v>14</v>
      </c>
      <c r="F6199" s="13" t="s">
        <v>12</v>
      </c>
      <c r="G6199" s="105" t="n">
        <v>0.4</v>
      </c>
      <c r="H6199" s="38" t="n">
        <v>100</v>
      </c>
      <c r="I6199" s="40" t="n">
        <f>G6199*H6199*7</f>
        <v>280</v>
      </c>
      <c r="J6199" s="13" t="s">
        <v>126</v>
      </c>
      <c r="K6199" s="15" t="n">
        <v>31</v>
      </c>
      <c r="L6199" s="15" t="n">
        <v>11</v>
      </c>
      <c r="M6199" s="15" t="n">
        <v>0</v>
      </c>
      <c r="N6199" s="12" t="n">
        <v>0.002</v>
      </c>
      <c r="O6199" s="12" t="n">
        <v>0</v>
      </c>
      <c r="P6199" s="12" t="n">
        <v>0.0254</v>
      </c>
      <c r="Q6199" s="23" t="n">
        <f>M6201/H6199</f>
        <v>0</v>
      </c>
      <c r="R6199" s="4" t="s">
        <v>133</v>
      </c>
    </row>
    <row r="6200" ht="22.5" customHeight="1">
      <c r="A6200" s="78"/>
      <c r="B6200" s="20"/>
      <c r="C6200" s="20"/>
      <c r="D6200" s="20"/>
      <c r="E6200" s="20"/>
      <c r="F6200" s="20"/>
      <c r="G6200" s="45"/>
      <c r="H6200" s="34"/>
      <c r="I6200" s="34"/>
      <c r="J6200" s="13" t="s">
        <v>127</v>
      </c>
      <c r="K6200" s="15" t="n">
        <v>161</v>
      </c>
      <c r="L6200" s="15" t="n">
        <v>58</v>
      </c>
      <c r="M6200" s="15" t="n">
        <v>0</v>
      </c>
      <c r="N6200" s="12" t="n">
        <v>0.002</v>
      </c>
      <c r="O6200" s="12" t="n">
        <v>0</v>
      </c>
      <c r="P6200" s="12" t="n">
        <v>0.1264</v>
      </c>
      <c r="Q6200" s="26"/>
    </row>
    <row r="6201" ht="22.5" customHeight="1">
      <c r="A6201" s="78"/>
      <c r="B6201" s="20"/>
      <c r="C6201" s="20"/>
      <c r="D6201" s="20"/>
      <c r="E6201" s="20"/>
      <c r="F6201" s="20"/>
      <c r="G6201" s="46"/>
      <c r="H6201" s="30"/>
      <c r="I6201" s="30"/>
      <c r="J6201" s="13" t="s">
        <v>128</v>
      </c>
      <c r="K6201" s="15" t="n">
        <v>470</v>
      </c>
      <c r="L6201" s="15" t="n">
        <v>173</v>
      </c>
      <c r="M6201" s="15" t="n">
        <v>0</v>
      </c>
      <c r="N6201" s="12" t="n">
        <v>0.002</v>
      </c>
      <c r="O6201" s="12" t="n">
        <v>0</v>
      </c>
      <c r="P6201" s="12" t="n">
        <v>0.3273</v>
      </c>
      <c r="Q6201" s="26"/>
    </row>
    <row r="6202" ht="22.5" customHeight="1">
      <c r="A6202" s="78"/>
      <c r="B6202" s="51" t="s">
        <v>134</v>
      </c>
      <c r="C6202" s="13" t="n">
        <v>5464039</v>
      </c>
      <c r="D6202" s="13" t="s">
        <v>31</v>
      </c>
      <c r="E6202" s="13" t="s">
        <v>46</v>
      </c>
      <c r="F6202" s="13" t="s">
        <v>15</v>
      </c>
      <c r="G6202" s="24" t="n">
        <v>0.28</v>
      </c>
      <c r="H6202" s="13" t="n">
        <v>1500</v>
      </c>
      <c r="I6202" s="21" t="n">
        <f>G6202*H6202*7</f>
        <v>2940</v>
      </c>
      <c r="J6202" s="13" t="s">
        <v>126</v>
      </c>
      <c r="K6202" s="15" t="n">
        <v>13118</v>
      </c>
      <c r="L6202" s="15" t="n">
        <v>2367</v>
      </c>
      <c r="M6202" s="15" t="n">
        <v>64</v>
      </c>
      <c r="N6202" s="12" t="n">
        <v>0.008</v>
      </c>
      <c r="O6202" s="12" t="n">
        <v>0.297</v>
      </c>
      <c r="P6202" s="12" t="n">
        <v>18.976</v>
      </c>
      <c r="Q6202" s="23" t="n">
        <f>M6204/H6202</f>
        <v>0.987333333333333</v>
      </c>
    </row>
    <row r="6203" ht="22.5" customHeight="1">
      <c r="A6203" s="78"/>
      <c r="B6203" s="20"/>
      <c r="C6203" s="13"/>
      <c r="D6203" s="20"/>
      <c r="E6203" s="20"/>
      <c r="F6203" s="20"/>
      <c r="G6203" s="29"/>
      <c r="H6203" s="20"/>
      <c r="I6203" s="20"/>
      <c r="J6203" s="13" t="s">
        <v>127</v>
      </c>
      <c r="K6203" s="15" t="n">
        <v>161423</v>
      </c>
      <c r="L6203" s="15" t="n">
        <v>32849</v>
      </c>
      <c r="M6203" s="15" t="n">
        <v>605</v>
      </c>
      <c r="N6203" s="12" t="n">
        <v>0.005</v>
      </c>
      <c r="O6203" s="12" t="n">
        <v>0.295</v>
      </c>
      <c r="P6203" s="18" t="n">
        <v>177.578</v>
      </c>
      <c r="Q6203" s="26"/>
    </row>
    <row r="6204" ht="22.5" customHeight="1">
      <c r="A6204" s="78"/>
      <c r="B6204" s="20"/>
      <c r="C6204" s="13"/>
      <c r="D6204" s="20"/>
      <c r="E6204" s="20"/>
      <c r="F6204" s="20"/>
      <c r="G6204" s="29"/>
      <c r="H6204" s="20"/>
      <c r="I6204" s="20"/>
      <c r="J6204" s="13" t="s">
        <v>128</v>
      </c>
      <c r="K6204" s="15" t="n">
        <v>381645</v>
      </c>
      <c r="L6204" s="15" t="n">
        <v>73853</v>
      </c>
      <c r="M6204" s="15" t="n">
        <v>1481</v>
      </c>
      <c r="N6204" s="12" t="n">
        <v>0.006</v>
      </c>
      <c r="O6204" s="12" t="n">
        <v>0.295</v>
      </c>
      <c r="P6204" s="12" t="n">
        <v>437.453</v>
      </c>
      <c r="Q6204" s="26"/>
    </row>
    <row r="6205" ht="22.5" customHeight="1">
      <c r="A6205" s="78"/>
      <c r="B6205" s="20"/>
      <c r="C6205" s="13" t="n">
        <v>8057746</v>
      </c>
      <c r="D6205" s="13" t="s">
        <v>31</v>
      </c>
      <c r="E6205" s="13" t="s">
        <v>46</v>
      </c>
      <c r="F6205" s="13" t="s">
        <v>15</v>
      </c>
      <c r="G6205" s="24" t="n">
        <v>0.32</v>
      </c>
      <c r="H6205" s="13" t="n">
        <v>300</v>
      </c>
      <c r="I6205" s="21" t="n">
        <f>G6205*H6205*7</f>
        <v>672</v>
      </c>
      <c r="J6205" s="13" t="s">
        <v>126</v>
      </c>
      <c r="K6205" s="15" t="n">
        <v>0</v>
      </c>
      <c r="L6205" s="15" t="n">
        <v>0</v>
      </c>
      <c r="M6205" s="15" t="n">
        <v>0</v>
      </c>
      <c r="N6205" s="12" t="n">
        <v>0</v>
      </c>
      <c r="O6205" s="12" t="n">
        <v>0</v>
      </c>
      <c r="P6205" s="12" t="n">
        <v>0</v>
      </c>
      <c r="Q6205" s="23" t="n">
        <f>M6207/H6205</f>
        <v>0</v>
      </c>
    </row>
    <row r="6206" ht="22.5" customHeight="1">
      <c r="A6206" s="78"/>
      <c r="B6206" s="20"/>
      <c r="C6206" s="13"/>
      <c r="D6206" s="20"/>
      <c r="E6206" s="20"/>
      <c r="F6206" s="20"/>
      <c r="G6206" s="29"/>
      <c r="H6206" s="20"/>
      <c r="I6206" s="20"/>
      <c r="J6206" s="13" t="s">
        <v>127</v>
      </c>
      <c r="K6206" s="15" t="n">
        <v>0</v>
      </c>
      <c r="L6206" s="15" t="n">
        <v>0</v>
      </c>
      <c r="M6206" s="15" t="n">
        <v>0</v>
      </c>
      <c r="N6206" s="12" t="n">
        <v>0</v>
      </c>
      <c r="O6206" s="12" t="n">
        <v>0</v>
      </c>
      <c r="P6206" s="12" t="n">
        <v>0</v>
      </c>
      <c r="Q6206" s="26"/>
    </row>
    <row r="6207" ht="22.5" customHeight="1">
      <c r="A6207" s="78"/>
      <c r="B6207" s="20"/>
      <c r="C6207" s="13"/>
      <c r="D6207" s="20"/>
      <c r="E6207" s="20"/>
      <c r="F6207" s="20"/>
      <c r="G6207" s="29"/>
      <c r="H6207" s="20"/>
      <c r="I6207" s="20"/>
      <c r="J6207" s="13" t="s">
        <v>128</v>
      </c>
      <c r="K6207" s="15" t="n">
        <v>0</v>
      </c>
      <c r="L6207" s="15" t="n">
        <v>0</v>
      </c>
      <c r="M6207" s="15" t="n">
        <v>0</v>
      </c>
      <c r="N6207" s="12" t="n">
        <v>0</v>
      </c>
      <c r="O6207" s="12" t="n">
        <v>0</v>
      </c>
      <c r="P6207" s="12" t="n">
        <v>0</v>
      </c>
      <c r="Q6207" s="26"/>
    </row>
    <row r="6208" ht="22.5" customHeight="1">
      <c r="A6208" s="78"/>
      <c r="B6208" s="20"/>
      <c r="C6208" s="13" t="n">
        <v>91399821</v>
      </c>
      <c r="D6208" s="13" t="s">
        <v>40</v>
      </c>
      <c r="E6208" s="13" t="s">
        <v>14</v>
      </c>
      <c r="F6208" s="13" t="s">
        <v>26</v>
      </c>
      <c r="G6208" s="24" t="n">
        <v>0.1</v>
      </c>
      <c r="H6208" s="13" t="n">
        <v>500</v>
      </c>
      <c r="I6208" s="21" t="n">
        <f>G6208*H6208*7</f>
        <v>350</v>
      </c>
      <c r="J6208" s="13" t="s">
        <v>126</v>
      </c>
      <c r="K6208" s="15" t="n">
        <v>0</v>
      </c>
      <c r="L6208" s="15" t="n">
        <v>0</v>
      </c>
      <c r="M6208" s="15" t="n">
        <v>0</v>
      </c>
      <c r="N6208" s="12" t="n">
        <v>0</v>
      </c>
      <c r="O6208" s="12" t="n">
        <v>0</v>
      </c>
      <c r="P6208" s="12" t="n">
        <v>0</v>
      </c>
      <c r="Q6208" s="23" t="n">
        <f>M6210/H6208</f>
        <v>0.884</v>
      </c>
    </row>
    <row r="6209" ht="22.5" customHeight="1">
      <c r="A6209" s="78"/>
      <c r="B6209" s="20"/>
      <c r="C6209" s="13"/>
      <c r="D6209" s="20"/>
      <c r="E6209" s="20"/>
      <c r="F6209" s="20"/>
      <c r="G6209" s="29"/>
      <c r="H6209" s="20"/>
      <c r="I6209" s="20"/>
      <c r="J6209" s="13" t="s">
        <v>127</v>
      </c>
      <c r="K6209" s="15" t="n">
        <v>11897</v>
      </c>
      <c r="L6209" s="15" t="n">
        <v>2274</v>
      </c>
      <c r="M6209" s="15" t="n">
        <v>99</v>
      </c>
      <c r="N6209" s="12" t="n">
        <v>0</v>
      </c>
      <c r="O6209" s="12" t="n">
        <v>0.11</v>
      </c>
      <c r="P6209" s="12" t="n">
        <v>10.82</v>
      </c>
      <c r="Q6209" s="26"/>
    </row>
    <row r="6210" ht="22.5" customHeight="1">
      <c r="A6210" s="78"/>
      <c r="B6210" s="20"/>
      <c r="C6210" s="13"/>
      <c r="D6210" s="20"/>
      <c r="E6210" s="20"/>
      <c r="F6210" s="20"/>
      <c r="G6210" s="29"/>
      <c r="H6210" s="20"/>
      <c r="I6210" s="20"/>
      <c r="J6210" s="13" t="s">
        <v>128</v>
      </c>
      <c r="K6210" s="15" t="n">
        <v>23799</v>
      </c>
      <c r="L6210" s="15" t="n">
        <v>5181</v>
      </c>
      <c r="M6210" s="15" t="n">
        <v>442</v>
      </c>
      <c r="N6210" s="12" t="n">
        <v>0</v>
      </c>
      <c r="O6210" s="12" t="n">
        <v>0.05</v>
      </c>
      <c r="P6210" s="12" t="n">
        <v>23.46</v>
      </c>
      <c r="Q6210" s="26"/>
    </row>
    <row r="6211" ht="22.5" customHeight="1">
      <c r="A6211" s="78"/>
      <c r="B6211" s="20"/>
      <c r="C6211" s="13" t="n">
        <v>8670368</v>
      </c>
      <c r="D6211" s="13" t="s">
        <v>16</v>
      </c>
      <c r="E6211" s="13" t="s">
        <v>11</v>
      </c>
      <c r="F6211" s="13" t="s">
        <v>30</v>
      </c>
      <c r="G6211" s="24" t="n">
        <v>0.12</v>
      </c>
      <c r="H6211" s="13" t="n">
        <v>100</v>
      </c>
      <c r="I6211" s="21" t="n">
        <f>G6211*H6211*7</f>
        <v>84</v>
      </c>
      <c r="J6211" s="13" t="s">
        <v>126</v>
      </c>
      <c r="K6211" s="15" t="n">
        <v>0</v>
      </c>
      <c r="L6211" s="15" t="n">
        <v>0</v>
      </c>
      <c r="M6211" s="15" t="n">
        <v>0</v>
      </c>
      <c r="N6211" s="12" t="n">
        <v>0</v>
      </c>
      <c r="O6211" s="12" t="n">
        <v>0</v>
      </c>
      <c r="P6211" s="12" t="n">
        <v>0</v>
      </c>
      <c r="Q6211" s="23" t="n">
        <f>M6213/H6211</f>
        <v>0.05</v>
      </c>
    </row>
    <row r="6212" ht="22.5" customHeight="1">
      <c r="A6212" s="78"/>
      <c r="B6212" s="20"/>
      <c r="C6212" s="13"/>
      <c r="D6212" s="20"/>
      <c r="E6212" s="20"/>
      <c r="F6212" s="20"/>
      <c r="G6212" s="29"/>
      <c r="H6212" s="20"/>
      <c r="I6212" s="20"/>
      <c r="J6212" s="13" t="s">
        <v>127</v>
      </c>
      <c r="K6212" s="15" t="n">
        <v>1945</v>
      </c>
      <c r="L6212" s="15" t="n">
        <v>107</v>
      </c>
      <c r="M6212" s="15" t="n">
        <v>3</v>
      </c>
      <c r="N6212" s="12" t="n">
        <v>0.01</v>
      </c>
      <c r="O6212" s="12" t="n">
        <v>0.22</v>
      </c>
      <c r="P6212" s="12" t="n">
        <v>0.65</v>
      </c>
      <c r="Q6212" s="26"/>
    </row>
    <row r="6213" ht="22.5" customHeight="1">
      <c r="A6213" s="78"/>
      <c r="B6213" s="20"/>
      <c r="C6213" s="13"/>
      <c r="D6213" s="20"/>
      <c r="E6213" s="20"/>
      <c r="F6213" s="20"/>
      <c r="G6213" s="29"/>
      <c r="H6213" s="20"/>
      <c r="I6213" s="20"/>
      <c r="J6213" s="13" t="s">
        <v>128</v>
      </c>
      <c r="K6213" s="15" t="n">
        <v>5277</v>
      </c>
      <c r="L6213" s="15" t="n">
        <v>353</v>
      </c>
      <c r="M6213" s="15" t="n">
        <v>5</v>
      </c>
      <c r="N6213" s="12" t="n">
        <v>0</v>
      </c>
      <c r="O6213" s="12" t="n">
        <v>0.32</v>
      </c>
      <c r="P6213" s="12" t="n">
        <v>1.58</v>
      </c>
      <c r="Q6213" s="26"/>
    </row>
    <row r="6214" ht="22.5" customHeight="1">
      <c r="A6214" s="78"/>
      <c r="B6214" s="20"/>
      <c r="C6214" s="13" t="n">
        <v>10514860</v>
      </c>
      <c r="D6214" s="13" t="s">
        <v>44</v>
      </c>
      <c r="E6214" s="13" t="s">
        <v>14</v>
      </c>
      <c r="F6214" s="13" t="s">
        <v>15</v>
      </c>
      <c r="G6214" s="24" t="n">
        <v>0.7</v>
      </c>
      <c r="H6214" s="13" t="n">
        <v>200</v>
      </c>
      <c r="I6214" s="21" t="n">
        <f>G6214*H6214*7</f>
        <v>980</v>
      </c>
      <c r="J6214" s="13" t="s">
        <v>126</v>
      </c>
      <c r="K6214" s="15" t="n">
        <v>499</v>
      </c>
      <c r="L6214" s="15" t="n">
        <v>143</v>
      </c>
      <c r="M6214" s="15" t="n">
        <v>0</v>
      </c>
      <c r="N6214" s="12" t="n">
        <v>0</v>
      </c>
      <c r="O6214" s="12" t="n">
        <v>0</v>
      </c>
      <c r="P6214" s="12" t="n">
        <v>0</v>
      </c>
      <c r="Q6214" s="23" t="n">
        <f>M6216/H6214</f>
        <v>0.57</v>
      </c>
    </row>
    <row r="6215" ht="22.5" customHeight="1">
      <c r="A6215" s="78"/>
      <c r="B6215" s="20"/>
      <c r="C6215" s="13"/>
      <c r="D6215" s="20"/>
      <c r="E6215" s="20"/>
      <c r="F6215" s="20"/>
      <c r="G6215" s="29"/>
      <c r="H6215" s="20"/>
      <c r="I6215" s="20"/>
      <c r="J6215" s="13" t="s">
        <v>127</v>
      </c>
      <c r="K6215" s="15" t="n">
        <v>27502</v>
      </c>
      <c r="L6215" s="15" t="n">
        <v>8340</v>
      </c>
      <c r="M6215" s="15" t="n">
        <v>34</v>
      </c>
      <c r="N6215" s="12" t="n">
        <v>0.003</v>
      </c>
      <c r="O6215" s="12" t="n">
        <v>0.7</v>
      </c>
      <c r="P6215" s="12" t="n">
        <v>23.8</v>
      </c>
      <c r="Q6215" s="26"/>
    </row>
    <row r="6216" ht="22.5" customHeight="1">
      <c r="A6216" s="78"/>
      <c r="B6216" s="20"/>
      <c r="C6216" s="13"/>
      <c r="D6216" s="20"/>
      <c r="E6216" s="20"/>
      <c r="F6216" s="20"/>
      <c r="G6216" s="29"/>
      <c r="H6216" s="20"/>
      <c r="I6216" s="20"/>
      <c r="J6216" s="13" t="s">
        <v>128</v>
      </c>
      <c r="K6216" s="15" t="n">
        <v>81352</v>
      </c>
      <c r="L6216" s="15" t="n">
        <v>23712</v>
      </c>
      <c r="M6216" s="15" t="n">
        <v>114</v>
      </c>
      <c r="N6216" s="12" t="n">
        <v>0.003</v>
      </c>
      <c r="O6216" s="12" t="n">
        <v>0.7</v>
      </c>
      <c r="P6216" s="12" t="n">
        <v>79.8</v>
      </c>
      <c r="Q6216" s="26"/>
    </row>
    <row r="6217" ht="22.5" customHeight="1">
      <c r="A6217" s="78"/>
      <c r="B6217" s="20"/>
      <c r="C6217" s="13" t="n">
        <v>91532857</v>
      </c>
      <c r="D6217" s="13" t="s">
        <v>47</v>
      </c>
      <c r="E6217" s="13" t="s">
        <v>14</v>
      </c>
      <c r="F6217" s="13" t="s">
        <v>12</v>
      </c>
      <c r="G6217" s="24" t="n">
        <v>0.23</v>
      </c>
      <c r="H6217" s="13" t="n">
        <v>100</v>
      </c>
      <c r="I6217" s="21" t="n">
        <f>G6217*H6217*7</f>
        <v>161</v>
      </c>
      <c r="J6217" s="13" t="s">
        <v>126</v>
      </c>
      <c r="K6217" s="15" t="n">
        <v>0</v>
      </c>
      <c r="L6217" s="15" t="n">
        <v>0</v>
      </c>
      <c r="M6217" s="15" t="n">
        <v>0</v>
      </c>
      <c r="N6217" s="12" t="n">
        <v>0</v>
      </c>
      <c r="O6217" s="12" t="n">
        <v>0</v>
      </c>
      <c r="P6217" s="12" t="n">
        <v>0</v>
      </c>
      <c r="Q6217" s="23" t="n">
        <f>M6219/H6217</f>
        <v>0.57</v>
      </c>
    </row>
    <row r="6218" ht="22.5" customHeight="1">
      <c r="A6218" s="78"/>
      <c r="B6218" s="20"/>
      <c r="C6218" s="13"/>
      <c r="D6218" s="20"/>
      <c r="E6218" s="20"/>
      <c r="F6218" s="20"/>
      <c r="G6218" s="29"/>
      <c r="H6218" s="20"/>
      <c r="I6218" s="20"/>
      <c r="J6218" s="13" t="s">
        <v>127</v>
      </c>
      <c r="K6218" s="15" t="n">
        <v>1721</v>
      </c>
      <c r="L6218" s="15" t="n">
        <v>675</v>
      </c>
      <c r="M6218" s="15" t="n">
        <v>44</v>
      </c>
      <c r="N6218" s="12" t="n">
        <v>0.039</v>
      </c>
      <c r="O6218" s="12" t="n">
        <v>0.599</v>
      </c>
      <c r="P6218" s="12" t="n">
        <v>26.3704</v>
      </c>
      <c r="Q6218" s="26"/>
    </row>
    <row r="6219" ht="22.5" customHeight="1">
      <c r="A6219" s="78"/>
      <c r="B6219" s="20"/>
      <c r="C6219" s="13"/>
      <c r="D6219" s="20"/>
      <c r="E6219" s="20"/>
      <c r="F6219" s="20"/>
      <c r="G6219" s="29"/>
      <c r="H6219" s="20"/>
      <c r="I6219" s="20"/>
      <c r="J6219" s="13" t="s">
        <v>128</v>
      </c>
      <c r="K6219" s="15" t="n">
        <v>13005</v>
      </c>
      <c r="L6219" s="15" t="n">
        <v>1383</v>
      </c>
      <c r="M6219" s="15" t="n">
        <v>57</v>
      </c>
      <c r="N6219" s="12" t="n">
        <v>0.007</v>
      </c>
      <c r="O6219" s="12" t="n">
        <v>0.165</v>
      </c>
      <c r="P6219" s="12" t="n">
        <v>9.4232</v>
      </c>
      <c r="Q6219" s="26"/>
    </row>
    <row r="6220" ht="22.5" customHeight="1">
      <c r="A6220" s="78"/>
      <c r="B6220" s="20"/>
      <c r="C6220" s="13" t="n">
        <v>91534913</v>
      </c>
      <c r="D6220" s="13" t="s">
        <v>48</v>
      </c>
      <c r="E6220" s="13" t="s">
        <v>49</v>
      </c>
      <c r="F6220" s="13" t="s">
        <v>15</v>
      </c>
      <c r="G6220" s="24" t="n">
        <v>0.5</v>
      </c>
      <c r="H6220" s="13" t="n">
        <v>100</v>
      </c>
      <c r="I6220" s="21" t="n">
        <f>G6220*H6220*7</f>
        <v>350</v>
      </c>
      <c r="J6220" s="13" t="s">
        <v>126</v>
      </c>
      <c r="K6220" s="15" t="n">
        <v>91</v>
      </c>
      <c r="L6220" s="15" t="n">
        <v>32</v>
      </c>
      <c r="M6220" s="15" t="n">
        <v>0</v>
      </c>
      <c r="N6220" s="12" t="n">
        <v>0</v>
      </c>
      <c r="O6220" s="12" t="n">
        <v>0</v>
      </c>
      <c r="P6220" s="12" t="n">
        <v>0</v>
      </c>
      <c r="Q6220" s="23" t="n">
        <f>M6222/H6220</f>
        <v>0</v>
      </c>
    </row>
    <row r="6221" ht="22.5" customHeight="1">
      <c r="A6221" s="78"/>
      <c r="B6221" s="20"/>
      <c r="C6221" s="13"/>
      <c r="D6221" s="20"/>
      <c r="E6221" s="20"/>
      <c r="F6221" s="20"/>
      <c r="G6221" s="29"/>
      <c r="H6221" s="20"/>
      <c r="I6221" s="20"/>
      <c r="J6221" s="13" t="s">
        <v>127</v>
      </c>
      <c r="K6221" s="15" t="n">
        <v>1298</v>
      </c>
      <c r="L6221" s="15" t="n">
        <v>214</v>
      </c>
      <c r="M6221" s="15" t="n">
        <v>0</v>
      </c>
      <c r="N6221" s="12" t="n">
        <v>0</v>
      </c>
      <c r="O6221" s="12" t="n">
        <v>0</v>
      </c>
      <c r="P6221" s="12" t="n">
        <v>0</v>
      </c>
      <c r="Q6221" s="26"/>
    </row>
    <row r="6222" ht="22.5" customHeight="1">
      <c r="A6222" s="78"/>
      <c r="B6222" s="20"/>
      <c r="C6222" s="13"/>
      <c r="D6222" s="20"/>
      <c r="E6222" s="20"/>
      <c r="F6222" s="20"/>
      <c r="G6222" s="29"/>
      <c r="H6222" s="20"/>
      <c r="I6222" s="20"/>
      <c r="J6222" s="13" t="s">
        <v>128</v>
      </c>
      <c r="K6222" s="15" t="n">
        <v>2708</v>
      </c>
      <c r="L6222" s="15" t="n">
        <v>415</v>
      </c>
      <c r="M6222" s="15" t="n">
        <v>0</v>
      </c>
      <c r="N6222" s="12" t="n">
        <v>0</v>
      </c>
      <c r="O6222" s="12" t="n">
        <v>0</v>
      </c>
      <c r="P6222" s="12" t="n">
        <v>0</v>
      </c>
      <c r="Q6222" s="26"/>
    </row>
    <row r="6223" ht="22.5" customHeight="1">
      <c r="A6223" s="78"/>
      <c r="B6223" s="20"/>
      <c r="C6223" s="13" t="n">
        <v>91538336</v>
      </c>
      <c r="D6223" s="13" t="s">
        <v>98</v>
      </c>
      <c r="E6223" s="13" t="s">
        <v>32</v>
      </c>
      <c r="F6223" s="13" t="s">
        <v>15</v>
      </c>
      <c r="G6223" s="24" t="n">
        <v>0.25</v>
      </c>
      <c r="H6223" s="13" t="n">
        <v>100</v>
      </c>
      <c r="I6223" s="21" t="n">
        <f>G6223*H6223*7</f>
        <v>175</v>
      </c>
      <c r="J6223" s="13" t="s">
        <v>126</v>
      </c>
      <c r="K6223" s="15" t="n">
        <v>583</v>
      </c>
      <c r="L6223" s="15" t="n">
        <v>28</v>
      </c>
      <c r="M6223" s="15" t="n">
        <v>0</v>
      </c>
      <c r="N6223" s="12" t="n">
        <v>0</v>
      </c>
      <c r="O6223" s="12" t="n">
        <v>0</v>
      </c>
      <c r="P6223" s="12" t="n">
        <v>0</v>
      </c>
      <c r="Q6223" s="23" t="n">
        <f>M6225/H6223</f>
        <v>0</v>
      </c>
    </row>
    <row r="6224" ht="22.5" customHeight="1">
      <c r="A6224" s="78"/>
      <c r="B6224" s="20"/>
      <c r="C6224" s="13"/>
      <c r="D6224" s="20"/>
      <c r="E6224" s="20"/>
      <c r="F6224" s="20"/>
      <c r="G6224" s="29"/>
      <c r="H6224" s="20"/>
      <c r="I6224" s="20"/>
      <c r="J6224" s="13" t="s">
        <v>127</v>
      </c>
      <c r="K6224" s="15" t="n">
        <v>2685</v>
      </c>
      <c r="L6224" s="15" t="n">
        <v>252</v>
      </c>
      <c r="M6224" s="15" t="n">
        <v>0</v>
      </c>
      <c r="N6224" s="12" t="n">
        <v>0</v>
      </c>
      <c r="O6224" s="12" t="n">
        <v>0</v>
      </c>
      <c r="P6224" s="12" t="n">
        <v>0</v>
      </c>
      <c r="Q6224" s="26"/>
      <c r="R6224" s="4" t="s">
        <v>193</v>
      </c>
    </row>
    <row r="6225" ht="22.5" customHeight="1">
      <c r="A6225" s="78"/>
      <c r="B6225" s="20"/>
      <c r="C6225" s="13"/>
      <c r="D6225" s="20"/>
      <c r="E6225" s="20"/>
      <c r="F6225" s="20"/>
      <c r="G6225" s="29"/>
      <c r="H6225" s="20"/>
      <c r="I6225" s="20"/>
      <c r="J6225" s="13" t="s">
        <v>128</v>
      </c>
      <c r="K6225" s="15" t="n">
        <v>2688</v>
      </c>
      <c r="L6225" s="15" t="n">
        <v>253</v>
      </c>
      <c r="M6225" s="15" t="n">
        <v>0</v>
      </c>
      <c r="N6225" s="12" t="n">
        <v>0</v>
      </c>
      <c r="O6225" s="12" t="n">
        <v>0</v>
      </c>
      <c r="P6225" s="12" t="n">
        <v>0</v>
      </c>
      <c r="Q6225" s="26"/>
    </row>
    <row r="6226" ht="22.5" customHeight="1">
      <c r="A6226" s="78"/>
      <c r="B6226" s="20"/>
      <c r="C6226" s="13" t="n">
        <v>91533906</v>
      </c>
      <c r="D6226" s="13" t="s">
        <v>50</v>
      </c>
      <c r="E6226" s="13" t="s">
        <v>51</v>
      </c>
      <c r="F6226" s="13" t="s">
        <v>15</v>
      </c>
      <c r="G6226" s="24" t="n">
        <v>0.5</v>
      </c>
      <c r="H6226" s="13" t="n">
        <v>100</v>
      </c>
      <c r="I6226" s="21" t="n">
        <f>G6226*H6226*7</f>
        <v>350</v>
      </c>
      <c r="J6226" s="13" t="s">
        <v>126</v>
      </c>
      <c r="K6226" s="15" t="n">
        <v>46</v>
      </c>
      <c r="L6226" s="15" t="n">
        <v>4</v>
      </c>
      <c r="M6226" s="15" t="n">
        <v>0</v>
      </c>
      <c r="N6226" s="12" t="n">
        <v>0</v>
      </c>
      <c r="O6226" s="12" t="n">
        <v>0</v>
      </c>
      <c r="P6226" s="12" t="n">
        <v>0</v>
      </c>
      <c r="Q6226" s="23" t="n">
        <f>M6228/H6226</f>
        <v>0</v>
      </c>
    </row>
    <row r="6227" ht="22.5" customHeight="1">
      <c r="A6227" s="78"/>
      <c r="B6227" s="20"/>
      <c r="C6227" s="13"/>
      <c r="D6227" s="20"/>
      <c r="E6227" s="20"/>
      <c r="F6227" s="20"/>
      <c r="G6227" s="29"/>
      <c r="H6227" s="20"/>
      <c r="I6227" s="20"/>
      <c r="J6227" s="13" t="s">
        <v>127</v>
      </c>
      <c r="K6227" s="15" t="n">
        <v>602</v>
      </c>
      <c r="L6227" s="15" t="n">
        <v>75</v>
      </c>
      <c r="M6227" s="15" t="n">
        <v>0</v>
      </c>
      <c r="N6227" s="12" t="n">
        <v>0</v>
      </c>
      <c r="O6227" s="12" t="n">
        <v>0</v>
      </c>
      <c r="P6227" s="12" t="n">
        <v>0</v>
      </c>
      <c r="Q6227" s="26"/>
    </row>
    <row r="6228" ht="22.5" customHeight="1">
      <c r="A6228" s="78"/>
      <c r="B6228" s="20"/>
      <c r="C6228" s="13"/>
      <c r="D6228" s="20"/>
      <c r="E6228" s="20"/>
      <c r="F6228" s="20"/>
      <c r="G6228" s="29"/>
      <c r="H6228" s="20"/>
      <c r="I6228" s="20"/>
      <c r="J6228" s="13" t="s">
        <v>128</v>
      </c>
      <c r="K6228" s="15" t="n">
        <v>1499</v>
      </c>
      <c r="L6228" s="15" t="n">
        <v>177</v>
      </c>
      <c r="M6228" s="15" t="n">
        <v>0</v>
      </c>
      <c r="N6228" s="12" t="n">
        <v>0</v>
      </c>
      <c r="O6228" s="12" t="n">
        <v>0</v>
      </c>
      <c r="P6228" s="12" t="n">
        <v>0</v>
      </c>
      <c r="Q6228" s="26"/>
    </row>
    <row r="6229" ht="22.5" customHeight="1">
      <c r="A6229" s="78"/>
      <c r="B6229" s="20"/>
      <c r="C6229" s="13" t="n">
        <v>91538334</v>
      </c>
      <c r="D6229" s="13" t="s">
        <v>98</v>
      </c>
      <c r="E6229" s="13" t="s">
        <v>18</v>
      </c>
      <c r="F6229" s="13" t="s">
        <v>15</v>
      </c>
      <c r="G6229" s="24" t="n">
        <v>0.5</v>
      </c>
      <c r="H6229" s="13" t="n">
        <v>100</v>
      </c>
      <c r="I6229" s="21" t="n">
        <f>G6229*H6229*7</f>
        <v>350</v>
      </c>
      <c r="J6229" s="13" t="s">
        <v>126</v>
      </c>
      <c r="K6229" s="15" t="n">
        <v>1356</v>
      </c>
      <c r="L6229" s="15" t="n">
        <v>245</v>
      </c>
      <c r="M6229" s="15" t="n">
        <v>6</v>
      </c>
      <c r="N6229" s="12" t="n">
        <v>0.02</v>
      </c>
      <c r="O6229" s="12" t="n">
        <v>0.8</v>
      </c>
      <c r="P6229" s="12" t="n">
        <v>4.8</v>
      </c>
      <c r="Q6229" s="23" t="n">
        <f>M6231/H6229</f>
        <v>0.12</v>
      </c>
    </row>
    <row r="6230" ht="22.5" customHeight="1">
      <c r="A6230" s="78"/>
      <c r="B6230" s="20"/>
      <c r="C6230" s="13"/>
      <c r="D6230" s="20"/>
      <c r="E6230" s="20"/>
      <c r="F6230" s="20"/>
      <c r="G6230" s="29"/>
      <c r="H6230" s="20"/>
      <c r="I6230" s="20"/>
      <c r="J6230" s="13" t="s">
        <v>127</v>
      </c>
      <c r="K6230" s="15" t="n">
        <v>5978</v>
      </c>
      <c r="L6230" s="15" t="n">
        <v>1179</v>
      </c>
      <c r="M6230" s="15" t="n">
        <v>11</v>
      </c>
      <c r="N6230" s="12" t="n">
        <v>0.007</v>
      </c>
      <c r="O6230" s="12" t="n">
        <v>0.8</v>
      </c>
      <c r="P6230" s="12" t="n">
        <v>8.8</v>
      </c>
      <c r="Q6230" s="26"/>
      <c r="R6230" s="4" t="s">
        <v>193</v>
      </c>
    </row>
    <row r="6231" ht="22.5" customHeight="1">
      <c r="A6231" s="78"/>
      <c r="B6231" s="20"/>
      <c r="C6231" s="13"/>
      <c r="D6231" s="20"/>
      <c r="E6231" s="20"/>
      <c r="F6231" s="20"/>
      <c r="G6231" s="29"/>
      <c r="H6231" s="20"/>
      <c r="I6231" s="20"/>
      <c r="J6231" s="13" t="s">
        <v>128</v>
      </c>
      <c r="K6231" s="15" t="n">
        <v>6008</v>
      </c>
      <c r="L6231" s="15" t="n">
        <v>1195</v>
      </c>
      <c r="M6231" s="15" t="n">
        <v>12</v>
      </c>
      <c r="N6231" s="12" t="n">
        <v>0.008</v>
      </c>
      <c r="O6231" s="12" t="n">
        <v>0.8</v>
      </c>
      <c r="P6231" s="12" t="n">
        <v>9.6</v>
      </c>
      <c r="Q6231" s="26"/>
    </row>
    <row r="6232" ht="22.5" customHeight="1">
      <c r="A6232" s="78"/>
      <c r="B6232" s="20"/>
      <c r="C6232" s="13" t="n">
        <v>91545519</v>
      </c>
      <c r="D6232" s="13" t="s">
        <v>52</v>
      </c>
      <c r="E6232" s="13" t="s">
        <v>46</v>
      </c>
      <c r="F6232" s="13" t="s">
        <v>15</v>
      </c>
      <c r="G6232" s="24" t="n">
        <v>0.2</v>
      </c>
      <c r="H6232" s="13" t="n">
        <v>100</v>
      </c>
      <c r="I6232" s="21" t="n">
        <f>G6232*H6232*7</f>
        <v>140</v>
      </c>
      <c r="J6232" s="13" t="s">
        <v>126</v>
      </c>
      <c r="K6232" s="15" t="n">
        <v>5</v>
      </c>
      <c r="L6232" s="15" t="n">
        <v>4</v>
      </c>
      <c r="M6232" s="15" t="n">
        <v>0</v>
      </c>
      <c r="N6232" s="12" t="n">
        <v>0</v>
      </c>
      <c r="O6232" s="12" t="n">
        <v>0</v>
      </c>
      <c r="P6232" s="12" t="n">
        <v>0</v>
      </c>
      <c r="Q6232" s="23" t="n">
        <f>M6234/H6232</f>
        <v>0.01</v>
      </c>
    </row>
    <row r="6233" ht="22.5" customHeight="1">
      <c r="A6233" s="78"/>
      <c r="B6233" s="20"/>
      <c r="C6233" s="13"/>
      <c r="D6233" s="20"/>
      <c r="E6233" s="20"/>
      <c r="F6233" s="20"/>
      <c r="G6233" s="29"/>
      <c r="H6233" s="20"/>
      <c r="I6233" s="20"/>
      <c r="J6233" s="13" t="s">
        <v>127</v>
      </c>
      <c r="K6233" s="15" t="n">
        <v>76</v>
      </c>
      <c r="L6233" s="15" t="n">
        <v>37</v>
      </c>
      <c r="M6233" s="15" t="n">
        <v>1</v>
      </c>
      <c r="N6233" s="12" t="n">
        <v>0.005</v>
      </c>
      <c r="O6233" s="12" t="n">
        <v>0.2</v>
      </c>
      <c r="P6233" s="12" t="n">
        <v>0.2</v>
      </c>
      <c r="Q6233" s="26"/>
    </row>
    <row r="6234" ht="22.5" customHeight="1">
      <c r="A6234" s="78"/>
      <c r="B6234" s="20"/>
      <c r="C6234" s="13"/>
      <c r="D6234" s="20"/>
      <c r="E6234" s="20"/>
      <c r="F6234" s="20"/>
      <c r="G6234" s="29"/>
      <c r="H6234" s="20"/>
      <c r="I6234" s="20"/>
      <c r="J6234" s="13" t="s">
        <v>128</v>
      </c>
      <c r="K6234" s="15" t="n">
        <v>83</v>
      </c>
      <c r="L6234" s="15" t="n">
        <v>46</v>
      </c>
      <c r="M6234" s="15" t="n">
        <v>1</v>
      </c>
      <c r="N6234" s="12" t="n">
        <v>0.004</v>
      </c>
      <c r="O6234" s="12" t="n">
        <v>0.2</v>
      </c>
      <c r="P6234" s="12" t="n">
        <v>0.2</v>
      </c>
      <c r="Q6234" s="26"/>
    </row>
    <row r="6235" ht="22.5" customHeight="1">
      <c r="A6235" s="78"/>
      <c r="B6235" s="20"/>
      <c r="C6235" s="13" t="n">
        <v>91551388</v>
      </c>
      <c r="D6235" s="13" t="s">
        <v>53</v>
      </c>
      <c r="E6235" s="13" t="s">
        <v>54</v>
      </c>
      <c r="F6235" s="13" t="s">
        <v>12</v>
      </c>
      <c r="G6235" s="24" t="n">
        <v>0.5</v>
      </c>
      <c r="H6235" s="13" t="n">
        <v>50</v>
      </c>
      <c r="I6235" s="21" t="n">
        <f>G6235*H6235*7</f>
        <v>175</v>
      </c>
      <c r="J6235" s="13" t="s">
        <v>126</v>
      </c>
      <c r="K6235" s="15" t="n">
        <v>0</v>
      </c>
      <c r="L6235" s="15" t="n">
        <v>0</v>
      </c>
      <c r="M6235" s="15" t="n">
        <v>0</v>
      </c>
      <c r="N6235" s="12" t="n">
        <v>0</v>
      </c>
      <c r="O6235" s="12" t="n">
        <v>0</v>
      </c>
      <c r="P6235" s="12" t="n">
        <v>0</v>
      </c>
      <c r="Q6235" s="23" t="n">
        <f>M6237/H6235</f>
        <v>0.88</v>
      </c>
    </row>
    <row r="6236" ht="22.5" customHeight="1">
      <c r="A6236" s="78"/>
      <c r="B6236" s="20"/>
      <c r="C6236" s="13"/>
      <c r="D6236" s="20"/>
      <c r="E6236" s="20"/>
      <c r="F6236" s="20"/>
      <c r="G6236" s="29"/>
      <c r="H6236" s="20"/>
      <c r="I6236" s="20"/>
      <c r="J6236" s="13" t="s">
        <v>127</v>
      </c>
      <c r="K6236" s="15" t="n">
        <v>6102</v>
      </c>
      <c r="L6236" s="15" t="n">
        <v>598</v>
      </c>
      <c r="M6236" s="15" t="n">
        <v>26</v>
      </c>
      <c r="N6236" s="12" t="n">
        <v>0.008</v>
      </c>
      <c r="O6236" s="12" t="n">
        <v>0.184</v>
      </c>
      <c r="P6236" s="12" t="n">
        <v>4.778</v>
      </c>
      <c r="Q6236" s="26"/>
    </row>
    <row r="6237" ht="22.5" customHeight="1">
      <c r="A6237" s="78"/>
      <c r="B6237" s="20"/>
      <c r="C6237" s="13"/>
      <c r="D6237" s="20"/>
      <c r="E6237" s="20"/>
      <c r="F6237" s="20"/>
      <c r="G6237" s="29"/>
      <c r="H6237" s="20"/>
      <c r="I6237" s="20"/>
      <c r="J6237" s="13" t="s">
        <v>128</v>
      </c>
      <c r="K6237" s="15" t="n">
        <v>2464</v>
      </c>
      <c r="L6237" s="15" t="n">
        <v>886</v>
      </c>
      <c r="M6237" s="15" t="n">
        <v>44</v>
      </c>
      <c r="N6237" s="12" t="n">
        <v>0.033</v>
      </c>
      <c r="O6237" s="12" t="n">
        <v>0.674</v>
      </c>
      <c r="P6237" s="12" t="n">
        <v>29.6702</v>
      </c>
      <c r="Q6237" s="26"/>
    </row>
    <row r="6238" ht="22.5" customHeight="1">
      <c r="A6238" s="78"/>
      <c r="B6238" s="20"/>
      <c r="C6238" s="13" t="n">
        <v>91550293</v>
      </c>
      <c r="D6238" s="13" t="s">
        <v>55</v>
      </c>
      <c r="E6238" s="13" t="s">
        <v>56</v>
      </c>
      <c r="F6238" s="13" t="s">
        <v>15</v>
      </c>
      <c r="G6238" s="24" t="n">
        <v>0.35</v>
      </c>
      <c r="H6238" s="13" t="n">
        <v>66</v>
      </c>
      <c r="I6238" s="21" t="n">
        <f>G6238*H6238*7</f>
        <v>161.7</v>
      </c>
      <c r="J6238" s="13" t="s">
        <v>126</v>
      </c>
      <c r="K6238" s="15" t="n">
        <v>0</v>
      </c>
      <c r="L6238" s="15" t="n">
        <v>0</v>
      </c>
      <c r="M6238" s="15" t="n">
        <v>0</v>
      </c>
      <c r="N6238" s="12" t="n">
        <v>0</v>
      </c>
      <c r="O6238" s="12" t="n">
        <v>0</v>
      </c>
      <c r="P6238" s="12" t="n">
        <v>0</v>
      </c>
      <c r="Q6238" s="23" t="n">
        <f>M6240/H6238</f>
        <v>0.272727272727273</v>
      </c>
    </row>
    <row r="6239" ht="22.5" customHeight="1">
      <c r="A6239" s="78"/>
      <c r="B6239" s="20"/>
      <c r="C6239" s="13"/>
      <c r="D6239" s="20"/>
      <c r="E6239" s="20"/>
      <c r="F6239" s="20"/>
      <c r="G6239" s="29"/>
      <c r="H6239" s="20"/>
      <c r="I6239" s="20"/>
      <c r="J6239" s="13" t="s">
        <v>127</v>
      </c>
      <c r="K6239" s="15" t="n">
        <v>17369</v>
      </c>
      <c r="L6239" s="15" t="n">
        <v>2100</v>
      </c>
      <c r="M6239" s="15" t="n">
        <v>7</v>
      </c>
      <c r="N6239" s="12" t="n">
        <v>0.001</v>
      </c>
      <c r="O6239" s="12" t="n">
        <v>0.35</v>
      </c>
      <c r="P6239" s="12" t="n">
        <v>2.45</v>
      </c>
      <c r="Q6239" s="26"/>
    </row>
    <row r="6240" ht="22.5" customHeight="1">
      <c r="A6240" s="78"/>
      <c r="B6240" s="20"/>
      <c r="C6240" s="13"/>
      <c r="D6240" s="20"/>
      <c r="E6240" s="20"/>
      <c r="F6240" s="20"/>
      <c r="G6240" s="29"/>
      <c r="H6240" s="20"/>
      <c r="I6240" s="20"/>
      <c r="J6240" s="13" t="s">
        <v>128</v>
      </c>
      <c r="K6240" s="15" t="n">
        <v>59294</v>
      </c>
      <c r="L6240" s="15" t="n">
        <v>6506</v>
      </c>
      <c r="M6240" s="15" t="n">
        <v>18</v>
      </c>
      <c r="N6240" s="12" t="n">
        <v>0.001</v>
      </c>
      <c r="O6240" s="12" t="n">
        <v>0.35</v>
      </c>
      <c r="P6240" s="12" t="n">
        <v>6.3</v>
      </c>
      <c r="Q6240" s="26"/>
    </row>
    <row r="6241" ht="22.5" customHeight="1">
      <c r="A6241" s="78"/>
      <c r="B6241" s="20"/>
      <c r="C6241" s="13" t="n">
        <v>91550294</v>
      </c>
      <c r="D6241" s="13" t="s">
        <v>96</v>
      </c>
      <c r="E6241" s="13" t="s">
        <v>54</v>
      </c>
      <c r="F6241" s="13" t="s">
        <v>15</v>
      </c>
      <c r="G6241" s="24" t="n">
        <v>0.8</v>
      </c>
      <c r="H6241" s="13" t="n">
        <v>30</v>
      </c>
      <c r="I6241" s="21" t="n">
        <f>G6241*H6241*7</f>
        <v>168</v>
      </c>
      <c r="J6241" s="13" t="s">
        <v>126</v>
      </c>
      <c r="K6241" s="15" t="n">
        <v>0</v>
      </c>
      <c r="L6241" s="15" t="n">
        <v>0</v>
      </c>
      <c r="M6241" s="15" t="n">
        <v>0</v>
      </c>
      <c r="N6241" s="12" t="n">
        <v>0</v>
      </c>
      <c r="O6241" s="12" t="n">
        <v>0</v>
      </c>
      <c r="P6241" s="12" t="n">
        <v>0</v>
      </c>
      <c r="Q6241" s="23" t="n">
        <f>M6243/H6241</f>
        <v>0</v>
      </c>
    </row>
    <row r="6242" ht="22.5" customHeight="1">
      <c r="A6242" s="78"/>
      <c r="B6242" s="20"/>
      <c r="C6242" s="13"/>
      <c r="D6242" s="20"/>
      <c r="E6242" s="20"/>
      <c r="F6242" s="20"/>
      <c r="G6242" s="29"/>
      <c r="H6242" s="20"/>
      <c r="I6242" s="20"/>
      <c r="J6242" s="13" t="s">
        <v>127</v>
      </c>
      <c r="K6242" s="15" t="n">
        <v>4235</v>
      </c>
      <c r="L6242" s="15" t="n">
        <v>16</v>
      </c>
      <c r="M6242" s="15" t="n">
        <v>0</v>
      </c>
      <c r="N6242" s="12" t="n">
        <v>0</v>
      </c>
      <c r="O6242" s="12" t="n">
        <v>0</v>
      </c>
      <c r="P6242" s="12" t="n">
        <v>0</v>
      </c>
      <c r="Q6242" s="26"/>
    </row>
    <row r="6243" ht="22.5" customHeight="1">
      <c r="A6243" s="78"/>
      <c r="B6243" s="20"/>
      <c r="C6243" s="13"/>
      <c r="D6243" s="20"/>
      <c r="E6243" s="20"/>
      <c r="F6243" s="20"/>
      <c r="G6243" s="29"/>
      <c r="H6243" s="20"/>
      <c r="I6243" s="20"/>
      <c r="J6243" s="13" t="s">
        <v>128</v>
      </c>
      <c r="K6243" s="15" t="n">
        <v>6954</v>
      </c>
      <c r="L6243" s="15" t="n">
        <v>25</v>
      </c>
      <c r="M6243" s="15" t="n">
        <v>0</v>
      </c>
      <c r="N6243" s="12" t="n">
        <v>0</v>
      </c>
      <c r="O6243" s="12" t="n">
        <v>0</v>
      </c>
      <c r="P6243" s="12" t="n">
        <v>0</v>
      </c>
      <c r="Q6243" s="26"/>
    </row>
    <row r="6244" ht="22.5" customHeight="1">
      <c r="A6244" s="78"/>
      <c r="B6244" s="20"/>
      <c r="C6244" s="13" t="n">
        <v>9333145</v>
      </c>
      <c r="D6244" s="13" t="s">
        <v>57</v>
      </c>
      <c r="E6244" s="13" t="s">
        <v>14</v>
      </c>
      <c r="F6244" s="13" t="s">
        <v>26</v>
      </c>
      <c r="G6244" s="24" t="n">
        <v>0.38</v>
      </c>
      <c r="H6244" s="13" t="n">
        <v>200</v>
      </c>
      <c r="I6244" s="21" t="n">
        <f>G6244*H6244*7</f>
        <v>532</v>
      </c>
      <c r="J6244" s="13" t="s">
        <v>126</v>
      </c>
      <c r="K6244" s="15" t="n">
        <v>0</v>
      </c>
      <c r="L6244" s="15" t="n">
        <v>0</v>
      </c>
      <c r="M6244" s="15" t="n">
        <v>0</v>
      </c>
      <c r="N6244" s="12" t="n">
        <v>0</v>
      </c>
      <c r="O6244" s="12" t="n">
        <v>0</v>
      </c>
      <c r="P6244" s="12" t="n">
        <v>0</v>
      </c>
      <c r="Q6244" s="23" t="n">
        <f>M6246/H6244</f>
        <v>0.73</v>
      </c>
    </row>
    <row r="6245" ht="22.5" customHeight="1">
      <c r="A6245" s="78"/>
      <c r="B6245" s="20"/>
      <c r="C6245" s="13"/>
      <c r="D6245" s="20"/>
      <c r="E6245" s="20"/>
      <c r="F6245" s="20"/>
      <c r="G6245" s="29"/>
      <c r="H6245" s="20"/>
      <c r="I6245" s="20"/>
      <c r="J6245" s="13" t="s">
        <v>127</v>
      </c>
      <c r="K6245" s="15" t="n">
        <v>374500</v>
      </c>
      <c r="L6245" s="15" t="n">
        <v>1295</v>
      </c>
      <c r="M6245" s="15" t="n">
        <v>69</v>
      </c>
      <c r="N6245" s="12" t="n">
        <v>0.02</v>
      </c>
      <c r="O6245" s="12" t="n">
        <v>0.34</v>
      </c>
      <c r="P6245" s="12" t="n">
        <v>23.19</v>
      </c>
      <c r="Q6245" s="26"/>
    </row>
    <row r="6246" ht="22.5" customHeight="1">
      <c r="A6246" s="78"/>
      <c r="B6246" s="20"/>
      <c r="C6246" s="13"/>
      <c r="D6246" s="20"/>
      <c r="E6246" s="20"/>
      <c r="F6246" s="20"/>
      <c r="G6246" s="29"/>
      <c r="H6246" s="20"/>
      <c r="I6246" s="20"/>
      <c r="J6246" s="13" t="s">
        <v>128</v>
      </c>
      <c r="K6246" s="15" t="n">
        <v>1017149</v>
      </c>
      <c r="L6246" s="15" t="n">
        <v>2903</v>
      </c>
      <c r="M6246" s="15" t="n">
        <v>146</v>
      </c>
      <c r="N6246" s="12" t="n">
        <v>0.02</v>
      </c>
      <c r="O6246" s="12" t="n">
        <v>0.37</v>
      </c>
      <c r="P6246" s="12" t="n">
        <v>53.74</v>
      </c>
      <c r="Q6246" s="26"/>
    </row>
    <row r="6247" ht="22.5" customHeight="1">
      <c r="A6247" s="78"/>
      <c r="B6247" s="20"/>
      <c r="C6247" s="13" t="n">
        <v>91555309</v>
      </c>
      <c r="D6247" s="13" t="s">
        <v>52</v>
      </c>
      <c r="E6247" s="13" t="s">
        <v>36</v>
      </c>
      <c r="F6247" s="13" t="s">
        <v>15</v>
      </c>
      <c r="G6247" s="24" t="n">
        <v>1</v>
      </c>
      <c r="H6247" s="13" t="n">
        <v>50</v>
      </c>
      <c r="I6247" s="21" t="n">
        <f>G6247*H6247*7</f>
        <v>350</v>
      </c>
      <c r="J6247" s="13" t="s">
        <v>126</v>
      </c>
      <c r="K6247" s="15" t="n">
        <v>1</v>
      </c>
      <c r="L6247" s="15" t="n">
        <v>0</v>
      </c>
      <c r="M6247" s="15" t="n">
        <v>0</v>
      </c>
      <c r="N6247" s="12" t="n">
        <v>0</v>
      </c>
      <c r="O6247" s="12" t="n">
        <v>0</v>
      </c>
      <c r="P6247" s="12" t="n">
        <v>0</v>
      </c>
      <c r="Q6247" s="23" t="n">
        <f>M6249/H6247</f>
        <v>0</v>
      </c>
    </row>
    <row r="6248" ht="22.5" customHeight="1">
      <c r="A6248" s="78"/>
      <c r="B6248" s="20"/>
      <c r="C6248" s="13"/>
      <c r="D6248" s="20"/>
      <c r="E6248" s="20"/>
      <c r="F6248" s="20"/>
      <c r="G6248" s="29"/>
      <c r="H6248" s="20"/>
      <c r="I6248" s="20"/>
      <c r="J6248" s="13" t="s">
        <v>127</v>
      </c>
      <c r="K6248" s="15" t="n">
        <v>26</v>
      </c>
      <c r="L6248" s="15" t="n">
        <v>9</v>
      </c>
      <c r="M6248" s="15" t="n">
        <v>0</v>
      </c>
      <c r="N6248" s="12" t="n">
        <v>0</v>
      </c>
      <c r="O6248" s="12" t="n">
        <v>0</v>
      </c>
      <c r="P6248" s="12" t="n">
        <v>0</v>
      </c>
      <c r="Q6248" s="26"/>
    </row>
    <row r="6249" ht="22.5" customHeight="1">
      <c r="A6249" s="78"/>
      <c r="B6249" s="20"/>
      <c r="C6249" s="13"/>
      <c r="D6249" s="20"/>
      <c r="E6249" s="20"/>
      <c r="F6249" s="20"/>
      <c r="G6249" s="29"/>
      <c r="H6249" s="20"/>
      <c r="I6249" s="20"/>
      <c r="J6249" s="13" t="s">
        <v>128</v>
      </c>
      <c r="K6249" s="15" t="n">
        <v>37</v>
      </c>
      <c r="L6249" s="15" t="n">
        <v>13</v>
      </c>
      <c r="M6249" s="15" t="n">
        <v>0</v>
      </c>
      <c r="N6249" s="12" t="n">
        <v>0</v>
      </c>
      <c r="O6249" s="12" t="n">
        <v>0</v>
      </c>
      <c r="P6249" s="12" t="n">
        <v>0</v>
      </c>
      <c r="Q6249" s="26"/>
    </row>
    <row r="6250" ht="22.5" customHeight="1">
      <c r="A6250" s="78"/>
      <c r="B6250" s="20"/>
      <c r="C6250" s="13" t="n">
        <v>91554853</v>
      </c>
      <c r="D6250" s="13" t="s">
        <v>52</v>
      </c>
      <c r="E6250" s="13" t="s">
        <v>36</v>
      </c>
      <c r="F6250" s="13" t="s">
        <v>21</v>
      </c>
      <c r="G6250" s="24" t="n">
        <v>0.1</v>
      </c>
      <c r="H6250" s="13" t="n">
        <v>200</v>
      </c>
      <c r="I6250" s="21" t="n">
        <f>G6250*H6250*7</f>
        <v>140</v>
      </c>
      <c r="J6250" s="13" t="s">
        <v>126</v>
      </c>
      <c r="K6250" s="15" t="n">
        <v>0</v>
      </c>
      <c r="L6250" s="15" t="n">
        <v>0</v>
      </c>
      <c r="M6250" s="15" t="n">
        <v>0</v>
      </c>
      <c r="N6250" s="12" t="n">
        <v>0</v>
      </c>
      <c r="O6250" s="12" t="n">
        <v>0</v>
      </c>
      <c r="P6250" s="12" t="n">
        <v>0</v>
      </c>
      <c r="Q6250" s="23" t="n">
        <f>M6252/H6250</f>
        <v>0.03</v>
      </c>
    </row>
    <row r="6251" ht="22.5" customHeight="1">
      <c r="A6251" s="78"/>
      <c r="B6251" s="20"/>
      <c r="C6251" s="13"/>
      <c r="D6251" s="20"/>
      <c r="E6251" s="20"/>
      <c r="F6251" s="20"/>
      <c r="G6251" s="29"/>
      <c r="H6251" s="20"/>
      <c r="I6251" s="20"/>
      <c r="J6251" s="13" t="s">
        <v>127</v>
      </c>
      <c r="K6251" s="15" t="n">
        <v>0</v>
      </c>
      <c r="L6251" s="15" t="n">
        <v>0</v>
      </c>
      <c r="M6251" s="15" t="n">
        <v>0</v>
      </c>
      <c r="N6251" s="12" t="n">
        <v>0</v>
      </c>
      <c r="O6251" s="12" t="n">
        <v>0</v>
      </c>
      <c r="P6251" s="12" t="n">
        <v>0</v>
      </c>
      <c r="Q6251" s="26"/>
    </row>
    <row r="6252" ht="22.5" customHeight="1">
      <c r="A6252" s="78"/>
      <c r="B6252" s="20"/>
      <c r="C6252" s="13"/>
      <c r="D6252" s="20"/>
      <c r="E6252" s="20"/>
      <c r="F6252" s="20"/>
      <c r="G6252" s="29"/>
      <c r="H6252" s="20"/>
      <c r="I6252" s="20"/>
      <c r="J6252" s="13" t="s">
        <v>128</v>
      </c>
      <c r="K6252" s="15" t="n">
        <v>64593</v>
      </c>
      <c r="L6252" s="15" t="n">
        <v>1817</v>
      </c>
      <c r="M6252" s="15" t="n">
        <v>6</v>
      </c>
      <c r="N6252" s="12" t="n">
        <v>0</v>
      </c>
      <c r="O6252" s="12" t="n">
        <v>0.3</v>
      </c>
      <c r="P6252" s="12" t="n">
        <v>1.8</v>
      </c>
      <c r="Q6252" s="26"/>
    </row>
    <row r="6253" ht="22.5" customHeight="1">
      <c r="A6253" s="78"/>
      <c r="B6253" s="20"/>
      <c r="C6253" s="13" t="n">
        <v>91557347</v>
      </c>
      <c r="D6253" s="13" t="s">
        <v>58</v>
      </c>
      <c r="E6253" s="13" t="s">
        <v>14</v>
      </c>
      <c r="F6253" s="13" t="s">
        <v>15</v>
      </c>
      <c r="G6253" s="24" t="n">
        <v>0.5</v>
      </c>
      <c r="H6253" s="13" t="n">
        <v>50</v>
      </c>
      <c r="I6253" s="21" t="n">
        <f>G6253*H6253*7</f>
        <v>175</v>
      </c>
      <c r="J6253" s="13" t="s">
        <v>126</v>
      </c>
      <c r="K6253" s="15" t="n">
        <v>0</v>
      </c>
      <c r="L6253" s="15" t="n">
        <v>0</v>
      </c>
      <c r="M6253" s="15" t="n">
        <v>0</v>
      </c>
      <c r="N6253" s="12" t="n">
        <v>0</v>
      </c>
      <c r="O6253" s="12" t="n">
        <v>0</v>
      </c>
      <c r="P6253" s="12" t="n">
        <v>0</v>
      </c>
      <c r="Q6253" s="23" t="n">
        <f>M6255/H6253</f>
        <v>0.1</v>
      </c>
    </row>
    <row r="6254" ht="22.5" customHeight="1">
      <c r="A6254" s="78"/>
      <c r="B6254" s="20"/>
      <c r="C6254" s="13"/>
      <c r="D6254" s="20"/>
      <c r="E6254" s="20"/>
      <c r="F6254" s="20"/>
      <c r="G6254" s="29"/>
      <c r="H6254" s="20"/>
      <c r="I6254" s="20"/>
      <c r="J6254" s="13" t="s">
        <v>127</v>
      </c>
      <c r="K6254" s="15" t="n">
        <v>13604</v>
      </c>
      <c r="L6254" s="15" t="n">
        <v>427</v>
      </c>
      <c r="M6254" s="15" t="n">
        <v>1</v>
      </c>
      <c r="N6254" s="12" t="n">
        <v>0.002</v>
      </c>
      <c r="O6254" s="12" t="n">
        <v>0.8</v>
      </c>
      <c r="P6254" s="12" t="n">
        <v>0.8</v>
      </c>
      <c r="Q6254" s="26"/>
    </row>
    <row r="6255" ht="22.5" customHeight="1">
      <c r="A6255" s="78"/>
      <c r="B6255" s="20"/>
      <c r="C6255" s="13"/>
      <c r="D6255" s="20"/>
      <c r="E6255" s="20"/>
      <c r="F6255" s="20"/>
      <c r="G6255" s="29"/>
      <c r="H6255" s="20"/>
      <c r="I6255" s="20"/>
      <c r="J6255" s="13" t="s">
        <v>128</v>
      </c>
      <c r="K6255" s="15" t="n">
        <v>44175</v>
      </c>
      <c r="L6255" s="15" t="n">
        <v>1309</v>
      </c>
      <c r="M6255" s="15" t="n">
        <v>5</v>
      </c>
      <c r="N6255" s="12" t="n">
        <v>0.003</v>
      </c>
      <c r="O6255" s="12" t="n">
        <v>0.8</v>
      </c>
      <c r="P6255" s="12" t="n">
        <v>4</v>
      </c>
      <c r="Q6255" s="26"/>
    </row>
    <row r="6256" ht="22.5" customHeight="1">
      <c r="A6256" s="78"/>
      <c r="B6256" s="76" t="s">
        <v>137</v>
      </c>
      <c r="C6256" s="13" t="n">
        <v>91399439</v>
      </c>
      <c r="D6256" s="13" t="s">
        <v>69</v>
      </c>
      <c r="E6256" s="13" t="s">
        <v>42</v>
      </c>
      <c r="F6256" s="13" t="s">
        <v>15</v>
      </c>
      <c r="G6256" s="24" t="n">
        <v>0.1</v>
      </c>
      <c r="H6256" s="13" t="n">
        <v>200</v>
      </c>
      <c r="I6256" s="21" t="n">
        <f>G6256*H6256*7</f>
        <v>140</v>
      </c>
      <c r="J6256" s="13" t="s">
        <v>126</v>
      </c>
      <c r="K6256" s="17" t="n">
        <v>4264</v>
      </c>
      <c r="L6256" s="15" t="n">
        <v>323</v>
      </c>
      <c r="M6256" s="17" t="n">
        <v>0</v>
      </c>
      <c r="N6256" s="12" t="n">
        <v>0</v>
      </c>
      <c r="O6256" s="12" t="n">
        <v>0</v>
      </c>
      <c r="P6256" s="12" t="n">
        <v>0</v>
      </c>
      <c r="Q6256" s="23" t="n">
        <f>M6258/H6256</f>
        <v>0.155</v>
      </c>
    </row>
    <row r="6257" ht="22.5" customHeight="1">
      <c r="A6257" s="78"/>
      <c r="B6257" s="34"/>
      <c r="C6257" s="13"/>
      <c r="D6257" s="20"/>
      <c r="E6257" s="20"/>
      <c r="F6257" s="20"/>
      <c r="G6257" s="29"/>
      <c r="H6257" s="20"/>
      <c r="I6257" s="20"/>
      <c r="J6257" s="13" t="s">
        <v>127</v>
      </c>
      <c r="K6257" s="17" t="n">
        <v>183597</v>
      </c>
      <c r="L6257" s="15" t="n">
        <v>21032</v>
      </c>
      <c r="M6257" s="17" t="n">
        <v>30</v>
      </c>
      <c r="N6257" s="12" t="n">
        <v>0</v>
      </c>
      <c r="O6257" s="12" t="n">
        <v>0.1</v>
      </c>
      <c r="P6257" s="12" t="n">
        <v>3</v>
      </c>
      <c r="Q6257" s="26"/>
    </row>
    <row r="6258" ht="22.5" customHeight="1">
      <c r="A6258" s="78"/>
      <c r="B6258" s="34"/>
      <c r="C6258" s="13"/>
      <c r="D6258" s="20"/>
      <c r="E6258" s="20"/>
      <c r="F6258" s="20"/>
      <c r="G6258" s="29"/>
      <c r="H6258" s="20"/>
      <c r="I6258" s="20"/>
      <c r="J6258" s="13" t="s">
        <v>128</v>
      </c>
      <c r="K6258" s="17" t="n">
        <v>250374</v>
      </c>
      <c r="L6258" s="15" t="n">
        <v>24419</v>
      </c>
      <c r="M6258" s="11" t="n">
        <v>31</v>
      </c>
      <c r="N6258" s="12" t="n">
        <v>0</v>
      </c>
      <c r="O6258" s="12" t="n">
        <v>0.1</v>
      </c>
      <c r="P6258" s="12" t="n">
        <v>3.1</v>
      </c>
      <c r="Q6258" s="26"/>
    </row>
    <row r="6259" ht="22.5" customHeight="1">
      <c r="A6259" s="78"/>
      <c r="B6259" s="34"/>
      <c r="C6259" s="13" t="n">
        <v>91399437</v>
      </c>
      <c r="D6259" s="13" t="s">
        <v>70</v>
      </c>
      <c r="E6259" s="13" t="s">
        <v>71</v>
      </c>
      <c r="F6259" s="13" t="s">
        <v>15</v>
      </c>
      <c r="G6259" s="24" t="n">
        <v>0.15</v>
      </c>
      <c r="H6259" s="13" t="n">
        <v>50</v>
      </c>
      <c r="I6259" s="21" t="n">
        <f>G6259*H6259*7</f>
        <v>52.5</v>
      </c>
      <c r="J6259" s="13" t="s">
        <v>126</v>
      </c>
      <c r="K6259" s="17" t="n">
        <v>590</v>
      </c>
      <c r="L6259" s="15" t="n">
        <v>224</v>
      </c>
      <c r="M6259" s="17" t="n">
        <v>7</v>
      </c>
      <c r="N6259" s="12" t="n">
        <v>0.005</v>
      </c>
      <c r="O6259" s="12" t="n">
        <v>0.15</v>
      </c>
      <c r="P6259" s="12" t="n">
        <v>1.05</v>
      </c>
      <c r="Q6259" s="23" t="n">
        <f>M6261/H6259</f>
        <v>1</v>
      </c>
    </row>
    <row r="6260" ht="22.5" customHeight="1">
      <c r="A6260" s="78"/>
      <c r="B6260" s="34"/>
      <c r="C6260" s="13"/>
      <c r="D6260" s="20"/>
      <c r="E6260" s="20"/>
      <c r="F6260" s="20"/>
      <c r="G6260" s="29"/>
      <c r="H6260" s="20"/>
      <c r="I6260" s="20"/>
      <c r="J6260" s="13" t="s">
        <v>127</v>
      </c>
      <c r="K6260" s="17" t="n">
        <v>7831</v>
      </c>
      <c r="L6260" s="15" t="n">
        <v>3615</v>
      </c>
      <c r="M6260" s="15" t="n">
        <v>50</v>
      </c>
      <c r="N6260" s="12" t="n">
        <v>0.002</v>
      </c>
      <c r="O6260" s="12" t="n">
        <v>0.15</v>
      </c>
      <c r="P6260" s="12" t="n">
        <v>7.5</v>
      </c>
      <c r="Q6260" s="26"/>
    </row>
    <row r="6261" ht="22.5" customHeight="1">
      <c r="A6261" s="78"/>
      <c r="B6261" s="34"/>
      <c r="C6261" s="13"/>
      <c r="D6261" s="20"/>
      <c r="E6261" s="20"/>
      <c r="F6261" s="20"/>
      <c r="G6261" s="29"/>
      <c r="H6261" s="20"/>
      <c r="I6261" s="20"/>
      <c r="J6261" s="13" t="s">
        <v>128</v>
      </c>
      <c r="K6261" s="17" t="n">
        <v>17893</v>
      </c>
      <c r="L6261" s="15" t="n">
        <v>6163</v>
      </c>
      <c r="M6261" s="15" t="n">
        <v>50</v>
      </c>
      <c r="N6261" s="12" t="n">
        <v>0.001</v>
      </c>
      <c r="O6261" s="12" t="n">
        <v>0.15</v>
      </c>
      <c r="P6261" s="12" t="n">
        <v>7.5</v>
      </c>
      <c r="Q6261" s="26"/>
    </row>
    <row r="6262" ht="22.5" customHeight="1">
      <c r="A6262" s="78"/>
      <c r="B6262" s="34"/>
      <c r="C6262" s="13" t="n">
        <v>5556054</v>
      </c>
      <c r="D6262" s="13" t="s">
        <v>72</v>
      </c>
      <c r="E6262" s="13" t="s">
        <v>36</v>
      </c>
      <c r="F6262" s="13" t="s">
        <v>15</v>
      </c>
      <c r="G6262" s="24" t="n">
        <v>0.8</v>
      </c>
      <c r="H6262" s="13" t="n">
        <v>100</v>
      </c>
      <c r="I6262" s="21" t="n">
        <f>G6262*H6262*7</f>
        <v>560</v>
      </c>
      <c r="J6262" s="13" t="s">
        <v>126</v>
      </c>
      <c r="K6262" s="17" t="n">
        <v>654</v>
      </c>
      <c r="L6262" s="15" t="n">
        <v>5</v>
      </c>
      <c r="M6262" s="17" t="n">
        <v>0</v>
      </c>
      <c r="N6262" s="12" t="n">
        <v>0</v>
      </c>
      <c r="O6262" s="12" t="n">
        <v>0</v>
      </c>
      <c r="P6262" s="12" t="n">
        <v>0</v>
      </c>
      <c r="Q6262" s="23" t="n">
        <f>M6264/H6262</f>
        <v>0.03</v>
      </c>
    </row>
    <row r="6263" ht="22.5" customHeight="1">
      <c r="A6263" s="78"/>
      <c r="B6263" s="34"/>
      <c r="C6263" s="13"/>
      <c r="D6263" s="20"/>
      <c r="E6263" s="20"/>
      <c r="F6263" s="20"/>
      <c r="G6263" s="29"/>
      <c r="H6263" s="20"/>
      <c r="I6263" s="20"/>
      <c r="J6263" s="13" t="s">
        <v>127</v>
      </c>
      <c r="K6263" s="17" t="n">
        <v>8729</v>
      </c>
      <c r="L6263" s="15" t="n">
        <v>289</v>
      </c>
      <c r="M6263" s="17" t="n">
        <v>0</v>
      </c>
      <c r="N6263" s="12" t="n">
        <v>0</v>
      </c>
      <c r="O6263" s="12" t="n">
        <v>0</v>
      </c>
      <c r="P6263" s="12" t="n">
        <v>0</v>
      </c>
      <c r="Q6263" s="26"/>
    </row>
    <row r="6264" ht="22.5" customHeight="1">
      <c r="A6264" s="78"/>
      <c r="B6264" s="34"/>
      <c r="C6264" s="13"/>
      <c r="D6264" s="20"/>
      <c r="E6264" s="20"/>
      <c r="F6264" s="20"/>
      <c r="G6264" s="29"/>
      <c r="H6264" s="20"/>
      <c r="I6264" s="20"/>
      <c r="J6264" s="13" t="s">
        <v>128</v>
      </c>
      <c r="K6264" s="17" t="n">
        <v>19831</v>
      </c>
      <c r="L6264" s="15" t="n">
        <v>19831</v>
      </c>
      <c r="M6264" s="17" t="n">
        <v>3</v>
      </c>
      <c r="N6264" s="12" t="n">
        <v>0.003</v>
      </c>
      <c r="O6264" s="12" t="n">
        <v>0.714</v>
      </c>
      <c r="P6264" s="12" t="n">
        <v>2.142</v>
      </c>
      <c r="Q6264" s="26"/>
    </row>
    <row r="6265" ht="22.5" customHeight="1">
      <c r="A6265" s="78"/>
      <c r="B6265" s="34"/>
      <c r="C6265" s="13" t="n">
        <v>8628042</v>
      </c>
      <c r="D6265" s="13" t="s">
        <v>28</v>
      </c>
      <c r="E6265" s="13" t="s">
        <v>14</v>
      </c>
      <c r="F6265" s="13" t="s">
        <v>26</v>
      </c>
      <c r="G6265" s="24" t="n">
        <v>0.48</v>
      </c>
      <c r="H6265" s="13" t="n">
        <v>500</v>
      </c>
      <c r="I6265" s="21" t="n">
        <f>G6265*H6265*7</f>
        <v>1680</v>
      </c>
      <c r="J6265" s="13" t="s">
        <v>126</v>
      </c>
      <c r="K6265" s="17" t="n">
        <v>1302</v>
      </c>
      <c r="L6265" s="15" t="n">
        <v>728</v>
      </c>
      <c r="M6265" s="17" t="n">
        <v>20</v>
      </c>
      <c r="N6265" s="12" t="n">
        <v>0.01</v>
      </c>
      <c r="O6265" s="12" t="n">
        <v>0.43</v>
      </c>
      <c r="P6265" s="12" t="n">
        <v>8.65</v>
      </c>
      <c r="Q6265" s="23" t="n">
        <f>M6267/H6265</f>
        <v>1.318</v>
      </c>
    </row>
    <row r="6266" ht="22.5" customHeight="1">
      <c r="A6266" s="78"/>
      <c r="B6266" s="34"/>
      <c r="C6266" s="13"/>
      <c r="D6266" s="20"/>
      <c r="E6266" s="20"/>
      <c r="F6266" s="20"/>
      <c r="G6266" s="29"/>
      <c r="H6266" s="20"/>
      <c r="I6266" s="20"/>
      <c r="J6266" s="13" t="s">
        <v>127</v>
      </c>
      <c r="K6266" s="17" t="n">
        <v>11092</v>
      </c>
      <c r="L6266" s="15" t="n">
        <v>6328</v>
      </c>
      <c r="M6266" s="17" t="n">
        <v>207</v>
      </c>
      <c r="N6266" s="12" t="n">
        <v>0.01</v>
      </c>
      <c r="O6266" s="12" t="n">
        <v>0.44</v>
      </c>
      <c r="P6266" s="12" t="n">
        <v>91.77</v>
      </c>
      <c r="Q6266" s="26"/>
    </row>
    <row r="6267" ht="22.5" customHeight="1">
      <c r="A6267" s="78"/>
      <c r="B6267" s="34"/>
      <c r="C6267" s="13"/>
      <c r="D6267" s="20"/>
      <c r="E6267" s="20"/>
      <c r="F6267" s="20"/>
      <c r="G6267" s="29"/>
      <c r="H6267" s="20"/>
      <c r="I6267" s="20"/>
      <c r="J6267" s="13" t="s">
        <v>128</v>
      </c>
      <c r="K6267" s="17" t="n">
        <v>447957</v>
      </c>
      <c r="L6267" s="15" t="n">
        <v>17531</v>
      </c>
      <c r="M6267" s="11" t="n">
        <v>659</v>
      </c>
      <c r="N6267" s="12" t="n">
        <v>0.01</v>
      </c>
      <c r="O6267" s="12" t="n">
        <v>0.33</v>
      </c>
      <c r="P6267" s="12" t="n">
        <v>217.24</v>
      </c>
      <c r="Q6267" s="26"/>
    </row>
    <row r="6268" ht="22.5" customHeight="1">
      <c r="A6268" s="78"/>
      <c r="B6268" s="34"/>
      <c r="C6268" s="13" t="n">
        <v>9297014</v>
      </c>
      <c r="D6268" s="13" t="s">
        <v>13</v>
      </c>
      <c r="E6268" s="13" t="s">
        <v>14</v>
      </c>
      <c r="F6268" s="13" t="s">
        <v>26</v>
      </c>
      <c r="G6268" s="24" t="n">
        <v>0.19</v>
      </c>
      <c r="H6268" s="13" t="n">
        <v>300</v>
      </c>
      <c r="I6268" s="21" t="n">
        <f>G6268*H6268*7</f>
        <v>399</v>
      </c>
      <c r="J6268" s="13" t="s">
        <v>126</v>
      </c>
      <c r="K6268" s="17" t="n">
        <v>3184</v>
      </c>
      <c r="L6268" s="15" t="n">
        <v>342</v>
      </c>
      <c r="M6268" s="17" t="n">
        <v>20</v>
      </c>
      <c r="N6268" s="12" t="n">
        <v>0.03</v>
      </c>
      <c r="O6268" s="12" t="n">
        <v>0.45</v>
      </c>
      <c r="P6268" s="12" t="n">
        <v>8.91</v>
      </c>
      <c r="Q6268" s="23" t="n">
        <f>M6270/H6268</f>
        <v>0.596666666666667</v>
      </c>
    </row>
    <row r="6269" ht="22.5" customHeight="1">
      <c r="A6269" s="78"/>
      <c r="B6269" s="34"/>
      <c r="C6269" s="13"/>
      <c r="D6269" s="20"/>
      <c r="E6269" s="20"/>
      <c r="F6269" s="20"/>
      <c r="G6269" s="29"/>
      <c r="H6269" s="20"/>
      <c r="I6269" s="20"/>
      <c r="J6269" s="13" t="s">
        <v>127</v>
      </c>
      <c r="K6269" s="17" t="n">
        <v>14749</v>
      </c>
      <c r="L6269" s="15" t="n">
        <v>1407</v>
      </c>
      <c r="M6269" s="11" t="n">
        <v>128</v>
      </c>
      <c r="N6269" s="12" t="n">
        <v>0.03</v>
      </c>
      <c r="O6269" s="12" t="n">
        <v>0.32</v>
      </c>
      <c r="P6269" s="12" t="n">
        <v>40.9</v>
      </c>
      <c r="Q6269" s="26"/>
    </row>
    <row r="6270" ht="22.5" customHeight="1">
      <c r="A6270" s="78"/>
      <c r="B6270" s="34"/>
      <c r="C6270" s="13"/>
      <c r="D6270" s="20"/>
      <c r="E6270" s="20"/>
      <c r="F6270" s="20"/>
      <c r="G6270" s="29"/>
      <c r="H6270" s="20"/>
      <c r="I6270" s="20"/>
      <c r="J6270" s="13" t="s">
        <v>128</v>
      </c>
      <c r="K6270" s="17" t="n">
        <v>22165</v>
      </c>
      <c r="L6270" s="15" t="n">
        <v>1944</v>
      </c>
      <c r="M6270" s="11" t="n">
        <v>179</v>
      </c>
      <c r="N6270" s="12" t="n">
        <v>0.03</v>
      </c>
      <c r="O6270" s="12" t="n">
        <v>0.31</v>
      </c>
      <c r="P6270" s="12" t="n">
        <v>55.16</v>
      </c>
      <c r="Q6270" s="26"/>
    </row>
    <row r="6271" ht="22.5" customHeight="1">
      <c r="A6271" s="78"/>
      <c r="B6271" s="34"/>
      <c r="C6271" s="13" t="n">
        <v>7815836</v>
      </c>
      <c r="D6271" s="13" t="s">
        <v>73</v>
      </c>
      <c r="E6271" s="13" t="s">
        <v>36</v>
      </c>
      <c r="F6271" s="13" t="s">
        <v>15</v>
      </c>
      <c r="G6271" s="24" t="n">
        <v>0.08</v>
      </c>
      <c r="H6271" s="13" t="n">
        <v>12000</v>
      </c>
      <c r="I6271" s="21" t="n">
        <f>G6271*H6271*7</f>
        <v>6720</v>
      </c>
      <c r="J6271" s="13" t="s">
        <v>126</v>
      </c>
      <c r="K6271" s="17" t="n">
        <v>13988</v>
      </c>
      <c r="L6271" s="15" t="n">
        <v>2820</v>
      </c>
      <c r="M6271" s="17" t="n">
        <v>96</v>
      </c>
      <c r="N6271" s="12" t="n">
        <v>0.003</v>
      </c>
      <c r="O6271" s="12" t="n">
        <v>0.101</v>
      </c>
      <c r="P6271" s="12" t="n">
        <v>9.675</v>
      </c>
      <c r="Q6271" s="23" t="n">
        <f>M6273/H6271</f>
        <v>0.209833333333333</v>
      </c>
    </row>
    <row r="6272" ht="22.5" customHeight="1">
      <c r="A6272" s="78"/>
      <c r="B6272" s="34"/>
      <c r="C6272" s="13"/>
      <c r="D6272" s="20"/>
      <c r="E6272" s="20"/>
      <c r="F6272" s="20"/>
      <c r="G6272" s="29"/>
      <c r="H6272" s="20"/>
      <c r="I6272" s="20"/>
      <c r="J6272" s="13" t="s">
        <v>127</v>
      </c>
      <c r="K6272" s="17" t="n">
        <v>181288</v>
      </c>
      <c r="L6272" s="15" t="n">
        <v>42827</v>
      </c>
      <c r="M6272" s="17" t="n">
        <v>948</v>
      </c>
      <c r="N6272" s="12" t="n">
        <v>0.002</v>
      </c>
      <c r="O6272" s="12" t="n">
        <v>0.096</v>
      </c>
      <c r="P6272" s="12" t="n">
        <v>91.47</v>
      </c>
      <c r="Q6272" s="26"/>
    </row>
    <row r="6273" ht="22.5" customHeight="1">
      <c r="A6273" s="78"/>
      <c r="B6273" s="34"/>
      <c r="C6273" s="13"/>
      <c r="D6273" s="20"/>
      <c r="E6273" s="20"/>
      <c r="F6273" s="20"/>
      <c r="G6273" s="29"/>
      <c r="H6273" s="20"/>
      <c r="I6273" s="20"/>
      <c r="J6273" s="13" t="s">
        <v>128</v>
      </c>
      <c r="K6273" s="17" t="n">
        <v>467131</v>
      </c>
      <c r="L6273" s="15" t="n">
        <v>114158</v>
      </c>
      <c r="M6273" s="17" t="n">
        <v>2518</v>
      </c>
      <c r="N6273" s="12" t="n">
        <v>0.002</v>
      </c>
      <c r="O6273" s="12" t="n">
        <v>0.097</v>
      </c>
      <c r="P6273" s="12" t="n">
        <v>243.985</v>
      </c>
      <c r="Q6273" s="26"/>
    </row>
    <row r="6274" ht="22.5" customHeight="1">
      <c r="A6274" s="78"/>
      <c r="B6274" s="34"/>
      <c r="C6274" s="13" t="n">
        <v>8312006</v>
      </c>
      <c r="D6274" s="13" t="s">
        <v>92</v>
      </c>
      <c r="E6274" s="13" t="s">
        <v>14</v>
      </c>
      <c r="F6274" s="13" t="s">
        <v>15</v>
      </c>
      <c r="G6274" s="24" t="n">
        <v>0.12</v>
      </c>
      <c r="H6274" s="14" t="n">
        <v>50</v>
      </c>
      <c r="I6274" s="21" t="n">
        <f>G6274*H6274*7</f>
        <v>42</v>
      </c>
      <c r="J6274" s="13" t="s">
        <v>126</v>
      </c>
      <c r="K6274" s="17" t="n">
        <v>17</v>
      </c>
      <c r="L6274" s="17" t="n">
        <v>5</v>
      </c>
      <c r="M6274" s="17" t="n">
        <v>0</v>
      </c>
      <c r="N6274" s="12" t="n">
        <v>0</v>
      </c>
      <c r="O6274" s="12" t="n">
        <v>0</v>
      </c>
      <c r="P6274" s="12" t="n">
        <v>0</v>
      </c>
      <c r="Q6274" s="23" t="n">
        <f>M6276/H6274</f>
        <v>0.92</v>
      </c>
    </row>
    <row r="6275" ht="22.5" customHeight="1">
      <c r="A6275" s="78"/>
      <c r="B6275" s="34"/>
      <c r="C6275" s="13"/>
      <c r="D6275" s="20"/>
      <c r="E6275" s="20"/>
      <c r="F6275" s="20"/>
      <c r="G6275" s="29"/>
      <c r="H6275" s="29"/>
      <c r="I6275" s="20"/>
      <c r="J6275" s="13" t="s">
        <v>127</v>
      </c>
      <c r="K6275" s="17" t="n">
        <v>7606</v>
      </c>
      <c r="L6275" s="15" t="n">
        <v>2318</v>
      </c>
      <c r="M6275" s="17" t="n">
        <v>41</v>
      </c>
      <c r="N6275" s="12" t="n">
        <v>0.002</v>
      </c>
      <c r="O6275" s="12" t="n">
        <v>0.12</v>
      </c>
      <c r="P6275" s="12" t="n">
        <v>4.92</v>
      </c>
      <c r="Q6275" s="26"/>
    </row>
    <row r="6276" ht="22.5" customHeight="1">
      <c r="A6276" s="78"/>
      <c r="B6276" s="34"/>
      <c r="C6276" s="13"/>
      <c r="D6276" s="20"/>
      <c r="E6276" s="20"/>
      <c r="F6276" s="20"/>
      <c r="G6276" s="29"/>
      <c r="H6276" s="29"/>
      <c r="I6276" s="20"/>
      <c r="J6276" s="13" t="s">
        <v>128</v>
      </c>
      <c r="K6276" s="17" t="n">
        <v>9647</v>
      </c>
      <c r="L6276" s="15" t="n">
        <v>2559</v>
      </c>
      <c r="M6276" s="17" t="n">
        <v>46</v>
      </c>
      <c r="N6276" s="12" t="n">
        <v>0.002</v>
      </c>
      <c r="O6276" s="12" t="n">
        <v>0.12</v>
      </c>
      <c r="P6276" s="12" t="n">
        <v>5.52</v>
      </c>
      <c r="Q6276" s="26"/>
    </row>
    <row r="6277" ht="22.5" customHeight="1">
      <c r="A6277" s="78"/>
      <c r="B6277" s="34"/>
      <c r="C6277" s="13" t="n">
        <v>91467820</v>
      </c>
      <c r="D6277" s="13" t="s">
        <v>74</v>
      </c>
      <c r="E6277" s="13" t="s">
        <v>36</v>
      </c>
      <c r="F6277" s="13" t="s">
        <v>15</v>
      </c>
      <c r="G6277" s="24" t="n">
        <v>0.1</v>
      </c>
      <c r="H6277" s="14" t="n">
        <v>300</v>
      </c>
      <c r="I6277" s="21" t="n">
        <f>G6277*H6277*7</f>
        <v>210</v>
      </c>
      <c r="J6277" s="13" t="s">
        <v>126</v>
      </c>
      <c r="K6277" s="17" t="n">
        <v>857</v>
      </c>
      <c r="L6277" s="15" t="n">
        <v>155</v>
      </c>
      <c r="M6277" s="17" t="n">
        <v>6</v>
      </c>
      <c r="N6277" s="12" t="n">
        <v>0.004</v>
      </c>
      <c r="O6277" s="12" t="n">
        <v>0.1</v>
      </c>
      <c r="P6277" s="12" t="n">
        <v>0.6</v>
      </c>
      <c r="Q6277" s="23" t="n">
        <f>M6279/H6277</f>
        <v>0.666666666666667</v>
      </c>
    </row>
    <row r="6278" ht="22.5" customHeight="1">
      <c r="A6278" s="78"/>
      <c r="B6278" s="34"/>
      <c r="C6278" s="13"/>
      <c r="D6278" s="20"/>
      <c r="E6278" s="20"/>
      <c r="F6278" s="20"/>
      <c r="G6278" s="29"/>
      <c r="H6278" s="29"/>
      <c r="I6278" s="20"/>
      <c r="J6278" s="13" t="s">
        <v>127</v>
      </c>
      <c r="K6278" s="17" t="n">
        <v>143717</v>
      </c>
      <c r="L6278" s="15" t="n">
        <v>44936</v>
      </c>
      <c r="M6278" s="17" t="n">
        <v>200</v>
      </c>
      <c r="N6278" s="12" t="n">
        <v>0</v>
      </c>
      <c r="O6278" s="12" t="n">
        <v>0.1</v>
      </c>
      <c r="P6278" s="12" t="n">
        <v>20</v>
      </c>
      <c r="Q6278" s="26"/>
    </row>
    <row r="6279" ht="22.5" customHeight="1">
      <c r="A6279" s="78"/>
      <c r="B6279" s="34"/>
      <c r="C6279" s="13"/>
      <c r="D6279" s="20"/>
      <c r="E6279" s="20"/>
      <c r="F6279" s="20"/>
      <c r="G6279" s="29"/>
      <c r="H6279" s="29"/>
      <c r="I6279" s="20"/>
      <c r="J6279" s="13" t="s">
        <v>128</v>
      </c>
      <c r="K6279" s="17" t="n">
        <v>157828</v>
      </c>
      <c r="L6279" s="15" t="n">
        <v>47743</v>
      </c>
      <c r="M6279" s="17" t="n">
        <v>200</v>
      </c>
      <c r="N6279" s="12" t="n">
        <v>0</v>
      </c>
      <c r="O6279" s="12" t="n">
        <v>0.1</v>
      </c>
      <c r="P6279" s="12" t="n">
        <v>20</v>
      </c>
      <c r="Q6279" s="26"/>
    </row>
    <row r="6280" ht="22.5" customHeight="1">
      <c r="A6280" s="78"/>
      <c r="B6280" s="34"/>
      <c r="C6280" s="13" t="n">
        <v>91467821</v>
      </c>
      <c r="D6280" s="13" t="s">
        <v>74</v>
      </c>
      <c r="E6280" s="13" t="s">
        <v>17</v>
      </c>
      <c r="F6280" s="13" t="s">
        <v>15</v>
      </c>
      <c r="G6280" s="24" t="n">
        <v>0.17</v>
      </c>
      <c r="H6280" s="14" t="n">
        <v>100</v>
      </c>
      <c r="I6280" s="21" t="n">
        <f>G6280*H6280*7</f>
        <v>119</v>
      </c>
      <c r="J6280" s="13" t="s">
        <v>126</v>
      </c>
      <c r="K6280" s="17" t="n">
        <v>1655</v>
      </c>
      <c r="L6280" s="17" t="n">
        <v>292</v>
      </c>
      <c r="M6280" s="17" t="n">
        <v>4</v>
      </c>
      <c r="N6280" s="12" t="n">
        <v>0.002</v>
      </c>
      <c r="O6280" s="12" t="n">
        <v>0.17</v>
      </c>
      <c r="P6280" s="12" t="n">
        <v>0.68</v>
      </c>
      <c r="Q6280" s="23" t="n">
        <f>M6282/H6280</f>
        <v>1</v>
      </c>
    </row>
    <row r="6281" ht="22.5" customHeight="1">
      <c r="A6281" s="78"/>
      <c r="B6281" s="34"/>
      <c r="C6281" s="13"/>
      <c r="D6281" s="20"/>
      <c r="E6281" s="20"/>
      <c r="F6281" s="20"/>
      <c r="G6281" s="29"/>
      <c r="H6281" s="29"/>
      <c r="I6281" s="20"/>
      <c r="J6281" s="13" t="s">
        <v>127</v>
      </c>
      <c r="K6281" s="17" t="n">
        <v>43586</v>
      </c>
      <c r="L6281" s="15" t="n">
        <v>8409</v>
      </c>
      <c r="M6281" s="17" t="n">
        <v>57</v>
      </c>
      <c r="N6281" s="12" t="n">
        <v>0.001</v>
      </c>
      <c r="O6281" s="12" t="n">
        <v>0.17</v>
      </c>
      <c r="P6281" s="12" t="n">
        <v>9.69</v>
      </c>
      <c r="Q6281" s="26"/>
    </row>
    <row r="6282" ht="22.5" customHeight="1">
      <c r="A6282" s="78"/>
      <c r="B6282" s="34"/>
      <c r="C6282" s="13"/>
      <c r="D6282" s="20"/>
      <c r="E6282" s="20"/>
      <c r="F6282" s="20"/>
      <c r="G6282" s="29"/>
      <c r="H6282" s="29"/>
      <c r="I6282" s="20"/>
      <c r="J6282" s="13" t="s">
        <v>128</v>
      </c>
      <c r="K6282" s="17" t="n">
        <v>105073</v>
      </c>
      <c r="L6282" s="15" t="n">
        <v>17124</v>
      </c>
      <c r="M6282" s="17" t="n">
        <v>100</v>
      </c>
      <c r="N6282" s="12" t="n">
        <v>0.001</v>
      </c>
      <c r="O6282" s="12" t="n">
        <v>0.17</v>
      </c>
      <c r="P6282" s="12" t="n">
        <v>17</v>
      </c>
      <c r="Q6282" s="26"/>
    </row>
    <row r="6283" ht="22.5" customHeight="1">
      <c r="A6283" s="78"/>
      <c r="B6283" s="34"/>
      <c r="C6283" s="13" t="n">
        <v>10295313</v>
      </c>
      <c r="D6283" s="13" t="s">
        <v>92</v>
      </c>
      <c r="E6283" s="13" t="s">
        <v>14</v>
      </c>
      <c r="F6283" s="13" t="s">
        <v>15</v>
      </c>
      <c r="G6283" s="24" t="n">
        <v>3</v>
      </c>
      <c r="H6283" s="14" t="n">
        <v>100</v>
      </c>
      <c r="I6283" s="21" t="n">
        <f>G6283*H6283*7</f>
        <v>2100</v>
      </c>
      <c r="J6283" s="13" t="s">
        <v>126</v>
      </c>
      <c r="K6283" s="17" t="n">
        <v>3</v>
      </c>
      <c r="L6283" s="15" t="n">
        <v>0</v>
      </c>
      <c r="M6283" s="17" t="n">
        <v>0</v>
      </c>
      <c r="N6283" s="12" t="n">
        <v>0</v>
      </c>
      <c r="O6283" s="12" t="n">
        <v>0</v>
      </c>
      <c r="P6283" s="12" t="n">
        <v>0</v>
      </c>
      <c r="Q6283" s="23" t="n">
        <f>M6285/H6283</f>
        <v>0</v>
      </c>
    </row>
    <row r="6284" ht="22.5" customHeight="1">
      <c r="A6284" s="78"/>
      <c r="B6284" s="34"/>
      <c r="C6284" s="13"/>
      <c r="D6284" s="20"/>
      <c r="E6284" s="20"/>
      <c r="F6284" s="20"/>
      <c r="G6284" s="29"/>
      <c r="H6284" s="29"/>
      <c r="I6284" s="20"/>
      <c r="J6284" s="13" t="s">
        <v>127</v>
      </c>
      <c r="K6284" s="17" t="n">
        <v>476</v>
      </c>
      <c r="L6284" s="15" t="n">
        <v>0</v>
      </c>
      <c r="M6284" s="17" t="n">
        <v>0</v>
      </c>
      <c r="N6284" s="12" t="n">
        <v>0</v>
      </c>
      <c r="O6284" s="12" t="n">
        <v>0</v>
      </c>
      <c r="P6284" s="12" t="n">
        <v>0</v>
      </c>
      <c r="Q6284" s="26"/>
    </row>
    <row r="6285" ht="22.5" customHeight="1">
      <c r="A6285" s="78"/>
      <c r="B6285" s="34"/>
      <c r="C6285" s="13"/>
      <c r="D6285" s="20"/>
      <c r="E6285" s="20"/>
      <c r="F6285" s="20"/>
      <c r="G6285" s="29"/>
      <c r="H6285" s="29"/>
      <c r="I6285" s="20"/>
      <c r="J6285" s="13" t="s">
        <v>128</v>
      </c>
      <c r="K6285" s="17" t="n">
        <v>678</v>
      </c>
      <c r="L6285" s="17" t="n">
        <v>2</v>
      </c>
      <c r="M6285" s="17" t="n">
        <v>0</v>
      </c>
      <c r="N6285" s="12" t="n">
        <v>0</v>
      </c>
      <c r="O6285" s="12" t="n">
        <v>0</v>
      </c>
      <c r="P6285" s="12" t="n">
        <v>0</v>
      </c>
      <c r="Q6285" s="26"/>
    </row>
    <row r="6286" ht="22.5" customHeight="1">
      <c r="A6286" s="78"/>
      <c r="B6286" s="34"/>
      <c r="C6286" s="13" t="n">
        <v>91496145</v>
      </c>
      <c r="D6286" s="13" t="s">
        <v>74</v>
      </c>
      <c r="E6286" s="13" t="s">
        <v>71</v>
      </c>
      <c r="F6286" s="13" t="s">
        <v>15</v>
      </c>
      <c r="G6286" s="24" t="n">
        <v>0.14</v>
      </c>
      <c r="H6286" s="14" t="n">
        <v>50</v>
      </c>
      <c r="I6286" s="21" t="n">
        <f>G6286*H6286*7</f>
        <v>49</v>
      </c>
      <c r="J6286" s="13" t="s">
        <v>126</v>
      </c>
      <c r="K6286" s="17" t="n">
        <v>636</v>
      </c>
      <c r="L6286" s="17" t="n">
        <v>82</v>
      </c>
      <c r="M6286" s="17" t="n">
        <v>2</v>
      </c>
      <c r="N6286" s="12" t="n">
        <v>0.004</v>
      </c>
      <c r="O6286" s="12" t="n">
        <v>0.15</v>
      </c>
      <c r="P6286" s="12" t="n">
        <v>0.3</v>
      </c>
      <c r="Q6286" s="23" t="n">
        <f>M6288/H6286</f>
        <v>1</v>
      </c>
    </row>
    <row r="6287" ht="22.5" customHeight="1">
      <c r="A6287" s="78"/>
      <c r="B6287" s="34"/>
      <c r="C6287" s="13"/>
      <c r="D6287" s="20"/>
      <c r="E6287" s="20"/>
      <c r="F6287" s="20"/>
      <c r="G6287" s="29"/>
      <c r="H6287" s="29"/>
      <c r="I6287" s="20"/>
      <c r="J6287" s="13" t="s">
        <v>127</v>
      </c>
      <c r="K6287" s="17" t="n">
        <v>44287</v>
      </c>
      <c r="L6287" s="15" t="n">
        <v>12079</v>
      </c>
      <c r="M6287" s="17" t="n">
        <v>50</v>
      </c>
      <c r="N6287" s="12" t="n">
        <v>0.001</v>
      </c>
      <c r="O6287" s="12" t="n">
        <v>0.15</v>
      </c>
      <c r="P6287" s="12" t="n">
        <v>7.5</v>
      </c>
      <c r="Q6287" s="26"/>
    </row>
    <row r="6288" ht="22.5" customHeight="1">
      <c r="A6288" s="78"/>
      <c r="B6288" s="34"/>
      <c r="C6288" s="13"/>
      <c r="D6288" s="20"/>
      <c r="E6288" s="20"/>
      <c r="F6288" s="20"/>
      <c r="G6288" s="29"/>
      <c r="H6288" s="29"/>
      <c r="I6288" s="20"/>
      <c r="J6288" s="13" t="s">
        <v>128</v>
      </c>
      <c r="K6288" s="17" t="n">
        <v>61650</v>
      </c>
      <c r="L6288" s="15" t="n">
        <v>14814</v>
      </c>
      <c r="M6288" s="17" t="n">
        <v>50</v>
      </c>
      <c r="N6288" s="12" t="n">
        <v>0.001</v>
      </c>
      <c r="O6288" s="12" t="n">
        <v>0.15</v>
      </c>
      <c r="P6288" s="12" t="n">
        <v>7.5</v>
      </c>
      <c r="Q6288" s="26"/>
    </row>
    <row r="6289" ht="22.5" customHeight="1">
      <c r="A6289" s="78"/>
      <c r="B6289" s="34"/>
      <c r="C6289" s="13" t="n">
        <v>91496146</v>
      </c>
      <c r="D6289" s="13" t="s">
        <v>74</v>
      </c>
      <c r="E6289" s="13" t="s">
        <v>46</v>
      </c>
      <c r="F6289" s="13" t="s">
        <v>15</v>
      </c>
      <c r="G6289" s="24" t="n">
        <v>0.14</v>
      </c>
      <c r="H6289" s="14" t="n">
        <v>200</v>
      </c>
      <c r="I6289" s="21" t="n">
        <f>G6289*H6289*7</f>
        <v>196</v>
      </c>
      <c r="J6289" s="13" t="s">
        <v>126</v>
      </c>
      <c r="K6289" s="17" t="n">
        <v>1622</v>
      </c>
      <c r="L6289" s="17" t="n">
        <v>531</v>
      </c>
      <c r="M6289" s="17" t="n">
        <v>8</v>
      </c>
      <c r="N6289" s="12" t="n">
        <v>0.002</v>
      </c>
      <c r="O6289" s="12" t="n">
        <v>0.14</v>
      </c>
      <c r="P6289" s="12" t="n">
        <v>1.12</v>
      </c>
      <c r="Q6289" s="23" t="n">
        <f>M6291/H6289</f>
        <v>1</v>
      </c>
    </row>
    <row r="6290" ht="22.5" customHeight="1">
      <c r="A6290" s="78"/>
      <c r="B6290" s="34"/>
      <c r="C6290" s="13"/>
      <c r="D6290" s="20"/>
      <c r="E6290" s="20"/>
      <c r="F6290" s="20"/>
      <c r="G6290" s="29"/>
      <c r="H6290" s="29"/>
      <c r="I6290" s="20"/>
      <c r="J6290" s="13" t="s">
        <v>127</v>
      </c>
      <c r="K6290" s="17" t="n">
        <v>34346</v>
      </c>
      <c r="L6290" s="15" t="n">
        <v>10823</v>
      </c>
      <c r="M6290" s="17" t="n">
        <v>155</v>
      </c>
      <c r="N6290" s="12" t="n">
        <v>0.002</v>
      </c>
      <c r="O6290" s="12" t="n">
        <v>0.14</v>
      </c>
      <c r="P6290" s="12" t="n">
        <v>21.7</v>
      </c>
      <c r="Q6290" s="26"/>
    </row>
    <row r="6291" ht="22.5" customHeight="1">
      <c r="A6291" s="78"/>
      <c r="B6291" s="34"/>
      <c r="C6291" s="13"/>
      <c r="D6291" s="20"/>
      <c r="E6291" s="20"/>
      <c r="F6291" s="20"/>
      <c r="G6291" s="29"/>
      <c r="H6291" s="29"/>
      <c r="I6291" s="20"/>
      <c r="J6291" s="13" t="s">
        <v>128</v>
      </c>
      <c r="K6291" s="17" t="n">
        <v>66263</v>
      </c>
      <c r="L6291" s="15" t="n">
        <v>17386</v>
      </c>
      <c r="M6291" s="17" t="n">
        <v>200</v>
      </c>
      <c r="N6291" s="12" t="n">
        <v>0.002</v>
      </c>
      <c r="O6291" s="12" t="n">
        <v>0.14</v>
      </c>
      <c r="P6291" s="12" t="n">
        <v>28</v>
      </c>
      <c r="Q6291" s="26"/>
    </row>
    <row r="6292" ht="22.5" customHeight="1">
      <c r="A6292" s="78"/>
      <c r="B6292" s="34"/>
      <c r="C6292" s="13" t="n">
        <v>91496147</v>
      </c>
      <c r="D6292" s="13" t="s">
        <v>74</v>
      </c>
      <c r="E6292" s="13" t="s">
        <v>11</v>
      </c>
      <c r="F6292" s="13" t="s">
        <v>15</v>
      </c>
      <c r="G6292" s="24" t="n">
        <v>0.14</v>
      </c>
      <c r="H6292" s="14" t="n">
        <v>150</v>
      </c>
      <c r="I6292" s="21" t="n">
        <f>G6292*H6292*7</f>
        <v>147</v>
      </c>
      <c r="J6292" s="13" t="s">
        <v>126</v>
      </c>
      <c r="K6292" s="17" t="n">
        <v>1642</v>
      </c>
      <c r="L6292" s="15" t="n">
        <v>366</v>
      </c>
      <c r="M6292" s="17" t="n">
        <v>10</v>
      </c>
      <c r="N6292" s="12" t="n">
        <v>0.004</v>
      </c>
      <c r="O6292" s="12" t="n">
        <v>0.13</v>
      </c>
      <c r="P6292" s="12" t="n">
        <v>1.3</v>
      </c>
      <c r="Q6292" s="23" t="n">
        <f>M6294/H6292</f>
        <v>0.9</v>
      </c>
    </row>
    <row r="6293" ht="22.5" customHeight="1">
      <c r="A6293" s="78"/>
      <c r="B6293" s="34"/>
      <c r="C6293" s="13"/>
      <c r="D6293" s="20"/>
      <c r="E6293" s="20"/>
      <c r="F6293" s="20"/>
      <c r="G6293" s="29"/>
      <c r="H6293" s="29"/>
      <c r="I6293" s="20"/>
      <c r="J6293" s="13" t="s">
        <v>127</v>
      </c>
      <c r="K6293" s="17" t="n">
        <v>14995</v>
      </c>
      <c r="L6293" s="15" t="n">
        <v>3149</v>
      </c>
      <c r="M6293" s="17" t="n">
        <v>98</v>
      </c>
      <c r="N6293" s="12" t="n">
        <v>0.004</v>
      </c>
      <c r="O6293" s="12" t="n">
        <v>0.13</v>
      </c>
      <c r="P6293" s="12" t="n">
        <v>12.74</v>
      </c>
      <c r="Q6293" s="26"/>
    </row>
    <row r="6294" ht="22.5" customHeight="1">
      <c r="A6294" s="78"/>
      <c r="B6294" s="34"/>
      <c r="C6294" s="13"/>
      <c r="D6294" s="20"/>
      <c r="E6294" s="20"/>
      <c r="F6294" s="20"/>
      <c r="G6294" s="29"/>
      <c r="H6294" s="29"/>
      <c r="I6294" s="20"/>
      <c r="J6294" s="13" t="s">
        <v>128</v>
      </c>
      <c r="K6294" s="17" t="n">
        <v>87897</v>
      </c>
      <c r="L6294" s="15" t="n">
        <v>19735</v>
      </c>
      <c r="M6294" s="17" t="n">
        <v>135</v>
      </c>
      <c r="N6294" s="12" t="n">
        <v>0.001</v>
      </c>
      <c r="O6294" s="12" t="n">
        <v>0.13</v>
      </c>
      <c r="P6294" s="12" t="n">
        <v>17.55</v>
      </c>
      <c r="Q6294" s="26"/>
    </row>
    <row r="6295" ht="22.5" customHeight="1">
      <c r="A6295" s="78"/>
      <c r="B6295" s="34"/>
      <c r="C6295" s="13" t="n">
        <v>91496148</v>
      </c>
      <c r="D6295" s="13" t="s">
        <v>74</v>
      </c>
      <c r="E6295" s="13" t="s">
        <v>14</v>
      </c>
      <c r="F6295" s="13" t="s">
        <v>15</v>
      </c>
      <c r="G6295" s="24" t="n">
        <v>0.15</v>
      </c>
      <c r="H6295" s="14" t="n">
        <v>160</v>
      </c>
      <c r="I6295" s="21" t="n">
        <f>G6295*H6295*7</f>
        <v>168</v>
      </c>
      <c r="J6295" s="13" t="s">
        <v>126</v>
      </c>
      <c r="K6295" s="17" t="n">
        <v>17</v>
      </c>
      <c r="L6295" s="15" t="n">
        <v>0</v>
      </c>
      <c r="M6295" s="17" t="n">
        <v>0</v>
      </c>
      <c r="N6295" s="12" t="n">
        <v>0</v>
      </c>
      <c r="O6295" s="12" t="n">
        <v>0</v>
      </c>
      <c r="P6295" s="12" t="n">
        <v>0</v>
      </c>
      <c r="Q6295" s="23" t="n">
        <f>M6297/H6295</f>
        <v>1</v>
      </c>
    </row>
    <row r="6296" ht="22.5" customHeight="1">
      <c r="A6296" s="78"/>
      <c r="B6296" s="34"/>
      <c r="C6296" s="13"/>
      <c r="D6296" s="20"/>
      <c r="E6296" s="20"/>
      <c r="F6296" s="20"/>
      <c r="G6296" s="29"/>
      <c r="H6296" s="29"/>
      <c r="I6296" s="20"/>
      <c r="J6296" s="13" t="s">
        <v>127</v>
      </c>
      <c r="K6296" s="17" t="n">
        <v>28133</v>
      </c>
      <c r="L6296" s="15" t="n">
        <v>10831</v>
      </c>
      <c r="M6296" s="17" t="n">
        <v>160</v>
      </c>
      <c r="N6296" s="12" t="n">
        <v>0.002</v>
      </c>
      <c r="O6296" s="12" t="n">
        <v>0.15</v>
      </c>
      <c r="P6296" s="12" t="n">
        <v>24</v>
      </c>
      <c r="Q6296" s="26"/>
    </row>
    <row r="6297" ht="22.5" customHeight="1">
      <c r="A6297" s="78"/>
      <c r="B6297" s="34"/>
      <c r="C6297" s="13"/>
      <c r="D6297" s="20"/>
      <c r="E6297" s="20"/>
      <c r="F6297" s="20"/>
      <c r="G6297" s="29"/>
      <c r="H6297" s="29"/>
      <c r="I6297" s="20"/>
      <c r="J6297" s="13" t="s">
        <v>128</v>
      </c>
      <c r="K6297" s="17" t="n">
        <v>30204</v>
      </c>
      <c r="L6297" s="15" t="n">
        <v>11030</v>
      </c>
      <c r="M6297" s="17" t="n">
        <v>160</v>
      </c>
      <c r="N6297" s="12" t="n">
        <v>0.002</v>
      </c>
      <c r="O6297" s="12" t="n">
        <v>0.15</v>
      </c>
      <c r="P6297" s="12" t="n">
        <v>24</v>
      </c>
      <c r="Q6297" s="26"/>
    </row>
    <row r="6298" ht="22.5" customHeight="1">
      <c r="A6298" s="78"/>
      <c r="B6298" s="34"/>
      <c r="C6298" s="13" t="n">
        <v>10765365</v>
      </c>
      <c r="D6298" s="13" t="s">
        <v>75</v>
      </c>
      <c r="E6298" s="13" t="s">
        <v>71</v>
      </c>
      <c r="F6298" s="13" t="s">
        <v>15</v>
      </c>
      <c r="G6298" s="24" t="n">
        <v>0.19</v>
      </c>
      <c r="H6298" s="14" t="n">
        <v>100</v>
      </c>
      <c r="I6298" s="21" t="n">
        <f>G6298*H6298*7</f>
        <v>133</v>
      </c>
      <c r="J6298" s="13" t="s">
        <v>126</v>
      </c>
      <c r="K6298" s="17" t="n">
        <v>8104</v>
      </c>
      <c r="L6298" s="17" t="n">
        <v>90</v>
      </c>
      <c r="M6298" s="17" t="n">
        <v>5</v>
      </c>
      <c r="N6298" s="12" t="n">
        <v>0.01</v>
      </c>
      <c r="O6298" s="12" t="n">
        <v>0.182</v>
      </c>
      <c r="P6298" s="12" t="n">
        <v>0.91</v>
      </c>
      <c r="Q6298" s="23" t="n">
        <f>M6300/H6298</f>
        <v>1</v>
      </c>
    </row>
    <row r="6299" ht="22.5" customHeight="1">
      <c r="A6299" s="78"/>
      <c r="B6299" s="34"/>
      <c r="C6299" s="13"/>
      <c r="D6299" s="20"/>
      <c r="E6299" s="20"/>
      <c r="F6299" s="20"/>
      <c r="G6299" s="29"/>
      <c r="H6299" s="29"/>
      <c r="I6299" s="20"/>
      <c r="J6299" s="13" t="s">
        <v>127</v>
      </c>
      <c r="K6299" s="17" t="n">
        <v>50851</v>
      </c>
      <c r="L6299" s="15" t="n">
        <v>645</v>
      </c>
      <c r="M6299" s="17" t="n">
        <v>97</v>
      </c>
      <c r="N6299" s="12" t="n">
        <v>0.027</v>
      </c>
      <c r="O6299" s="12" t="n">
        <v>0.18</v>
      </c>
      <c r="P6299" s="12" t="n">
        <v>17.5</v>
      </c>
      <c r="Q6299" s="26"/>
    </row>
    <row r="6300" ht="22.5" customHeight="1">
      <c r="A6300" s="78"/>
      <c r="B6300" s="34"/>
      <c r="C6300" s="13"/>
      <c r="D6300" s="20"/>
      <c r="E6300" s="20"/>
      <c r="F6300" s="20"/>
      <c r="G6300" s="29"/>
      <c r="H6300" s="29"/>
      <c r="I6300" s="20"/>
      <c r="J6300" s="13" t="s">
        <v>128</v>
      </c>
      <c r="K6300" s="17" t="n">
        <v>149436</v>
      </c>
      <c r="L6300" s="15" t="n">
        <v>1584</v>
      </c>
      <c r="M6300" s="17" t="n">
        <v>100</v>
      </c>
      <c r="N6300" s="12" t="n">
        <v>0.011</v>
      </c>
      <c r="O6300" s="12" t="n">
        <v>0.18</v>
      </c>
      <c r="P6300" s="12" t="n">
        <v>18.04</v>
      </c>
      <c r="Q6300" s="26"/>
    </row>
    <row r="6301" ht="22.5" customHeight="1">
      <c r="A6301" s="78"/>
      <c r="B6301" s="34"/>
      <c r="C6301" s="13" t="n">
        <v>11079953</v>
      </c>
      <c r="D6301" s="13" t="s">
        <v>72</v>
      </c>
      <c r="E6301" s="13" t="s">
        <v>36</v>
      </c>
      <c r="F6301" s="13" t="s">
        <v>15</v>
      </c>
      <c r="G6301" s="24" t="n">
        <v>0.8</v>
      </c>
      <c r="H6301" s="14" t="n">
        <v>100</v>
      </c>
      <c r="I6301" s="21" t="n">
        <f>G6301*H6301*7</f>
        <v>560</v>
      </c>
      <c r="J6301" s="13" t="s">
        <v>126</v>
      </c>
      <c r="K6301" s="17" t="n">
        <v>2</v>
      </c>
      <c r="L6301" s="15" t="n">
        <v>0</v>
      </c>
      <c r="M6301" s="17" t="n">
        <v>0</v>
      </c>
      <c r="N6301" s="12" t="n">
        <v>0</v>
      </c>
      <c r="O6301" s="12" t="n">
        <v>0</v>
      </c>
      <c r="P6301" s="12" t="n">
        <v>0</v>
      </c>
      <c r="Q6301" s="23" t="n">
        <f>M6303/H6301</f>
        <v>0</v>
      </c>
    </row>
    <row r="6302" ht="22.5" customHeight="1">
      <c r="A6302" s="78"/>
      <c r="B6302" s="34"/>
      <c r="C6302" s="13"/>
      <c r="D6302" s="20"/>
      <c r="E6302" s="20"/>
      <c r="F6302" s="20"/>
      <c r="G6302" s="29"/>
      <c r="H6302" s="29"/>
      <c r="I6302" s="20"/>
      <c r="J6302" s="13" t="s">
        <v>127</v>
      </c>
      <c r="K6302" s="17" t="n">
        <v>14</v>
      </c>
      <c r="L6302" s="17" t="n">
        <v>6</v>
      </c>
      <c r="M6302" s="17" t="n">
        <v>0</v>
      </c>
      <c r="N6302" s="12" t="n">
        <v>0</v>
      </c>
      <c r="O6302" s="12" t="n">
        <v>0</v>
      </c>
      <c r="P6302" s="12" t="n">
        <v>0</v>
      </c>
      <c r="Q6302" s="26"/>
    </row>
    <row r="6303" ht="22.5" customHeight="1">
      <c r="A6303" s="78"/>
      <c r="B6303" s="34"/>
      <c r="C6303" s="13"/>
      <c r="D6303" s="20"/>
      <c r="E6303" s="20"/>
      <c r="F6303" s="20"/>
      <c r="G6303" s="29"/>
      <c r="H6303" s="29"/>
      <c r="I6303" s="20"/>
      <c r="J6303" s="13" t="s">
        <v>128</v>
      </c>
      <c r="K6303" s="17" t="n">
        <v>24</v>
      </c>
      <c r="L6303" s="17" t="n">
        <v>9</v>
      </c>
      <c r="M6303" s="17" t="n">
        <v>0</v>
      </c>
      <c r="N6303" s="12" t="n">
        <v>0</v>
      </c>
      <c r="O6303" s="12" t="n">
        <v>0</v>
      </c>
      <c r="P6303" s="12" t="n">
        <v>0</v>
      </c>
      <c r="Q6303" s="26"/>
    </row>
    <row r="6304" ht="22.5" customHeight="1">
      <c r="A6304" s="78"/>
      <c r="B6304" s="34"/>
      <c r="C6304" s="13" t="n">
        <v>9535696</v>
      </c>
      <c r="D6304" s="13" t="s">
        <v>97</v>
      </c>
      <c r="E6304" s="13" t="s">
        <v>36</v>
      </c>
      <c r="F6304" s="13" t="s">
        <v>15</v>
      </c>
      <c r="G6304" s="24" t="n">
        <v>0.1</v>
      </c>
      <c r="H6304" s="14" t="n">
        <v>100</v>
      </c>
      <c r="I6304" s="21" t="n">
        <f>G6304*H6304*7</f>
        <v>70</v>
      </c>
      <c r="J6304" s="13" t="s">
        <v>126</v>
      </c>
      <c r="K6304" s="17" t="n">
        <v>1725</v>
      </c>
      <c r="L6304" s="17" t="n">
        <v>89</v>
      </c>
      <c r="M6304" s="17" t="n">
        <v>0</v>
      </c>
      <c r="N6304" s="12" t="n">
        <v>0</v>
      </c>
      <c r="O6304" s="12" t="n">
        <v>0</v>
      </c>
      <c r="P6304" s="12" t="n">
        <v>0</v>
      </c>
      <c r="Q6304" s="23" t="n">
        <f>M6306/H6304</f>
        <v>0</v>
      </c>
    </row>
    <row r="6305" ht="22.5" customHeight="1">
      <c r="A6305" s="78"/>
      <c r="B6305" s="34"/>
      <c r="C6305" s="13"/>
      <c r="D6305" s="20"/>
      <c r="E6305" s="20"/>
      <c r="F6305" s="20"/>
      <c r="G6305" s="29"/>
      <c r="H6305" s="29"/>
      <c r="I6305" s="20"/>
      <c r="J6305" s="13" t="s">
        <v>127</v>
      </c>
      <c r="K6305" s="17" t="n">
        <v>24442</v>
      </c>
      <c r="L6305" s="15" t="n">
        <v>2017</v>
      </c>
      <c r="M6305" s="17" t="n">
        <v>0</v>
      </c>
      <c r="N6305" s="12" t="n">
        <v>0</v>
      </c>
      <c r="O6305" s="12" t="n">
        <v>0</v>
      </c>
      <c r="P6305" s="12" t="n">
        <v>0</v>
      </c>
      <c r="Q6305" s="26"/>
    </row>
    <row r="6306" ht="22.5" customHeight="1">
      <c r="A6306" s="78"/>
      <c r="B6306" s="34"/>
      <c r="C6306" s="13"/>
      <c r="D6306" s="20"/>
      <c r="E6306" s="20"/>
      <c r="F6306" s="20"/>
      <c r="G6306" s="29"/>
      <c r="H6306" s="29"/>
      <c r="I6306" s="20"/>
      <c r="J6306" s="13" t="s">
        <v>128</v>
      </c>
      <c r="K6306" s="17" t="n">
        <v>53469</v>
      </c>
      <c r="L6306" s="15" t="n">
        <v>3472</v>
      </c>
      <c r="M6306" s="17" t="n">
        <v>0</v>
      </c>
      <c r="N6306" s="12" t="n">
        <v>0</v>
      </c>
      <c r="O6306" s="12" t="n">
        <v>0</v>
      </c>
      <c r="P6306" s="12" t="n">
        <v>0</v>
      </c>
      <c r="Q6306" s="26"/>
    </row>
    <row r="6307" ht="22.5" customHeight="1">
      <c r="A6307" s="78"/>
      <c r="B6307" s="34"/>
      <c r="C6307" s="13" t="n">
        <v>11690181</v>
      </c>
      <c r="D6307" s="13" t="s">
        <v>76</v>
      </c>
      <c r="E6307" s="13" t="s">
        <v>14</v>
      </c>
      <c r="F6307" s="13" t="s">
        <v>15</v>
      </c>
      <c r="G6307" s="24" t="n">
        <v>0.45</v>
      </c>
      <c r="H6307" s="14" t="n">
        <v>500</v>
      </c>
      <c r="I6307" s="21" t="n">
        <f>G6307*H6307*7</f>
        <v>1575</v>
      </c>
      <c r="J6307" s="13" t="s">
        <v>126</v>
      </c>
      <c r="K6307" s="17" t="n">
        <v>33325</v>
      </c>
      <c r="L6307" s="17" t="n">
        <v>333</v>
      </c>
      <c r="M6307" s="17" t="n">
        <v>7</v>
      </c>
      <c r="N6307" s="12" t="n">
        <v>0.009</v>
      </c>
      <c r="O6307" s="12" t="n">
        <v>0.42</v>
      </c>
      <c r="P6307" s="12" t="n">
        <v>2.94</v>
      </c>
      <c r="Q6307" s="23" t="n">
        <f>M6309/H6307</f>
        <v>1</v>
      </c>
    </row>
    <row r="6308" ht="22.5" customHeight="1">
      <c r="A6308" s="78"/>
      <c r="B6308" s="34"/>
      <c r="C6308" s="13"/>
      <c r="D6308" s="20"/>
      <c r="E6308" s="20"/>
      <c r="F6308" s="20"/>
      <c r="G6308" s="29"/>
      <c r="H6308" s="29"/>
      <c r="I6308" s="20"/>
      <c r="J6308" s="13" t="s">
        <v>127</v>
      </c>
      <c r="K6308" s="17" t="n">
        <v>305774</v>
      </c>
      <c r="L6308" s="15" t="n">
        <v>6651</v>
      </c>
      <c r="M6308" s="17" t="n">
        <v>268</v>
      </c>
      <c r="N6308" s="12" t="n">
        <v>0.017</v>
      </c>
      <c r="O6308" s="12" t="n">
        <v>0.42</v>
      </c>
      <c r="P6308" s="12" t="n">
        <v>112.58</v>
      </c>
      <c r="Q6308" s="26"/>
    </row>
    <row r="6309" ht="22.5" customHeight="1">
      <c r="A6309" s="78"/>
      <c r="B6309" s="34"/>
      <c r="C6309" s="13"/>
      <c r="D6309" s="20"/>
      <c r="E6309" s="20"/>
      <c r="F6309" s="20"/>
      <c r="G6309" s="29"/>
      <c r="H6309" s="29"/>
      <c r="I6309" s="20"/>
      <c r="J6309" s="13" t="s">
        <v>128</v>
      </c>
      <c r="K6309" s="17" t="n">
        <v>533530</v>
      </c>
      <c r="L6309" s="15" t="n">
        <v>26990</v>
      </c>
      <c r="M6309" s="17" t="n">
        <v>500</v>
      </c>
      <c r="N6309" s="12" t="n">
        <v>0.008</v>
      </c>
      <c r="O6309" s="12" t="n">
        <v>0.42</v>
      </c>
      <c r="P6309" s="12" t="n">
        <v>210.02</v>
      </c>
      <c r="Q6309" s="26"/>
    </row>
    <row r="6310" ht="22.5" customHeight="1">
      <c r="A6310" s="78"/>
      <c r="B6310" s="34"/>
      <c r="C6310" s="13" t="n">
        <v>11836152</v>
      </c>
      <c r="D6310" s="13" t="s">
        <v>73</v>
      </c>
      <c r="E6310" s="13" t="s">
        <v>36</v>
      </c>
      <c r="F6310" s="13" t="s">
        <v>15</v>
      </c>
      <c r="G6310" s="24" t="n">
        <v>0.09</v>
      </c>
      <c r="H6310" s="14" t="n">
        <v>100</v>
      </c>
      <c r="I6310" s="21" t="n">
        <f>G6310*H6310*7</f>
        <v>63</v>
      </c>
      <c r="J6310" s="13" t="s">
        <v>126</v>
      </c>
      <c r="K6310" s="17" t="n">
        <v>58</v>
      </c>
      <c r="L6310" s="15" t="n">
        <v>2</v>
      </c>
      <c r="M6310" s="17" t="n">
        <v>0</v>
      </c>
      <c r="N6310" s="12" t="n">
        <v>0</v>
      </c>
      <c r="O6310" s="12" t="n">
        <v>0</v>
      </c>
      <c r="P6310" s="12" t="n">
        <v>0</v>
      </c>
      <c r="Q6310" s="23" t="n">
        <f>M6312/H6310</f>
        <v>0.02</v>
      </c>
    </row>
    <row r="6311" ht="22.5" customHeight="1">
      <c r="A6311" s="78"/>
      <c r="B6311" s="34"/>
      <c r="C6311" s="13"/>
      <c r="D6311" s="20"/>
      <c r="E6311" s="20"/>
      <c r="F6311" s="20"/>
      <c r="G6311" s="29"/>
      <c r="H6311" s="29"/>
      <c r="I6311" s="20"/>
      <c r="J6311" s="13" t="s">
        <v>127</v>
      </c>
      <c r="K6311" s="17" t="n">
        <v>676</v>
      </c>
      <c r="L6311" s="15" t="n">
        <v>95</v>
      </c>
      <c r="M6311" s="17" t="n">
        <v>1</v>
      </c>
      <c r="N6311" s="12" t="n">
        <v>0.001</v>
      </c>
      <c r="O6311" s="12" t="n">
        <v>0.09</v>
      </c>
      <c r="P6311" s="12" t="n">
        <v>0.09</v>
      </c>
      <c r="Q6311" s="26"/>
    </row>
    <row r="6312" ht="22.5" customHeight="1">
      <c r="A6312" s="78"/>
      <c r="B6312" s="34"/>
      <c r="C6312" s="13"/>
      <c r="D6312" s="20"/>
      <c r="E6312" s="20"/>
      <c r="F6312" s="20"/>
      <c r="G6312" s="29"/>
      <c r="H6312" s="29"/>
      <c r="I6312" s="20"/>
      <c r="J6312" s="13" t="s">
        <v>128</v>
      </c>
      <c r="K6312" s="17" t="n">
        <v>1439</v>
      </c>
      <c r="L6312" s="15" t="n">
        <v>206</v>
      </c>
      <c r="M6312" s="17" t="n">
        <v>2</v>
      </c>
      <c r="N6312" s="12" t="n">
        <v>0.001</v>
      </c>
      <c r="O6312" s="12" t="n">
        <v>0.09</v>
      </c>
      <c r="P6312" s="12" t="n">
        <v>0.18</v>
      </c>
      <c r="Q6312" s="26"/>
    </row>
    <row r="6313" ht="22.5" customHeight="1">
      <c r="A6313" s="78"/>
      <c r="B6313" s="34"/>
      <c r="C6313" s="13" t="n">
        <v>11862336</v>
      </c>
      <c r="D6313" s="13" t="s">
        <v>69</v>
      </c>
      <c r="E6313" s="13" t="s">
        <v>42</v>
      </c>
      <c r="F6313" s="13" t="s">
        <v>15</v>
      </c>
      <c r="G6313" s="24" t="n">
        <v>0.1</v>
      </c>
      <c r="H6313" s="14" t="n">
        <v>100</v>
      </c>
      <c r="I6313" s="21" t="n">
        <f>G6313*H6313*7</f>
        <v>70</v>
      </c>
      <c r="J6313" s="13" t="s">
        <v>126</v>
      </c>
      <c r="K6313" s="17" t="n">
        <v>10</v>
      </c>
      <c r="L6313" s="15" t="n">
        <v>0</v>
      </c>
      <c r="M6313" s="17" t="n">
        <v>0</v>
      </c>
      <c r="N6313" s="12" t="n">
        <v>0</v>
      </c>
      <c r="O6313" s="12" t="n">
        <v>0</v>
      </c>
      <c r="P6313" s="12" t="n">
        <v>0</v>
      </c>
      <c r="Q6313" s="23" t="n">
        <f>M6315/H6313</f>
        <v>0</v>
      </c>
    </row>
    <row r="6314" ht="22.5" customHeight="1">
      <c r="A6314" s="78"/>
      <c r="B6314" s="34"/>
      <c r="C6314" s="13"/>
      <c r="D6314" s="20"/>
      <c r="E6314" s="20"/>
      <c r="F6314" s="20"/>
      <c r="G6314" s="29"/>
      <c r="H6314" s="29"/>
      <c r="I6314" s="20"/>
      <c r="J6314" s="13" t="s">
        <v>127</v>
      </c>
      <c r="K6314" s="17" t="n">
        <v>687</v>
      </c>
      <c r="L6314" s="15" t="n">
        <v>141</v>
      </c>
      <c r="M6314" s="17" t="n">
        <v>0</v>
      </c>
      <c r="N6314" s="12" t="n">
        <v>0</v>
      </c>
      <c r="O6314" s="12" t="n">
        <v>0</v>
      </c>
      <c r="P6314" s="12" t="n">
        <v>0</v>
      </c>
      <c r="Q6314" s="26"/>
    </row>
    <row r="6315" ht="22.5" customHeight="1">
      <c r="A6315" s="78"/>
      <c r="B6315" s="34"/>
      <c r="C6315" s="13"/>
      <c r="D6315" s="20"/>
      <c r="E6315" s="20"/>
      <c r="F6315" s="20"/>
      <c r="G6315" s="29"/>
      <c r="H6315" s="29"/>
      <c r="I6315" s="20"/>
      <c r="J6315" s="13" t="s">
        <v>128</v>
      </c>
      <c r="K6315" s="17" t="n">
        <v>1027</v>
      </c>
      <c r="L6315" s="15" t="n">
        <v>181</v>
      </c>
      <c r="M6315" s="17" t="n">
        <v>0</v>
      </c>
      <c r="N6315" s="12" t="n">
        <v>0</v>
      </c>
      <c r="O6315" s="12" t="n">
        <v>0</v>
      </c>
      <c r="P6315" s="12" t="n">
        <v>0</v>
      </c>
      <c r="Q6315" s="26"/>
    </row>
    <row r="6316" ht="22.5" customHeight="1">
      <c r="A6316" s="78"/>
      <c r="B6316" s="34"/>
      <c r="C6316" s="13" t="n">
        <v>11924259</v>
      </c>
      <c r="D6316" s="13" t="s">
        <v>77</v>
      </c>
      <c r="E6316" s="13" t="s">
        <v>36</v>
      </c>
      <c r="F6316" s="13" t="s">
        <v>15</v>
      </c>
      <c r="G6316" s="24" t="n">
        <v>0.12</v>
      </c>
      <c r="H6316" s="14" t="n">
        <v>200</v>
      </c>
      <c r="I6316" s="21" t="n">
        <f>G6316*H6316*7</f>
        <v>168</v>
      </c>
      <c r="J6316" s="13" t="s">
        <v>126</v>
      </c>
      <c r="K6316" s="17" t="n">
        <v>4180</v>
      </c>
      <c r="L6316" s="15" t="n">
        <v>371</v>
      </c>
      <c r="M6316" s="17" t="n">
        <v>4</v>
      </c>
      <c r="N6316" s="12" t="n">
        <v>0.001</v>
      </c>
      <c r="O6316" s="12" t="n">
        <v>0.12</v>
      </c>
      <c r="P6316" s="12" t="n">
        <v>0.48</v>
      </c>
      <c r="Q6316" s="23" t="n">
        <f>M6318/H6316</f>
        <v>0.5</v>
      </c>
    </row>
    <row r="6317" ht="22.5" customHeight="1">
      <c r="A6317" s="78"/>
      <c r="B6317" s="34"/>
      <c r="C6317" s="13"/>
      <c r="D6317" s="20"/>
      <c r="E6317" s="20"/>
      <c r="F6317" s="20"/>
      <c r="G6317" s="29"/>
      <c r="H6317" s="29"/>
      <c r="I6317" s="20"/>
      <c r="J6317" s="13" t="s">
        <v>127</v>
      </c>
      <c r="K6317" s="17" t="n">
        <v>54618</v>
      </c>
      <c r="L6317" s="15" t="n">
        <v>8266</v>
      </c>
      <c r="M6317" s="17" t="n">
        <v>41</v>
      </c>
      <c r="N6317" s="12" t="n">
        <v>0.001</v>
      </c>
      <c r="O6317" s="12" t="n">
        <v>0.12</v>
      </c>
      <c r="P6317" s="12" t="n">
        <v>4.92</v>
      </c>
      <c r="Q6317" s="26"/>
    </row>
    <row r="6318" ht="22.5" customHeight="1">
      <c r="A6318" s="78"/>
      <c r="B6318" s="34"/>
      <c r="C6318" s="13"/>
      <c r="D6318" s="20"/>
      <c r="E6318" s="20"/>
      <c r="F6318" s="20"/>
      <c r="G6318" s="29"/>
      <c r="H6318" s="29"/>
      <c r="I6318" s="20"/>
      <c r="J6318" s="13" t="s">
        <v>128</v>
      </c>
      <c r="K6318" s="17" t="n">
        <v>161291</v>
      </c>
      <c r="L6318" s="15" t="n">
        <v>30253</v>
      </c>
      <c r="M6318" s="17" t="n">
        <v>100</v>
      </c>
      <c r="N6318" s="12" t="n">
        <v>0</v>
      </c>
      <c r="O6318" s="12" t="n">
        <v>0.12</v>
      </c>
      <c r="P6318" s="12" t="n">
        <v>12</v>
      </c>
      <c r="Q6318" s="26"/>
    </row>
    <row r="6319" ht="22.5" customHeight="1">
      <c r="A6319" s="78"/>
      <c r="B6319" s="34"/>
      <c r="C6319" s="13" t="n">
        <v>11924419</v>
      </c>
      <c r="D6319" s="13" t="s">
        <v>77</v>
      </c>
      <c r="E6319" s="13" t="s">
        <v>36</v>
      </c>
      <c r="F6319" s="13" t="s">
        <v>26</v>
      </c>
      <c r="G6319" s="24" t="n">
        <v>0.12</v>
      </c>
      <c r="H6319" s="14" t="n">
        <v>100</v>
      </c>
      <c r="I6319" s="21" t="n">
        <f>G6319*H6319*7</f>
        <v>84</v>
      </c>
      <c r="J6319" s="13" t="s">
        <v>126</v>
      </c>
      <c r="K6319" s="17" t="n">
        <v>2067</v>
      </c>
      <c r="L6319" s="15" t="n">
        <v>481</v>
      </c>
      <c r="M6319" s="17" t="n">
        <v>4</v>
      </c>
      <c r="N6319" s="12" t="n">
        <v>0</v>
      </c>
      <c r="O6319" s="12" t="n">
        <v>0.33</v>
      </c>
      <c r="P6319" s="12" t="n">
        <v>1.33</v>
      </c>
      <c r="Q6319" s="23" t="n">
        <f>M6321/H6319</f>
        <v>0.7</v>
      </c>
    </row>
    <row r="6320" ht="22.5" customHeight="1">
      <c r="A6320" s="78"/>
      <c r="B6320" s="34"/>
      <c r="C6320" s="13"/>
      <c r="D6320" s="20"/>
      <c r="E6320" s="20"/>
      <c r="F6320" s="20"/>
      <c r="G6320" s="29"/>
      <c r="H6320" s="29"/>
      <c r="I6320" s="20"/>
      <c r="J6320" s="13" t="s">
        <v>127</v>
      </c>
      <c r="K6320" s="17" t="n">
        <v>7624</v>
      </c>
      <c r="L6320" s="15" t="n">
        <v>1889</v>
      </c>
      <c r="M6320" s="17" t="n">
        <v>36</v>
      </c>
      <c r="N6320" s="12" t="n">
        <v>0</v>
      </c>
      <c r="O6320" s="12" t="n">
        <v>0.14</v>
      </c>
      <c r="P6320" s="12" t="n">
        <v>4.87</v>
      </c>
      <c r="Q6320" s="26"/>
    </row>
    <row r="6321" ht="22.5" customHeight="1">
      <c r="A6321" s="78"/>
      <c r="B6321" s="34"/>
      <c r="C6321" s="13"/>
      <c r="D6321" s="20"/>
      <c r="E6321" s="20"/>
      <c r="F6321" s="20"/>
      <c r="G6321" s="29"/>
      <c r="H6321" s="29"/>
      <c r="I6321" s="20"/>
      <c r="J6321" s="13" t="s">
        <v>128</v>
      </c>
      <c r="K6321" s="17" t="n">
        <v>18323</v>
      </c>
      <c r="L6321" s="15" t="n">
        <v>4110</v>
      </c>
      <c r="M6321" s="17" t="n">
        <v>70</v>
      </c>
      <c r="N6321" s="12" t="n">
        <v>0</v>
      </c>
      <c r="O6321" s="12" t="n">
        <v>0.14</v>
      </c>
      <c r="P6321" s="12" t="n">
        <v>10</v>
      </c>
      <c r="Q6321" s="26"/>
    </row>
    <row r="6322" ht="22.5" customHeight="1">
      <c r="A6322" s="78"/>
      <c r="B6322" s="34"/>
      <c r="C6322" s="13" t="n">
        <v>12038500</v>
      </c>
      <c r="D6322" s="13" t="s">
        <v>76</v>
      </c>
      <c r="E6322" s="13" t="s">
        <v>14</v>
      </c>
      <c r="F6322" s="13" t="s">
        <v>15</v>
      </c>
      <c r="G6322" s="24" t="n">
        <v>0.4</v>
      </c>
      <c r="H6322" s="14" t="n">
        <v>100</v>
      </c>
      <c r="I6322" s="21" t="n">
        <f>G6322*H6322*7</f>
        <v>280</v>
      </c>
      <c r="J6322" s="13" t="s">
        <v>126</v>
      </c>
      <c r="K6322" s="17" t="n">
        <v>15</v>
      </c>
      <c r="L6322" s="15" t="n">
        <v>0</v>
      </c>
      <c r="M6322" s="17" t="n">
        <v>0</v>
      </c>
      <c r="N6322" s="12" t="n">
        <v>0</v>
      </c>
      <c r="O6322" s="12" t="n">
        <v>0</v>
      </c>
      <c r="P6322" s="12" t="n">
        <v>0</v>
      </c>
      <c r="Q6322" s="23" t="n">
        <f>M6324/H6322</f>
        <v>0</v>
      </c>
    </row>
    <row r="6323" ht="22.5" customHeight="1">
      <c r="A6323" s="78"/>
      <c r="B6323" s="34"/>
      <c r="C6323" s="13"/>
      <c r="D6323" s="20"/>
      <c r="E6323" s="20"/>
      <c r="F6323" s="20"/>
      <c r="G6323" s="29"/>
      <c r="H6323" s="29"/>
      <c r="I6323" s="20"/>
      <c r="J6323" s="13" t="s">
        <v>127</v>
      </c>
      <c r="K6323" s="17" t="n">
        <v>706</v>
      </c>
      <c r="L6323" s="15" t="n">
        <v>63</v>
      </c>
      <c r="M6323" s="17" t="n">
        <v>0</v>
      </c>
      <c r="N6323" s="12" t="n">
        <v>0</v>
      </c>
      <c r="O6323" s="12" t="n">
        <v>0</v>
      </c>
      <c r="P6323" s="12" t="n">
        <v>0</v>
      </c>
      <c r="Q6323" s="26"/>
    </row>
    <row r="6324" ht="22.5" customHeight="1">
      <c r="A6324" s="78"/>
      <c r="B6324" s="30"/>
      <c r="C6324" s="13"/>
      <c r="D6324" s="20"/>
      <c r="E6324" s="20"/>
      <c r="F6324" s="20"/>
      <c r="G6324" s="29"/>
      <c r="H6324" s="29"/>
      <c r="I6324" s="20"/>
      <c r="J6324" s="13" t="s">
        <v>128</v>
      </c>
      <c r="K6324" s="17" t="n">
        <v>1502</v>
      </c>
      <c r="L6324" s="15" t="n">
        <v>144</v>
      </c>
      <c r="M6324" s="17" t="n">
        <v>0</v>
      </c>
      <c r="N6324" s="12" t="n">
        <v>0</v>
      </c>
      <c r="O6324" s="12" t="n">
        <v>0</v>
      </c>
      <c r="P6324" s="12" t="n">
        <v>0</v>
      </c>
      <c r="Q6324" s="26"/>
    </row>
    <row r="6325" ht="22.5" customHeight="1">
      <c r="A6325" s="78"/>
      <c r="B6325" s="76" t="s">
        <v>138</v>
      </c>
      <c r="C6325" s="13" t="n">
        <v>6395488</v>
      </c>
      <c r="D6325" s="13" t="s">
        <v>39</v>
      </c>
      <c r="E6325" s="13" t="s">
        <v>14</v>
      </c>
      <c r="F6325" s="13" t="s">
        <v>15</v>
      </c>
      <c r="G6325" s="24" t="n">
        <v>0.3</v>
      </c>
      <c r="H6325" s="13" t="n">
        <v>200</v>
      </c>
      <c r="I6325" s="21" t="n">
        <f>G6325*H6325*7</f>
        <v>420</v>
      </c>
      <c r="J6325" s="13" t="s">
        <v>126</v>
      </c>
      <c r="K6325" s="15" t="n">
        <v>173</v>
      </c>
      <c r="L6325" s="15" t="n">
        <v>80</v>
      </c>
      <c r="M6325" s="16" t="n">
        <v>0</v>
      </c>
      <c r="N6325" s="12" t="n">
        <v>0</v>
      </c>
      <c r="O6325" s="12" t="n">
        <v>0</v>
      </c>
      <c r="P6325" s="12" t="n">
        <v>0</v>
      </c>
      <c r="Q6325" s="23" t="n">
        <f>M6327/H6325</f>
        <v>1</v>
      </c>
    </row>
    <row r="6326" ht="22.5" customHeight="1">
      <c r="A6326" s="78"/>
      <c r="B6326" s="34"/>
      <c r="C6326" s="13"/>
      <c r="D6326" s="20"/>
      <c r="E6326" s="20"/>
      <c r="F6326" s="20"/>
      <c r="G6326" s="29"/>
      <c r="H6326" s="20"/>
      <c r="I6326" s="20"/>
      <c r="J6326" s="13" t="s">
        <v>127</v>
      </c>
      <c r="K6326" s="15" t="n">
        <v>41714</v>
      </c>
      <c r="L6326" s="15" t="n">
        <v>17525</v>
      </c>
      <c r="M6326" s="11" t="n">
        <v>200</v>
      </c>
      <c r="N6326" s="12" t="n">
        <v>0.003</v>
      </c>
      <c r="O6326" s="12" t="n">
        <v>0.3</v>
      </c>
      <c r="P6326" s="12" t="n">
        <v>60</v>
      </c>
      <c r="Q6326" s="26"/>
    </row>
    <row r="6327" ht="22.5" customHeight="1">
      <c r="A6327" s="78"/>
      <c r="B6327" s="34"/>
      <c r="C6327" s="13"/>
      <c r="D6327" s="20"/>
      <c r="E6327" s="20"/>
      <c r="F6327" s="20"/>
      <c r="G6327" s="29"/>
      <c r="H6327" s="20"/>
      <c r="I6327" s="20"/>
      <c r="J6327" s="13" t="s">
        <v>128</v>
      </c>
      <c r="K6327" s="15" t="n">
        <v>44699</v>
      </c>
      <c r="L6327" s="15" t="n">
        <v>18170</v>
      </c>
      <c r="M6327" s="11" t="n">
        <v>200</v>
      </c>
      <c r="N6327" s="12" t="n">
        <v>0.003</v>
      </c>
      <c r="O6327" s="12" t="n">
        <v>0.3</v>
      </c>
      <c r="P6327" s="12" t="n">
        <v>60</v>
      </c>
      <c r="Q6327" s="26"/>
    </row>
    <row r="6328" ht="22.5" customHeight="1">
      <c r="A6328" s="78"/>
      <c r="B6328" s="34"/>
      <c r="C6328" s="13" t="n">
        <v>8291713</v>
      </c>
      <c r="D6328" s="13" t="s">
        <v>40</v>
      </c>
      <c r="E6328" s="13" t="s">
        <v>14</v>
      </c>
      <c r="F6328" s="13" t="s">
        <v>15</v>
      </c>
      <c r="G6328" s="24" t="n">
        <v>0.14</v>
      </c>
      <c r="H6328" s="13" t="n">
        <v>2000</v>
      </c>
      <c r="I6328" s="21" t="n">
        <f>G6328*H6328*7</f>
        <v>1960</v>
      </c>
      <c r="J6328" s="13" t="s">
        <v>126</v>
      </c>
      <c r="K6328" s="15" t="n">
        <v>71</v>
      </c>
      <c r="L6328" s="15" t="n">
        <v>26</v>
      </c>
      <c r="M6328" s="16" t="n">
        <v>6</v>
      </c>
      <c r="N6328" s="12" t="n">
        <v>0.032</v>
      </c>
      <c r="O6328" s="12" t="n">
        <v>0.138</v>
      </c>
      <c r="P6328" s="12" t="n">
        <v>0.825</v>
      </c>
      <c r="Q6328" s="23" t="n">
        <f>M6330/H6328</f>
        <v>0.75</v>
      </c>
    </row>
    <row r="6329" ht="22.5" customHeight="1">
      <c r="A6329" s="78"/>
      <c r="B6329" s="34"/>
      <c r="C6329" s="13"/>
      <c r="D6329" s="20"/>
      <c r="E6329" s="20"/>
      <c r="F6329" s="20"/>
      <c r="G6329" s="29"/>
      <c r="H6329" s="20"/>
      <c r="I6329" s="20"/>
      <c r="J6329" s="13" t="s">
        <v>127</v>
      </c>
      <c r="K6329" s="15" t="n">
        <v>36196</v>
      </c>
      <c r="L6329" s="15" t="n">
        <v>11992</v>
      </c>
      <c r="M6329" s="15" t="n">
        <v>457</v>
      </c>
      <c r="N6329" s="12" t="n">
        <v>0.005</v>
      </c>
      <c r="O6329" s="12" t="n">
        <v>0.135</v>
      </c>
      <c r="P6329" s="12" t="n">
        <v>61.785</v>
      </c>
      <c r="Q6329" s="26"/>
    </row>
    <row r="6330" ht="22.5" customHeight="1">
      <c r="A6330" s="78"/>
      <c r="B6330" s="34"/>
      <c r="C6330" s="13"/>
      <c r="D6330" s="20"/>
      <c r="E6330" s="20"/>
      <c r="F6330" s="20"/>
      <c r="G6330" s="29"/>
      <c r="H6330" s="20"/>
      <c r="I6330" s="20"/>
      <c r="J6330" s="13" t="s">
        <v>128</v>
      </c>
      <c r="K6330" s="15" t="n">
        <v>99083</v>
      </c>
      <c r="L6330" s="15" t="n">
        <v>33477</v>
      </c>
      <c r="M6330" s="15" t="n">
        <v>1500</v>
      </c>
      <c r="N6330" s="12" t="n">
        <v>0.006</v>
      </c>
      <c r="O6330" s="12" t="n">
        <v>0.135</v>
      </c>
      <c r="P6330" s="12" t="n">
        <v>202.665</v>
      </c>
      <c r="Q6330" s="26"/>
    </row>
    <row r="6331" ht="22.5" customHeight="1">
      <c r="A6331" s="78"/>
      <c r="B6331" s="34"/>
      <c r="C6331" s="13" t="n">
        <v>8566541</v>
      </c>
      <c r="D6331" s="13" t="s">
        <v>79</v>
      </c>
      <c r="E6331" s="13" t="s">
        <v>14</v>
      </c>
      <c r="F6331" s="13" t="s">
        <v>26</v>
      </c>
      <c r="G6331" s="24" t="n">
        <v>0.13</v>
      </c>
      <c r="H6331" s="13" t="n">
        <v>500</v>
      </c>
      <c r="I6331" s="21" t="n">
        <f>G6331*H6331*7</f>
        <v>455</v>
      </c>
      <c r="J6331" s="13" t="s">
        <v>126</v>
      </c>
      <c r="K6331" s="15" t="n">
        <v>14552</v>
      </c>
      <c r="L6331" s="15" t="n">
        <v>117</v>
      </c>
      <c r="M6331" s="16" t="n">
        <v>9</v>
      </c>
      <c r="N6331" s="12" t="n">
        <v>0.02</v>
      </c>
      <c r="O6331" s="12" t="n">
        <v>0.24</v>
      </c>
      <c r="P6331" s="12" t="n">
        <v>2.2</v>
      </c>
      <c r="Q6331" s="23" t="n">
        <f>M6333/H6331</f>
        <v>0.614</v>
      </c>
    </row>
    <row r="6332" ht="22.5" customHeight="1">
      <c r="A6332" s="78"/>
      <c r="B6332" s="34"/>
      <c r="C6332" s="13"/>
      <c r="D6332" s="20"/>
      <c r="E6332" s="20"/>
      <c r="F6332" s="20"/>
      <c r="G6332" s="29"/>
      <c r="H6332" s="20"/>
      <c r="I6332" s="20"/>
      <c r="J6332" s="13" t="s">
        <v>127</v>
      </c>
      <c r="K6332" s="15" t="n">
        <v>182840</v>
      </c>
      <c r="L6332" s="15" t="n">
        <v>1660</v>
      </c>
      <c r="M6332" s="16" t="n">
        <v>105</v>
      </c>
      <c r="N6332" s="12" t="n">
        <v>0.02</v>
      </c>
      <c r="O6332" s="12" t="n">
        <v>0.29</v>
      </c>
      <c r="P6332" s="12" t="n">
        <v>30.57</v>
      </c>
      <c r="Q6332" s="26"/>
    </row>
    <row r="6333" ht="22.5" customHeight="1">
      <c r="A6333" s="78"/>
      <c r="B6333" s="34"/>
      <c r="C6333" s="13"/>
      <c r="D6333" s="20"/>
      <c r="E6333" s="20"/>
      <c r="F6333" s="20"/>
      <c r="G6333" s="29"/>
      <c r="H6333" s="20"/>
      <c r="I6333" s="20"/>
      <c r="J6333" s="13" t="s">
        <v>128</v>
      </c>
      <c r="K6333" s="15" t="n">
        <v>345231</v>
      </c>
      <c r="L6333" s="15" t="n">
        <v>3428</v>
      </c>
      <c r="M6333" s="15" t="n">
        <v>307</v>
      </c>
      <c r="N6333" s="12" t="n">
        <v>0.02</v>
      </c>
      <c r="O6333" s="12" t="n">
        <v>0.19</v>
      </c>
      <c r="P6333" s="12" t="n">
        <v>59.14</v>
      </c>
      <c r="Q6333" s="26"/>
    </row>
    <row r="6334" ht="22.5" customHeight="1">
      <c r="A6334" s="78"/>
      <c r="B6334" s="34"/>
      <c r="C6334" s="13" t="n">
        <v>8566084</v>
      </c>
      <c r="D6334" s="13" t="s">
        <v>80</v>
      </c>
      <c r="E6334" s="13" t="s">
        <v>42</v>
      </c>
      <c r="F6334" s="13" t="s">
        <v>15</v>
      </c>
      <c r="G6334" s="24" t="n">
        <v>0.12</v>
      </c>
      <c r="H6334" s="13" t="n">
        <v>100</v>
      </c>
      <c r="I6334" s="21" t="n">
        <f>G6334*H6334*7</f>
        <v>84</v>
      </c>
      <c r="J6334" s="13" t="s">
        <v>126</v>
      </c>
      <c r="K6334" s="15" t="n">
        <v>880</v>
      </c>
      <c r="L6334" s="15" t="n">
        <v>307</v>
      </c>
      <c r="M6334" s="16" t="n">
        <v>6</v>
      </c>
      <c r="N6334" s="12" t="n">
        <v>0.002</v>
      </c>
      <c r="O6334" s="12" t="n">
        <v>0.12</v>
      </c>
      <c r="P6334" s="12" t="n">
        <v>0.72</v>
      </c>
      <c r="Q6334" s="23" t="n">
        <f>M6336/H6334</f>
        <v>1</v>
      </c>
    </row>
    <row r="6335" ht="22.5" customHeight="1">
      <c r="A6335" s="78"/>
      <c r="B6335" s="34"/>
      <c r="C6335" s="13"/>
      <c r="D6335" s="20"/>
      <c r="E6335" s="20"/>
      <c r="F6335" s="20"/>
      <c r="G6335" s="29"/>
      <c r="H6335" s="20"/>
      <c r="I6335" s="20"/>
      <c r="J6335" s="13" t="s">
        <v>127</v>
      </c>
      <c r="K6335" s="15" t="n">
        <v>28380</v>
      </c>
      <c r="L6335" s="15" t="n">
        <v>8207</v>
      </c>
      <c r="M6335" s="16" t="n">
        <v>100</v>
      </c>
      <c r="N6335" s="12" t="n">
        <v>0.001</v>
      </c>
      <c r="O6335" s="12" t="n">
        <v>0.12</v>
      </c>
      <c r="P6335" s="12" t="n">
        <v>12</v>
      </c>
      <c r="Q6335" s="26"/>
    </row>
    <row r="6336" ht="22.5" customHeight="1">
      <c r="A6336" s="78"/>
      <c r="B6336" s="34"/>
      <c r="C6336" s="13"/>
      <c r="D6336" s="20"/>
      <c r="E6336" s="20"/>
      <c r="F6336" s="20"/>
      <c r="G6336" s="29"/>
      <c r="H6336" s="20"/>
      <c r="I6336" s="20"/>
      <c r="J6336" s="13" t="s">
        <v>128</v>
      </c>
      <c r="K6336" s="15" t="n">
        <v>47176</v>
      </c>
      <c r="L6336" s="15" t="n">
        <v>11313</v>
      </c>
      <c r="M6336" s="16" t="n">
        <v>100</v>
      </c>
      <c r="N6336" s="12" t="n">
        <v>0.001</v>
      </c>
      <c r="O6336" s="12" t="n">
        <v>0.12</v>
      </c>
      <c r="P6336" s="12" t="n">
        <v>12</v>
      </c>
      <c r="Q6336" s="26"/>
    </row>
    <row r="6337" ht="22.5" customHeight="1">
      <c r="A6337" s="78"/>
      <c r="B6337" s="34"/>
      <c r="C6337" s="13" t="n">
        <v>2937658</v>
      </c>
      <c r="D6337" s="13" t="s">
        <v>81</v>
      </c>
      <c r="E6337" s="13" t="s">
        <v>14</v>
      </c>
      <c r="F6337" s="13" t="s">
        <v>15</v>
      </c>
      <c r="G6337" s="24" t="n">
        <v>0.15</v>
      </c>
      <c r="H6337" s="13" t="n">
        <v>100</v>
      </c>
      <c r="I6337" s="21" t="n">
        <f>G6337*H6337*7</f>
        <v>105</v>
      </c>
      <c r="J6337" s="13" t="s">
        <v>126</v>
      </c>
      <c r="K6337" s="15" t="s">
        <v>139</v>
      </c>
      <c r="L6337" s="15"/>
      <c r="M6337" s="16"/>
      <c r="N6337" s="12"/>
      <c r="O6337" s="12"/>
      <c r="P6337" s="12"/>
      <c r="Q6337" s="23" t="n">
        <f>M6339/H6337</f>
        <v>1</v>
      </c>
    </row>
    <row r="6338" ht="22.5" customHeight="1">
      <c r="A6338" s="78"/>
      <c r="B6338" s="34"/>
      <c r="C6338" s="13"/>
      <c r="D6338" s="20"/>
      <c r="E6338" s="20"/>
      <c r="F6338" s="20"/>
      <c r="G6338" s="29"/>
      <c r="H6338" s="20"/>
      <c r="I6338" s="20"/>
      <c r="J6338" s="13" t="s">
        <v>127</v>
      </c>
      <c r="K6338" s="15" t="n">
        <v>4712</v>
      </c>
      <c r="L6338" s="15" t="n">
        <v>2420</v>
      </c>
      <c r="M6338" s="16" t="n">
        <v>100</v>
      </c>
      <c r="N6338" s="12" t="n">
        <v>0.005</v>
      </c>
      <c r="O6338" s="12" t="n">
        <v>0.123</v>
      </c>
      <c r="P6338" s="12" t="n">
        <v>12.3</v>
      </c>
      <c r="Q6338" s="26"/>
    </row>
    <row r="6339" ht="22.5" customHeight="1">
      <c r="A6339" s="78"/>
      <c r="B6339" s="34"/>
      <c r="C6339" s="13"/>
      <c r="D6339" s="20"/>
      <c r="E6339" s="20"/>
      <c r="F6339" s="20"/>
      <c r="G6339" s="29"/>
      <c r="H6339" s="20"/>
      <c r="I6339" s="20"/>
      <c r="J6339" s="13" t="s">
        <v>128</v>
      </c>
      <c r="K6339" s="15" t="n">
        <v>4723</v>
      </c>
      <c r="L6339" s="15" t="n">
        <v>2426</v>
      </c>
      <c r="M6339" s="16" t="n">
        <v>100</v>
      </c>
      <c r="N6339" s="12" t="n">
        <v>0.005</v>
      </c>
      <c r="O6339" s="12" t="n">
        <v>0.123</v>
      </c>
      <c r="P6339" s="12" t="n">
        <v>12.3</v>
      </c>
      <c r="Q6339" s="26"/>
    </row>
    <row r="6340" ht="22.5" customHeight="1">
      <c r="A6340" s="78"/>
      <c r="B6340" s="34"/>
      <c r="C6340" s="13" t="n">
        <v>6706444</v>
      </c>
      <c r="D6340" s="13" t="s">
        <v>82</v>
      </c>
      <c r="E6340" s="13" t="s">
        <v>83</v>
      </c>
      <c r="F6340" s="13" t="s">
        <v>12</v>
      </c>
      <c r="G6340" s="24" t="n">
        <v>0.5</v>
      </c>
      <c r="H6340" s="13" t="n">
        <v>100</v>
      </c>
      <c r="I6340" s="21" t="n">
        <f>G6340*H6340*7</f>
        <v>350</v>
      </c>
      <c r="J6340" s="13" t="s">
        <v>126</v>
      </c>
      <c r="K6340" s="15" t="n">
        <v>3327</v>
      </c>
      <c r="L6340" s="15" t="n">
        <v>149</v>
      </c>
      <c r="M6340" s="16" t="n">
        <v>0</v>
      </c>
      <c r="N6340" s="12" t="n">
        <v>0.004</v>
      </c>
      <c r="O6340" s="12" t="n">
        <v>0</v>
      </c>
      <c r="P6340" s="12" t="n">
        <v>0.559</v>
      </c>
      <c r="Q6340" s="23" t="n">
        <f>M6342/H6340</f>
        <v>0.1</v>
      </c>
    </row>
    <row r="6341" ht="22.5" customHeight="1">
      <c r="A6341" s="78"/>
      <c r="B6341" s="34"/>
      <c r="C6341" s="13"/>
      <c r="D6341" s="20"/>
      <c r="E6341" s="20"/>
      <c r="F6341" s="20"/>
      <c r="G6341" s="29"/>
      <c r="H6341" s="20"/>
      <c r="I6341" s="20"/>
      <c r="J6341" s="13" t="s">
        <v>127</v>
      </c>
      <c r="K6341" s="15" t="n">
        <v>28432</v>
      </c>
      <c r="L6341" s="15" t="n">
        <v>2325</v>
      </c>
      <c r="M6341" s="16" t="n">
        <v>7</v>
      </c>
      <c r="N6341" s="12" t="n">
        <v>0.003</v>
      </c>
      <c r="O6341" s="12" t="n">
        <v>0.951</v>
      </c>
      <c r="P6341" s="12" t="n">
        <v>6.6584</v>
      </c>
      <c r="Q6341" s="26"/>
    </row>
    <row r="6342" ht="22.5" customHeight="1">
      <c r="A6342" s="78"/>
      <c r="B6342" s="34"/>
      <c r="C6342" s="13"/>
      <c r="D6342" s="20"/>
      <c r="E6342" s="20"/>
      <c r="F6342" s="20"/>
      <c r="G6342" s="29"/>
      <c r="H6342" s="20"/>
      <c r="I6342" s="20"/>
      <c r="J6342" s="13" t="s">
        <v>128</v>
      </c>
      <c r="K6342" s="15" t="n">
        <v>57264</v>
      </c>
      <c r="L6342" s="15" t="n">
        <v>5574</v>
      </c>
      <c r="M6342" s="16" t="n">
        <v>10</v>
      </c>
      <c r="N6342" s="12" t="n">
        <v>0.002</v>
      </c>
      <c r="O6342" s="12" t="n">
        <v>0.97</v>
      </c>
      <c r="P6342" s="12" t="n">
        <v>9.7029</v>
      </c>
      <c r="Q6342" s="26"/>
    </row>
    <row r="6343" ht="22.5" customHeight="1">
      <c r="A6343" s="78"/>
      <c r="B6343" s="34"/>
      <c r="C6343" s="13" t="n">
        <v>5963354</v>
      </c>
      <c r="D6343" s="13" t="s">
        <v>82</v>
      </c>
      <c r="E6343" s="13" t="s">
        <v>83</v>
      </c>
      <c r="F6343" s="13" t="s">
        <v>15</v>
      </c>
      <c r="G6343" s="24" t="n">
        <v>0.55</v>
      </c>
      <c r="H6343" s="13" t="n">
        <v>500</v>
      </c>
      <c r="I6343" s="21" t="n">
        <f>G6343*H6343*7</f>
        <v>1925</v>
      </c>
      <c r="J6343" s="13" t="s">
        <v>126</v>
      </c>
      <c r="K6343" s="15" t="n">
        <v>3416</v>
      </c>
      <c r="L6343" s="15" t="n">
        <v>314</v>
      </c>
      <c r="M6343" s="16" t="n">
        <v>0</v>
      </c>
      <c r="N6343" s="12" t="n">
        <v>0</v>
      </c>
      <c r="O6343" s="12" t="n">
        <v>0</v>
      </c>
      <c r="P6343" s="12" t="n">
        <v>0</v>
      </c>
      <c r="Q6343" s="23" t="n">
        <f>M6345/H6343</f>
        <v>0.63</v>
      </c>
    </row>
    <row r="6344" ht="22.5" customHeight="1">
      <c r="A6344" s="78"/>
      <c r="B6344" s="34"/>
      <c r="C6344" s="13"/>
      <c r="D6344" s="20"/>
      <c r="E6344" s="20"/>
      <c r="F6344" s="20"/>
      <c r="G6344" s="29"/>
      <c r="H6344" s="20"/>
      <c r="I6344" s="20"/>
      <c r="J6344" s="13" t="s">
        <v>127</v>
      </c>
      <c r="K6344" s="15" t="n">
        <v>119237</v>
      </c>
      <c r="L6344" s="15" t="n">
        <v>26644</v>
      </c>
      <c r="M6344" s="16" t="n">
        <v>121</v>
      </c>
      <c r="N6344" s="12" t="n">
        <v>0.003</v>
      </c>
      <c r="O6344" s="12" t="n">
        <v>0.602</v>
      </c>
      <c r="P6344" s="12" t="n">
        <v>72.892</v>
      </c>
      <c r="Q6344" s="26"/>
    </row>
    <row r="6345" ht="22.5" customHeight="1">
      <c r="A6345" s="78"/>
      <c r="B6345" s="34"/>
      <c r="C6345" s="13"/>
      <c r="D6345" s="20"/>
      <c r="E6345" s="20"/>
      <c r="F6345" s="20"/>
      <c r="G6345" s="29"/>
      <c r="H6345" s="20"/>
      <c r="I6345" s="20"/>
      <c r="J6345" s="13" t="s">
        <v>128</v>
      </c>
      <c r="K6345" s="15" t="n">
        <v>269492</v>
      </c>
      <c r="L6345" s="15" t="n">
        <v>65984</v>
      </c>
      <c r="M6345" s="16" t="n">
        <v>315</v>
      </c>
      <c r="N6345" s="12" t="n">
        <v>0.003</v>
      </c>
      <c r="O6345" s="12" t="n">
        <v>0.598</v>
      </c>
      <c r="P6345" s="12" t="n">
        <v>188.292</v>
      </c>
      <c r="Q6345" s="26"/>
    </row>
    <row r="6346" ht="22.5" customHeight="1">
      <c r="A6346" s="78"/>
      <c r="B6346" s="34"/>
      <c r="C6346" s="13" t="n">
        <v>9686529</v>
      </c>
      <c r="D6346" s="13" t="s">
        <v>82</v>
      </c>
      <c r="E6346" s="13" t="s">
        <v>84</v>
      </c>
      <c r="F6346" s="13" t="s">
        <v>15</v>
      </c>
      <c r="G6346" s="24" t="n">
        <v>0.4</v>
      </c>
      <c r="H6346" s="13" t="n">
        <v>200</v>
      </c>
      <c r="I6346" s="21" t="n">
        <f>G6346*H6346*7</f>
        <v>560</v>
      </c>
      <c r="J6346" s="13" t="s">
        <v>126</v>
      </c>
      <c r="K6346" s="15" t="n">
        <v>372</v>
      </c>
      <c r="L6346" s="15" t="n">
        <v>140</v>
      </c>
      <c r="M6346" s="16" t="n">
        <v>1</v>
      </c>
      <c r="N6346" s="12" t="n">
        <v>0.004</v>
      </c>
      <c r="O6346" s="12" t="n">
        <v>0.5</v>
      </c>
      <c r="P6346" s="12" t="n">
        <v>0.5</v>
      </c>
      <c r="Q6346" s="23" t="n">
        <f>M6348/H6346</f>
        <v>0.17</v>
      </c>
    </row>
    <row r="6347" ht="22.5" customHeight="1">
      <c r="A6347" s="78"/>
      <c r="B6347" s="34"/>
      <c r="C6347" s="13"/>
      <c r="D6347" s="20"/>
      <c r="E6347" s="20"/>
      <c r="F6347" s="20"/>
      <c r="G6347" s="29"/>
      <c r="H6347" s="20"/>
      <c r="I6347" s="20"/>
      <c r="J6347" s="13" t="s">
        <v>127</v>
      </c>
      <c r="K6347" s="15" t="n">
        <v>20094</v>
      </c>
      <c r="L6347" s="15" t="n">
        <v>8234</v>
      </c>
      <c r="M6347" s="16" t="n">
        <v>15</v>
      </c>
      <c r="N6347" s="12" t="n">
        <v>0.001</v>
      </c>
      <c r="O6347" s="12" t="n">
        <v>0.5</v>
      </c>
      <c r="P6347" s="12" t="n">
        <v>7.5</v>
      </c>
      <c r="Q6347" s="26"/>
    </row>
    <row r="6348" ht="22.5" customHeight="1">
      <c r="A6348" s="78"/>
      <c r="B6348" s="34"/>
      <c r="C6348" s="13"/>
      <c r="D6348" s="20"/>
      <c r="E6348" s="20"/>
      <c r="F6348" s="20"/>
      <c r="G6348" s="29"/>
      <c r="H6348" s="20"/>
      <c r="I6348" s="20"/>
      <c r="J6348" s="13" t="s">
        <v>128</v>
      </c>
      <c r="K6348" s="15" t="n">
        <v>43617</v>
      </c>
      <c r="L6348" s="15" t="n">
        <v>15671</v>
      </c>
      <c r="M6348" s="16" t="n">
        <v>34</v>
      </c>
      <c r="N6348" s="12" t="n">
        <v>0.001</v>
      </c>
      <c r="O6348" s="12" t="n">
        <v>0.5</v>
      </c>
      <c r="P6348" s="12" t="n">
        <v>17</v>
      </c>
      <c r="Q6348" s="26"/>
    </row>
    <row r="6349" ht="22.5" customHeight="1">
      <c r="A6349" s="78"/>
      <c r="B6349" s="34"/>
      <c r="C6349" s="13" t="n">
        <v>5963400</v>
      </c>
      <c r="D6349" s="13" t="s">
        <v>82</v>
      </c>
      <c r="E6349" s="13" t="s">
        <v>85</v>
      </c>
      <c r="F6349" s="13" t="s">
        <v>15</v>
      </c>
      <c r="G6349" s="24" t="n">
        <v>0.2</v>
      </c>
      <c r="H6349" s="13" t="n">
        <v>100</v>
      </c>
      <c r="I6349" s="21" t="n">
        <f>G6349*H6349*7</f>
        <v>140</v>
      </c>
      <c r="J6349" s="13" t="s">
        <v>126</v>
      </c>
      <c r="K6349" s="15" t="n">
        <v>561</v>
      </c>
      <c r="L6349" s="15" t="n">
        <v>63</v>
      </c>
      <c r="M6349" s="16" t="n">
        <v>1</v>
      </c>
      <c r="N6349" s="12" t="n">
        <v>0.003</v>
      </c>
      <c r="O6349" s="12" t="n">
        <v>0.2</v>
      </c>
      <c r="P6349" s="12" t="n">
        <v>0.2</v>
      </c>
      <c r="Q6349" s="23" t="n">
        <f>M6351/H6349</f>
        <v>1</v>
      </c>
    </row>
    <row r="6350" ht="22.5" customHeight="1">
      <c r="A6350" s="78"/>
      <c r="B6350" s="34"/>
      <c r="C6350" s="13"/>
      <c r="D6350" s="20"/>
      <c r="E6350" s="20"/>
      <c r="F6350" s="20"/>
      <c r="G6350" s="106"/>
      <c r="H6350" s="20"/>
      <c r="I6350" s="20"/>
      <c r="J6350" s="13" t="s">
        <v>127</v>
      </c>
      <c r="K6350" s="15" t="n">
        <v>18414</v>
      </c>
      <c r="L6350" s="15" t="n">
        <v>3887</v>
      </c>
      <c r="M6350" s="16" t="n">
        <v>63</v>
      </c>
      <c r="N6350" s="12" t="n">
        <v>0.003</v>
      </c>
      <c r="O6350" s="12" t="n">
        <v>0.213</v>
      </c>
      <c r="P6350" s="12" t="n">
        <v>13.45</v>
      </c>
      <c r="Q6350" s="26"/>
    </row>
    <row r="6351" ht="22.5" customHeight="1">
      <c r="A6351" s="78"/>
      <c r="B6351" s="34"/>
      <c r="C6351" s="13"/>
      <c r="D6351" s="20"/>
      <c r="E6351" s="20"/>
      <c r="F6351" s="20"/>
      <c r="G6351" s="106"/>
      <c r="H6351" s="20"/>
      <c r="I6351" s="20"/>
      <c r="J6351" s="13" t="s">
        <v>128</v>
      </c>
      <c r="K6351" s="15" t="n">
        <v>37105</v>
      </c>
      <c r="L6351" s="15" t="n">
        <v>7833</v>
      </c>
      <c r="M6351" s="16" t="n">
        <v>100</v>
      </c>
      <c r="N6351" s="12" t="n">
        <v>0.003</v>
      </c>
      <c r="O6351" s="12" t="n">
        <v>0.217</v>
      </c>
      <c r="P6351" s="12" t="n">
        <v>21.65</v>
      </c>
      <c r="Q6351" s="26"/>
    </row>
    <row r="6352" ht="22.5" customHeight="1">
      <c r="A6352" s="78"/>
      <c r="B6352" s="34"/>
      <c r="C6352" s="13" t="n">
        <v>10080665</v>
      </c>
      <c r="D6352" s="13" t="s">
        <v>82</v>
      </c>
      <c r="E6352" s="13" t="s">
        <v>86</v>
      </c>
      <c r="F6352" s="13" t="s">
        <v>15</v>
      </c>
      <c r="G6352" s="24" t="n">
        <v>0.38</v>
      </c>
      <c r="H6352" s="13" t="n">
        <v>40</v>
      </c>
      <c r="I6352" s="21" t="n">
        <f>G6352*H6352*7</f>
        <v>106.4</v>
      </c>
      <c r="J6352" s="13" t="s">
        <v>126</v>
      </c>
      <c r="K6352" s="15" t="s">
        <v>139</v>
      </c>
      <c r="L6352" s="15"/>
      <c r="M6352" s="16"/>
      <c r="N6352" s="12"/>
      <c r="O6352" s="12"/>
      <c r="P6352" s="12"/>
      <c r="Q6352" s="23" t="n">
        <f>M6354/H6352</f>
        <v>0.125</v>
      </c>
    </row>
    <row r="6353" ht="22.5" customHeight="1">
      <c r="A6353" s="78"/>
      <c r="B6353" s="34"/>
      <c r="C6353" s="13"/>
      <c r="D6353" s="20"/>
      <c r="E6353" s="20"/>
      <c r="F6353" s="20"/>
      <c r="G6353" s="106"/>
      <c r="H6353" s="20"/>
      <c r="I6353" s="20"/>
      <c r="J6353" s="13" t="s">
        <v>127</v>
      </c>
      <c r="K6353" s="15" t="n">
        <v>4768</v>
      </c>
      <c r="L6353" s="15" t="n">
        <v>946</v>
      </c>
      <c r="M6353" s="16" t="n">
        <v>4</v>
      </c>
      <c r="N6353" s="12" t="n">
        <v>0.002</v>
      </c>
      <c r="O6353" s="12" t="n">
        <v>0.38</v>
      </c>
      <c r="P6353" s="12" t="n">
        <v>1.52</v>
      </c>
      <c r="Q6353" s="26"/>
    </row>
    <row r="6354" ht="22.5" customHeight="1">
      <c r="A6354" s="78"/>
      <c r="B6354" s="34"/>
      <c r="C6354" s="13"/>
      <c r="D6354" s="20"/>
      <c r="E6354" s="20"/>
      <c r="F6354" s="20"/>
      <c r="G6354" s="106"/>
      <c r="H6354" s="20"/>
      <c r="I6354" s="20"/>
      <c r="J6354" s="13" t="s">
        <v>128</v>
      </c>
      <c r="K6354" s="15" t="n">
        <v>7286</v>
      </c>
      <c r="L6354" s="15" t="n">
        <v>1277</v>
      </c>
      <c r="M6354" s="16" t="n">
        <v>5</v>
      </c>
      <c r="N6354" s="12" t="n">
        <v>0.001</v>
      </c>
      <c r="O6354" s="12" t="n">
        <v>0.38</v>
      </c>
      <c r="P6354" s="12" t="n">
        <v>1.9</v>
      </c>
      <c r="Q6354" s="26"/>
    </row>
    <row r="6355" ht="22.5" customHeight="1">
      <c r="A6355" s="78"/>
      <c r="B6355" s="34"/>
      <c r="C6355" s="13" t="n">
        <v>91520433</v>
      </c>
      <c r="D6355" s="13" t="s">
        <v>74</v>
      </c>
      <c r="E6355" s="13" t="s">
        <v>14</v>
      </c>
      <c r="F6355" s="13" t="s">
        <v>15</v>
      </c>
      <c r="G6355" s="24" t="n">
        <v>0.16</v>
      </c>
      <c r="H6355" s="13" t="n">
        <v>200</v>
      </c>
      <c r="I6355" s="21" t="n">
        <f>G6355*H6355*7</f>
        <v>224</v>
      </c>
      <c r="J6355" s="13" t="s">
        <v>126</v>
      </c>
      <c r="K6355" s="15" t="n">
        <v>209</v>
      </c>
      <c r="L6355" s="15" t="n">
        <v>9</v>
      </c>
      <c r="M6355" s="16" t="n">
        <v>0</v>
      </c>
      <c r="N6355" s="12" t="n">
        <v>0</v>
      </c>
      <c r="O6355" s="12" t="n">
        <v>0</v>
      </c>
      <c r="P6355" s="12" t="n">
        <v>0</v>
      </c>
      <c r="Q6355" s="23" t="n">
        <f>M6357/H6355</f>
        <v>0</v>
      </c>
    </row>
    <row r="6356" ht="22.5" customHeight="1">
      <c r="A6356" s="78"/>
      <c r="B6356" s="34"/>
      <c r="C6356" s="13"/>
      <c r="D6356" s="20"/>
      <c r="E6356" s="20"/>
      <c r="F6356" s="20"/>
      <c r="G6356" s="106"/>
      <c r="H6356" s="20"/>
      <c r="I6356" s="20"/>
      <c r="J6356" s="13" t="s">
        <v>127</v>
      </c>
      <c r="K6356" s="15" t="n">
        <v>15173</v>
      </c>
      <c r="L6356" s="15" t="n">
        <v>464</v>
      </c>
      <c r="M6356" s="16" t="n">
        <v>0</v>
      </c>
      <c r="N6356" s="12" t="n">
        <v>0</v>
      </c>
      <c r="O6356" s="12" t="n">
        <v>0</v>
      </c>
      <c r="P6356" s="12" t="n">
        <v>0</v>
      </c>
      <c r="Q6356" s="26"/>
    </row>
    <row r="6357" ht="22.5" customHeight="1">
      <c r="A6357" s="78"/>
      <c r="B6357" s="34"/>
      <c r="C6357" s="13"/>
      <c r="D6357" s="20"/>
      <c r="E6357" s="20"/>
      <c r="F6357" s="20"/>
      <c r="G6357" s="106"/>
      <c r="H6357" s="20"/>
      <c r="I6357" s="20"/>
      <c r="J6357" s="13" t="s">
        <v>128</v>
      </c>
      <c r="K6357" s="15" t="n">
        <v>33434</v>
      </c>
      <c r="L6357" s="15" t="n">
        <v>819</v>
      </c>
      <c r="M6357" s="16" t="n">
        <v>0</v>
      </c>
      <c r="N6357" s="12" t="n">
        <v>0</v>
      </c>
      <c r="O6357" s="12" t="n">
        <v>0</v>
      </c>
      <c r="P6357" s="12" t="n">
        <v>0</v>
      </c>
      <c r="Q6357" s="26"/>
    </row>
    <row r="6358" ht="22.5" customHeight="1">
      <c r="A6358" s="78"/>
      <c r="B6358" s="34"/>
      <c r="C6358" s="13" t="n">
        <v>5623760</v>
      </c>
      <c r="D6358" s="13" t="s">
        <v>89</v>
      </c>
      <c r="E6358" s="13" t="s">
        <v>14</v>
      </c>
      <c r="F6358" s="13" t="s">
        <v>15</v>
      </c>
      <c r="G6358" s="24" t="n">
        <v>0.15</v>
      </c>
      <c r="H6358" s="13" t="n">
        <v>50</v>
      </c>
      <c r="I6358" s="21" t="n">
        <f>G6358*H6358*7</f>
        <v>52.5</v>
      </c>
      <c r="J6358" s="13" t="s">
        <v>126</v>
      </c>
      <c r="K6358" s="15" t="n">
        <v>57</v>
      </c>
      <c r="L6358" s="15" t="n">
        <v>12</v>
      </c>
      <c r="M6358" s="16" t="n">
        <v>1</v>
      </c>
      <c r="N6358" s="12" t="n">
        <v>0.013</v>
      </c>
      <c r="O6358" s="12" t="n">
        <v>0.15</v>
      </c>
      <c r="P6358" s="12" t="n">
        <v>0.15</v>
      </c>
      <c r="Q6358" s="23" t="n">
        <f>M6360/H6358</f>
        <v>1</v>
      </c>
    </row>
    <row r="6359" ht="22.5" customHeight="1">
      <c r="A6359" s="78"/>
      <c r="B6359" s="34"/>
      <c r="C6359" s="13"/>
      <c r="D6359" s="20"/>
      <c r="E6359" s="20"/>
      <c r="F6359" s="20"/>
      <c r="G6359" s="106"/>
      <c r="H6359" s="20"/>
      <c r="I6359" s="20"/>
      <c r="J6359" s="13" t="s">
        <v>127</v>
      </c>
      <c r="K6359" s="15" t="n">
        <v>5444</v>
      </c>
      <c r="L6359" s="15" t="n">
        <v>1020</v>
      </c>
      <c r="M6359" s="15" t="n">
        <v>50</v>
      </c>
      <c r="N6359" s="12" t="n">
        <v>0.007</v>
      </c>
      <c r="O6359" s="12" t="n">
        <v>0.15</v>
      </c>
      <c r="P6359" s="12" t="n">
        <v>7.5</v>
      </c>
      <c r="Q6359" s="26"/>
    </row>
    <row r="6360" ht="22.5" customHeight="1">
      <c r="A6360" s="78"/>
      <c r="B6360" s="34"/>
      <c r="C6360" s="13"/>
      <c r="D6360" s="20"/>
      <c r="E6360" s="20"/>
      <c r="F6360" s="20"/>
      <c r="G6360" s="106"/>
      <c r="H6360" s="20"/>
      <c r="I6360" s="20"/>
      <c r="J6360" s="13" t="s">
        <v>128</v>
      </c>
      <c r="K6360" s="15" t="n">
        <v>8791</v>
      </c>
      <c r="L6360" s="15" t="n">
        <v>1180</v>
      </c>
      <c r="M6360" s="15" t="n">
        <v>50</v>
      </c>
      <c r="N6360" s="12" t="n">
        <v>0.006</v>
      </c>
      <c r="O6360" s="12" t="n">
        <v>0.15</v>
      </c>
      <c r="P6360" s="12" t="n">
        <v>7.5</v>
      </c>
      <c r="Q6360" s="26"/>
    </row>
    <row r="6361" ht="22.5" customHeight="1">
      <c r="A6361" s="78"/>
      <c r="B6361" s="34"/>
      <c r="C6361" s="13" t="n">
        <v>11078827</v>
      </c>
      <c r="D6361" s="13" t="s">
        <v>82</v>
      </c>
      <c r="E6361" s="13" t="s">
        <v>85</v>
      </c>
      <c r="F6361" s="13" t="s">
        <v>15</v>
      </c>
      <c r="G6361" s="24" t="n">
        <v>0.2</v>
      </c>
      <c r="H6361" s="13" t="n">
        <v>50</v>
      </c>
      <c r="I6361" s="21" t="n">
        <f>G6361*H6361*7</f>
        <v>70</v>
      </c>
      <c r="J6361" s="13" t="s">
        <v>126</v>
      </c>
      <c r="K6361" s="15" t="s">
        <v>139</v>
      </c>
      <c r="L6361" s="15"/>
      <c r="M6361" s="16"/>
      <c r="N6361" s="12"/>
      <c r="O6361" s="12"/>
      <c r="P6361" s="12"/>
      <c r="Q6361" s="23" t="n">
        <f>M6363/H6361</f>
        <v>0</v>
      </c>
    </row>
    <row r="6362" ht="22.5" customHeight="1">
      <c r="A6362" s="78"/>
      <c r="B6362" s="34"/>
      <c r="C6362" s="13"/>
      <c r="D6362" s="20"/>
      <c r="E6362" s="20"/>
      <c r="F6362" s="20"/>
      <c r="G6362" s="106"/>
      <c r="H6362" s="20"/>
      <c r="I6362" s="20"/>
      <c r="J6362" s="13" t="s">
        <v>127</v>
      </c>
      <c r="K6362" s="15" t="n">
        <v>212</v>
      </c>
      <c r="L6362" s="15" t="n">
        <v>88</v>
      </c>
      <c r="M6362" s="16" t="n">
        <v>0</v>
      </c>
      <c r="N6362" s="12" t="n">
        <v>0</v>
      </c>
      <c r="O6362" s="12" t="n">
        <v>0</v>
      </c>
      <c r="P6362" s="12" t="n">
        <v>0</v>
      </c>
      <c r="Q6362" s="26"/>
    </row>
    <row r="6363" ht="22.5" customHeight="1">
      <c r="A6363" s="78"/>
      <c r="B6363" s="34"/>
      <c r="C6363" s="13"/>
      <c r="D6363" s="20"/>
      <c r="E6363" s="20"/>
      <c r="F6363" s="20"/>
      <c r="G6363" s="106"/>
      <c r="H6363" s="20"/>
      <c r="I6363" s="20"/>
      <c r="J6363" s="13" t="s">
        <v>128</v>
      </c>
      <c r="K6363" s="15" t="n">
        <v>402</v>
      </c>
      <c r="L6363" s="15" t="n">
        <v>133</v>
      </c>
      <c r="M6363" s="16" t="n">
        <v>0</v>
      </c>
      <c r="N6363" s="12" t="n">
        <v>0</v>
      </c>
      <c r="O6363" s="12" t="n">
        <v>0</v>
      </c>
      <c r="P6363" s="12" t="n">
        <v>0</v>
      </c>
      <c r="Q6363" s="26"/>
    </row>
    <row r="6364" ht="22.5" customHeight="1">
      <c r="A6364" s="78"/>
      <c r="B6364" s="34"/>
      <c r="C6364" s="13" t="n">
        <v>11078981</v>
      </c>
      <c r="D6364" s="13" t="s">
        <v>82</v>
      </c>
      <c r="E6364" s="13" t="s">
        <v>83</v>
      </c>
      <c r="F6364" s="13" t="s">
        <v>15</v>
      </c>
      <c r="G6364" s="24" t="n">
        <v>0.2</v>
      </c>
      <c r="H6364" s="13" t="n">
        <v>50</v>
      </c>
      <c r="I6364" s="21" t="n">
        <f>G6364*H6364*7</f>
        <v>70</v>
      </c>
      <c r="J6364" s="13" t="s">
        <v>126</v>
      </c>
      <c r="K6364" s="15" t="s">
        <v>139</v>
      </c>
      <c r="L6364" s="15"/>
      <c r="M6364" s="16"/>
      <c r="N6364" s="12"/>
      <c r="O6364" s="12"/>
      <c r="P6364" s="12"/>
      <c r="Q6364" s="23" t="n">
        <f>M6366/H6364</f>
        <v>0</v>
      </c>
    </row>
    <row r="6365" ht="22.5" customHeight="1">
      <c r="A6365" s="78"/>
      <c r="B6365" s="34"/>
      <c r="C6365" s="13"/>
      <c r="D6365" s="20"/>
      <c r="E6365" s="20"/>
      <c r="F6365" s="20"/>
      <c r="G6365" s="106"/>
      <c r="H6365" s="20"/>
      <c r="I6365" s="20"/>
      <c r="J6365" s="13" t="s">
        <v>127</v>
      </c>
      <c r="K6365" s="15" t="n">
        <v>101</v>
      </c>
      <c r="L6365" s="15" t="n">
        <v>3</v>
      </c>
      <c r="M6365" s="16" t="n">
        <v>0</v>
      </c>
      <c r="N6365" s="12" t="n">
        <v>0</v>
      </c>
      <c r="O6365" s="12" t="n">
        <v>0</v>
      </c>
      <c r="P6365" s="12" t="n">
        <v>0</v>
      </c>
      <c r="Q6365" s="26"/>
    </row>
    <row r="6366" ht="22.5" customHeight="1">
      <c r="A6366" s="78"/>
      <c r="B6366" s="34"/>
      <c r="C6366" s="13"/>
      <c r="D6366" s="20"/>
      <c r="E6366" s="20"/>
      <c r="F6366" s="20"/>
      <c r="G6366" s="106"/>
      <c r="H6366" s="20"/>
      <c r="I6366" s="20"/>
      <c r="J6366" s="13" t="s">
        <v>128</v>
      </c>
      <c r="K6366" s="15" t="n">
        <v>226</v>
      </c>
      <c r="L6366" s="15" t="n">
        <v>6</v>
      </c>
      <c r="M6366" s="16" t="n">
        <v>0</v>
      </c>
      <c r="N6366" s="12" t="n">
        <v>0</v>
      </c>
      <c r="O6366" s="12" t="n">
        <v>0</v>
      </c>
      <c r="P6366" s="12" t="n">
        <v>0</v>
      </c>
      <c r="Q6366" s="26"/>
    </row>
    <row r="6367" ht="22.5" customHeight="1">
      <c r="A6367" s="78"/>
      <c r="B6367" s="34"/>
      <c r="C6367" s="13" t="n">
        <v>11080833</v>
      </c>
      <c r="D6367" s="13" t="s">
        <v>82</v>
      </c>
      <c r="E6367" s="13" t="s">
        <v>84</v>
      </c>
      <c r="F6367" s="13" t="s">
        <v>15</v>
      </c>
      <c r="G6367" s="24" t="n">
        <v>0.2</v>
      </c>
      <c r="H6367" s="13" t="n">
        <v>50</v>
      </c>
      <c r="I6367" s="21" t="n">
        <f>G6367*H6367*7</f>
        <v>70</v>
      </c>
      <c r="J6367" s="13" t="s">
        <v>126</v>
      </c>
      <c r="K6367" s="15" t="s">
        <v>139</v>
      </c>
      <c r="L6367" s="15"/>
      <c r="M6367" s="16"/>
      <c r="N6367" s="12"/>
      <c r="O6367" s="12"/>
      <c r="P6367" s="12"/>
      <c r="Q6367" s="23" t="n">
        <f>M6369/H6367</f>
        <v>0</v>
      </c>
    </row>
    <row r="6368" ht="22.5" customHeight="1">
      <c r="A6368" s="78"/>
      <c r="B6368" s="34"/>
      <c r="C6368" s="13"/>
      <c r="D6368" s="20"/>
      <c r="E6368" s="20"/>
      <c r="F6368" s="20"/>
      <c r="G6368" s="106"/>
      <c r="H6368" s="20"/>
      <c r="I6368" s="20"/>
      <c r="J6368" s="13" t="s">
        <v>127</v>
      </c>
      <c r="K6368" s="15" t="n">
        <v>7</v>
      </c>
      <c r="L6368" s="15" t="n">
        <v>3</v>
      </c>
      <c r="M6368" s="16" t="n">
        <v>0</v>
      </c>
      <c r="N6368" s="12" t="n">
        <v>0</v>
      </c>
      <c r="O6368" s="12" t="n">
        <v>0</v>
      </c>
      <c r="P6368" s="12" t="n">
        <v>0</v>
      </c>
      <c r="Q6368" s="26"/>
    </row>
    <row r="6369" ht="22.5" customHeight="1">
      <c r="A6369" s="78"/>
      <c r="B6369" s="34"/>
      <c r="C6369" s="13"/>
      <c r="D6369" s="20"/>
      <c r="E6369" s="20"/>
      <c r="F6369" s="20"/>
      <c r="G6369" s="106"/>
      <c r="H6369" s="20"/>
      <c r="I6369" s="20"/>
      <c r="J6369" s="13" t="s">
        <v>128</v>
      </c>
      <c r="K6369" s="15" t="n">
        <v>17</v>
      </c>
      <c r="L6369" s="15" t="n">
        <v>3</v>
      </c>
      <c r="M6369" s="16" t="n">
        <v>0</v>
      </c>
      <c r="N6369" s="12" t="n">
        <v>0</v>
      </c>
      <c r="O6369" s="12" t="n">
        <v>0</v>
      </c>
      <c r="P6369" s="12" t="n">
        <v>0</v>
      </c>
      <c r="Q6369" s="26"/>
    </row>
    <row r="6370" ht="22.5" customHeight="1">
      <c r="A6370" s="78"/>
      <c r="B6370" s="34"/>
      <c r="C6370" s="13" t="n">
        <v>11081056</v>
      </c>
      <c r="D6370" s="13" t="s">
        <v>82</v>
      </c>
      <c r="E6370" s="13" t="s">
        <v>86</v>
      </c>
      <c r="F6370" s="13" t="s">
        <v>15</v>
      </c>
      <c r="G6370" s="24" t="n">
        <v>0.2</v>
      </c>
      <c r="H6370" s="13" t="n">
        <v>50</v>
      </c>
      <c r="I6370" s="21" t="n">
        <f>G6370*H6370*7</f>
        <v>70</v>
      </c>
      <c r="J6370" s="13" t="s">
        <v>126</v>
      </c>
      <c r="K6370" s="15" t="s">
        <v>139</v>
      </c>
      <c r="L6370" s="15"/>
      <c r="M6370" s="16"/>
      <c r="N6370" s="12"/>
      <c r="O6370" s="12"/>
      <c r="P6370" s="12"/>
      <c r="Q6370" s="23" t="n">
        <f>M6372/H6370</f>
        <v>0</v>
      </c>
    </row>
    <row r="6371" ht="22.5" customHeight="1">
      <c r="A6371" s="78"/>
      <c r="B6371" s="34"/>
      <c r="C6371" s="13"/>
      <c r="D6371" s="20"/>
      <c r="E6371" s="20"/>
      <c r="F6371" s="20"/>
      <c r="G6371" s="106"/>
      <c r="H6371" s="20"/>
      <c r="I6371" s="20"/>
      <c r="J6371" s="13" t="s">
        <v>127</v>
      </c>
      <c r="K6371" s="15" t="n">
        <v>67</v>
      </c>
      <c r="L6371" s="15" t="n">
        <v>17</v>
      </c>
      <c r="M6371" s="16" t="n">
        <v>0</v>
      </c>
      <c r="N6371" s="12" t="n">
        <v>0</v>
      </c>
      <c r="O6371" s="12" t="n">
        <v>0</v>
      </c>
      <c r="P6371" s="12" t="n">
        <v>0</v>
      </c>
      <c r="Q6371" s="26"/>
    </row>
    <row r="6372" ht="22.5" customHeight="1">
      <c r="A6372" s="78"/>
      <c r="B6372" s="34"/>
      <c r="C6372" s="13"/>
      <c r="D6372" s="20"/>
      <c r="E6372" s="20"/>
      <c r="F6372" s="20"/>
      <c r="G6372" s="106"/>
      <c r="H6372" s="20"/>
      <c r="I6372" s="20"/>
      <c r="J6372" s="13" t="s">
        <v>128</v>
      </c>
      <c r="K6372" s="15" t="n">
        <v>141</v>
      </c>
      <c r="L6372" s="15" t="n">
        <v>25</v>
      </c>
      <c r="M6372" s="16" t="n">
        <v>0</v>
      </c>
      <c r="N6372" s="12" t="n">
        <v>0</v>
      </c>
      <c r="O6372" s="12" t="n">
        <v>0</v>
      </c>
      <c r="P6372" s="12" t="n">
        <v>0</v>
      </c>
      <c r="Q6372" s="26"/>
    </row>
    <row r="6373" ht="22.5" customHeight="1">
      <c r="A6373" s="78"/>
      <c r="B6373" s="34"/>
      <c r="C6373" s="13" t="n">
        <v>11078963</v>
      </c>
      <c r="D6373" s="13" t="s">
        <v>81</v>
      </c>
      <c r="E6373" s="13" t="s">
        <v>14</v>
      </c>
      <c r="F6373" s="13" t="s">
        <v>15</v>
      </c>
      <c r="G6373" s="24" t="n">
        <v>0.4</v>
      </c>
      <c r="H6373" s="13" t="n">
        <v>100</v>
      </c>
      <c r="I6373" s="21" t="n">
        <f>G6373*H6373*7</f>
        <v>280</v>
      </c>
      <c r="J6373" s="13" t="s">
        <v>126</v>
      </c>
      <c r="K6373" s="15" t="s">
        <v>139</v>
      </c>
      <c r="L6373" s="15"/>
      <c r="M6373" s="16"/>
      <c r="N6373" s="12"/>
      <c r="O6373" s="12"/>
      <c r="P6373" s="12"/>
      <c r="Q6373" s="23" t="n">
        <f>M6375/H6373</f>
        <v>0.16</v>
      </c>
    </row>
    <row r="6374" ht="22.5" customHeight="1">
      <c r="A6374" s="78"/>
      <c r="B6374" s="34"/>
      <c r="C6374" s="13"/>
      <c r="D6374" s="20"/>
      <c r="E6374" s="20"/>
      <c r="F6374" s="20"/>
      <c r="G6374" s="106"/>
      <c r="H6374" s="20"/>
      <c r="I6374" s="20"/>
      <c r="J6374" s="13" t="s">
        <v>127</v>
      </c>
      <c r="K6374" s="15" t="n">
        <v>2161</v>
      </c>
      <c r="L6374" s="15" t="n">
        <v>136</v>
      </c>
      <c r="M6374" s="16" t="n">
        <v>6</v>
      </c>
      <c r="N6374" s="12" t="n">
        <v>0.018</v>
      </c>
      <c r="O6374" s="12" t="n">
        <v>0.4</v>
      </c>
      <c r="P6374" s="12" t="n">
        <v>2.4</v>
      </c>
      <c r="Q6374" s="26"/>
    </row>
    <row r="6375" ht="22.5" customHeight="1">
      <c r="A6375" s="78"/>
      <c r="B6375" s="34"/>
      <c r="C6375" s="13"/>
      <c r="D6375" s="20"/>
      <c r="E6375" s="20"/>
      <c r="F6375" s="20"/>
      <c r="G6375" s="106"/>
      <c r="H6375" s="20"/>
      <c r="I6375" s="20"/>
      <c r="J6375" s="13" t="s">
        <v>128</v>
      </c>
      <c r="K6375" s="15" t="n">
        <v>4038</v>
      </c>
      <c r="L6375" s="15" t="n">
        <v>363</v>
      </c>
      <c r="M6375" s="16" t="n">
        <v>16</v>
      </c>
      <c r="N6375" s="12" t="n">
        <v>0.018</v>
      </c>
      <c r="O6375" s="12" t="n">
        <v>0.4</v>
      </c>
      <c r="P6375" s="12" t="n">
        <v>6.4</v>
      </c>
      <c r="Q6375" s="26"/>
    </row>
    <row r="6376" ht="22.5" customHeight="1">
      <c r="A6376" s="78"/>
      <c r="B6376" s="34"/>
      <c r="C6376" s="13" t="n">
        <v>91538300</v>
      </c>
      <c r="D6376" s="13" t="s">
        <v>74</v>
      </c>
      <c r="E6376" s="13" t="s">
        <v>36</v>
      </c>
      <c r="F6376" s="13" t="s">
        <v>15</v>
      </c>
      <c r="G6376" s="24" t="n">
        <v>0.14</v>
      </c>
      <c r="H6376" s="13" t="n">
        <v>300</v>
      </c>
      <c r="I6376" s="21" t="n">
        <f>G6376*H6376*7</f>
        <v>294</v>
      </c>
      <c r="J6376" s="13" t="s">
        <v>126</v>
      </c>
      <c r="K6376" s="15" t="s">
        <v>139</v>
      </c>
      <c r="L6376" s="15"/>
      <c r="M6376" s="16"/>
      <c r="N6376" s="12"/>
      <c r="O6376" s="12"/>
      <c r="P6376" s="12"/>
      <c r="Q6376" s="23" t="n">
        <f>M6378/H6376</f>
        <v>0.0133333333333333</v>
      </c>
    </row>
    <row r="6377" ht="22.5" customHeight="1">
      <c r="A6377" s="78"/>
      <c r="B6377" s="34"/>
      <c r="C6377" s="13"/>
      <c r="D6377" s="20"/>
      <c r="E6377" s="20"/>
      <c r="F6377" s="20"/>
      <c r="G6377" s="106"/>
      <c r="H6377" s="20"/>
      <c r="I6377" s="20"/>
      <c r="J6377" s="13" t="s">
        <v>127</v>
      </c>
      <c r="K6377" s="15" t="n">
        <v>1513</v>
      </c>
      <c r="L6377" s="15" t="n">
        <v>292</v>
      </c>
      <c r="M6377" s="16" t="n">
        <v>3</v>
      </c>
      <c r="N6377" s="12" t="n">
        <v>0.001</v>
      </c>
      <c r="O6377" s="12" t="n">
        <v>0.14</v>
      </c>
      <c r="P6377" s="12" t="n">
        <v>0.42</v>
      </c>
      <c r="Q6377" s="26"/>
    </row>
    <row r="6378" ht="22.5" customHeight="1">
      <c r="A6378" s="78"/>
      <c r="B6378" s="34"/>
      <c r="C6378" s="13"/>
      <c r="D6378" s="20"/>
      <c r="E6378" s="20"/>
      <c r="F6378" s="20"/>
      <c r="G6378" s="106"/>
      <c r="H6378" s="20"/>
      <c r="I6378" s="20"/>
      <c r="J6378" s="13" t="s">
        <v>128</v>
      </c>
      <c r="K6378" s="15" t="n">
        <v>2972</v>
      </c>
      <c r="L6378" s="15" t="n">
        <v>504</v>
      </c>
      <c r="M6378" s="16" t="n">
        <v>4</v>
      </c>
      <c r="N6378" s="12" t="n">
        <v>0.001</v>
      </c>
      <c r="O6378" s="12" t="n">
        <v>0.14</v>
      </c>
      <c r="P6378" s="12" t="n">
        <v>0.56</v>
      </c>
      <c r="Q6378" s="26"/>
    </row>
    <row r="6379" ht="22.5" customHeight="1">
      <c r="A6379" s="78"/>
      <c r="B6379" s="34"/>
      <c r="C6379" s="13" t="n">
        <v>91538301</v>
      </c>
      <c r="D6379" s="13" t="s">
        <v>74</v>
      </c>
      <c r="E6379" s="13" t="s">
        <v>14</v>
      </c>
      <c r="F6379" s="13" t="s">
        <v>15</v>
      </c>
      <c r="G6379" s="24" t="n">
        <v>0.22</v>
      </c>
      <c r="H6379" s="13" t="n">
        <v>200</v>
      </c>
      <c r="I6379" s="21" t="n">
        <f>G6379*H6379*7</f>
        <v>308</v>
      </c>
      <c r="J6379" s="13" t="s">
        <v>126</v>
      </c>
      <c r="K6379" s="15" t="s">
        <v>139</v>
      </c>
      <c r="L6379" s="15"/>
      <c r="M6379" s="16"/>
      <c r="N6379" s="12"/>
      <c r="O6379" s="12"/>
      <c r="P6379" s="12"/>
      <c r="Q6379" s="23" t="n">
        <f>M6381/H6379</f>
        <v>0.005</v>
      </c>
    </row>
    <row r="6380" ht="22.5" customHeight="1">
      <c r="A6380" s="78"/>
      <c r="B6380" s="34"/>
      <c r="C6380" s="13"/>
      <c r="D6380" s="20"/>
      <c r="E6380" s="20"/>
      <c r="F6380" s="20"/>
      <c r="G6380" s="106"/>
      <c r="H6380" s="20"/>
      <c r="I6380" s="20"/>
      <c r="J6380" s="13" t="s">
        <v>127</v>
      </c>
      <c r="K6380" s="15" t="n">
        <v>199</v>
      </c>
      <c r="L6380" s="15" t="n">
        <v>73</v>
      </c>
      <c r="M6380" s="16" t="n">
        <v>0</v>
      </c>
      <c r="N6380" s="12" t="n">
        <v>0</v>
      </c>
      <c r="O6380" s="12" t="n">
        <v>0</v>
      </c>
      <c r="P6380" s="12" t="n">
        <v>0</v>
      </c>
      <c r="Q6380" s="26"/>
    </row>
    <row r="6381" ht="22.5" customHeight="1">
      <c r="A6381" s="78"/>
      <c r="B6381" s="34"/>
      <c r="C6381" s="13"/>
      <c r="D6381" s="20"/>
      <c r="E6381" s="20"/>
      <c r="F6381" s="20"/>
      <c r="G6381" s="106"/>
      <c r="H6381" s="20"/>
      <c r="I6381" s="20"/>
      <c r="J6381" s="13" t="s">
        <v>128</v>
      </c>
      <c r="K6381" s="15" t="n">
        <v>333</v>
      </c>
      <c r="L6381" s="15" t="n">
        <v>109</v>
      </c>
      <c r="M6381" s="16" t="n">
        <v>1</v>
      </c>
      <c r="N6381" s="12" t="n">
        <v>0.002</v>
      </c>
      <c r="O6381" s="12" t="n">
        <v>0.22</v>
      </c>
      <c r="P6381" s="12" t="n">
        <v>0.22</v>
      </c>
      <c r="Q6381" s="26"/>
    </row>
    <row r="6382" ht="22.5" customHeight="1">
      <c r="A6382" s="78"/>
      <c r="B6382" s="34"/>
      <c r="C6382" s="13" t="n">
        <v>91538306</v>
      </c>
      <c r="D6382" s="13" t="s">
        <v>74</v>
      </c>
      <c r="E6382" s="13" t="s">
        <v>71</v>
      </c>
      <c r="F6382" s="13" t="s">
        <v>15</v>
      </c>
      <c r="G6382" s="24" t="n">
        <v>0.18</v>
      </c>
      <c r="H6382" s="13" t="n">
        <v>250</v>
      </c>
      <c r="I6382" s="21" t="n">
        <f>G6382*H6382*7</f>
        <v>315</v>
      </c>
      <c r="J6382" s="13" t="s">
        <v>126</v>
      </c>
      <c r="K6382" s="15" t="s">
        <v>139</v>
      </c>
      <c r="L6382" s="15"/>
      <c r="M6382" s="16"/>
      <c r="N6382" s="12"/>
      <c r="O6382" s="12"/>
      <c r="P6382" s="12"/>
      <c r="Q6382" s="23" t="n">
        <f>M6384/H6382</f>
        <v>0.016</v>
      </c>
    </row>
    <row r="6383" ht="22.5" customHeight="1">
      <c r="A6383" s="78"/>
      <c r="B6383" s="34"/>
      <c r="C6383" s="13"/>
      <c r="D6383" s="20"/>
      <c r="E6383" s="20"/>
      <c r="F6383" s="20"/>
      <c r="G6383" s="106"/>
      <c r="H6383" s="20"/>
      <c r="I6383" s="20"/>
      <c r="J6383" s="13" t="s">
        <v>127</v>
      </c>
      <c r="K6383" s="15" t="n">
        <v>1030</v>
      </c>
      <c r="L6383" s="15" t="n">
        <v>246</v>
      </c>
      <c r="M6383" s="16" t="n">
        <v>3</v>
      </c>
      <c r="N6383" s="12" t="n">
        <v>0.002</v>
      </c>
      <c r="O6383" s="12" t="n">
        <v>0.18</v>
      </c>
      <c r="P6383" s="12" t="n">
        <v>0.54</v>
      </c>
      <c r="Q6383" s="26"/>
    </row>
    <row r="6384" ht="22.5" customHeight="1">
      <c r="A6384" s="78"/>
      <c r="B6384" s="34"/>
      <c r="C6384" s="13"/>
      <c r="D6384" s="20"/>
      <c r="E6384" s="20"/>
      <c r="F6384" s="20"/>
      <c r="G6384" s="106"/>
      <c r="H6384" s="20"/>
      <c r="I6384" s="20"/>
      <c r="J6384" s="13" t="s">
        <v>128</v>
      </c>
      <c r="K6384" s="15" t="n">
        <v>1756</v>
      </c>
      <c r="L6384" s="15" t="n">
        <v>428</v>
      </c>
      <c r="M6384" s="16" t="n">
        <v>4</v>
      </c>
      <c r="N6384" s="12" t="n">
        <v>0.002</v>
      </c>
      <c r="O6384" s="12" t="n">
        <v>0.18</v>
      </c>
      <c r="P6384" s="12" t="n">
        <v>0.72</v>
      </c>
      <c r="Q6384" s="26"/>
    </row>
    <row r="6385" ht="22.5" customHeight="1">
      <c r="A6385" s="78"/>
      <c r="B6385" s="34"/>
      <c r="C6385" s="13" t="n">
        <v>91538307</v>
      </c>
      <c r="D6385" s="13" t="s">
        <v>74</v>
      </c>
      <c r="E6385" s="13" t="s">
        <v>17</v>
      </c>
      <c r="F6385" s="13" t="s">
        <v>15</v>
      </c>
      <c r="G6385" s="24" t="n">
        <v>0.22</v>
      </c>
      <c r="H6385" s="13" t="n">
        <v>200</v>
      </c>
      <c r="I6385" s="21" t="n">
        <f>G6385*H6385*7</f>
        <v>308</v>
      </c>
      <c r="J6385" s="13" t="s">
        <v>126</v>
      </c>
      <c r="K6385" s="15" t="s">
        <v>139</v>
      </c>
      <c r="L6385" s="15"/>
      <c r="M6385" s="16"/>
      <c r="N6385" s="12"/>
      <c r="O6385" s="12"/>
      <c r="P6385" s="12"/>
      <c r="Q6385" s="23" t="n">
        <f>M6387/H6385</f>
        <v>0</v>
      </c>
    </row>
    <row r="6386" ht="22.5" customHeight="1">
      <c r="A6386" s="78"/>
      <c r="B6386" s="34"/>
      <c r="C6386" s="13"/>
      <c r="D6386" s="20"/>
      <c r="E6386" s="20"/>
      <c r="F6386" s="20"/>
      <c r="G6386" s="106"/>
      <c r="H6386" s="20"/>
      <c r="I6386" s="20"/>
      <c r="J6386" s="13" t="s">
        <v>127</v>
      </c>
      <c r="K6386" s="15" t="n">
        <v>12</v>
      </c>
      <c r="L6386" s="15" t="n">
        <v>0</v>
      </c>
      <c r="M6386" s="16" t="n">
        <v>0</v>
      </c>
      <c r="N6386" s="12" t="n">
        <v>0</v>
      </c>
      <c r="O6386" s="12" t="n">
        <v>0</v>
      </c>
      <c r="P6386" s="12" t="n">
        <v>0</v>
      </c>
      <c r="Q6386" s="26"/>
    </row>
    <row r="6387" ht="22.5" customHeight="1">
      <c r="A6387" s="78"/>
      <c r="B6387" s="34"/>
      <c r="C6387" s="13"/>
      <c r="D6387" s="20"/>
      <c r="E6387" s="20"/>
      <c r="F6387" s="20"/>
      <c r="G6387" s="106"/>
      <c r="H6387" s="20"/>
      <c r="I6387" s="20"/>
      <c r="J6387" s="13" t="s">
        <v>128</v>
      </c>
      <c r="K6387" s="15" t="n">
        <v>25</v>
      </c>
      <c r="L6387" s="15" t="n">
        <v>1</v>
      </c>
      <c r="M6387" s="16" t="n">
        <v>0</v>
      </c>
      <c r="N6387" s="12" t="n">
        <v>0</v>
      </c>
      <c r="O6387" s="12" t="n">
        <v>0</v>
      </c>
      <c r="P6387" s="12" t="n">
        <v>0</v>
      </c>
      <c r="Q6387" s="26"/>
    </row>
    <row r="6388" ht="22.5" customHeight="1">
      <c r="A6388" s="78"/>
      <c r="B6388" s="34"/>
      <c r="C6388" s="13" t="n">
        <v>91538308</v>
      </c>
      <c r="D6388" s="13" t="s">
        <v>74</v>
      </c>
      <c r="E6388" s="13" t="s">
        <v>11</v>
      </c>
      <c r="F6388" s="13" t="s">
        <v>15</v>
      </c>
      <c r="G6388" s="24" t="n">
        <v>0.18</v>
      </c>
      <c r="H6388" s="13" t="n">
        <v>200</v>
      </c>
      <c r="I6388" s="21" t="n">
        <f>G6388*H6388*7</f>
        <v>252</v>
      </c>
      <c r="J6388" s="13" t="s">
        <v>126</v>
      </c>
      <c r="K6388" s="15" t="s">
        <v>139</v>
      </c>
      <c r="L6388" s="15"/>
      <c r="M6388" s="16"/>
      <c r="N6388" s="12"/>
      <c r="O6388" s="12"/>
      <c r="P6388" s="12"/>
      <c r="Q6388" s="23" t="n">
        <f>M6390/H6388</f>
        <v>0</v>
      </c>
    </row>
    <row r="6389" ht="22.5" customHeight="1">
      <c r="A6389" s="78"/>
      <c r="B6389" s="34"/>
      <c r="C6389" s="13"/>
      <c r="D6389" s="20"/>
      <c r="E6389" s="20"/>
      <c r="F6389" s="20"/>
      <c r="G6389" s="106"/>
      <c r="H6389" s="20"/>
      <c r="I6389" s="20"/>
      <c r="J6389" s="13" t="s">
        <v>127</v>
      </c>
      <c r="K6389" s="15" t="n">
        <v>34</v>
      </c>
      <c r="L6389" s="15" t="n">
        <v>2</v>
      </c>
      <c r="M6389" s="16" t="n">
        <v>0</v>
      </c>
      <c r="N6389" s="12" t="n">
        <v>0</v>
      </c>
      <c r="O6389" s="12" t="n">
        <v>0</v>
      </c>
      <c r="P6389" s="12" t="n">
        <v>0</v>
      </c>
      <c r="Q6389" s="26"/>
    </row>
    <row r="6390" ht="22.5" customHeight="1">
      <c r="A6390" s="78"/>
      <c r="B6390" s="34"/>
      <c r="C6390" s="13"/>
      <c r="D6390" s="20"/>
      <c r="E6390" s="20"/>
      <c r="F6390" s="20"/>
      <c r="G6390" s="106"/>
      <c r="H6390" s="20"/>
      <c r="I6390" s="20"/>
      <c r="J6390" s="13" t="s">
        <v>128</v>
      </c>
      <c r="K6390" s="15" t="n">
        <v>76</v>
      </c>
      <c r="L6390" s="15" t="n">
        <v>5</v>
      </c>
      <c r="M6390" s="16" t="n">
        <v>0</v>
      </c>
      <c r="N6390" s="12" t="n">
        <v>0</v>
      </c>
      <c r="O6390" s="12" t="n">
        <v>0</v>
      </c>
      <c r="P6390" s="12" t="n">
        <v>0</v>
      </c>
      <c r="Q6390" s="26"/>
    </row>
    <row r="6391" ht="22.5" customHeight="1">
      <c r="A6391" s="78"/>
      <c r="B6391" s="34"/>
      <c r="C6391" s="13" t="n">
        <v>91538309</v>
      </c>
      <c r="D6391" s="13" t="s">
        <v>74</v>
      </c>
      <c r="E6391" s="13" t="s">
        <v>46</v>
      </c>
      <c r="F6391" s="13" t="s">
        <v>15</v>
      </c>
      <c r="G6391" s="24" t="n">
        <v>0.18</v>
      </c>
      <c r="H6391" s="13" t="n">
        <v>198</v>
      </c>
      <c r="I6391" s="21" t="n">
        <f>G6391*H6391*7</f>
        <v>249.48</v>
      </c>
      <c r="J6391" s="13" t="s">
        <v>126</v>
      </c>
      <c r="K6391" s="15" t="s">
        <v>139</v>
      </c>
      <c r="L6391" s="15"/>
      <c r="M6391" s="16"/>
      <c r="N6391" s="12"/>
      <c r="O6391" s="12"/>
      <c r="P6391" s="12"/>
      <c r="Q6391" s="23" t="n">
        <f>M6393/H6391</f>
        <v>0.0151515151515152</v>
      </c>
    </row>
    <row r="6392" ht="22.5" customHeight="1">
      <c r="A6392" s="78"/>
      <c r="B6392" s="34"/>
      <c r="C6392" s="13"/>
      <c r="D6392" s="20"/>
      <c r="E6392" s="20"/>
      <c r="F6392" s="20"/>
      <c r="G6392" s="106"/>
      <c r="H6392" s="20"/>
      <c r="I6392" s="20"/>
      <c r="J6392" s="13" t="s">
        <v>127</v>
      </c>
      <c r="K6392" s="15" t="n">
        <v>108</v>
      </c>
      <c r="L6392" s="15" t="n">
        <v>19</v>
      </c>
      <c r="M6392" s="16" t="n">
        <v>0</v>
      </c>
      <c r="N6392" s="12" t="n">
        <v>0</v>
      </c>
      <c r="O6392" s="12" t="n">
        <v>0</v>
      </c>
      <c r="P6392" s="12" t="n">
        <v>0</v>
      </c>
      <c r="Q6392" s="26"/>
    </row>
    <row r="6393" ht="22.5" customHeight="1">
      <c r="A6393" s="78"/>
      <c r="B6393" s="34"/>
      <c r="C6393" s="13"/>
      <c r="D6393" s="20"/>
      <c r="E6393" s="20"/>
      <c r="F6393" s="20"/>
      <c r="G6393" s="106"/>
      <c r="H6393" s="20"/>
      <c r="I6393" s="20"/>
      <c r="J6393" s="13" t="s">
        <v>128</v>
      </c>
      <c r="K6393" s="15" t="n">
        <v>241</v>
      </c>
      <c r="L6393" s="15" t="n">
        <v>35</v>
      </c>
      <c r="M6393" s="16" t="n">
        <v>3</v>
      </c>
      <c r="N6393" s="12" t="n">
        <v>0.015</v>
      </c>
      <c r="O6393" s="12" t="n">
        <v>0.18</v>
      </c>
      <c r="P6393" s="12" t="n">
        <v>0.54</v>
      </c>
      <c r="Q6393" s="26"/>
    </row>
    <row r="6394" ht="22.5" customHeight="1">
      <c r="A6394" s="78"/>
      <c r="B6394" s="34"/>
      <c r="C6394" s="13" t="n">
        <v>11511535</v>
      </c>
      <c r="D6394" s="13" t="s">
        <v>81</v>
      </c>
      <c r="E6394" s="13" t="s">
        <v>14</v>
      </c>
      <c r="F6394" s="13" t="s">
        <v>26</v>
      </c>
      <c r="G6394" s="24" t="n">
        <v>0.3</v>
      </c>
      <c r="H6394" s="13" t="n">
        <v>200</v>
      </c>
      <c r="I6394" s="21" t="n">
        <f>G6394*H6394*7</f>
        <v>420</v>
      </c>
      <c r="J6394" s="13" t="s">
        <v>126</v>
      </c>
      <c r="K6394" s="15" t="n">
        <v>16871</v>
      </c>
      <c r="L6394" s="15" t="n">
        <v>100</v>
      </c>
      <c r="M6394" s="16" t="n">
        <v>5</v>
      </c>
      <c r="N6394" s="12" t="n">
        <v>0.02</v>
      </c>
      <c r="O6394" s="12" t="n">
        <v>0.41</v>
      </c>
      <c r="P6394" s="12" t="n">
        <v>2.06</v>
      </c>
      <c r="Q6394" s="23" t="n">
        <f>M6396/H6394</f>
        <v>0.96</v>
      </c>
    </row>
    <row r="6395" ht="22.5" customHeight="1">
      <c r="A6395" s="78"/>
      <c r="B6395" s="34"/>
      <c r="C6395" s="13"/>
      <c r="D6395" s="20"/>
      <c r="E6395" s="20"/>
      <c r="F6395" s="20"/>
      <c r="G6395" s="106"/>
      <c r="H6395" s="20"/>
      <c r="I6395" s="20"/>
      <c r="J6395" s="13" t="s">
        <v>127</v>
      </c>
      <c r="K6395" s="15" t="n">
        <v>459482</v>
      </c>
      <c r="L6395" s="15" t="n">
        <v>1566</v>
      </c>
      <c r="M6395" s="16" t="n">
        <v>119</v>
      </c>
      <c r="N6395" s="12" t="n">
        <v>0.03</v>
      </c>
      <c r="O6395" s="12" t="n">
        <v>0.38</v>
      </c>
      <c r="P6395" s="12" t="n">
        <v>44.92</v>
      </c>
      <c r="Q6395" s="26"/>
    </row>
    <row r="6396" ht="22.5" customHeight="1">
      <c r="A6396" s="78"/>
      <c r="B6396" s="34"/>
      <c r="C6396" s="13"/>
      <c r="D6396" s="20"/>
      <c r="E6396" s="20"/>
      <c r="F6396" s="20"/>
      <c r="G6396" s="106"/>
      <c r="H6396" s="20"/>
      <c r="I6396" s="47"/>
      <c r="J6396" s="38" t="s">
        <v>128</v>
      </c>
      <c r="K6396" s="15" t="n">
        <v>617616</v>
      </c>
      <c r="L6396" s="15" t="n">
        <v>2088</v>
      </c>
      <c r="M6396" s="16" t="n">
        <v>192</v>
      </c>
      <c r="N6396" s="12" t="n">
        <v>0.03</v>
      </c>
      <c r="O6396" s="12" t="n">
        <v>0.31</v>
      </c>
      <c r="P6396" s="12" t="n">
        <v>60.36</v>
      </c>
      <c r="Q6396" s="26"/>
    </row>
    <row r="6397" ht="22.5" customHeight="1">
      <c r="A6397" s="78"/>
      <c r="B6397" s="34"/>
      <c r="C6397" s="13" t="n">
        <v>11792342</v>
      </c>
      <c r="D6397" s="13" t="s">
        <v>87</v>
      </c>
      <c r="E6397" s="13" t="s">
        <v>42</v>
      </c>
      <c r="F6397" s="13" t="s">
        <v>15</v>
      </c>
      <c r="G6397" s="24" t="n">
        <v>0.2</v>
      </c>
      <c r="H6397" s="52" t="n">
        <v>40</v>
      </c>
      <c r="I6397" s="21" t="n">
        <f>G6397*H6397*7</f>
        <v>56</v>
      </c>
      <c r="J6397" s="13" t="s">
        <v>126</v>
      </c>
      <c r="K6397" s="15" t="n">
        <v>42</v>
      </c>
      <c r="L6397" s="15" t="n">
        <v>6</v>
      </c>
      <c r="M6397" s="16" t="n">
        <v>0</v>
      </c>
      <c r="N6397" s="12" t="n">
        <v>0</v>
      </c>
      <c r="O6397" s="12" t="n">
        <v>0</v>
      </c>
      <c r="P6397" s="12" t="n">
        <v>0</v>
      </c>
      <c r="Q6397" s="23" t="n">
        <f>M6399/H6397</f>
        <v>0.025</v>
      </c>
    </row>
    <row r="6398" ht="22.5" customHeight="1">
      <c r="A6398" s="78"/>
      <c r="B6398" s="34"/>
      <c r="C6398" s="13"/>
      <c r="D6398" s="20"/>
      <c r="E6398" s="20"/>
      <c r="F6398" s="20"/>
      <c r="G6398" s="106"/>
      <c r="H6398" s="54"/>
      <c r="I6398" s="20"/>
      <c r="J6398" s="13" t="s">
        <v>127</v>
      </c>
      <c r="K6398" s="15" t="n">
        <v>5709</v>
      </c>
      <c r="L6398" s="15" t="n">
        <v>425</v>
      </c>
      <c r="M6398" s="16" t="n">
        <v>0</v>
      </c>
      <c r="N6398" s="12" t="n">
        <v>0</v>
      </c>
      <c r="O6398" s="12" t="n">
        <v>0</v>
      </c>
      <c r="P6398" s="12" t="n">
        <v>0</v>
      </c>
      <c r="Q6398" s="26"/>
    </row>
    <row r="6399" ht="22.5" customHeight="1">
      <c r="A6399" s="78"/>
      <c r="B6399" s="34"/>
      <c r="C6399" s="13"/>
      <c r="D6399" s="20"/>
      <c r="E6399" s="20"/>
      <c r="F6399" s="20"/>
      <c r="G6399" s="107"/>
      <c r="H6399" s="55"/>
      <c r="I6399" s="20"/>
      <c r="J6399" s="13" t="s">
        <v>128</v>
      </c>
      <c r="K6399" s="15" t="n">
        <v>10421</v>
      </c>
      <c r="L6399" s="15" t="n">
        <v>787</v>
      </c>
      <c r="M6399" s="16" t="n">
        <v>1</v>
      </c>
      <c r="N6399" s="12" t="n">
        <v>0</v>
      </c>
      <c r="O6399" s="12" t="n">
        <v>0.2</v>
      </c>
      <c r="P6399" s="12" t="n">
        <v>0.2</v>
      </c>
      <c r="Q6399" s="26"/>
    </row>
    <row r="6400" ht="22.5" customHeight="1">
      <c r="A6400" s="78"/>
      <c r="B6400" s="34"/>
      <c r="C6400" s="13" t="n">
        <v>5365722</v>
      </c>
      <c r="D6400" s="13" t="s">
        <v>67</v>
      </c>
      <c r="E6400" s="13" t="s">
        <v>65</v>
      </c>
      <c r="F6400" s="13" t="s">
        <v>12</v>
      </c>
      <c r="G6400" s="24" t="n">
        <v>0.3</v>
      </c>
      <c r="H6400" s="52" t="n">
        <v>50</v>
      </c>
      <c r="I6400" s="21" t="n">
        <f>G6400*H6400*7</f>
        <v>105</v>
      </c>
      <c r="J6400" s="13" t="s">
        <v>126</v>
      </c>
      <c r="K6400" s="15" t="n">
        <v>310</v>
      </c>
      <c r="L6400" s="15" t="n">
        <v>107</v>
      </c>
      <c r="M6400" s="16" t="n">
        <v>1</v>
      </c>
      <c r="N6400" s="12" t="n">
        <v>0.002</v>
      </c>
      <c r="O6400" s="12" t="n">
        <v>0.218</v>
      </c>
      <c r="P6400" s="12" t="n">
        <v>0.2184</v>
      </c>
      <c r="Q6400" s="23" t="n">
        <f>M6402/H6400</f>
        <v>0.48</v>
      </c>
    </row>
    <row r="6401" ht="22.5" customHeight="1">
      <c r="A6401" s="78"/>
      <c r="B6401" s="34"/>
      <c r="C6401" s="13"/>
      <c r="D6401" s="20"/>
      <c r="E6401" s="20"/>
      <c r="F6401" s="20"/>
      <c r="G6401" s="106"/>
      <c r="H6401" s="54"/>
      <c r="I6401" s="20"/>
      <c r="J6401" s="13" t="s">
        <v>127</v>
      </c>
      <c r="K6401" s="15" t="n">
        <v>3586</v>
      </c>
      <c r="L6401" s="15" t="n">
        <v>823</v>
      </c>
      <c r="M6401" s="16" t="n">
        <v>22</v>
      </c>
      <c r="N6401" s="12" t="n">
        <v>0.006</v>
      </c>
      <c r="O6401" s="12" t="n">
        <v>0.21</v>
      </c>
      <c r="P6401" s="12" t="n">
        <v>4.618</v>
      </c>
      <c r="Q6401" s="26"/>
    </row>
    <row r="6402" ht="22.5" customHeight="1">
      <c r="A6402" s="78"/>
      <c r="B6402" s="34"/>
      <c r="C6402" s="13"/>
      <c r="D6402" s="20"/>
      <c r="E6402" s="20"/>
      <c r="F6402" s="20"/>
      <c r="G6402" s="107"/>
      <c r="H6402" s="55"/>
      <c r="I6402" s="20"/>
      <c r="J6402" s="13" t="s">
        <v>128</v>
      </c>
      <c r="K6402" s="15" t="n">
        <v>21138</v>
      </c>
      <c r="L6402" s="15" t="n">
        <v>6319</v>
      </c>
      <c r="M6402" s="16" t="n">
        <v>24</v>
      </c>
      <c r="N6402" s="12" t="n">
        <v>0.001</v>
      </c>
      <c r="O6402" s="12" t="n">
        <v>0.313</v>
      </c>
      <c r="P6402" s="12" t="n">
        <v>7.5208</v>
      </c>
      <c r="Q6402" s="26"/>
    </row>
    <row r="6403" ht="22.5" customHeight="1">
      <c r="A6403" s="78"/>
      <c r="B6403" s="34"/>
      <c r="C6403" s="13" t="n">
        <v>11924654</v>
      </c>
      <c r="D6403" s="13" t="s">
        <v>67</v>
      </c>
      <c r="E6403" s="13" t="s">
        <v>65</v>
      </c>
      <c r="F6403" s="13" t="s">
        <v>12</v>
      </c>
      <c r="G6403" s="24" t="n">
        <v>0.3</v>
      </c>
      <c r="H6403" s="52" t="n">
        <v>50</v>
      </c>
      <c r="I6403" s="21" t="n">
        <f>G6403*H6403*7</f>
        <v>105</v>
      </c>
      <c r="J6403" s="13" t="s">
        <v>126</v>
      </c>
      <c r="K6403" s="15" t="s">
        <v>139</v>
      </c>
      <c r="L6403" s="15"/>
      <c r="M6403" s="16"/>
      <c r="N6403" s="12"/>
      <c r="O6403" s="12"/>
      <c r="P6403" s="12"/>
      <c r="Q6403" s="23" t="n">
        <f>M6405/H6403</f>
        <v>0</v>
      </c>
    </row>
    <row r="6404" ht="22.5" customHeight="1">
      <c r="A6404" s="78"/>
      <c r="B6404" s="34"/>
      <c r="C6404" s="13"/>
      <c r="D6404" s="20"/>
      <c r="E6404" s="20"/>
      <c r="F6404" s="20"/>
      <c r="G6404" s="106"/>
      <c r="H6404" s="54"/>
      <c r="I6404" s="20"/>
      <c r="J6404" s="13" t="s">
        <v>127</v>
      </c>
      <c r="K6404" s="15" t="n">
        <v>138</v>
      </c>
      <c r="L6404" s="15" t="n">
        <v>38</v>
      </c>
      <c r="M6404" s="16" t="n">
        <v>0</v>
      </c>
      <c r="N6404" s="12" t="n">
        <v>0</v>
      </c>
      <c r="O6404" s="12" t="n">
        <v>0</v>
      </c>
      <c r="P6404" s="12" t="n">
        <v>0.0152</v>
      </c>
      <c r="Q6404" s="26"/>
    </row>
    <row r="6405" ht="22.5" customHeight="1">
      <c r="A6405" s="78"/>
      <c r="B6405" s="34"/>
      <c r="C6405" s="13"/>
      <c r="D6405" s="20"/>
      <c r="E6405" s="20"/>
      <c r="F6405" s="20"/>
      <c r="G6405" s="107"/>
      <c r="H6405" s="55"/>
      <c r="I6405" s="20"/>
      <c r="J6405" s="13" t="s">
        <v>128</v>
      </c>
      <c r="K6405" s="15" t="n">
        <v>459</v>
      </c>
      <c r="L6405" s="15" t="n">
        <v>155</v>
      </c>
      <c r="M6405" s="16" t="n">
        <v>0</v>
      </c>
      <c r="N6405" s="12" t="n">
        <v>0.001</v>
      </c>
      <c r="O6405" s="12" t="n">
        <v>0</v>
      </c>
      <c r="P6405" s="12" t="n">
        <v>0.0824</v>
      </c>
      <c r="Q6405" s="26"/>
    </row>
    <row r="6406" ht="22.5" customHeight="1">
      <c r="A6406" s="78"/>
      <c r="B6406" s="34"/>
      <c r="C6406" s="13" t="n">
        <v>12011132</v>
      </c>
      <c r="D6406" s="13" t="s">
        <v>88</v>
      </c>
      <c r="E6406" s="13" t="s">
        <v>14</v>
      </c>
      <c r="F6406" s="13" t="s">
        <v>15</v>
      </c>
      <c r="G6406" s="24" t="n">
        <v>0.2</v>
      </c>
      <c r="H6406" s="52" t="n">
        <v>100</v>
      </c>
      <c r="I6406" s="21" t="n">
        <f>G6406*H6406*7</f>
        <v>140</v>
      </c>
      <c r="J6406" s="13" t="s">
        <v>126</v>
      </c>
      <c r="K6406" s="15" t="n">
        <v>175</v>
      </c>
      <c r="L6406" s="15" t="n">
        <v>55</v>
      </c>
      <c r="M6406" s="16" t="n">
        <v>1</v>
      </c>
      <c r="N6406" s="12" t="n">
        <v>0.004</v>
      </c>
      <c r="O6406" s="12" t="n">
        <v>0.2</v>
      </c>
      <c r="P6406" s="12" t="n">
        <v>0.2</v>
      </c>
      <c r="Q6406" s="23" t="n">
        <f>M6408/H6406</f>
        <v>1</v>
      </c>
    </row>
    <row r="6407" ht="22.5" customHeight="1">
      <c r="A6407" s="78"/>
      <c r="B6407" s="34"/>
      <c r="C6407" s="13"/>
      <c r="D6407" s="20"/>
      <c r="E6407" s="20"/>
      <c r="F6407" s="20"/>
      <c r="G6407" s="106"/>
      <c r="H6407" s="54"/>
      <c r="I6407" s="20"/>
      <c r="J6407" s="13" t="s">
        <v>127</v>
      </c>
      <c r="K6407" s="15" t="n">
        <v>4791</v>
      </c>
      <c r="L6407" s="15" t="n">
        <v>1776</v>
      </c>
      <c r="M6407" s="16" t="n">
        <v>67</v>
      </c>
      <c r="N6407" s="12" t="n">
        <v>0.008</v>
      </c>
      <c r="O6407" s="12" t="n">
        <v>0.2</v>
      </c>
      <c r="P6407" s="12" t="n">
        <v>13.4</v>
      </c>
      <c r="Q6407" s="26"/>
    </row>
    <row r="6408" ht="22.5" customHeight="1">
      <c r="A6408" s="78"/>
      <c r="B6408" s="34"/>
      <c r="C6408" s="13"/>
      <c r="D6408" s="20"/>
      <c r="E6408" s="20"/>
      <c r="F6408" s="20"/>
      <c r="G6408" s="107"/>
      <c r="H6408" s="55"/>
      <c r="I6408" s="20"/>
      <c r="J6408" s="13" t="s">
        <v>128</v>
      </c>
      <c r="K6408" s="15" t="n">
        <v>34391</v>
      </c>
      <c r="L6408" s="15" t="n">
        <v>15291</v>
      </c>
      <c r="M6408" s="16" t="n">
        <v>100</v>
      </c>
      <c r="N6408" s="12" t="n">
        <v>0.001</v>
      </c>
      <c r="O6408" s="12" t="n">
        <v>0.2</v>
      </c>
      <c r="P6408" s="12" t="n">
        <v>20</v>
      </c>
      <c r="Q6408" s="26"/>
    </row>
    <row r="6409" ht="22.5" customHeight="1">
      <c r="A6409" s="78"/>
      <c r="B6409" s="34"/>
      <c r="C6409" s="13" t="n">
        <v>12039225</v>
      </c>
      <c r="D6409" s="11" t="s">
        <v>90</v>
      </c>
      <c r="E6409" s="13" t="s">
        <v>36</v>
      </c>
      <c r="F6409" s="13" t="s">
        <v>15</v>
      </c>
      <c r="G6409" s="24" t="n">
        <v>0.2</v>
      </c>
      <c r="H6409" s="52" t="n">
        <v>100</v>
      </c>
      <c r="I6409" s="21" t="n">
        <f>G6409*H6409*7</f>
        <v>140</v>
      </c>
      <c r="J6409" s="13" t="s">
        <v>126</v>
      </c>
      <c r="K6409" s="15" t="n">
        <v>44</v>
      </c>
      <c r="L6409" s="15" t="n">
        <v>26</v>
      </c>
      <c r="M6409" s="16" t="n">
        <v>9</v>
      </c>
      <c r="N6409" s="12" t="n">
        <v>0.069</v>
      </c>
      <c r="O6409" s="12" t="n">
        <v>0.2</v>
      </c>
      <c r="P6409" s="12" t="n">
        <v>1.8</v>
      </c>
      <c r="Q6409" s="23" t="n">
        <f>M6411/H6409</f>
        <v>0.29</v>
      </c>
    </row>
    <row r="6410" ht="22.5" customHeight="1">
      <c r="A6410" s="78"/>
      <c r="B6410" s="34"/>
      <c r="C6410" s="13"/>
      <c r="D6410" s="13"/>
      <c r="E6410" s="20"/>
      <c r="F6410" s="20"/>
      <c r="G6410" s="106"/>
      <c r="H6410" s="54"/>
      <c r="I6410" s="20"/>
      <c r="J6410" s="13" t="s">
        <v>127</v>
      </c>
      <c r="K6410" s="15" t="n">
        <v>2669</v>
      </c>
      <c r="L6410" s="15" t="n">
        <v>997</v>
      </c>
      <c r="M6410" s="16" t="n">
        <v>22</v>
      </c>
      <c r="N6410" s="12" t="n">
        <v>0.004</v>
      </c>
      <c r="O6410" s="12" t="n">
        <v>0.2</v>
      </c>
      <c r="P6410" s="12" t="n">
        <v>4.4</v>
      </c>
      <c r="Q6410" s="26"/>
    </row>
    <row r="6411" ht="22.5" customHeight="1">
      <c r="A6411" s="78"/>
      <c r="B6411" s="34"/>
      <c r="C6411" s="13"/>
      <c r="D6411" s="13"/>
      <c r="E6411" s="20"/>
      <c r="F6411" s="20"/>
      <c r="G6411" s="107"/>
      <c r="H6411" s="55"/>
      <c r="I6411" s="20"/>
      <c r="J6411" s="13" t="s">
        <v>128</v>
      </c>
      <c r="K6411" s="15" t="n">
        <v>6536</v>
      </c>
      <c r="L6411" s="15" t="n">
        <v>2315</v>
      </c>
      <c r="M6411" s="16" t="n">
        <v>29</v>
      </c>
      <c r="N6411" s="12" t="n">
        <v>0.003</v>
      </c>
      <c r="O6411" s="12" t="n">
        <v>0.2</v>
      </c>
      <c r="P6411" s="12" t="n">
        <v>5.8</v>
      </c>
      <c r="Q6411" s="26"/>
    </row>
    <row r="6412" ht="22.5" customHeight="1">
      <c r="A6412" s="78"/>
      <c r="B6412" s="34"/>
      <c r="C6412" s="13" t="n">
        <v>12072287</v>
      </c>
      <c r="D6412" s="13" t="s">
        <v>81</v>
      </c>
      <c r="E6412" s="13" t="s">
        <v>14</v>
      </c>
      <c r="F6412" s="13" t="s">
        <v>15</v>
      </c>
      <c r="G6412" s="24" t="n">
        <v>0.5</v>
      </c>
      <c r="H6412" s="52" t="n">
        <v>200</v>
      </c>
      <c r="I6412" s="21" t="n">
        <f>G6412*H6412*7</f>
        <v>700</v>
      </c>
      <c r="J6412" s="13" t="s">
        <v>126</v>
      </c>
      <c r="K6412" s="15" t="n">
        <v>8</v>
      </c>
      <c r="L6412" s="15" t="n">
        <v>8</v>
      </c>
      <c r="M6412" s="16" t="n">
        <v>1</v>
      </c>
      <c r="N6412" s="12" t="n">
        <v>0</v>
      </c>
      <c r="O6412" s="12" t="n">
        <v>0.003</v>
      </c>
      <c r="P6412" s="12" t="n">
        <v>0.003</v>
      </c>
      <c r="Q6412" s="23" t="n">
        <f>M6414/H6412</f>
        <v>0.185</v>
      </c>
    </row>
    <row r="6413" ht="22.5" customHeight="1">
      <c r="A6413" s="78"/>
      <c r="B6413" s="34"/>
      <c r="C6413" s="13"/>
      <c r="D6413" s="20"/>
      <c r="E6413" s="20"/>
      <c r="F6413" s="20"/>
      <c r="G6413" s="106"/>
      <c r="H6413" s="54"/>
      <c r="I6413" s="20"/>
      <c r="J6413" s="13" t="s">
        <v>127</v>
      </c>
      <c r="K6413" s="15" t="n">
        <v>462</v>
      </c>
      <c r="L6413" s="15" t="n">
        <v>425</v>
      </c>
      <c r="M6413" s="16" t="n">
        <v>26</v>
      </c>
      <c r="N6413" s="12" t="n">
        <v>0.001</v>
      </c>
      <c r="O6413" s="12" t="n">
        <v>0.011</v>
      </c>
      <c r="P6413" s="12" t="n">
        <v>0.281</v>
      </c>
      <c r="Q6413" s="26"/>
    </row>
    <row r="6414" ht="22.5" customHeight="1">
      <c r="A6414" s="79"/>
      <c r="B6414" s="30"/>
      <c r="C6414" s="13"/>
      <c r="D6414" s="20"/>
      <c r="E6414" s="20"/>
      <c r="F6414" s="20"/>
      <c r="G6414" s="107"/>
      <c r="H6414" s="55"/>
      <c r="I6414" s="20"/>
      <c r="J6414" s="13" t="s">
        <v>128</v>
      </c>
      <c r="K6414" s="15" t="n">
        <v>692</v>
      </c>
      <c r="L6414" s="15" t="n">
        <v>548</v>
      </c>
      <c r="M6414" s="16" t="n">
        <v>37</v>
      </c>
      <c r="N6414" s="12" t="n">
        <v>0.001</v>
      </c>
      <c r="O6414" s="12" t="n">
        <v>0.009</v>
      </c>
      <c r="P6414" s="12" t="n">
        <v>0.347</v>
      </c>
      <c r="Q6414" s="26"/>
    </row>
    <row r="6415" ht="22.5" customHeight="1">
      <c r="A6415" s="19"/>
      <c r="C6415" s="11"/>
      <c r="D6415" s="11"/>
      <c r="E6415" s="11"/>
      <c r="F6415" s="11"/>
      <c r="G6415" s="18"/>
      <c r="H6415" s="11"/>
      <c r="I6415" s="18"/>
      <c r="J6415" s="11"/>
      <c r="K6415" s="16"/>
      <c r="L6415" s="16"/>
      <c r="M6415" s="16"/>
      <c r="N6415" s="16"/>
      <c r="O6415" s="16"/>
      <c r="P6415" s="71"/>
      <c r="Q6415" s="8"/>
    </row>
    <row r="6416" ht="22.5" customHeight="1">
      <c r="A6416" s="19" t="s">
        <v>123</v>
      </c>
      <c r="B6416" s="9" t="s">
        <v>148</v>
      </c>
      <c r="C6416" s="11"/>
      <c r="D6416" s="11"/>
      <c r="E6416" s="11"/>
      <c r="F6416" s="11"/>
      <c r="G6416" s="18"/>
      <c r="H6416" s="11"/>
      <c r="I6416" s="18"/>
      <c r="J6416" s="11"/>
      <c r="K6416" s="22" t="n">
        <f>K6419+K6422+K6425+K6428+K6431+K6434+K6437+K6440+K6443+K6446+K6449+K6452+K6455+K6458+K6461+K6464+K6467+K6470+K6473+K6476+K6479+K6482+K6485+K6488+K6491+K6494+K6497+K6500+K6503+K6506+K6509+K6512+K6515+K6518+K6521+K6524+K6527+K6530+K6533+K6536+K6539+K6542+K6545+K6548+K6551+K6554+K6557+K6560+K6563+K6566+K6569+K6572+K6575+K6578+K6581+K6584+K6587+K6590+K6593+K6596+K6599+K6602+K6605+K6608+K6611+K6614+K6617+K6620+K6623+K6626+K6629+K6632+K6635+K6638+K6641+K6644+K6647+K6650+K6653+K6656+K6659+K6662+K6665+K6668+K6671+K6674+K6677+K6680+K6683+K6686+K6689+K6692+K6695+K6698+K6701+K6704+K6707+K6710+K6713+K6716+K6719+K6722+K6725+K6728+K6731+K6734+K6737+K6740+K6743+K6746+K6749+K6752+K6755+K6758+K6761+K6764+K6767+K6770+K6773+K6776+K6779+K6782+K6785+K6788+K6791+K6794+K6797+K6800+K6803+K6806</f>
        <v>11054501</v>
      </c>
      <c r="L6416" s="22" t="n">
        <f>L6419+L6422+L6425+L6428+L6431+L6434+L6437+L6440+L6443+L6446+L6449+L6452+L6455+L6458+L6461+L6464+L6467+L6470+L6473+L6476+L6479+L6482+L6485+L6488+L6491+L6494+L6497+L6500+L6503+L6506+L6509+L6512+L6515+L6518+L6521+L6524+L6527+L6530+L6533+L6536+L6539+L6542+L6545+L6548+L6551+L6554+L6557+L6560+L6563+L6566+L6569+L6572+L6575+L6578+L6581+L6584+L6587+L6590+L6593+L6596+L6599+L6602+L6605+L6608+L6611+L6614+L6617+L6620+L6623+L6626+L6629+L6632+L6635+L6638+L6641+L6644+L6647+L6650+L6653+L6656+L6659+L6662+L6665+L6668+L6671+L6674+L6677+L6680+L6683+L6686+L6689+L6692+L6695+L6698+L6701+L6704+L6707+L6710+L6713+L6716+L6719+L6722+L6725+L6728+L6731+L6734+L6737+L6740+L6743+L6746+L6749+L6752+L6755+L6758+L6761+L6764+L6767+L6770+L6773+L6776+L6779+L6782+L6785+L6788+L6791+L6794+L6797+L6800+L6803+L6806</f>
        <v>1533965</v>
      </c>
      <c r="M6416" s="16"/>
      <c r="N6416" s="16"/>
      <c r="O6416" s="16"/>
      <c r="P6416" s="25" t="n">
        <f>P6419+P6422+P6425+P6428+P6431+P6434+P6437+P6440+P6443+P6446+P6449+P6452+P6455+P6458+P6461+P6464+P6467+P6470+P6473+P6476+P6479+P6482+P6485+P6488+P6491+P6494+P6497+P6500+P6503+P6506+P6509+P6512+P6515+P6518+P6521+P6524+P6527+P6530+P6533+P6536+P6539+P6542+P6545+P6548+P6551+P6554+P6557+P6560+P6563+P6566+P6569+P6572+P6575+P6578+P6581+P6584+P6587+P6590+P6593+P6596+P6599+P6602+P6605+P6608+P6611+P6614+P6617+P6620+P6623+P6626+P6629+P6632+P6635+P6638+P6641+P6644+P6647+P6650+P6653+P6656+P6659+P6662+P6665+P6668+P6671+P6674+P6677+P6680+P6683+P6686+P6689+P6692+P6695+P6698+P6701+P6704+P6707+P6710+P6713+P6716+P6719+P6722+P6725+P6728+P6731+P6734+P6737+P6740+P6743+P6746+P6749+P6752+P6755+P6758+P6761+P6764+P6767+P6770+P6773+P6776+P6779+P6782+P6785+P6788+P6791+P6794+P6797+P6800+P6803+P6806</f>
        <v>4261.8968</v>
      </c>
      <c r="Q6416" s="8"/>
    </row>
    <row r="6417" ht="22.5" customHeight="1">
      <c r="A6417" s="81" t="n">
        <v>46274</v>
      </c>
      <c r="B6417" s="76" t="s">
        <v>125</v>
      </c>
      <c r="C6417" s="13" t="n">
        <v>10813123</v>
      </c>
      <c r="D6417" s="13" t="s">
        <v>10</v>
      </c>
      <c r="E6417" s="13" t="s">
        <v>11</v>
      </c>
      <c r="F6417" s="13" t="s">
        <v>12</v>
      </c>
      <c r="G6417" s="24" t="n">
        <v>0.25</v>
      </c>
      <c r="H6417" s="13" t="n">
        <v>1000</v>
      </c>
      <c r="I6417" s="21" t="n">
        <f>G6417*H6417*7</f>
        <v>1750</v>
      </c>
      <c r="J6417" s="13" t="s">
        <v>126</v>
      </c>
      <c r="K6417" s="11" t="n">
        <v>29994</v>
      </c>
      <c r="L6417" s="11" t="n">
        <v>1807</v>
      </c>
      <c r="M6417" s="11" t="n">
        <v>4</v>
      </c>
      <c r="N6417" s="12" t="n">
        <v>0.002</v>
      </c>
      <c r="O6417" s="12" t="n">
        <v>1.114</v>
      </c>
      <c r="P6417" s="12" t="n">
        <v>4.4569</v>
      </c>
      <c r="Q6417" s="23" t="n">
        <f>M6419/H6417</f>
        <v>0.119</v>
      </c>
    </row>
    <row r="6418" ht="22.5" customHeight="1">
      <c r="A6418" s="34"/>
      <c r="B6418" s="34"/>
      <c r="C6418" s="13"/>
      <c r="D6418" s="20"/>
      <c r="E6418" s="20"/>
      <c r="F6418" s="20"/>
      <c r="G6418" s="29"/>
      <c r="H6418" s="20"/>
      <c r="I6418" s="20"/>
      <c r="J6418" s="13" t="s">
        <v>127</v>
      </c>
      <c r="K6418" s="11" t="n">
        <v>47170</v>
      </c>
      <c r="L6418" s="11" t="n">
        <v>2694</v>
      </c>
      <c r="M6418" s="11" t="n">
        <v>21</v>
      </c>
      <c r="N6418" s="12" t="n">
        <v>0.002</v>
      </c>
      <c r="O6418" s="12" t="n">
        <v>0.488</v>
      </c>
      <c r="P6418" s="12" t="n">
        <v>10.2488</v>
      </c>
      <c r="Q6418" s="26"/>
    </row>
    <row r="6419" ht="22.5" customHeight="1">
      <c r="A6419" s="34"/>
      <c r="B6419" s="34"/>
      <c r="C6419" s="13"/>
      <c r="D6419" s="20"/>
      <c r="E6419" s="20"/>
      <c r="F6419" s="20"/>
      <c r="G6419" s="29"/>
      <c r="H6419" s="20"/>
      <c r="I6419" s="20"/>
      <c r="J6419" s="13" t="s">
        <v>128</v>
      </c>
      <c r="K6419" s="11" t="n">
        <v>117097</v>
      </c>
      <c r="L6419" s="11" t="n">
        <v>8127</v>
      </c>
      <c r="M6419" s="11" t="n">
        <v>119</v>
      </c>
      <c r="N6419" s="12" t="n">
        <v>0.005</v>
      </c>
      <c r="O6419" s="12" t="n">
        <v>0.33</v>
      </c>
      <c r="P6419" s="12" t="n">
        <v>39.2368</v>
      </c>
      <c r="Q6419" s="26"/>
    </row>
    <row r="6420" ht="22.5" customHeight="1">
      <c r="A6420" s="34"/>
      <c r="B6420" s="34"/>
      <c r="C6420" s="13" t="n">
        <v>1745925</v>
      </c>
      <c r="D6420" s="13" t="s">
        <v>13</v>
      </c>
      <c r="E6420" s="13" t="s">
        <v>14</v>
      </c>
      <c r="F6420" s="13" t="s">
        <v>15</v>
      </c>
      <c r="G6420" s="24" t="n">
        <v>0.15</v>
      </c>
      <c r="H6420" s="13" t="n">
        <v>500</v>
      </c>
      <c r="I6420" s="21" t="n">
        <f>G6420*H6420*7</f>
        <v>525</v>
      </c>
      <c r="J6420" s="13" t="s">
        <v>126</v>
      </c>
      <c r="K6420" s="17" t="n">
        <v>756</v>
      </c>
      <c r="L6420" s="15" t="n">
        <v>43</v>
      </c>
      <c r="M6420" s="15" t="n">
        <v>0</v>
      </c>
      <c r="N6420" s="12" t="n">
        <v>0</v>
      </c>
      <c r="O6420" s="12" t="n">
        <v>0</v>
      </c>
      <c r="P6420" s="12" t="n">
        <v>0</v>
      </c>
      <c r="Q6420" s="23" t="n">
        <f>M6422/H6420</f>
        <v>1</v>
      </c>
    </row>
    <row r="6421" ht="22.5" customHeight="1">
      <c r="A6421" s="34"/>
      <c r="B6421" s="34"/>
      <c r="C6421" s="13"/>
      <c r="D6421" s="20"/>
      <c r="E6421" s="20"/>
      <c r="F6421" s="20"/>
      <c r="G6421" s="29"/>
      <c r="H6421" s="20"/>
      <c r="I6421" s="20"/>
      <c r="J6421" s="13" t="s">
        <v>127</v>
      </c>
      <c r="K6421" s="17" t="n">
        <v>13768</v>
      </c>
      <c r="L6421" s="15" t="n">
        <v>6035</v>
      </c>
      <c r="M6421" s="15" t="n">
        <v>170</v>
      </c>
      <c r="N6421" s="12" t="n">
        <v>0.004</v>
      </c>
      <c r="O6421" s="12" t="n">
        <v>0.15</v>
      </c>
      <c r="P6421" s="12" t="n">
        <v>25.5</v>
      </c>
      <c r="Q6421" s="26"/>
    </row>
    <row r="6422" ht="22.5" customHeight="1">
      <c r="A6422" s="34"/>
      <c r="B6422" s="34"/>
      <c r="C6422" s="13"/>
      <c r="D6422" s="20"/>
      <c r="E6422" s="20"/>
      <c r="F6422" s="20"/>
      <c r="G6422" s="29"/>
      <c r="H6422" s="20"/>
      <c r="I6422" s="20"/>
      <c r="J6422" s="13" t="s">
        <v>128</v>
      </c>
      <c r="K6422" s="15" t="n">
        <v>93654</v>
      </c>
      <c r="L6422" s="15" t="n">
        <v>43676</v>
      </c>
      <c r="M6422" s="15" t="n">
        <v>500</v>
      </c>
      <c r="N6422" s="12" t="n">
        <v>0.002</v>
      </c>
      <c r="O6422" s="12" t="n">
        <v>0.15</v>
      </c>
      <c r="P6422" s="12" t="n">
        <v>75</v>
      </c>
      <c r="Q6422" s="26"/>
    </row>
    <row r="6423" ht="22.5" customHeight="1">
      <c r="A6423" s="34"/>
      <c r="B6423" s="34"/>
      <c r="C6423" s="13" t="n">
        <v>6951600</v>
      </c>
      <c r="D6423" s="13" t="s">
        <v>16</v>
      </c>
      <c r="E6423" s="13" t="s">
        <v>17</v>
      </c>
      <c r="F6423" s="13" t="s">
        <v>15</v>
      </c>
      <c r="G6423" s="24" t="n">
        <v>0.17</v>
      </c>
      <c r="H6423" s="13" t="n">
        <v>100</v>
      </c>
      <c r="I6423" s="21" t="n">
        <f>G6423*H6423*7</f>
        <v>119</v>
      </c>
      <c r="J6423" s="13" t="s">
        <v>126</v>
      </c>
      <c r="K6423" s="15" t="n">
        <v>213</v>
      </c>
      <c r="L6423" s="15" t="n">
        <v>4</v>
      </c>
      <c r="M6423" s="15" t="n">
        <v>0</v>
      </c>
      <c r="N6423" s="12" t="n">
        <v>0</v>
      </c>
      <c r="O6423" s="12" t="n">
        <v>0</v>
      </c>
      <c r="P6423" s="12" t="n">
        <v>0</v>
      </c>
      <c r="Q6423" s="23" t="n">
        <f>M6425/H6423</f>
        <v>0.94</v>
      </c>
    </row>
    <row r="6424" ht="22.5" customHeight="1">
      <c r="A6424" s="34"/>
      <c r="B6424" s="34"/>
      <c r="C6424" s="13"/>
      <c r="D6424" s="20"/>
      <c r="E6424" s="20"/>
      <c r="F6424" s="20"/>
      <c r="G6424" s="29"/>
      <c r="H6424" s="20"/>
      <c r="I6424" s="20"/>
      <c r="J6424" s="13" t="s">
        <v>127</v>
      </c>
      <c r="K6424" s="15" t="n">
        <v>12495</v>
      </c>
      <c r="L6424" s="15" t="n">
        <v>6197</v>
      </c>
      <c r="M6424" s="15" t="n">
        <v>30</v>
      </c>
      <c r="N6424" s="12" t="n">
        <v>0.001</v>
      </c>
      <c r="O6424" s="12" t="n">
        <v>0.172</v>
      </c>
      <c r="P6424" s="12" t="n">
        <v>5.168</v>
      </c>
      <c r="Q6424" s="26"/>
    </row>
    <row r="6425" ht="22.5" customHeight="1">
      <c r="A6425" s="34"/>
      <c r="B6425" s="34"/>
      <c r="C6425" s="13"/>
      <c r="D6425" s="20"/>
      <c r="E6425" s="20"/>
      <c r="F6425" s="20"/>
      <c r="G6425" s="29"/>
      <c r="H6425" s="20"/>
      <c r="I6425" s="20"/>
      <c r="J6425" s="13" t="s">
        <v>128</v>
      </c>
      <c r="K6425" s="15" t="n">
        <v>25696</v>
      </c>
      <c r="L6425" s="15" t="n">
        <v>12562</v>
      </c>
      <c r="M6425" s="15" t="n">
        <v>94</v>
      </c>
      <c r="N6425" s="12" t="n">
        <v>0.001</v>
      </c>
      <c r="O6425" s="12" t="n">
        <v>0.172</v>
      </c>
      <c r="P6425" s="12" t="n">
        <v>16.184</v>
      </c>
      <c r="Q6425" s="26"/>
    </row>
    <row r="6426" ht="22.5" customHeight="1">
      <c r="A6426" s="34"/>
      <c r="B6426" s="34"/>
      <c r="C6426" s="13" t="n">
        <v>6951594</v>
      </c>
      <c r="D6426" s="13" t="s">
        <v>16</v>
      </c>
      <c r="E6426" s="13" t="s">
        <v>18</v>
      </c>
      <c r="F6426" s="13" t="s">
        <v>15</v>
      </c>
      <c r="G6426" s="24" t="n">
        <v>0.7</v>
      </c>
      <c r="H6426" s="13" t="n">
        <v>400</v>
      </c>
      <c r="I6426" s="21" t="n">
        <f>G6426*H6426*7</f>
        <v>1960</v>
      </c>
      <c r="J6426" s="13" t="s">
        <v>126</v>
      </c>
      <c r="K6426" s="15" t="n">
        <v>1318</v>
      </c>
      <c r="L6426" s="15" t="n">
        <v>516</v>
      </c>
      <c r="M6426" s="15" t="n">
        <v>0</v>
      </c>
      <c r="N6426" s="12" t="n">
        <v>0</v>
      </c>
      <c r="O6426" s="12" t="n">
        <v>0</v>
      </c>
      <c r="P6426" s="12" t="n">
        <v>0</v>
      </c>
      <c r="Q6426" s="23" t="n">
        <f>M6428/H6426</f>
        <v>0.5325</v>
      </c>
    </row>
    <row r="6427" ht="22.5" customHeight="1">
      <c r="A6427" s="34"/>
      <c r="B6427" s="34"/>
      <c r="C6427" s="13"/>
      <c r="D6427" s="20"/>
      <c r="E6427" s="20"/>
      <c r="F6427" s="20"/>
      <c r="G6427" s="29"/>
      <c r="H6427" s="20"/>
      <c r="I6427" s="20"/>
      <c r="J6427" s="13" t="s">
        <v>127</v>
      </c>
      <c r="K6427" s="15" t="n">
        <v>34643</v>
      </c>
      <c r="L6427" s="15" t="n">
        <v>15406</v>
      </c>
      <c r="M6427" s="15" t="n">
        <v>69</v>
      </c>
      <c r="N6427" s="12" t="n">
        <v>0.003</v>
      </c>
      <c r="O6427" s="12" t="n">
        <v>0.7</v>
      </c>
      <c r="P6427" s="12" t="n">
        <v>48.3</v>
      </c>
      <c r="Q6427" s="26"/>
    </row>
    <row r="6428" ht="22.5" customHeight="1">
      <c r="A6428" s="34"/>
      <c r="B6428" s="34"/>
      <c r="C6428" s="13"/>
      <c r="D6428" s="20"/>
      <c r="E6428" s="20"/>
      <c r="F6428" s="20"/>
      <c r="G6428" s="29"/>
      <c r="H6428" s="20"/>
      <c r="I6428" s="20"/>
      <c r="J6428" s="13" t="s">
        <v>128</v>
      </c>
      <c r="K6428" s="15" t="n">
        <v>130970</v>
      </c>
      <c r="L6428" s="15" t="n">
        <v>54918</v>
      </c>
      <c r="M6428" s="15" t="n">
        <v>213</v>
      </c>
      <c r="N6428" s="12" t="n">
        <v>0.003</v>
      </c>
      <c r="O6428" s="12" t="n">
        <v>0.7</v>
      </c>
      <c r="P6428" s="12" t="n">
        <v>149.1</v>
      </c>
      <c r="Q6428" s="26"/>
    </row>
    <row r="6429" ht="22.5" customHeight="1">
      <c r="A6429" s="34"/>
      <c r="B6429" s="34"/>
      <c r="C6429" s="13" t="n">
        <v>2732727</v>
      </c>
      <c r="D6429" s="13" t="s">
        <v>10</v>
      </c>
      <c r="E6429" s="13" t="s">
        <v>19</v>
      </c>
      <c r="F6429" s="13" t="s">
        <v>15</v>
      </c>
      <c r="G6429" s="24" t="n">
        <v>0.25</v>
      </c>
      <c r="H6429" s="13" t="n">
        <v>1000</v>
      </c>
      <c r="I6429" s="21" t="n">
        <f>G6429*H6429*7</f>
        <v>1750</v>
      </c>
      <c r="J6429" s="13" t="s">
        <v>126</v>
      </c>
      <c r="K6429" s="15" t="n">
        <v>473</v>
      </c>
      <c r="L6429" s="15" t="n">
        <v>198</v>
      </c>
      <c r="M6429" s="15" t="n">
        <v>0</v>
      </c>
      <c r="N6429" s="12" t="n">
        <v>0</v>
      </c>
      <c r="O6429" s="12" t="n">
        <v>0</v>
      </c>
      <c r="P6429" s="12" t="n">
        <v>0</v>
      </c>
      <c r="Q6429" s="23" t="n">
        <f>M6431/H6429</f>
        <v>0.467</v>
      </c>
    </row>
    <row r="6430" ht="22.5" customHeight="1">
      <c r="A6430" s="34"/>
      <c r="B6430" s="34"/>
      <c r="C6430" s="13"/>
      <c r="D6430" s="20"/>
      <c r="E6430" s="20"/>
      <c r="F6430" s="20"/>
      <c r="G6430" s="29"/>
      <c r="H6430" s="20"/>
      <c r="I6430" s="20"/>
      <c r="J6430" s="13" t="s">
        <v>127</v>
      </c>
      <c r="K6430" s="15" t="n">
        <v>9602</v>
      </c>
      <c r="L6430" s="15" t="n">
        <v>3305</v>
      </c>
      <c r="M6430" s="15" t="n">
        <v>93</v>
      </c>
      <c r="N6430" s="12" t="n">
        <v>0.007</v>
      </c>
      <c r="O6430" s="12" t="n">
        <v>0.25</v>
      </c>
      <c r="P6430" s="12" t="n">
        <v>23.275</v>
      </c>
      <c r="Q6430" s="26"/>
    </row>
    <row r="6431" ht="22.5" customHeight="1">
      <c r="A6431" s="34"/>
      <c r="B6431" s="34"/>
      <c r="C6431" s="13"/>
      <c r="D6431" s="20"/>
      <c r="E6431" s="20"/>
      <c r="F6431" s="20"/>
      <c r="G6431" s="29"/>
      <c r="H6431" s="20"/>
      <c r="I6431" s="20"/>
      <c r="J6431" s="13" t="s">
        <v>128</v>
      </c>
      <c r="K6431" s="15" t="n">
        <v>36919</v>
      </c>
      <c r="L6431" s="15" t="n">
        <v>11999</v>
      </c>
      <c r="M6431" s="15" t="n">
        <v>467</v>
      </c>
      <c r="N6431" s="12" t="n">
        <v>0.01</v>
      </c>
      <c r="O6431" s="12" t="n">
        <v>0.25</v>
      </c>
      <c r="P6431" s="12" t="n">
        <v>116.775</v>
      </c>
      <c r="Q6431" s="26"/>
    </row>
    <row r="6432" ht="22.5" customHeight="1">
      <c r="A6432" s="34"/>
      <c r="B6432" s="34"/>
      <c r="C6432" s="13" t="n">
        <v>5619156</v>
      </c>
      <c r="D6432" s="13" t="s">
        <v>10</v>
      </c>
      <c r="E6432" s="13" t="s">
        <v>19</v>
      </c>
      <c r="F6432" s="13" t="s">
        <v>12</v>
      </c>
      <c r="G6432" s="24" t="n">
        <v>0.24</v>
      </c>
      <c r="H6432" s="13" t="n">
        <v>500</v>
      </c>
      <c r="I6432" s="21" t="n">
        <f>G6432*H6432*7</f>
        <v>840</v>
      </c>
      <c r="J6432" s="13" t="s">
        <v>126</v>
      </c>
      <c r="K6432" s="15" t="n">
        <v>6318</v>
      </c>
      <c r="L6432" s="15" t="n">
        <v>1442</v>
      </c>
      <c r="M6432" s="15" t="n">
        <v>0</v>
      </c>
      <c r="N6432" s="12" t="n">
        <v>0</v>
      </c>
      <c r="O6432" s="12" t="n">
        <v>0</v>
      </c>
      <c r="P6432" s="12" t="n">
        <v>0.247</v>
      </c>
      <c r="Q6432" s="23" t="n">
        <f>M6434/H6432</f>
        <v>0.01</v>
      </c>
    </row>
    <row r="6433" ht="22.5" customHeight="1">
      <c r="A6433" s="34"/>
      <c r="B6433" s="34"/>
      <c r="C6433" s="13"/>
      <c r="D6433" s="20"/>
      <c r="E6433" s="20"/>
      <c r="F6433" s="20"/>
      <c r="G6433" s="29"/>
      <c r="H6433" s="20"/>
      <c r="I6433" s="20"/>
      <c r="J6433" s="13" t="s">
        <v>127</v>
      </c>
      <c r="K6433" s="15" t="n">
        <v>40235</v>
      </c>
      <c r="L6433" s="15" t="n">
        <v>9267</v>
      </c>
      <c r="M6433" s="15" t="n">
        <v>1</v>
      </c>
      <c r="N6433" s="12" t="n">
        <v>0</v>
      </c>
      <c r="O6433" s="12" t="n">
        <v>1.2785</v>
      </c>
      <c r="P6433" s="12" t="n">
        <v>1.2785</v>
      </c>
      <c r="Q6433" s="26"/>
    </row>
    <row r="6434" ht="22.5" customHeight="1">
      <c r="A6434" s="34"/>
      <c r="B6434" s="34"/>
      <c r="C6434" s="13"/>
      <c r="D6434" s="20"/>
      <c r="E6434" s="20"/>
      <c r="F6434" s="20"/>
      <c r="G6434" s="29"/>
      <c r="H6434" s="20"/>
      <c r="I6434" s="20"/>
      <c r="J6434" s="13" t="s">
        <v>128</v>
      </c>
      <c r="K6434" s="15" t="n">
        <v>110104</v>
      </c>
      <c r="L6434" s="15" t="n">
        <v>25454</v>
      </c>
      <c r="M6434" s="15" t="n">
        <v>5</v>
      </c>
      <c r="N6434" s="12" t="n">
        <v>0</v>
      </c>
      <c r="O6434" s="12" t="n">
        <v>0.587</v>
      </c>
      <c r="P6434" s="12" t="n">
        <v>2.9355</v>
      </c>
      <c r="Q6434" s="26"/>
    </row>
    <row r="6435" ht="22.5" customHeight="1">
      <c r="A6435" s="34"/>
      <c r="B6435" s="34"/>
      <c r="C6435" s="13" t="n">
        <v>6425889</v>
      </c>
      <c r="D6435" s="13" t="s">
        <v>10</v>
      </c>
      <c r="E6435" s="13" t="s">
        <v>20</v>
      </c>
      <c r="F6435" s="13" t="s">
        <v>15</v>
      </c>
      <c r="G6435" s="24" t="n">
        <v>0.25</v>
      </c>
      <c r="H6435" s="13" t="n">
        <v>400</v>
      </c>
      <c r="I6435" s="21" t="n">
        <f>G6435*H6435*7</f>
        <v>700</v>
      </c>
      <c r="J6435" s="13" t="s">
        <v>126</v>
      </c>
      <c r="K6435" s="15" t="n">
        <v>59</v>
      </c>
      <c r="L6435" s="15" t="n">
        <v>15</v>
      </c>
      <c r="M6435" s="15" t="n">
        <v>0</v>
      </c>
      <c r="N6435" s="12" t="n">
        <v>0</v>
      </c>
      <c r="O6435" s="12" t="n">
        <v>0</v>
      </c>
      <c r="P6435" s="12" t="n">
        <v>0</v>
      </c>
      <c r="Q6435" s="23" t="n">
        <v>0.003</v>
      </c>
    </row>
    <row r="6436" ht="22.5" customHeight="1">
      <c r="A6436" s="34"/>
      <c r="B6436" s="34"/>
      <c r="C6436" s="13"/>
      <c r="D6436" s="20"/>
      <c r="E6436" s="20"/>
      <c r="F6436" s="20"/>
      <c r="G6436" s="29"/>
      <c r="H6436" s="20"/>
      <c r="I6436" s="20"/>
      <c r="J6436" s="13" t="s">
        <v>127</v>
      </c>
      <c r="K6436" s="15" t="n">
        <v>4655</v>
      </c>
      <c r="L6436" s="36" t="n">
        <v>1912</v>
      </c>
      <c r="M6436" s="15" t="n">
        <v>30</v>
      </c>
      <c r="N6436" s="12" t="n">
        <v>0.004</v>
      </c>
      <c r="O6436" s="12" t="n">
        <v>0.25</v>
      </c>
      <c r="P6436" s="12" t="n">
        <v>7.5</v>
      </c>
      <c r="Q6436" s="26"/>
    </row>
    <row r="6437" ht="22.5" customHeight="1">
      <c r="A6437" s="34"/>
      <c r="B6437" s="34"/>
      <c r="C6437" s="13"/>
      <c r="D6437" s="20"/>
      <c r="E6437" s="20"/>
      <c r="F6437" s="20"/>
      <c r="G6437" s="29"/>
      <c r="H6437" s="20"/>
      <c r="I6437" s="20"/>
      <c r="J6437" s="13" t="s">
        <v>128</v>
      </c>
      <c r="K6437" s="15" t="n">
        <v>18844</v>
      </c>
      <c r="L6437" s="15" t="n">
        <v>7395</v>
      </c>
      <c r="M6437" s="15" t="n">
        <v>113</v>
      </c>
      <c r="N6437" s="12" t="n">
        <v>0.004</v>
      </c>
      <c r="O6437" s="12" t="n">
        <v>0.251</v>
      </c>
      <c r="P6437" s="12" t="n">
        <v>28.375</v>
      </c>
      <c r="Q6437" s="26"/>
    </row>
    <row r="6438" ht="22.5" customHeight="1">
      <c r="A6438" s="34"/>
      <c r="B6438" s="34"/>
      <c r="C6438" s="13" t="n">
        <v>6439005</v>
      </c>
      <c r="D6438" s="13" t="s">
        <v>10</v>
      </c>
      <c r="E6438" s="13" t="s">
        <v>20</v>
      </c>
      <c r="F6438" s="13" t="s">
        <v>21</v>
      </c>
      <c r="G6438" s="24" t="n">
        <v>0.25</v>
      </c>
      <c r="H6438" s="13" t="n">
        <v>300</v>
      </c>
      <c r="I6438" s="21" t="n">
        <f>G6438*H6438*7</f>
        <v>525</v>
      </c>
      <c r="J6438" s="13" t="s">
        <v>126</v>
      </c>
      <c r="K6438" s="15" t="n">
        <v>0</v>
      </c>
      <c r="L6438" s="15" t="n">
        <v>0</v>
      </c>
      <c r="M6438" s="15" t="n">
        <v>0</v>
      </c>
      <c r="N6438" s="12" t="n">
        <v>0</v>
      </c>
      <c r="O6438" s="12" t="n">
        <v>0</v>
      </c>
      <c r="P6438" s="12" t="n">
        <v>0</v>
      </c>
      <c r="Q6438" s="23" t="n">
        <f>M6440/H6438</f>
        <v>0.28</v>
      </c>
    </row>
    <row r="6439" ht="22.5" customHeight="1">
      <c r="A6439" s="34"/>
      <c r="B6439" s="34"/>
      <c r="C6439" s="13"/>
      <c r="D6439" s="20"/>
      <c r="E6439" s="20"/>
      <c r="F6439" s="20"/>
      <c r="G6439" s="29"/>
      <c r="H6439" s="20"/>
      <c r="I6439" s="20"/>
      <c r="J6439" s="13" t="s">
        <v>127</v>
      </c>
      <c r="K6439" s="15" t="n">
        <v>10791</v>
      </c>
      <c r="L6439" s="15" t="n">
        <v>17</v>
      </c>
      <c r="M6439" s="15" t="n">
        <v>0</v>
      </c>
      <c r="N6439" s="12" t="n">
        <v>0</v>
      </c>
      <c r="O6439" s="12" t="n">
        <v>0</v>
      </c>
      <c r="P6439" s="12" t="n">
        <v>0.13</v>
      </c>
      <c r="Q6439" s="26"/>
    </row>
    <row r="6440" ht="22.5" customHeight="1">
      <c r="A6440" s="34"/>
      <c r="B6440" s="34"/>
      <c r="C6440" s="13"/>
      <c r="D6440" s="20"/>
      <c r="E6440" s="20"/>
      <c r="F6440" s="20"/>
      <c r="G6440" s="29"/>
      <c r="H6440" s="20"/>
      <c r="I6440" s="20"/>
      <c r="J6440" s="13" t="s">
        <v>128</v>
      </c>
      <c r="K6440" s="15" t="n">
        <v>58828</v>
      </c>
      <c r="L6440" s="15" t="n">
        <v>17203</v>
      </c>
      <c r="M6440" s="15" t="n">
        <v>84</v>
      </c>
      <c r="N6440" s="12" t="n">
        <v>0.0012</v>
      </c>
      <c r="O6440" s="12" t="n">
        <v>0.25</v>
      </c>
      <c r="P6440" s="12" t="n">
        <v>21</v>
      </c>
      <c r="Q6440" s="26"/>
    </row>
    <row r="6441" ht="22.5" customHeight="1">
      <c r="A6441" s="34"/>
      <c r="B6441" s="34"/>
      <c r="C6441" s="13" t="n">
        <v>7203110</v>
      </c>
      <c r="D6441" s="13" t="s">
        <v>22</v>
      </c>
      <c r="E6441" s="13" t="s">
        <v>23</v>
      </c>
      <c r="F6441" s="13" t="s">
        <v>15</v>
      </c>
      <c r="G6441" s="24" t="n">
        <v>0.2</v>
      </c>
      <c r="H6441" s="13" t="n">
        <v>100</v>
      </c>
      <c r="I6441" s="21" t="n">
        <f>G6441*H6441*7</f>
        <v>140</v>
      </c>
      <c r="J6441" s="13" t="s">
        <v>126</v>
      </c>
      <c r="K6441" s="15" t="n">
        <v>124</v>
      </c>
      <c r="L6441" s="15" t="n">
        <v>32</v>
      </c>
      <c r="M6441" s="15" t="n">
        <v>0</v>
      </c>
      <c r="N6441" s="12" t="n">
        <v>0</v>
      </c>
      <c r="O6441" s="12" t="n">
        <v>0</v>
      </c>
      <c r="P6441" s="12" t="n">
        <v>0</v>
      </c>
      <c r="Q6441" s="23" t="n">
        <f>M6443/H6441</f>
        <v>0.04</v>
      </c>
    </row>
    <row r="6442" ht="22.5" customHeight="1">
      <c r="A6442" s="34"/>
      <c r="B6442" s="34"/>
      <c r="C6442" s="13"/>
      <c r="D6442" s="20"/>
      <c r="E6442" s="20"/>
      <c r="F6442" s="20"/>
      <c r="G6442" s="29"/>
      <c r="H6442" s="20"/>
      <c r="I6442" s="20"/>
      <c r="J6442" s="13" t="s">
        <v>127</v>
      </c>
      <c r="K6442" s="15" t="n">
        <v>5499</v>
      </c>
      <c r="L6442" s="15" t="n">
        <v>3878</v>
      </c>
      <c r="M6442" s="15" t="n">
        <v>1</v>
      </c>
      <c r="N6442" s="12" t="n">
        <v>0</v>
      </c>
      <c r="O6442" s="12" t="n">
        <v>0.2</v>
      </c>
      <c r="P6442" s="12" t="n">
        <v>0.2</v>
      </c>
      <c r="Q6442" s="26"/>
    </row>
    <row r="6443" ht="22.5" customHeight="1">
      <c r="A6443" s="34"/>
      <c r="B6443" s="34"/>
      <c r="C6443" s="13"/>
      <c r="D6443" s="20"/>
      <c r="E6443" s="20"/>
      <c r="F6443" s="20"/>
      <c r="G6443" s="29"/>
      <c r="H6443" s="20"/>
      <c r="I6443" s="20"/>
      <c r="J6443" s="13" t="s">
        <v>128</v>
      </c>
      <c r="K6443" s="15" t="n">
        <v>20173</v>
      </c>
      <c r="L6443" s="15" t="n">
        <v>13882</v>
      </c>
      <c r="M6443" s="15" t="n">
        <v>4</v>
      </c>
      <c r="N6443" s="12" t="n">
        <v>0</v>
      </c>
      <c r="O6443" s="12" t="n">
        <v>0.2</v>
      </c>
      <c r="P6443" s="12" t="n">
        <v>0.8</v>
      </c>
      <c r="Q6443" s="26"/>
    </row>
    <row r="6444" ht="22.5" customHeight="1">
      <c r="A6444" s="34"/>
      <c r="B6444" s="34"/>
      <c r="C6444" s="13" t="n">
        <v>7202934</v>
      </c>
      <c r="D6444" s="13" t="s">
        <v>22</v>
      </c>
      <c r="E6444" s="13" t="s">
        <v>24</v>
      </c>
      <c r="F6444" s="13" t="s">
        <v>15</v>
      </c>
      <c r="G6444" s="24" t="n">
        <v>0.35</v>
      </c>
      <c r="H6444" s="13" t="n">
        <v>200</v>
      </c>
      <c r="I6444" s="21" t="n">
        <f>G6444*H6444*7</f>
        <v>490</v>
      </c>
      <c r="J6444" s="13" t="s">
        <v>126</v>
      </c>
      <c r="K6444" s="15" t="n">
        <v>456</v>
      </c>
      <c r="L6444" s="15" t="n">
        <v>63</v>
      </c>
      <c r="M6444" s="15" t="n">
        <v>0</v>
      </c>
      <c r="N6444" s="12" t="n">
        <v>0</v>
      </c>
      <c r="O6444" s="12" t="n">
        <v>0</v>
      </c>
      <c r="P6444" s="12" t="n">
        <v>0</v>
      </c>
      <c r="Q6444" s="23" t="n">
        <v>0</v>
      </c>
    </row>
    <row r="6445" ht="22.5" customHeight="1">
      <c r="A6445" s="34"/>
      <c r="B6445" s="34"/>
      <c r="C6445" s="13"/>
      <c r="D6445" s="20"/>
      <c r="E6445" s="20"/>
      <c r="F6445" s="20"/>
      <c r="G6445" s="29"/>
      <c r="H6445" s="20"/>
      <c r="I6445" s="20"/>
      <c r="J6445" s="13" t="s">
        <v>127</v>
      </c>
      <c r="K6445" s="17" t="n">
        <v>146763</v>
      </c>
      <c r="L6445" s="15" t="n">
        <v>94163</v>
      </c>
      <c r="M6445" s="15" t="n">
        <v>45</v>
      </c>
      <c r="N6445" s="12" t="n">
        <v>0</v>
      </c>
      <c r="O6445" s="12" t="n">
        <v>0.35</v>
      </c>
      <c r="P6445" s="12" t="n">
        <v>15.76</v>
      </c>
      <c r="Q6445" s="26"/>
    </row>
    <row r="6446" ht="22.5" customHeight="1">
      <c r="A6446" s="34"/>
      <c r="B6446" s="34"/>
      <c r="C6446" s="13"/>
      <c r="D6446" s="20"/>
      <c r="E6446" s="20"/>
      <c r="F6446" s="20"/>
      <c r="G6446" s="29"/>
      <c r="H6446" s="20"/>
      <c r="I6446" s="20"/>
      <c r="J6446" s="13" t="s">
        <v>128</v>
      </c>
      <c r="K6446" s="15" t="n">
        <v>305386</v>
      </c>
      <c r="L6446" s="15" t="n">
        <v>185136</v>
      </c>
      <c r="M6446" s="15" t="n">
        <v>64</v>
      </c>
      <c r="N6446" s="12" t="n">
        <v>0</v>
      </c>
      <c r="O6446" s="12" t="n">
        <v>0.35</v>
      </c>
      <c r="P6446" s="12" t="n">
        <v>22.41</v>
      </c>
      <c r="Q6446" s="26"/>
    </row>
    <row r="6447" ht="22.5" customHeight="1">
      <c r="A6447" s="34"/>
      <c r="B6447" s="34"/>
      <c r="C6447" s="13" t="n">
        <v>5847496</v>
      </c>
      <c r="D6447" s="13" t="s">
        <v>10</v>
      </c>
      <c r="E6447" s="13" t="s">
        <v>25</v>
      </c>
      <c r="F6447" s="13" t="s">
        <v>12</v>
      </c>
      <c r="G6447" s="24" t="n">
        <v>0.3</v>
      </c>
      <c r="H6447" s="13" t="n">
        <v>200</v>
      </c>
      <c r="I6447" s="21" t="n">
        <f>G6447*H6447*7</f>
        <v>420</v>
      </c>
      <c r="J6447" s="13" t="s">
        <v>126</v>
      </c>
      <c r="K6447" s="15" t="n">
        <v>1115</v>
      </c>
      <c r="L6447" s="15" t="n">
        <v>50</v>
      </c>
      <c r="M6447" s="15" t="n">
        <v>0</v>
      </c>
      <c r="N6447" s="12" t="n">
        <v>0</v>
      </c>
      <c r="O6447" s="12" t="n">
        <v>0</v>
      </c>
      <c r="P6447" s="12" t="n">
        <v>0.0841</v>
      </c>
      <c r="Q6447" s="23" t="n">
        <f>M6449/H6447</f>
        <v>0.01</v>
      </c>
    </row>
    <row r="6448" ht="22.5" customHeight="1">
      <c r="A6448" s="34"/>
      <c r="B6448" s="34"/>
      <c r="C6448" s="13"/>
      <c r="D6448" s="20"/>
      <c r="E6448" s="20"/>
      <c r="F6448" s="20"/>
      <c r="G6448" s="29"/>
      <c r="H6448" s="20"/>
      <c r="I6448" s="20"/>
      <c r="J6448" s="13" t="s">
        <v>127</v>
      </c>
      <c r="K6448" s="15" t="n">
        <v>6049</v>
      </c>
      <c r="L6448" s="15" t="n">
        <v>186</v>
      </c>
      <c r="M6448" s="15" t="n">
        <v>0</v>
      </c>
      <c r="N6448" s="12" t="n">
        <v>0</v>
      </c>
      <c r="O6448" s="12" t="n">
        <v>0</v>
      </c>
      <c r="P6448" s="12" t="n">
        <v>0.2268</v>
      </c>
      <c r="Q6448" s="26"/>
    </row>
    <row r="6449" ht="22.5" customHeight="1">
      <c r="A6449" s="34"/>
      <c r="B6449" s="34"/>
      <c r="C6449" s="13"/>
      <c r="D6449" s="20"/>
      <c r="E6449" s="20"/>
      <c r="F6449" s="20"/>
      <c r="G6449" s="29"/>
      <c r="H6449" s="20"/>
      <c r="I6449" s="20"/>
      <c r="J6449" s="13" t="s">
        <v>128</v>
      </c>
      <c r="K6449" s="15" t="n">
        <v>24991</v>
      </c>
      <c r="L6449" s="15" t="n">
        <v>689</v>
      </c>
      <c r="M6449" s="15" t="n">
        <v>2</v>
      </c>
      <c r="N6449" s="12" t="n">
        <v>0.0002</v>
      </c>
      <c r="O6449" s="12" t="n">
        <v>0.66</v>
      </c>
      <c r="P6449" s="12" t="n">
        <v>1.3208</v>
      </c>
      <c r="Q6449" s="26"/>
    </row>
    <row r="6450" ht="22.5" customHeight="1">
      <c r="A6450" s="34"/>
      <c r="B6450" s="34"/>
      <c r="C6450" s="13" t="n">
        <v>7572369</v>
      </c>
      <c r="D6450" s="13" t="s">
        <v>10</v>
      </c>
      <c r="E6450" s="13" t="s">
        <v>25</v>
      </c>
      <c r="F6450" s="13" t="s">
        <v>15</v>
      </c>
      <c r="G6450" s="24" t="n">
        <v>0.3</v>
      </c>
      <c r="H6450" s="13" t="n">
        <v>400</v>
      </c>
      <c r="I6450" s="21" t="n">
        <f>G6450*H6450*7</f>
        <v>840</v>
      </c>
      <c r="J6450" s="13" t="s">
        <v>126</v>
      </c>
      <c r="K6450" s="15" t="n">
        <v>6</v>
      </c>
      <c r="L6450" s="15" t="n">
        <v>0</v>
      </c>
      <c r="M6450" s="15" t="n">
        <v>0</v>
      </c>
      <c r="N6450" s="12" t="n">
        <v>0</v>
      </c>
      <c r="O6450" s="12" t="n">
        <v>0</v>
      </c>
      <c r="P6450" s="12" t="n">
        <v>0</v>
      </c>
      <c r="Q6450" s="23" t="n">
        <f>M6452/H6450</f>
        <v>0.1625</v>
      </c>
    </row>
    <row r="6451" ht="22.5" customHeight="1">
      <c r="A6451" s="34"/>
      <c r="B6451" s="34"/>
      <c r="C6451" s="13"/>
      <c r="D6451" s="20"/>
      <c r="E6451" s="20"/>
      <c r="F6451" s="20"/>
      <c r="G6451" s="29"/>
      <c r="H6451" s="20"/>
      <c r="I6451" s="20"/>
      <c r="J6451" s="13" t="s">
        <v>127</v>
      </c>
      <c r="K6451" s="15" t="n">
        <v>6712</v>
      </c>
      <c r="L6451" s="15" t="n">
        <v>2827</v>
      </c>
      <c r="M6451" s="15" t="n">
        <v>44</v>
      </c>
      <c r="N6451" s="12" t="n">
        <v>0.005</v>
      </c>
      <c r="O6451" s="12" t="n">
        <v>0.302</v>
      </c>
      <c r="P6451" s="12" t="n">
        <v>13.29</v>
      </c>
      <c r="Q6451" s="26"/>
    </row>
    <row r="6452" ht="22.5" customHeight="1">
      <c r="A6452" s="34"/>
      <c r="B6452" s="34"/>
      <c r="C6452" s="13"/>
      <c r="D6452" s="20"/>
      <c r="E6452" s="20"/>
      <c r="F6452" s="20"/>
      <c r="G6452" s="29"/>
      <c r="H6452" s="20"/>
      <c r="I6452" s="20"/>
      <c r="J6452" s="13" t="s">
        <v>128</v>
      </c>
      <c r="K6452" s="15" t="n">
        <v>11904</v>
      </c>
      <c r="L6452" s="15" t="n">
        <v>4428</v>
      </c>
      <c r="M6452" s="15" t="n">
        <v>65</v>
      </c>
      <c r="N6452" s="12" t="n">
        <v>0.004</v>
      </c>
      <c r="O6452" s="12" t="n">
        <v>0.302</v>
      </c>
      <c r="P6452" s="12" t="n">
        <v>19.65</v>
      </c>
      <c r="Q6452" s="26"/>
    </row>
    <row r="6453" ht="22.5" customHeight="1">
      <c r="A6453" s="34"/>
      <c r="B6453" s="34"/>
      <c r="C6453" s="13" t="n">
        <v>8460883</v>
      </c>
      <c r="D6453" s="13" t="s">
        <v>16</v>
      </c>
      <c r="E6453" s="13" t="s">
        <v>11</v>
      </c>
      <c r="F6453" s="13" t="s">
        <v>15</v>
      </c>
      <c r="G6453" s="24" t="n">
        <v>0.14</v>
      </c>
      <c r="H6453" s="13" t="n">
        <v>1400</v>
      </c>
      <c r="I6453" s="21" t="n">
        <f>G6453*H6453*7</f>
        <v>1372</v>
      </c>
      <c r="J6453" s="13" t="s">
        <v>126</v>
      </c>
      <c r="K6453" s="15" t="n">
        <v>7207</v>
      </c>
      <c r="L6453" s="15" t="n">
        <v>2371</v>
      </c>
      <c r="M6453" s="15" t="n">
        <v>103</v>
      </c>
      <c r="N6453" s="12" t="n">
        <v>0.006</v>
      </c>
      <c r="O6453" s="12" t="n">
        <v>0.14</v>
      </c>
      <c r="P6453" s="12" t="n">
        <v>14.378</v>
      </c>
      <c r="Q6453" s="23" t="n">
        <f>M6455/H6453</f>
        <v>0.773571428571429</v>
      </c>
    </row>
    <row r="6454" ht="22.5" customHeight="1">
      <c r="A6454" s="34"/>
      <c r="B6454" s="34"/>
      <c r="C6454" s="13"/>
      <c r="D6454" s="20"/>
      <c r="E6454" s="20"/>
      <c r="F6454" s="20"/>
      <c r="G6454" s="29"/>
      <c r="H6454" s="20"/>
      <c r="I6454" s="20"/>
      <c r="J6454" s="13" t="s">
        <v>127</v>
      </c>
      <c r="K6454" s="15" t="n">
        <v>20847</v>
      </c>
      <c r="L6454" s="15" t="n">
        <v>6115</v>
      </c>
      <c r="M6454" s="15" t="n">
        <v>279</v>
      </c>
      <c r="N6454" s="12" t="n">
        <v>0.006</v>
      </c>
      <c r="O6454" s="12" t="n">
        <v>0.14</v>
      </c>
      <c r="P6454" s="12" t="n">
        <v>39.102</v>
      </c>
      <c r="Q6454" s="26"/>
    </row>
    <row r="6455" ht="22.5" customHeight="1">
      <c r="A6455" s="34"/>
      <c r="B6455" s="34"/>
      <c r="C6455" s="13"/>
      <c r="D6455" s="20"/>
      <c r="E6455" s="20"/>
      <c r="F6455" s="20"/>
      <c r="G6455" s="29"/>
      <c r="H6455" s="20"/>
      <c r="I6455" s="20"/>
      <c r="J6455" s="13" t="s">
        <v>128</v>
      </c>
      <c r="K6455" s="15" t="n">
        <v>75577</v>
      </c>
      <c r="L6455" s="15" t="n">
        <v>24434</v>
      </c>
      <c r="M6455" s="15" t="n">
        <v>1083</v>
      </c>
      <c r="N6455" s="12" t="n">
        <v>0.006</v>
      </c>
      <c r="O6455" s="12" t="n">
        <v>0.141</v>
      </c>
      <c r="P6455" s="12" t="n">
        <v>152.67</v>
      </c>
      <c r="Q6455" s="26"/>
    </row>
    <row r="6456" ht="22.5" customHeight="1">
      <c r="A6456" s="34"/>
      <c r="B6456" s="34"/>
      <c r="C6456" s="13" t="n">
        <v>8531973</v>
      </c>
      <c r="D6456" s="13" t="s">
        <v>16</v>
      </c>
      <c r="E6456" s="13" t="s">
        <v>18</v>
      </c>
      <c r="F6456" s="13" t="s">
        <v>26</v>
      </c>
      <c r="G6456" s="24" t="n">
        <v>0.45</v>
      </c>
      <c r="H6456" s="13" t="n">
        <v>150</v>
      </c>
      <c r="I6456" s="21" t="n">
        <f>G6456*H6456*7</f>
        <v>472.5</v>
      </c>
      <c r="J6456" s="13" t="s">
        <v>126</v>
      </c>
      <c r="K6456" s="15" t="n">
        <v>0</v>
      </c>
      <c r="L6456" s="15" t="n">
        <v>0</v>
      </c>
      <c r="M6456" s="15" t="n">
        <v>0</v>
      </c>
      <c r="N6456" s="12" t="n">
        <v>0</v>
      </c>
      <c r="O6456" s="12" t="n">
        <v>0</v>
      </c>
      <c r="P6456" s="12" t="n">
        <v>0</v>
      </c>
      <c r="Q6456" s="23" t="n">
        <f>M6458/H6456</f>
        <v>0.02</v>
      </c>
    </row>
    <row r="6457" ht="22.5" customHeight="1">
      <c r="A6457" s="34"/>
      <c r="B6457" s="34"/>
      <c r="C6457" s="13"/>
      <c r="D6457" s="20"/>
      <c r="E6457" s="20"/>
      <c r="F6457" s="20"/>
      <c r="G6457" s="29"/>
      <c r="H6457" s="20"/>
      <c r="I6457" s="20"/>
      <c r="J6457" s="13" t="s">
        <v>127</v>
      </c>
      <c r="K6457" s="15" t="n">
        <v>9473</v>
      </c>
      <c r="L6457" s="15" t="n">
        <v>21</v>
      </c>
      <c r="M6457" s="15" t="n">
        <v>0</v>
      </c>
      <c r="N6457" s="12" t="n">
        <v>0</v>
      </c>
      <c r="O6457" s="12" t="n">
        <v>0</v>
      </c>
      <c r="P6457" s="12" t="n">
        <v>0</v>
      </c>
      <c r="Q6457" s="26"/>
    </row>
    <row r="6458" ht="22.5" customHeight="1">
      <c r="A6458" s="34"/>
      <c r="B6458" s="34"/>
      <c r="C6458" s="13"/>
      <c r="D6458" s="20"/>
      <c r="E6458" s="20"/>
      <c r="F6458" s="20"/>
      <c r="G6458" s="29"/>
      <c r="H6458" s="20"/>
      <c r="I6458" s="20"/>
      <c r="J6458" s="13" t="s">
        <v>128</v>
      </c>
      <c r="K6458" s="15" t="n">
        <v>21551</v>
      </c>
      <c r="L6458" s="15" t="n">
        <v>80</v>
      </c>
      <c r="M6458" s="15" t="n">
        <v>3</v>
      </c>
      <c r="N6458" s="12" t="n">
        <v>0.01</v>
      </c>
      <c r="O6458" s="12" t="n">
        <v>0.24</v>
      </c>
      <c r="P6458" s="12" t="n">
        <v>0.73</v>
      </c>
      <c r="Q6458" s="26"/>
    </row>
    <row r="6459" ht="22.5" customHeight="1">
      <c r="A6459" s="34"/>
      <c r="B6459" s="34"/>
      <c r="C6459" s="13" t="n">
        <v>8156506</v>
      </c>
      <c r="D6459" s="13" t="s">
        <v>27</v>
      </c>
      <c r="E6459" s="13" t="s">
        <v>14</v>
      </c>
      <c r="F6459" s="13" t="s">
        <v>15</v>
      </c>
      <c r="G6459" s="24" t="n">
        <v>0.1</v>
      </c>
      <c r="H6459" s="13" t="n">
        <v>1000</v>
      </c>
      <c r="I6459" s="21" t="n">
        <f>G6459*H6459*7</f>
        <v>700</v>
      </c>
      <c r="J6459" s="13" t="s">
        <v>126</v>
      </c>
      <c r="K6459" s="15" t="n">
        <v>231</v>
      </c>
      <c r="L6459" s="15" t="n">
        <v>12</v>
      </c>
      <c r="M6459" s="15" t="n">
        <v>0</v>
      </c>
      <c r="N6459" s="12" t="n">
        <v>0</v>
      </c>
      <c r="O6459" s="12" t="n">
        <v>0</v>
      </c>
      <c r="P6459" s="12" t="n">
        <v>0</v>
      </c>
      <c r="Q6459" s="23" t="n">
        <f>M6461/H6459</f>
        <v>0.854</v>
      </c>
    </row>
    <row r="6460" ht="22.5" customHeight="1">
      <c r="A6460" s="34"/>
      <c r="B6460" s="34"/>
      <c r="C6460" s="13"/>
      <c r="D6460" s="20"/>
      <c r="E6460" s="20"/>
      <c r="F6460" s="20"/>
      <c r="G6460" s="29"/>
      <c r="H6460" s="20"/>
      <c r="I6460" s="20"/>
      <c r="J6460" s="13" t="s">
        <v>127</v>
      </c>
      <c r="K6460" s="15" t="n">
        <v>26971</v>
      </c>
      <c r="L6460" s="15" t="n">
        <v>10197</v>
      </c>
      <c r="M6460" s="15" t="n">
        <v>346</v>
      </c>
      <c r="N6460" s="12" t="n">
        <v>0.003</v>
      </c>
      <c r="O6460" s="12" t="n">
        <v>0.1</v>
      </c>
      <c r="P6460" s="12" t="n">
        <v>34.6</v>
      </c>
      <c r="Q6460" s="26"/>
    </row>
    <row r="6461" ht="22.5" customHeight="1">
      <c r="A6461" s="34"/>
      <c r="B6461" s="34"/>
      <c r="C6461" s="13"/>
      <c r="D6461" s="20"/>
      <c r="E6461" s="20"/>
      <c r="F6461" s="20"/>
      <c r="G6461" s="29"/>
      <c r="H6461" s="20"/>
      <c r="I6461" s="20"/>
      <c r="J6461" s="13" t="s">
        <v>128</v>
      </c>
      <c r="K6461" s="15" t="n">
        <v>66278</v>
      </c>
      <c r="L6461" s="15" t="n">
        <v>26630</v>
      </c>
      <c r="M6461" s="15" t="n">
        <v>854</v>
      </c>
      <c r="N6461" s="12" t="n">
        <v>0.003</v>
      </c>
      <c r="O6461" s="12" t="n">
        <v>0.1</v>
      </c>
      <c r="P6461" s="12" t="n">
        <v>85.4</v>
      </c>
      <c r="Q6461" s="26"/>
    </row>
    <row r="6462" ht="22.5" customHeight="1">
      <c r="A6462" s="34"/>
      <c r="B6462" s="34"/>
      <c r="C6462" s="13" t="n">
        <v>8819666</v>
      </c>
      <c r="D6462" s="13" t="s">
        <v>27</v>
      </c>
      <c r="E6462" s="13" t="s">
        <v>14</v>
      </c>
      <c r="F6462" s="13" t="s">
        <v>12</v>
      </c>
      <c r="G6462" s="24" t="n">
        <v>0.08</v>
      </c>
      <c r="H6462" s="13" t="n">
        <v>200</v>
      </c>
      <c r="I6462" s="21" t="n">
        <f>G6462*H6462*7</f>
        <v>112</v>
      </c>
      <c r="J6462" s="13" t="s">
        <v>126</v>
      </c>
      <c r="K6462" s="15" t="n">
        <v>1553</v>
      </c>
      <c r="L6462" s="15" t="n">
        <v>276</v>
      </c>
      <c r="M6462" s="15" t="n">
        <v>4</v>
      </c>
      <c r="N6462" s="12" t="n">
        <v>0.006</v>
      </c>
      <c r="O6462" s="12" t="n">
        <v>0.433</v>
      </c>
      <c r="P6462" s="12" t="n">
        <v>1.7322</v>
      </c>
      <c r="Q6462" s="23" t="n">
        <f>M6464/H6462</f>
        <v>0.99</v>
      </c>
    </row>
    <row r="6463" ht="22.5" customHeight="1">
      <c r="A6463" s="34"/>
      <c r="B6463" s="34"/>
      <c r="C6463" s="13"/>
      <c r="D6463" s="20"/>
      <c r="E6463" s="20"/>
      <c r="F6463" s="20"/>
      <c r="G6463" s="29"/>
      <c r="H6463" s="20"/>
      <c r="I6463" s="20"/>
      <c r="J6463" s="13" t="s">
        <v>127</v>
      </c>
      <c r="K6463" s="15" t="n">
        <v>5530</v>
      </c>
      <c r="L6463" s="15" t="n">
        <v>953</v>
      </c>
      <c r="M6463" s="15" t="n">
        <v>74</v>
      </c>
      <c r="N6463" s="12" t="n">
        <v>0.009</v>
      </c>
      <c r="O6463" s="12" t="n">
        <v>0.113</v>
      </c>
      <c r="P6463" s="12" t="n">
        <v>8.3683</v>
      </c>
      <c r="Q6463" s="26"/>
    </row>
    <row r="6464" ht="22.5" customHeight="1">
      <c r="A6464" s="34"/>
      <c r="B6464" s="34"/>
      <c r="C6464" s="13"/>
      <c r="D6464" s="20"/>
      <c r="E6464" s="20"/>
      <c r="F6464" s="20"/>
      <c r="G6464" s="29"/>
      <c r="H6464" s="20"/>
      <c r="I6464" s="20"/>
      <c r="J6464" s="13" t="s">
        <v>128</v>
      </c>
      <c r="K6464" s="15" t="n">
        <v>11894</v>
      </c>
      <c r="L6464" s="15" t="n">
        <v>2189</v>
      </c>
      <c r="M6464" s="15" t="n">
        <v>198</v>
      </c>
      <c r="N6464" s="12" t="n">
        <v>0.009</v>
      </c>
      <c r="O6464" s="12" t="n">
        <v>0.1</v>
      </c>
      <c r="P6464" s="12" t="n">
        <v>19.8943</v>
      </c>
      <c r="Q6464" s="26"/>
    </row>
    <row r="6465" ht="22.5" customHeight="1">
      <c r="A6465" s="34"/>
      <c r="B6465" s="34"/>
      <c r="C6465" s="13" t="n">
        <v>91410799</v>
      </c>
      <c r="D6465" s="13" t="s">
        <v>31</v>
      </c>
      <c r="E6465" s="13" t="s">
        <v>42</v>
      </c>
      <c r="F6465" s="13" t="s">
        <v>15</v>
      </c>
      <c r="G6465" s="24" t="n">
        <v>0.02</v>
      </c>
      <c r="H6465" s="13" t="n">
        <v>500</v>
      </c>
      <c r="I6465" s="21" t="n">
        <f>G6465*H6465*7</f>
        <v>70</v>
      </c>
      <c r="J6465" s="13" t="s">
        <v>126</v>
      </c>
      <c r="K6465" s="15" t="n">
        <v>321</v>
      </c>
      <c r="L6465" s="15" t="n">
        <v>0</v>
      </c>
      <c r="M6465" s="15" t="n">
        <v>0</v>
      </c>
      <c r="N6465" s="12" t="n">
        <v>0</v>
      </c>
      <c r="O6465" s="12" t="n">
        <v>0</v>
      </c>
      <c r="P6465" s="12" t="n">
        <v>0</v>
      </c>
      <c r="Q6465" s="23" t="n">
        <f>M6467/H6465</f>
        <v>1</v>
      </c>
    </row>
    <row r="6466" ht="22.5" customHeight="1">
      <c r="A6466" s="34"/>
      <c r="B6466" s="34"/>
      <c r="C6466" s="13"/>
      <c r="D6466" s="20"/>
      <c r="E6466" s="20"/>
      <c r="F6466" s="20"/>
      <c r="G6466" s="29"/>
      <c r="H6466" s="20"/>
      <c r="I6466" s="20"/>
      <c r="J6466" s="13" t="s">
        <v>127</v>
      </c>
      <c r="K6466" s="15" t="n">
        <v>129554</v>
      </c>
      <c r="L6466" s="15" t="n">
        <v>29779</v>
      </c>
      <c r="M6466" s="15" t="n">
        <v>500</v>
      </c>
      <c r="N6466" s="12" t="n">
        <v>0</v>
      </c>
      <c r="O6466" s="12" t="n">
        <v>0.02</v>
      </c>
      <c r="P6466" s="12" t="n">
        <v>10</v>
      </c>
      <c r="Q6466" s="26"/>
    </row>
    <row r="6467" ht="22.5" customHeight="1">
      <c r="A6467" s="34"/>
      <c r="B6467" s="34"/>
      <c r="C6467" s="13"/>
      <c r="D6467" s="20"/>
      <c r="E6467" s="20"/>
      <c r="F6467" s="20"/>
      <c r="G6467" s="29"/>
      <c r="H6467" s="20"/>
      <c r="I6467" s="20"/>
      <c r="J6467" s="13" t="s">
        <v>128</v>
      </c>
      <c r="K6467" s="15" t="n">
        <v>215538</v>
      </c>
      <c r="L6467" s="15" t="n">
        <v>45522</v>
      </c>
      <c r="M6467" s="15" t="n">
        <v>500</v>
      </c>
      <c r="N6467" s="12" t="n">
        <v>0</v>
      </c>
      <c r="O6467" s="12" t="n">
        <v>0.02</v>
      </c>
      <c r="P6467" s="12" t="n">
        <v>10</v>
      </c>
      <c r="Q6467" s="26"/>
    </row>
    <row r="6468" ht="22.5" customHeight="1">
      <c r="A6468" s="34"/>
      <c r="B6468" s="34"/>
      <c r="C6468" s="13" t="n">
        <v>7872826</v>
      </c>
      <c r="D6468" s="13" t="s">
        <v>28</v>
      </c>
      <c r="E6468" s="13" t="s">
        <v>14</v>
      </c>
      <c r="F6468" s="13" t="s">
        <v>15</v>
      </c>
      <c r="G6468" s="24" t="n">
        <v>0.48</v>
      </c>
      <c r="H6468" s="13" t="n">
        <v>400</v>
      </c>
      <c r="I6468" s="21" t="n">
        <f>G6468*H6468*7</f>
        <v>1344</v>
      </c>
      <c r="J6468" s="13" t="s">
        <v>126</v>
      </c>
      <c r="K6468" s="15" t="n">
        <v>3</v>
      </c>
      <c r="L6468" s="15" t="n">
        <v>0</v>
      </c>
      <c r="M6468" s="15" t="n">
        <v>0</v>
      </c>
      <c r="N6468" s="12" t="n">
        <v>0</v>
      </c>
      <c r="O6468" s="12" t="n">
        <v>0</v>
      </c>
      <c r="P6468" s="12" t="n">
        <v>0</v>
      </c>
      <c r="Q6468" s="23" t="n">
        <f>M6470/H6468</f>
        <v>0.3275</v>
      </c>
    </row>
    <row r="6469" ht="22.5" customHeight="1">
      <c r="A6469" s="34"/>
      <c r="B6469" s="34"/>
      <c r="C6469" s="13"/>
      <c r="D6469" s="20"/>
      <c r="E6469" s="20"/>
      <c r="F6469" s="20"/>
      <c r="G6469" s="29"/>
      <c r="H6469" s="20"/>
      <c r="I6469" s="20"/>
      <c r="J6469" s="13" t="s">
        <v>127</v>
      </c>
      <c r="K6469" s="15" t="n">
        <v>9447</v>
      </c>
      <c r="L6469" s="15" t="n">
        <v>2571</v>
      </c>
      <c r="M6469" s="15" t="n">
        <v>29</v>
      </c>
      <c r="N6469" s="12" t="n">
        <v>0.006</v>
      </c>
      <c r="O6469" s="12" t="n">
        <v>0.497</v>
      </c>
      <c r="P6469" s="12" t="n">
        <v>14.424</v>
      </c>
      <c r="Q6469" s="26"/>
    </row>
    <row r="6470" ht="22.5" customHeight="1">
      <c r="A6470" s="34"/>
      <c r="B6470" s="34"/>
      <c r="C6470" s="13"/>
      <c r="D6470" s="20"/>
      <c r="E6470" s="20"/>
      <c r="F6470" s="20"/>
      <c r="G6470" s="29"/>
      <c r="H6470" s="20"/>
      <c r="I6470" s="20"/>
      <c r="J6470" s="13" t="s">
        <v>128</v>
      </c>
      <c r="K6470" s="15" t="n">
        <v>35523</v>
      </c>
      <c r="L6470" s="15" t="n">
        <v>8763</v>
      </c>
      <c r="M6470" s="15" t="n">
        <v>131</v>
      </c>
      <c r="N6470" s="12" t="n">
        <v>0.007</v>
      </c>
      <c r="O6470" s="12" t="n">
        <v>0.49</v>
      </c>
      <c r="P6470" s="12" t="n">
        <v>64.248</v>
      </c>
      <c r="Q6470" s="26"/>
    </row>
    <row r="6471" ht="22.5" customHeight="1">
      <c r="A6471" s="34"/>
      <c r="B6471" s="34"/>
      <c r="C6471" s="13" t="n">
        <v>9311355</v>
      </c>
      <c r="D6471" s="13" t="s">
        <v>29</v>
      </c>
      <c r="E6471" s="13" t="s">
        <v>14</v>
      </c>
      <c r="F6471" s="13" t="s">
        <v>15</v>
      </c>
      <c r="G6471" s="24" t="n">
        <v>0.15</v>
      </c>
      <c r="H6471" s="13" t="n">
        <v>20</v>
      </c>
      <c r="I6471" s="21" t="n">
        <f>G6471*H6471*7</f>
        <v>21</v>
      </c>
      <c r="J6471" s="13" t="s">
        <v>126</v>
      </c>
      <c r="K6471" s="15" t="n">
        <v>0</v>
      </c>
      <c r="L6471" s="15" t="n">
        <v>0</v>
      </c>
      <c r="M6471" s="15" t="n">
        <v>0</v>
      </c>
      <c r="N6471" s="12" t="n">
        <v>0</v>
      </c>
      <c r="O6471" s="12" t="n">
        <v>0</v>
      </c>
      <c r="P6471" s="12" t="n">
        <v>0</v>
      </c>
      <c r="Q6471" s="23" t="n">
        <f>M6473/H6471</f>
        <v>1</v>
      </c>
    </row>
    <row r="6472" ht="22.5" customHeight="1">
      <c r="A6472" s="34"/>
      <c r="B6472" s="34"/>
      <c r="C6472" s="13"/>
      <c r="D6472" s="20"/>
      <c r="E6472" s="20"/>
      <c r="F6472" s="20"/>
      <c r="G6472" s="29"/>
      <c r="H6472" s="20"/>
      <c r="I6472" s="20"/>
      <c r="J6472" s="13" t="s">
        <v>127</v>
      </c>
      <c r="K6472" s="36" t="n">
        <v>4562</v>
      </c>
      <c r="L6472" s="15" t="n">
        <v>1714</v>
      </c>
      <c r="M6472" s="15" t="n">
        <v>20</v>
      </c>
      <c r="N6472" s="12" t="n">
        <v>0.002</v>
      </c>
      <c r="O6472" s="12" t="n">
        <v>0.15</v>
      </c>
      <c r="P6472" s="12" t="n">
        <v>3</v>
      </c>
      <c r="Q6472" s="26"/>
    </row>
    <row r="6473" ht="22.5" customHeight="1">
      <c r="A6473" s="34"/>
      <c r="B6473" s="34"/>
      <c r="C6473" s="13"/>
      <c r="D6473" s="20"/>
      <c r="E6473" s="20"/>
      <c r="F6473" s="20"/>
      <c r="G6473" s="29"/>
      <c r="H6473" s="20"/>
      <c r="I6473" s="20"/>
      <c r="J6473" s="13" t="s">
        <v>128</v>
      </c>
      <c r="K6473" s="15" t="n">
        <v>7903</v>
      </c>
      <c r="L6473" s="15" t="n">
        <v>2431</v>
      </c>
      <c r="M6473" s="15" t="n">
        <v>20</v>
      </c>
      <c r="N6473" s="12" t="n">
        <v>0.002</v>
      </c>
      <c r="O6473" s="12" t="n">
        <v>0.15</v>
      </c>
      <c r="P6473" s="12" t="n">
        <v>3</v>
      </c>
      <c r="Q6473" s="26"/>
    </row>
    <row r="6474" ht="22.5" customHeight="1">
      <c r="A6474" s="34"/>
      <c r="B6474" s="34"/>
      <c r="C6474" s="13" t="n">
        <v>10210818</v>
      </c>
      <c r="D6474" s="13" t="s">
        <v>27</v>
      </c>
      <c r="E6474" s="13" t="s">
        <v>14</v>
      </c>
      <c r="F6474" s="13" t="s">
        <v>26</v>
      </c>
      <c r="G6474" s="24" t="n">
        <v>0.2</v>
      </c>
      <c r="H6474" s="13" t="n">
        <v>100</v>
      </c>
      <c r="I6474" s="21" t="n">
        <f>G6474*H6474*7</f>
        <v>140</v>
      </c>
      <c r="J6474" s="13" t="s">
        <v>126</v>
      </c>
      <c r="K6474" s="15" t="n">
        <v>0</v>
      </c>
      <c r="L6474" s="15" t="n">
        <v>0</v>
      </c>
      <c r="M6474" s="15" t="n">
        <v>0</v>
      </c>
      <c r="N6474" s="12" t="n">
        <v>0</v>
      </c>
      <c r="O6474" s="12" t="n">
        <v>0</v>
      </c>
      <c r="P6474" s="12" t="n">
        <v>0</v>
      </c>
      <c r="Q6474" s="23" t="n">
        <f>M6476/H6474</f>
        <v>0.56</v>
      </c>
    </row>
    <row r="6475" ht="22.5" customHeight="1">
      <c r="A6475" s="34"/>
      <c r="B6475" s="34"/>
      <c r="C6475" s="13"/>
      <c r="D6475" s="20"/>
      <c r="E6475" s="20"/>
      <c r="F6475" s="20"/>
      <c r="G6475" s="29"/>
      <c r="H6475" s="20"/>
      <c r="I6475" s="20"/>
      <c r="J6475" s="13" t="s">
        <v>127</v>
      </c>
      <c r="K6475" s="15" t="n">
        <v>14940</v>
      </c>
      <c r="L6475" s="15" t="n">
        <v>140</v>
      </c>
      <c r="M6475" s="15" t="n">
        <v>15</v>
      </c>
      <c r="N6475" s="12" t="n">
        <v>0</v>
      </c>
      <c r="O6475" s="12" t="n">
        <v>0.28</v>
      </c>
      <c r="P6475" s="12" t="n">
        <v>4.25</v>
      </c>
      <c r="Q6475" s="26"/>
    </row>
    <row r="6476" ht="22.5" customHeight="1">
      <c r="A6476" s="34"/>
      <c r="B6476" s="34"/>
      <c r="C6476" s="13"/>
      <c r="D6476" s="20"/>
      <c r="E6476" s="20"/>
      <c r="F6476" s="20"/>
      <c r="G6476" s="29"/>
      <c r="H6476" s="20"/>
      <c r="I6476" s="20"/>
      <c r="J6476" s="13" t="s">
        <v>128</v>
      </c>
      <c r="K6476" s="15" t="n">
        <v>53780</v>
      </c>
      <c r="L6476" s="15" t="n">
        <v>431</v>
      </c>
      <c r="M6476" s="15" t="n">
        <v>56</v>
      </c>
      <c r="N6476" s="12" t="n">
        <v>0.02</v>
      </c>
      <c r="O6476" s="12" t="n">
        <v>0.16</v>
      </c>
      <c r="P6476" s="12" t="n">
        <v>8.83</v>
      </c>
      <c r="Q6476" s="26"/>
    </row>
    <row r="6477" ht="22.5" customHeight="1">
      <c r="A6477" s="34"/>
      <c r="B6477" s="34"/>
      <c r="C6477" s="13" t="n">
        <v>10501490</v>
      </c>
      <c r="D6477" s="13" t="s">
        <v>13</v>
      </c>
      <c r="E6477" s="13" t="s">
        <v>14</v>
      </c>
      <c r="F6477" s="13" t="s">
        <v>15</v>
      </c>
      <c r="G6477" s="24" t="n">
        <v>0.15</v>
      </c>
      <c r="H6477" s="13" t="n">
        <v>100</v>
      </c>
      <c r="I6477" s="21" t="n">
        <f>G6477*H6477*7</f>
        <v>105</v>
      </c>
      <c r="J6477" s="13" t="s">
        <v>126</v>
      </c>
      <c r="K6477" s="15" t="n">
        <v>0</v>
      </c>
      <c r="L6477" s="15" t="n">
        <v>0</v>
      </c>
      <c r="M6477" s="15" t="n">
        <v>0</v>
      </c>
      <c r="N6477" s="12" t="n">
        <v>0</v>
      </c>
      <c r="O6477" s="12" t="n">
        <v>0</v>
      </c>
      <c r="P6477" s="12" t="n">
        <v>0</v>
      </c>
      <c r="Q6477" s="23" t="n">
        <f>M6479/H6477</f>
        <v>0.12</v>
      </c>
    </row>
    <row r="6478" ht="22.5" customHeight="1">
      <c r="A6478" s="34"/>
      <c r="B6478" s="34"/>
      <c r="C6478" s="13"/>
      <c r="D6478" s="20"/>
      <c r="E6478" s="20"/>
      <c r="F6478" s="20"/>
      <c r="G6478" s="29"/>
      <c r="H6478" s="20"/>
      <c r="I6478" s="20"/>
      <c r="J6478" s="13" t="s">
        <v>127</v>
      </c>
      <c r="K6478" s="15" t="n">
        <v>32</v>
      </c>
      <c r="L6478" s="15" t="n">
        <v>0</v>
      </c>
      <c r="M6478" s="15" t="n">
        <v>0</v>
      </c>
      <c r="N6478" s="12" t="n">
        <v>0</v>
      </c>
      <c r="O6478" s="12" t="n">
        <v>0</v>
      </c>
      <c r="P6478" s="12" t="n">
        <v>0</v>
      </c>
      <c r="Q6478" s="26"/>
    </row>
    <row r="6479" ht="22.5" customHeight="1">
      <c r="A6479" s="34"/>
      <c r="B6479" s="34"/>
      <c r="C6479" s="13"/>
      <c r="D6479" s="20"/>
      <c r="E6479" s="20"/>
      <c r="F6479" s="20"/>
      <c r="G6479" s="29"/>
      <c r="H6479" s="20"/>
      <c r="I6479" s="20"/>
      <c r="J6479" s="13" t="s">
        <v>128</v>
      </c>
      <c r="K6479" s="15" t="n">
        <v>1313</v>
      </c>
      <c r="L6479" s="15" t="n">
        <v>630</v>
      </c>
      <c r="M6479" s="15" t="n">
        <v>12</v>
      </c>
      <c r="N6479" s="12" t="n">
        <v>0.002</v>
      </c>
      <c r="O6479" s="12" t="n">
        <v>0.13</v>
      </c>
      <c r="P6479" s="12" t="n">
        <v>1.56</v>
      </c>
      <c r="Q6479" s="26"/>
    </row>
    <row r="6480" ht="22.5" customHeight="1">
      <c r="A6480" s="34"/>
      <c r="B6480" s="34"/>
      <c r="C6480" s="53" t="n">
        <v>10912510</v>
      </c>
      <c r="D6480" s="13" t="s">
        <v>10</v>
      </c>
      <c r="E6480" s="13" t="s">
        <v>11</v>
      </c>
      <c r="F6480" s="13" t="s">
        <v>30</v>
      </c>
      <c r="G6480" s="24" t="n">
        <v>0.17</v>
      </c>
      <c r="H6480" s="13" t="n">
        <v>1500</v>
      </c>
      <c r="I6480" s="21" t="n">
        <f>G6480*H6480*7</f>
        <v>1785</v>
      </c>
      <c r="J6480" s="13" t="s">
        <v>126</v>
      </c>
      <c r="K6480" s="15" t="n">
        <v>10389</v>
      </c>
      <c r="L6480" s="15" t="n">
        <v>2341</v>
      </c>
      <c r="M6480" s="15" t="n">
        <v>94</v>
      </c>
      <c r="N6480" s="12" t="n">
        <v>0.01</v>
      </c>
      <c r="O6480" s="12" t="n">
        <v>0.22</v>
      </c>
      <c r="P6480" s="12" t="n">
        <v>20.45</v>
      </c>
      <c r="Q6480" s="23" t="n">
        <f>M6482/H6480</f>
        <v>0.340666666666667</v>
      </c>
    </row>
    <row r="6481" ht="22.5" customHeight="1">
      <c r="A6481" s="34"/>
      <c r="B6481" s="34"/>
      <c r="C6481" s="13"/>
      <c r="D6481" s="20"/>
      <c r="E6481" s="20"/>
      <c r="F6481" s="20"/>
      <c r="G6481" s="29"/>
      <c r="H6481" s="20"/>
      <c r="I6481" s="20"/>
      <c r="J6481" s="13" t="s">
        <v>127</v>
      </c>
      <c r="K6481" s="17" t="n">
        <v>20896</v>
      </c>
      <c r="L6481" s="15" t="n">
        <v>4418</v>
      </c>
      <c r="M6481" s="15" t="n">
        <v>187</v>
      </c>
      <c r="N6481" s="12" t="n">
        <v>0.01</v>
      </c>
      <c r="O6481" s="12" t="n">
        <v>0.19</v>
      </c>
      <c r="P6481" s="12" t="n">
        <v>35.27</v>
      </c>
      <c r="Q6481" s="26"/>
    </row>
    <row r="6482" ht="22.5" customHeight="1">
      <c r="A6482" s="34"/>
      <c r="B6482" s="34"/>
      <c r="C6482" s="13"/>
      <c r="D6482" s="20"/>
      <c r="E6482" s="20"/>
      <c r="F6482" s="20"/>
      <c r="G6482" s="29"/>
      <c r="H6482" s="20"/>
      <c r="I6482" s="20"/>
      <c r="J6482" s="13" t="s">
        <v>128</v>
      </c>
      <c r="K6482" s="15" t="n">
        <v>89466</v>
      </c>
      <c r="L6482" s="15" t="n">
        <v>16741</v>
      </c>
      <c r="M6482" s="15" t="n">
        <v>511</v>
      </c>
      <c r="N6482" s="12" t="n">
        <v>0.01</v>
      </c>
      <c r="O6482" s="12" t="n">
        <v>0.23</v>
      </c>
      <c r="P6482" s="12" t="n">
        <v>117.04</v>
      </c>
      <c r="Q6482" s="26"/>
    </row>
    <row r="6483" ht="22.5" customHeight="1">
      <c r="A6483" s="34"/>
      <c r="B6483" s="34"/>
      <c r="C6483" s="53" t="n">
        <v>11080098</v>
      </c>
      <c r="D6483" s="13" t="s">
        <v>22</v>
      </c>
      <c r="E6483" s="13" t="s">
        <v>24</v>
      </c>
      <c r="F6483" s="13" t="s">
        <v>15</v>
      </c>
      <c r="G6483" s="24" t="n">
        <v>0.6</v>
      </c>
      <c r="H6483" s="13" t="n">
        <v>100</v>
      </c>
      <c r="I6483" s="21" t="n">
        <f>G6483*H6483*7</f>
        <v>420</v>
      </c>
      <c r="J6483" s="13" t="s">
        <v>126</v>
      </c>
      <c r="K6483" s="15" t="n">
        <v>0</v>
      </c>
      <c r="L6483" s="15" t="n">
        <v>0</v>
      </c>
      <c r="M6483" s="15" t="n">
        <v>0</v>
      </c>
      <c r="N6483" s="12" t="n">
        <v>0</v>
      </c>
      <c r="O6483" s="12" t="n">
        <v>0</v>
      </c>
      <c r="P6483" s="12" t="n">
        <v>0</v>
      </c>
      <c r="Q6483" s="23" t="n">
        <f>M6485/H6483</f>
        <v>0</v>
      </c>
    </row>
    <row r="6484" ht="22.5" customHeight="1">
      <c r="A6484" s="34"/>
      <c r="B6484" s="34"/>
      <c r="C6484" s="13"/>
      <c r="D6484" s="20"/>
      <c r="E6484" s="20"/>
      <c r="F6484" s="20"/>
      <c r="G6484" s="29"/>
      <c r="H6484" s="20"/>
      <c r="I6484" s="20"/>
      <c r="J6484" s="13" t="s">
        <v>127</v>
      </c>
      <c r="K6484" s="17" t="n">
        <v>21</v>
      </c>
      <c r="L6484" s="15" t="n">
        <v>0</v>
      </c>
      <c r="M6484" s="15" t="n">
        <v>0</v>
      </c>
      <c r="N6484" s="12" t="n">
        <v>0</v>
      </c>
      <c r="O6484" s="12" t="n">
        <v>0</v>
      </c>
      <c r="P6484" s="12" t="n">
        <v>0</v>
      </c>
      <c r="Q6484" s="26"/>
    </row>
    <row r="6485" ht="22.5" customHeight="1">
      <c r="A6485" s="34"/>
      <c r="B6485" s="34"/>
      <c r="C6485" s="13"/>
      <c r="D6485" s="20"/>
      <c r="E6485" s="20"/>
      <c r="F6485" s="20"/>
      <c r="G6485" s="29"/>
      <c r="H6485" s="20"/>
      <c r="I6485" s="20"/>
      <c r="J6485" s="13" t="s">
        <v>128</v>
      </c>
      <c r="K6485" s="15" t="n">
        <v>820</v>
      </c>
      <c r="L6485" s="15" t="n">
        <v>433</v>
      </c>
      <c r="M6485" s="15" t="n">
        <v>0</v>
      </c>
      <c r="N6485" s="12" t="n">
        <v>0</v>
      </c>
      <c r="O6485" s="12" t="n">
        <v>0</v>
      </c>
      <c r="P6485" s="12" t="n">
        <v>0</v>
      </c>
      <c r="Q6485" s="26"/>
    </row>
    <row r="6486" ht="22.5" customHeight="1">
      <c r="A6486" s="34"/>
      <c r="B6486" s="34"/>
      <c r="C6486" s="53" t="n">
        <v>91540124</v>
      </c>
      <c r="D6486" s="13" t="s">
        <v>93</v>
      </c>
      <c r="E6486" s="13" t="s">
        <v>54</v>
      </c>
      <c r="F6486" s="13" t="s">
        <v>12</v>
      </c>
      <c r="G6486" s="24" t="n">
        <v>0.5</v>
      </c>
      <c r="H6486" s="13" t="n">
        <v>50</v>
      </c>
      <c r="I6486" s="21" t="n">
        <f>G6486*H6486*7</f>
        <v>175</v>
      </c>
      <c r="J6486" s="13" t="s">
        <v>126</v>
      </c>
      <c r="K6486" s="15" t="n">
        <v>0</v>
      </c>
      <c r="L6486" s="15" t="n">
        <v>0</v>
      </c>
      <c r="M6486" s="15" t="n">
        <v>0</v>
      </c>
      <c r="N6486" s="12" t="n">
        <v>0</v>
      </c>
      <c r="O6486" s="12" t="n">
        <v>0</v>
      </c>
      <c r="P6486" s="12" t="n">
        <v>0</v>
      </c>
      <c r="Q6486" s="23" t="n">
        <f>M6488/H6486</f>
        <v>0.36</v>
      </c>
    </row>
    <row r="6487" ht="22.5" customHeight="1">
      <c r="A6487" s="34"/>
      <c r="B6487" s="34"/>
      <c r="C6487" s="13"/>
      <c r="D6487" s="20"/>
      <c r="E6487" s="20"/>
      <c r="F6487" s="20"/>
      <c r="G6487" s="29"/>
      <c r="H6487" s="20"/>
      <c r="I6487" s="20"/>
      <c r="J6487" s="13" t="s">
        <v>127</v>
      </c>
      <c r="K6487" s="15" t="n">
        <v>1225</v>
      </c>
      <c r="L6487" s="15" t="n">
        <v>343</v>
      </c>
      <c r="M6487" s="15" t="n">
        <v>17</v>
      </c>
      <c r="N6487" s="12" t="n">
        <v>0.038</v>
      </c>
      <c r="O6487" s="12" t="n">
        <v>0.773</v>
      </c>
      <c r="P6487" s="12" t="n">
        <v>13.1385</v>
      </c>
      <c r="Q6487" s="26"/>
    </row>
    <row r="6488" ht="22.5" customHeight="1">
      <c r="A6488" s="34"/>
      <c r="B6488" s="34"/>
      <c r="C6488" s="13"/>
      <c r="D6488" s="20"/>
      <c r="E6488" s="20"/>
      <c r="F6488" s="20"/>
      <c r="G6488" s="29"/>
      <c r="H6488" s="20"/>
      <c r="I6488" s="20"/>
      <c r="J6488" s="13" t="s">
        <v>128</v>
      </c>
      <c r="K6488" s="15" t="n">
        <v>1542</v>
      </c>
      <c r="L6488" s="15" t="n">
        <v>443</v>
      </c>
      <c r="M6488" s="15" t="n">
        <v>18</v>
      </c>
      <c r="N6488" s="12" t="n">
        <v>0.035</v>
      </c>
      <c r="O6488" s="12" t="n">
        <v>0.862</v>
      </c>
      <c r="P6488" s="12" t="n">
        <v>15.5079</v>
      </c>
      <c r="Q6488" s="26"/>
    </row>
    <row r="6489" ht="22.5" customHeight="1">
      <c r="A6489" s="34"/>
      <c r="B6489" s="34"/>
      <c r="C6489" s="53" t="n">
        <v>91548042</v>
      </c>
      <c r="D6489" s="13" t="s">
        <v>13</v>
      </c>
      <c r="E6489" s="13" t="s">
        <v>14</v>
      </c>
      <c r="F6489" s="13" t="s">
        <v>12</v>
      </c>
      <c r="G6489" s="24" t="n">
        <v>0.3</v>
      </c>
      <c r="H6489" s="13" t="n">
        <v>50</v>
      </c>
      <c r="I6489" s="21" t="n">
        <f>G6489*H6489*7</f>
        <v>105</v>
      </c>
      <c r="J6489" s="13" t="s">
        <v>126</v>
      </c>
      <c r="K6489" s="15" t="n">
        <v>0</v>
      </c>
      <c r="L6489" s="15" t="n">
        <v>0</v>
      </c>
      <c r="M6489" s="15" t="n">
        <v>0</v>
      </c>
      <c r="N6489" s="12" t="n">
        <v>0</v>
      </c>
      <c r="O6489" s="12" t="n">
        <v>0</v>
      </c>
      <c r="P6489" s="12" t="n">
        <v>0</v>
      </c>
      <c r="Q6489" s="23" t="n">
        <f>M6491/H6489</f>
        <v>0</v>
      </c>
    </row>
    <row r="6490" ht="22.5" customHeight="1">
      <c r="A6490" s="34"/>
      <c r="B6490" s="34"/>
      <c r="C6490" s="13"/>
      <c r="D6490" s="20"/>
      <c r="E6490" s="20"/>
      <c r="F6490" s="20"/>
      <c r="G6490" s="29"/>
      <c r="H6490" s="20"/>
      <c r="I6490" s="20"/>
      <c r="J6490" s="13" t="s">
        <v>127</v>
      </c>
      <c r="K6490" s="15" t="n">
        <v>2042</v>
      </c>
      <c r="L6490" s="15" t="n">
        <v>8</v>
      </c>
      <c r="M6490" s="15" t="n">
        <v>0</v>
      </c>
      <c r="N6490" s="12" t="n">
        <v>0.004</v>
      </c>
      <c r="O6490" s="12" t="n">
        <v>0</v>
      </c>
      <c r="P6490" s="12" t="n">
        <v>0.0298</v>
      </c>
      <c r="Q6490" s="26"/>
    </row>
    <row r="6491" ht="22.5" customHeight="1">
      <c r="A6491" s="34"/>
      <c r="B6491" s="34"/>
      <c r="C6491" s="13"/>
      <c r="D6491" s="20"/>
      <c r="E6491" s="20"/>
      <c r="F6491" s="20"/>
      <c r="G6491" s="29"/>
      <c r="H6491" s="20"/>
      <c r="I6491" s="20"/>
      <c r="J6491" s="13" t="s">
        <v>128</v>
      </c>
      <c r="K6491" s="15" t="n">
        <v>7826</v>
      </c>
      <c r="L6491" s="15" t="n">
        <v>94</v>
      </c>
      <c r="M6491" s="15" t="n">
        <v>0</v>
      </c>
      <c r="N6491" s="12" t="n">
        <v>0</v>
      </c>
      <c r="O6491" s="12" t="n">
        <v>0</v>
      </c>
      <c r="P6491" s="12" t="n">
        <v>0.147</v>
      </c>
      <c r="Q6491" s="26"/>
    </row>
    <row r="6492" ht="22.5" customHeight="1">
      <c r="A6492" s="34"/>
      <c r="B6492" s="34"/>
      <c r="C6492" s="53" t="n">
        <v>91548043</v>
      </c>
      <c r="D6492" s="13" t="s">
        <v>31</v>
      </c>
      <c r="E6492" s="13" t="s">
        <v>32</v>
      </c>
      <c r="F6492" s="13" t="s">
        <v>15</v>
      </c>
      <c r="G6492" s="24" t="n">
        <v>0.1</v>
      </c>
      <c r="H6492" s="13" t="n">
        <v>200</v>
      </c>
      <c r="I6492" s="21" t="n">
        <f>G6492*H6492*7</f>
        <v>140</v>
      </c>
      <c r="J6492" s="13" t="s">
        <v>126</v>
      </c>
      <c r="K6492" s="15" t="n">
        <v>0</v>
      </c>
      <c r="L6492" s="15" t="n">
        <v>0</v>
      </c>
      <c r="M6492" s="15" t="n">
        <v>0</v>
      </c>
      <c r="N6492" s="12" t="n">
        <v>0</v>
      </c>
      <c r="O6492" s="12" t="n">
        <v>0</v>
      </c>
      <c r="P6492" s="12" t="n">
        <v>0</v>
      </c>
      <c r="Q6492" s="23" t="n">
        <f>M6494/H6492</f>
        <v>1.055</v>
      </c>
    </row>
    <row r="6493" ht="22.5" customHeight="1">
      <c r="A6493" s="34"/>
      <c r="B6493" s="34"/>
      <c r="C6493" s="13"/>
      <c r="D6493" s="20"/>
      <c r="E6493" s="20"/>
      <c r="F6493" s="20"/>
      <c r="G6493" s="29"/>
      <c r="H6493" s="20"/>
      <c r="I6493" s="20"/>
      <c r="J6493" s="13" t="s">
        <v>127</v>
      </c>
      <c r="K6493" s="15" t="n">
        <v>3383</v>
      </c>
      <c r="L6493" s="15" t="n">
        <v>1518</v>
      </c>
      <c r="M6493" s="15" t="n">
        <v>28</v>
      </c>
      <c r="N6493" s="12" t="n">
        <v>0.002</v>
      </c>
      <c r="O6493" s="12" t="n">
        <v>0.1</v>
      </c>
      <c r="P6493" s="12" t="n">
        <v>2.8</v>
      </c>
      <c r="Q6493" s="26"/>
    </row>
    <row r="6494" ht="22.5" customHeight="1">
      <c r="A6494" s="34"/>
      <c r="B6494" s="34"/>
      <c r="C6494" s="13"/>
      <c r="D6494" s="20"/>
      <c r="E6494" s="20"/>
      <c r="F6494" s="20"/>
      <c r="G6494" s="29"/>
      <c r="H6494" s="20"/>
      <c r="I6494" s="20"/>
      <c r="J6494" s="13" t="s">
        <v>128</v>
      </c>
      <c r="K6494" s="15" t="n">
        <v>20610</v>
      </c>
      <c r="L6494" s="15" t="n">
        <v>9413</v>
      </c>
      <c r="M6494" s="15" t="n">
        <v>211</v>
      </c>
      <c r="N6494" s="12" t="n">
        <v>0.002</v>
      </c>
      <c r="O6494" s="12" t="n">
        <v>0.1</v>
      </c>
      <c r="P6494" s="12" t="n">
        <v>21.1</v>
      </c>
      <c r="Q6494" s="26"/>
    </row>
    <row r="6495" ht="22.5" customHeight="1">
      <c r="A6495" s="34"/>
      <c r="B6495" s="34"/>
      <c r="C6495" s="53" t="n">
        <v>11715627</v>
      </c>
      <c r="D6495" s="13" t="s">
        <v>29</v>
      </c>
      <c r="E6495" s="13" t="s">
        <v>14</v>
      </c>
      <c r="F6495" s="13" t="s">
        <v>15</v>
      </c>
      <c r="G6495" s="24" t="n">
        <v>0.4</v>
      </c>
      <c r="H6495" s="13" t="n">
        <v>100</v>
      </c>
      <c r="I6495" s="21" t="n">
        <f>G6495*H6495*7</f>
        <v>280</v>
      </c>
      <c r="J6495" s="13" t="s">
        <v>126</v>
      </c>
      <c r="K6495" s="15" t="n">
        <v>0</v>
      </c>
      <c r="L6495" s="15" t="n">
        <v>0</v>
      </c>
      <c r="M6495" s="15" t="n">
        <v>0</v>
      </c>
      <c r="N6495" s="12" t="n">
        <v>0</v>
      </c>
      <c r="O6495" s="12" t="n">
        <v>0</v>
      </c>
      <c r="P6495" s="12" t="n">
        <v>0</v>
      </c>
      <c r="Q6495" s="23" t="n">
        <f>M6497/H6495</f>
        <v>0.01</v>
      </c>
    </row>
    <row r="6496" ht="22.5" customHeight="1">
      <c r="A6496" s="34"/>
      <c r="B6496" s="34"/>
      <c r="C6496" s="13"/>
      <c r="D6496" s="20"/>
      <c r="E6496" s="20"/>
      <c r="F6496" s="20"/>
      <c r="G6496" s="29"/>
      <c r="H6496" s="20"/>
      <c r="I6496" s="20"/>
      <c r="J6496" s="13" t="s">
        <v>127</v>
      </c>
      <c r="K6496" s="15" t="n">
        <v>3</v>
      </c>
      <c r="L6496" s="15" t="n">
        <v>0</v>
      </c>
      <c r="M6496" s="15" t="n">
        <v>0</v>
      </c>
      <c r="N6496" s="12" t="n">
        <v>0</v>
      </c>
      <c r="O6496" s="12" t="n">
        <v>0</v>
      </c>
      <c r="P6496" s="12" t="n">
        <v>0</v>
      </c>
      <c r="Q6496" s="26"/>
    </row>
    <row r="6497" ht="22.5" customHeight="1">
      <c r="A6497" s="34"/>
      <c r="B6497" s="34"/>
      <c r="C6497" s="13"/>
      <c r="D6497" s="20"/>
      <c r="E6497" s="20"/>
      <c r="F6497" s="20"/>
      <c r="G6497" s="29"/>
      <c r="H6497" s="20"/>
      <c r="I6497" s="20"/>
      <c r="J6497" s="13" t="s">
        <v>128</v>
      </c>
      <c r="K6497" s="15" t="n">
        <v>52</v>
      </c>
      <c r="L6497" s="15" t="n">
        <v>3</v>
      </c>
      <c r="M6497" s="15" t="n">
        <v>1</v>
      </c>
      <c r="N6497" s="12" t="n">
        <v>0.001</v>
      </c>
      <c r="O6497" s="12" t="n">
        <v>0.4</v>
      </c>
      <c r="P6497" s="12" t="n">
        <v>0.4</v>
      </c>
      <c r="Q6497" s="26"/>
    </row>
    <row r="6498" ht="22.5" customHeight="1">
      <c r="A6498" s="34"/>
      <c r="B6498" s="34"/>
      <c r="C6498" s="53" t="n">
        <v>11715655</v>
      </c>
      <c r="D6498" s="13" t="s">
        <v>16</v>
      </c>
      <c r="E6498" s="13" t="s">
        <v>11</v>
      </c>
      <c r="F6498" s="13" t="s">
        <v>15</v>
      </c>
      <c r="G6498" s="24" t="n">
        <v>0.15</v>
      </c>
      <c r="H6498" s="13" t="n">
        <v>100</v>
      </c>
      <c r="I6498" s="21" t="n">
        <f>G6498*H6498*7</f>
        <v>105</v>
      </c>
      <c r="J6498" s="13" t="s">
        <v>126</v>
      </c>
      <c r="K6498" s="15" t="n">
        <v>0</v>
      </c>
      <c r="L6498" s="15" t="n">
        <v>0</v>
      </c>
      <c r="M6498" s="15" t="n">
        <v>0</v>
      </c>
      <c r="N6498" s="12" t="n">
        <v>0</v>
      </c>
      <c r="O6498" s="12" t="n">
        <v>0</v>
      </c>
      <c r="P6498" s="12" t="n">
        <v>0</v>
      </c>
      <c r="Q6498" s="23" t="n">
        <f>M6500/H6498</f>
        <v>0</v>
      </c>
    </row>
    <row r="6499" ht="22.5" customHeight="1">
      <c r="A6499" s="34"/>
      <c r="B6499" s="34"/>
      <c r="C6499" s="13"/>
      <c r="D6499" s="20"/>
      <c r="E6499" s="20"/>
      <c r="F6499" s="20"/>
      <c r="G6499" s="29"/>
      <c r="H6499" s="20"/>
      <c r="I6499" s="20"/>
      <c r="J6499" s="13" t="s">
        <v>127</v>
      </c>
      <c r="K6499" s="15" t="n">
        <v>2</v>
      </c>
      <c r="L6499" s="15" t="n">
        <v>0</v>
      </c>
      <c r="M6499" s="15" t="n">
        <v>0</v>
      </c>
      <c r="N6499" s="12" t="n">
        <v>0</v>
      </c>
      <c r="O6499" s="12" t="n">
        <v>0</v>
      </c>
      <c r="P6499" s="12" t="n">
        <v>0</v>
      </c>
      <c r="Q6499" s="26"/>
    </row>
    <row r="6500" ht="22.5" customHeight="1">
      <c r="A6500" s="34"/>
      <c r="B6500" s="34"/>
      <c r="C6500" s="13"/>
      <c r="D6500" s="20"/>
      <c r="E6500" s="20"/>
      <c r="F6500" s="20"/>
      <c r="G6500" s="29"/>
      <c r="H6500" s="20"/>
      <c r="I6500" s="20"/>
      <c r="J6500" s="13" t="s">
        <v>128</v>
      </c>
      <c r="K6500" s="15" t="n">
        <v>360</v>
      </c>
      <c r="L6500" s="15" t="n">
        <v>7</v>
      </c>
      <c r="M6500" s="15" t="n">
        <v>0</v>
      </c>
      <c r="N6500" s="12" t="n">
        <v>0</v>
      </c>
      <c r="O6500" s="12" t="n">
        <v>0</v>
      </c>
      <c r="P6500" s="12" t="n">
        <v>0</v>
      </c>
      <c r="Q6500" s="26"/>
    </row>
    <row r="6501" ht="22.5" customHeight="1">
      <c r="A6501" s="34"/>
      <c r="B6501" s="34"/>
      <c r="C6501" s="53" t="n">
        <v>11715811</v>
      </c>
      <c r="D6501" s="13" t="s">
        <v>16</v>
      </c>
      <c r="E6501" s="13" t="s">
        <v>17</v>
      </c>
      <c r="F6501" s="13" t="s">
        <v>15</v>
      </c>
      <c r="G6501" s="24" t="n">
        <v>0.17</v>
      </c>
      <c r="H6501" s="13" t="n">
        <v>100</v>
      </c>
      <c r="I6501" s="21" t="n">
        <f>G6501*H6501*7</f>
        <v>119</v>
      </c>
      <c r="J6501" s="13" t="s">
        <v>126</v>
      </c>
      <c r="K6501" s="15" t="n">
        <v>0</v>
      </c>
      <c r="L6501" s="15" t="n">
        <v>0</v>
      </c>
      <c r="M6501" s="15" t="n">
        <v>0</v>
      </c>
      <c r="N6501" s="12" t="n">
        <v>0</v>
      </c>
      <c r="O6501" s="12" t="n">
        <v>0</v>
      </c>
      <c r="P6501" s="12" t="n">
        <v>0</v>
      </c>
      <c r="Q6501" s="23" t="n">
        <f>M6503/H6501</f>
        <v>0</v>
      </c>
    </row>
    <row r="6502" ht="22.5" customHeight="1">
      <c r="A6502" s="34"/>
      <c r="B6502" s="34"/>
      <c r="C6502" s="13"/>
      <c r="D6502" s="20"/>
      <c r="E6502" s="20"/>
      <c r="F6502" s="20"/>
      <c r="G6502" s="29"/>
      <c r="H6502" s="20"/>
      <c r="I6502" s="20"/>
      <c r="J6502" s="13" t="s">
        <v>127</v>
      </c>
      <c r="K6502" s="15" t="n">
        <v>12</v>
      </c>
      <c r="L6502" s="15" t="n">
        <v>0</v>
      </c>
      <c r="M6502" s="15" t="n">
        <v>0</v>
      </c>
      <c r="N6502" s="12" t="n">
        <v>0</v>
      </c>
      <c r="O6502" s="12" t="n">
        <v>0</v>
      </c>
      <c r="P6502" s="12" t="n">
        <v>0</v>
      </c>
      <c r="Q6502" s="26"/>
    </row>
    <row r="6503" ht="22.5" customHeight="1">
      <c r="A6503" s="34"/>
      <c r="B6503" s="34"/>
      <c r="C6503" s="13"/>
      <c r="D6503" s="20"/>
      <c r="E6503" s="20"/>
      <c r="F6503" s="20"/>
      <c r="G6503" s="29"/>
      <c r="H6503" s="20"/>
      <c r="I6503" s="20"/>
      <c r="J6503" s="13" t="s">
        <v>128</v>
      </c>
      <c r="K6503" s="15" t="n">
        <v>192</v>
      </c>
      <c r="L6503" s="15" t="n">
        <v>5</v>
      </c>
      <c r="M6503" s="15" t="n">
        <v>0</v>
      </c>
      <c r="N6503" s="12" t="n">
        <v>0</v>
      </c>
      <c r="O6503" s="12" t="n">
        <v>0</v>
      </c>
      <c r="P6503" s="12" t="n">
        <v>0</v>
      </c>
      <c r="Q6503" s="26"/>
    </row>
    <row r="6504" ht="22.5" customHeight="1">
      <c r="A6504" s="34"/>
      <c r="B6504" s="34"/>
      <c r="C6504" s="53" t="n">
        <v>11729927</v>
      </c>
      <c r="D6504" s="13" t="s">
        <v>10</v>
      </c>
      <c r="E6504" s="13" t="s">
        <v>20</v>
      </c>
      <c r="F6504" s="13" t="s">
        <v>15</v>
      </c>
      <c r="G6504" s="24" t="n">
        <v>0.25</v>
      </c>
      <c r="H6504" s="13" t="n">
        <v>100</v>
      </c>
      <c r="I6504" s="21" t="n">
        <f>G6504*H6504*7</f>
        <v>175</v>
      </c>
      <c r="J6504" s="13" t="s">
        <v>126</v>
      </c>
      <c r="K6504" s="15" t="n">
        <v>0</v>
      </c>
      <c r="L6504" s="15" t="n">
        <v>0</v>
      </c>
      <c r="M6504" s="15" t="n">
        <v>0</v>
      </c>
      <c r="N6504" s="12" t="n">
        <v>0</v>
      </c>
      <c r="O6504" s="12" t="n">
        <v>0</v>
      </c>
      <c r="P6504" s="12" t="n">
        <v>0</v>
      </c>
      <c r="Q6504" s="23" t="n">
        <f>M6506/H6504</f>
        <v>0</v>
      </c>
    </row>
    <row r="6505" ht="22.5" customHeight="1">
      <c r="A6505" s="34"/>
      <c r="B6505" s="34"/>
      <c r="C6505" s="13"/>
      <c r="D6505" s="20"/>
      <c r="E6505" s="20"/>
      <c r="F6505" s="20"/>
      <c r="G6505" s="29"/>
      <c r="H6505" s="20"/>
      <c r="I6505" s="20"/>
      <c r="J6505" s="13" t="s">
        <v>127</v>
      </c>
      <c r="K6505" s="15" t="n">
        <v>4</v>
      </c>
      <c r="L6505" s="15" t="n">
        <v>0</v>
      </c>
      <c r="M6505" s="15" t="n">
        <v>0</v>
      </c>
      <c r="N6505" s="12" t="n">
        <v>0</v>
      </c>
      <c r="O6505" s="12" t="n">
        <v>0</v>
      </c>
      <c r="P6505" s="12" t="n">
        <v>0</v>
      </c>
      <c r="Q6505" s="26"/>
    </row>
    <row r="6506" ht="22.5" customHeight="1">
      <c r="A6506" s="34"/>
      <c r="B6506" s="34"/>
      <c r="C6506" s="13"/>
      <c r="D6506" s="20"/>
      <c r="E6506" s="20"/>
      <c r="F6506" s="20"/>
      <c r="G6506" s="29"/>
      <c r="H6506" s="20"/>
      <c r="I6506" s="20"/>
      <c r="J6506" s="13" t="s">
        <v>128</v>
      </c>
      <c r="K6506" s="15" t="n">
        <v>461</v>
      </c>
      <c r="L6506" s="15" t="n">
        <v>27</v>
      </c>
      <c r="M6506" s="15" t="n">
        <v>0</v>
      </c>
      <c r="N6506" s="12" t="n">
        <v>0</v>
      </c>
      <c r="O6506" s="12" t="n">
        <v>0</v>
      </c>
      <c r="P6506" s="12" t="n">
        <v>0</v>
      </c>
      <c r="Q6506" s="26"/>
    </row>
    <row r="6507" ht="22.5" customHeight="1">
      <c r="A6507" s="34"/>
      <c r="B6507" s="34"/>
      <c r="C6507" s="53" t="n">
        <v>11729820</v>
      </c>
      <c r="D6507" s="13" t="s">
        <v>10</v>
      </c>
      <c r="E6507" s="13" t="s">
        <v>25</v>
      </c>
      <c r="F6507" s="13" t="s">
        <v>15</v>
      </c>
      <c r="G6507" s="24" t="n">
        <v>0.3</v>
      </c>
      <c r="H6507" s="13" t="n">
        <v>100</v>
      </c>
      <c r="I6507" s="21" t="n">
        <f>G6507*H6507*7</f>
        <v>210</v>
      </c>
      <c r="J6507" s="13" t="s">
        <v>126</v>
      </c>
      <c r="K6507" s="15" t="n">
        <v>0</v>
      </c>
      <c r="L6507" s="15" t="n">
        <v>0</v>
      </c>
      <c r="M6507" s="15" t="n">
        <v>0</v>
      </c>
      <c r="N6507" s="12" t="n">
        <v>0</v>
      </c>
      <c r="O6507" s="12" t="n">
        <v>0</v>
      </c>
      <c r="P6507" s="12" t="n">
        <v>0</v>
      </c>
      <c r="Q6507" s="23" t="n">
        <f>M6509/H6507</f>
        <v>0</v>
      </c>
    </row>
    <row r="6508" ht="22.5" customHeight="1">
      <c r="A6508" s="34"/>
      <c r="B6508" s="34"/>
      <c r="C6508" s="13"/>
      <c r="D6508" s="20"/>
      <c r="E6508" s="20"/>
      <c r="F6508" s="20"/>
      <c r="G6508" s="29"/>
      <c r="H6508" s="20"/>
      <c r="I6508" s="20"/>
      <c r="J6508" s="13" t="s">
        <v>127</v>
      </c>
      <c r="K6508" s="15" t="n">
        <v>2</v>
      </c>
      <c r="L6508" s="15" t="n">
        <v>0</v>
      </c>
      <c r="M6508" s="15" t="n">
        <v>0</v>
      </c>
      <c r="N6508" s="12" t="n">
        <v>0</v>
      </c>
      <c r="O6508" s="12" t="n">
        <v>0</v>
      </c>
      <c r="P6508" s="12" t="n">
        <v>0</v>
      </c>
      <c r="Q6508" s="26"/>
    </row>
    <row r="6509" ht="22.5" customHeight="1">
      <c r="A6509" s="34"/>
      <c r="B6509" s="34"/>
      <c r="C6509" s="13"/>
      <c r="D6509" s="20"/>
      <c r="E6509" s="20"/>
      <c r="F6509" s="20"/>
      <c r="G6509" s="29"/>
      <c r="H6509" s="20"/>
      <c r="I6509" s="20"/>
      <c r="J6509" s="13" t="s">
        <v>128</v>
      </c>
      <c r="K6509" s="15" t="n">
        <v>36</v>
      </c>
      <c r="L6509" s="15" t="n">
        <v>3</v>
      </c>
      <c r="M6509" s="15" t="n">
        <v>0</v>
      </c>
      <c r="N6509" s="12" t="n">
        <v>0</v>
      </c>
      <c r="O6509" s="12" t="n">
        <v>0</v>
      </c>
      <c r="P6509" s="12" t="n">
        <v>0</v>
      </c>
      <c r="Q6509" s="26"/>
    </row>
    <row r="6510" ht="22.5" customHeight="1">
      <c r="A6510" s="34"/>
      <c r="B6510" s="34"/>
      <c r="C6510" s="53" t="n">
        <v>11729830</v>
      </c>
      <c r="D6510" s="13" t="s">
        <v>10</v>
      </c>
      <c r="E6510" s="13" t="s">
        <v>11</v>
      </c>
      <c r="F6510" s="13" t="s">
        <v>12</v>
      </c>
      <c r="G6510" s="24" t="n">
        <v>0.17</v>
      </c>
      <c r="H6510" s="13" t="n">
        <v>100</v>
      </c>
      <c r="I6510" s="21" t="n">
        <f>G6510*H6510*7</f>
        <v>119</v>
      </c>
      <c r="J6510" s="13" t="s">
        <v>126</v>
      </c>
      <c r="K6510" s="15" t="n">
        <v>0</v>
      </c>
      <c r="L6510" s="15" t="n">
        <v>0</v>
      </c>
      <c r="M6510" s="15" t="n">
        <v>0</v>
      </c>
      <c r="N6510" s="12" t="n">
        <v>0</v>
      </c>
      <c r="O6510" s="12" t="n">
        <v>0</v>
      </c>
      <c r="P6510" s="12" t="n">
        <v>0</v>
      </c>
      <c r="Q6510" s="23" t="n">
        <f>M6512/H6510</f>
        <v>0</v>
      </c>
    </row>
    <row r="6511" ht="22.5" customHeight="1">
      <c r="A6511" s="34"/>
      <c r="B6511" s="34"/>
      <c r="C6511" s="13"/>
      <c r="D6511" s="20"/>
      <c r="E6511" s="20"/>
      <c r="F6511" s="20"/>
      <c r="G6511" s="29"/>
      <c r="H6511" s="20"/>
      <c r="I6511" s="20"/>
      <c r="J6511" s="13" t="s">
        <v>127</v>
      </c>
      <c r="K6511" s="15" t="n">
        <v>2</v>
      </c>
      <c r="L6511" s="15" t="n">
        <v>0</v>
      </c>
      <c r="M6511" s="15" t="n">
        <v>0</v>
      </c>
      <c r="N6511" s="12" t="n">
        <v>0</v>
      </c>
      <c r="O6511" s="12" t="n">
        <v>0</v>
      </c>
      <c r="P6511" s="12" t="n">
        <v>0</v>
      </c>
      <c r="Q6511" s="26"/>
    </row>
    <row r="6512" ht="22.5" customHeight="1">
      <c r="A6512" s="34"/>
      <c r="B6512" s="34"/>
      <c r="C6512" s="13"/>
      <c r="D6512" s="20"/>
      <c r="E6512" s="20"/>
      <c r="F6512" s="20"/>
      <c r="G6512" s="29"/>
      <c r="H6512" s="20"/>
      <c r="I6512" s="20"/>
      <c r="J6512" s="13" t="s">
        <v>128</v>
      </c>
      <c r="K6512" s="15" t="n">
        <v>28</v>
      </c>
      <c r="L6512" s="15" t="n">
        <v>1</v>
      </c>
      <c r="M6512" s="15" t="n">
        <v>0</v>
      </c>
      <c r="N6512" s="12" t="n">
        <v>0</v>
      </c>
      <c r="O6512" s="12" t="n">
        <v>0</v>
      </c>
      <c r="P6512" s="12" t="n">
        <v>0</v>
      </c>
      <c r="Q6512" s="26"/>
    </row>
    <row r="6513" ht="22.5" customHeight="1">
      <c r="A6513" s="34"/>
      <c r="B6513" s="34"/>
      <c r="C6513" s="53" t="n">
        <v>11892329</v>
      </c>
      <c r="D6513" s="13" t="s">
        <v>10</v>
      </c>
      <c r="E6513" s="13" t="s">
        <v>11</v>
      </c>
      <c r="F6513" s="13" t="s">
        <v>15</v>
      </c>
      <c r="G6513" s="24" t="n">
        <v>0.25</v>
      </c>
      <c r="H6513" s="13" t="n">
        <v>500</v>
      </c>
      <c r="I6513" s="21" t="n">
        <f>G6513*H6513*7</f>
        <v>875</v>
      </c>
      <c r="J6513" s="13" t="s">
        <v>126</v>
      </c>
      <c r="K6513" s="15" t="n">
        <v>0</v>
      </c>
      <c r="L6513" s="15" t="n">
        <v>0</v>
      </c>
      <c r="M6513" s="15" t="n">
        <v>0</v>
      </c>
      <c r="N6513" s="12" t="n">
        <v>0</v>
      </c>
      <c r="O6513" s="12" t="n">
        <v>0</v>
      </c>
      <c r="P6513" s="12" t="n">
        <v>0</v>
      </c>
      <c r="Q6513" s="23" t="n">
        <f>M6515/H6513</f>
        <v>0.79</v>
      </c>
    </row>
    <row r="6514" ht="22.5" customHeight="1">
      <c r="A6514" s="34"/>
      <c r="B6514" s="34"/>
      <c r="C6514" s="13"/>
      <c r="D6514" s="20"/>
      <c r="E6514" s="20"/>
      <c r="F6514" s="20"/>
      <c r="G6514" s="29"/>
      <c r="H6514" s="20"/>
      <c r="I6514" s="20"/>
      <c r="J6514" s="13" t="s">
        <v>127</v>
      </c>
      <c r="K6514" s="15" t="n">
        <v>17459</v>
      </c>
      <c r="L6514" s="15" t="n">
        <v>6893</v>
      </c>
      <c r="M6514" s="15" t="n">
        <v>258</v>
      </c>
      <c r="N6514" s="12" t="n">
        <v>0.008</v>
      </c>
      <c r="O6514" s="12" t="n">
        <v>0.201</v>
      </c>
      <c r="P6514" s="12" t="n">
        <v>51.85</v>
      </c>
      <c r="Q6514" s="26"/>
    </row>
    <row r="6515" ht="22.5" customHeight="1">
      <c r="A6515" s="34"/>
      <c r="B6515" s="34"/>
      <c r="C6515" s="13"/>
      <c r="D6515" s="20"/>
      <c r="E6515" s="20"/>
      <c r="F6515" s="20"/>
      <c r="G6515" s="29"/>
      <c r="H6515" s="20"/>
      <c r="I6515" s="20"/>
      <c r="J6515" s="13" t="s">
        <v>128</v>
      </c>
      <c r="K6515" s="15" t="n">
        <v>36990</v>
      </c>
      <c r="L6515" s="15" t="n">
        <v>14322</v>
      </c>
      <c r="M6515" s="15" t="n">
        <v>395</v>
      </c>
      <c r="N6515" s="12" t="n">
        <v>0.006</v>
      </c>
      <c r="O6515" s="12" t="n">
        <v>0.201</v>
      </c>
      <c r="P6515" s="12" t="n">
        <v>79.55</v>
      </c>
      <c r="Q6515" s="26"/>
    </row>
    <row r="6516" ht="22.5" customHeight="1">
      <c r="A6516" s="34"/>
      <c r="B6516" s="34"/>
      <c r="C6516" s="53" t="n">
        <v>91557161</v>
      </c>
      <c r="D6516" s="13" t="s">
        <v>95</v>
      </c>
      <c r="E6516" s="13" t="s">
        <v>14</v>
      </c>
      <c r="F6516" s="13" t="s">
        <v>12</v>
      </c>
      <c r="G6516" s="24" t="n">
        <v>0.7</v>
      </c>
      <c r="H6516" s="13" t="n">
        <v>50</v>
      </c>
      <c r="I6516" s="21" t="n">
        <f>G6516*H6516*7</f>
        <v>245</v>
      </c>
      <c r="J6516" s="13" t="s">
        <v>126</v>
      </c>
      <c r="K6516" s="15" t="n">
        <v>0</v>
      </c>
      <c r="L6516" s="15" t="n">
        <v>0</v>
      </c>
      <c r="M6516" s="15" t="n">
        <v>0</v>
      </c>
      <c r="N6516" s="12" t="n">
        <v>0</v>
      </c>
      <c r="O6516" s="12" t="n">
        <v>0</v>
      </c>
      <c r="P6516" s="12" t="n">
        <v>0</v>
      </c>
      <c r="Q6516" s="23" t="n">
        <f>M6518/H6516</f>
        <v>0</v>
      </c>
    </row>
    <row r="6517" ht="22.5" customHeight="1">
      <c r="A6517" s="34"/>
      <c r="B6517" s="34"/>
      <c r="C6517" s="13"/>
      <c r="D6517" s="20"/>
      <c r="E6517" s="20"/>
      <c r="F6517" s="20"/>
      <c r="G6517" s="29"/>
      <c r="H6517" s="20"/>
      <c r="I6517" s="20"/>
      <c r="J6517" s="13" t="s">
        <v>127</v>
      </c>
      <c r="K6517" s="15" t="n">
        <v>511</v>
      </c>
      <c r="L6517" s="15" t="n">
        <v>1</v>
      </c>
      <c r="M6517" s="15" t="n">
        <v>0</v>
      </c>
      <c r="N6517" s="12" t="n">
        <v>0</v>
      </c>
      <c r="O6517" s="12" t="n">
        <v>0</v>
      </c>
      <c r="P6517" s="12" t="n">
        <v>0</v>
      </c>
      <c r="Q6517" s="26"/>
    </row>
    <row r="6518" ht="22.5" customHeight="1">
      <c r="A6518" s="34"/>
      <c r="B6518" s="34"/>
      <c r="C6518" s="13"/>
      <c r="D6518" s="20"/>
      <c r="E6518" s="20"/>
      <c r="F6518" s="20"/>
      <c r="G6518" s="29"/>
      <c r="H6518" s="20"/>
      <c r="I6518" s="20"/>
      <c r="J6518" s="13" t="s">
        <v>128</v>
      </c>
      <c r="K6518" s="15" t="n">
        <v>1681</v>
      </c>
      <c r="L6518" s="15" t="n">
        <v>7</v>
      </c>
      <c r="M6518" s="15" t="n">
        <v>0</v>
      </c>
      <c r="N6518" s="12" t="n">
        <v>0</v>
      </c>
      <c r="O6518" s="12" t="n">
        <v>0</v>
      </c>
      <c r="P6518" s="12" t="n">
        <v>0.0234</v>
      </c>
      <c r="Q6518" s="26"/>
    </row>
    <row r="6519" ht="22.5" customHeight="1">
      <c r="A6519" s="34"/>
      <c r="B6519" s="34"/>
      <c r="C6519" s="53" t="n">
        <v>91557162</v>
      </c>
      <c r="D6519" s="13" t="s">
        <v>94</v>
      </c>
      <c r="E6519" s="13" t="s">
        <v>14</v>
      </c>
      <c r="F6519" s="13" t="s">
        <v>12</v>
      </c>
      <c r="G6519" s="24" t="n">
        <v>0.2</v>
      </c>
      <c r="H6519" s="13" t="n">
        <v>333</v>
      </c>
      <c r="I6519" s="21" t="n">
        <f>G6519*H6519*7</f>
        <v>466.2</v>
      </c>
      <c r="J6519" s="13" t="s">
        <v>126</v>
      </c>
      <c r="K6519" s="15" t="n">
        <v>0</v>
      </c>
      <c r="L6519" s="15" t="n">
        <v>0</v>
      </c>
      <c r="M6519" s="15" t="n">
        <v>0</v>
      </c>
      <c r="N6519" s="12" t="n">
        <v>0</v>
      </c>
      <c r="O6519" s="12" t="n">
        <v>0</v>
      </c>
      <c r="P6519" s="12" t="n">
        <v>0</v>
      </c>
      <c r="Q6519" s="23" t="n">
        <f>M6521/H6519</f>
        <v>0</v>
      </c>
    </row>
    <row r="6520" ht="22.5" customHeight="1">
      <c r="A6520" s="34"/>
      <c r="B6520" s="34"/>
      <c r="C6520" s="13"/>
      <c r="D6520" s="20"/>
      <c r="E6520" s="20"/>
      <c r="F6520" s="20"/>
      <c r="G6520" s="29"/>
      <c r="H6520" s="20"/>
      <c r="I6520" s="20"/>
      <c r="J6520" s="13" t="s">
        <v>127</v>
      </c>
      <c r="K6520" s="15" t="n">
        <v>194</v>
      </c>
      <c r="L6520" s="15" t="n">
        <v>0</v>
      </c>
      <c r="M6520" s="15" t="n">
        <v>0</v>
      </c>
      <c r="N6520" s="12" t="n">
        <v>0</v>
      </c>
      <c r="O6520" s="12" t="n">
        <v>0</v>
      </c>
      <c r="P6520" s="12" t="n">
        <v>0</v>
      </c>
      <c r="Q6520" s="26"/>
    </row>
    <row r="6521" ht="22.5" customHeight="1">
      <c r="A6521" s="34"/>
      <c r="B6521" s="34"/>
      <c r="C6521" s="13"/>
      <c r="D6521" s="20"/>
      <c r="E6521" s="20"/>
      <c r="F6521" s="20"/>
      <c r="G6521" s="29"/>
      <c r="H6521" s="20"/>
      <c r="I6521" s="20"/>
      <c r="J6521" s="13" t="s">
        <v>128</v>
      </c>
      <c r="K6521" s="15" t="n">
        <v>656</v>
      </c>
      <c r="L6521" s="15" t="n">
        <v>0</v>
      </c>
      <c r="M6521" s="15" t="n">
        <v>0</v>
      </c>
      <c r="N6521" s="12" t="n">
        <v>0</v>
      </c>
      <c r="O6521" s="12" t="n">
        <v>0</v>
      </c>
      <c r="P6521" s="12" t="n">
        <v>0</v>
      </c>
      <c r="Q6521" s="26"/>
    </row>
    <row r="6522" ht="22.5" customHeight="1">
      <c r="A6522" s="34"/>
      <c r="B6522" s="34"/>
      <c r="C6522" s="53" t="n">
        <v>91560708</v>
      </c>
      <c r="D6522" s="13" t="s">
        <v>31</v>
      </c>
      <c r="E6522" s="13" t="s">
        <v>32</v>
      </c>
      <c r="F6522" s="13" t="s">
        <v>15</v>
      </c>
      <c r="G6522" s="24" t="n">
        <v>0.09</v>
      </c>
      <c r="H6522" s="13" t="n">
        <v>800</v>
      </c>
      <c r="I6522" s="21" t="n">
        <f>G6522*H6522*7</f>
        <v>504</v>
      </c>
      <c r="J6522" s="13" t="s">
        <v>126</v>
      </c>
      <c r="K6522" s="15" t="n">
        <v>0</v>
      </c>
      <c r="L6522" s="15" t="n">
        <v>0</v>
      </c>
      <c r="M6522" s="15" t="n">
        <v>0</v>
      </c>
      <c r="N6522" s="12" t="n">
        <v>0</v>
      </c>
      <c r="O6522" s="12" t="n">
        <v>0</v>
      </c>
      <c r="P6522" s="12" t="n">
        <v>0</v>
      </c>
      <c r="Q6522" s="23" t="n">
        <f>M6524/H6522</f>
        <v>0.03625</v>
      </c>
    </row>
    <row r="6523" ht="22.5" customHeight="1">
      <c r="A6523" s="34"/>
      <c r="B6523" s="34"/>
      <c r="C6523" s="13"/>
      <c r="D6523" s="20"/>
      <c r="E6523" s="20"/>
      <c r="F6523" s="20"/>
      <c r="G6523" s="29"/>
      <c r="H6523" s="20"/>
      <c r="I6523" s="20"/>
      <c r="J6523" s="13" t="s">
        <v>127</v>
      </c>
      <c r="K6523" s="15" t="n">
        <v>1102</v>
      </c>
      <c r="L6523" s="15" t="n">
        <v>354</v>
      </c>
      <c r="M6523" s="15" t="n">
        <v>6</v>
      </c>
      <c r="N6523" s="12" t="n">
        <v>0.002</v>
      </c>
      <c r="O6523" s="12" t="n">
        <v>0.09</v>
      </c>
      <c r="P6523" s="12" t="n">
        <v>0.54</v>
      </c>
      <c r="Q6523" s="26"/>
    </row>
    <row r="6524" ht="22.5" customHeight="1">
      <c r="A6524" s="34"/>
      <c r="B6524" s="34"/>
      <c r="C6524" s="13"/>
      <c r="D6524" s="20"/>
      <c r="E6524" s="20"/>
      <c r="F6524" s="20"/>
      <c r="G6524" s="29"/>
      <c r="H6524" s="20"/>
      <c r="I6524" s="20"/>
      <c r="J6524" s="13" t="s">
        <v>128</v>
      </c>
      <c r="K6524" s="15" t="n">
        <v>11913</v>
      </c>
      <c r="L6524" s="15" t="n">
        <v>2480</v>
      </c>
      <c r="M6524" s="15" t="n">
        <v>29</v>
      </c>
      <c r="N6524" s="12" t="n">
        <v>0.001</v>
      </c>
      <c r="O6524" s="12" t="n">
        <v>0.09</v>
      </c>
      <c r="P6524" s="12" t="n">
        <v>2.61</v>
      </c>
      <c r="Q6524" s="26"/>
    </row>
    <row r="6525" ht="22.5" customHeight="1">
      <c r="A6525" s="34"/>
      <c r="B6525" s="34"/>
      <c r="C6525" s="53" t="n">
        <v>91560709</v>
      </c>
      <c r="D6525" s="13" t="s">
        <v>31</v>
      </c>
      <c r="E6525" s="13" t="s">
        <v>33</v>
      </c>
      <c r="F6525" s="13" t="s">
        <v>15</v>
      </c>
      <c r="G6525" s="24" t="n">
        <v>0.06</v>
      </c>
      <c r="H6525" s="13" t="n">
        <v>500</v>
      </c>
      <c r="I6525" s="21" t="n">
        <f>G6525*H6525*7</f>
        <v>210</v>
      </c>
      <c r="J6525" s="13" t="s">
        <v>126</v>
      </c>
      <c r="K6525" s="15" t="n">
        <v>0</v>
      </c>
      <c r="L6525" s="15" t="n">
        <v>0</v>
      </c>
      <c r="M6525" s="15" t="n">
        <v>0</v>
      </c>
      <c r="N6525" s="12" t="n">
        <v>0</v>
      </c>
      <c r="O6525" s="12" t="n">
        <v>0</v>
      </c>
      <c r="P6525" s="12" t="n">
        <v>0</v>
      </c>
      <c r="Q6525" s="23" t="n">
        <f>M6527/H6525</f>
        <v>1</v>
      </c>
    </row>
    <row r="6526" ht="22.5" customHeight="1">
      <c r="A6526" s="34"/>
      <c r="B6526" s="34"/>
      <c r="C6526" s="13"/>
      <c r="D6526" s="20"/>
      <c r="E6526" s="20"/>
      <c r="F6526" s="20"/>
      <c r="G6526" s="29"/>
      <c r="H6526" s="20"/>
      <c r="I6526" s="20"/>
      <c r="J6526" s="13" t="s">
        <v>127</v>
      </c>
      <c r="K6526" s="15" t="n">
        <v>12232</v>
      </c>
      <c r="L6526" s="15" t="n">
        <v>6818</v>
      </c>
      <c r="M6526" s="15" t="n">
        <v>146</v>
      </c>
      <c r="N6526" s="12" t="n">
        <v>0.001</v>
      </c>
      <c r="O6526" s="12" t="n">
        <v>0.06</v>
      </c>
      <c r="P6526" s="12" t="n">
        <v>8.76</v>
      </c>
      <c r="Q6526" s="26"/>
    </row>
    <row r="6527" ht="22.5" customHeight="1">
      <c r="A6527" s="34"/>
      <c r="B6527" s="30"/>
      <c r="C6527" s="13"/>
      <c r="D6527" s="20"/>
      <c r="E6527" s="20"/>
      <c r="F6527" s="20"/>
      <c r="G6527" s="29"/>
      <c r="H6527" s="20"/>
      <c r="I6527" s="20"/>
      <c r="J6527" s="13" t="s">
        <v>128</v>
      </c>
      <c r="K6527" s="15" t="n">
        <v>50658</v>
      </c>
      <c r="L6527" s="15" t="n">
        <v>28464</v>
      </c>
      <c r="M6527" s="15" t="n">
        <v>500</v>
      </c>
      <c r="N6527" s="12" t="n">
        <v>0.001</v>
      </c>
      <c r="O6527" s="12" t="n">
        <v>0.06</v>
      </c>
      <c r="P6527" s="12" t="n">
        <v>30</v>
      </c>
      <c r="Q6527" s="26"/>
    </row>
    <row r="6528" ht="22.5" customHeight="1">
      <c r="A6528" s="34"/>
      <c r="B6528" s="51" t="s">
        <v>129</v>
      </c>
      <c r="C6528" s="13" t="n">
        <v>6061077</v>
      </c>
      <c r="D6528" s="13" t="s">
        <v>35</v>
      </c>
      <c r="E6528" s="13" t="s">
        <v>14</v>
      </c>
      <c r="F6528" s="13" t="s">
        <v>15</v>
      </c>
      <c r="G6528" s="24" t="n">
        <v>2</v>
      </c>
      <c r="H6528" s="13" t="n">
        <v>20</v>
      </c>
      <c r="I6528" s="21" t="n">
        <f>G6528*H6528*7</f>
        <v>280</v>
      </c>
      <c r="J6528" s="13" t="s">
        <v>126</v>
      </c>
      <c r="K6528" s="17" t="n">
        <v>181</v>
      </c>
      <c r="L6528" s="15" t="n">
        <v>1</v>
      </c>
      <c r="M6528" s="15" t="n">
        <v>0</v>
      </c>
      <c r="N6528" s="12" t="n">
        <v>0</v>
      </c>
      <c r="O6528" s="12" t="n">
        <v>0</v>
      </c>
      <c r="P6528" s="12" t="n">
        <v>0</v>
      </c>
      <c r="Q6528" s="23" t="n">
        <f>M6530/H6528</f>
        <v>0.1</v>
      </c>
    </row>
    <row r="6529" ht="22.5" customHeight="1">
      <c r="A6529" s="34"/>
      <c r="B6529" s="20"/>
      <c r="C6529" s="13"/>
      <c r="D6529" s="20"/>
      <c r="E6529" s="20"/>
      <c r="F6529" s="20"/>
      <c r="G6529" s="29"/>
      <c r="H6529" s="20"/>
      <c r="I6529" s="20"/>
      <c r="J6529" s="13" t="s">
        <v>127</v>
      </c>
      <c r="K6529" s="17" t="n">
        <v>9574</v>
      </c>
      <c r="L6529" s="15" t="n">
        <v>133</v>
      </c>
      <c r="M6529" s="15" t="n">
        <v>0</v>
      </c>
      <c r="N6529" s="12" t="n">
        <v>0</v>
      </c>
      <c r="O6529" s="12" t="n">
        <v>0</v>
      </c>
      <c r="P6529" s="12" t="n">
        <v>0</v>
      </c>
      <c r="Q6529" s="26"/>
    </row>
    <row r="6530" ht="22.5" customHeight="1">
      <c r="A6530" s="34"/>
      <c r="B6530" s="20"/>
      <c r="C6530" s="13"/>
      <c r="D6530" s="20"/>
      <c r="E6530" s="20"/>
      <c r="F6530" s="20"/>
      <c r="G6530" s="29"/>
      <c r="H6530" s="20"/>
      <c r="I6530" s="20"/>
      <c r="J6530" s="13" t="s">
        <v>128</v>
      </c>
      <c r="K6530" s="17" t="n">
        <v>30594</v>
      </c>
      <c r="L6530" s="15" t="n">
        <v>214</v>
      </c>
      <c r="M6530" s="15" t="n">
        <v>2</v>
      </c>
      <c r="N6530" s="12" t="n">
        <v>0.003</v>
      </c>
      <c r="O6530" s="12" t="n">
        <v>0.349</v>
      </c>
      <c r="P6530" s="12" t="n">
        <v>0.699</v>
      </c>
      <c r="Q6530" s="26"/>
    </row>
    <row r="6531" ht="22.5" customHeight="1">
      <c r="A6531" s="34"/>
      <c r="B6531" s="20"/>
      <c r="C6531" s="13" t="n">
        <v>6607117</v>
      </c>
      <c r="D6531" s="13" t="s">
        <v>35</v>
      </c>
      <c r="E6531" s="13" t="s">
        <v>14</v>
      </c>
      <c r="F6531" s="13" t="s">
        <v>15</v>
      </c>
      <c r="G6531" s="24" t="n">
        <v>2</v>
      </c>
      <c r="H6531" s="13" t="n">
        <v>300</v>
      </c>
      <c r="I6531" s="21" t="n">
        <f>G6531*H6531*7</f>
        <v>4200</v>
      </c>
      <c r="J6531" s="13" t="s">
        <v>126</v>
      </c>
      <c r="K6531" s="17" t="n">
        <v>209</v>
      </c>
      <c r="L6531" s="15" t="n">
        <v>36</v>
      </c>
      <c r="M6531" s="15" t="n">
        <v>2</v>
      </c>
      <c r="N6531" s="12" t="n">
        <v>0.067</v>
      </c>
      <c r="O6531" s="12" t="n">
        <v>1.202</v>
      </c>
      <c r="P6531" s="12" t="n">
        <v>2.404</v>
      </c>
      <c r="Q6531" s="23" t="n">
        <f>M6533/H6531</f>
        <v>0.986666666666667</v>
      </c>
    </row>
    <row r="6532" ht="22.5" customHeight="1">
      <c r="A6532" s="34"/>
      <c r="B6532" s="20"/>
      <c r="C6532" s="13"/>
      <c r="D6532" s="20"/>
      <c r="E6532" s="20"/>
      <c r="F6532" s="20"/>
      <c r="G6532" s="29"/>
      <c r="H6532" s="20"/>
      <c r="I6532" s="20"/>
      <c r="J6532" s="13" t="s">
        <v>127</v>
      </c>
      <c r="K6532" s="15" t="n">
        <v>5952</v>
      </c>
      <c r="L6532" s="15" t="n">
        <v>886</v>
      </c>
      <c r="M6532" s="15" t="n">
        <v>11</v>
      </c>
      <c r="N6532" s="12" t="n">
        <v>0.013</v>
      </c>
      <c r="O6532" s="12" t="n">
        <v>1.064</v>
      </c>
      <c r="P6532" s="12" t="n">
        <v>11.702</v>
      </c>
      <c r="Q6532" s="26"/>
    </row>
    <row r="6533" ht="22.5" customHeight="1">
      <c r="A6533" s="34"/>
      <c r="B6533" s="20"/>
      <c r="C6533" s="13"/>
      <c r="D6533" s="20"/>
      <c r="E6533" s="20"/>
      <c r="F6533" s="20"/>
      <c r="G6533" s="29"/>
      <c r="H6533" s="20"/>
      <c r="I6533" s="20"/>
      <c r="J6533" s="13" t="s">
        <v>128</v>
      </c>
      <c r="K6533" s="44" t="n">
        <v>36434</v>
      </c>
      <c r="L6533" s="15" t="n">
        <v>3171</v>
      </c>
      <c r="M6533" s="15" t="n">
        <v>296</v>
      </c>
      <c r="N6533" s="12" t="n">
        <v>0.061</v>
      </c>
      <c r="O6533" s="12" t="n">
        <v>0.658</v>
      </c>
      <c r="P6533" s="12" t="n">
        <v>194.738</v>
      </c>
      <c r="Q6533" s="26"/>
    </row>
    <row r="6534" ht="22.5" customHeight="1">
      <c r="A6534" s="34"/>
      <c r="B6534" s="20"/>
      <c r="C6534" s="13" t="n">
        <v>5497580</v>
      </c>
      <c r="D6534" s="13" t="s">
        <v>31</v>
      </c>
      <c r="E6534" s="13" t="s">
        <v>17</v>
      </c>
      <c r="F6534" s="13" t="s">
        <v>15</v>
      </c>
      <c r="G6534" s="24" t="n">
        <v>0.28</v>
      </c>
      <c r="H6534" s="13" t="n">
        <v>1300</v>
      </c>
      <c r="I6534" s="21" t="n">
        <f>G6534*H6534*7</f>
        <v>2548</v>
      </c>
      <c r="J6534" s="13" t="s">
        <v>126</v>
      </c>
      <c r="K6534" s="17" t="n">
        <v>2203</v>
      </c>
      <c r="L6534" s="15" t="n">
        <v>529</v>
      </c>
      <c r="M6534" s="15" t="n">
        <v>17</v>
      </c>
      <c r="N6534" s="12" t="n">
        <v>0.008</v>
      </c>
      <c r="O6534" s="12" t="n">
        <v>0.252</v>
      </c>
      <c r="P6534" s="12" t="n">
        <v>4.284</v>
      </c>
      <c r="Q6534" s="23" t="n">
        <f>M6536/H6534</f>
        <v>1.04538461538462</v>
      </c>
    </row>
    <row r="6535" ht="22.5" customHeight="1">
      <c r="A6535" s="34"/>
      <c r="B6535" s="20"/>
      <c r="C6535" s="13"/>
      <c r="D6535" s="20"/>
      <c r="E6535" s="20"/>
      <c r="F6535" s="20"/>
      <c r="G6535" s="29"/>
      <c r="H6535" s="20"/>
      <c r="I6535" s="20"/>
      <c r="J6535" s="13" t="s">
        <v>127</v>
      </c>
      <c r="K6535" s="17" t="n">
        <v>91340</v>
      </c>
      <c r="L6535" s="15" t="n">
        <v>24780</v>
      </c>
      <c r="M6535" s="15" t="n">
        <v>664</v>
      </c>
      <c r="N6535" s="12" t="n">
        <v>0.007</v>
      </c>
      <c r="O6535" s="12" t="n">
        <v>0.252</v>
      </c>
      <c r="P6535" s="12" t="n">
        <v>167.069</v>
      </c>
      <c r="Q6535" s="26"/>
    </row>
    <row r="6536" ht="22.5" customHeight="1">
      <c r="A6536" s="34"/>
      <c r="B6536" s="20"/>
      <c r="C6536" s="13"/>
      <c r="D6536" s="20"/>
      <c r="E6536" s="20"/>
      <c r="F6536" s="20"/>
      <c r="G6536" s="29"/>
      <c r="H6536" s="20"/>
      <c r="I6536" s="20"/>
      <c r="J6536" s="13" t="s">
        <v>128</v>
      </c>
      <c r="K6536" s="17" t="n">
        <v>254054</v>
      </c>
      <c r="L6536" s="15" t="n">
        <v>68695</v>
      </c>
      <c r="M6536" s="15" t="n">
        <v>1359</v>
      </c>
      <c r="N6536" s="12" t="n">
        <v>0.005</v>
      </c>
      <c r="O6536" s="12" t="n">
        <v>0.251</v>
      </c>
      <c r="P6536" s="12" t="n">
        <v>341.292</v>
      </c>
      <c r="Q6536" s="26"/>
    </row>
    <row r="6537" ht="22.5" customHeight="1">
      <c r="A6537" s="34"/>
      <c r="B6537" s="20"/>
      <c r="C6537" s="13" t="n">
        <v>91407542</v>
      </c>
      <c r="D6537" s="13" t="s">
        <v>31</v>
      </c>
      <c r="E6537" s="13" t="s">
        <v>36</v>
      </c>
      <c r="F6537" s="13" t="s">
        <v>15</v>
      </c>
      <c r="G6537" s="24" t="n">
        <v>0.02</v>
      </c>
      <c r="H6537" s="13" t="n">
        <v>500</v>
      </c>
      <c r="I6537" s="21" t="n">
        <f>G6537*H6537*7</f>
        <v>70</v>
      </c>
      <c r="J6537" s="13" t="s">
        <v>126</v>
      </c>
      <c r="K6537" s="17" t="n">
        <v>774</v>
      </c>
      <c r="L6537" s="15" t="n">
        <v>81</v>
      </c>
      <c r="M6537" s="15" t="n">
        <v>1</v>
      </c>
      <c r="N6537" s="12" t="n">
        <v>0</v>
      </c>
      <c r="O6537" s="12" t="n">
        <v>0.034</v>
      </c>
      <c r="P6537" s="12" t="n">
        <v>0.034</v>
      </c>
      <c r="Q6537" s="23" t="n">
        <f>M6539/H6537</f>
        <v>1.196</v>
      </c>
    </row>
    <row r="6538" ht="22.5" customHeight="1">
      <c r="A6538" s="34"/>
      <c r="B6538" s="20"/>
      <c r="C6538" s="13"/>
      <c r="D6538" s="20"/>
      <c r="E6538" s="20"/>
      <c r="F6538" s="20"/>
      <c r="G6538" s="29"/>
      <c r="H6538" s="20"/>
      <c r="I6538" s="20"/>
      <c r="J6538" s="13" t="s">
        <v>127</v>
      </c>
      <c r="K6538" s="17" t="n">
        <v>58820</v>
      </c>
      <c r="L6538" s="15" t="n">
        <v>15370</v>
      </c>
      <c r="M6538" s="15" t="n">
        <v>500</v>
      </c>
      <c r="N6538" s="12" t="n">
        <v>0.001</v>
      </c>
      <c r="O6538" s="12" t="n">
        <v>0.02</v>
      </c>
      <c r="P6538" s="12" t="n">
        <v>10.136</v>
      </c>
      <c r="Q6538" s="26"/>
    </row>
    <row r="6539" ht="22.5" customHeight="1">
      <c r="A6539" s="34"/>
      <c r="B6539" s="20"/>
      <c r="C6539" s="13"/>
      <c r="D6539" s="20"/>
      <c r="E6539" s="20"/>
      <c r="F6539" s="20"/>
      <c r="G6539" s="29"/>
      <c r="H6539" s="20"/>
      <c r="I6539" s="20"/>
      <c r="J6539" s="13" t="s">
        <v>128</v>
      </c>
      <c r="K6539" s="17" t="n">
        <v>129935</v>
      </c>
      <c r="L6539" s="15" t="n">
        <v>31514</v>
      </c>
      <c r="M6539" s="15" t="n">
        <v>598</v>
      </c>
      <c r="N6539" s="12" t="n">
        <v>0</v>
      </c>
      <c r="O6539" s="12" t="n">
        <v>0.02</v>
      </c>
      <c r="P6539" s="12" t="n">
        <v>12.096</v>
      </c>
      <c r="Q6539" s="26"/>
    </row>
    <row r="6540" ht="22.5" customHeight="1">
      <c r="A6540" s="34"/>
      <c r="B6540" s="20"/>
      <c r="C6540" s="13" t="n">
        <v>8998645</v>
      </c>
      <c r="D6540" s="13" t="s">
        <v>31</v>
      </c>
      <c r="E6540" s="13" t="s">
        <v>17</v>
      </c>
      <c r="F6540" s="13" t="s">
        <v>15</v>
      </c>
      <c r="G6540" s="24" t="n">
        <v>0.28</v>
      </c>
      <c r="H6540" s="13" t="n">
        <v>200</v>
      </c>
      <c r="I6540" s="21" t="n">
        <f>G6540*H6540*7</f>
        <v>392</v>
      </c>
      <c r="J6540" s="13" t="s">
        <v>126</v>
      </c>
      <c r="K6540" s="17" t="n">
        <v>2919</v>
      </c>
      <c r="L6540" s="15" t="n">
        <v>13</v>
      </c>
      <c r="M6540" s="15" t="n">
        <v>1</v>
      </c>
      <c r="N6540" s="12" t="n">
        <v>0.059</v>
      </c>
      <c r="O6540" s="12" t="n">
        <v>0.769</v>
      </c>
      <c r="P6540" s="12" t="n">
        <v>0.769</v>
      </c>
      <c r="Q6540" s="23" t="n">
        <f>M6542/H6540</f>
        <v>0.09</v>
      </c>
    </row>
    <row r="6541" ht="22.5" customHeight="1">
      <c r="A6541" s="34"/>
      <c r="B6541" s="20"/>
      <c r="C6541" s="13"/>
      <c r="D6541" s="20"/>
      <c r="E6541" s="20"/>
      <c r="F6541" s="20"/>
      <c r="G6541" s="29"/>
      <c r="H6541" s="20"/>
      <c r="I6541" s="20"/>
      <c r="J6541" s="13" t="s">
        <v>127</v>
      </c>
      <c r="K6541" s="17" t="n">
        <v>25973</v>
      </c>
      <c r="L6541" s="15" t="n">
        <v>205</v>
      </c>
      <c r="M6541" s="15" t="n">
        <v>4</v>
      </c>
      <c r="N6541" s="12" t="n">
        <v>0.006</v>
      </c>
      <c r="O6541" s="12" t="n">
        <v>0.284</v>
      </c>
      <c r="P6541" s="12" t="n">
        <v>1.136</v>
      </c>
      <c r="Q6541" s="26"/>
    </row>
    <row r="6542" ht="22.5" customHeight="1">
      <c r="A6542" s="34"/>
      <c r="B6542" s="20"/>
      <c r="C6542" s="13"/>
      <c r="D6542" s="20"/>
      <c r="E6542" s="20"/>
      <c r="F6542" s="20"/>
      <c r="G6542" s="29"/>
      <c r="H6542" s="20"/>
      <c r="I6542" s="20"/>
      <c r="J6542" s="13" t="s">
        <v>128</v>
      </c>
      <c r="K6542" s="17" t="n">
        <v>85988</v>
      </c>
      <c r="L6542" s="15" t="n">
        <v>651</v>
      </c>
      <c r="M6542" s="17" t="n">
        <v>18</v>
      </c>
      <c r="N6542" s="12" t="n">
        <v>0.007</v>
      </c>
      <c r="O6542" s="12" t="n">
        <v>0.246</v>
      </c>
      <c r="P6542" s="12" t="n">
        <v>4.428</v>
      </c>
      <c r="Q6542" s="26"/>
    </row>
    <row r="6543" ht="22.5" customHeight="1">
      <c r="A6543" s="34"/>
      <c r="B6543" s="20"/>
      <c r="C6543" s="13" t="n">
        <v>4383473</v>
      </c>
      <c r="D6543" s="13" t="s">
        <v>35</v>
      </c>
      <c r="E6543" s="13" t="s">
        <v>14</v>
      </c>
      <c r="F6543" s="13" t="s">
        <v>15</v>
      </c>
      <c r="G6543" s="24" t="n">
        <v>0.2</v>
      </c>
      <c r="H6543" s="13" t="n">
        <v>150</v>
      </c>
      <c r="I6543" s="21" t="n">
        <f>G6543*H6543*7</f>
        <v>210</v>
      </c>
      <c r="J6543" s="13" t="s">
        <v>126</v>
      </c>
      <c r="K6543" s="17" t="n">
        <v>405</v>
      </c>
      <c r="L6543" s="15" t="n">
        <v>101</v>
      </c>
      <c r="M6543" s="15" t="n">
        <v>4</v>
      </c>
      <c r="N6543" s="12" t="n">
        <v>0.008</v>
      </c>
      <c r="O6543" s="12" t="n">
        <v>0.194</v>
      </c>
      <c r="P6543" s="12" t="n">
        <v>0.774</v>
      </c>
      <c r="Q6543" s="23" t="n">
        <f>M6545/H6543</f>
        <v>1</v>
      </c>
    </row>
    <row r="6544" ht="22.5" customHeight="1">
      <c r="A6544" s="34"/>
      <c r="B6544" s="20"/>
      <c r="C6544" s="13"/>
      <c r="D6544" s="20"/>
      <c r="E6544" s="20"/>
      <c r="F6544" s="20"/>
      <c r="G6544" s="29"/>
      <c r="H6544" s="20"/>
      <c r="I6544" s="20"/>
      <c r="J6544" s="13" t="s">
        <v>127</v>
      </c>
      <c r="K6544" s="17" t="n">
        <v>13271</v>
      </c>
      <c r="L6544" s="15" t="n">
        <v>2678</v>
      </c>
      <c r="M6544" s="15" t="n">
        <v>58</v>
      </c>
      <c r="N6544" s="12" t="n">
        <v>0.004</v>
      </c>
      <c r="O6544" s="12" t="n">
        <v>0.185</v>
      </c>
      <c r="P6544" s="12" t="n">
        <v>10.746</v>
      </c>
      <c r="Q6544" s="26"/>
    </row>
    <row r="6545" ht="22.5" customHeight="1">
      <c r="A6545" s="34"/>
      <c r="B6545" s="20"/>
      <c r="C6545" s="13"/>
      <c r="D6545" s="20"/>
      <c r="E6545" s="20"/>
      <c r="F6545" s="20"/>
      <c r="G6545" s="29"/>
      <c r="H6545" s="20"/>
      <c r="I6545" s="20"/>
      <c r="J6545" s="13" t="s">
        <v>128</v>
      </c>
      <c r="K6545" s="17" t="n">
        <v>70711</v>
      </c>
      <c r="L6545" s="15" t="n">
        <v>12820</v>
      </c>
      <c r="M6545" s="15" t="n">
        <v>150</v>
      </c>
      <c r="N6545" s="12" t="n">
        <v>0.002</v>
      </c>
      <c r="O6545" s="12" t="n">
        <v>0.189</v>
      </c>
      <c r="P6545" s="12" t="n">
        <v>28.296</v>
      </c>
      <c r="Q6545" s="26"/>
    </row>
    <row r="6546" ht="22.5" customHeight="1">
      <c r="A6546" s="34"/>
      <c r="B6546" s="20"/>
      <c r="C6546" s="13" t="n">
        <v>8094753</v>
      </c>
      <c r="D6546" s="13" t="s">
        <v>35</v>
      </c>
      <c r="E6546" s="13" t="s">
        <v>14</v>
      </c>
      <c r="F6546" s="13" t="s">
        <v>26</v>
      </c>
      <c r="G6546" s="24" t="n">
        <v>0.3</v>
      </c>
      <c r="H6546" s="13" t="n">
        <v>400</v>
      </c>
      <c r="I6546" s="21" t="n">
        <f>G6546*H6546*7</f>
        <v>840</v>
      </c>
      <c r="J6546" s="13" t="s">
        <v>126</v>
      </c>
      <c r="K6546" s="17" t="n">
        <v>80110</v>
      </c>
      <c r="L6546" s="15" t="n">
        <v>308</v>
      </c>
      <c r="M6546" s="15" t="n">
        <v>14</v>
      </c>
      <c r="N6546" s="12" t="n">
        <v>0.01</v>
      </c>
      <c r="O6546" s="12" t="n">
        <v>0.27</v>
      </c>
      <c r="P6546" s="12" t="n">
        <v>3.82</v>
      </c>
      <c r="Q6546" s="23" t="n">
        <f>M6548/H6546</f>
        <v>0.6875</v>
      </c>
    </row>
    <row r="6547" ht="22.5" customHeight="1">
      <c r="A6547" s="34"/>
      <c r="B6547" s="20"/>
      <c r="C6547" s="13"/>
      <c r="D6547" s="20"/>
      <c r="E6547" s="20"/>
      <c r="F6547" s="20"/>
      <c r="G6547" s="29"/>
      <c r="H6547" s="20"/>
      <c r="I6547" s="20"/>
      <c r="J6547" s="13" t="s">
        <v>127</v>
      </c>
      <c r="K6547" s="17" t="n">
        <v>958634</v>
      </c>
      <c r="L6547" s="15" t="n">
        <v>2463</v>
      </c>
      <c r="M6547" s="15" t="n">
        <v>102</v>
      </c>
      <c r="N6547" s="12" t="n">
        <v>0.01</v>
      </c>
      <c r="O6547" s="12" t="n">
        <v>0.25</v>
      </c>
      <c r="P6547" s="12" t="n">
        <v>25.15</v>
      </c>
      <c r="Q6547" s="26"/>
      <c r="R6547" s="4" t="s">
        <v>194</v>
      </c>
    </row>
    <row r="6548" ht="22.5" customHeight="1">
      <c r="A6548" s="34"/>
      <c r="B6548" s="20"/>
      <c r="C6548" s="13"/>
      <c r="D6548" s="20"/>
      <c r="E6548" s="20"/>
      <c r="F6548" s="20"/>
      <c r="G6548" s="29"/>
      <c r="H6548" s="20"/>
      <c r="I6548" s="20"/>
      <c r="J6548" s="13" t="s">
        <v>128</v>
      </c>
      <c r="K6548" s="17" t="n">
        <v>1733614</v>
      </c>
      <c r="L6548" s="15" t="n">
        <v>5547</v>
      </c>
      <c r="M6548" s="15" t="n">
        <v>275</v>
      </c>
      <c r="N6548" s="12" t="n">
        <v>0.01</v>
      </c>
      <c r="O6548" s="12" t="n">
        <v>0.22</v>
      </c>
      <c r="P6548" s="12" t="n">
        <v>60.79</v>
      </c>
      <c r="Q6548" s="26"/>
    </row>
    <row r="6549" ht="22.5" customHeight="1">
      <c r="A6549" s="34"/>
      <c r="B6549" s="20"/>
      <c r="C6549" s="13" t="n">
        <v>9415350</v>
      </c>
      <c r="D6549" s="13" t="s">
        <v>37</v>
      </c>
      <c r="E6549" s="13" t="s">
        <v>14</v>
      </c>
      <c r="F6549" s="13" t="s">
        <v>26</v>
      </c>
      <c r="G6549" s="24" t="n">
        <v>0.15</v>
      </c>
      <c r="H6549" s="13" t="n">
        <v>50</v>
      </c>
      <c r="I6549" s="21" t="n">
        <f>G6549*H6549*7</f>
        <v>52.5</v>
      </c>
      <c r="J6549" s="13" t="s">
        <v>126</v>
      </c>
      <c r="K6549" s="17" t="n">
        <v>932</v>
      </c>
      <c r="L6549" s="15" t="n">
        <v>14</v>
      </c>
      <c r="M6549" s="15" t="n">
        <v>1</v>
      </c>
      <c r="N6549" s="12" t="n">
        <v>0.02</v>
      </c>
      <c r="O6549" s="12" t="n">
        <v>0.23</v>
      </c>
      <c r="P6549" s="12" t="n">
        <v>0.23</v>
      </c>
      <c r="Q6549" s="23" t="n">
        <f>M6551/H6549</f>
        <v>0.86</v>
      </c>
    </row>
    <row r="6550" ht="22.5" customHeight="1">
      <c r="A6550" s="34"/>
      <c r="B6550" s="20"/>
      <c r="C6550" s="13"/>
      <c r="D6550" s="20"/>
      <c r="E6550" s="20"/>
      <c r="F6550" s="20"/>
      <c r="G6550" s="29"/>
      <c r="H6550" s="20"/>
      <c r="I6550" s="20"/>
      <c r="J6550" s="13" t="s">
        <v>127</v>
      </c>
      <c r="K6550" s="17" t="n">
        <v>7121</v>
      </c>
      <c r="L6550" s="15" t="n">
        <v>111</v>
      </c>
      <c r="M6550" s="15" t="n">
        <v>10</v>
      </c>
      <c r="N6550" s="12" t="n">
        <v>0.02</v>
      </c>
      <c r="O6550" s="12" t="n">
        <v>0.19</v>
      </c>
      <c r="P6550" s="12" t="n">
        <v>1.93</v>
      </c>
      <c r="Q6550" s="26"/>
    </row>
    <row r="6551" ht="22.5" customHeight="1">
      <c r="A6551" s="34"/>
      <c r="B6551" s="20"/>
      <c r="C6551" s="13"/>
      <c r="D6551" s="20"/>
      <c r="E6551" s="20"/>
      <c r="F6551" s="20"/>
      <c r="G6551" s="29"/>
      <c r="H6551" s="20"/>
      <c r="I6551" s="20"/>
      <c r="J6551" s="13" t="s">
        <v>128</v>
      </c>
      <c r="K6551" s="17" t="n">
        <v>27145</v>
      </c>
      <c r="L6551" s="15" t="n">
        <v>345</v>
      </c>
      <c r="M6551" s="15" t="n">
        <v>43</v>
      </c>
      <c r="N6551" s="12" t="n">
        <v>0.02</v>
      </c>
      <c r="O6551" s="12" t="n">
        <v>0.13</v>
      </c>
      <c r="P6551" s="12" t="n">
        <v>5.52</v>
      </c>
      <c r="Q6551" s="26"/>
    </row>
    <row r="6552" ht="22.5" customHeight="1">
      <c r="A6552" s="34"/>
      <c r="B6552" s="20"/>
      <c r="C6552" s="13" t="n">
        <v>2783561</v>
      </c>
      <c r="D6552" s="13" t="s">
        <v>38</v>
      </c>
      <c r="E6552" s="13" t="s">
        <v>14</v>
      </c>
      <c r="F6552" s="13" t="s">
        <v>15</v>
      </c>
      <c r="G6552" s="24" t="n">
        <v>0.1</v>
      </c>
      <c r="H6552" s="13" t="n">
        <v>500</v>
      </c>
      <c r="I6552" s="21" t="n">
        <f>G6552*H6552*7</f>
        <v>350</v>
      </c>
      <c r="J6552" s="13" t="s">
        <v>126</v>
      </c>
      <c r="K6552" s="17" t="n">
        <v>459</v>
      </c>
      <c r="L6552" s="15" t="n">
        <v>143</v>
      </c>
      <c r="M6552" s="15" t="n">
        <v>3</v>
      </c>
      <c r="N6552" s="12" t="n">
        <v>0.002</v>
      </c>
      <c r="O6552" s="12" t="n">
        <v>0.103</v>
      </c>
      <c r="P6552" s="12" t="n">
        <v>0.31</v>
      </c>
      <c r="Q6552" s="23" t="n">
        <f>M6554/H6552</f>
        <v>0.856</v>
      </c>
    </row>
    <row r="6553" ht="22.5" customHeight="1">
      <c r="A6553" s="34"/>
      <c r="B6553" s="20"/>
      <c r="C6553" s="13"/>
      <c r="D6553" s="20"/>
      <c r="E6553" s="20"/>
      <c r="F6553" s="20"/>
      <c r="G6553" s="29"/>
      <c r="H6553" s="20"/>
      <c r="I6553" s="20"/>
      <c r="J6553" s="13" t="s">
        <v>127</v>
      </c>
      <c r="K6553" s="17" t="n">
        <v>26201</v>
      </c>
      <c r="L6553" s="15" t="n">
        <v>10226</v>
      </c>
      <c r="M6553" s="17" t="n">
        <v>225</v>
      </c>
      <c r="N6553" s="12" t="n">
        <v>0.002</v>
      </c>
      <c r="O6553" s="12" t="n">
        <v>0.099</v>
      </c>
      <c r="P6553" s="12" t="n">
        <v>22.32</v>
      </c>
      <c r="Q6553" s="26"/>
    </row>
    <row r="6554" ht="22.5" customHeight="1">
      <c r="A6554" s="34"/>
      <c r="B6554" s="20"/>
      <c r="C6554" s="13"/>
      <c r="D6554" s="20"/>
      <c r="E6554" s="20"/>
      <c r="F6554" s="20"/>
      <c r="G6554" s="29"/>
      <c r="H6554" s="20"/>
      <c r="I6554" s="20"/>
      <c r="J6554" s="13" t="s">
        <v>128</v>
      </c>
      <c r="K6554" s="17" t="n">
        <v>79244</v>
      </c>
      <c r="L6554" s="15" t="n">
        <v>24048</v>
      </c>
      <c r="M6554" s="17" t="n">
        <v>428</v>
      </c>
      <c r="N6554" s="12" t="n">
        <v>0.002</v>
      </c>
      <c r="O6554" s="12" t="n">
        <v>0.1</v>
      </c>
      <c r="P6554" s="12" t="n">
        <v>42.71</v>
      </c>
      <c r="Q6554" s="26"/>
    </row>
    <row r="6555" ht="22.5" customHeight="1">
      <c r="A6555" s="34"/>
      <c r="B6555" s="20"/>
      <c r="C6555" s="13" t="n">
        <v>10599157</v>
      </c>
      <c r="D6555" s="13" t="s">
        <v>39</v>
      </c>
      <c r="E6555" s="13" t="s">
        <v>14</v>
      </c>
      <c r="F6555" s="13" t="s">
        <v>15</v>
      </c>
      <c r="G6555" s="24" t="n">
        <v>0.3</v>
      </c>
      <c r="H6555" s="13" t="n">
        <v>150</v>
      </c>
      <c r="I6555" s="21" t="n">
        <f>G6555*H6555*7</f>
        <v>315</v>
      </c>
      <c r="J6555" s="13" t="s">
        <v>126</v>
      </c>
      <c r="K6555" s="17" t="n">
        <v>12</v>
      </c>
      <c r="L6555" s="15" t="n">
        <v>3</v>
      </c>
      <c r="M6555" s="15" t="n">
        <v>0</v>
      </c>
      <c r="N6555" s="12" t="n">
        <v>0</v>
      </c>
      <c r="O6555" s="12" t="n">
        <v>0</v>
      </c>
      <c r="P6555" s="12" t="n">
        <v>0</v>
      </c>
      <c r="Q6555" s="23" t="n">
        <f>M6557/H6555</f>
        <v>0.68</v>
      </c>
    </row>
    <row r="6556" ht="22.5" customHeight="1">
      <c r="A6556" s="34"/>
      <c r="B6556" s="20"/>
      <c r="C6556" s="13"/>
      <c r="D6556" s="20"/>
      <c r="E6556" s="20"/>
      <c r="F6556" s="20"/>
      <c r="G6556" s="29"/>
      <c r="H6556" s="20"/>
      <c r="I6556" s="20"/>
      <c r="J6556" s="13" t="s">
        <v>127</v>
      </c>
      <c r="K6556" s="17" t="n">
        <v>12808</v>
      </c>
      <c r="L6556" s="15" t="n">
        <v>3988</v>
      </c>
      <c r="M6556" s="17" t="n">
        <v>48</v>
      </c>
      <c r="N6556" s="12" t="n">
        <v>0.004</v>
      </c>
      <c r="O6556" s="12" t="n">
        <v>0.318</v>
      </c>
      <c r="P6556" s="12" t="n">
        <v>15.25</v>
      </c>
      <c r="Q6556" s="26"/>
    </row>
    <row r="6557" ht="22.5" customHeight="1">
      <c r="A6557" s="34"/>
      <c r="B6557" s="20"/>
      <c r="C6557" s="13"/>
      <c r="D6557" s="20"/>
      <c r="E6557" s="20"/>
      <c r="F6557" s="20"/>
      <c r="G6557" s="29"/>
      <c r="H6557" s="20"/>
      <c r="I6557" s="20"/>
      <c r="J6557" s="13" t="s">
        <v>128</v>
      </c>
      <c r="K6557" s="17" t="n">
        <v>29116</v>
      </c>
      <c r="L6557" s="15" t="n">
        <v>8831</v>
      </c>
      <c r="M6557" s="17" t="n">
        <v>102</v>
      </c>
      <c r="N6557" s="12" t="n">
        <v>0.004</v>
      </c>
      <c r="O6557" s="12" t="n">
        <v>0.314</v>
      </c>
      <c r="P6557" s="12" t="n">
        <v>32.05</v>
      </c>
      <c r="Q6557" s="26"/>
    </row>
    <row r="6558" ht="22.5" customHeight="1">
      <c r="A6558" s="34"/>
      <c r="B6558" s="20"/>
      <c r="C6558" s="13" t="n">
        <v>10599681</v>
      </c>
      <c r="D6558" s="13" t="s">
        <v>40</v>
      </c>
      <c r="E6558" s="13" t="s">
        <v>14</v>
      </c>
      <c r="F6558" s="13" t="s">
        <v>15</v>
      </c>
      <c r="G6558" s="24" t="n">
        <v>0.13</v>
      </c>
      <c r="H6558" s="13" t="n">
        <v>400</v>
      </c>
      <c r="I6558" s="21" t="n">
        <f>G6558*H6558*7</f>
        <v>364</v>
      </c>
      <c r="J6558" s="13" t="s">
        <v>126</v>
      </c>
      <c r="K6558" s="15" t="n">
        <v>211</v>
      </c>
      <c r="L6558" s="15" t="n">
        <v>57</v>
      </c>
      <c r="M6558" s="15" t="n">
        <v>3</v>
      </c>
      <c r="N6558" s="12" t="n">
        <v>0.007</v>
      </c>
      <c r="O6558" s="12" t="n">
        <v>0.13</v>
      </c>
      <c r="P6558" s="12" t="n">
        <v>0.39</v>
      </c>
      <c r="Q6558" s="23" t="n">
        <f>M6560/H6558</f>
        <v>0.835</v>
      </c>
    </row>
    <row r="6559" ht="22.5" customHeight="1">
      <c r="A6559" s="34"/>
      <c r="B6559" s="20"/>
      <c r="C6559" s="13"/>
      <c r="D6559" s="20"/>
      <c r="E6559" s="20"/>
      <c r="F6559" s="20"/>
      <c r="G6559" s="29"/>
      <c r="H6559" s="20"/>
      <c r="I6559" s="20"/>
      <c r="J6559" s="13" t="s">
        <v>127</v>
      </c>
      <c r="K6559" s="17" t="n">
        <v>6304</v>
      </c>
      <c r="L6559" s="15" t="n">
        <v>1739</v>
      </c>
      <c r="M6559" s="17" t="n">
        <v>88</v>
      </c>
      <c r="N6559" s="12" t="n">
        <v>0.007</v>
      </c>
      <c r="O6559" s="12" t="n">
        <v>0.13</v>
      </c>
      <c r="P6559" s="12" t="n">
        <v>11.44</v>
      </c>
      <c r="Q6559" s="26"/>
    </row>
    <row r="6560" ht="22.5" customHeight="1">
      <c r="A6560" s="34"/>
      <c r="B6560" s="20"/>
      <c r="C6560" s="13"/>
      <c r="D6560" s="20"/>
      <c r="E6560" s="20"/>
      <c r="F6560" s="20"/>
      <c r="G6560" s="29"/>
      <c r="H6560" s="20"/>
      <c r="I6560" s="20"/>
      <c r="J6560" s="13" t="s">
        <v>128</v>
      </c>
      <c r="K6560" s="17" t="n">
        <v>22885</v>
      </c>
      <c r="L6560" s="15" t="n">
        <v>6109</v>
      </c>
      <c r="M6560" s="17" t="n">
        <v>334</v>
      </c>
      <c r="N6560" s="12" t="n">
        <v>0.007</v>
      </c>
      <c r="O6560" s="12" t="n">
        <v>0.13</v>
      </c>
      <c r="P6560" s="12" t="n">
        <v>43.42</v>
      </c>
      <c r="Q6560" s="26"/>
    </row>
    <row r="6561" ht="22.5" customHeight="1">
      <c r="A6561" s="34"/>
      <c r="B6561" s="20"/>
      <c r="C6561" s="13" t="n">
        <v>6060965</v>
      </c>
      <c r="D6561" s="13" t="s">
        <v>35</v>
      </c>
      <c r="E6561" s="13" t="s">
        <v>14</v>
      </c>
      <c r="F6561" s="13" t="s">
        <v>15</v>
      </c>
      <c r="G6561" s="105" t="n">
        <v>0.3</v>
      </c>
      <c r="H6561" s="38" t="n">
        <v>100</v>
      </c>
      <c r="I6561" s="40" t="n">
        <f>G6561*H6561*7</f>
        <v>210</v>
      </c>
      <c r="J6561" s="13" t="s">
        <v>126</v>
      </c>
      <c r="K6561" s="15" t="n">
        <v>304</v>
      </c>
      <c r="L6561" s="15" t="n">
        <v>37</v>
      </c>
      <c r="M6561" s="15" t="n">
        <v>1</v>
      </c>
      <c r="N6561" s="12" t="n">
        <v>0.008</v>
      </c>
      <c r="O6561" s="12" t="n">
        <v>0.3</v>
      </c>
      <c r="P6561" s="12" t="n">
        <v>0.3</v>
      </c>
      <c r="Q6561" s="23" t="n">
        <f>M6563/H6561</f>
        <v>1</v>
      </c>
    </row>
    <row r="6562" ht="22.5" customHeight="1">
      <c r="A6562" s="34"/>
      <c r="B6562" s="20"/>
      <c r="C6562" s="20"/>
      <c r="D6562" s="20"/>
      <c r="E6562" s="20"/>
      <c r="F6562" s="20"/>
      <c r="G6562" s="45"/>
      <c r="H6562" s="34"/>
      <c r="I6562" s="34"/>
      <c r="J6562" s="13" t="s">
        <v>127</v>
      </c>
      <c r="K6562" s="15" t="n">
        <v>13860</v>
      </c>
      <c r="L6562" s="15" t="n">
        <v>1499</v>
      </c>
      <c r="M6562" s="16" t="n">
        <v>47</v>
      </c>
      <c r="N6562" s="12" t="n">
        <v>0.01</v>
      </c>
      <c r="O6562" s="12" t="n">
        <v>0.319</v>
      </c>
      <c r="P6562" s="12" t="n">
        <v>15</v>
      </c>
      <c r="Q6562" s="26"/>
    </row>
    <row r="6563" ht="22.5" customHeight="1">
      <c r="A6563" s="34"/>
      <c r="B6563" s="20"/>
      <c r="C6563" s="20"/>
      <c r="D6563" s="20"/>
      <c r="E6563" s="20"/>
      <c r="F6563" s="20"/>
      <c r="G6563" s="46"/>
      <c r="H6563" s="30"/>
      <c r="I6563" s="30"/>
      <c r="J6563" s="13" t="s">
        <v>128</v>
      </c>
      <c r="K6563" s="15" t="n">
        <v>30787</v>
      </c>
      <c r="L6563" s="15" t="n">
        <v>4740</v>
      </c>
      <c r="M6563" s="16" t="n">
        <v>100</v>
      </c>
      <c r="N6563" s="12" t="n">
        <v>0.007</v>
      </c>
      <c r="O6563" s="12" t="n">
        <v>0.316</v>
      </c>
      <c r="P6563" s="12" t="n">
        <v>31.61</v>
      </c>
      <c r="Q6563" s="26"/>
    </row>
    <row r="6564" ht="22.5" customHeight="1">
      <c r="A6564" s="34"/>
      <c r="B6564" s="20"/>
      <c r="C6564" s="13" t="n">
        <v>10842514</v>
      </c>
      <c r="D6564" s="13" t="s">
        <v>41</v>
      </c>
      <c r="E6564" s="13" t="s">
        <v>14</v>
      </c>
      <c r="F6564" s="13" t="s">
        <v>26</v>
      </c>
      <c r="G6564" s="105" t="n">
        <v>0.15</v>
      </c>
      <c r="H6564" s="38" t="n">
        <v>100</v>
      </c>
      <c r="I6564" s="40" t="n">
        <f>G6564*H6564*7</f>
        <v>105</v>
      </c>
      <c r="J6564" s="13" t="s">
        <v>126</v>
      </c>
      <c r="K6564" s="15" t="n">
        <v>307</v>
      </c>
      <c r="L6564" s="15" t="n">
        <v>0</v>
      </c>
      <c r="M6564" s="15" t="n">
        <v>0</v>
      </c>
      <c r="N6564" s="12" t="n">
        <v>0</v>
      </c>
      <c r="O6564" s="12" t="n">
        <v>0</v>
      </c>
      <c r="P6564" s="12" t="n">
        <v>0</v>
      </c>
      <c r="Q6564" s="23" t="n">
        <f>M6566/H6564</f>
        <v>0.01</v>
      </c>
      <c r="R6564" s="4" t="s">
        <v>130</v>
      </c>
    </row>
    <row r="6565" ht="22.5" customHeight="1">
      <c r="A6565" s="34"/>
      <c r="B6565" s="20"/>
      <c r="C6565" s="20"/>
      <c r="D6565" s="20"/>
      <c r="E6565" s="20"/>
      <c r="F6565" s="20"/>
      <c r="G6565" s="45"/>
      <c r="H6565" s="34"/>
      <c r="I6565" s="34"/>
      <c r="J6565" s="13" t="s">
        <v>127</v>
      </c>
      <c r="K6565" s="15" t="n">
        <v>929</v>
      </c>
      <c r="L6565" s="15" t="n">
        <v>4</v>
      </c>
      <c r="M6565" s="15" t="n">
        <v>0</v>
      </c>
      <c r="N6565" s="12" t="n">
        <v>0</v>
      </c>
      <c r="O6565" s="12" t="n">
        <v>0</v>
      </c>
      <c r="P6565" s="12" t="n">
        <v>0.05</v>
      </c>
      <c r="Q6565" s="26"/>
    </row>
    <row r="6566" ht="22.5" customHeight="1">
      <c r="A6566" s="34"/>
      <c r="B6566" s="20"/>
      <c r="C6566" s="20"/>
      <c r="D6566" s="20"/>
      <c r="E6566" s="20"/>
      <c r="F6566" s="20"/>
      <c r="G6566" s="46"/>
      <c r="H6566" s="30"/>
      <c r="I6566" s="30"/>
      <c r="J6566" s="13" t="s">
        <v>128</v>
      </c>
      <c r="K6566" s="15" t="n">
        <v>1016</v>
      </c>
      <c r="L6566" s="15" t="n">
        <v>16</v>
      </c>
      <c r="M6566" s="15" t="n">
        <v>1</v>
      </c>
      <c r="N6566" s="12" t="n">
        <v>0.01</v>
      </c>
      <c r="O6566" s="12" t="n">
        <v>0.1</v>
      </c>
      <c r="P6566" s="12" t="n">
        <v>0.1</v>
      </c>
      <c r="Q6566" s="26"/>
    </row>
    <row r="6567" ht="22.5" customHeight="1">
      <c r="A6567" s="34"/>
      <c r="B6567" s="20"/>
      <c r="C6567" s="13" t="n">
        <v>10815258</v>
      </c>
      <c r="D6567" s="13" t="s">
        <v>41</v>
      </c>
      <c r="E6567" s="13" t="s">
        <v>14</v>
      </c>
      <c r="F6567" s="13" t="s">
        <v>15</v>
      </c>
      <c r="G6567" s="105" t="n">
        <v>0.15</v>
      </c>
      <c r="H6567" s="38" t="n">
        <v>100</v>
      </c>
      <c r="I6567" s="40" t="n">
        <f>G6567*H6567*7</f>
        <v>105</v>
      </c>
      <c r="J6567" s="13" t="s">
        <v>126</v>
      </c>
      <c r="K6567" s="15" t="n">
        <v>84</v>
      </c>
      <c r="L6567" s="15" t="n">
        <v>1</v>
      </c>
      <c r="M6567" s="15" t="n">
        <v>0</v>
      </c>
      <c r="N6567" s="12" t="n">
        <v>0</v>
      </c>
      <c r="O6567" s="12" t="n">
        <v>0</v>
      </c>
      <c r="P6567" s="12" t="n">
        <v>0</v>
      </c>
      <c r="Q6567" s="23" t="n">
        <f>M6569/H6567</f>
        <v>0.01</v>
      </c>
    </row>
    <row r="6568" ht="22.5" customHeight="1">
      <c r="A6568" s="34"/>
      <c r="B6568" s="20"/>
      <c r="C6568" s="20"/>
      <c r="D6568" s="20"/>
      <c r="E6568" s="20"/>
      <c r="F6568" s="20"/>
      <c r="G6568" s="45"/>
      <c r="H6568" s="34"/>
      <c r="I6568" s="34"/>
      <c r="J6568" s="13" t="s">
        <v>127</v>
      </c>
      <c r="K6568" s="15" t="n">
        <v>3304</v>
      </c>
      <c r="L6568" s="15" t="n">
        <v>24</v>
      </c>
      <c r="M6568" s="15" t="n">
        <v>1</v>
      </c>
      <c r="N6568" s="12" t="n">
        <v>0.008</v>
      </c>
      <c r="O6568" s="12" t="n">
        <v>0.203</v>
      </c>
      <c r="P6568" s="12" t="n">
        <v>0.203</v>
      </c>
      <c r="Q6568" s="26"/>
    </row>
    <row r="6569" ht="22.5" customHeight="1">
      <c r="A6569" s="34"/>
      <c r="B6569" s="20"/>
      <c r="C6569" s="20"/>
      <c r="D6569" s="20"/>
      <c r="E6569" s="20"/>
      <c r="F6569" s="20"/>
      <c r="G6569" s="46"/>
      <c r="H6569" s="30"/>
      <c r="I6569" s="30"/>
      <c r="J6569" s="13" t="s">
        <v>128</v>
      </c>
      <c r="K6569" s="15" t="n">
        <v>10129</v>
      </c>
      <c r="L6569" s="15" t="n">
        <v>92</v>
      </c>
      <c r="M6569" s="15" t="n">
        <v>1</v>
      </c>
      <c r="N6569" s="12" t="n">
        <v>0.002</v>
      </c>
      <c r="O6569" s="12" t="n">
        <v>0.203</v>
      </c>
      <c r="P6569" s="12" t="n">
        <v>0.203</v>
      </c>
      <c r="Q6569" s="26"/>
    </row>
    <row r="6570" ht="22.5" customHeight="1">
      <c r="A6570" s="34"/>
      <c r="B6570" s="20"/>
      <c r="C6570" s="13" t="n">
        <v>91535229</v>
      </c>
      <c r="D6570" s="13" t="s">
        <v>31</v>
      </c>
      <c r="E6570" s="13" t="s">
        <v>36</v>
      </c>
      <c r="F6570" s="13" t="s">
        <v>15</v>
      </c>
      <c r="G6570" s="105" t="n">
        <v>0.02</v>
      </c>
      <c r="H6570" s="38" t="n">
        <v>500</v>
      </c>
      <c r="I6570" s="40" t="n">
        <f>G6570*H6570*7</f>
        <v>70</v>
      </c>
      <c r="J6570" s="13" t="s">
        <v>126</v>
      </c>
      <c r="K6570" s="15" t="n">
        <v>15</v>
      </c>
      <c r="L6570" s="15" t="n">
        <v>2</v>
      </c>
      <c r="M6570" s="15" t="n">
        <v>0</v>
      </c>
      <c r="N6570" s="12" t="n">
        <v>0</v>
      </c>
      <c r="O6570" s="12" t="n">
        <v>0</v>
      </c>
      <c r="P6570" s="12" t="n">
        <v>0</v>
      </c>
      <c r="Q6570" s="23" t="n">
        <f>M6572/H6570</f>
        <v>0.014</v>
      </c>
    </row>
    <row r="6571" ht="22.5" customHeight="1">
      <c r="A6571" s="34"/>
      <c r="B6571" s="20"/>
      <c r="C6571" s="20"/>
      <c r="D6571" s="20"/>
      <c r="E6571" s="20"/>
      <c r="F6571" s="20"/>
      <c r="G6571" s="45"/>
      <c r="H6571" s="34"/>
      <c r="I6571" s="34"/>
      <c r="J6571" s="13" t="s">
        <v>127</v>
      </c>
      <c r="K6571" s="15" t="n">
        <v>1784</v>
      </c>
      <c r="L6571" s="15" t="n">
        <v>532</v>
      </c>
      <c r="M6571" s="15" t="n">
        <v>6</v>
      </c>
      <c r="N6571" s="12" t="n">
        <v>0</v>
      </c>
      <c r="O6571" s="12" t="n">
        <v>0.04</v>
      </c>
      <c r="P6571" s="12" t="n">
        <v>0.24</v>
      </c>
      <c r="Q6571" s="26"/>
    </row>
    <row r="6572" ht="22.5" customHeight="1">
      <c r="A6572" s="34"/>
      <c r="B6572" s="20"/>
      <c r="C6572" s="20"/>
      <c r="D6572" s="20"/>
      <c r="E6572" s="20"/>
      <c r="F6572" s="20"/>
      <c r="G6572" s="46"/>
      <c r="H6572" s="30"/>
      <c r="I6572" s="30"/>
      <c r="J6572" s="13" t="s">
        <v>128</v>
      </c>
      <c r="K6572" s="15" t="n">
        <v>2992</v>
      </c>
      <c r="L6572" s="15" t="n">
        <v>875</v>
      </c>
      <c r="M6572" s="15" t="n">
        <v>7</v>
      </c>
      <c r="N6572" s="12" t="n">
        <v>0</v>
      </c>
      <c r="O6572" s="12" t="n">
        <v>0.04</v>
      </c>
      <c r="P6572" s="12" t="n">
        <v>0.28</v>
      </c>
      <c r="Q6572" s="26"/>
    </row>
    <row r="6573" ht="22.5" customHeight="1">
      <c r="A6573" s="34"/>
      <c r="B6573" s="20"/>
      <c r="C6573" s="13" t="n">
        <v>91535331</v>
      </c>
      <c r="D6573" s="13" t="s">
        <v>31</v>
      </c>
      <c r="E6573" s="13" t="s">
        <v>42</v>
      </c>
      <c r="F6573" s="13" t="s">
        <v>15</v>
      </c>
      <c r="G6573" s="105" t="n">
        <v>0.02</v>
      </c>
      <c r="H6573" s="38" t="n">
        <v>750</v>
      </c>
      <c r="I6573" s="40" t="n">
        <f>G6573*H6573*7</f>
        <v>105</v>
      </c>
      <c r="J6573" s="13" t="s">
        <v>126</v>
      </c>
      <c r="K6573" s="15" t="n">
        <v>22</v>
      </c>
      <c r="L6573" s="15" t="n">
        <v>8</v>
      </c>
      <c r="M6573" s="15" t="n">
        <v>0</v>
      </c>
      <c r="N6573" s="12" t="n">
        <v>0</v>
      </c>
      <c r="O6573" s="12" t="n">
        <v>0</v>
      </c>
      <c r="P6573" s="12" t="n">
        <v>0</v>
      </c>
      <c r="Q6573" s="23" t="n">
        <f>M6575/H6573</f>
        <v>0.032</v>
      </c>
    </row>
    <row r="6574" ht="22.5" customHeight="1">
      <c r="A6574" s="34"/>
      <c r="B6574" s="20"/>
      <c r="C6574" s="20"/>
      <c r="D6574" s="20"/>
      <c r="E6574" s="20"/>
      <c r="F6574" s="20"/>
      <c r="G6574" s="45"/>
      <c r="H6574" s="34"/>
      <c r="I6574" s="34"/>
      <c r="J6574" s="13" t="s">
        <v>127</v>
      </c>
      <c r="K6574" s="15" t="n">
        <v>1571</v>
      </c>
      <c r="L6574" s="15" t="n">
        <v>572</v>
      </c>
      <c r="M6574" s="15" t="n">
        <v>11</v>
      </c>
      <c r="N6574" s="12" t="n">
        <v>0.001</v>
      </c>
      <c r="O6574" s="12" t="n">
        <v>0.04</v>
      </c>
      <c r="P6574" s="12" t="n">
        <v>0.44</v>
      </c>
      <c r="Q6574" s="26"/>
    </row>
    <row r="6575" ht="22.5" customHeight="1">
      <c r="A6575" s="34"/>
      <c r="B6575" s="20"/>
      <c r="C6575" s="20"/>
      <c r="D6575" s="20"/>
      <c r="E6575" s="20"/>
      <c r="F6575" s="20"/>
      <c r="G6575" s="46"/>
      <c r="H6575" s="30"/>
      <c r="I6575" s="30"/>
      <c r="J6575" s="13" t="s">
        <v>128</v>
      </c>
      <c r="K6575" s="15" t="n">
        <v>3440</v>
      </c>
      <c r="L6575" s="15" t="n">
        <v>1171</v>
      </c>
      <c r="M6575" s="16" t="n">
        <v>24</v>
      </c>
      <c r="N6575" s="12" t="n">
        <v>0.001</v>
      </c>
      <c r="O6575" s="12" t="n">
        <v>0.04</v>
      </c>
      <c r="P6575" s="12" t="n">
        <v>0.96</v>
      </c>
      <c r="Q6575" s="26"/>
    </row>
    <row r="6576" ht="22.5" customHeight="1">
      <c r="A6576" s="34"/>
      <c r="B6576" s="20"/>
      <c r="C6576" s="13" t="n">
        <v>11324493</v>
      </c>
      <c r="D6576" s="13" t="s">
        <v>31</v>
      </c>
      <c r="E6576" s="13" t="s">
        <v>17</v>
      </c>
      <c r="F6576" s="13" t="s">
        <v>15</v>
      </c>
      <c r="G6576" s="105" t="n">
        <v>0.28</v>
      </c>
      <c r="H6576" s="38" t="n">
        <v>100</v>
      </c>
      <c r="I6576" s="40" t="n">
        <f>G6576*H6576*7</f>
        <v>196</v>
      </c>
      <c r="J6576" s="13" t="s">
        <v>126</v>
      </c>
      <c r="K6576" s="15" t="n">
        <v>11</v>
      </c>
      <c r="L6576" s="15" t="n">
        <v>1</v>
      </c>
      <c r="M6576" s="15" t="n">
        <v>0</v>
      </c>
      <c r="N6576" s="12" t="n">
        <v>0</v>
      </c>
      <c r="O6576" s="12" t="n">
        <v>0</v>
      </c>
      <c r="P6576" s="12" t="n">
        <v>0</v>
      </c>
      <c r="Q6576" s="23" t="n">
        <f>M6578/H6576</f>
        <v>0.05</v>
      </c>
    </row>
    <row r="6577" ht="22.5" customHeight="1">
      <c r="A6577" s="34"/>
      <c r="B6577" s="20"/>
      <c r="C6577" s="20"/>
      <c r="D6577" s="20"/>
      <c r="E6577" s="20"/>
      <c r="F6577" s="20"/>
      <c r="G6577" s="45"/>
      <c r="H6577" s="34"/>
      <c r="I6577" s="34"/>
      <c r="J6577" s="13" t="s">
        <v>127</v>
      </c>
      <c r="K6577" s="15" t="n">
        <v>202</v>
      </c>
      <c r="L6577" s="15" t="n">
        <v>58</v>
      </c>
      <c r="M6577" s="15" t="n">
        <v>1</v>
      </c>
      <c r="N6577" s="12" t="n">
        <v>0.005</v>
      </c>
      <c r="O6577" s="12" t="n">
        <v>0.3</v>
      </c>
      <c r="P6577" s="12" t="n">
        <v>0.3</v>
      </c>
      <c r="Q6577" s="26"/>
    </row>
    <row r="6578" ht="22.5" customHeight="1">
      <c r="A6578" s="34"/>
      <c r="B6578" s="20"/>
      <c r="C6578" s="20"/>
      <c r="D6578" s="20"/>
      <c r="E6578" s="20"/>
      <c r="F6578" s="20"/>
      <c r="G6578" s="46"/>
      <c r="H6578" s="30"/>
      <c r="I6578" s="30"/>
      <c r="J6578" s="13" t="s">
        <v>128</v>
      </c>
      <c r="K6578" s="15" t="n">
        <v>501</v>
      </c>
      <c r="L6578" s="15" t="n">
        <v>159</v>
      </c>
      <c r="M6578" s="15" t="n">
        <v>5</v>
      </c>
      <c r="N6578" s="12" t="n">
        <v>0.009</v>
      </c>
      <c r="O6578" s="12" t="n">
        <v>0.3</v>
      </c>
      <c r="P6578" s="12" t="n">
        <v>1.5</v>
      </c>
      <c r="Q6578" s="26"/>
    </row>
    <row r="6579" ht="22.5" customHeight="1">
      <c r="A6579" s="34"/>
      <c r="B6579" s="20"/>
      <c r="C6579" s="13" t="n">
        <v>10298628</v>
      </c>
      <c r="D6579" s="13" t="s">
        <v>43</v>
      </c>
      <c r="E6579" s="13" t="s">
        <v>14</v>
      </c>
      <c r="F6579" s="13" t="s">
        <v>26</v>
      </c>
      <c r="G6579" s="105" t="n">
        <v>0.15</v>
      </c>
      <c r="H6579" s="38" t="n">
        <v>100</v>
      </c>
      <c r="I6579" s="40" t="n">
        <f>G6579*H6579*7</f>
        <v>105</v>
      </c>
      <c r="J6579" s="13" t="s">
        <v>126</v>
      </c>
      <c r="K6579" s="15" t="n">
        <v>15511</v>
      </c>
      <c r="L6579" s="15" t="n">
        <v>70</v>
      </c>
      <c r="M6579" s="15" t="n">
        <v>2</v>
      </c>
      <c r="N6579" s="12" t="n">
        <v>0.02</v>
      </c>
      <c r="O6579" s="12" t="n">
        <v>0.81</v>
      </c>
      <c r="P6579" s="12" t="n">
        <v>1.61</v>
      </c>
      <c r="Q6579" s="23" t="n">
        <f>M6581/H6579</f>
        <v>0.92</v>
      </c>
    </row>
    <row r="6580" ht="22.5" customHeight="1">
      <c r="A6580" s="34"/>
      <c r="B6580" s="20"/>
      <c r="C6580" s="20"/>
      <c r="D6580" s="20"/>
      <c r="E6580" s="20"/>
      <c r="F6580" s="20"/>
      <c r="G6580" s="45"/>
      <c r="H6580" s="34"/>
      <c r="I6580" s="34"/>
      <c r="J6580" s="13" t="s">
        <v>127</v>
      </c>
      <c r="K6580" s="15" t="n">
        <v>196214</v>
      </c>
      <c r="L6580" s="15" t="n">
        <v>523</v>
      </c>
      <c r="M6580" s="15" t="n">
        <v>30</v>
      </c>
      <c r="N6580" s="12" t="n">
        <v>0.02</v>
      </c>
      <c r="O6580" s="12" t="n">
        <v>0.43</v>
      </c>
      <c r="P6580" s="12" t="n">
        <v>13.05</v>
      </c>
      <c r="Q6580" s="26"/>
    </row>
    <row r="6581" ht="22.5" customHeight="1">
      <c r="A6581" s="34"/>
      <c r="B6581" s="20"/>
      <c r="C6581" s="20"/>
      <c r="D6581" s="20"/>
      <c r="E6581" s="20"/>
      <c r="F6581" s="20"/>
      <c r="G6581" s="46"/>
      <c r="H6581" s="30"/>
      <c r="I6581" s="30"/>
      <c r="J6581" s="13" t="s">
        <v>128</v>
      </c>
      <c r="K6581" s="15" t="n">
        <v>476306</v>
      </c>
      <c r="L6581" s="15" t="n">
        <v>1481</v>
      </c>
      <c r="M6581" s="16" t="n">
        <v>92</v>
      </c>
      <c r="N6581" s="12" t="n">
        <v>0.02</v>
      </c>
      <c r="O6581" s="12" t="n">
        <v>0.38</v>
      </c>
      <c r="P6581" s="12" t="n">
        <v>34.53</v>
      </c>
      <c r="Q6581" s="26"/>
    </row>
    <row r="6582" ht="22.5" customHeight="1">
      <c r="A6582" s="34"/>
      <c r="B6582" s="20"/>
      <c r="C6582" s="13" t="n">
        <v>11655595</v>
      </c>
      <c r="D6582" s="13" t="s">
        <v>44</v>
      </c>
      <c r="E6582" s="13" t="s">
        <v>14</v>
      </c>
      <c r="F6582" s="13" t="s">
        <v>26</v>
      </c>
      <c r="G6582" s="105" t="n">
        <v>0.4</v>
      </c>
      <c r="H6582" s="38" t="n">
        <v>100</v>
      </c>
      <c r="I6582" s="40" t="n">
        <f>G6582*H6582*7</f>
        <v>280</v>
      </c>
      <c r="J6582" s="13" t="s">
        <v>126</v>
      </c>
      <c r="K6582" s="15" t="n">
        <v>339</v>
      </c>
      <c r="L6582" s="15" t="n">
        <v>0</v>
      </c>
      <c r="M6582" s="15" t="n">
        <v>0</v>
      </c>
      <c r="N6582" s="12" t="n">
        <v>0</v>
      </c>
      <c r="O6582" s="12" t="n">
        <v>0</v>
      </c>
      <c r="P6582" s="12" t="n">
        <v>0</v>
      </c>
      <c r="Q6582" s="23" t="n">
        <f>M6584/H6582</f>
        <v>0</v>
      </c>
      <c r="R6582" s="4" t="s">
        <v>173</v>
      </c>
    </row>
    <row r="6583" ht="22.5" customHeight="1">
      <c r="A6583" s="34"/>
      <c r="B6583" s="20"/>
      <c r="C6583" s="20"/>
      <c r="D6583" s="20"/>
      <c r="E6583" s="20"/>
      <c r="F6583" s="20"/>
      <c r="G6583" s="45"/>
      <c r="H6583" s="34"/>
      <c r="I6583" s="34"/>
      <c r="J6583" s="13" t="s">
        <v>127</v>
      </c>
      <c r="K6583" s="15" t="n">
        <v>47656</v>
      </c>
      <c r="L6583" s="15" t="n">
        <v>935</v>
      </c>
      <c r="M6583" s="15" t="n">
        <v>0</v>
      </c>
      <c r="N6583" s="12" t="n">
        <v>0</v>
      </c>
      <c r="O6583" s="12" t="n">
        <v>0</v>
      </c>
      <c r="P6583" s="12" t="n">
        <v>0.34</v>
      </c>
      <c r="Q6583" s="26"/>
    </row>
    <row r="6584" ht="22.5" customHeight="1">
      <c r="A6584" s="34"/>
      <c r="B6584" s="20"/>
      <c r="C6584" s="20"/>
      <c r="D6584" s="20"/>
      <c r="E6584" s="20"/>
      <c r="F6584" s="20"/>
      <c r="G6584" s="46"/>
      <c r="H6584" s="30"/>
      <c r="I6584" s="30"/>
      <c r="J6584" s="13" t="s">
        <v>128</v>
      </c>
      <c r="K6584" s="15" t="n">
        <v>54471</v>
      </c>
      <c r="L6584" s="15" t="n">
        <v>1009</v>
      </c>
      <c r="M6584" s="15" t="n">
        <v>0</v>
      </c>
      <c r="N6584" s="12" t="n">
        <v>0</v>
      </c>
      <c r="O6584" s="12" t="n">
        <v>0</v>
      </c>
      <c r="P6584" s="12" t="n">
        <v>0.4</v>
      </c>
      <c r="Q6584" s="26"/>
    </row>
    <row r="6585" ht="22.5" customHeight="1">
      <c r="A6585" s="34"/>
      <c r="B6585" s="20"/>
      <c r="C6585" s="13" t="n">
        <v>11655596</v>
      </c>
      <c r="D6585" s="13" t="s">
        <v>44</v>
      </c>
      <c r="E6585" s="13" t="s">
        <v>14</v>
      </c>
      <c r="F6585" s="13" t="s">
        <v>12</v>
      </c>
      <c r="G6585" s="105" t="n">
        <v>0.3</v>
      </c>
      <c r="H6585" s="38" t="n">
        <v>50</v>
      </c>
      <c r="I6585" s="40" t="n">
        <f>G6585*H6585*7</f>
        <v>105</v>
      </c>
      <c r="J6585" s="13" t="s">
        <v>126</v>
      </c>
      <c r="K6585" s="15" t="n">
        <v>10</v>
      </c>
      <c r="L6585" s="15" t="n">
        <v>0</v>
      </c>
      <c r="M6585" s="15" t="n">
        <v>0</v>
      </c>
      <c r="N6585" s="12" t="n">
        <v>0</v>
      </c>
      <c r="O6585" s="12" t="n">
        <v>0</v>
      </c>
      <c r="P6585" s="12" t="n">
        <v>0</v>
      </c>
      <c r="Q6585" s="23" t="n">
        <f>M6587/H6585</f>
        <v>0</v>
      </c>
      <c r="R6585" s="4" t="s">
        <v>132</v>
      </c>
    </row>
    <row r="6586" ht="22.5" customHeight="1">
      <c r="A6586" s="34"/>
      <c r="B6586" s="20"/>
      <c r="C6586" s="20"/>
      <c r="D6586" s="20"/>
      <c r="E6586" s="20"/>
      <c r="F6586" s="20"/>
      <c r="G6586" s="45"/>
      <c r="H6586" s="34"/>
      <c r="I6586" s="34"/>
      <c r="J6586" s="13" t="s">
        <v>127</v>
      </c>
      <c r="K6586" s="15" t="n">
        <v>468</v>
      </c>
      <c r="L6586" s="15" t="n">
        <v>0</v>
      </c>
      <c r="M6586" s="15" t="n">
        <v>0</v>
      </c>
      <c r="N6586" s="12" t="n">
        <v>0</v>
      </c>
      <c r="O6586" s="12" t="n">
        <v>0</v>
      </c>
      <c r="P6586" s="12" t="n">
        <v>0</v>
      </c>
      <c r="Q6586" s="26"/>
    </row>
    <row r="6587" ht="22.5" customHeight="1">
      <c r="A6587" s="34"/>
      <c r="B6587" s="20"/>
      <c r="C6587" s="20"/>
      <c r="D6587" s="20"/>
      <c r="E6587" s="20"/>
      <c r="F6587" s="20"/>
      <c r="G6587" s="46"/>
      <c r="H6587" s="30"/>
      <c r="I6587" s="30"/>
      <c r="J6587" s="13" t="s">
        <v>128</v>
      </c>
      <c r="K6587" s="15" t="n">
        <v>1463</v>
      </c>
      <c r="L6587" s="15" t="n">
        <v>10</v>
      </c>
      <c r="M6587" s="15" t="n">
        <v>0</v>
      </c>
      <c r="N6587" s="12" t="n">
        <v>0.001</v>
      </c>
      <c r="O6587" s="12" t="n">
        <v>0</v>
      </c>
      <c r="P6587" s="12" t="n">
        <v>0.0074</v>
      </c>
      <c r="Q6587" s="26"/>
    </row>
    <row r="6588" ht="22.5" customHeight="1">
      <c r="A6588" s="34"/>
      <c r="B6588" s="20"/>
      <c r="C6588" s="13" t="n">
        <v>11690183</v>
      </c>
      <c r="D6588" s="13" t="s">
        <v>38</v>
      </c>
      <c r="E6588" s="13" t="s">
        <v>14</v>
      </c>
      <c r="F6588" s="13" t="s">
        <v>15</v>
      </c>
      <c r="G6588" s="105" t="n">
        <v>0.1</v>
      </c>
      <c r="H6588" s="38" t="n">
        <v>100</v>
      </c>
      <c r="I6588" s="40" t="n">
        <f>G6588*H6588*7</f>
        <v>70</v>
      </c>
      <c r="J6588" s="13" t="s">
        <v>126</v>
      </c>
      <c r="K6588" s="15" t="n">
        <v>75</v>
      </c>
      <c r="L6588" s="15" t="n">
        <v>23</v>
      </c>
      <c r="M6588" s="15" t="n">
        <v>0</v>
      </c>
      <c r="N6588" s="12" t="n">
        <v>0</v>
      </c>
      <c r="O6588" s="12" t="n">
        <v>0</v>
      </c>
      <c r="P6588" s="12" t="n">
        <v>0</v>
      </c>
      <c r="Q6588" s="23" t="n">
        <f>M6590/H6588</f>
        <v>0.72</v>
      </c>
    </row>
    <row r="6589" ht="22.5" customHeight="1">
      <c r="A6589" s="34"/>
      <c r="B6589" s="20"/>
      <c r="C6589" s="20"/>
      <c r="D6589" s="20"/>
      <c r="E6589" s="20"/>
      <c r="F6589" s="20"/>
      <c r="G6589" s="45"/>
      <c r="H6589" s="34"/>
      <c r="I6589" s="34"/>
      <c r="J6589" s="13" t="s">
        <v>127</v>
      </c>
      <c r="K6589" s="15" t="n">
        <v>10496</v>
      </c>
      <c r="L6589" s="15" t="n">
        <v>4227</v>
      </c>
      <c r="M6589" s="16" t="n">
        <v>51</v>
      </c>
      <c r="N6589" s="12" t="n">
        <v>0.002</v>
      </c>
      <c r="O6589" s="12" t="n">
        <v>0.2</v>
      </c>
      <c r="P6589" s="12" t="n">
        <v>10.2</v>
      </c>
      <c r="Q6589" s="26"/>
    </row>
    <row r="6590" ht="22.5" customHeight="1">
      <c r="A6590" s="34"/>
      <c r="B6590" s="20"/>
      <c r="C6590" s="20"/>
      <c r="D6590" s="20"/>
      <c r="E6590" s="20"/>
      <c r="F6590" s="20"/>
      <c r="G6590" s="46"/>
      <c r="H6590" s="30"/>
      <c r="I6590" s="30"/>
      <c r="J6590" s="13" t="s">
        <v>128</v>
      </c>
      <c r="K6590" s="15" t="n">
        <v>19941</v>
      </c>
      <c r="L6590" s="15" t="n">
        <v>6800</v>
      </c>
      <c r="M6590" s="16" t="n">
        <v>72</v>
      </c>
      <c r="N6590" s="12" t="n">
        <v>0.002</v>
      </c>
      <c r="O6590" s="12" t="n">
        <v>0.2</v>
      </c>
      <c r="P6590" s="12" t="n">
        <v>14.4</v>
      </c>
      <c r="Q6590" s="26"/>
    </row>
    <row r="6591" ht="22.5" customHeight="1">
      <c r="A6591" s="34"/>
      <c r="B6591" s="20"/>
      <c r="C6591" s="13" t="n">
        <v>11763482</v>
      </c>
      <c r="D6591" s="13" t="s">
        <v>44</v>
      </c>
      <c r="E6591" s="13" t="s">
        <v>14</v>
      </c>
      <c r="F6591" s="13" t="s">
        <v>12</v>
      </c>
      <c r="G6591" s="105" t="n">
        <v>0.4</v>
      </c>
      <c r="H6591" s="38" t="n">
        <v>100</v>
      </c>
      <c r="I6591" s="40" t="n">
        <f>G6591*H6591*7</f>
        <v>280</v>
      </c>
      <c r="J6591" s="13" t="s">
        <v>126</v>
      </c>
      <c r="K6591" s="15" t="n">
        <v>10</v>
      </c>
      <c r="L6591" s="15" t="n">
        <v>1</v>
      </c>
      <c r="M6591" s="15" t="n">
        <v>0</v>
      </c>
      <c r="N6591" s="12" t="n">
        <v>0.003</v>
      </c>
      <c r="O6591" s="12" t="n">
        <v>0</v>
      </c>
      <c r="P6591" s="12" t="n">
        <v>0.0033</v>
      </c>
      <c r="Q6591" s="23" t="n">
        <f>M6593/H6591</f>
        <v>0</v>
      </c>
      <c r="R6591" s="4" t="s">
        <v>133</v>
      </c>
    </row>
    <row r="6592" ht="22.5" customHeight="1">
      <c r="A6592" s="34"/>
      <c r="B6592" s="20"/>
      <c r="C6592" s="20"/>
      <c r="D6592" s="20"/>
      <c r="E6592" s="20"/>
      <c r="F6592" s="20"/>
      <c r="G6592" s="45"/>
      <c r="H6592" s="34"/>
      <c r="I6592" s="34"/>
      <c r="J6592" s="13" t="s">
        <v>127</v>
      </c>
      <c r="K6592" s="15" t="n">
        <v>112</v>
      </c>
      <c r="L6592" s="15" t="n">
        <v>40</v>
      </c>
      <c r="M6592" s="15" t="n">
        <v>0</v>
      </c>
      <c r="N6592" s="12" t="n">
        <v>0.002</v>
      </c>
      <c r="O6592" s="12" t="n">
        <v>0</v>
      </c>
      <c r="P6592" s="12" t="n">
        <v>0.079</v>
      </c>
      <c r="Q6592" s="26"/>
    </row>
    <row r="6593" ht="22.5" customHeight="1">
      <c r="A6593" s="34"/>
      <c r="B6593" s="20"/>
      <c r="C6593" s="20"/>
      <c r="D6593" s="20"/>
      <c r="E6593" s="20"/>
      <c r="F6593" s="20"/>
      <c r="G6593" s="46"/>
      <c r="H6593" s="30"/>
      <c r="I6593" s="30"/>
      <c r="J6593" s="13" t="s">
        <v>128</v>
      </c>
      <c r="K6593" s="15" t="n">
        <v>490</v>
      </c>
      <c r="L6593" s="15" t="n">
        <v>154</v>
      </c>
      <c r="M6593" s="15" t="n">
        <v>0</v>
      </c>
      <c r="N6593" s="12" t="n">
        <v>0.002</v>
      </c>
      <c r="O6593" s="12" t="n">
        <v>0</v>
      </c>
      <c r="P6593" s="12" t="n">
        <v>0.3417</v>
      </c>
      <c r="Q6593" s="26"/>
    </row>
    <row r="6594" ht="22.5" customHeight="1">
      <c r="A6594" s="34"/>
      <c r="B6594" s="51" t="s">
        <v>134</v>
      </c>
      <c r="C6594" s="13" t="n">
        <v>5464039</v>
      </c>
      <c r="D6594" s="13" t="s">
        <v>31</v>
      </c>
      <c r="E6594" s="13" t="s">
        <v>46</v>
      </c>
      <c r="F6594" s="13" t="s">
        <v>15</v>
      </c>
      <c r="G6594" s="24" t="n">
        <v>0.28</v>
      </c>
      <c r="H6594" s="13" t="n">
        <v>1500</v>
      </c>
      <c r="I6594" s="21" t="n">
        <f>G6594*H6594*7</f>
        <v>2940</v>
      </c>
      <c r="J6594" s="13" t="s">
        <v>126</v>
      </c>
      <c r="K6594" s="15" t="n">
        <v>14494</v>
      </c>
      <c r="L6594" s="15" t="n">
        <v>2356</v>
      </c>
      <c r="M6594" s="15" t="n">
        <v>58</v>
      </c>
      <c r="N6594" s="12" t="n">
        <v>0.007</v>
      </c>
      <c r="O6594" s="12" t="n">
        <v>0.299</v>
      </c>
      <c r="P6594" s="12" t="n">
        <v>17.364</v>
      </c>
      <c r="Q6594" s="23" t="n">
        <f>M6596/H6594</f>
        <v>0.910666666666667</v>
      </c>
    </row>
    <row r="6595" ht="22.5" customHeight="1">
      <c r="A6595" s="34"/>
      <c r="B6595" s="20"/>
      <c r="C6595" s="13"/>
      <c r="D6595" s="20"/>
      <c r="E6595" s="20"/>
      <c r="F6595" s="20"/>
      <c r="G6595" s="29"/>
      <c r="H6595" s="20"/>
      <c r="I6595" s="20"/>
      <c r="J6595" s="13" t="s">
        <v>127</v>
      </c>
      <c r="K6595" s="15" t="n">
        <v>153504</v>
      </c>
      <c r="L6595" s="15" t="n">
        <v>26407</v>
      </c>
      <c r="M6595" s="15" t="n">
        <v>569</v>
      </c>
      <c r="N6595" s="12" t="n">
        <v>0.006</v>
      </c>
      <c r="O6595" s="12" t="n">
        <v>0.298</v>
      </c>
      <c r="P6595" s="12" t="n">
        <v>169.461</v>
      </c>
      <c r="Q6595" s="26"/>
    </row>
    <row r="6596" ht="22.5" customHeight="1">
      <c r="A6596" s="34"/>
      <c r="B6596" s="20"/>
      <c r="C6596" s="13"/>
      <c r="D6596" s="20"/>
      <c r="E6596" s="20"/>
      <c r="F6596" s="20"/>
      <c r="G6596" s="29"/>
      <c r="H6596" s="20"/>
      <c r="I6596" s="20"/>
      <c r="J6596" s="13" t="s">
        <v>128</v>
      </c>
      <c r="K6596" s="15" t="n">
        <v>375986</v>
      </c>
      <c r="L6596" s="15" t="n">
        <v>62719</v>
      </c>
      <c r="M6596" s="15" t="n">
        <v>1366</v>
      </c>
      <c r="N6596" s="12" t="n">
        <v>0.006</v>
      </c>
      <c r="O6596" s="12" t="n">
        <v>0.298</v>
      </c>
      <c r="P6596" s="12" t="n">
        <v>406.477</v>
      </c>
      <c r="Q6596" s="26"/>
    </row>
    <row r="6597" ht="22.5" customHeight="1">
      <c r="A6597" s="34"/>
      <c r="B6597" s="20"/>
      <c r="C6597" s="13" t="n">
        <v>8057746</v>
      </c>
      <c r="D6597" s="13" t="s">
        <v>31</v>
      </c>
      <c r="E6597" s="13" t="s">
        <v>46</v>
      </c>
      <c r="F6597" s="13" t="s">
        <v>15</v>
      </c>
      <c r="G6597" s="24" t="n">
        <v>0.32</v>
      </c>
      <c r="H6597" s="13" t="n">
        <v>300</v>
      </c>
      <c r="I6597" s="21" t="n">
        <f>G6597*H6597*7</f>
        <v>672</v>
      </c>
      <c r="J6597" s="13" t="s">
        <v>126</v>
      </c>
      <c r="K6597" s="15" t="n">
        <v>0</v>
      </c>
      <c r="L6597" s="15" t="n">
        <v>0</v>
      </c>
      <c r="M6597" s="15" t="n">
        <v>0</v>
      </c>
      <c r="N6597" s="12" t="n">
        <v>0</v>
      </c>
      <c r="O6597" s="12" t="n">
        <v>0</v>
      </c>
      <c r="P6597" s="12" t="n">
        <v>0</v>
      </c>
      <c r="Q6597" s="23" t="n">
        <f>M6599/H6597</f>
        <v>0</v>
      </c>
    </row>
    <row r="6598" ht="22.5" customHeight="1">
      <c r="A6598" s="34"/>
      <c r="B6598" s="20"/>
      <c r="C6598" s="13"/>
      <c r="D6598" s="20"/>
      <c r="E6598" s="20"/>
      <c r="F6598" s="20"/>
      <c r="G6598" s="29"/>
      <c r="H6598" s="20"/>
      <c r="I6598" s="20"/>
      <c r="J6598" s="13" t="s">
        <v>127</v>
      </c>
      <c r="K6598" s="15" t="n">
        <v>0</v>
      </c>
      <c r="L6598" s="15" t="n">
        <v>0</v>
      </c>
      <c r="M6598" s="15" t="n">
        <v>0</v>
      </c>
      <c r="N6598" s="12" t="n">
        <v>0</v>
      </c>
      <c r="O6598" s="12" t="n">
        <v>0</v>
      </c>
      <c r="P6598" s="12" t="n">
        <v>0</v>
      </c>
      <c r="Q6598" s="26"/>
    </row>
    <row r="6599" ht="22.5" customHeight="1">
      <c r="A6599" s="34"/>
      <c r="B6599" s="20"/>
      <c r="C6599" s="13"/>
      <c r="D6599" s="20"/>
      <c r="E6599" s="20"/>
      <c r="F6599" s="20"/>
      <c r="G6599" s="29"/>
      <c r="H6599" s="20"/>
      <c r="I6599" s="20"/>
      <c r="J6599" s="13" t="s">
        <v>128</v>
      </c>
      <c r="K6599" s="15" t="n">
        <v>0</v>
      </c>
      <c r="L6599" s="15" t="n">
        <v>0</v>
      </c>
      <c r="M6599" s="15" t="n">
        <v>0</v>
      </c>
      <c r="N6599" s="12" t="n">
        <v>0</v>
      </c>
      <c r="O6599" s="12" t="n">
        <v>0</v>
      </c>
      <c r="P6599" s="12" t="n">
        <v>0</v>
      </c>
      <c r="Q6599" s="26"/>
    </row>
    <row r="6600" ht="22.5" customHeight="1">
      <c r="A6600" s="34"/>
      <c r="B6600" s="20"/>
      <c r="C6600" s="13" t="n">
        <v>91399821</v>
      </c>
      <c r="D6600" s="13" t="s">
        <v>40</v>
      </c>
      <c r="E6600" s="13" t="s">
        <v>14</v>
      </c>
      <c r="F6600" s="13" t="s">
        <v>26</v>
      </c>
      <c r="G6600" s="24" t="n">
        <v>0.1</v>
      </c>
      <c r="H6600" s="13" t="n">
        <v>500</v>
      </c>
      <c r="I6600" s="21" t="n">
        <f>G6600*H6600*7</f>
        <v>350</v>
      </c>
      <c r="J6600" s="13" t="s">
        <v>126</v>
      </c>
      <c r="K6600" s="15" t="n">
        <v>2671</v>
      </c>
      <c r="L6600" s="15" t="n">
        <v>714</v>
      </c>
      <c r="M6600" s="15" t="n">
        <v>0</v>
      </c>
      <c r="N6600" s="12" t="n">
        <v>0.01</v>
      </c>
      <c r="O6600" s="12" t="n">
        <v>0</v>
      </c>
      <c r="P6600" s="12" t="n">
        <v>5.23</v>
      </c>
      <c r="Q6600" s="23" t="n">
        <f>M6602/H6600</f>
        <v>0.994</v>
      </c>
    </row>
    <row r="6601" ht="22.5" customHeight="1">
      <c r="A6601" s="34"/>
      <c r="B6601" s="20"/>
      <c r="C6601" s="13"/>
      <c r="D6601" s="20"/>
      <c r="E6601" s="20"/>
      <c r="F6601" s="20"/>
      <c r="G6601" s="29"/>
      <c r="H6601" s="20"/>
      <c r="I6601" s="20"/>
      <c r="J6601" s="13" t="s">
        <v>127</v>
      </c>
      <c r="K6601" s="15" t="n">
        <v>22028</v>
      </c>
      <c r="L6601" s="15" t="n">
        <v>6470</v>
      </c>
      <c r="M6601" s="15" t="n">
        <v>360</v>
      </c>
      <c r="N6601" s="12" t="n">
        <v>0.01</v>
      </c>
      <c r="O6601" s="12" t="n">
        <v>0.11</v>
      </c>
      <c r="P6601" s="12" t="n">
        <v>40.59</v>
      </c>
      <c r="Q6601" s="26"/>
    </row>
    <row r="6602" ht="22.5" customHeight="1">
      <c r="A6602" s="34"/>
      <c r="B6602" s="20"/>
      <c r="C6602" s="13"/>
      <c r="D6602" s="20"/>
      <c r="E6602" s="20"/>
      <c r="F6602" s="20"/>
      <c r="G6602" s="29"/>
      <c r="H6602" s="20"/>
      <c r="I6602" s="20"/>
      <c r="J6602" s="13" t="s">
        <v>128</v>
      </c>
      <c r="K6602" s="15" t="n">
        <v>34479</v>
      </c>
      <c r="L6602" s="15" t="n">
        <v>9058</v>
      </c>
      <c r="M6602" s="15" t="n">
        <v>497</v>
      </c>
      <c r="N6602" s="12" t="n">
        <v>0.01</v>
      </c>
      <c r="O6602" s="12" t="n">
        <v>0.11</v>
      </c>
      <c r="P6602" s="12" t="n">
        <v>54.62</v>
      </c>
      <c r="Q6602" s="26"/>
    </row>
    <row r="6603" ht="22.5" customHeight="1">
      <c r="A6603" s="34"/>
      <c r="B6603" s="20"/>
      <c r="C6603" s="13" t="n">
        <v>8670368</v>
      </c>
      <c r="D6603" s="13" t="s">
        <v>16</v>
      </c>
      <c r="E6603" s="13" t="s">
        <v>11</v>
      </c>
      <c r="F6603" s="13" t="s">
        <v>30</v>
      </c>
      <c r="G6603" s="24" t="n">
        <v>0.12</v>
      </c>
      <c r="H6603" s="13" t="n">
        <v>100</v>
      </c>
      <c r="I6603" s="21" t="n">
        <f>G6603*H6603*7</f>
        <v>84</v>
      </c>
      <c r="J6603" s="13" t="s">
        <v>126</v>
      </c>
      <c r="K6603" s="15" t="n">
        <v>469</v>
      </c>
      <c r="L6603" s="15" t="n">
        <v>50</v>
      </c>
      <c r="M6603" s="15" t="n">
        <v>2</v>
      </c>
      <c r="N6603" s="12" t="n">
        <v>0</v>
      </c>
      <c r="O6603" s="12" t="n">
        <v>0.12</v>
      </c>
      <c r="P6603" s="12" t="n">
        <v>0.23</v>
      </c>
      <c r="Q6603" s="23" t="n">
        <f>M6605/H6603</f>
        <v>0.04</v>
      </c>
    </row>
    <row r="6604" ht="22.5" customHeight="1">
      <c r="A6604" s="34"/>
      <c r="B6604" s="20"/>
      <c r="C6604" s="13"/>
      <c r="D6604" s="20"/>
      <c r="E6604" s="20"/>
      <c r="F6604" s="20"/>
      <c r="G6604" s="29"/>
      <c r="H6604" s="20"/>
      <c r="I6604" s="20"/>
      <c r="J6604" s="13" t="s">
        <v>127</v>
      </c>
      <c r="K6604" s="15" t="n">
        <v>225</v>
      </c>
      <c r="L6604" s="15" t="n">
        <v>21</v>
      </c>
      <c r="M6604" s="15" t="n">
        <v>1</v>
      </c>
      <c r="N6604" s="12" t="n">
        <v>0</v>
      </c>
      <c r="O6604" s="12" t="n">
        <v>0.12</v>
      </c>
      <c r="P6604" s="12" t="n">
        <v>0.12</v>
      </c>
      <c r="Q6604" s="26"/>
    </row>
    <row r="6605" ht="22.5" customHeight="1">
      <c r="A6605" s="34"/>
      <c r="B6605" s="20"/>
      <c r="C6605" s="13"/>
      <c r="D6605" s="20"/>
      <c r="E6605" s="20"/>
      <c r="F6605" s="20"/>
      <c r="G6605" s="29"/>
      <c r="H6605" s="20"/>
      <c r="I6605" s="20"/>
      <c r="J6605" s="13" t="s">
        <v>128</v>
      </c>
      <c r="K6605" s="15" t="n">
        <v>2005</v>
      </c>
      <c r="L6605" s="15" t="n">
        <v>155</v>
      </c>
      <c r="M6605" s="15" t="n">
        <v>4</v>
      </c>
      <c r="N6605" s="12" t="n">
        <v>0</v>
      </c>
      <c r="O6605" s="12" t="n">
        <v>0.13</v>
      </c>
      <c r="P6605" s="12" t="n">
        <v>0.54</v>
      </c>
      <c r="Q6605" s="26"/>
    </row>
    <row r="6606" ht="22.5" customHeight="1">
      <c r="A6606" s="34"/>
      <c r="B6606" s="20"/>
      <c r="C6606" s="13" t="n">
        <v>10514860</v>
      </c>
      <c r="D6606" s="13" t="s">
        <v>44</v>
      </c>
      <c r="E6606" s="13" t="s">
        <v>14</v>
      </c>
      <c r="F6606" s="13" t="s">
        <v>15</v>
      </c>
      <c r="G6606" s="24" t="n">
        <v>0.7</v>
      </c>
      <c r="H6606" s="13" t="n">
        <v>200</v>
      </c>
      <c r="I6606" s="21" t="n">
        <f>G6606*H6606*7</f>
        <v>980</v>
      </c>
      <c r="J6606" s="13" t="s">
        <v>126</v>
      </c>
      <c r="K6606" s="15" t="n">
        <v>803</v>
      </c>
      <c r="L6606" s="15" t="n">
        <v>296</v>
      </c>
      <c r="M6606" s="15" t="n">
        <v>2</v>
      </c>
      <c r="N6606" s="12" t="n">
        <v>0.005</v>
      </c>
      <c r="O6606" s="12" t="n">
        <v>0.7</v>
      </c>
      <c r="P6606" s="12" t="n">
        <v>1.4</v>
      </c>
      <c r="Q6606" s="23" t="n">
        <f>M6608/H6606</f>
        <v>0.92</v>
      </c>
    </row>
    <row r="6607" ht="22.5" customHeight="1">
      <c r="A6607" s="34"/>
      <c r="B6607" s="20"/>
      <c r="C6607" s="13"/>
      <c r="D6607" s="20"/>
      <c r="E6607" s="20"/>
      <c r="F6607" s="20"/>
      <c r="G6607" s="29"/>
      <c r="H6607" s="20"/>
      <c r="I6607" s="20"/>
      <c r="J6607" s="13" t="s">
        <v>127</v>
      </c>
      <c r="K6607" s="15" t="n">
        <v>34502</v>
      </c>
      <c r="L6607" s="15" t="n">
        <v>12756</v>
      </c>
      <c r="M6607" s="15" t="n">
        <v>67</v>
      </c>
      <c r="N6607" s="12" t="n">
        <v>0.004</v>
      </c>
      <c r="O6607" s="12" t="n">
        <v>0.7</v>
      </c>
      <c r="P6607" s="12" t="n">
        <v>46.9</v>
      </c>
      <c r="Q6607" s="26"/>
    </row>
    <row r="6608" ht="22.5" customHeight="1">
      <c r="A6608" s="34"/>
      <c r="B6608" s="20"/>
      <c r="C6608" s="13"/>
      <c r="D6608" s="20"/>
      <c r="E6608" s="20"/>
      <c r="F6608" s="20"/>
      <c r="G6608" s="29"/>
      <c r="H6608" s="20"/>
      <c r="I6608" s="20"/>
      <c r="J6608" s="13" t="s">
        <v>128</v>
      </c>
      <c r="K6608" s="15" t="n">
        <v>110431</v>
      </c>
      <c r="L6608" s="15" t="n">
        <v>38319</v>
      </c>
      <c r="M6608" s="15" t="n">
        <v>184</v>
      </c>
      <c r="N6608" s="12" t="n">
        <v>0.003</v>
      </c>
      <c r="O6608" s="12" t="n">
        <v>0.7</v>
      </c>
      <c r="P6608" s="12" t="n">
        <v>128.8</v>
      </c>
      <c r="Q6608" s="26"/>
    </row>
    <row r="6609" ht="22.5" customHeight="1">
      <c r="A6609" s="34"/>
      <c r="B6609" s="20"/>
      <c r="C6609" s="13" t="n">
        <v>91532857</v>
      </c>
      <c r="D6609" s="13" t="s">
        <v>47</v>
      </c>
      <c r="E6609" s="13" t="s">
        <v>14</v>
      </c>
      <c r="F6609" s="13" t="s">
        <v>12</v>
      </c>
      <c r="G6609" s="24" t="n">
        <v>0.23</v>
      </c>
      <c r="H6609" s="13" t="n">
        <v>100</v>
      </c>
      <c r="I6609" s="21" t="n">
        <f>G6609*H6609*7</f>
        <v>161</v>
      </c>
      <c r="J6609" s="13" t="s">
        <v>126</v>
      </c>
      <c r="K6609" s="15" t="n">
        <v>1261</v>
      </c>
      <c r="L6609" s="15" t="n">
        <v>97</v>
      </c>
      <c r="M6609" s="15" t="n">
        <v>1</v>
      </c>
      <c r="N6609" s="12" t="n">
        <v>0.006</v>
      </c>
      <c r="O6609" s="12" t="n">
        <v>0.603</v>
      </c>
      <c r="P6609" s="12" t="n">
        <v>0.603</v>
      </c>
      <c r="Q6609" s="23" t="n">
        <f>M6611/H6609</f>
        <v>0.54</v>
      </c>
    </row>
    <row r="6610" ht="22.5" customHeight="1">
      <c r="A6610" s="34"/>
      <c r="B6610" s="20"/>
      <c r="C6610" s="13"/>
      <c r="D6610" s="20"/>
      <c r="E6610" s="20"/>
      <c r="F6610" s="20"/>
      <c r="G6610" s="29"/>
      <c r="H6610" s="20"/>
      <c r="I6610" s="20"/>
      <c r="J6610" s="13" t="s">
        <v>127</v>
      </c>
      <c r="K6610" s="15" t="n">
        <v>16117</v>
      </c>
      <c r="L6610" s="15" t="n">
        <v>650</v>
      </c>
      <c r="M6610" s="15" t="n">
        <v>25</v>
      </c>
      <c r="N6610" s="12" t="n">
        <v>0.01</v>
      </c>
      <c r="O6610" s="12" t="n">
        <v>0.229</v>
      </c>
      <c r="P6610" s="12" t="n">
        <v>5.7337</v>
      </c>
      <c r="Q6610" s="26"/>
    </row>
    <row r="6611" ht="22.5" customHeight="1">
      <c r="A6611" s="34"/>
      <c r="B6611" s="20"/>
      <c r="C6611" s="13"/>
      <c r="D6611" s="20"/>
      <c r="E6611" s="20"/>
      <c r="F6611" s="20"/>
      <c r="G6611" s="29"/>
      <c r="H6611" s="20"/>
      <c r="I6611" s="20"/>
      <c r="J6611" s="13" t="s">
        <v>128</v>
      </c>
      <c r="K6611" s="15" t="n">
        <v>27482</v>
      </c>
      <c r="L6611" s="15" t="n">
        <v>1730</v>
      </c>
      <c r="M6611" s="15" t="n">
        <v>54</v>
      </c>
      <c r="N6611" s="12" t="n">
        <v>0.005</v>
      </c>
      <c r="O6611" s="12" t="n">
        <v>0.175</v>
      </c>
      <c r="P6611" s="12" t="n">
        <v>9.4545</v>
      </c>
      <c r="Q6611" s="26"/>
    </row>
    <row r="6612" ht="22.5" customHeight="1">
      <c r="A6612" s="34"/>
      <c r="B6612" s="20"/>
      <c r="C6612" s="13" t="n">
        <v>91534913</v>
      </c>
      <c r="D6612" s="13" t="s">
        <v>48</v>
      </c>
      <c r="E6612" s="13" t="s">
        <v>49</v>
      </c>
      <c r="F6612" s="13" t="s">
        <v>15</v>
      </c>
      <c r="G6612" s="24" t="n">
        <v>0.5</v>
      </c>
      <c r="H6612" s="13" t="n">
        <v>100</v>
      </c>
      <c r="I6612" s="21" t="n">
        <f>G6612*H6612*7</f>
        <v>350</v>
      </c>
      <c r="J6612" s="13" t="s">
        <v>126</v>
      </c>
      <c r="K6612" s="15" t="n">
        <v>0</v>
      </c>
      <c r="L6612" s="15" t="n">
        <v>0</v>
      </c>
      <c r="M6612" s="15" t="n">
        <v>0</v>
      </c>
      <c r="N6612" s="12" t="n">
        <v>0</v>
      </c>
      <c r="O6612" s="12" t="n">
        <v>0</v>
      </c>
      <c r="P6612" s="12" t="n">
        <v>0</v>
      </c>
      <c r="Q6612" s="23" t="n">
        <f>M6614/H6612</f>
        <v>0</v>
      </c>
    </row>
    <row r="6613" ht="22.5" customHeight="1">
      <c r="A6613" s="34"/>
      <c r="B6613" s="20"/>
      <c r="C6613" s="13"/>
      <c r="D6613" s="20"/>
      <c r="E6613" s="20"/>
      <c r="F6613" s="20"/>
      <c r="G6613" s="29"/>
      <c r="H6613" s="20"/>
      <c r="I6613" s="20"/>
      <c r="J6613" s="13" t="s">
        <v>127</v>
      </c>
      <c r="K6613" s="15" t="n">
        <v>499</v>
      </c>
      <c r="L6613" s="15" t="n">
        <v>88</v>
      </c>
      <c r="M6613" s="15" t="n">
        <v>0</v>
      </c>
      <c r="N6613" s="12" t="n">
        <v>0</v>
      </c>
      <c r="O6613" s="12" t="n">
        <v>0</v>
      </c>
      <c r="P6613" s="12" t="n">
        <v>0</v>
      </c>
      <c r="Q6613" s="26"/>
    </row>
    <row r="6614" ht="22.5" customHeight="1">
      <c r="A6614" s="34"/>
      <c r="B6614" s="20"/>
      <c r="C6614" s="13"/>
      <c r="D6614" s="20"/>
      <c r="E6614" s="20"/>
      <c r="F6614" s="20"/>
      <c r="G6614" s="29"/>
      <c r="H6614" s="20"/>
      <c r="I6614" s="20"/>
      <c r="J6614" s="13" t="s">
        <v>128</v>
      </c>
      <c r="K6614" s="15" t="n">
        <v>1886</v>
      </c>
      <c r="L6614" s="15" t="n">
        <v>319</v>
      </c>
      <c r="M6614" s="15" t="n">
        <v>0</v>
      </c>
      <c r="N6614" s="12" t="n">
        <v>0</v>
      </c>
      <c r="O6614" s="12" t="n">
        <v>0</v>
      </c>
      <c r="P6614" s="12" t="n">
        <v>0</v>
      </c>
      <c r="Q6614" s="26"/>
    </row>
    <row r="6615" ht="22.5" customHeight="1">
      <c r="A6615" s="34"/>
      <c r="B6615" s="20"/>
      <c r="C6615" s="13" t="n">
        <v>91538336</v>
      </c>
      <c r="D6615" s="13" t="s">
        <v>98</v>
      </c>
      <c r="E6615" s="13" t="s">
        <v>32</v>
      </c>
      <c r="F6615" s="13" t="s">
        <v>15</v>
      </c>
      <c r="G6615" s="24" t="n">
        <v>0.25</v>
      </c>
      <c r="H6615" s="13" t="n">
        <v>100</v>
      </c>
      <c r="I6615" s="21" t="n">
        <f>G6615*H6615*7</f>
        <v>175</v>
      </c>
      <c r="J6615" s="13" t="s">
        <v>126</v>
      </c>
      <c r="K6615" s="15" t="n">
        <v>295</v>
      </c>
      <c r="L6615" s="15" t="n">
        <v>11</v>
      </c>
      <c r="M6615" s="15" t="n">
        <v>0</v>
      </c>
      <c r="N6615" s="12" t="n">
        <v>0</v>
      </c>
      <c r="O6615" s="12" t="n">
        <v>0</v>
      </c>
      <c r="P6615" s="12" t="n">
        <v>0</v>
      </c>
      <c r="Q6615" s="23" t="n">
        <f>M6617/H6615</f>
        <v>0.03</v>
      </c>
    </row>
    <row r="6616" ht="22.5" customHeight="1">
      <c r="A6616" s="34"/>
      <c r="B6616" s="20"/>
      <c r="C6616" s="13"/>
      <c r="D6616" s="20"/>
      <c r="E6616" s="20"/>
      <c r="F6616" s="20"/>
      <c r="G6616" s="29"/>
      <c r="H6616" s="20"/>
      <c r="I6616" s="20"/>
      <c r="J6616" s="13" t="s">
        <v>127</v>
      </c>
      <c r="K6616" s="15" t="n">
        <v>9993</v>
      </c>
      <c r="L6616" s="15" t="n">
        <v>650</v>
      </c>
      <c r="M6616" s="15" t="n">
        <v>0</v>
      </c>
      <c r="N6616" s="12" t="n">
        <v>0</v>
      </c>
      <c r="O6616" s="12" t="n">
        <v>0</v>
      </c>
      <c r="P6616" s="12" t="n">
        <v>0</v>
      </c>
      <c r="Q6616" s="26"/>
    </row>
    <row r="6617" ht="22.5" customHeight="1">
      <c r="A6617" s="34"/>
      <c r="B6617" s="20"/>
      <c r="C6617" s="13"/>
      <c r="D6617" s="20"/>
      <c r="E6617" s="20"/>
      <c r="F6617" s="20"/>
      <c r="G6617" s="29"/>
      <c r="H6617" s="20"/>
      <c r="I6617" s="20"/>
      <c r="J6617" s="13" t="s">
        <v>128</v>
      </c>
      <c r="K6617" s="15" t="n">
        <v>44076</v>
      </c>
      <c r="L6617" s="15" t="n">
        <v>3264</v>
      </c>
      <c r="M6617" s="15" t="n">
        <v>3</v>
      </c>
      <c r="N6617" s="12" t="n">
        <v>0.001</v>
      </c>
      <c r="O6617" s="12" t="n">
        <v>0.8</v>
      </c>
      <c r="P6617" s="12" t="n">
        <v>2.4</v>
      </c>
      <c r="Q6617" s="26"/>
    </row>
    <row r="6618" ht="22.5" customHeight="1">
      <c r="A6618" s="34"/>
      <c r="B6618" s="20"/>
      <c r="C6618" s="13" t="n">
        <v>91533906</v>
      </c>
      <c r="D6618" s="13" t="s">
        <v>50</v>
      </c>
      <c r="E6618" s="13" t="s">
        <v>51</v>
      </c>
      <c r="F6618" s="13" t="s">
        <v>15</v>
      </c>
      <c r="G6618" s="24" t="n">
        <v>0.5</v>
      </c>
      <c r="H6618" s="13" t="n">
        <v>100</v>
      </c>
      <c r="I6618" s="21" t="n">
        <f>G6618*H6618*7</f>
        <v>350</v>
      </c>
      <c r="J6618" s="13" t="s">
        <v>126</v>
      </c>
      <c r="K6618" s="15" t="n">
        <v>0</v>
      </c>
      <c r="L6618" s="15" t="n">
        <v>0</v>
      </c>
      <c r="M6618" s="15" t="n">
        <v>0</v>
      </c>
      <c r="N6618" s="12" t="n">
        <v>0</v>
      </c>
      <c r="O6618" s="12" t="n">
        <v>0</v>
      </c>
      <c r="P6618" s="12" t="n">
        <v>0</v>
      </c>
      <c r="Q6618" s="23" t="n">
        <f>M6620/H6618</f>
        <v>0</v>
      </c>
    </row>
    <row r="6619" ht="22.5" customHeight="1">
      <c r="A6619" s="34"/>
      <c r="B6619" s="20"/>
      <c r="C6619" s="13"/>
      <c r="D6619" s="20"/>
      <c r="E6619" s="20"/>
      <c r="F6619" s="20"/>
      <c r="G6619" s="29"/>
      <c r="H6619" s="20"/>
      <c r="I6619" s="20"/>
      <c r="J6619" s="13" t="s">
        <v>127</v>
      </c>
      <c r="K6619" s="15" t="n">
        <v>290</v>
      </c>
      <c r="L6619" s="15" t="n">
        <v>41</v>
      </c>
      <c r="M6619" s="15" t="n">
        <v>0</v>
      </c>
      <c r="N6619" s="12" t="n">
        <v>0</v>
      </c>
      <c r="O6619" s="12" t="n">
        <v>0</v>
      </c>
      <c r="P6619" s="12" t="n">
        <v>0</v>
      </c>
      <c r="Q6619" s="26"/>
    </row>
    <row r="6620" ht="22.5" customHeight="1">
      <c r="A6620" s="34"/>
      <c r="B6620" s="20"/>
      <c r="C6620" s="13"/>
      <c r="D6620" s="20"/>
      <c r="E6620" s="20"/>
      <c r="F6620" s="20"/>
      <c r="G6620" s="29"/>
      <c r="H6620" s="20"/>
      <c r="I6620" s="20"/>
      <c r="J6620" s="13" t="s">
        <v>128</v>
      </c>
      <c r="K6620" s="15" t="n">
        <v>1296</v>
      </c>
      <c r="L6620" s="15" t="n">
        <v>163</v>
      </c>
      <c r="M6620" s="15" t="n">
        <v>0</v>
      </c>
      <c r="N6620" s="12" t="n">
        <v>0</v>
      </c>
      <c r="O6620" s="12" t="n">
        <v>0</v>
      </c>
      <c r="P6620" s="12" t="n">
        <v>0</v>
      </c>
      <c r="Q6620" s="26"/>
    </row>
    <row r="6621" ht="22.5" customHeight="1">
      <c r="A6621" s="34"/>
      <c r="B6621" s="20"/>
      <c r="C6621" s="13" t="n">
        <v>91538334</v>
      </c>
      <c r="D6621" s="13" t="s">
        <v>98</v>
      </c>
      <c r="E6621" s="13" t="s">
        <v>18</v>
      </c>
      <c r="F6621" s="13" t="s">
        <v>15</v>
      </c>
      <c r="G6621" s="24" t="n">
        <v>0.5</v>
      </c>
      <c r="H6621" s="13" t="n">
        <v>100</v>
      </c>
      <c r="I6621" s="21" t="n">
        <f>G6621*H6621*7</f>
        <v>350</v>
      </c>
      <c r="J6621" s="13" t="s">
        <v>126</v>
      </c>
      <c r="K6621" s="15" t="n">
        <v>925</v>
      </c>
      <c r="L6621" s="15" t="n">
        <v>118</v>
      </c>
      <c r="M6621" s="15" t="n">
        <v>1</v>
      </c>
      <c r="N6621" s="12" t="n">
        <v>0.007</v>
      </c>
      <c r="O6621" s="12" t="n">
        <v>0.006</v>
      </c>
      <c r="P6621" s="12" t="n">
        <v>0.8</v>
      </c>
      <c r="Q6621" s="23" t="n">
        <f>M6623/H6621</f>
        <v>0.81</v>
      </c>
    </row>
    <row r="6622" ht="22.5" customHeight="1">
      <c r="A6622" s="34"/>
      <c r="B6622" s="20"/>
      <c r="C6622" s="13"/>
      <c r="D6622" s="20"/>
      <c r="E6622" s="20"/>
      <c r="F6622" s="20"/>
      <c r="G6622" s="29"/>
      <c r="H6622" s="20"/>
      <c r="I6622" s="20"/>
      <c r="J6622" s="13" t="s">
        <v>127</v>
      </c>
      <c r="K6622" s="15" t="n">
        <v>21826</v>
      </c>
      <c r="L6622" s="15" t="n">
        <v>3795</v>
      </c>
      <c r="M6622" s="15" t="n">
        <v>30</v>
      </c>
      <c r="N6622" s="12" t="n">
        <v>0.006</v>
      </c>
      <c r="O6622" s="12" t="n">
        <v>0.8</v>
      </c>
      <c r="P6622" s="12" t="n">
        <v>24</v>
      </c>
      <c r="Q6622" s="26"/>
    </row>
    <row r="6623" ht="22.5" customHeight="1">
      <c r="A6623" s="34"/>
      <c r="B6623" s="20"/>
      <c r="C6623" s="13"/>
      <c r="D6623" s="20"/>
      <c r="E6623" s="20"/>
      <c r="F6623" s="20"/>
      <c r="G6623" s="29"/>
      <c r="H6623" s="20"/>
      <c r="I6623" s="20"/>
      <c r="J6623" s="13" t="s">
        <v>128</v>
      </c>
      <c r="K6623" s="15" t="n">
        <v>92257</v>
      </c>
      <c r="L6623" s="15" t="n">
        <v>19278</v>
      </c>
      <c r="M6623" s="15" t="n">
        <v>81</v>
      </c>
      <c r="N6623" s="12" t="n">
        <v>0.003</v>
      </c>
      <c r="O6623" s="12" t="n">
        <v>0.8</v>
      </c>
      <c r="P6623" s="12" t="n">
        <v>64.8</v>
      </c>
      <c r="Q6623" s="26"/>
    </row>
    <row r="6624" ht="22.5" customHeight="1">
      <c r="A6624" s="34"/>
      <c r="B6624" s="20"/>
      <c r="C6624" s="13" t="n">
        <v>91545519</v>
      </c>
      <c r="D6624" s="13" t="s">
        <v>52</v>
      </c>
      <c r="E6624" s="13" t="s">
        <v>46</v>
      </c>
      <c r="F6624" s="13" t="s">
        <v>15</v>
      </c>
      <c r="G6624" s="24" t="n">
        <v>0.2</v>
      </c>
      <c r="H6624" s="13" t="n">
        <v>100</v>
      </c>
      <c r="I6624" s="21" t="n">
        <f>G6624*H6624*7</f>
        <v>140</v>
      </c>
      <c r="J6624" s="13" t="s">
        <v>126</v>
      </c>
      <c r="K6624" s="15" t="n">
        <v>407</v>
      </c>
      <c r="L6624" s="15" t="n">
        <v>64</v>
      </c>
      <c r="M6624" s="15" t="n">
        <v>10</v>
      </c>
      <c r="N6624" s="12" t="n">
        <v>0.031</v>
      </c>
      <c r="O6624" s="12" t="n">
        <v>0.2</v>
      </c>
      <c r="P6624" s="12" t="n">
        <v>2</v>
      </c>
      <c r="Q6624" s="23" t="n">
        <f>M6626/H6624</f>
        <v>0.37</v>
      </c>
    </row>
    <row r="6625" ht="22.5" customHeight="1">
      <c r="A6625" s="34"/>
      <c r="B6625" s="20"/>
      <c r="C6625" s="13"/>
      <c r="D6625" s="20"/>
      <c r="E6625" s="20"/>
      <c r="F6625" s="20"/>
      <c r="G6625" s="29"/>
      <c r="H6625" s="20"/>
      <c r="I6625" s="20"/>
      <c r="J6625" s="13" t="s">
        <v>127</v>
      </c>
      <c r="K6625" s="15" t="n">
        <v>1967</v>
      </c>
      <c r="L6625" s="15" t="n">
        <v>370</v>
      </c>
      <c r="M6625" s="15" t="n">
        <v>36</v>
      </c>
      <c r="N6625" s="12" t="n">
        <v>0.019</v>
      </c>
      <c r="O6625" s="12" t="n">
        <v>0.2</v>
      </c>
      <c r="P6625" s="12" t="n">
        <v>7.2</v>
      </c>
      <c r="Q6625" s="26"/>
    </row>
    <row r="6626" ht="22.5" customHeight="1">
      <c r="A6626" s="34"/>
      <c r="B6626" s="20"/>
      <c r="C6626" s="13"/>
      <c r="D6626" s="20"/>
      <c r="E6626" s="20"/>
      <c r="F6626" s="20"/>
      <c r="G6626" s="29"/>
      <c r="H6626" s="20"/>
      <c r="I6626" s="20"/>
      <c r="J6626" s="13" t="s">
        <v>128</v>
      </c>
      <c r="K6626" s="15" t="n">
        <v>2011</v>
      </c>
      <c r="L6626" s="15" t="n">
        <v>388</v>
      </c>
      <c r="M6626" s="15" t="n">
        <v>37</v>
      </c>
      <c r="N6626" s="12" t="n">
        <v>0.019</v>
      </c>
      <c r="O6626" s="12" t="n">
        <v>0.2</v>
      </c>
      <c r="P6626" s="12" t="n">
        <v>7.4</v>
      </c>
      <c r="Q6626" s="26"/>
    </row>
    <row r="6627" ht="22.5" customHeight="1">
      <c r="A6627" s="34"/>
      <c r="B6627" s="20"/>
      <c r="C6627" s="13" t="n">
        <v>91551388</v>
      </c>
      <c r="D6627" s="13" t="s">
        <v>53</v>
      </c>
      <c r="E6627" s="13" t="s">
        <v>54</v>
      </c>
      <c r="F6627" s="13" t="s">
        <v>12</v>
      </c>
      <c r="G6627" s="24" t="n">
        <v>0.5</v>
      </c>
      <c r="H6627" s="13" t="n">
        <v>50</v>
      </c>
      <c r="I6627" s="21" t="n">
        <f>G6627*H6627*7</f>
        <v>175</v>
      </c>
      <c r="J6627" s="13" t="s">
        <v>126</v>
      </c>
      <c r="K6627" s="15" t="n">
        <v>402</v>
      </c>
      <c r="L6627" s="15" t="n">
        <v>149</v>
      </c>
      <c r="M6627" s="15" t="n">
        <v>13</v>
      </c>
      <c r="N6627" s="12" t="n">
        <v>0.02</v>
      </c>
      <c r="O6627" s="12" t="n">
        <v>0.228</v>
      </c>
      <c r="P6627" s="12" t="n">
        <v>2.9603</v>
      </c>
      <c r="Q6627" s="23" t="n">
        <f>M6629/H6627</f>
        <v>0.86</v>
      </c>
    </row>
    <row r="6628" ht="22.5" customHeight="1">
      <c r="A6628" s="34"/>
      <c r="B6628" s="20"/>
      <c r="C6628" s="13"/>
      <c r="D6628" s="20"/>
      <c r="E6628" s="20"/>
      <c r="F6628" s="20"/>
      <c r="G6628" s="29"/>
      <c r="H6628" s="20"/>
      <c r="I6628" s="20"/>
      <c r="J6628" s="13" t="s">
        <v>127</v>
      </c>
      <c r="K6628" s="15" t="n">
        <v>2446</v>
      </c>
      <c r="L6628" s="15" t="n">
        <v>971</v>
      </c>
      <c r="M6628" s="15" t="n">
        <v>40</v>
      </c>
      <c r="N6628" s="12" t="n">
        <v>0.028</v>
      </c>
      <c r="O6628" s="12" t="n">
        <v>0.685</v>
      </c>
      <c r="P6628" s="12" t="n">
        <v>27.4066</v>
      </c>
      <c r="Q6628" s="26"/>
    </row>
    <row r="6629" ht="22.5" customHeight="1">
      <c r="A6629" s="34"/>
      <c r="B6629" s="20"/>
      <c r="C6629" s="13"/>
      <c r="D6629" s="20"/>
      <c r="E6629" s="20"/>
      <c r="F6629" s="20"/>
      <c r="G6629" s="29"/>
      <c r="H6629" s="20"/>
      <c r="I6629" s="20"/>
      <c r="J6629" s="13" t="s">
        <v>128</v>
      </c>
      <c r="K6629" s="15" t="n">
        <v>2741</v>
      </c>
      <c r="L6629" s="15" t="n">
        <v>907</v>
      </c>
      <c r="M6629" s="15" t="n">
        <v>43</v>
      </c>
      <c r="N6629" s="12" t="n">
        <v>0.038</v>
      </c>
      <c r="O6629" s="12" t="n">
        <v>0.805</v>
      </c>
      <c r="P6629" s="12" t="n">
        <v>34.5982</v>
      </c>
      <c r="Q6629" s="26"/>
    </row>
    <row r="6630" ht="22.5" customHeight="1">
      <c r="A6630" s="34"/>
      <c r="B6630" s="20"/>
      <c r="C6630" s="13" t="n">
        <v>91550293</v>
      </c>
      <c r="D6630" s="13" t="s">
        <v>55</v>
      </c>
      <c r="E6630" s="13" t="s">
        <v>56</v>
      </c>
      <c r="F6630" s="13" t="s">
        <v>15</v>
      </c>
      <c r="G6630" s="24" t="n">
        <v>0.35</v>
      </c>
      <c r="H6630" s="13" t="n">
        <v>66</v>
      </c>
      <c r="I6630" s="21" t="n">
        <f>G6630*H6630*7</f>
        <v>161.7</v>
      </c>
      <c r="J6630" s="13" t="s">
        <v>126</v>
      </c>
      <c r="K6630" s="15" t="n">
        <v>599</v>
      </c>
      <c r="L6630" s="15" t="n">
        <v>63</v>
      </c>
      <c r="M6630" s="15" t="n">
        <v>0</v>
      </c>
      <c r="N6630" s="12" t="n">
        <v>0</v>
      </c>
      <c r="O6630" s="12" t="n">
        <v>0</v>
      </c>
      <c r="P6630" s="12" t="n">
        <v>0</v>
      </c>
      <c r="Q6630" s="23" t="n">
        <f>M6632/H6630</f>
        <v>0.484848484848485</v>
      </c>
    </row>
    <row r="6631" ht="22.5" customHeight="1">
      <c r="A6631" s="34"/>
      <c r="B6631" s="20"/>
      <c r="C6631" s="13"/>
      <c r="D6631" s="20"/>
      <c r="E6631" s="20"/>
      <c r="F6631" s="20"/>
      <c r="G6631" s="29"/>
      <c r="H6631" s="20"/>
      <c r="I6631" s="20"/>
      <c r="J6631" s="13" t="s">
        <v>127</v>
      </c>
      <c r="K6631" s="15" t="n">
        <v>20864</v>
      </c>
      <c r="L6631" s="15" t="n">
        <v>4183</v>
      </c>
      <c r="M6631" s="15" t="n">
        <v>7</v>
      </c>
      <c r="N6631" s="12" t="n">
        <v>0.001</v>
      </c>
      <c r="O6631" s="12" t="n">
        <v>0.35</v>
      </c>
      <c r="P6631" s="12" t="n">
        <v>2.45</v>
      </c>
      <c r="Q6631" s="26"/>
    </row>
    <row r="6632" ht="22.5" customHeight="1">
      <c r="A6632" s="34"/>
      <c r="B6632" s="20"/>
      <c r="C6632" s="13"/>
      <c r="D6632" s="20"/>
      <c r="E6632" s="20"/>
      <c r="F6632" s="20"/>
      <c r="G6632" s="29"/>
      <c r="H6632" s="20"/>
      <c r="I6632" s="20"/>
      <c r="J6632" s="13" t="s">
        <v>128</v>
      </c>
      <c r="K6632" s="15" t="n">
        <v>90790</v>
      </c>
      <c r="L6632" s="15" t="n">
        <v>12305</v>
      </c>
      <c r="M6632" s="15" t="n">
        <v>32</v>
      </c>
      <c r="N6632" s="12" t="n">
        <v>0.001</v>
      </c>
      <c r="O6632" s="12" t="n">
        <v>0.35</v>
      </c>
      <c r="P6632" s="12" t="n">
        <v>11.2</v>
      </c>
      <c r="Q6632" s="26"/>
    </row>
    <row r="6633" ht="22.5" customHeight="1">
      <c r="A6633" s="34"/>
      <c r="B6633" s="20"/>
      <c r="C6633" s="13" t="n">
        <v>91550294</v>
      </c>
      <c r="D6633" s="13" t="s">
        <v>96</v>
      </c>
      <c r="E6633" s="13" t="s">
        <v>54</v>
      </c>
      <c r="F6633" s="13" t="s">
        <v>15</v>
      </c>
      <c r="G6633" s="24" t="n">
        <v>0.8</v>
      </c>
      <c r="H6633" s="13" t="n">
        <v>30</v>
      </c>
      <c r="I6633" s="21" t="n">
        <f>G6633*H6633*7</f>
        <v>168</v>
      </c>
      <c r="J6633" s="13" t="s">
        <v>126</v>
      </c>
      <c r="K6633" s="15" t="n">
        <v>159</v>
      </c>
      <c r="L6633" s="15" t="n">
        <v>5</v>
      </c>
      <c r="M6633" s="15" t="n">
        <v>0</v>
      </c>
      <c r="N6633" s="12" t="n">
        <v>0</v>
      </c>
      <c r="O6633" s="12" t="n">
        <v>0</v>
      </c>
      <c r="P6633" s="12" t="n">
        <v>0</v>
      </c>
      <c r="Q6633" s="23" t="n">
        <f>M6635/H6633</f>
        <v>0</v>
      </c>
    </row>
    <row r="6634" ht="22.5" customHeight="1">
      <c r="A6634" s="34"/>
      <c r="B6634" s="20"/>
      <c r="C6634" s="13"/>
      <c r="D6634" s="20"/>
      <c r="E6634" s="20"/>
      <c r="F6634" s="20"/>
      <c r="G6634" s="29"/>
      <c r="H6634" s="20"/>
      <c r="I6634" s="20"/>
      <c r="J6634" s="13" t="s">
        <v>127</v>
      </c>
      <c r="K6634" s="15" t="n">
        <v>4357</v>
      </c>
      <c r="L6634" s="15" t="n">
        <v>68</v>
      </c>
      <c r="M6634" s="15" t="n">
        <v>0</v>
      </c>
      <c r="N6634" s="12" t="n">
        <v>0</v>
      </c>
      <c r="O6634" s="12" t="n">
        <v>0</v>
      </c>
      <c r="P6634" s="12" t="n">
        <v>0</v>
      </c>
      <c r="Q6634" s="26"/>
    </row>
    <row r="6635" ht="22.5" customHeight="1">
      <c r="A6635" s="34"/>
      <c r="B6635" s="20"/>
      <c r="C6635" s="13"/>
      <c r="D6635" s="20"/>
      <c r="E6635" s="20"/>
      <c r="F6635" s="20"/>
      <c r="G6635" s="29"/>
      <c r="H6635" s="20"/>
      <c r="I6635" s="20"/>
      <c r="J6635" s="13" t="s">
        <v>128</v>
      </c>
      <c r="K6635" s="15" t="n">
        <v>7703</v>
      </c>
      <c r="L6635" s="15" t="n">
        <v>73</v>
      </c>
      <c r="M6635" s="15" t="n">
        <v>0</v>
      </c>
      <c r="N6635" s="12" t="n">
        <v>0</v>
      </c>
      <c r="O6635" s="12" t="n">
        <v>0</v>
      </c>
      <c r="P6635" s="12" t="n">
        <v>0</v>
      </c>
      <c r="Q6635" s="26"/>
    </row>
    <row r="6636" ht="22.5" customHeight="1">
      <c r="A6636" s="34"/>
      <c r="B6636" s="20"/>
      <c r="C6636" s="13" t="n">
        <v>9333145</v>
      </c>
      <c r="D6636" s="13" t="s">
        <v>57</v>
      </c>
      <c r="E6636" s="13" t="s">
        <v>14</v>
      </c>
      <c r="F6636" s="13" t="s">
        <v>26</v>
      </c>
      <c r="G6636" s="24" t="n">
        <v>0.38</v>
      </c>
      <c r="H6636" s="13" t="n">
        <v>200</v>
      </c>
      <c r="I6636" s="21" t="n">
        <f>G6636*H6636*7</f>
        <v>532</v>
      </c>
      <c r="J6636" s="13" t="s">
        <v>126</v>
      </c>
      <c r="K6636" s="15" t="n">
        <v>39229</v>
      </c>
      <c r="L6636" s="15" t="n">
        <v>184</v>
      </c>
      <c r="M6636" s="15" t="n">
        <v>7</v>
      </c>
      <c r="N6636" s="12" t="n">
        <v>0.01</v>
      </c>
      <c r="O6636" s="12" t="n">
        <v>0.31</v>
      </c>
      <c r="P6636" s="12" t="n">
        <v>2.17</v>
      </c>
      <c r="Q6636" s="23" t="n">
        <f>M6638/H6636</f>
        <v>0.63</v>
      </c>
    </row>
    <row r="6637" ht="22.5" customHeight="1">
      <c r="A6637" s="34"/>
      <c r="B6637" s="20"/>
      <c r="C6637" s="13"/>
      <c r="D6637" s="20"/>
      <c r="E6637" s="20"/>
      <c r="F6637" s="20"/>
      <c r="G6637" s="29"/>
      <c r="H6637" s="20"/>
      <c r="I6637" s="20"/>
      <c r="J6637" s="13" t="s">
        <v>127</v>
      </c>
      <c r="K6637" s="15" t="n">
        <v>212759</v>
      </c>
      <c r="L6637" s="15" t="n">
        <v>952</v>
      </c>
      <c r="M6637" s="15" t="n">
        <v>53</v>
      </c>
      <c r="N6637" s="12" t="n">
        <v>0.01</v>
      </c>
      <c r="O6637" s="12" t="n">
        <v>0.23</v>
      </c>
      <c r="P6637" s="12" t="n">
        <v>12.42</v>
      </c>
      <c r="Q6637" s="26"/>
    </row>
    <row r="6638" ht="22.5" customHeight="1">
      <c r="A6638" s="34"/>
      <c r="B6638" s="20"/>
      <c r="C6638" s="13"/>
      <c r="D6638" s="20"/>
      <c r="E6638" s="20"/>
      <c r="F6638" s="20"/>
      <c r="G6638" s="29"/>
      <c r="H6638" s="20"/>
      <c r="I6638" s="20"/>
      <c r="J6638" s="13" t="s">
        <v>128</v>
      </c>
      <c r="K6638" s="15" t="n">
        <v>447457</v>
      </c>
      <c r="L6638" s="15" t="n">
        <v>1968</v>
      </c>
      <c r="M6638" s="15" t="n">
        <v>126</v>
      </c>
      <c r="N6638" s="12" t="n">
        <v>0.01</v>
      </c>
      <c r="O6638" s="12" t="n">
        <v>0.19</v>
      </c>
      <c r="P6638" s="12" t="n">
        <v>23.79</v>
      </c>
      <c r="Q6638" s="26"/>
    </row>
    <row r="6639" ht="22.5" customHeight="1">
      <c r="A6639" s="34"/>
      <c r="B6639" s="20"/>
      <c r="C6639" s="13" t="n">
        <v>91555309</v>
      </c>
      <c r="D6639" s="13" t="s">
        <v>52</v>
      </c>
      <c r="E6639" s="13" t="s">
        <v>36</v>
      </c>
      <c r="F6639" s="13" t="s">
        <v>15</v>
      </c>
      <c r="G6639" s="24" t="n">
        <v>1</v>
      </c>
      <c r="H6639" s="13" t="n">
        <v>50</v>
      </c>
      <c r="I6639" s="21" t="n">
        <f>G6639*H6639*7</f>
        <v>350</v>
      </c>
      <c r="J6639" s="13" t="s">
        <v>126</v>
      </c>
      <c r="K6639" s="15" t="n">
        <v>0</v>
      </c>
      <c r="L6639" s="15" t="n">
        <v>0</v>
      </c>
      <c r="M6639" s="15" t="n">
        <v>0</v>
      </c>
      <c r="N6639" s="12" t="n">
        <v>0</v>
      </c>
      <c r="O6639" s="12" t="n">
        <v>0</v>
      </c>
      <c r="P6639" s="12" t="n">
        <v>0</v>
      </c>
      <c r="Q6639" s="23" t="n">
        <f>M6641/H6639</f>
        <v>0.02</v>
      </c>
    </row>
    <row r="6640" ht="22.5" customHeight="1">
      <c r="A6640" s="34"/>
      <c r="B6640" s="20"/>
      <c r="C6640" s="13"/>
      <c r="D6640" s="20"/>
      <c r="E6640" s="20"/>
      <c r="F6640" s="20"/>
      <c r="G6640" s="29"/>
      <c r="H6640" s="20"/>
      <c r="I6640" s="20"/>
      <c r="J6640" s="13" t="s">
        <v>127</v>
      </c>
      <c r="K6640" s="15" t="n">
        <v>10</v>
      </c>
      <c r="L6640" s="15" t="n">
        <v>2</v>
      </c>
      <c r="M6640" s="15" t="n">
        <v>0</v>
      </c>
      <c r="N6640" s="12" t="n">
        <v>0</v>
      </c>
      <c r="O6640" s="12" t="n">
        <v>0</v>
      </c>
      <c r="P6640" s="12" t="n">
        <v>0</v>
      </c>
      <c r="Q6640" s="26"/>
    </row>
    <row r="6641" ht="22.5" customHeight="1">
      <c r="A6641" s="34"/>
      <c r="B6641" s="20"/>
      <c r="C6641" s="13"/>
      <c r="D6641" s="20"/>
      <c r="E6641" s="20"/>
      <c r="F6641" s="20"/>
      <c r="G6641" s="29"/>
      <c r="H6641" s="20"/>
      <c r="I6641" s="20"/>
      <c r="J6641" s="13" t="s">
        <v>128</v>
      </c>
      <c r="K6641" s="15" t="n">
        <v>36</v>
      </c>
      <c r="L6641" s="15" t="n">
        <v>13</v>
      </c>
      <c r="M6641" s="15" t="n">
        <v>1</v>
      </c>
      <c r="N6641" s="12" t="n">
        <v>0.015</v>
      </c>
      <c r="O6641" s="12" t="n">
        <v>0.2</v>
      </c>
      <c r="P6641" s="12" t="n">
        <v>0.2</v>
      </c>
      <c r="Q6641" s="26"/>
    </row>
    <row r="6642" ht="22.5" customHeight="1">
      <c r="A6642" s="34"/>
      <c r="B6642" s="20"/>
      <c r="C6642" s="13" t="n">
        <v>91554853</v>
      </c>
      <c r="D6642" s="13" t="s">
        <v>52</v>
      </c>
      <c r="E6642" s="13" t="s">
        <v>36</v>
      </c>
      <c r="F6642" s="13" t="s">
        <v>21</v>
      </c>
      <c r="G6642" s="24" t="n">
        <v>0.1</v>
      </c>
      <c r="H6642" s="13" t="n">
        <v>200</v>
      </c>
      <c r="I6642" s="21" t="n">
        <f>G6642*H6642*7</f>
        <v>140</v>
      </c>
      <c r="J6642" s="13" t="s">
        <v>126</v>
      </c>
      <c r="K6642" s="15" t="n">
        <v>0</v>
      </c>
      <c r="L6642" s="15" t="n">
        <v>0</v>
      </c>
      <c r="M6642" s="15" t="n">
        <v>0</v>
      </c>
      <c r="N6642" s="12" t="n">
        <v>0</v>
      </c>
      <c r="O6642" s="12" t="n">
        <v>0</v>
      </c>
      <c r="P6642" s="12" t="n">
        <v>0</v>
      </c>
      <c r="Q6642" s="23" t="n">
        <f>M6644/H6642</f>
        <v>0.005</v>
      </c>
    </row>
    <row r="6643" ht="22.5" customHeight="1">
      <c r="A6643" s="34"/>
      <c r="B6643" s="20"/>
      <c r="C6643" s="13"/>
      <c r="D6643" s="20"/>
      <c r="E6643" s="20"/>
      <c r="F6643" s="20"/>
      <c r="G6643" s="29"/>
      <c r="H6643" s="20"/>
      <c r="I6643" s="20"/>
      <c r="J6643" s="13" t="s">
        <v>127</v>
      </c>
      <c r="K6643" s="15" t="n">
        <v>13574</v>
      </c>
      <c r="L6643" s="15" t="n">
        <v>90</v>
      </c>
      <c r="M6643" s="17" t="n">
        <v>1</v>
      </c>
      <c r="N6643" s="12" t="n">
        <v>0</v>
      </c>
      <c r="O6643" s="12" t="n">
        <v>0.3</v>
      </c>
      <c r="P6643" s="12" t="n">
        <v>0.3</v>
      </c>
      <c r="Q6643" s="26"/>
    </row>
    <row r="6644" ht="22.5" customHeight="1">
      <c r="A6644" s="34"/>
      <c r="B6644" s="20"/>
      <c r="C6644" s="13"/>
      <c r="D6644" s="20"/>
      <c r="E6644" s="20"/>
      <c r="F6644" s="20"/>
      <c r="G6644" s="29"/>
      <c r="H6644" s="20"/>
      <c r="I6644" s="20"/>
      <c r="J6644" s="13" t="s">
        <v>128</v>
      </c>
      <c r="K6644" s="15" t="n">
        <v>61394</v>
      </c>
      <c r="L6644" s="15" t="n">
        <v>355</v>
      </c>
      <c r="M6644" s="17" t="n">
        <v>1</v>
      </c>
      <c r="N6644" s="12" t="n">
        <v>0</v>
      </c>
      <c r="O6644" s="12" t="n">
        <v>0.3</v>
      </c>
      <c r="P6644" s="12" t="n">
        <v>0.3</v>
      </c>
      <c r="Q6644" s="26"/>
    </row>
    <row r="6645" ht="22.5" customHeight="1">
      <c r="A6645" s="34"/>
      <c r="B6645" s="20"/>
      <c r="C6645" s="13" t="n">
        <v>91557347</v>
      </c>
      <c r="D6645" s="13" t="s">
        <v>58</v>
      </c>
      <c r="E6645" s="13" t="s">
        <v>14</v>
      </c>
      <c r="F6645" s="13" t="s">
        <v>15</v>
      </c>
      <c r="G6645" s="24" t="n">
        <v>0.5</v>
      </c>
      <c r="H6645" s="13" t="n">
        <v>50</v>
      </c>
      <c r="I6645" s="21" t="n">
        <f>G6645*H6645*7</f>
        <v>175</v>
      </c>
      <c r="J6645" s="13" t="s">
        <v>126</v>
      </c>
      <c r="K6645" s="15" t="n">
        <v>244</v>
      </c>
      <c r="L6645" s="15" t="n">
        <v>3</v>
      </c>
      <c r="M6645" s="15" t="n">
        <v>0</v>
      </c>
      <c r="N6645" s="12" t="n">
        <v>0</v>
      </c>
      <c r="O6645" s="12" t="n">
        <v>0</v>
      </c>
      <c r="P6645" s="12" t="n">
        <v>0</v>
      </c>
      <c r="Q6645" s="23" t="n">
        <f>M6647/H6645</f>
        <v>0.1</v>
      </c>
    </row>
    <row r="6646" ht="22.5" customHeight="1">
      <c r="A6646" s="34"/>
      <c r="B6646" s="20"/>
      <c r="C6646" s="13"/>
      <c r="D6646" s="20"/>
      <c r="E6646" s="20"/>
      <c r="F6646" s="20"/>
      <c r="G6646" s="29"/>
      <c r="H6646" s="20"/>
      <c r="I6646" s="20"/>
      <c r="J6646" s="13" t="s">
        <v>127</v>
      </c>
      <c r="K6646" s="15" t="n">
        <v>9516</v>
      </c>
      <c r="L6646" s="15" t="n">
        <v>295</v>
      </c>
      <c r="M6646" s="15" t="n">
        <v>2</v>
      </c>
      <c r="N6646" s="12" t="n">
        <v>0.005</v>
      </c>
      <c r="O6646" s="12" t="n">
        <v>0.8</v>
      </c>
      <c r="P6646" s="12" t="n">
        <v>1.6</v>
      </c>
      <c r="Q6646" s="26"/>
    </row>
    <row r="6647" ht="22.5" customHeight="1">
      <c r="A6647" s="34"/>
      <c r="B6647" s="20"/>
      <c r="C6647" s="13"/>
      <c r="D6647" s="20"/>
      <c r="E6647" s="20"/>
      <c r="F6647" s="20"/>
      <c r="G6647" s="29"/>
      <c r="H6647" s="20"/>
      <c r="I6647" s="20"/>
      <c r="J6647" s="13" t="s">
        <v>128</v>
      </c>
      <c r="K6647" s="15" t="n">
        <v>42978</v>
      </c>
      <c r="L6647" s="15" t="n">
        <v>1328</v>
      </c>
      <c r="M6647" s="15" t="n">
        <v>5</v>
      </c>
      <c r="N6647" s="12" t="n">
        <v>0.003</v>
      </c>
      <c r="O6647" s="12" t="n">
        <v>0.8</v>
      </c>
      <c r="P6647" s="12" t="n">
        <v>4</v>
      </c>
      <c r="Q6647" s="26"/>
    </row>
    <row r="6648" ht="22.5" customHeight="1">
      <c r="A6648" s="34"/>
      <c r="B6648" s="76" t="s">
        <v>137</v>
      </c>
      <c r="C6648" s="13" t="n">
        <v>91399439</v>
      </c>
      <c r="D6648" s="13" t="s">
        <v>69</v>
      </c>
      <c r="E6648" s="13" t="s">
        <v>42</v>
      </c>
      <c r="F6648" s="13" t="s">
        <v>15</v>
      </c>
      <c r="G6648" s="24" t="n">
        <v>0.1</v>
      </c>
      <c r="H6648" s="13" t="n">
        <v>200</v>
      </c>
      <c r="I6648" s="21" t="n">
        <f>G6648*H6648*7</f>
        <v>140</v>
      </c>
      <c r="J6648" s="13" t="s">
        <v>126</v>
      </c>
      <c r="K6648" s="17" t="n">
        <v>568</v>
      </c>
      <c r="L6648" s="15" t="n">
        <v>32</v>
      </c>
      <c r="M6648" s="17" t="n">
        <v>0</v>
      </c>
      <c r="N6648" s="12" t="n">
        <v>0</v>
      </c>
      <c r="O6648" s="12" t="n">
        <v>0</v>
      </c>
      <c r="P6648" s="12" t="n">
        <v>0</v>
      </c>
      <c r="Q6648" s="23" t="n">
        <f>M6650/H6648</f>
        <v>0.16</v>
      </c>
    </row>
    <row r="6649" ht="22.5" customHeight="1">
      <c r="A6649" s="34"/>
      <c r="B6649" s="34"/>
      <c r="C6649" s="13"/>
      <c r="D6649" s="20"/>
      <c r="E6649" s="20"/>
      <c r="F6649" s="20"/>
      <c r="G6649" s="29"/>
      <c r="H6649" s="20"/>
      <c r="I6649" s="20"/>
      <c r="J6649" s="13" t="s">
        <v>127</v>
      </c>
      <c r="K6649" s="17" t="n">
        <v>120410</v>
      </c>
      <c r="L6649" s="15" t="n">
        <v>17282</v>
      </c>
      <c r="M6649" s="17" t="n">
        <v>30</v>
      </c>
      <c r="N6649" s="12" t="n">
        <v>0</v>
      </c>
      <c r="O6649" s="12" t="n">
        <v>0.1</v>
      </c>
      <c r="P6649" s="12" t="n">
        <v>3</v>
      </c>
      <c r="Q6649" s="26"/>
    </row>
    <row r="6650" ht="22.5" customHeight="1">
      <c r="A6650" s="34"/>
      <c r="B6650" s="34"/>
      <c r="C6650" s="13"/>
      <c r="D6650" s="20"/>
      <c r="E6650" s="20"/>
      <c r="F6650" s="20"/>
      <c r="G6650" s="29"/>
      <c r="H6650" s="20"/>
      <c r="I6650" s="20"/>
      <c r="J6650" s="13" t="s">
        <v>128</v>
      </c>
      <c r="K6650" s="17" t="n">
        <v>330670</v>
      </c>
      <c r="L6650" s="15" t="n">
        <v>35016</v>
      </c>
      <c r="M6650" s="11" t="n">
        <v>32</v>
      </c>
      <c r="N6650" s="12" t="n">
        <v>0</v>
      </c>
      <c r="O6650" s="12" t="n">
        <v>0.1</v>
      </c>
      <c r="P6650" s="12" t="n">
        <v>3.2</v>
      </c>
      <c r="Q6650" s="26"/>
    </row>
    <row r="6651" ht="22.5" customHeight="1">
      <c r="A6651" s="34"/>
      <c r="B6651" s="34"/>
      <c r="C6651" s="13" t="n">
        <v>91399437</v>
      </c>
      <c r="D6651" s="13" t="s">
        <v>70</v>
      </c>
      <c r="E6651" s="13" t="s">
        <v>71</v>
      </c>
      <c r="F6651" s="13" t="s">
        <v>15</v>
      </c>
      <c r="G6651" s="24" t="n">
        <v>0.15</v>
      </c>
      <c r="H6651" s="13" t="n">
        <v>50</v>
      </c>
      <c r="I6651" s="21" t="n">
        <f>G6651*H6651*7</f>
        <v>52.5</v>
      </c>
      <c r="J6651" s="13" t="s">
        <v>126</v>
      </c>
      <c r="K6651" s="17" t="n">
        <v>373</v>
      </c>
      <c r="L6651" s="15" t="n">
        <v>145</v>
      </c>
      <c r="M6651" s="17" t="n">
        <v>9</v>
      </c>
      <c r="N6651" s="12" t="n">
        <v>0.009</v>
      </c>
      <c r="O6651" s="12" t="n">
        <v>0.15</v>
      </c>
      <c r="P6651" s="12" t="n">
        <v>1.35</v>
      </c>
      <c r="Q6651" s="23" t="n">
        <f>M6653/H6651</f>
        <v>1</v>
      </c>
    </row>
    <row r="6652" ht="22.5" customHeight="1">
      <c r="A6652" s="34"/>
      <c r="B6652" s="34"/>
      <c r="C6652" s="13"/>
      <c r="D6652" s="20"/>
      <c r="E6652" s="20"/>
      <c r="F6652" s="20"/>
      <c r="G6652" s="29"/>
      <c r="H6652" s="20"/>
      <c r="I6652" s="20"/>
      <c r="J6652" s="13" t="s">
        <v>127</v>
      </c>
      <c r="K6652" s="17" t="n">
        <v>7336</v>
      </c>
      <c r="L6652" s="15" t="n">
        <v>3687</v>
      </c>
      <c r="M6652" s="15" t="n">
        <v>50</v>
      </c>
      <c r="N6652" s="12" t="n">
        <v>0.002</v>
      </c>
      <c r="O6652" s="12" t="n">
        <v>0.15</v>
      </c>
      <c r="P6652" s="12" t="n">
        <v>7.5</v>
      </c>
      <c r="Q6652" s="26"/>
    </row>
    <row r="6653" ht="22.5" customHeight="1">
      <c r="A6653" s="34"/>
      <c r="B6653" s="34"/>
      <c r="C6653" s="13"/>
      <c r="D6653" s="20"/>
      <c r="E6653" s="20"/>
      <c r="F6653" s="20"/>
      <c r="G6653" s="29"/>
      <c r="H6653" s="20"/>
      <c r="I6653" s="20"/>
      <c r="J6653" s="13" t="s">
        <v>128</v>
      </c>
      <c r="K6653" s="17" t="n">
        <v>40380</v>
      </c>
      <c r="L6653" s="15" t="n">
        <v>16030</v>
      </c>
      <c r="M6653" s="15" t="n">
        <v>50</v>
      </c>
      <c r="N6653" s="12" t="n">
        <v>0</v>
      </c>
      <c r="O6653" s="12" t="n">
        <v>0.15</v>
      </c>
      <c r="P6653" s="12" t="n">
        <v>7.5</v>
      </c>
      <c r="Q6653" s="26"/>
    </row>
    <row r="6654" ht="22.5" customHeight="1">
      <c r="A6654" s="34"/>
      <c r="B6654" s="34"/>
      <c r="C6654" s="13" t="n">
        <v>5556054</v>
      </c>
      <c r="D6654" s="13" t="s">
        <v>72</v>
      </c>
      <c r="E6654" s="13" t="s">
        <v>36</v>
      </c>
      <c r="F6654" s="13" t="s">
        <v>15</v>
      </c>
      <c r="G6654" s="24" t="n">
        <v>0.8</v>
      </c>
      <c r="H6654" s="13" t="n">
        <v>100</v>
      </c>
      <c r="I6654" s="21" t="n">
        <f>G6654*H6654*7</f>
        <v>560</v>
      </c>
      <c r="J6654" s="13" t="s">
        <v>126</v>
      </c>
      <c r="K6654" s="17" t="n">
        <v>694</v>
      </c>
      <c r="L6654" s="15" t="n">
        <v>23</v>
      </c>
      <c r="M6654" s="17" t="n">
        <v>0</v>
      </c>
      <c r="N6654" s="12" t="n">
        <v>0</v>
      </c>
      <c r="O6654" s="12" t="n">
        <v>0</v>
      </c>
      <c r="P6654" s="12" t="n">
        <v>0</v>
      </c>
      <c r="Q6654" s="23" t="n">
        <f>M6656/H6654</f>
        <v>0.02</v>
      </c>
    </row>
    <row r="6655" ht="22.5" customHeight="1">
      <c r="A6655" s="34"/>
      <c r="B6655" s="34"/>
      <c r="C6655" s="13"/>
      <c r="D6655" s="20"/>
      <c r="E6655" s="20"/>
      <c r="F6655" s="20"/>
      <c r="G6655" s="29"/>
      <c r="H6655" s="20"/>
      <c r="I6655" s="20"/>
      <c r="J6655" s="13" t="s">
        <v>127</v>
      </c>
      <c r="K6655" s="17" t="n">
        <v>7485</v>
      </c>
      <c r="L6655" s="15" t="n">
        <v>478</v>
      </c>
      <c r="M6655" s="17" t="n">
        <v>1</v>
      </c>
      <c r="N6655" s="12" t="n">
        <v>0.002</v>
      </c>
      <c r="O6655" s="12" t="n">
        <v>0.75</v>
      </c>
      <c r="P6655" s="12" t="n">
        <v>0.75</v>
      </c>
      <c r="Q6655" s="26"/>
    </row>
    <row r="6656" ht="22.5" customHeight="1">
      <c r="A6656" s="34"/>
      <c r="B6656" s="34"/>
      <c r="C6656" s="13"/>
      <c r="D6656" s="20"/>
      <c r="E6656" s="20"/>
      <c r="F6656" s="20"/>
      <c r="G6656" s="29"/>
      <c r="H6656" s="20"/>
      <c r="I6656" s="20"/>
      <c r="J6656" s="13" t="s">
        <v>128</v>
      </c>
      <c r="K6656" s="17" t="n">
        <v>20572</v>
      </c>
      <c r="L6656" s="15" t="n">
        <v>965</v>
      </c>
      <c r="M6656" s="17" t="n">
        <v>2</v>
      </c>
      <c r="N6656" s="12" t="n">
        <v>0.002</v>
      </c>
      <c r="O6656" s="12" t="n">
        <v>0.75</v>
      </c>
      <c r="P6656" s="12" t="n">
        <v>1.5</v>
      </c>
      <c r="Q6656" s="26"/>
    </row>
    <row r="6657" ht="22.5" customHeight="1">
      <c r="A6657" s="34"/>
      <c r="B6657" s="34"/>
      <c r="C6657" s="13" t="n">
        <v>8628042</v>
      </c>
      <c r="D6657" s="13" t="s">
        <v>28</v>
      </c>
      <c r="E6657" s="13" t="s">
        <v>14</v>
      </c>
      <c r="F6657" s="13" t="s">
        <v>26</v>
      </c>
      <c r="G6657" s="24" t="n">
        <v>0.48</v>
      </c>
      <c r="H6657" s="13" t="n">
        <v>500</v>
      </c>
      <c r="I6657" s="21" t="n">
        <f>G6657*H6657*7</f>
        <v>1680</v>
      </c>
      <c r="J6657" s="13" t="s">
        <v>126</v>
      </c>
      <c r="K6657" s="17" t="n">
        <v>3370</v>
      </c>
      <c r="L6657" s="15" t="n">
        <v>1792</v>
      </c>
      <c r="M6657" s="17" t="n">
        <v>35</v>
      </c>
      <c r="N6657" s="12" t="n">
        <v>0.02</v>
      </c>
      <c r="O6657" s="12" t="n">
        <v>1.26</v>
      </c>
      <c r="P6657" s="12" t="n">
        <v>44.25</v>
      </c>
      <c r="Q6657" s="23" t="n">
        <f>M6659/H6657</f>
        <v>1.196</v>
      </c>
    </row>
    <row r="6658" ht="22.5" customHeight="1">
      <c r="A6658" s="34"/>
      <c r="B6658" s="34"/>
      <c r="C6658" s="13"/>
      <c r="D6658" s="20"/>
      <c r="E6658" s="20"/>
      <c r="F6658" s="20"/>
      <c r="G6658" s="29"/>
      <c r="H6658" s="20"/>
      <c r="I6658" s="20"/>
      <c r="J6658" s="13" t="s">
        <v>127</v>
      </c>
      <c r="K6658" s="17" t="n">
        <v>12533</v>
      </c>
      <c r="L6658" s="15" t="n">
        <v>6772</v>
      </c>
      <c r="M6658" s="17" t="n">
        <v>219</v>
      </c>
      <c r="N6658" s="12" t="n">
        <v>0.02</v>
      </c>
      <c r="O6658" s="12" t="n">
        <v>0.55</v>
      </c>
      <c r="P6658" s="12" t="n">
        <v>119.99</v>
      </c>
      <c r="Q6658" s="26"/>
    </row>
    <row r="6659" ht="22.5" customHeight="1">
      <c r="A6659" s="34"/>
      <c r="B6659" s="34"/>
      <c r="C6659" s="13"/>
      <c r="D6659" s="20"/>
      <c r="E6659" s="20"/>
      <c r="F6659" s="20"/>
      <c r="G6659" s="29"/>
      <c r="H6659" s="20"/>
      <c r="I6659" s="20"/>
      <c r="J6659" s="13" t="s">
        <v>128</v>
      </c>
      <c r="K6659" s="17" t="n">
        <v>432733</v>
      </c>
      <c r="L6659" s="15" t="n">
        <v>15595</v>
      </c>
      <c r="M6659" s="11" t="n">
        <v>598</v>
      </c>
      <c r="N6659" s="12" t="n">
        <v>0.02</v>
      </c>
      <c r="O6659" s="12" t="n">
        <v>0.42</v>
      </c>
      <c r="P6659" s="12" t="n">
        <v>253.33</v>
      </c>
      <c r="Q6659" s="26"/>
    </row>
    <row r="6660" ht="22.5" customHeight="1">
      <c r="A6660" s="34"/>
      <c r="B6660" s="34"/>
      <c r="C6660" s="13" t="n">
        <v>9297014</v>
      </c>
      <c r="D6660" s="13" t="s">
        <v>13</v>
      </c>
      <c r="E6660" s="13" t="s">
        <v>14</v>
      </c>
      <c r="F6660" s="13" t="s">
        <v>26</v>
      </c>
      <c r="G6660" s="24" t="n">
        <v>0.19</v>
      </c>
      <c r="H6660" s="13" t="n">
        <v>300</v>
      </c>
      <c r="I6660" s="21" t="n">
        <f>G6660*H6660*7</f>
        <v>399</v>
      </c>
      <c r="J6660" s="13" t="s">
        <v>126</v>
      </c>
      <c r="K6660" s="17" t="n">
        <v>4111</v>
      </c>
      <c r="L6660" s="15" t="n">
        <v>400</v>
      </c>
      <c r="M6660" s="17" t="n">
        <v>30</v>
      </c>
      <c r="N6660" s="12" t="n">
        <v>0.03</v>
      </c>
      <c r="O6660" s="12" t="n">
        <v>0.45</v>
      </c>
      <c r="P6660" s="12" t="n">
        <v>13.6</v>
      </c>
      <c r="Q6660" s="23" t="n">
        <f>M6662/H6660</f>
        <v>0.686666666666667</v>
      </c>
    </row>
    <row r="6661" ht="22.5" customHeight="1">
      <c r="A6661" s="34"/>
      <c r="B6661" s="34"/>
      <c r="C6661" s="13"/>
      <c r="D6661" s="20"/>
      <c r="E6661" s="20"/>
      <c r="F6661" s="20"/>
      <c r="G6661" s="29"/>
      <c r="H6661" s="20"/>
      <c r="I6661" s="20"/>
      <c r="J6661" s="13" t="s">
        <v>127</v>
      </c>
      <c r="K6661" s="17" t="n">
        <v>19001</v>
      </c>
      <c r="L6661" s="15" t="n">
        <v>1364</v>
      </c>
      <c r="M6661" s="11" t="n">
        <v>131</v>
      </c>
      <c r="N6661" s="12" t="n">
        <v>0.03</v>
      </c>
      <c r="O6661" s="12" t="n">
        <v>0.32</v>
      </c>
      <c r="P6661" s="12" t="n">
        <v>41.31</v>
      </c>
      <c r="Q6661" s="26"/>
    </row>
    <row r="6662" ht="22.5" customHeight="1">
      <c r="A6662" s="34"/>
      <c r="B6662" s="34"/>
      <c r="C6662" s="13"/>
      <c r="D6662" s="20"/>
      <c r="E6662" s="20"/>
      <c r="F6662" s="20"/>
      <c r="G6662" s="29"/>
      <c r="H6662" s="20"/>
      <c r="I6662" s="20"/>
      <c r="J6662" s="13" t="s">
        <v>128</v>
      </c>
      <c r="K6662" s="17" t="n">
        <v>24990</v>
      </c>
      <c r="L6662" s="15" t="n">
        <v>1951</v>
      </c>
      <c r="M6662" s="11" t="n">
        <v>206</v>
      </c>
      <c r="N6662" s="12" t="n">
        <v>0.03</v>
      </c>
      <c r="O6662" s="12" t="n">
        <v>0.27</v>
      </c>
      <c r="P6662" s="12" t="n">
        <v>55.55</v>
      </c>
      <c r="Q6662" s="26"/>
    </row>
    <row r="6663" ht="22.5" customHeight="1">
      <c r="A6663" s="34"/>
      <c r="B6663" s="34"/>
      <c r="C6663" s="13" t="n">
        <v>7815836</v>
      </c>
      <c r="D6663" s="13" t="s">
        <v>73</v>
      </c>
      <c r="E6663" s="13" t="s">
        <v>36</v>
      </c>
      <c r="F6663" s="13" t="s">
        <v>15</v>
      </c>
      <c r="G6663" s="24" t="n">
        <v>0.08</v>
      </c>
      <c r="H6663" s="13" t="n">
        <v>12000</v>
      </c>
      <c r="I6663" s="21" t="n">
        <f>G6663*H6663*7</f>
        <v>6720</v>
      </c>
      <c r="J6663" s="13" t="s">
        <v>126</v>
      </c>
      <c r="K6663" s="17" t="n">
        <v>16613</v>
      </c>
      <c r="L6663" s="15" t="n">
        <v>3344</v>
      </c>
      <c r="M6663" s="17" t="n">
        <v>83</v>
      </c>
      <c r="N6663" s="12" t="n">
        <v>0.002</v>
      </c>
      <c r="O6663" s="12" t="n">
        <v>0.097</v>
      </c>
      <c r="P6663" s="12" t="n">
        <v>8.015</v>
      </c>
      <c r="Q6663" s="23" t="n">
        <f>M6665/H6663</f>
        <v>0.166916666666667</v>
      </c>
    </row>
    <row r="6664" ht="22.5" customHeight="1">
      <c r="A6664" s="34"/>
      <c r="B6664" s="34"/>
      <c r="C6664" s="13"/>
      <c r="D6664" s="20"/>
      <c r="E6664" s="20"/>
      <c r="F6664" s="20"/>
      <c r="G6664" s="29"/>
      <c r="H6664" s="20"/>
      <c r="I6664" s="20"/>
      <c r="J6664" s="13" t="s">
        <v>127</v>
      </c>
      <c r="K6664" s="17" t="n">
        <v>185521</v>
      </c>
      <c r="L6664" s="15" t="n">
        <v>39320</v>
      </c>
      <c r="M6664" s="17" t="n">
        <v>775</v>
      </c>
      <c r="N6664" s="12" t="n">
        <v>0.002</v>
      </c>
      <c r="O6664" s="12" t="n">
        <v>0.094</v>
      </c>
      <c r="P6664" s="12" t="n">
        <v>73</v>
      </c>
      <c r="Q6664" s="26"/>
    </row>
    <row r="6665" ht="22.5" customHeight="1">
      <c r="A6665" s="34"/>
      <c r="B6665" s="34"/>
      <c r="C6665" s="13"/>
      <c r="D6665" s="20"/>
      <c r="E6665" s="20"/>
      <c r="F6665" s="20"/>
      <c r="G6665" s="29"/>
      <c r="H6665" s="20"/>
      <c r="I6665" s="20"/>
      <c r="J6665" s="13" t="s">
        <v>128</v>
      </c>
      <c r="K6665" s="17" t="n">
        <v>435089</v>
      </c>
      <c r="L6665" s="15" t="n">
        <v>87601</v>
      </c>
      <c r="M6665" s="17" t="n">
        <v>2003</v>
      </c>
      <c r="N6665" s="12" t="n">
        <v>0.002</v>
      </c>
      <c r="O6665" s="12" t="n">
        <v>0.095</v>
      </c>
      <c r="P6665" s="12" t="n">
        <v>189.985</v>
      </c>
      <c r="Q6665" s="26"/>
    </row>
    <row r="6666" ht="22.5" customHeight="1">
      <c r="A6666" s="34"/>
      <c r="B6666" s="34"/>
      <c r="C6666" s="13" t="n">
        <v>8312006</v>
      </c>
      <c r="D6666" s="13" t="s">
        <v>92</v>
      </c>
      <c r="E6666" s="13" t="s">
        <v>14</v>
      </c>
      <c r="F6666" s="13" t="s">
        <v>15</v>
      </c>
      <c r="G6666" s="24" t="n">
        <v>0.12</v>
      </c>
      <c r="H6666" s="14" t="n">
        <v>50</v>
      </c>
      <c r="I6666" s="21" t="n">
        <f>G6666*H6666*7</f>
        <v>42</v>
      </c>
      <c r="J6666" s="13" t="s">
        <v>126</v>
      </c>
      <c r="K6666" s="17" t="n">
        <v>5</v>
      </c>
      <c r="L6666" s="17" t="n">
        <v>4</v>
      </c>
      <c r="M6666" s="17" t="n">
        <v>0</v>
      </c>
      <c r="N6666" s="12" t="n">
        <v>0</v>
      </c>
      <c r="O6666" s="12" t="n">
        <v>0</v>
      </c>
      <c r="P6666" s="12" t="n">
        <v>0</v>
      </c>
      <c r="Q6666" s="23" t="n">
        <f>M6668/H6666</f>
        <v>0.74</v>
      </c>
    </row>
    <row r="6667" ht="22.5" customHeight="1">
      <c r="A6667" s="34"/>
      <c r="B6667" s="34"/>
      <c r="C6667" s="13"/>
      <c r="D6667" s="20"/>
      <c r="E6667" s="20"/>
      <c r="F6667" s="20"/>
      <c r="G6667" s="29"/>
      <c r="H6667" s="29"/>
      <c r="I6667" s="20"/>
      <c r="J6667" s="13" t="s">
        <v>127</v>
      </c>
      <c r="K6667" s="17" t="n">
        <v>6596</v>
      </c>
      <c r="L6667" s="15" t="n">
        <v>2138</v>
      </c>
      <c r="M6667" s="17" t="n">
        <v>31</v>
      </c>
      <c r="N6667" s="12" t="n">
        <v>0.002</v>
      </c>
      <c r="O6667" s="12" t="n">
        <v>0.12</v>
      </c>
      <c r="P6667" s="12" t="n">
        <v>3.72</v>
      </c>
      <c r="Q6667" s="26"/>
    </row>
    <row r="6668" ht="22.5" customHeight="1">
      <c r="A6668" s="34"/>
      <c r="B6668" s="34"/>
      <c r="C6668" s="13"/>
      <c r="D6668" s="20"/>
      <c r="E6668" s="20"/>
      <c r="F6668" s="20"/>
      <c r="G6668" s="29"/>
      <c r="H6668" s="29"/>
      <c r="I6668" s="20"/>
      <c r="J6668" s="13" t="s">
        <v>128</v>
      </c>
      <c r="K6668" s="17" t="n">
        <v>15166</v>
      </c>
      <c r="L6668" s="15" t="n">
        <v>3678</v>
      </c>
      <c r="M6668" s="17" t="n">
        <v>37</v>
      </c>
      <c r="N6668" s="12" t="n">
        <v>0.001</v>
      </c>
      <c r="O6668" s="12" t="n">
        <v>0.12</v>
      </c>
      <c r="P6668" s="12" t="n">
        <v>4.44</v>
      </c>
      <c r="Q6668" s="26"/>
    </row>
    <row r="6669" ht="22.5" customHeight="1">
      <c r="A6669" s="34"/>
      <c r="B6669" s="34"/>
      <c r="C6669" s="13" t="n">
        <v>91467820</v>
      </c>
      <c r="D6669" s="13" t="s">
        <v>74</v>
      </c>
      <c r="E6669" s="13" t="s">
        <v>36</v>
      </c>
      <c r="F6669" s="13" t="s">
        <v>15</v>
      </c>
      <c r="G6669" s="24" t="n">
        <v>0.1</v>
      </c>
      <c r="H6669" s="14" t="n">
        <v>300</v>
      </c>
      <c r="I6669" s="21" t="n">
        <f>G6669*H6669*7</f>
        <v>210</v>
      </c>
      <c r="J6669" s="13" t="s">
        <v>126</v>
      </c>
      <c r="K6669" s="17" t="n">
        <v>838</v>
      </c>
      <c r="L6669" s="15" t="n">
        <v>118</v>
      </c>
      <c r="M6669" s="17" t="n">
        <v>3</v>
      </c>
      <c r="N6669" s="12" t="n">
        <v>0.003</v>
      </c>
      <c r="O6669" s="12" t="n">
        <v>0.1</v>
      </c>
      <c r="P6669" s="12" t="n">
        <v>0.3</v>
      </c>
      <c r="Q6669" s="23" t="n">
        <f>M6671/H6669</f>
        <v>0.666666666666667</v>
      </c>
    </row>
    <row r="6670" ht="22.5" customHeight="1">
      <c r="A6670" s="34"/>
      <c r="B6670" s="34"/>
      <c r="C6670" s="13"/>
      <c r="D6670" s="20"/>
      <c r="E6670" s="20"/>
      <c r="F6670" s="20"/>
      <c r="G6670" s="29"/>
      <c r="H6670" s="29"/>
      <c r="I6670" s="20"/>
      <c r="J6670" s="13" t="s">
        <v>127</v>
      </c>
      <c r="K6670" s="17" t="n">
        <v>143363</v>
      </c>
      <c r="L6670" s="15" t="n">
        <v>36555</v>
      </c>
      <c r="M6670" s="17" t="n">
        <v>200</v>
      </c>
      <c r="N6670" s="12" t="n">
        <v>0.001</v>
      </c>
      <c r="O6670" s="12" t="n">
        <v>0.1</v>
      </c>
      <c r="P6670" s="12" t="n">
        <v>20</v>
      </c>
      <c r="Q6670" s="26"/>
    </row>
    <row r="6671" ht="22.5" customHeight="1">
      <c r="A6671" s="34"/>
      <c r="B6671" s="34"/>
      <c r="C6671" s="13"/>
      <c r="D6671" s="20"/>
      <c r="E6671" s="20"/>
      <c r="F6671" s="20"/>
      <c r="G6671" s="29"/>
      <c r="H6671" s="29"/>
      <c r="I6671" s="20"/>
      <c r="J6671" s="13" t="s">
        <v>128</v>
      </c>
      <c r="K6671" s="17" t="n">
        <v>195961</v>
      </c>
      <c r="L6671" s="15" t="n">
        <v>44092</v>
      </c>
      <c r="M6671" s="17" t="n">
        <v>200</v>
      </c>
      <c r="N6671" s="12" t="n">
        <v>0</v>
      </c>
      <c r="O6671" s="12" t="n">
        <v>0.1</v>
      </c>
      <c r="P6671" s="12" t="n">
        <v>20</v>
      </c>
      <c r="Q6671" s="26"/>
    </row>
    <row r="6672" ht="22.5" customHeight="1">
      <c r="A6672" s="34"/>
      <c r="B6672" s="34"/>
      <c r="C6672" s="13" t="n">
        <v>91467821</v>
      </c>
      <c r="D6672" s="13" t="s">
        <v>74</v>
      </c>
      <c r="E6672" s="13" t="s">
        <v>17</v>
      </c>
      <c r="F6672" s="13" t="s">
        <v>15</v>
      </c>
      <c r="G6672" s="24" t="n">
        <v>0.17</v>
      </c>
      <c r="H6672" s="14" t="n">
        <v>100</v>
      </c>
      <c r="I6672" s="21" t="n">
        <f>G6672*H6672*7</f>
        <v>119</v>
      </c>
      <c r="J6672" s="13" t="s">
        <v>126</v>
      </c>
      <c r="K6672" s="17" t="n">
        <v>2642</v>
      </c>
      <c r="L6672" s="17" t="n">
        <v>385</v>
      </c>
      <c r="M6672" s="17" t="n">
        <v>4</v>
      </c>
      <c r="N6672" s="12" t="n">
        <v>0.002</v>
      </c>
      <c r="O6672" s="12" t="n">
        <v>0.17</v>
      </c>
      <c r="P6672" s="12" t="n">
        <v>0.68</v>
      </c>
      <c r="Q6672" s="23" t="n">
        <f>M6674/H6672</f>
        <v>1</v>
      </c>
    </row>
    <row r="6673" ht="22.5" customHeight="1">
      <c r="A6673" s="34"/>
      <c r="B6673" s="34"/>
      <c r="C6673" s="13"/>
      <c r="D6673" s="20"/>
      <c r="E6673" s="20"/>
      <c r="F6673" s="20"/>
      <c r="G6673" s="29"/>
      <c r="H6673" s="29"/>
      <c r="I6673" s="20"/>
      <c r="J6673" s="13" t="s">
        <v>127</v>
      </c>
      <c r="K6673" s="17" t="n">
        <v>47723</v>
      </c>
      <c r="L6673" s="15" t="n">
        <v>8168</v>
      </c>
      <c r="M6673" s="17" t="n">
        <v>57</v>
      </c>
      <c r="N6673" s="12" t="n">
        <v>0.001</v>
      </c>
      <c r="O6673" s="12" t="n">
        <v>0.17</v>
      </c>
      <c r="P6673" s="12" t="n">
        <v>9.69</v>
      </c>
      <c r="Q6673" s="26"/>
    </row>
    <row r="6674" ht="22.5" customHeight="1">
      <c r="A6674" s="34"/>
      <c r="B6674" s="34"/>
      <c r="C6674" s="13"/>
      <c r="D6674" s="20"/>
      <c r="E6674" s="20"/>
      <c r="F6674" s="20"/>
      <c r="G6674" s="29"/>
      <c r="H6674" s="29"/>
      <c r="I6674" s="20"/>
      <c r="J6674" s="13" t="s">
        <v>128</v>
      </c>
      <c r="K6674" s="17" t="n">
        <v>119272</v>
      </c>
      <c r="L6674" s="15" t="n">
        <v>17696</v>
      </c>
      <c r="M6674" s="17" t="n">
        <v>100</v>
      </c>
      <c r="N6674" s="12" t="n">
        <v>0.001</v>
      </c>
      <c r="O6674" s="12" t="n">
        <v>0.17</v>
      </c>
      <c r="P6674" s="12" t="n">
        <v>17</v>
      </c>
      <c r="Q6674" s="26"/>
    </row>
    <row r="6675" ht="22.5" customHeight="1">
      <c r="A6675" s="34"/>
      <c r="B6675" s="34"/>
      <c r="C6675" s="13" t="n">
        <v>10295313</v>
      </c>
      <c r="D6675" s="13" t="s">
        <v>92</v>
      </c>
      <c r="E6675" s="13" t="s">
        <v>14</v>
      </c>
      <c r="F6675" s="13" t="s">
        <v>15</v>
      </c>
      <c r="G6675" s="24" t="n">
        <v>3</v>
      </c>
      <c r="H6675" s="14" t="n">
        <v>100</v>
      </c>
      <c r="I6675" s="21" t="n">
        <f>G6675*H6675*7</f>
        <v>2100</v>
      </c>
      <c r="J6675" s="13" t="s">
        <v>126</v>
      </c>
      <c r="K6675" s="17" t="n">
        <v>2</v>
      </c>
      <c r="L6675" s="17" t="n">
        <v>0</v>
      </c>
      <c r="M6675" s="17" t="n">
        <v>0</v>
      </c>
      <c r="N6675" s="12" t="n">
        <v>0</v>
      </c>
      <c r="O6675" s="12" t="n">
        <v>0</v>
      </c>
      <c r="P6675" s="12" t="n">
        <v>0</v>
      </c>
      <c r="Q6675" s="23" t="n">
        <f>M6677/H6675</f>
        <v>0</v>
      </c>
    </row>
    <row r="6676" ht="22.5" customHeight="1">
      <c r="A6676" s="34"/>
      <c r="B6676" s="34"/>
      <c r="C6676" s="13"/>
      <c r="D6676" s="20"/>
      <c r="E6676" s="20"/>
      <c r="F6676" s="20"/>
      <c r="G6676" s="29"/>
      <c r="H6676" s="29"/>
      <c r="I6676" s="20"/>
      <c r="J6676" s="13" t="s">
        <v>127</v>
      </c>
      <c r="K6676" s="17" t="n">
        <v>554</v>
      </c>
      <c r="L6676" s="17" t="n">
        <v>0</v>
      </c>
      <c r="M6676" s="17" t="n">
        <v>0</v>
      </c>
      <c r="N6676" s="12" t="n">
        <v>0</v>
      </c>
      <c r="O6676" s="12" t="n">
        <v>0</v>
      </c>
      <c r="P6676" s="12" t="n">
        <v>0</v>
      </c>
      <c r="Q6676" s="26"/>
    </row>
    <row r="6677" ht="22.5" customHeight="1">
      <c r="A6677" s="34"/>
      <c r="B6677" s="34"/>
      <c r="C6677" s="13"/>
      <c r="D6677" s="20"/>
      <c r="E6677" s="20"/>
      <c r="F6677" s="20"/>
      <c r="G6677" s="29"/>
      <c r="H6677" s="29"/>
      <c r="I6677" s="20"/>
      <c r="J6677" s="13" t="s">
        <v>128</v>
      </c>
      <c r="K6677" s="17" t="n">
        <v>885</v>
      </c>
      <c r="L6677" s="17" t="n">
        <v>0</v>
      </c>
      <c r="M6677" s="17" t="n">
        <v>0</v>
      </c>
      <c r="N6677" s="12" t="n">
        <v>0</v>
      </c>
      <c r="O6677" s="12" t="n">
        <v>0</v>
      </c>
      <c r="P6677" s="12" t="n">
        <v>0</v>
      </c>
      <c r="Q6677" s="26"/>
    </row>
    <row r="6678" ht="22.5" customHeight="1">
      <c r="A6678" s="34"/>
      <c r="B6678" s="34"/>
      <c r="C6678" s="13" t="n">
        <v>91496145</v>
      </c>
      <c r="D6678" s="13" t="s">
        <v>74</v>
      </c>
      <c r="E6678" s="13" t="s">
        <v>71</v>
      </c>
      <c r="F6678" s="13" t="s">
        <v>15</v>
      </c>
      <c r="G6678" s="24" t="n">
        <v>0.14</v>
      </c>
      <c r="H6678" s="14" t="n">
        <v>50</v>
      </c>
      <c r="I6678" s="21" t="n">
        <f>G6678*H6678*7</f>
        <v>49</v>
      </c>
      <c r="J6678" s="13" t="s">
        <v>126</v>
      </c>
      <c r="K6678" s="17" t="n">
        <v>858</v>
      </c>
      <c r="L6678" s="17" t="n">
        <v>102</v>
      </c>
      <c r="M6678" s="17" t="n">
        <v>1</v>
      </c>
      <c r="N6678" s="12" t="n">
        <v>0.001</v>
      </c>
      <c r="O6678" s="12" t="n">
        <v>0.15</v>
      </c>
      <c r="P6678" s="12" t="n">
        <v>0.15</v>
      </c>
      <c r="Q6678" s="23" t="n">
        <f>M6680/H6678</f>
        <v>1</v>
      </c>
    </row>
    <row r="6679" ht="22.5" customHeight="1">
      <c r="A6679" s="34"/>
      <c r="B6679" s="34"/>
      <c r="C6679" s="13"/>
      <c r="D6679" s="20"/>
      <c r="E6679" s="20"/>
      <c r="F6679" s="20"/>
      <c r="G6679" s="29"/>
      <c r="H6679" s="29"/>
      <c r="I6679" s="20"/>
      <c r="J6679" s="13" t="s">
        <v>127</v>
      </c>
      <c r="K6679" s="17" t="n">
        <v>44647</v>
      </c>
      <c r="L6679" s="15" t="n">
        <v>9598</v>
      </c>
      <c r="M6679" s="17" t="n">
        <v>50</v>
      </c>
      <c r="N6679" s="12" t="n">
        <v>0.001</v>
      </c>
      <c r="O6679" s="12" t="n">
        <v>0.15</v>
      </c>
      <c r="P6679" s="12" t="n">
        <v>7.5</v>
      </c>
      <c r="Q6679" s="26"/>
    </row>
    <row r="6680" ht="22.5" customHeight="1">
      <c r="A6680" s="34"/>
      <c r="B6680" s="34"/>
      <c r="C6680" s="13"/>
      <c r="D6680" s="20"/>
      <c r="E6680" s="20"/>
      <c r="F6680" s="20"/>
      <c r="G6680" s="29"/>
      <c r="H6680" s="29"/>
      <c r="I6680" s="20"/>
      <c r="J6680" s="13" t="s">
        <v>128</v>
      </c>
      <c r="K6680" s="17" t="n">
        <v>89916</v>
      </c>
      <c r="L6680" s="15" t="n">
        <v>16436</v>
      </c>
      <c r="M6680" s="17" t="n">
        <v>50</v>
      </c>
      <c r="N6680" s="12" t="n">
        <v>0</v>
      </c>
      <c r="O6680" s="12" t="n">
        <v>0.15</v>
      </c>
      <c r="P6680" s="12" t="n">
        <v>7.5</v>
      </c>
      <c r="Q6680" s="26"/>
    </row>
    <row r="6681" ht="22.5" customHeight="1">
      <c r="A6681" s="34"/>
      <c r="B6681" s="34"/>
      <c r="C6681" s="13" t="n">
        <v>91496146</v>
      </c>
      <c r="D6681" s="13" t="s">
        <v>74</v>
      </c>
      <c r="E6681" s="13" t="s">
        <v>46</v>
      </c>
      <c r="F6681" s="13" t="s">
        <v>15</v>
      </c>
      <c r="G6681" s="24" t="n">
        <v>0.14</v>
      </c>
      <c r="H6681" s="14" t="n">
        <v>200</v>
      </c>
      <c r="I6681" s="21" t="n">
        <f>G6681*H6681*7</f>
        <v>196</v>
      </c>
      <c r="J6681" s="13" t="s">
        <v>126</v>
      </c>
      <c r="K6681" s="17" t="n">
        <v>777</v>
      </c>
      <c r="L6681" s="17" t="n">
        <v>229</v>
      </c>
      <c r="M6681" s="17" t="n">
        <v>6</v>
      </c>
      <c r="N6681" s="12" t="n">
        <v>0.004</v>
      </c>
      <c r="O6681" s="12" t="n">
        <v>0.14</v>
      </c>
      <c r="P6681" s="12" t="n">
        <v>0.84</v>
      </c>
      <c r="Q6681" s="23" t="n">
        <f>M6683/H6681</f>
        <v>0.965</v>
      </c>
    </row>
    <row r="6682" ht="22.5" customHeight="1">
      <c r="A6682" s="34"/>
      <c r="B6682" s="34"/>
      <c r="C6682" s="13"/>
      <c r="D6682" s="20"/>
      <c r="E6682" s="20"/>
      <c r="F6682" s="20"/>
      <c r="G6682" s="29"/>
      <c r="H6682" s="29"/>
      <c r="I6682" s="20"/>
      <c r="J6682" s="13" t="s">
        <v>127</v>
      </c>
      <c r="K6682" s="17" t="n">
        <v>23697</v>
      </c>
      <c r="L6682" s="15" t="n">
        <v>6226</v>
      </c>
      <c r="M6682" s="17" t="n">
        <v>138</v>
      </c>
      <c r="N6682" s="12" t="n">
        <v>0.003</v>
      </c>
      <c r="O6682" s="12" t="n">
        <v>0.14</v>
      </c>
      <c r="P6682" s="12" t="n">
        <v>19.32</v>
      </c>
      <c r="Q6682" s="26"/>
    </row>
    <row r="6683" ht="22.5" customHeight="1">
      <c r="A6683" s="34"/>
      <c r="B6683" s="34"/>
      <c r="C6683" s="13"/>
      <c r="D6683" s="20"/>
      <c r="E6683" s="20"/>
      <c r="F6683" s="20"/>
      <c r="G6683" s="29"/>
      <c r="H6683" s="29"/>
      <c r="I6683" s="20"/>
      <c r="J6683" s="13" t="s">
        <v>128</v>
      </c>
      <c r="K6683" s="17" t="n">
        <v>54048</v>
      </c>
      <c r="L6683" s="15" t="n">
        <v>12593</v>
      </c>
      <c r="M6683" s="17" t="n">
        <v>193</v>
      </c>
      <c r="N6683" s="12" t="n">
        <v>0.002</v>
      </c>
      <c r="O6683" s="12" t="n">
        <v>0.14</v>
      </c>
      <c r="P6683" s="12" t="n">
        <v>27.02</v>
      </c>
      <c r="Q6683" s="26"/>
    </row>
    <row r="6684" ht="22.5" customHeight="1">
      <c r="A6684" s="34"/>
      <c r="B6684" s="34"/>
      <c r="C6684" s="13" t="n">
        <v>91496147</v>
      </c>
      <c r="D6684" s="13" t="s">
        <v>74</v>
      </c>
      <c r="E6684" s="13" t="s">
        <v>11</v>
      </c>
      <c r="F6684" s="13" t="s">
        <v>15</v>
      </c>
      <c r="G6684" s="24" t="n">
        <v>0.14</v>
      </c>
      <c r="H6684" s="14" t="n">
        <v>150</v>
      </c>
      <c r="I6684" s="21" t="n">
        <f>G6684*H6684*7</f>
        <v>147</v>
      </c>
      <c r="J6684" s="13" t="s">
        <v>126</v>
      </c>
      <c r="K6684" s="17" t="n">
        <v>917</v>
      </c>
      <c r="L6684" s="15" t="n">
        <v>124</v>
      </c>
      <c r="M6684" s="17" t="n">
        <v>6</v>
      </c>
      <c r="N6684" s="12" t="n">
        <v>0.006</v>
      </c>
      <c r="O6684" s="12" t="n">
        <v>0.13</v>
      </c>
      <c r="P6684" s="12" t="n">
        <v>0.78</v>
      </c>
      <c r="Q6684" s="23" t="n">
        <f>M6686/H6684</f>
        <v>0.873333333333333</v>
      </c>
    </row>
    <row r="6685" ht="22.5" customHeight="1">
      <c r="A6685" s="34"/>
      <c r="B6685" s="34"/>
      <c r="C6685" s="13"/>
      <c r="D6685" s="20"/>
      <c r="E6685" s="20"/>
      <c r="F6685" s="20"/>
      <c r="G6685" s="29"/>
      <c r="H6685" s="29"/>
      <c r="I6685" s="20"/>
      <c r="J6685" s="13" t="s">
        <v>127</v>
      </c>
      <c r="K6685" s="17" t="n">
        <v>30164</v>
      </c>
      <c r="L6685" s="15" t="n">
        <v>3406</v>
      </c>
      <c r="M6685" s="17" t="n">
        <v>69</v>
      </c>
      <c r="N6685" s="12" t="n">
        <v>0.003</v>
      </c>
      <c r="O6685" s="12" t="n">
        <v>0.13</v>
      </c>
      <c r="P6685" s="12" t="n">
        <v>8.97</v>
      </c>
      <c r="Q6685" s="26"/>
    </row>
    <row r="6686" ht="22.5" customHeight="1">
      <c r="A6686" s="34"/>
      <c r="B6686" s="34"/>
      <c r="C6686" s="13"/>
      <c r="D6686" s="20"/>
      <c r="E6686" s="20"/>
      <c r="F6686" s="20"/>
      <c r="G6686" s="29"/>
      <c r="H6686" s="29"/>
      <c r="I6686" s="20"/>
      <c r="J6686" s="13" t="s">
        <v>128</v>
      </c>
      <c r="K6686" s="17" t="n">
        <v>102449</v>
      </c>
      <c r="L6686" s="15" t="n">
        <v>15782</v>
      </c>
      <c r="M6686" s="17" t="n">
        <v>131</v>
      </c>
      <c r="N6686" s="12" t="n">
        <v>0.001</v>
      </c>
      <c r="O6686" s="12" t="n">
        <v>0.13</v>
      </c>
      <c r="P6686" s="12" t="n">
        <v>17.03</v>
      </c>
      <c r="Q6686" s="26"/>
    </row>
    <row r="6687" ht="22.5" customHeight="1">
      <c r="A6687" s="34"/>
      <c r="B6687" s="34"/>
      <c r="C6687" s="13" t="n">
        <v>91496148</v>
      </c>
      <c r="D6687" s="13" t="s">
        <v>74</v>
      </c>
      <c r="E6687" s="13" t="s">
        <v>14</v>
      </c>
      <c r="F6687" s="13" t="s">
        <v>15</v>
      </c>
      <c r="G6687" s="24" t="n">
        <v>0.15</v>
      </c>
      <c r="H6687" s="14" t="n">
        <v>160</v>
      </c>
      <c r="I6687" s="21" t="n">
        <f>G6687*H6687*7</f>
        <v>168</v>
      </c>
      <c r="J6687" s="13" t="s">
        <v>126</v>
      </c>
      <c r="K6687" s="17" t="n">
        <v>61</v>
      </c>
      <c r="L6687" s="17" t="n">
        <v>16</v>
      </c>
      <c r="M6687" s="17" t="n">
        <v>1</v>
      </c>
      <c r="N6687" s="12" t="n">
        <v>0.009</v>
      </c>
      <c r="O6687" s="12" t="n">
        <v>0.15</v>
      </c>
      <c r="P6687" s="12" t="n">
        <v>0.15</v>
      </c>
      <c r="Q6687" s="23" t="n">
        <f>M6689/H6687</f>
        <v>1</v>
      </c>
    </row>
    <row r="6688" ht="22.5" customHeight="1">
      <c r="A6688" s="34"/>
      <c r="B6688" s="34"/>
      <c r="C6688" s="13"/>
      <c r="D6688" s="20"/>
      <c r="E6688" s="20"/>
      <c r="F6688" s="20"/>
      <c r="G6688" s="29"/>
      <c r="H6688" s="29"/>
      <c r="I6688" s="20"/>
      <c r="J6688" s="13" t="s">
        <v>127</v>
      </c>
      <c r="K6688" s="17" t="n">
        <v>102291</v>
      </c>
      <c r="L6688" s="15" t="n">
        <v>39710</v>
      </c>
      <c r="M6688" s="17" t="n">
        <v>160</v>
      </c>
      <c r="N6688" s="12" t="n">
        <v>0.001</v>
      </c>
      <c r="O6688" s="12" t="n">
        <v>0.15</v>
      </c>
      <c r="P6688" s="12" t="n">
        <v>24</v>
      </c>
      <c r="Q6688" s="26"/>
    </row>
    <row r="6689" ht="22.5" customHeight="1">
      <c r="A6689" s="34"/>
      <c r="B6689" s="34"/>
      <c r="C6689" s="13"/>
      <c r="D6689" s="20"/>
      <c r="E6689" s="20"/>
      <c r="F6689" s="20"/>
      <c r="G6689" s="29"/>
      <c r="H6689" s="29"/>
      <c r="I6689" s="20"/>
      <c r="J6689" s="13" t="s">
        <v>128</v>
      </c>
      <c r="K6689" s="17" t="n">
        <v>117175</v>
      </c>
      <c r="L6689" s="15" t="n">
        <v>43144</v>
      </c>
      <c r="M6689" s="17" t="n">
        <v>160</v>
      </c>
      <c r="N6689" s="12" t="n">
        <v>0.001</v>
      </c>
      <c r="O6689" s="12" t="n">
        <v>0.15</v>
      </c>
      <c r="P6689" s="12" t="n">
        <v>24</v>
      </c>
      <c r="Q6689" s="26"/>
    </row>
    <row r="6690" ht="22.5" customHeight="1">
      <c r="A6690" s="34"/>
      <c r="B6690" s="34"/>
      <c r="C6690" s="13" t="n">
        <v>10765365</v>
      </c>
      <c r="D6690" s="13" t="s">
        <v>75</v>
      </c>
      <c r="E6690" s="13" t="s">
        <v>71</v>
      </c>
      <c r="F6690" s="13" t="s">
        <v>15</v>
      </c>
      <c r="G6690" s="24" t="n">
        <v>0.19</v>
      </c>
      <c r="H6690" s="14" t="n">
        <v>100</v>
      </c>
      <c r="I6690" s="21" t="n">
        <f>G6690*H6690*7</f>
        <v>133</v>
      </c>
      <c r="J6690" s="13" t="s">
        <v>126</v>
      </c>
      <c r="K6690" s="17" t="n">
        <v>10470</v>
      </c>
      <c r="L6690" s="17" t="n">
        <v>114</v>
      </c>
      <c r="M6690" s="17" t="n">
        <v>1</v>
      </c>
      <c r="N6690" s="12" t="n">
        <v>0.002</v>
      </c>
      <c r="O6690" s="12" t="n">
        <v>0.18</v>
      </c>
      <c r="P6690" s="12" t="n">
        <v>0.18</v>
      </c>
      <c r="Q6690" s="23" t="n">
        <f>M6692/H6690</f>
        <v>1</v>
      </c>
    </row>
    <row r="6691" ht="22.5" customHeight="1">
      <c r="A6691" s="34"/>
      <c r="B6691" s="34"/>
      <c r="C6691" s="13"/>
      <c r="D6691" s="20"/>
      <c r="E6691" s="20"/>
      <c r="F6691" s="20"/>
      <c r="G6691" s="29"/>
      <c r="H6691" s="29"/>
      <c r="I6691" s="20"/>
      <c r="J6691" s="13" t="s">
        <v>127</v>
      </c>
      <c r="K6691" s="17" t="n">
        <v>77148</v>
      </c>
      <c r="L6691" s="15" t="n">
        <v>903</v>
      </c>
      <c r="M6691" s="17" t="n">
        <v>100</v>
      </c>
      <c r="N6691" s="12" t="n">
        <v>0.02</v>
      </c>
      <c r="O6691" s="12" t="n">
        <v>0.18</v>
      </c>
      <c r="P6691" s="12" t="n">
        <v>18.01</v>
      </c>
      <c r="Q6691" s="26"/>
    </row>
    <row r="6692" ht="22.5" customHeight="1">
      <c r="A6692" s="34"/>
      <c r="B6692" s="34"/>
      <c r="C6692" s="13"/>
      <c r="D6692" s="20"/>
      <c r="E6692" s="20"/>
      <c r="F6692" s="20"/>
      <c r="G6692" s="29"/>
      <c r="H6692" s="29"/>
      <c r="I6692" s="20"/>
      <c r="J6692" s="13" t="s">
        <v>128</v>
      </c>
      <c r="K6692" s="17" t="n">
        <v>186046</v>
      </c>
      <c r="L6692" s="15" t="n">
        <v>1776</v>
      </c>
      <c r="M6692" s="17" t="n">
        <v>100</v>
      </c>
      <c r="N6692" s="12" t="n">
        <v>0.01</v>
      </c>
      <c r="O6692" s="12" t="n">
        <v>0.18</v>
      </c>
      <c r="P6692" s="12" t="n">
        <v>18.01</v>
      </c>
      <c r="Q6692" s="26"/>
    </row>
    <row r="6693" ht="22.5" customHeight="1">
      <c r="A6693" s="34"/>
      <c r="B6693" s="34"/>
      <c r="C6693" s="13" t="n">
        <v>11079953</v>
      </c>
      <c r="D6693" s="13" t="s">
        <v>72</v>
      </c>
      <c r="E6693" s="13" t="s">
        <v>36</v>
      </c>
      <c r="F6693" s="13" t="s">
        <v>15</v>
      </c>
      <c r="G6693" s="24" t="n">
        <v>0.8</v>
      </c>
      <c r="H6693" s="14" t="n">
        <v>100</v>
      </c>
      <c r="I6693" s="21" t="n">
        <f>G6693*H6693*7</f>
        <v>560</v>
      </c>
      <c r="J6693" s="13" t="s">
        <v>126</v>
      </c>
      <c r="K6693" s="17" t="n">
        <v>0</v>
      </c>
      <c r="L6693" s="17" t="n">
        <v>0</v>
      </c>
      <c r="M6693" s="17" t="n">
        <v>0</v>
      </c>
      <c r="N6693" s="12" t="n">
        <v>0</v>
      </c>
      <c r="O6693" s="12" t="n">
        <v>0</v>
      </c>
      <c r="P6693" s="12" t="n">
        <v>0</v>
      </c>
      <c r="Q6693" s="23" t="n">
        <f>M6695/H6693</f>
        <v>0</v>
      </c>
    </row>
    <row r="6694" ht="22.5" customHeight="1">
      <c r="A6694" s="34"/>
      <c r="B6694" s="34"/>
      <c r="C6694" s="13"/>
      <c r="D6694" s="20"/>
      <c r="E6694" s="20"/>
      <c r="F6694" s="20"/>
      <c r="G6694" s="29"/>
      <c r="H6694" s="29"/>
      <c r="I6694" s="20"/>
      <c r="J6694" s="13" t="s">
        <v>127</v>
      </c>
      <c r="K6694" s="17" t="n">
        <v>10</v>
      </c>
      <c r="L6694" s="17" t="n">
        <v>0</v>
      </c>
      <c r="M6694" s="17" t="n">
        <v>0</v>
      </c>
      <c r="N6694" s="12" t="n">
        <v>0</v>
      </c>
      <c r="O6694" s="12" t="n">
        <v>0</v>
      </c>
      <c r="P6694" s="12" t="n">
        <v>0</v>
      </c>
      <c r="Q6694" s="26"/>
    </row>
    <row r="6695" ht="22.5" customHeight="1">
      <c r="A6695" s="34"/>
      <c r="B6695" s="34"/>
      <c r="C6695" s="13"/>
      <c r="D6695" s="20"/>
      <c r="E6695" s="20"/>
      <c r="F6695" s="20"/>
      <c r="G6695" s="29"/>
      <c r="H6695" s="29"/>
      <c r="I6695" s="20"/>
      <c r="J6695" s="13" t="s">
        <v>128</v>
      </c>
      <c r="K6695" s="17" t="n">
        <v>23</v>
      </c>
      <c r="L6695" s="17" t="n">
        <v>1</v>
      </c>
      <c r="M6695" s="17" t="n">
        <v>0</v>
      </c>
      <c r="N6695" s="12" t="n">
        <v>0</v>
      </c>
      <c r="O6695" s="12" t="n">
        <v>0</v>
      </c>
      <c r="P6695" s="12" t="n">
        <v>0</v>
      </c>
      <c r="Q6695" s="26"/>
    </row>
    <row r="6696" ht="22.5" customHeight="1">
      <c r="A6696" s="34"/>
      <c r="B6696" s="34"/>
      <c r="C6696" s="13" t="n">
        <v>9535696</v>
      </c>
      <c r="D6696" s="13" t="s">
        <v>97</v>
      </c>
      <c r="E6696" s="13" t="s">
        <v>36</v>
      </c>
      <c r="F6696" s="13" t="s">
        <v>15</v>
      </c>
      <c r="G6696" s="24" t="n">
        <v>0.1</v>
      </c>
      <c r="H6696" s="14" t="n">
        <v>100</v>
      </c>
      <c r="I6696" s="21" t="n">
        <f>G6696*H6696*7</f>
        <v>70</v>
      </c>
      <c r="J6696" s="13" t="s">
        <v>126</v>
      </c>
      <c r="K6696" s="17" t="n">
        <v>2203</v>
      </c>
      <c r="L6696" s="17" t="n">
        <v>55</v>
      </c>
      <c r="M6696" s="17" t="n">
        <v>0</v>
      </c>
      <c r="N6696" s="12" t="n">
        <v>0</v>
      </c>
      <c r="O6696" s="12" t="n">
        <v>0</v>
      </c>
      <c r="P6696" s="12" t="n">
        <v>0</v>
      </c>
      <c r="Q6696" s="23" t="n">
        <f>M6698/H6696</f>
        <v>0</v>
      </c>
    </row>
    <row r="6697" ht="22.5" customHeight="1">
      <c r="A6697" s="34"/>
      <c r="B6697" s="34"/>
      <c r="C6697" s="13"/>
      <c r="D6697" s="20"/>
      <c r="E6697" s="20"/>
      <c r="F6697" s="20"/>
      <c r="G6697" s="29"/>
      <c r="H6697" s="29"/>
      <c r="I6697" s="20"/>
      <c r="J6697" s="13" t="s">
        <v>127</v>
      </c>
      <c r="K6697" s="17" t="n">
        <v>27137</v>
      </c>
      <c r="L6697" s="15" t="n">
        <v>1907</v>
      </c>
      <c r="M6697" s="17" t="n">
        <v>0</v>
      </c>
      <c r="N6697" s="12" t="n">
        <v>0</v>
      </c>
      <c r="O6697" s="12" t="n">
        <v>0</v>
      </c>
      <c r="P6697" s="12" t="n">
        <v>0</v>
      </c>
      <c r="Q6697" s="26"/>
    </row>
    <row r="6698" ht="22.5" customHeight="1">
      <c r="A6698" s="34"/>
      <c r="B6698" s="34"/>
      <c r="C6698" s="13"/>
      <c r="D6698" s="20"/>
      <c r="E6698" s="20"/>
      <c r="F6698" s="20"/>
      <c r="G6698" s="29"/>
      <c r="H6698" s="29"/>
      <c r="I6698" s="20"/>
      <c r="J6698" s="13" t="s">
        <v>128</v>
      </c>
      <c r="K6698" s="17" t="n">
        <v>58921</v>
      </c>
      <c r="L6698" s="15" t="n">
        <v>3047</v>
      </c>
      <c r="M6698" s="17" t="n">
        <v>0</v>
      </c>
      <c r="N6698" s="12" t="n">
        <v>0</v>
      </c>
      <c r="O6698" s="12" t="n">
        <v>0</v>
      </c>
      <c r="P6698" s="12" t="n">
        <v>0</v>
      </c>
      <c r="Q6698" s="26"/>
    </row>
    <row r="6699" ht="22.5" customHeight="1">
      <c r="A6699" s="34"/>
      <c r="B6699" s="34"/>
      <c r="C6699" s="13" t="n">
        <v>11690181</v>
      </c>
      <c r="D6699" s="13" t="s">
        <v>76</v>
      </c>
      <c r="E6699" s="13" t="s">
        <v>14</v>
      </c>
      <c r="F6699" s="13" t="s">
        <v>15</v>
      </c>
      <c r="G6699" s="24" t="n">
        <v>0.45</v>
      </c>
      <c r="H6699" s="14" t="n">
        <v>500</v>
      </c>
      <c r="I6699" s="21" t="n">
        <f>G6699*H6699*7</f>
        <v>1575</v>
      </c>
      <c r="J6699" s="13" t="s">
        <v>126</v>
      </c>
      <c r="K6699" s="17" t="n">
        <v>945</v>
      </c>
      <c r="L6699" s="17" t="n">
        <v>16</v>
      </c>
      <c r="M6699" s="17" t="n">
        <v>2</v>
      </c>
      <c r="N6699" s="12" t="n">
        <v>0.053</v>
      </c>
      <c r="O6699" s="12" t="n">
        <v>0.42</v>
      </c>
      <c r="P6699" s="12" t="n">
        <v>0.84</v>
      </c>
      <c r="Q6699" s="23" t="n">
        <f>M6701/H6699</f>
        <v>1</v>
      </c>
    </row>
    <row r="6700" ht="22.5" customHeight="1">
      <c r="A6700" s="34"/>
      <c r="B6700" s="34"/>
      <c r="C6700" s="13"/>
      <c r="D6700" s="20"/>
      <c r="E6700" s="20"/>
      <c r="F6700" s="20"/>
      <c r="G6700" s="29"/>
      <c r="H6700" s="29"/>
      <c r="I6700" s="20"/>
      <c r="J6700" s="13" t="s">
        <v>127</v>
      </c>
      <c r="K6700" s="17" t="n">
        <v>266623</v>
      </c>
      <c r="L6700" s="15" t="n">
        <v>5770</v>
      </c>
      <c r="M6700" s="17" t="n">
        <v>235</v>
      </c>
      <c r="N6700" s="12" t="n">
        <v>0.017</v>
      </c>
      <c r="O6700" s="12" t="n">
        <v>0.42</v>
      </c>
      <c r="P6700" s="12" t="n">
        <v>98.7</v>
      </c>
      <c r="Q6700" s="26"/>
    </row>
    <row r="6701" ht="22.5" customHeight="1">
      <c r="A6701" s="34"/>
      <c r="B6701" s="34"/>
      <c r="C6701" s="13"/>
      <c r="D6701" s="20"/>
      <c r="E6701" s="20"/>
      <c r="F6701" s="20"/>
      <c r="G6701" s="29"/>
      <c r="H6701" s="29"/>
      <c r="I6701" s="20"/>
      <c r="J6701" s="13" t="s">
        <v>128</v>
      </c>
      <c r="K6701" s="17" t="n">
        <v>986344</v>
      </c>
      <c r="L6701" s="15" t="n">
        <v>25843</v>
      </c>
      <c r="M6701" s="17" t="n">
        <v>500</v>
      </c>
      <c r="N6701" s="12" t="n">
        <v>0.008</v>
      </c>
      <c r="O6701" s="12" t="n">
        <v>0.42</v>
      </c>
      <c r="P6701" s="12" t="n">
        <v>210</v>
      </c>
      <c r="Q6701" s="26"/>
    </row>
    <row r="6702" ht="22.5" customHeight="1">
      <c r="A6702" s="34"/>
      <c r="B6702" s="34"/>
      <c r="C6702" s="13" t="n">
        <v>11836152</v>
      </c>
      <c r="D6702" s="13" t="s">
        <v>73</v>
      </c>
      <c r="E6702" s="13" t="s">
        <v>36</v>
      </c>
      <c r="F6702" s="13" t="s">
        <v>15</v>
      </c>
      <c r="G6702" s="24" t="n">
        <v>0.09</v>
      </c>
      <c r="H6702" s="14" t="n">
        <v>100</v>
      </c>
      <c r="I6702" s="21" t="n">
        <f>G6702*H6702*7</f>
        <v>63</v>
      </c>
      <c r="J6702" s="13" t="s">
        <v>126</v>
      </c>
      <c r="K6702" s="17" t="n">
        <v>54</v>
      </c>
      <c r="L6702" s="15" t="n">
        <v>6</v>
      </c>
      <c r="M6702" s="17" t="n">
        <v>0</v>
      </c>
      <c r="N6702" s="12" t="n">
        <v>0</v>
      </c>
      <c r="O6702" s="12" t="n">
        <v>0</v>
      </c>
      <c r="P6702" s="12" t="n">
        <v>0</v>
      </c>
      <c r="Q6702" s="23" t="n">
        <f>M6704/H6702</f>
        <v>0.02</v>
      </c>
    </row>
    <row r="6703" ht="22.5" customHeight="1">
      <c r="A6703" s="34"/>
      <c r="B6703" s="34"/>
      <c r="C6703" s="13"/>
      <c r="D6703" s="20"/>
      <c r="E6703" s="20"/>
      <c r="F6703" s="20"/>
      <c r="G6703" s="29"/>
      <c r="H6703" s="29"/>
      <c r="I6703" s="20"/>
      <c r="J6703" s="13" t="s">
        <v>127</v>
      </c>
      <c r="K6703" s="17" t="n">
        <v>756</v>
      </c>
      <c r="L6703" s="15" t="n">
        <v>110</v>
      </c>
      <c r="M6703" s="17" t="n">
        <v>0</v>
      </c>
      <c r="N6703" s="12" t="n">
        <v>0</v>
      </c>
      <c r="O6703" s="12" t="n">
        <v>0</v>
      </c>
      <c r="P6703" s="12" t="n">
        <v>0</v>
      </c>
      <c r="Q6703" s="26"/>
    </row>
    <row r="6704" ht="22.5" customHeight="1">
      <c r="A6704" s="34"/>
      <c r="B6704" s="34"/>
      <c r="C6704" s="13"/>
      <c r="D6704" s="20"/>
      <c r="E6704" s="20"/>
      <c r="F6704" s="20"/>
      <c r="G6704" s="29"/>
      <c r="H6704" s="29"/>
      <c r="I6704" s="20"/>
      <c r="J6704" s="13" t="s">
        <v>128</v>
      </c>
      <c r="K6704" s="17" t="n">
        <v>1470</v>
      </c>
      <c r="L6704" s="15" t="n">
        <v>200</v>
      </c>
      <c r="M6704" s="17" t="n">
        <v>2</v>
      </c>
      <c r="N6704" s="12" t="n">
        <v>0.001</v>
      </c>
      <c r="O6704" s="12" t="n">
        <v>0.09</v>
      </c>
      <c r="P6704" s="12" t="n">
        <v>0.18</v>
      </c>
      <c r="Q6704" s="26"/>
    </row>
    <row r="6705" ht="22.5" customHeight="1">
      <c r="A6705" s="34"/>
      <c r="B6705" s="34"/>
      <c r="C6705" s="13" t="n">
        <v>11862336</v>
      </c>
      <c r="D6705" s="13" t="s">
        <v>69</v>
      </c>
      <c r="E6705" s="13" t="s">
        <v>42</v>
      </c>
      <c r="F6705" s="13" t="s">
        <v>15</v>
      </c>
      <c r="G6705" s="24" t="n">
        <v>0.1</v>
      </c>
      <c r="H6705" s="14" t="n">
        <v>100</v>
      </c>
      <c r="I6705" s="21" t="n">
        <f>G6705*H6705*7</f>
        <v>70</v>
      </c>
      <c r="J6705" s="13" t="s">
        <v>126</v>
      </c>
      <c r="K6705" s="17" t="n">
        <v>4</v>
      </c>
      <c r="L6705" s="17" t="n">
        <v>1</v>
      </c>
      <c r="M6705" s="17" t="n">
        <v>0</v>
      </c>
      <c r="N6705" s="12" t="n">
        <v>0</v>
      </c>
      <c r="O6705" s="12" t="n">
        <v>0</v>
      </c>
      <c r="P6705" s="12" t="n">
        <v>0</v>
      </c>
      <c r="Q6705" s="23" t="n">
        <f>M6707/H6705</f>
        <v>0.01</v>
      </c>
    </row>
    <row r="6706" ht="22.5" customHeight="1">
      <c r="A6706" s="34"/>
      <c r="B6706" s="34"/>
      <c r="C6706" s="13"/>
      <c r="D6706" s="20"/>
      <c r="E6706" s="20"/>
      <c r="F6706" s="20"/>
      <c r="G6706" s="29"/>
      <c r="H6706" s="29"/>
      <c r="I6706" s="20"/>
      <c r="J6706" s="13" t="s">
        <v>127</v>
      </c>
      <c r="K6706" s="17" t="n">
        <v>756</v>
      </c>
      <c r="L6706" s="15" t="n">
        <v>110</v>
      </c>
      <c r="M6706" s="17" t="n">
        <v>0</v>
      </c>
      <c r="N6706" s="12" t="n">
        <v>0</v>
      </c>
      <c r="O6706" s="12" t="n">
        <v>0</v>
      </c>
      <c r="P6706" s="12" t="n">
        <v>0</v>
      </c>
      <c r="Q6706" s="26"/>
    </row>
    <row r="6707" ht="22.5" customHeight="1">
      <c r="A6707" s="34"/>
      <c r="B6707" s="34"/>
      <c r="C6707" s="13"/>
      <c r="D6707" s="20"/>
      <c r="E6707" s="20"/>
      <c r="F6707" s="20"/>
      <c r="G6707" s="29"/>
      <c r="H6707" s="29"/>
      <c r="I6707" s="20"/>
      <c r="J6707" s="13" t="s">
        <v>128</v>
      </c>
      <c r="K6707" s="17" t="n">
        <v>1249</v>
      </c>
      <c r="L6707" s="15" t="n">
        <v>236</v>
      </c>
      <c r="M6707" s="17" t="n">
        <v>1</v>
      </c>
      <c r="N6707" s="12" t="n">
        <v>0</v>
      </c>
      <c r="O6707" s="12" t="n">
        <v>0.1</v>
      </c>
      <c r="P6707" s="12" t="n">
        <v>0.1</v>
      </c>
      <c r="Q6707" s="26"/>
    </row>
    <row r="6708" ht="22.5" customHeight="1">
      <c r="A6708" s="34"/>
      <c r="B6708" s="34"/>
      <c r="C6708" s="13" t="n">
        <v>11924259</v>
      </c>
      <c r="D6708" s="13" t="s">
        <v>77</v>
      </c>
      <c r="E6708" s="13" t="s">
        <v>36</v>
      </c>
      <c r="F6708" s="13" t="s">
        <v>15</v>
      </c>
      <c r="G6708" s="24" t="n">
        <v>0.12</v>
      </c>
      <c r="H6708" s="14" t="n">
        <v>200</v>
      </c>
      <c r="I6708" s="21" t="n">
        <f>G6708*H6708*7</f>
        <v>168</v>
      </c>
      <c r="J6708" s="13" t="s">
        <v>126</v>
      </c>
      <c r="K6708" s="17" t="n">
        <v>7285</v>
      </c>
      <c r="L6708" s="15" t="n">
        <v>957</v>
      </c>
      <c r="M6708" s="17" t="n">
        <v>10</v>
      </c>
      <c r="N6708" s="12" t="n">
        <v>0.001</v>
      </c>
      <c r="O6708" s="12" t="n">
        <v>0.12</v>
      </c>
      <c r="P6708" s="12" t="n">
        <v>1.2</v>
      </c>
      <c r="Q6708" s="23" t="n">
        <f>M6710/H6708</f>
        <v>0.565</v>
      </c>
    </row>
    <row r="6709" ht="22.5" customHeight="1">
      <c r="A6709" s="34"/>
      <c r="B6709" s="34"/>
      <c r="C6709" s="13"/>
      <c r="D6709" s="20"/>
      <c r="E6709" s="20"/>
      <c r="F6709" s="20"/>
      <c r="G6709" s="29"/>
      <c r="H6709" s="29"/>
      <c r="I6709" s="20"/>
      <c r="J6709" s="13" t="s">
        <v>127</v>
      </c>
      <c r="K6709" s="17" t="n">
        <v>87136</v>
      </c>
      <c r="L6709" s="15" t="n">
        <v>12902</v>
      </c>
      <c r="M6709" s="17" t="n">
        <v>62</v>
      </c>
      <c r="N6709" s="12" t="n">
        <v>0.001</v>
      </c>
      <c r="O6709" s="12" t="n">
        <v>0.12</v>
      </c>
      <c r="P6709" s="12" t="n">
        <v>7.44</v>
      </c>
      <c r="Q6709" s="26"/>
    </row>
    <row r="6710" ht="22.5" customHeight="1">
      <c r="A6710" s="34"/>
      <c r="B6710" s="34"/>
      <c r="C6710" s="13"/>
      <c r="D6710" s="20"/>
      <c r="E6710" s="20"/>
      <c r="F6710" s="20"/>
      <c r="G6710" s="29"/>
      <c r="H6710" s="29"/>
      <c r="I6710" s="20"/>
      <c r="J6710" s="13" t="s">
        <v>128</v>
      </c>
      <c r="K6710" s="17" t="n">
        <v>148863</v>
      </c>
      <c r="L6710" s="15" t="n">
        <v>19748</v>
      </c>
      <c r="M6710" s="17" t="n">
        <v>113</v>
      </c>
      <c r="N6710" s="12" t="n">
        <v>0.001</v>
      </c>
      <c r="O6710" s="12" t="n">
        <v>0.12</v>
      </c>
      <c r="P6710" s="12" t="n">
        <v>13.56</v>
      </c>
      <c r="Q6710" s="26"/>
    </row>
    <row r="6711" ht="22.5" customHeight="1">
      <c r="A6711" s="34"/>
      <c r="B6711" s="34"/>
      <c r="C6711" s="13" t="n">
        <v>11924419</v>
      </c>
      <c r="D6711" s="13" t="s">
        <v>77</v>
      </c>
      <c r="E6711" s="13" t="s">
        <v>36</v>
      </c>
      <c r="F6711" s="13" t="s">
        <v>26</v>
      </c>
      <c r="G6711" s="24" t="n">
        <v>0.12</v>
      </c>
      <c r="H6711" s="14" t="n">
        <v>100</v>
      </c>
      <c r="I6711" s="21" t="n">
        <f>G6711*H6711*7</f>
        <v>84</v>
      </c>
      <c r="J6711" s="13" t="s">
        <v>126</v>
      </c>
      <c r="K6711" s="17" t="n">
        <v>1141</v>
      </c>
      <c r="L6711" s="15" t="n">
        <v>351</v>
      </c>
      <c r="M6711" s="17" t="n">
        <v>14</v>
      </c>
      <c r="N6711" s="12" t="n">
        <v>0</v>
      </c>
      <c r="O6711" s="12" t="n">
        <v>0.09</v>
      </c>
      <c r="P6711" s="12" t="n">
        <v>1.24</v>
      </c>
      <c r="Q6711" s="23" t="n">
        <f>M6713/H6711</f>
        <v>0.9</v>
      </c>
    </row>
    <row r="6712" ht="22.5" customHeight="1">
      <c r="A6712" s="34"/>
      <c r="B6712" s="34"/>
      <c r="C6712" s="13"/>
      <c r="D6712" s="20"/>
      <c r="E6712" s="20"/>
      <c r="F6712" s="20"/>
      <c r="G6712" s="29"/>
      <c r="H6712" s="29"/>
      <c r="I6712" s="20"/>
      <c r="J6712" s="13" t="s">
        <v>127</v>
      </c>
      <c r="K6712" s="17" t="n">
        <v>4630</v>
      </c>
      <c r="L6712" s="15" t="n">
        <v>1516</v>
      </c>
      <c r="M6712" s="17" t="n">
        <v>42</v>
      </c>
      <c r="N6712" s="12" t="n">
        <v>0</v>
      </c>
      <c r="O6712" s="12" t="n">
        <v>0.11</v>
      </c>
      <c r="P6712" s="12" t="n">
        <v>4.61</v>
      </c>
      <c r="Q6712" s="26"/>
    </row>
    <row r="6713" ht="22.5" customHeight="1">
      <c r="A6713" s="34"/>
      <c r="B6713" s="34"/>
      <c r="C6713" s="13"/>
      <c r="D6713" s="20"/>
      <c r="E6713" s="20"/>
      <c r="F6713" s="20"/>
      <c r="G6713" s="29"/>
      <c r="H6713" s="29"/>
      <c r="I6713" s="20"/>
      <c r="J6713" s="13" t="s">
        <v>128</v>
      </c>
      <c r="K6713" s="17" t="n">
        <v>16603</v>
      </c>
      <c r="L6713" s="15" t="n">
        <v>3892</v>
      </c>
      <c r="M6713" s="17" t="n">
        <v>90</v>
      </c>
      <c r="N6713" s="12" t="n">
        <v>0</v>
      </c>
      <c r="O6713" s="12" t="n">
        <v>0.11</v>
      </c>
      <c r="P6713" s="12" t="n">
        <v>10.03</v>
      </c>
      <c r="Q6713" s="26"/>
    </row>
    <row r="6714" ht="22.5" customHeight="1">
      <c r="A6714" s="34"/>
      <c r="B6714" s="34"/>
      <c r="C6714" s="13" t="n">
        <v>12038500</v>
      </c>
      <c r="D6714" s="13" t="s">
        <v>76</v>
      </c>
      <c r="E6714" s="13" t="s">
        <v>14</v>
      </c>
      <c r="F6714" s="13" t="s">
        <v>15</v>
      </c>
      <c r="G6714" s="24" t="n">
        <v>0.4</v>
      </c>
      <c r="H6714" s="14" t="n">
        <v>100</v>
      </c>
      <c r="I6714" s="21" t="n">
        <f>G6714*H6714*7</f>
        <v>280</v>
      </c>
      <c r="J6714" s="13" t="s">
        <v>126</v>
      </c>
      <c r="K6714" s="17" t="s">
        <v>149</v>
      </c>
      <c r="L6714" s="15"/>
      <c r="M6714" s="17"/>
      <c r="N6714" s="12"/>
      <c r="O6714" s="12"/>
      <c r="P6714" s="12"/>
      <c r="Q6714" s="23" t="n">
        <f>M6716/H6714</f>
        <v>0.03</v>
      </c>
    </row>
    <row r="6715" ht="22.5" customHeight="1">
      <c r="A6715" s="34"/>
      <c r="B6715" s="34"/>
      <c r="C6715" s="13"/>
      <c r="D6715" s="20"/>
      <c r="E6715" s="20"/>
      <c r="F6715" s="20"/>
      <c r="G6715" s="29"/>
      <c r="H6715" s="29"/>
      <c r="I6715" s="20"/>
      <c r="J6715" s="13" t="s">
        <v>127</v>
      </c>
      <c r="K6715" s="17" t="s">
        <v>149</v>
      </c>
      <c r="L6715" s="15"/>
      <c r="M6715" s="17"/>
      <c r="N6715" s="12"/>
      <c r="O6715" s="12"/>
      <c r="P6715" s="12"/>
      <c r="Q6715" s="26"/>
    </row>
    <row r="6716" ht="22.5" customHeight="1">
      <c r="A6716" s="34"/>
      <c r="B6716" s="30"/>
      <c r="C6716" s="13"/>
      <c r="D6716" s="20"/>
      <c r="E6716" s="20"/>
      <c r="F6716" s="20"/>
      <c r="G6716" s="29"/>
      <c r="H6716" s="29"/>
      <c r="I6716" s="20"/>
      <c r="J6716" s="13" t="s">
        <v>128</v>
      </c>
      <c r="K6716" s="17" t="n">
        <v>895</v>
      </c>
      <c r="L6716" s="15" t="n">
        <v>97</v>
      </c>
      <c r="M6716" s="17" t="n">
        <v>3</v>
      </c>
      <c r="N6716" s="12" t="n">
        <v>0.008</v>
      </c>
      <c r="O6716" s="12" t="n">
        <v>0.267</v>
      </c>
      <c r="P6716" s="12" t="n">
        <v>0.8</v>
      </c>
      <c r="Q6716" s="26"/>
    </row>
    <row r="6717" ht="22.5" customHeight="1">
      <c r="A6717" s="34"/>
      <c r="B6717" s="76" t="s">
        <v>138</v>
      </c>
      <c r="C6717" s="13" t="n">
        <v>6395488</v>
      </c>
      <c r="D6717" s="13" t="s">
        <v>39</v>
      </c>
      <c r="E6717" s="13" t="s">
        <v>14</v>
      </c>
      <c r="F6717" s="13" t="s">
        <v>15</v>
      </c>
      <c r="G6717" s="24" t="n">
        <v>0.3</v>
      </c>
      <c r="H6717" s="13" t="n">
        <v>200</v>
      </c>
      <c r="I6717" s="21" t="n">
        <f>G6717*H6717*7</f>
        <v>420</v>
      </c>
      <c r="J6717" s="13" t="s">
        <v>126</v>
      </c>
      <c r="K6717" s="15" t="n">
        <v>27</v>
      </c>
      <c r="L6717" s="15" t="n">
        <v>10</v>
      </c>
      <c r="M6717" s="16" t="n">
        <v>2</v>
      </c>
      <c r="N6717" s="12" t="n">
        <v>0.06</v>
      </c>
      <c r="O6717" s="12" t="n">
        <v>0.3</v>
      </c>
      <c r="P6717" s="12" t="n">
        <v>0.6</v>
      </c>
      <c r="Q6717" s="23" t="n">
        <f>M6719/H6717</f>
        <v>1</v>
      </c>
    </row>
    <row r="6718" ht="22.5" customHeight="1">
      <c r="A6718" s="34"/>
      <c r="B6718" s="34"/>
      <c r="C6718" s="13"/>
      <c r="D6718" s="20"/>
      <c r="E6718" s="20"/>
      <c r="F6718" s="20"/>
      <c r="G6718" s="29"/>
      <c r="H6718" s="20"/>
      <c r="I6718" s="20"/>
      <c r="J6718" s="13" t="s">
        <v>127</v>
      </c>
      <c r="K6718" s="15" t="n">
        <v>53262</v>
      </c>
      <c r="L6718" s="15" t="n">
        <v>22198</v>
      </c>
      <c r="M6718" s="11" t="n">
        <v>200</v>
      </c>
      <c r="N6718" s="12" t="n">
        <v>0.003</v>
      </c>
      <c r="O6718" s="12" t="n">
        <v>0.3</v>
      </c>
      <c r="P6718" s="12" t="n">
        <v>60</v>
      </c>
      <c r="Q6718" s="26"/>
    </row>
    <row r="6719" ht="22.5" customHeight="1">
      <c r="A6719" s="34"/>
      <c r="B6719" s="34"/>
      <c r="C6719" s="13"/>
      <c r="D6719" s="20"/>
      <c r="E6719" s="20"/>
      <c r="F6719" s="20"/>
      <c r="G6719" s="29"/>
      <c r="H6719" s="20"/>
      <c r="I6719" s="20"/>
      <c r="J6719" s="13" t="s">
        <v>128</v>
      </c>
      <c r="K6719" s="15" t="n">
        <v>78468</v>
      </c>
      <c r="L6719" s="15" t="n">
        <v>31858</v>
      </c>
      <c r="M6719" s="11" t="n">
        <v>200</v>
      </c>
      <c r="N6719" s="12" t="n">
        <v>0.002</v>
      </c>
      <c r="O6719" s="12" t="n">
        <v>0.3</v>
      </c>
      <c r="P6719" s="12" t="n">
        <v>60</v>
      </c>
      <c r="Q6719" s="26"/>
    </row>
    <row r="6720" ht="22.5" customHeight="1">
      <c r="A6720" s="34"/>
      <c r="B6720" s="34"/>
      <c r="C6720" s="13" t="n">
        <v>8291713</v>
      </c>
      <c r="D6720" s="13" t="s">
        <v>40</v>
      </c>
      <c r="E6720" s="13" t="s">
        <v>14</v>
      </c>
      <c r="F6720" s="13" t="s">
        <v>15</v>
      </c>
      <c r="G6720" s="24" t="n">
        <v>0.14</v>
      </c>
      <c r="H6720" s="13" t="n">
        <v>2000</v>
      </c>
      <c r="I6720" s="21" t="n">
        <f>G6720*H6720*7</f>
        <v>1960</v>
      </c>
      <c r="J6720" s="13" t="s">
        <v>126</v>
      </c>
      <c r="K6720" s="15" t="n">
        <v>144</v>
      </c>
      <c r="L6720" s="15" t="n">
        <v>46</v>
      </c>
      <c r="M6720" s="16" t="n">
        <v>2</v>
      </c>
      <c r="N6720" s="12" t="n">
        <v>0.006</v>
      </c>
      <c r="O6720" s="12" t="n">
        <v>0.135</v>
      </c>
      <c r="P6720" s="12" t="n">
        <v>0.27</v>
      </c>
      <c r="Q6720" s="23" t="n">
        <f>M6722/H6720</f>
        <v>0.75</v>
      </c>
    </row>
    <row r="6721" ht="22.5" customHeight="1">
      <c r="A6721" s="34"/>
      <c r="B6721" s="34"/>
      <c r="C6721" s="13"/>
      <c r="D6721" s="20"/>
      <c r="E6721" s="20"/>
      <c r="F6721" s="20"/>
      <c r="G6721" s="29"/>
      <c r="H6721" s="20"/>
      <c r="I6721" s="20"/>
      <c r="J6721" s="13" t="s">
        <v>127</v>
      </c>
      <c r="K6721" s="15" t="n">
        <v>47899</v>
      </c>
      <c r="L6721" s="15" t="n">
        <v>17618</v>
      </c>
      <c r="M6721" s="15" t="n">
        <v>570</v>
      </c>
      <c r="N6721" s="12" t="n">
        <v>0.004</v>
      </c>
      <c r="O6721" s="12" t="n">
        <v>0.135</v>
      </c>
      <c r="P6721" s="12" t="n">
        <v>77.095</v>
      </c>
      <c r="Q6721" s="26"/>
    </row>
    <row r="6722" ht="22.5" customHeight="1">
      <c r="A6722" s="34"/>
      <c r="B6722" s="34"/>
      <c r="C6722" s="13"/>
      <c r="D6722" s="20"/>
      <c r="E6722" s="20"/>
      <c r="F6722" s="20"/>
      <c r="G6722" s="29"/>
      <c r="H6722" s="20"/>
      <c r="I6722" s="20"/>
      <c r="J6722" s="13" t="s">
        <v>128</v>
      </c>
      <c r="K6722" s="15" t="n">
        <v>142153</v>
      </c>
      <c r="L6722" s="15" t="n">
        <v>50814</v>
      </c>
      <c r="M6722" s="15" t="n">
        <v>1500</v>
      </c>
      <c r="N6722" s="12" t="n">
        <v>0.004</v>
      </c>
      <c r="O6722" s="12" t="n">
        <v>0.135</v>
      </c>
      <c r="P6722" s="12" t="n">
        <v>202.78</v>
      </c>
      <c r="Q6722" s="26"/>
    </row>
    <row r="6723" ht="22.5" customHeight="1">
      <c r="A6723" s="34"/>
      <c r="B6723" s="34"/>
      <c r="C6723" s="13" t="n">
        <v>8566541</v>
      </c>
      <c r="D6723" s="13" t="s">
        <v>79</v>
      </c>
      <c r="E6723" s="13" t="s">
        <v>14</v>
      </c>
      <c r="F6723" s="13" t="s">
        <v>26</v>
      </c>
      <c r="G6723" s="24" t="n">
        <v>0.13</v>
      </c>
      <c r="H6723" s="13" t="n">
        <v>500</v>
      </c>
      <c r="I6723" s="21" t="n">
        <f>G6723*H6723*7</f>
        <v>455</v>
      </c>
      <c r="J6723" s="13" t="s">
        <v>126</v>
      </c>
      <c r="K6723" s="15" t="n">
        <v>11885</v>
      </c>
      <c r="L6723" s="15" t="n">
        <v>125</v>
      </c>
      <c r="M6723" s="16" t="n">
        <v>3</v>
      </c>
      <c r="N6723" s="12" t="n">
        <v>0.02</v>
      </c>
      <c r="O6723" s="12" t="n">
        <v>0.85</v>
      </c>
      <c r="P6723" s="12" t="n">
        <v>2.56</v>
      </c>
      <c r="Q6723" s="23" t="n">
        <f>M6725/H6723</f>
        <v>0.698</v>
      </c>
    </row>
    <row r="6724" ht="22.5" customHeight="1">
      <c r="A6724" s="34"/>
      <c r="B6724" s="34"/>
      <c r="C6724" s="13"/>
      <c r="D6724" s="20"/>
      <c r="E6724" s="20"/>
      <c r="F6724" s="20"/>
      <c r="G6724" s="29"/>
      <c r="H6724" s="20"/>
      <c r="I6724" s="20"/>
      <c r="J6724" s="13" t="s">
        <v>127</v>
      </c>
      <c r="K6724" s="15" t="n">
        <v>117354</v>
      </c>
      <c r="L6724" s="15" t="n">
        <v>1203</v>
      </c>
      <c r="M6724" s="16" t="n">
        <v>104</v>
      </c>
      <c r="N6724" s="12" t="n">
        <v>0.02</v>
      </c>
      <c r="O6724" s="12" t="n">
        <v>0.23</v>
      </c>
      <c r="P6724" s="12" t="n">
        <v>24.23</v>
      </c>
      <c r="Q6724" s="26"/>
    </row>
    <row r="6725" ht="22.5" customHeight="1">
      <c r="A6725" s="34"/>
      <c r="B6725" s="34"/>
      <c r="C6725" s="13"/>
      <c r="D6725" s="20"/>
      <c r="E6725" s="20"/>
      <c r="F6725" s="20"/>
      <c r="G6725" s="29"/>
      <c r="H6725" s="20"/>
      <c r="I6725" s="20"/>
      <c r="J6725" s="13" t="s">
        <v>128</v>
      </c>
      <c r="K6725" s="15" t="n">
        <v>278876</v>
      </c>
      <c r="L6725" s="15" t="n">
        <v>2372</v>
      </c>
      <c r="M6725" s="15" t="n">
        <v>349</v>
      </c>
      <c r="N6725" s="12" t="n">
        <v>0.02</v>
      </c>
      <c r="O6725" s="12" t="n">
        <v>0.14</v>
      </c>
      <c r="P6725" s="12" t="n">
        <v>50.35</v>
      </c>
      <c r="Q6725" s="26"/>
    </row>
    <row r="6726" ht="22.5" customHeight="1">
      <c r="A6726" s="34"/>
      <c r="B6726" s="34"/>
      <c r="C6726" s="13" t="n">
        <v>8566084</v>
      </c>
      <c r="D6726" s="13" t="s">
        <v>80</v>
      </c>
      <c r="E6726" s="13" t="s">
        <v>42</v>
      </c>
      <c r="F6726" s="13" t="s">
        <v>15</v>
      </c>
      <c r="G6726" s="24" t="n">
        <v>0.12</v>
      </c>
      <c r="H6726" s="13" t="n">
        <v>100</v>
      </c>
      <c r="I6726" s="21" t="n">
        <f>G6726*H6726*7</f>
        <v>84</v>
      </c>
      <c r="J6726" s="13" t="s">
        <v>126</v>
      </c>
      <c r="K6726" s="15" t="n">
        <v>669</v>
      </c>
      <c r="L6726" s="15" t="n">
        <v>172</v>
      </c>
      <c r="M6726" s="16" t="n">
        <v>3</v>
      </c>
      <c r="N6726" s="12" t="n">
        <v>0.002</v>
      </c>
      <c r="O6726" s="12" t="n">
        <v>0.12</v>
      </c>
      <c r="P6726" s="12" t="n">
        <v>0.36</v>
      </c>
      <c r="Q6726" s="23" t="n">
        <f>M6728/H6726</f>
        <v>1</v>
      </c>
    </row>
    <row r="6727" ht="22.5" customHeight="1">
      <c r="A6727" s="34"/>
      <c r="B6727" s="34"/>
      <c r="C6727" s="13"/>
      <c r="D6727" s="20"/>
      <c r="E6727" s="20"/>
      <c r="F6727" s="20"/>
      <c r="G6727" s="29"/>
      <c r="H6727" s="20"/>
      <c r="I6727" s="20"/>
      <c r="J6727" s="13" t="s">
        <v>127</v>
      </c>
      <c r="K6727" s="15" t="n">
        <v>40251</v>
      </c>
      <c r="L6727" s="15" t="n">
        <v>9235</v>
      </c>
      <c r="M6727" s="16" t="n">
        <v>100</v>
      </c>
      <c r="N6727" s="12" t="n">
        <v>0.001</v>
      </c>
      <c r="O6727" s="12" t="n">
        <v>0.12</v>
      </c>
      <c r="P6727" s="12" t="n">
        <v>12</v>
      </c>
      <c r="Q6727" s="26"/>
    </row>
    <row r="6728" ht="22.5" customHeight="1">
      <c r="A6728" s="34"/>
      <c r="B6728" s="34"/>
      <c r="C6728" s="13"/>
      <c r="D6728" s="20"/>
      <c r="E6728" s="20"/>
      <c r="F6728" s="20"/>
      <c r="G6728" s="29"/>
      <c r="H6728" s="20"/>
      <c r="I6728" s="20"/>
      <c r="J6728" s="13" t="s">
        <v>128</v>
      </c>
      <c r="K6728" s="15" t="n">
        <v>64198</v>
      </c>
      <c r="L6728" s="15" t="n">
        <v>13619</v>
      </c>
      <c r="M6728" s="16" t="n">
        <v>100</v>
      </c>
      <c r="N6728" s="12" t="n">
        <v>0.001</v>
      </c>
      <c r="O6728" s="12" t="n">
        <v>0.12</v>
      </c>
      <c r="P6728" s="12" t="n">
        <v>12</v>
      </c>
      <c r="Q6728" s="26"/>
    </row>
    <row r="6729" ht="22.5" customHeight="1">
      <c r="A6729" s="34"/>
      <c r="B6729" s="34"/>
      <c r="C6729" s="13" t="n">
        <v>2937658</v>
      </c>
      <c r="D6729" s="13" t="s">
        <v>81</v>
      </c>
      <c r="E6729" s="13" t="s">
        <v>14</v>
      </c>
      <c r="F6729" s="13" t="s">
        <v>15</v>
      </c>
      <c r="G6729" s="24" t="n">
        <v>0.15</v>
      </c>
      <c r="H6729" s="13" t="n">
        <v>100</v>
      </c>
      <c r="I6729" s="21" t="n">
        <f>G6729*H6729*7</f>
        <v>105</v>
      </c>
      <c r="J6729" s="13" t="s">
        <v>126</v>
      </c>
      <c r="K6729" s="15" t="s">
        <v>139</v>
      </c>
      <c r="L6729" s="15"/>
      <c r="M6729" s="16"/>
      <c r="N6729" s="12"/>
      <c r="O6729" s="12"/>
      <c r="P6729" s="12"/>
      <c r="Q6729" s="23" t="n">
        <f>M6731/H6729</f>
        <v>1</v>
      </c>
    </row>
    <row r="6730" ht="22.5" customHeight="1">
      <c r="A6730" s="34"/>
      <c r="B6730" s="34"/>
      <c r="C6730" s="13"/>
      <c r="D6730" s="20"/>
      <c r="E6730" s="20"/>
      <c r="F6730" s="20"/>
      <c r="G6730" s="29"/>
      <c r="H6730" s="20"/>
      <c r="I6730" s="20"/>
      <c r="J6730" s="13" t="s">
        <v>127</v>
      </c>
      <c r="K6730" s="15" t="n">
        <v>5949</v>
      </c>
      <c r="L6730" s="15" t="n">
        <v>3155</v>
      </c>
      <c r="M6730" s="16" t="n">
        <v>100</v>
      </c>
      <c r="N6730" s="12" t="n">
        <v>0.004</v>
      </c>
      <c r="O6730" s="12" t="n">
        <v>0.123</v>
      </c>
      <c r="P6730" s="12" t="n">
        <v>12.3</v>
      </c>
      <c r="Q6730" s="26"/>
    </row>
    <row r="6731" ht="22.5" customHeight="1">
      <c r="A6731" s="34"/>
      <c r="B6731" s="34"/>
      <c r="C6731" s="13"/>
      <c r="D6731" s="20"/>
      <c r="E6731" s="20"/>
      <c r="F6731" s="20"/>
      <c r="G6731" s="29"/>
      <c r="H6731" s="20"/>
      <c r="I6731" s="20"/>
      <c r="J6731" s="13" t="s">
        <v>128</v>
      </c>
      <c r="K6731" s="15" t="n">
        <v>5954</v>
      </c>
      <c r="L6731" s="15" t="n">
        <v>3158</v>
      </c>
      <c r="M6731" s="16" t="n">
        <v>100</v>
      </c>
      <c r="N6731" s="12" t="n">
        <v>0.004</v>
      </c>
      <c r="O6731" s="12" t="n">
        <v>0.123</v>
      </c>
      <c r="P6731" s="12" t="n">
        <v>12.3</v>
      </c>
      <c r="Q6731" s="26"/>
    </row>
    <row r="6732" ht="22.5" customHeight="1">
      <c r="A6732" s="34"/>
      <c r="B6732" s="34"/>
      <c r="C6732" s="13" t="n">
        <v>6706444</v>
      </c>
      <c r="D6732" s="13" t="s">
        <v>82</v>
      </c>
      <c r="E6732" s="13" t="s">
        <v>83</v>
      </c>
      <c r="F6732" s="13" t="s">
        <v>12</v>
      </c>
      <c r="G6732" s="24" t="n">
        <v>0.5</v>
      </c>
      <c r="H6732" s="13" t="n">
        <v>100</v>
      </c>
      <c r="I6732" s="21" t="n">
        <f>G6732*H6732*7</f>
        <v>350</v>
      </c>
      <c r="J6732" s="13" t="s">
        <v>126</v>
      </c>
      <c r="K6732" s="15" t="s">
        <v>139</v>
      </c>
      <c r="L6732" s="15"/>
      <c r="M6732" s="16"/>
      <c r="N6732" s="12"/>
      <c r="O6732" s="12"/>
      <c r="P6732" s="12"/>
      <c r="Q6732" s="23" t="n">
        <f>M6734/H6732</f>
        <v>0.15</v>
      </c>
    </row>
    <row r="6733" ht="22.5" customHeight="1">
      <c r="A6733" s="34"/>
      <c r="B6733" s="34"/>
      <c r="C6733" s="13"/>
      <c r="D6733" s="20"/>
      <c r="E6733" s="20"/>
      <c r="F6733" s="20"/>
      <c r="G6733" s="29"/>
      <c r="H6733" s="20"/>
      <c r="I6733" s="20"/>
      <c r="J6733" s="13" t="s">
        <v>127</v>
      </c>
      <c r="K6733" s="15" t="n">
        <v>30394</v>
      </c>
      <c r="L6733" s="15" t="n">
        <v>2906</v>
      </c>
      <c r="M6733" s="16" t="n">
        <v>7</v>
      </c>
      <c r="N6733" s="12" t="n">
        <v>0.003</v>
      </c>
      <c r="O6733" s="12" t="n">
        <v>1.444</v>
      </c>
      <c r="P6733" s="12" t="n">
        <v>10.1068</v>
      </c>
      <c r="Q6733" s="26"/>
    </row>
    <row r="6734" ht="22.5" customHeight="1">
      <c r="A6734" s="34"/>
      <c r="B6734" s="34"/>
      <c r="C6734" s="13"/>
      <c r="D6734" s="20"/>
      <c r="E6734" s="20"/>
      <c r="F6734" s="20"/>
      <c r="G6734" s="29"/>
      <c r="H6734" s="20"/>
      <c r="I6734" s="20"/>
      <c r="J6734" s="13" t="s">
        <v>128</v>
      </c>
      <c r="K6734" s="15" t="n">
        <v>71114</v>
      </c>
      <c r="L6734" s="15" t="n">
        <v>6775</v>
      </c>
      <c r="M6734" s="16" t="n">
        <v>15</v>
      </c>
      <c r="N6734" s="12" t="n">
        <v>0.002</v>
      </c>
      <c r="O6734" s="12" t="n">
        <v>0.985</v>
      </c>
      <c r="P6734" s="12" t="n">
        <v>14.7767</v>
      </c>
      <c r="Q6734" s="26"/>
    </row>
    <row r="6735" ht="22.5" customHeight="1">
      <c r="A6735" s="34"/>
      <c r="B6735" s="34"/>
      <c r="C6735" s="13" t="n">
        <v>5963354</v>
      </c>
      <c r="D6735" s="13" t="s">
        <v>82</v>
      </c>
      <c r="E6735" s="13" t="s">
        <v>83</v>
      </c>
      <c r="F6735" s="13" t="s">
        <v>15</v>
      </c>
      <c r="G6735" s="24" t="n">
        <v>0.55</v>
      </c>
      <c r="H6735" s="13" t="n">
        <v>500</v>
      </c>
      <c r="I6735" s="21" t="n">
        <f>G6735*H6735*7</f>
        <v>1925</v>
      </c>
      <c r="J6735" s="13" t="s">
        <v>126</v>
      </c>
      <c r="K6735" s="15" t="n">
        <v>2852</v>
      </c>
      <c r="L6735" s="15" t="n">
        <v>289</v>
      </c>
      <c r="M6735" s="16" t="n">
        <v>3</v>
      </c>
      <c r="N6735" s="12" t="n">
        <v>0.007</v>
      </c>
      <c r="O6735" s="12" t="n">
        <v>0.628</v>
      </c>
      <c r="P6735" s="12" t="n">
        <v>1.884</v>
      </c>
      <c r="Q6735" s="23" t="n">
        <f>M6737/H6735</f>
        <v>0.598</v>
      </c>
    </row>
    <row r="6736" ht="22.5" customHeight="1">
      <c r="A6736" s="34"/>
      <c r="B6736" s="34"/>
      <c r="C6736" s="13"/>
      <c r="D6736" s="20"/>
      <c r="E6736" s="20"/>
      <c r="F6736" s="20"/>
      <c r="G6736" s="29"/>
      <c r="H6736" s="20"/>
      <c r="I6736" s="20"/>
      <c r="J6736" s="13" t="s">
        <v>127</v>
      </c>
      <c r="K6736" s="15" t="n">
        <v>103692</v>
      </c>
      <c r="L6736" s="15" t="n">
        <v>24641</v>
      </c>
      <c r="M6736" s="16" t="n">
        <v>98</v>
      </c>
      <c r="N6736" s="12" t="n">
        <v>0.002</v>
      </c>
      <c r="O6736" s="12" t="n">
        <v>0.606</v>
      </c>
      <c r="P6736" s="12" t="n">
        <v>59.378</v>
      </c>
      <c r="Q6736" s="26"/>
    </row>
    <row r="6737" ht="22.5" customHeight="1">
      <c r="A6737" s="34"/>
      <c r="B6737" s="34"/>
      <c r="C6737" s="13"/>
      <c r="D6737" s="20"/>
      <c r="E6737" s="20"/>
      <c r="F6737" s="20"/>
      <c r="G6737" s="29"/>
      <c r="H6737" s="20"/>
      <c r="I6737" s="20"/>
      <c r="J6737" s="13" t="s">
        <v>128</v>
      </c>
      <c r="K6737" s="15" t="n">
        <v>278945</v>
      </c>
      <c r="L6737" s="15" t="n">
        <v>70099</v>
      </c>
      <c r="M6737" s="16" t="n">
        <v>299</v>
      </c>
      <c r="N6737" s="12" t="n">
        <v>0.003</v>
      </c>
      <c r="O6737" s="12" t="n">
        <v>0.594</v>
      </c>
      <c r="P6737" s="12" t="n">
        <v>177.464</v>
      </c>
      <c r="Q6737" s="26"/>
    </row>
    <row r="6738" ht="22.5" customHeight="1">
      <c r="A6738" s="34"/>
      <c r="B6738" s="34"/>
      <c r="C6738" s="13" t="n">
        <v>9686529</v>
      </c>
      <c r="D6738" s="13" t="s">
        <v>82</v>
      </c>
      <c r="E6738" s="13" t="s">
        <v>84</v>
      </c>
      <c r="F6738" s="13" t="s">
        <v>15</v>
      </c>
      <c r="G6738" s="24" t="n">
        <v>0.4</v>
      </c>
      <c r="H6738" s="13" t="n">
        <v>200</v>
      </c>
      <c r="I6738" s="21" t="n">
        <f>G6738*H6738*7</f>
        <v>560</v>
      </c>
      <c r="J6738" s="13" t="s">
        <v>126</v>
      </c>
      <c r="K6738" s="15" t="n">
        <v>369</v>
      </c>
      <c r="L6738" s="15" t="n">
        <v>105</v>
      </c>
      <c r="M6738" s="16" t="n">
        <v>0</v>
      </c>
      <c r="N6738" s="12" t="n">
        <v>0</v>
      </c>
      <c r="O6738" s="12" t="n">
        <v>0</v>
      </c>
      <c r="P6738" s="12" t="n">
        <v>0</v>
      </c>
      <c r="Q6738" s="23" t="n">
        <f>M6740/H6738</f>
        <v>0.205</v>
      </c>
    </row>
    <row r="6739" ht="22.5" customHeight="1">
      <c r="A6739" s="34"/>
      <c r="B6739" s="34"/>
      <c r="C6739" s="13"/>
      <c r="D6739" s="20"/>
      <c r="E6739" s="20"/>
      <c r="F6739" s="20"/>
      <c r="G6739" s="29"/>
      <c r="H6739" s="20"/>
      <c r="I6739" s="20"/>
      <c r="J6739" s="13" t="s">
        <v>127</v>
      </c>
      <c r="K6739" s="15" t="n">
        <v>20183</v>
      </c>
      <c r="L6739" s="15" t="n">
        <v>8748</v>
      </c>
      <c r="M6739" s="16" t="n">
        <v>21</v>
      </c>
      <c r="N6739" s="12" t="n">
        <v>0.001</v>
      </c>
      <c r="O6739" s="12" t="n">
        <v>0.5</v>
      </c>
      <c r="P6739" s="12" t="n">
        <v>10.5</v>
      </c>
      <c r="Q6739" s="26"/>
    </row>
    <row r="6740" ht="22.5" customHeight="1">
      <c r="A6740" s="34"/>
      <c r="B6740" s="34"/>
      <c r="C6740" s="13"/>
      <c r="D6740" s="20"/>
      <c r="E6740" s="20"/>
      <c r="F6740" s="20"/>
      <c r="G6740" s="29"/>
      <c r="H6740" s="20"/>
      <c r="I6740" s="20"/>
      <c r="J6740" s="13" t="s">
        <v>128</v>
      </c>
      <c r="K6740" s="15" t="n">
        <v>45883</v>
      </c>
      <c r="L6740" s="15" t="n">
        <v>16888</v>
      </c>
      <c r="M6740" s="16" t="n">
        <v>41</v>
      </c>
      <c r="N6740" s="12" t="n">
        <v>0.001</v>
      </c>
      <c r="O6740" s="12" t="n">
        <v>0.5</v>
      </c>
      <c r="P6740" s="12" t="n">
        <v>20.5</v>
      </c>
      <c r="Q6740" s="26"/>
    </row>
    <row r="6741" ht="22.5" customHeight="1">
      <c r="A6741" s="34"/>
      <c r="B6741" s="34"/>
      <c r="C6741" s="13" t="n">
        <v>5963400</v>
      </c>
      <c r="D6741" s="13" t="s">
        <v>82</v>
      </c>
      <c r="E6741" s="13" t="s">
        <v>85</v>
      </c>
      <c r="F6741" s="13" t="s">
        <v>15</v>
      </c>
      <c r="G6741" s="24" t="n">
        <v>0.2</v>
      </c>
      <c r="H6741" s="13" t="n">
        <v>100</v>
      </c>
      <c r="I6741" s="21" t="n">
        <f>G6741*H6741*7</f>
        <v>140</v>
      </c>
      <c r="J6741" s="13" t="s">
        <v>126</v>
      </c>
      <c r="K6741" s="15" t="n">
        <v>391</v>
      </c>
      <c r="L6741" s="15" t="n">
        <v>75</v>
      </c>
      <c r="M6741" s="16" t="n">
        <v>1</v>
      </c>
      <c r="N6741" s="12" t="n">
        <v>0.003</v>
      </c>
      <c r="O6741" s="12" t="n">
        <v>0.2</v>
      </c>
      <c r="P6741" s="12" t="n">
        <v>0.2</v>
      </c>
      <c r="Q6741" s="23" t="n">
        <f>M6743/H6741</f>
        <v>1</v>
      </c>
    </row>
    <row r="6742" ht="22.5" customHeight="1">
      <c r="A6742" s="34"/>
      <c r="B6742" s="34"/>
      <c r="C6742" s="13"/>
      <c r="D6742" s="20"/>
      <c r="E6742" s="20"/>
      <c r="F6742" s="20"/>
      <c r="G6742" s="106"/>
      <c r="H6742" s="20"/>
      <c r="I6742" s="20"/>
      <c r="J6742" s="13" t="s">
        <v>127</v>
      </c>
      <c r="K6742" s="15" t="n">
        <v>17245</v>
      </c>
      <c r="L6742" s="15" t="n">
        <v>3798</v>
      </c>
      <c r="M6742" s="16" t="n">
        <v>44</v>
      </c>
      <c r="N6742" s="12" t="n">
        <v>0.003</v>
      </c>
      <c r="O6742" s="12" t="n">
        <v>0.239</v>
      </c>
      <c r="P6742" s="12" t="n">
        <v>10.5</v>
      </c>
      <c r="Q6742" s="26"/>
    </row>
    <row r="6743" ht="22.5" customHeight="1">
      <c r="A6743" s="34"/>
      <c r="B6743" s="34"/>
      <c r="C6743" s="13"/>
      <c r="D6743" s="20"/>
      <c r="E6743" s="20"/>
      <c r="F6743" s="20"/>
      <c r="G6743" s="106"/>
      <c r="H6743" s="20"/>
      <c r="I6743" s="20"/>
      <c r="J6743" s="13" t="s">
        <v>128</v>
      </c>
      <c r="K6743" s="15" t="n">
        <v>41046</v>
      </c>
      <c r="L6743" s="15" t="n">
        <v>8252</v>
      </c>
      <c r="M6743" s="16" t="n">
        <v>100</v>
      </c>
      <c r="N6743" s="12" t="n">
        <v>0.003</v>
      </c>
      <c r="O6743" s="12" t="n">
        <v>0.22</v>
      </c>
      <c r="P6743" s="12" t="n">
        <v>22</v>
      </c>
      <c r="Q6743" s="26"/>
    </row>
    <row r="6744" ht="22.5" customHeight="1">
      <c r="A6744" s="34"/>
      <c r="B6744" s="34"/>
      <c r="C6744" s="13" t="n">
        <v>10080665</v>
      </c>
      <c r="D6744" s="13" t="s">
        <v>82</v>
      </c>
      <c r="E6744" s="13" t="s">
        <v>86</v>
      </c>
      <c r="F6744" s="13" t="s">
        <v>15</v>
      </c>
      <c r="G6744" s="24" t="n">
        <v>0.38</v>
      </c>
      <c r="H6744" s="13" t="n">
        <v>40</v>
      </c>
      <c r="I6744" s="21" t="n">
        <f>G6744*H6744*7</f>
        <v>106.4</v>
      </c>
      <c r="J6744" s="13" t="s">
        <v>126</v>
      </c>
      <c r="K6744" s="15" t="n">
        <v>11</v>
      </c>
      <c r="L6744" s="15" t="n">
        <v>3</v>
      </c>
      <c r="M6744" s="16" t="n">
        <v>0</v>
      </c>
      <c r="N6744" s="12" t="n">
        <v>0</v>
      </c>
      <c r="O6744" s="12" t="n">
        <v>0</v>
      </c>
      <c r="P6744" s="12" t="n">
        <v>0</v>
      </c>
      <c r="Q6744" s="23" t="n">
        <f>M6746/H6744</f>
        <v>0.15</v>
      </c>
    </row>
    <row r="6745" ht="22.5" customHeight="1">
      <c r="A6745" s="34"/>
      <c r="B6745" s="34"/>
      <c r="C6745" s="13"/>
      <c r="D6745" s="20"/>
      <c r="E6745" s="20"/>
      <c r="F6745" s="20"/>
      <c r="G6745" s="106"/>
      <c r="H6745" s="20"/>
      <c r="I6745" s="20"/>
      <c r="J6745" s="13" t="s">
        <v>127</v>
      </c>
      <c r="K6745" s="15" t="n">
        <v>6734</v>
      </c>
      <c r="L6745" s="15" t="n">
        <v>2156</v>
      </c>
      <c r="M6745" s="16" t="n">
        <v>4</v>
      </c>
      <c r="N6745" s="12" t="n">
        <v>0.001</v>
      </c>
      <c r="O6745" s="12" t="n">
        <v>0.38</v>
      </c>
      <c r="P6745" s="12" t="n">
        <v>1.52</v>
      </c>
      <c r="Q6745" s="26"/>
    </row>
    <row r="6746" ht="22.5" customHeight="1">
      <c r="A6746" s="34"/>
      <c r="B6746" s="34"/>
      <c r="C6746" s="13"/>
      <c r="D6746" s="20"/>
      <c r="E6746" s="20"/>
      <c r="F6746" s="20"/>
      <c r="G6746" s="106"/>
      <c r="H6746" s="20"/>
      <c r="I6746" s="20"/>
      <c r="J6746" s="13" t="s">
        <v>128</v>
      </c>
      <c r="K6746" s="15" t="n">
        <v>11484</v>
      </c>
      <c r="L6746" s="15" t="n">
        <v>3003</v>
      </c>
      <c r="M6746" s="16" t="n">
        <v>6</v>
      </c>
      <c r="N6746" s="12" t="n">
        <v>0.001</v>
      </c>
      <c r="O6746" s="12" t="n">
        <v>0.38</v>
      </c>
      <c r="P6746" s="12" t="n">
        <v>2.28</v>
      </c>
      <c r="Q6746" s="26"/>
    </row>
    <row r="6747" ht="22.5" customHeight="1">
      <c r="A6747" s="34"/>
      <c r="B6747" s="34"/>
      <c r="C6747" s="13" t="n">
        <v>91520433</v>
      </c>
      <c r="D6747" s="13" t="s">
        <v>74</v>
      </c>
      <c r="E6747" s="13" t="s">
        <v>14</v>
      </c>
      <c r="F6747" s="13" t="s">
        <v>15</v>
      </c>
      <c r="G6747" s="24" t="n">
        <v>0.16</v>
      </c>
      <c r="H6747" s="13" t="n">
        <v>200</v>
      </c>
      <c r="I6747" s="21" t="n">
        <f>G6747*H6747*7</f>
        <v>224</v>
      </c>
      <c r="J6747" s="13" t="s">
        <v>126</v>
      </c>
      <c r="K6747" s="15" t="n">
        <v>249</v>
      </c>
      <c r="L6747" s="15" t="n">
        <v>14</v>
      </c>
      <c r="M6747" s="16" t="n">
        <v>0</v>
      </c>
      <c r="N6747" s="12" t="n">
        <v>0</v>
      </c>
      <c r="O6747" s="12" t="n">
        <v>0</v>
      </c>
      <c r="P6747" s="12" t="n">
        <v>0</v>
      </c>
      <c r="Q6747" s="23" t="n">
        <f>M6749/H6747</f>
        <v>0</v>
      </c>
    </row>
    <row r="6748" ht="22.5" customHeight="1">
      <c r="A6748" s="34"/>
      <c r="B6748" s="34"/>
      <c r="C6748" s="13"/>
      <c r="D6748" s="20"/>
      <c r="E6748" s="20"/>
      <c r="F6748" s="20"/>
      <c r="G6748" s="106"/>
      <c r="H6748" s="20"/>
      <c r="I6748" s="20"/>
      <c r="J6748" s="13" t="s">
        <v>127</v>
      </c>
      <c r="K6748" s="15" t="n">
        <v>13863</v>
      </c>
      <c r="L6748" s="15" t="n">
        <v>515</v>
      </c>
      <c r="M6748" s="16" t="n">
        <v>0</v>
      </c>
      <c r="N6748" s="12" t="n">
        <v>0</v>
      </c>
      <c r="O6748" s="12" t="n">
        <v>0</v>
      </c>
      <c r="P6748" s="12" t="n">
        <v>0</v>
      </c>
      <c r="Q6748" s="26"/>
    </row>
    <row r="6749" ht="22.5" customHeight="1">
      <c r="A6749" s="34"/>
      <c r="B6749" s="34"/>
      <c r="C6749" s="13"/>
      <c r="D6749" s="20"/>
      <c r="E6749" s="20"/>
      <c r="F6749" s="20"/>
      <c r="G6749" s="106"/>
      <c r="H6749" s="20"/>
      <c r="I6749" s="20"/>
      <c r="J6749" s="13" t="s">
        <v>128</v>
      </c>
      <c r="K6749" s="15" t="n">
        <v>40630</v>
      </c>
      <c r="L6749" s="15" t="n">
        <v>1452</v>
      </c>
      <c r="M6749" s="16" t="n">
        <v>0</v>
      </c>
      <c r="N6749" s="12" t="n">
        <v>0</v>
      </c>
      <c r="O6749" s="12" t="n">
        <v>0</v>
      </c>
      <c r="P6749" s="12" t="n">
        <v>0</v>
      </c>
      <c r="Q6749" s="26"/>
    </row>
    <row r="6750" ht="22.5" customHeight="1">
      <c r="A6750" s="34"/>
      <c r="B6750" s="34"/>
      <c r="C6750" s="13" t="n">
        <v>5623760</v>
      </c>
      <c r="D6750" s="13" t="s">
        <v>89</v>
      </c>
      <c r="E6750" s="13" t="s">
        <v>14</v>
      </c>
      <c r="F6750" s="13" t="s">
        <v>15</v>
      </c>
      <c r="G6750" s="24" t="n">
        <v>0.15</v>
      </c>
      <c r="H6750" s="13" t="n">
        <v>50</v>
      </c>
      <c r="I6750" s="21" t="n">
        <f>G6750*H6750*7</f>
        <v>52.5</v>
      </c>
      <c r="J6750" s="13" t="s">
        <v>126</v>
      </c>
      <c r="K6750" s="15" t="n">
        <v>28</v>
      </c>
      <c r="L6750" s="15" t="n">
        <v>3</v>
      </c>
      <c r="M6750" s="16" t="n">
        <v>0</v>
      </c>
      <c r="N6750" s="12" t="n">
        <v>0</v>
      </c>
      <c r="O6750" s="12" t="n">
        <v>0</v>
      </c>
      <c r="P6750" s="12" t="n">
        <v>0</v>
      </c>
      <c r="Q6750" s="23" t="n">
        <f>M6752/H6750</f>
        <v>1</v>
      </c>
    </row>
    <row r="6751" ht="22.5" customHeight="1">
      <c r="A6751" s="34"/>
      <c r="B6751" s="34"/>
      <c r="C6751" s="13"/>
      <c r="D6751" s="20"/>
      <c r="E6751" s="20"/>
      <c r="F6751" s="20"/>
      <c r="G6751" s="106"/>
      <c r="H6751" s="20"/>
      <c r="I6751" s="20"/>
      <c r="J6751" s="13" t="s">
        <v>127</v>
      </c>
      <c r="K6751" s="15" t="n">
        <v>15073</v>
      </c>
      <c r="L6751" s="15" t="n">
        <v>3363</v>
      </c>
      <c r="M6751" s="15" t="n">
        <v>50</v>
      </c>
      <c r="N6751" s="12" t="n">
        <v>0.002</v>
      </c>
      <c r="O6751" s="12" t="n">
        <v>0.15</v>
      </c>
      <c r="P6751" s="12" t="n">
        <v>7.5</v>
      </c>
      <c r="Q6751" s="26"/>
    </row>
    <row r="6752" ht="22.5" customHeight="1">
      <c r="A6752" s="34"/>
      <c r="B6752" s="34"/>
      <c r="C6752" s="13"/>
      <c r="D6752" s="20"/>
      <c r="E6752" s="20"/>
      <c r="F6752" s="20"/>
      <c r="G6752" s="106"/>
      <c r="H6752" s="20"/>
      <c r="I6752" s="20"/>
      <c r="J6752" s="13" t="s">
        <v>128</v>
      </c>
      <c r="K6752" s="15" t="n">
        <v>31143</v>
      </c>
      <c r="L6752" s="15" t="n">
        <v>5478</v>
      </c>
      <c r="M6752" s="15" t="n">
        <v>50</v>
      </c>
      <c r="N6752" s="12" t="n">
        <v>0.001</v>
      </c>
      <c r="O6752" s="12" t="n">
        <v>0.15</v>
      </c>
      <c r="P6752" s="12" t="n">
        <v>7.5</v>
      </c>
      <c r="Q6752" s="26"/>
    </row>
    <row r="6753" ht="22.5" customHeight="1">
      <c r="A6753" s="34"/>
      <c r="B6753" s="34"/>
      <c r="C6753" s="13" t="n">
        <v>11078827</v>
      </c>
      <c r="D6753" s="13" t="s">
        <v>82</v>
      </c>
      <c r="E6753" s="13" t="s">
        <v>85</v>
      </c>
      <c r="F6753" s="13" t="s">
        <v>15</v>
      </c>
      <c r="G6753" s="24" t="n">
        <v>0.2</v>
      </c>
      <c r="H6753" s="13" t="n">
        <v>50</v>
      </c>
      <c r="I6753" s="21" t="n">
        <f>G6753*H6753*7</f>
        <v>70</v>
      </c>
      <c r="J6753" s="13" t="s">
        <v>126</v>
      </c>
      <c r="K6753" s="15" t="s">
        <v>139</v>
      </c>
      <c r="L6753" s="15"/>
      <c r="M6753" s="16"/>
      <c r="N6753" s="12"/>
      <c r="O6753" s="12"/>
      <c r="P6753" s="12"/>
      <c r="Q6753" s="23" t="n">
        <f>M6755/H6753</f>
        <v>0.02</v>
      </c>
    </row>
    <row r="6754" ht="22.5" customHeight="1">
      <c r="A6754" s="34"/>
      <c r="B6754" s="34"/>
      <c r="C6754" s="13"/>
      <c r="D6754" s="20"/>
      <c r="E6754" s="20"/>
      <c r="F6754" s="20"/>
      <c r="G6754" s="106"/>
      <c r="H6754" s="20"/>
      <c r="I6754" s="20"/>
      <c r="J6754" s="13" t="s">
        <v>127</v>
      </c>
      <c r="K6754" s="15" t="n">
        <v>231</v>
      </c>
      <c r="L6754" s="15" t="n">
        <v>104</v>
      </c>
      <c r="M6754" s="16" t="n">
        <v>0</v>
      </c>
      <c r="N6754" s="12" t="n">
        <v>0</v>
      </c>
      <c r="O6754" s="12" t="n">
        <v>0</v>
      </c>
      <c r="P6754" s="12" t="n">
        <v>0</v>
      </c>
      <c r="Q6754" s="26"/>
    </row>
    <row r="6755" ht="22.5" customHeight="1">
      <c r="A6755" s="34"/>
      <c r="B6755" s="34"/>
      <c r="C6755" s="13"/>
      <c r="D6755" s="20"/>
      <c r="E6755" s="20"/>
      <c r="F6755" s="20"/>
      <c r="G6755" s="106"/>
      <c r="H6755" s="20"/>
      <c r="I6755" s="20"/>
      <c r="J6755" s="13" t="s">
        <v>128</v>
      </c>
      <c r="K6755" s="15" t="n">
        <v>511</v>
      </c>
      <c r="L6755" s="15" t="n">
        <v>186</v>
      </c>
      <c r="M6755" s="16" t="n">
        <v>1</v>
      </c>
      <c r="N6755" s="12" t="n">
        <v>0.002</v>
      </c>
      <c r="O6755" s="12" t="n">
        <v>0.3</v>
      </c>
      <c r="P6755" s="12" t="n">
        <v>0.3</v>
      </c>
      <c r="Q6755" s="26"/>
    </row>
    <row r="6756" ht="22.5" customHeight="1">
      <c r="A6756" s="34"/>
      <c r="B6756" s="34"/>
      <c r="C6756" s="13" t="n">
        <v>11078981</v>
      </c>
      <c r="D6756" s="13" t="s">
        <v>82</v>
      </c>
      <c r="E6756" s="13" t="s">
        <v>83</v>
      </c>
      <c r="F6756" s="13" t="s">
        <v>15</v>
      </c>
      <c r="G6756" s="24" t="n">
        <v>0.2</v>
      </c>
      <c r="H6756" s="13" t="n">
        <v>50</v>
      </c>
      <c r="I6756" s="21" t="n">
        <f>G6756*H6756*7</f>
        <v>70</v>
      </c>
      <c r="J6756" s="13" t="s">
        <v>126</v>
      </c>
      <c r="K6756" s="15" t="s">
        <v>139</v>
      </c>
      <c r="L6756" s="15"/>
      <c r="M6756" s="16"/>
      <c r="N6756" s="12"/>
      <c r="O6756" s="12"/>
      <c r="P6756" s="12"/>
      <c r="Q6756" s="23" t="n">
        <f>M6758/H6756</f>
        <v>0</v>
      </c>
    </row>
    <row r="6757" ht="22.5" customHeight="1">
      <c r="A6757" s="34"/>
      <c r="B6757" s="34"/>
      <c r="C6757" s="13"/>
      <c r="D6757" s="20"/>
      <c r="E6757" s="20"/>
      <c r="F6757" s="20"/>
      <c r="G6757" s="106"/>
      <c r="H6757" s="20"/>
      <c r="I6757" s="20"/>
      <c r="J6757" s="13" t="s">
        <v>127</v>
      </c>
      <c r="K6757" s="15" t="n">
        <v>84</v>
      </c>
      <c r="L6757" s="15" t="n">
        <v>1</v>
      </c>
      <c r="M6757" s="16" t="n">
        <v>0</v>
      </c>
      <c r="N6757" s="12" t="n">
        <v>0</v>
      </c>
      <c r="O6757" s="12" t="n">
        <v>0</v>
      </c>
      <c r="P6757" s="12" t="n">
        <v>0</v>
      </c>
      <c r="Q6757" s="26"/>
    </row>
    <row r="6758" ht="22.5" customHeight="1">
      <c r="A6758" s="34"/>
      <c r="B6758" s="34"/>
      <c r="C6758" s="13"/>
      <c r="D6758" s="20"/>
      <c r="E6758" s="20"/>
      <c r="F6758" s="20"/>
      <c r="G6758" s="106"/>
      <c r="H6758" s="20"/>
      <c r="I6758" s="20"/>
      <c r="J6758" s="13" t="s">
        <v>128</v>
      </c>
      <c r="K6758" s="15" t="n">
        <v>222</v>
      </c>
      <c r="L6758" s="15" t="n">
        <v>8</v>
      </c>
      <c r="M6758" s="16" t="n">
        <v>0</v>
      </c>
      <c r="N6758" s="12" t="n">
        <v>0</v>
      </c>
      <c r="O6758" s="12" t="n">
        <v>0</v>
      </c>
      <c r="P6758" s="12" t="n">
        <v>0</v>
      </c>
      <c r="Q6758" s="26"/>
    </row>
    <row r="6759" ht="22.5" customHeight="1">
      <c r="A6759" s="34"/>
      <c r="B6759" s="34"/>
      <c r="C6759" s="13" t="n">
        <v>11080833</v>
      </c>
      <c r="D6759" s="13" t="s">
        <v>82</v>
      </c>
      <c r="E6759" s="13" t="s">
        <v>84</v>
      </c>
      <c r="F6759" s="13" t="s">
        <v>15</v>
      </c>
      <c r="G6759" s="24" t="n">
        <v>0.2</v>
      </c>
      <c r="H6759" s="13" t="n">
        <v>50</v>
      </c>
      <c r="I6759" s="21" t="n">
        <f>G6759*H6759*7</f>
        <v>70</v>
      </c>
      <c r="J6759" s="13" t="s">
        <v>126</v>
      </c>
      <c r="K6759" s="15" t="s">
        <v>139</v>
      </c>
      <c r="L6759" s="15"/>
      <c r="M6759" s="16"/>
      <c r="N6759" s="12"/>
      <c r="O6759" s="12"/>
      <c r="P6759" s="12"/>
      <c r="Q6759" s="23" t="n">
        <f>M6761/H6759</f>
        <v>0</v>
      </c>
    </row>
    <row r="6760" ht="22.5" customHeight="1">
      <c r="A6760" s="34"/>
      <c r="B6760" s="34"/>
      <c r="C6760" s="13"/>
      <c r="D6760" s="20"/>
      <c r="E6760" s="20"/>
      <c r="F6760" s="20"/>
      <c r="G6760" s="106"/>
      <c r="H6760" s="20"/>
      <c r="I6760" s="20"/>
      <c r="J6760" s="13" t="s">
        <v>127</v>
      </c>
      <c r="K6760" s="15" t="n">
        <v>23</v>
      </c>
      <c r="L6760" s="15" t="n">
        <v>2</v>
      </c>
      <c r="M6760" s="16" t="n">
        <v>0</v>
      </c>
      <c r="N6760" s="12" t="n">
        <v>0</v>
      </c>
      <c r="O6760" s="12" t="n">
        <v>0</v>
      </c>
      <c r="P6760" s="12" t="n">
        <v>0</v>
      </c>
      <c r="Q6760" s="26"/>
    </row>
    <row r="6761" ht="22.5" customHeight="1">
      <c r="A6761" s="34"/>
      <c r="B6761" s="34"/>
      <c r="C6761" s="13"/>
      <c r="D6761" s="20"/>
      <c r="E6761" s="20"/>
      <c r="F6761" s="20"/>
      <c r="G6761" s="106"/>
      <c r="H6761" s="20"/>
      <c r="I6761" s="20"/>
      <c r="J6761" s="13" t="s">
        <v>128</v>
      </c>
      <c r="K6761" s="15" t="n">
        <v>43</v>
      </c>
      <c r="L6761" s="15" t="n">
        <v>6</v>
      </c>
      <c r="M6761" s="16" t="n">
        <v>0</v>
      </c>
      <c r="N6761" s="12" t="n">
        <v>0</v>
      </c>
      <c r="O6761" s="12" t="n">
        <v>0</v>
      </c>
      <c r="P6761" s="12" t="n">
        <v>0</v>
      </c>
      <c r="Q6761" s="26"/>
    </row>
    <row r="6762" ht="22.5" customHeight="1">
      <c r="A6762" s="34"/>
      <c r="B6762" s="34"/>
      <c r="C6762" s="13" t="n">
        <v>11081056</v>
      </c>
      <c r="D6762" s="13" t="s">
        <v>82</v>
      </c>
      <c r="E6762" s="13" t="s">
        <v>86</v>
      </c>
      <c r="F6762" s="13" t="s">
        <v>15</v>
      </c>
      <c r="G6762" s="24" t="n">
        <v>0.2</v>
      </c>
      <c r="H6762" s="13" t="n">
        <v>50</v>
      </c>
      <c r="I6762" s="21" t="n">
        <f>G6762*H6762*7</f>
        <v>70</v>
      </c>
      <c r="J6762" s="13" t="s">
        <v>126</v>
      </c>
      <c r="K6762" s="15" t="s">
        <v>139</v>
      </c>
      <c r="L6762" s="15"/>
      <c r="M6762" s="16"/>
      <c r="N6762" s="12"/>
      <c r="O6762" s="12"/>
      <c r="P6762" s="12"/>
      <c r="Q6762" s="23" t="n">
        <f>M6764/H6762</f>
        <v>0</v>
      </c>
    </row>
    <row r="6763" ht="22.5" customHeight="1">
      <c r="A6763" s="34"/>
      <c r="B6763" s="34"/>
      <c r="C6763" s="13"/>
      <c r="D6763" s="20"/>
      <c r="E6763" s="20"/>
      <c r="F6763" s="20"/>
      <c r="G6763" s="106"/>
      <c r="H6763" s="20"/>
      <c r="I6763" s="20"/>
      <c r="J6763" s="13" t="s">
        <v>127</v>
      </c>
      <c r="K6763" s="15" t="n">
        <v>39</v>
      </c>
      <c r="L6763" s="15" t="n">
        <v>6</v>
      </c>
      <c r="M6763" s="16" t="n">
        <v>0</v>
      </c>
      <c r="N6763" s="12" t="n">
        <v>0</v>
      </c>
      <c r="O6763" s="12" t="n">
        <v>0</v>
      </c>
      <c r="P6763" s="12" t="n">
        <v>0</v>
      </c>
      <c r="Q6763" s="26"/>
    </row>
    <row r="6764" ht="22.5" customHeight="1">
      <c r="A6764" s="34"/>
      <c r="B6764" s="34"/>
      <c r="C6764" s="13"/>
      <c r="D6764" s="20"/>
      <c r="E6764" s="20"/>
      <c r="F6764" s="20"/>
      <c r="G6764" s="106"/>
      <c r="H6764" s="20"/>
      <c r="I6764" s="20"/>
      <c r="J6764" s="13" t="s">
        <v>128</v>
      </c>
      <c r="K6764" s="15" t="n">
        <v>156</v>
      </c>
      <c r="L6764" s="15" t="n">
        <v>22</v>
      </c>
      <c r="M6764" s="16" t="n">
        <v>0</v>
      </c>
      <c r="N6764" s="12" t="n">
        <v>0</v>
      </c>
      <c r="O6764" s="12" t="n">
        <v>0</v>
      </c>
      <c r="P6764" s="12" t="n">
        <v>0</v>
      </c>
      <c r="Q6764" s="26"/>
    </row>
    <row r="6765" ht="22.5" customHeight="1">
      <c r="A6765" s="34"/>
      <c r="B6765" s="34"/>
      <c r="C6765" s="13" t="n">
        <v>11078963</v>
      </c>
      <c r="D6765" s="13" t="s">
        <v>81</v>
      </c>
      <c r="E6765" s="13" t="s">
        <v>14</v>
      </c>
      <c r="F6765" s="13" t="s">
        <v>15</v>
      </c>
      <c r="G6765" s="24" t="n">
        <v>0.4</v>
      </c>
      <c r="H6765" s="13" t="n">
        <v>100</v>
      </c>
      <c r="I6765" s="21" t="n">
        <f>G6765*H6765*7</f>
        <v>280</v>
      </c>
      <c r="J6765" s="13" t="s">
        <v>126</v>
      </c>
      <c r="K6765" s="15" t="s">
        <v>139</v>
      </c>
      <c r="L6765" s="15"/>
      <c r="M6765" s="16"/>
      <c r="N6765" s="12"/>
      <c r="O6765" s="12"/>
      <c r="P6765" s="12"/>
      <c r="Q6765" s="23" t="n">
        <f>M6767/H6765</f>
        <v>0.22</v>
      </c>
    </row>
    <row r="6766" ht="22.5" customHeight="1">
      <c r="A6766" s="34"/>
      <c r="B6766" s="34"/>
      <c r="C6766" s="13"/>
      <c r="D6766" s="20"/>
      <c r="E6766" s="20"/>
      <c r="F6766" s="20"/>
      <c r="G6766" s="106"/>
      <c r="H6766" s="20"/>
      <c r="I6766" s="20"/>
      <c r="J6766" s="13" t="s">
        <v>127</v>
      </c>
      <c r="K6766" s="15" t="n">
        <v>2978</v>
      </c>
      <c r="L6766" s="15" t="n">
        <v>194</v>
      </c>
      <c r="M6766" s="16" t="n">
        <v>7</v>
      </c>
      <c r="N6766" s="12" t="n">
        <v>0.014</v>
      </c>
      <c r="O6766" s="12" t="n">
        <v>0.4</v>
      </c>
      <c r="P6766" s="12" t="n">
        <v>2.8</v>
      </c>
      <c r="Q6766" s="26"/>
    </row>
    <row r="6767" ht="22.5" customHeight="1">
      <c r="A6767" s="34"/>
      <c r="B6767" s="34"/>
      <c r="C6767" s="13"/>
      <c r="D6767" s="20"/>
      <c r="E6767" s="20"/>
      <c r="F6767" s="20"/>
      <c r="G6767" s="106"/>
      <c r="H6767" s="20"/>
      <c r="I6767" s="20"/>
      <c r="J6767" s="13" t="s">
        <v>128</v>
      </c>
      <c r="K6767" s="15" t="n">
        <v>6838</v>
      </c>
      <c r="L6767" s="15" t="n">
        <v>572</v>
      </c>
      <c r="M6767" s="16" t="n">
        <v>22</v>
      </c>
      <c r="N6767" s="12" t="n">
        <v>0.015</v>
      </c>
      <c r="O6767" s="12" t="n">
        <v>0.4</v>
      </c>
      <c r="P6767" s="12" t="n">
        <v>8.8</v>
      </c>
      <c r="Q6767" s="26"/>
    </row>
    <row r="6768" ht="22.5" customHeight="1">
      <c r="A6768" s="34"/>
      <c r="B6768" s="34"/>
      <c r="C6768" s="13" t="n">
        <v>91538300</v>
      </c>
      <c r="D6768" s="13" t="s">
        <v>74</v>
      </c>
      <c r="E6768" s="13" t="s">
        <v>36</v>
      </c>
      <c r="F6768" s="13" t="s">
        <v>15</v>
      </c>
      <c r="G6768" s="24" t="n">
        <v>0.14</v>
      </c>
      <c r="H6768" s="13" t="n">
        <v>300</v>
      </c>
      <c r="I6768" s="21" t="n">
        <f>G6768*H6768*7</f>
        <v>294</v>
      </c>
      <c r="J6768" s="13" t="s">
        <v>126</v>
      </c>
      <c r="K6768" s="15" t="s">
        <v>139</v>
      </c>
      <c r="L6768" s="15"/>
      <c r="M6768" s="16"/>
      <c r="N6768" s="12"/>
      <c r="O6768" s="12"/>
      <c r="P6768" s="12"/>
      <c r="Q6768" s="23" t="n">
        <f>M6770/H6768</f>
        <v>0.0133333333333333</v>
      </c>
    </row>
    <row r="6769" ht="22.5" customHeight="1">
      <c r="A6769" s="34"/>
      <c r="B6769" s="34"/>
      <c r="C6769" s="13"/>
      <c r="D6769" s="20"/>
      <c r="E6769" s="20"/>
      <c r="F6769" s="20"/>
      <c r="G6769" s="106"/>
      <c r="H6769" s="20"/>
      <c r="I6769" s="20"/>
      <c r="J6769" s="13" t="s">
        <v>127</v>
      </c>
      <c r="K6769" s="15" t="n">
        <v>1647</v>
      </c>
      <c r="L6769" s="15" t="n">
        <v>223</v>
      </c>
      <c r="M6769" s="16" t="n">
        <v>2</v>
      </c>
      <c r="N6769" s="12" t="n">
        <v>0.001</v>
      </c>
      <c r="O6769" s="12" t="n">
        <v>0.14</v>
      </c>
      <c r="P6769" s="12" t="n">
        <v>0.28</v>
      </c>
      <c r="Q6769" s="26"/>
    </row>
    <row r="6770" ht="22.5" customHeight="1">
      <c r="A6770" s="34"/>
      <c r="B6770" s="34"/>
      <c r="C6770" s="13"/>
      <c r="D6770" s="20"/>
      <c r="E6770" s="20"/>
      <c r="F6770" s="20"/>
      <c r="G6770" s="106"/>
      <c r="H6770" s="20"/>
      <c r="I6770" s="20"/>
      <c r="J6770" s="13" t="s">
        <v>128</v>
      </c>
      <c r="K6770" s="15" t="n">
        <v>3244</v>
      </c>
      <c r="L6770" s="15" t="n">
        <v>395</v>
      </c>
      <c r="M6770" s="16" t="n">
        <v>4</v>
      </c>
      <c r="N6770" s="12" t="n">
        <v>0.001</v>
      </c>
      <c r="O6770" s="12" t="n">
        <v>0.14</v>
      </c>
      <c r="P6770" s="12" t="n">
        <v>0.56</v>
      </c>
      <c r="Q6770" s="26"/>
    </row>
    <row r="6771" ht="22.5" customHeight="1">
      <c r="A6771" s="34"/>
      <c r="B6771" s="34"/>
      <c r="C6771" s="13" t="n">
        <v>91538301</v>
      </c>
      <c r="D6771" s="13" t="s">
        <v>74</v>
      </c>
      <c r="E6771" s="13" t="s">
        <v>14</v>
      </c>
      <c r="F6771" s="13" t="s">
        <v>15</v>
      </c>
      <c r="G6771" s="24" t="n">
        <v>0.22</v>
      </c>
      <c r="H6771" s="13" t="n">
        <v>200</v>
      </c>
      <c r="I6771" s="21" t="n">
        <f>G6771*H6771*7</f>
        <v>308</v>
      </c>
      <c r="J6771" s="13" t="s">
        <v>126</v>
      </c>
      <c r="K6771" s="15" t="s">
        <v>139</v>
      </c>
      <c r="L6771" s="15"/>
      <c r="M6771" s="16"/>
      <c r="N6771" s="12"/>
      <c r="O6771" s="12"/>
      <c r="P6771" s="12"/>
      <c r="Q6771" s="23" t="n">
        <f>M6773/H6771</f>
        <v>0.005</v>
      </c>
    </row>
    <row r="6772" ht="22.5" customHeight="1">
      <c r="A6772" s="34"/>
      <c r="B6772" s="34"/>
      <c r="C6772" s="13"/>
      <c r="D6772" s="20"/>
      <c r="E6772" s="20"/>
      <c r="F6772" s="20"/>
      <c r="G6772" s="106"/>
      <c r="H6772" s="20"/>
      <c r="I6772" s="20"/>
      <c r="J6772" s="13" t="s">
        <v>127</v>
      </c>
      <c r="K6772" s="15" t="n">
        <v>214</v>
      </c>
      <c r="L6772" s="15" t="n">
        <v>70</v>
      </c>
      <c r="M6772" s="16" t="n">
        <v>0</v>
      </c>
      <c r="N6772" s="12" t="n">
        <v>0</v>
      </c>
      <c r="O6772" s="12" t="n">
        <v>0</v>
      </c>
      <c r="P6772" s="12" t="n">
        <v>0</v>
      </c>
      <c r="Q6772" s="26"/>
    </row>
    <row r="6773" ht="22.5" customHeight="1">
      <c r="A6773" s="34"/>
      <c r="B6773" s="34"/>
      <c r="C6773" s="13"/>
      <c r="D6773" s="20"/>
      <c r="E6773" s="20"/>
      <c r="F6773" s="20"/>
      <c r="G6773" s="106"/>
      <c r="H6773" s="20"/>
      <c r="I6773" s="20"/>
      <c r="J6773" s="13" t="s">
        <v>128</v>
      </c>
      <c r="K6773" s="15" t="n">
        <v>460</v>
      </c>
      <c r="L6773" s="15" t="n">
        <v>146</v>
      </c>
      <c r="M6773" s="16" t="n">
        <v>1</v>
      </c>
      <c r="N6773" s="12" t="n">
        <v>0.002</v>
      </c>
      <c r="O6773" s="12" t="n">
        <v>0.22</v>
      </c>
      <c r="P6773" s="12" t="n">
        <v>0.22</v>
      </c>
      <c r="Q6773" s="26"/>
    </row>
    <row r="6774" ht="22.5" customHeight="1">
      <c r="A6774" s="34"/>
      <c r="B6774" s="34"/>
      <c r="C6774" s="13" t="n">
        <v>91538306</v>
      </c>
      <c r="D6774" s="13" t="s">
        <v>74</v>
      </c>
      <c r="E6774" s="13" t="s">
        <v>71</v>
      </c>
      <c r="F6774" s="13" t="s">
        <v>15</v>
      </c>
      <c r="G6774" s="24" t="n">
        <v>0.18</v>
      </c>
      <c r="H6774" s="13" t="n">
        <v>250</v>
      </c>
      <c r="I6774" s="21" t="n">
        <f>G6774*H6774*7</f>
        <v>315</v>
      </c>
      <c r="J6774" s="13" t="s">
        <v>126</v>
      </c>
      <c r="K6774" s="15" t="s">
        <v>139</v>
      </c>
      <c r="L6774" s="15"/>
      <c r="M6774" s="16"/>
      <c r="N6774" s="12"/>
      <c r="O6774" s="12"/>
      <c r="P6774" s="12"/>
      <c r="Q6774" s="23" t="n">
        <f>M6776/H6774</f>
        <v>0.012</v>
      </c>
    </row>
    <row r="6775" ht="22.5" customHeight="1">
      <c r="A6775" s="34"/>
      <c r="B6775" s="34"/>
      <c r="C6775" s="13"/>
      <c r="D6775" s="20"/>
      <c r="E6775" s="20"/>
      <c r="F6775" s="20"/>
      <c r="G6775" s="106"/>
      <c r="H6775" s="20"/>
      <c r="I6775" s="20"/>
      <c r="J6775" s="13" t="s">
        <v>127</v>
      </c>
      <c r="K6775" s="15" t="n">
        <v>976</v>
      </c>
      <c r="L6775" s="15" t="n">
        <v>172</v>
      </c>
      <c r="M6775" s="16" t="n">
        <v>2</v>
      </c>
      <c r="N6775" s="12" t="n">
        <v>0.002</v>
      </c>
      <c r="O6775" s="12" t="n">
        <v>0.18</v>
      </c>
      <c r="P6775" s="12" t="n">
        <v>0.36</v>
      </c>
      <c r="Q6775" s="26"/>
    </row>
    <row r="6776" ht="22.5" customHeight="1">
      <c r="A6776" s="34"/>
      <c r="B6776" s="34"/>
      <c r="C6776" s="13"/>
      <c r="D6776" s="20"/>
      <c r="E6776" s="20"/>
      <c r="F6776" s="20"/>
      <c r="G6776" s="106"/>
      <c r="H6776" s="20"/>
      <c r="I6776" s="20"/>
      <c r="J6776" s="13" t="s">
        <v>128</v>
      </c>
      <c r="K6776" s="15" t="n">
        <v>1838</v>
      </c>
      <c r="L6776" s="15" t="n">
        <v>336</v>
      </c>
      <c r="M6776" s="16" t="n">
        <v>3</v>
      </c>
      <c r="N6776" s="12" t="n">
        <v>0.002</v>
      </c>
      <c r="O6776" s="12" t="n">
        <v>0.18</v>
      </c>
      <c r="P6776" s="12" t="n">
        <v>0.54</v>
      </c>
      <c r="Q6776" s="26"/>
    </row>
    <row r="6777" ht="22.5" customHeight="1">
      <c r="A6777" s="34"/>
      <c r="B6777" s="34"/>
      <c r="C6777" s="13" t="n">
        <v>91538307</v>
      </c>
      <c r="D6777" s="13" t="s">
        <v>74</v>
      </c>
      <c r="E6777" s="13" t="s">
        <v>17</v>
      </c>
      <c r="F6777" s="13" t="s">
        <v>15</v>
      </c>
      <c r="G6777" s="24" t="n">
        <v>0.22</v>
      </c>
      <c r="H6777" s="13" t="n">
        <v>200</v>
      </c>
      <c r="I6777" s="21" t="n">
        <f>G6777*H6777*7</f>
        <v>308</v>
      </c>
      <c r="J6777" s="13" t="s">
        <v>126</v>
      </c>
      <c r="K6777" s="15" t="s">
        <v>139</v>
      </c>
      <c r="L6777" s="15"/>
      <c r="M6777" s="16"/>
      <c r="N6777" s="12"/>
      <c r="O6777" s="12"/>
      <c r="P6777" s="12"/>
      <c r="Q6777" s="23" t="n">
        <f>M6779/H6777</f>
        <v>0</v>
      </c>
    </row>
    <row r="6778" ht="22.5" customHeight="1">
      <c r="A6778" s="34"/>
      <c r="B6778" s="34"/>
      <c r="C6778" s="13"/>
      <c r="D6778" s="20"/>
      <c r="E6778" s="20"/>
      <c r="F6778" s="20"/>
      <c r="G6778" s="106"/>
      <c r="H6778" s="20"/>
      <c r="I6778" s="20"/>
      <c r="J6778" s="13" t="s">
        <v>127</v>
      </c>
      <c r="K6778" s="15" t="n">
        <v>9</v>
      </c>
      <c r="L6778" s="15" t="n">
        <v>2</v>
      </c>
      <c r="M6778" s="16" t="n">
        <v>0</v>
      </c>
      <c r="N6778" s="12" t="n">
        <v>0</v>
      </c>
      <c r="O6778" s="12" t="n">
        <v>0</v>
      </c>
      <c r="P6778" s="12" t="n">
        <v>0</v>
      </c>
      <c r="Q6778" s="26"/>
    </row>
    <row r="6779" ht="22.5" customHeight="1">
      <c r="A6779" s="34"/>
      <c r="B6779" s="34"/>
      <c r="C6779" s="13"/>
      <c r="D6779" s="20"/>
      <c r="E6779" s="20"/>
      <c r="F6779" s="20"/>
      <c r="G6779" s="106"/>
      <c r="H6779" s="20"/>
      <c r="I6779" s="20"/>
      <c r="J6779" s="13" t="s">
        <v>128</v>
      </c>
      <c r="K6779" s="15" t="n">
        <v>19</v>
      </c>
      <c r="L6779" s="15" t="n">
        <v>2</v>
      </c>
      <c r="M6779" s="16" t="n">
        <v>0</v>
      </c>
      <c r="N6779" s="12" t="n">
        <v>0</v>
      </c>
      <c r="O6779" s="12" t="n">
        <v>0</v>
      </c>
      <c r="P6779" s="12" t="n">
        <v>0</v>
      </c>
      <c r="Q6779" s="26"/>
    </row>
    <row r="6780" ht="22.5" customHeight="1">
      <c r="A6780" s="34"/>
      <c r="B6780" s="34"/>
      <c r="C6780" s="13" t="n">
        <v>91538308</v>
      </c>
      <c r="D6780" s="13" t="s">
        <v>74</v>
      </c>
      <c r="E6780" s="13" t="s">
        <v>11</v>
      </c>
      <c r="F6780" s="13" t="s">
        <v>15</v>
      </c>
      <c r="G6780" s="24" t="n">
        <v>0.18</v>
      </c>
      <c r="H6780" s="13" t="n">
        <v>200</v>
      </c>
      <c r="I6780" s="21" t="n">
        <f>G6780*H6780*7</f>
        <v>252</v>
      </c>
      <c r="J6780" s="13" t="s">
        <v>126</v>
      </c>
      <c r="K6780" s="15" t="s">
        <v>139</v>
      </c>
      <c r="L6780" s="15"/>
      <c r="M6780" s="16"/>
      <c r="N6780" s="12"/>
      <c r="O6780" s="12"/>
      <c r="P6780" s="12"/>
      <c r="Q6780" s="23" t="n">
        <f>M6782/H6780</f>
        <v>0</v>
      </c>
    </row>
    <row r="6781" ht="22.5" customHeight="1">
      <c r="A6781" s="34"/>
      <c r="B6781" s="34"/>
      <c r="C6781" s="13"/>
      <c r="D6781" s="20"/>
      <c r="E6781" s="20"/>
      <c r="F6781" s="20"/>
      <c r="G6781" s="106"/>
      <c r="H6781" s="20"/>
      <c r="I6781" s="20"/>
      <c r="J6781" s="13" t="s">
        <v>127</v>
      </c>
      <c r="K6781" s="15" t="n">
        <v>33</v>
      </c>
      <c r="L6781" s="15" t="n">
        <v>0</v>
      </c>
      <c r="M6781" s="16" t="n">
        <v>0</v>
      </c>
      <c r="N6781" s="12" t="n">
        <v>0</v>
      </c>
      <c r="O6781" s="12" t="n">
        <v>0</v>
      </c>
      <c r="P6781" s="12" t="n">
        <v>0</v>
      </c>
      <c r="Q6781" s="26"/>
    </row>
    <row r="6782" ht="22.5" customHeight="1">
      <c r="A6782" s="34"/>
      <c r="B6782" s="34"/>
      <c r="C6782" s="13"/>
      <c r="D6782" s="20"/>
      <c r="E6782" s="20"/>
      <c r="F6782" s="20"/>
      <c r="G6782" s="106"/>
      <c r="H6782" s="20"/>
      <c r="I6782" s="20"/>
      <c r="J6782" s="13" t="s">
        <v>128</v>
      </c>
      <c r="K6782" s="15" t="n">
        <v>111</v>
      </c>
      <c r="L6782" s="15" t="n">
        <v>5</v>
      </c>
      <c r="M6782" s="16" t="n">
        <v>0</v>
      </c>
      <c r="N6782" s="12" t="n">
        <v>0</v>
      </c>
      <c r="O6782" s="12" t="n">
        <v>0</v>
      </c>
      <c r="P6782" s="12" t="n">
        <v>0</v>
      </c>
      <c r="Q6782" s="26"/>
    </row>
    <row r="6783" ht="22.5" customHeight="1">
      <c r="A6783" s="34"/>
      <c r="B6783" s="34"/>
      <c r="C6783" s="13" t="n">
        <v>91538309</v>
      </c>
      <c r="D6783" s="13" t="s">
        <v>74</v>
      </c>
      <c r="E6783" s="13" t="s">
        <v>46</v>
      </c>
      <c r="F6783" s="13" t="s">
        <v>15</v>
      </c>
      <c r="G6783" s="24" t="n">
        <v>0.18</v>
      </c>
      <c r="H6783" s="13" t="n">
        <v>198</v>
      </c>
      <c r="I6783" s="21" t="n">
        <f>G6783*H6783*7</f>
        <v>249.48</v>
      </c>
      <c r="J6783" s="13" t="s">
        <v>126</v>
      </c>
      <c r="K6783" s="15" t="s">
        <v>139</v>
      </c>
      <c r="L6783" s="15"/>
      <c r="M6783" s="16"/>
      <c r="N6783" s="12"/>
      <c r="O6783" s="12"/>
      <c r="P6783" s="12"/>
      <c r="Q6783" s="23" t="n">
        <f>M6785/H6783</f>
        <v>0.00505050505050505</v>
      </c>
    </row>
    <row r="6784" ht="22.5" customHeight="1">
      <c r="A6784" s="34"/>
      <c r="B6784" s="34"/>
      <c r="C6784" s="13"/>
      <c r="D6784" s="20"/>
      <c r="E6784" s="20"/>
      <c r="F6784" s="20"/>
      <c r="G6784" s="106"/>
      <c r="H6784" s="20"/>
      <c r="I6784" s="20"/>
      <c r="J6784" s="13" t="s">
        <v>127</v>
      </c>
      <c r="K6784" s="15" t="n">
        <v>108</v>
      </c>
      <c r="L6784" s="15" t="n">
        <v>10</v>
      </c>
      <c r="M6784" s="16" t="n">
        <v>0</v>
      </c>
      <c r="N6784" s="12" t="n">
        <v>0</v>
      </c>
      <c r="O6784" s="12" t="n">
        <v>0</v>
      </c>
      <c r="P6784" s="12" t="n">
        <v>0</v>
      </c>
      <c r="Q6784" s="26"/>
    </row>
    <row r="6785" ht="22.5" customHeight="1">
      <c r="A6785" s="34"/>
      <c r="B6785" s="34"/>
      <c r="C6785" s="13"/>
      <c r="D6785" s="20"/>
      <c r="E6785" s="20"/>
      <c r="F6785" s="20"/>
      <c r="G6785" s="106"/>
      <c r="H6785" s="20"/>
      <c r="I6785" s="20"/>
      <c r="J6785" s="13" t="s">
        <v>128</v>
      </c>
      <c r="K6785" s="15" t="n">
        <v>226</v>
      </c>
      <c r="L6785" s="15" t="n">
        <v>22</v>
      </c>
      <c r="M6785" s="16" t="n">
        <v>1</v>
      </c>
      <c r="N6785" s="12" t="n">
        <v>0.008</v>
      </c>
      <c r="O6785" s="12" t="n">
        <v>0.18</v>
      </c>
      <c r="P6785" s="12" t="n">
        <v>0.18</v>
      </c>
      <c r="Q6785" s="26"/>
    </row>
    <row r="6786" ht="22.5" customHeight="1">
      <c r="A6786" s="34"/>
      <c r="B6786" s="34"/>
      <c r="C6786" s="13" t="n">
        <v>11511535</v>
      </c>
      <c r="D6786" s="13" t="s">
        <v>81</v>
      </c>
      <c r="E6786" s="13" t="s">
        <v>14</v>
      </c>
      <c r="F6786" s="13" t="s">
        <v>26</v>
      </c>
      <c r="G6786" s="24" t="n">
        <v>0.3</v>
      </c>
      <c r="H6786" s="13" t="n">
        <v>200</v>
      </c>
      <c r="I6786" s="21" t="n">
        <f>G6786*H6786*7</f>
        <v>420</v>
      </c>
      <c r="J6786" s="13" t="s">
        <v>126</v>
      </c>
      <c r="K6786" s="15" t="n">
        <v>7411</v>
      </c>
      <c r="L6786" s="15" t="n">
        <v>68</v>
      </c>
      <c r="M6786" s="16" t="n">
        <v>5</v>
      </c>
      <c r="N6786" s="12" t="n">
        <v>0.03</v>
      </c>
      <c r="O6786" s="12" t="n">
        <v>0.42</v>
      </c>
      <c r="P6786" s="12" t="n">
        <v>2.11</v>
      </c>
      <c r="Q6786" s="23" t="n">
        <f>M6788/H6786</f>
        <v>0.945</v>
      </c>
    </row>
    <row r="6787" ht="22.5" customHeight="1">
      <c r="A6787" s="34"/>
      <c r="B6787" s="34"/>
      <c r="C6787" s="13"/>
      <c r="D6787" s="20"/>
      <c r="E6787" s="20"/>
      <c r="F6787" s="20"/>
      <c r="G6787" s="106"/>
      <c r="H6787" s="20"/>
      <c r="I6787" s="20"/>
      <c r="J6787" s="13" t="s">
        <v>127</v>
      </c>
      <c r="K6787" s="15" t="n">
        <v>129371</v>
      </c>
      <c r="L6787" s="15" t="n">
        <v>1302</v>
      </c>
      <c r="M6787" s="16" t="n">
        <v>93</v>
      </c>
      <c r="N6787" s="12" t="n">
        <v>0.02</v>
      </c>
      <c r="O6787" s="12" t="n">
        <v>0.28</v>
      </c>
      <c r="P6787" s="12" t="n">
        <v>26.18</v>
      </c>
      <c r="Q6787" s="26"/>
    </row>
    <row r="6788" ht="22.5" customHeight="1">
      <c r="A6788" s="34"/>
      <c r="B6788" s="34"/>
      <c r="C6788" s="13"/>
      <c r="D6788" s="20"/>
      <c r="E6788" s="20"/>
      <c r="F6788" s="20"/>
      <c r="G6788" s="106"/>
      <c r="H6788" s="20"/>
      <c r="I6788" s="47"/>
      <c r="J6788" s="38" t="s">
        <v>128</v>
      </c>
      <c r="K6788" s="15" t="n">
        <v>332234</v>
      </c>
      <c r="L6788" s="15" t="n">
        <v>2329</v>
      </c>
      <c r="M6788" s="16" t="n">
        <v>189</v>
      </c>
      <c r="N6788" s="12" t="n">
        <v>0.02</v>
      </c>
      <c r="O6788" s="12" t="n">
        <v>0.28</v>
      </c>
      <c r="P6788" s="12" t="n">
        <v>52.89</v>
      </c>
      <c r="Q6788" s="26"/>
    </row>
    <row r="6789" ht="22.5" customHeight="1">
      <c r="A6789" s="34"/>
      <c r="B6789" s="34"/>
      <c r="C6789" s="13" t="n">
        <v>11792342</v>
      </c>
      <c r="D6789" s="13" t="s">
        <v>87</v>
      </c>
      <c r="E6789" s="13" t="s">
        <v>42</v>
      </c>
      <c r="F6789" s="13" t="s">
        <v>15</v>
      </c>
      <c r="G6789" s="24" t="n">
        <v>0.2</v>
      </c>
      <c r="H6789" s="52" t="n">
        <v>40</v>
      </c>
      <c r="I6789" s="21" t="n">
        <f>G6789*H6789*7</f>
        <v>56</v>
      </c>
      <c r="J6789" s="13" t="s">
        <v>126</v>
      </c>
      <c r="K6789" s="15" t="n">
        <v>28</v>
      </c>
      <c r="L6789" s="15" t="n">
        <v>6</v>
      </c>
      <c r="M6789" s="16" t="n">
        <v>0</v>
      </c>
      <c r="N6789" s="12" t="n">
        <v>0</v>
      </c>
      <c r="O6789" s="12" t="n">
        <v>0</v>
      </c>
      <c r="P6789" s="12" t="n">
        <v>0</v>
      </c>
      <c r="Q6789" s="23" t="n">
        <f>M6791/H6789</f>
        <v>0.1</v>
      </c>
    </row>
    <row r="6790" ht="22.5" customHeight="1">
      <c r="A6790" s="34"/>
      <c r="B6790" s="34"/>
      <c r="C6790" s="13"/>
      <c r="D6790" s="20"/>
      <c r="E6790" s="20"/>
      <c r="F6790" s="20"/>
      <c r="G6790" s="106"/>
      <c r="H6790" s="54"/>
      <c r="I6790" s="20"/>
      <c r="J6790" s="13" t="s">
        <v>127</v>
      </c>
      <c r="K6790" s="15" t="n">
        <v>5077</v>
      </c>
      <c r="L6790" s="15" t="n">
        <v>255</v>
      </c>
      <c r="M6790" s="16" t="n">
        <v>3</v>
      </c>
      <c r="N6790" s="12" t="n">
        <v>0.002</v>
      </c>
      <c r="O6790" s="12" t="n">
        <v>0.2</v>
      </c>
      <c r="P6790" s="12" t="n">
        <v>0.6</v>
      </c>
      <c r="Q6790" s="26"/>
    </row>
    <row r="6791" ht="22.5" customHeight="1">
      <c r="A6791" s="34"/>
      <c r="B6791" s="34"/>
      <c r="C6791" s="13"/>
      <c r="D6791" s="20"/>
      <c r="E6791" s="20"/>
      <c r="F6791" s="20"/>
      <c r="G6791" s="107"/>
      <c r="H6791" s="55"/>
      <c r="I6791" s="20"/>
      <c r="J6791" s="13" t="s">
        <v>128</v>
      </c>
      <c r="K6791" s="15" t="n">
        <v>11265</v>
      </c>
      <c r="L6791" s="15" t="n">
        <v>640</v>
      </c>
      <c r="M6791" s="16" t="n">
        <v>4</v>
      </c>
      <c r="N6791" s="12" t="n">
        <v>0.001</v>
      </c>
      <c r="O6791" s="12" t="n">
        <v>0.2</v>
      </c>
      <c r="P6791" s="12" t="n">
        <v>0.8</v>
      </c>
      <c r="Q6791" s="26"/>
    </row>
    <row r="6792" ht="22.5" customHeight="1">
      <c r="A6792" s="34"/>
      <c r="B6792" s="34"/>
      <c r="C6792" s="13" t="n">
        <v>5365722</v>
      </c>
      <c r="D6792" s="13" t="s">
        <v>67</v>
      </c>
      <c r="E6792" s="13" t="s">
        <v>65</v>
      </c>
      <c r="F6792" s="13" t="s">
        <v>12</v>
      </c>
      <c r="G6792" s="24" t="n">
        <v>0.3</v>
      </c>
      <c r="H6792" s="52" t="n">
        <v>50</v>
      </c>
      <c r="I6792" s="21" t="n">
        <f>G6792*H6792*7</f>
        <v>105</v>
      </c>
      <c r="J6792" s="13" t="s">
        <v>126</v>
      </c>
      <c r="K6792" s="15" t="n">
        <v>233</v>
      </c>
      <c r="L6792" s="15" t="n">
        <v>82</v>
      </c>
      <c r="M6792" s="16" t="n">
        <v>0</v>
      </c>
      <c r="N6792" s="12" t="n">
        <v>0.003</v>
      </c>
      <c r="O6792" s="12" t="n">
        <v>0</v>
      </c>
      <c r="P6792" s="12" t="n">
        <v>0.2524</v>
      </c>
      <c r="Q6792" s="23" t="n">
        <f>M6794/H6792</f>
        <v>0.54</v>
      </c>
    </row>
    <row r="6793" ht="22.5" customHeight="1">
      <c r="A6793" s="34"/>
      <c r="B6793" s="34"/>
      <c r="C6793" s="13"/>
      <c r="D6793" s="20"/>
      <c r="E6793" s="20"/>
      <c r="F6793" s="20"/>
      <c r="G6793" s="106"/>
      <c r="H6793" s="54"/>
      <c r="I6793" s="20"/>
      <c r="J6793" s="13" t="s">
        <v>127</v>
      </c>
      <c r="K6793" s="15" t="n">
        <v>5270</v>
      </c>
      <c r="L6793" s="15" t="n">
        <v>1595</v>
      </c>
      <c r="M6793" s="16" t="n">
        <v>25</v>
      </c>
      <c r="N6793" s="12" t="n">
        <v>0.004</v>
      </c>
      <c r="O6793" s="12" t="n">
        <v>0.281</v>
      </c>
      <c r="P6793" s="12" t="n">
        <v>7.0324</v>
      </c>
      <c r="Q6793" s="26"/>
    </row>
    <row r="6794" ht="22.5" customHeight="1">
      <c r="A6794" s="34"/>
      <c r="B6794" s="34"/>
      <c r="C6794" s="13"/>
      <c r="D6794" s="20"/>
      <c r="E6794" s="20"/>
      <c r="F6794" s="20"/>
      <c r="G6794" s="107"/>
      <c r="H6794" s="55"/>
      <c r="I6794" s="20"/>
      <c r="J6794" s="13" t="s">
        <v>128</v>
      </c>
      <c r="K6794" s="15" t="n">
        <v>14793</v>
      </c>
      <c r="L6794" s="15" t="n">
        <v>4719</v>
      </c>
      <c r="M6794" s="16" t="n">
        <v>27</v>
      </c>
      <c r="N6794" s="12" t="n">
        <v>0.002</v>
      </c>
      <c r="O6794" s="12" t="n">
        <v>0.317</v>
      </c>
      <c r="P6794" s="12" t="n">
        <v>8.5698</v>
      </c>
      <c r="Q6794" s="26"/>
    </row>
    <row r="6795" ht="22.5" customHeight="1">
      <c r="A6795" s="34"/>
      <c r="B6795" s="34"/>
      <c r="C6795" s="13" t="n">
        <v>11924654</v>
      </c>
      <c r="D6795" s="13" t="s">
        <v>67</v>
      </c>
      <c r="E6795" s="13" t="s">
        <v>65</v>
      </c>
      <c r="F6795" s="13" t="s">
        <v>12</v>
      </c>
      <c r="G6795" s="24" t="n">
        <v>0.3</v>
      </c>
      <c r="H6795" s="52" t="n">
        <v>50</v>
      </c>
      <c r="I6795" s="21" t="n">
        <f>G6795*H6795*7</f>
        <v>105</v>
      </c>
      <c r="J6795" s="13" t="s">
        <v>126</v>
      </c>
      <c r="K6795" s="15" t="s">
        <v>139</v>
      </c>
      <c r="L6795" s="15"/>
      <c r="M6795" s="16"/>
      <c r="N6795" s="12"/>
      <c r="O6795" s="12"/>
      <c r="P6795" s="12"/>
      <c r="Q6795" s="23" t="n">
        <f>M6797/H6795</f>
        <v>0</v>
      </c>
    </row>
    <row r="6796" ht="22.5" customHeight="1">
      <c r="A6796" s="34"/>
      <c r="B6796" s="34"/>
      <c r="C6796" s="13"/>
      <c r="D6796" s="20"/>
      <c r="E6796" s="20"/>
      <c r="F6796" s="20"/>
      <c r="G6796" s="106"/>
      <c r="H6796" s="54"/>
      <c r="I6796" s="20"/>
      <c r="J6796" s="13" t="s">
        <v>127</v>
      </c>
      <c r="K6796" s="15" t="n">
        <v>204</v>
      </c>
      <c r="L6796" s="15" t="n">
        <v>61</v>
      </c>
      <c r="M6796" s="16" t="n">
        <v>0</v>
      </c>
      <c r="N6796" s="12" t="n">
        <v>0.002</v>
      </c>
      <c r="O6796" s="12" t="n">
        <v>0</v>
      </c>
      <c r="P6796" s="12" t="n">
        <v>0.1416</v>
      </c>
      <c r="Q6796" s="26"/>
    </row>
    <row r="6797" ht="22.5" customHeight="1">
      <c r="A6797" s="34"/>
      <c r="B6797" s="34"/>
      <c r="C6797" s="13"/>
      <c r="D6797" s="20"/>
      <c r="E6797" s="20"/>
      <c r="F6797" s="20"/>
      <c r="G6797" s="107"/>
      <c r="H6797" s="55"/>
      <c r="I6797" s="20"/>
      <c r="J6797" s="13" t="s">
        <v>128</v>
      </c>
      <c r="K6797" s="15" t="n">
        <v>634</v>
      </c>
      <c r="L6797" s="15" t="n">
        <v>190</v>
      </c>
      <c r="M6797" s="16" t="n">
        <v>0</v>
      </c>
      <c r="N6797" s="12" t="n">
        <v>0.002</v>
      </c>
      <c r="O6797" s="12" t="n">
        <v>0</v>
      </c>
      <c r="P6797" s="12" t="n">
        <v>0.3318</v>
      </c>
      <c r="Q6797" s="26"/>
    </row>
    <row r="6798" ht="22.5" customHeight="1">
      <c r="A6798" s="34"/>
      <c r="B6798" s="34"/>
      <c r="C6798" s="13" t="n">
        <v>12011132</v>
      </c>
      <c r="D6798" s="13" t="s">
        <v>88</v>
      </c>
      <c r="E6798" s="13" t="s">
        <v>14</v>
      </c>
      <c r="F6798" s="13" t="s">
        <v>15</v>
      </c>
      <c r="G6798" s="24" t="n">
        <v>0.2</v>
      </c>
      <c r="H6798" s="52" t="n">
        <v>100</v>
      </c>
      <c r="I6798" s="21" t="n">
        <f>G6798*H6798*7</f>
        <v>140</v>
      </c>
      <c r="J6798" s="13" t="s">
        <v>126</v>
      </c>
      <c r="K6798" s="15" t="s">
        <v>139</v>
      </c>
      <c r="L6798" s="15"/>
      <c r="M6798" s="16"/>
      <c r="N6798" s="12"/>
      <c r="O6798" s="12"/>
      <c r="P6798" s="12"/>
      <c r="Q6798" s="23" t="n">
        <f>M6800/H6798</f>
        <v>1</v>
      </c>
    </row>
    <row r="6799" ht="22.5" customHeight="1">
      <c r="A6799" s="34"/>
      <c r="B6799" s="34"/>
      <c r="C6799" s="13"/>
      <c r="D6799" s="20"/>
      <c r="E6799" s="20"/>
      <c r="F6799" s="20"/>
      <c r="G6799" s="106"/>
      <c r="H6799" s="54"/>
      <c r="I6799" s="20"/>
      <c r="J6799" s="13" t="s">
        <v>127</v>
      </c>
      <c r="K6799" s="15" t="n">
        <v>1</v>
      </c>
      <c r="L6799" s="15" t="n">
        <v>0</v>
      </c>
      <c r="M6799" s="16" t="n">
        <v>1</v>
      </c>
      <c r="N6799" s="12" t="n">
        <v>0</v>
      </c>
      <c r="O6799" s="12" t="n">
        <v>0.2</v>
      </c>
      <c r="P6799" s="12" t="n">
        <v>0.2</v>
      </c>
      <c r="Q6799" s="26"/>
    </row>
    <row r="6800" ht="22.5" customHeight="1">
      <c r="A6800" s="34"/>
      <c r="B6800" s="34"/>
      <c r="C6800" s="13"/>
      <c r="D6800" s="20"/>
      <c r="E6800" s="20"/>
      <c r="F6800" s="20"/>
      <c r="G6800" s="107"/>
      <c r="H6800" s="55"/>
      <c r="I6800" s="20"/>
      <c r="J6800" s="13" t="s">
        <v>128</v>
      </c>
      <c r="K6800" s="15" t="n">
        <v>96643</v>
      </c>
      <c r="L6800" s="15" t="n">
        <v>43995</v>
      </c>
      <c r="M6800" s="16" t="n">
        <v>100</v>
      </c>
      <c r="N6800" s="12" t="n">
        <v>0</v>
      </c>
      <c r="O6800" s="12" t="n">
        <v>0.2</v>
      </c>
      <c r="P6800" s="12" t="n">
        <v>20</v>
      </c>
      <c r="Q6800" s="26"/>
    </row>
    <row r="6801" ht="22.5" customHeight="1">
      <c r="A6801" s="34"/>
      <c r="B6801" s="34"/>
      <c r="C6801" s="13" t="n">
        <v>12039225</v>
      </c>
      <c r="D6801" s="11" t="s">
        <v>90</v>
      </c>
      <c r="E6801" s="13" t="s">
        <v>36</v>
      </c>
      <c r="F6801" s="13" t="s">
        <v>15</v>
      </c>
      <c r="G6801" s="24" t="n">
        <v>0.2</v>
      </c>
      <c r="H6801" s="52" t="n">
        <v>100</v>
      </c>
      <c r="I6801" s="21" t="n">
        <f>G6801*H6801*7</f>
        <v>140</v>
      </c>
      <c r="J6801" s="13" t="s">
        <v>126</v>
      </c>
      <c r="K6801" s="15" t="s">
        <v>149</v>
      </c>
      <c r="L6801" s="15"/>
      <c r="M6801" s="16"/>
      <c r="N6801" s="12"/>
      <c r="O6801" s="12"/>
      <c r="P6801" s="12"/>
      <c r="Q6801" s="23" t="n">
        <f>M6803/H6801</f>
        <v>0.08</v>
      </c>
    </row>
    <row r="6802" ht="22.5" customHeight="1">
      <c r="A6802" s="34"/>
      <c r="B6802" s="34"/>
      <c r="C6802" s="13"/>
      <c r="D6802" s="13"/>
      <c r="E6802" s="20"/>
      <c r="F6802" s="20"/>
      <c r="G6802" s="106"/>
      <c r="H6802" s="54"/>
      <c r="I6802" s="20"/>
      <c r="J6802" s="13" t="s">
        <v>127</v>
      </c>
      <c r="K6802" s="15" t="n">
        <v>144</v>
      </c>
      <c r="L6802" s="15" t="n">
        <v>25</v>
      </c>
      <c r="M6802" s="16" t="n">
        <v>2</v>
      </c>
      <c r="N6802" s="12" t="n">
        <v>0.008</v>
      </c>
      <c r="O6802" s="12" t="n">
        <v>0.1</v>
      </c>
      <c r="P6802" s="12" t="n">
        <v>0.2</v>
      </c>
      <c r="Q6802" s="26"/>
    </row>
    <row r="6803" ht="22.5" customHeight="1">
      <c r="A6803" s="34"/>
      <c r="B6803" s="34"/>
      <c r="C6803" s="13"/>
      <c r="D6803" s="13"/>
      <c r="E6803" s="20"/>
      <c r="F6803" s="20"/>
      <c r="G6803" s="107"/>
      <c r="H6803" s="55"/>
      <c r="I6803" s="20"/>
      <c r="J6803" s="13" t="s">
        <v>128</v>
      </c>
      <c r="K6803" s="15" t="n">
        <v>1023</v>
      </c>
      <c r="L6803" s="15" t="n">
        <v>265</v>
      </c>
      <c r="M6803" s="16" t="n">
        <v>8</v>
      </c>
      <c r="N6803" s="12" t="n">
        <v>0.005</v>
      </c>
      <c r="O6803" s="12" t="n">
        <v>0.175</v>
      </c>
      <c r="P6803" s="12" t="n">
        <v>1.4</v>
      </c>
      <c r="Q6803" s="26"/>
    </row>
    <row r="6804" ht="22.5" customHeight="1">
      <c r="A6804" s="34"/>
      <c r="B6804" s="34"/>
      <c r="C6804" s="13" t="n">
        <v>12072287</v>
      </c>
      <c r="D6804" s="13" t="s">
        <v>81</v>
      </c>
      <c r="E6804" s="13" t="s">
        <v>14</v>
      </c>
      <c r="F6804" s="13" t="s">
        <v>15</v>
      </c>
      <c r="G6804" s="24" t="n">
        <v>0.5</v>
      </c>
      <c r="H6804" s="52" t="n">
        <v>200</v>
      </c>
      <c r="I6804" s="21" t="n">
        <f>G6804*H6804*7</f>
        <v>700</v>
      </c>
      <c r="J6804" s="13" t="s">
        <v>126</v>
      </c>
      <c r="K6804" s="15" t="s">
        <v>149</v>
      </c>
      <c r="L6804" s="15"/>
      <c r="M6804" s="16"/>
      <c r="N6804" s="12"/>
      <c r="O6804" s="12"/>
      <c r="P6804" s="12"/>
      <c r="Q6804" s="23" t="n">
        <f>M6806/H6804</f>
        <v>0.205</v>
      </c>
    </row>
    <row r="6805" ht="22.5" customHeight="1">
      <c r="A6805" s="34"/>
      <c r="B6805" s="34"/>
      <c r="C6805" s="13"/>
      <c r="D6805" s="20"/>
      <c r="E6805" s="20"/>
      <c r="F6805" s="20"/>
      <c r="G6805" s="106"/>
      <c r="H6805" s="54"/>
      <c r="I6805" s="20"/>
      <c r="J6805" s="13" t="s">
        <v>127</v>
      </c>
      <c r="K6805" s="15" t="n">
        <v>43</v>
      </c>
      <c r="L6805" s="15" t="n">
        <v>44</v>
      </c>
      <c r="M6805" s="16" t="n">
        <v>3</v>
      </c>
      <c r="N6805" s="12" t="n">
        <v>0.001</v>
      </c>
      <c r="O6805" s="12" t="n">
        <v>0.015</v>
      </c>
      <c r="P6805" s="12" t="n">
        <v>0.045</v>
      </c>
      <c r="Q6805" s="26"/>
    </row>
    <row r="6806" ht="22.5" customHeight="1">
      <c r="A6806" s="30"/>
      <c r="B6806" s="30"/>
      <c r="C6806" s="13"/>
      <c r="D6806" s="20"/>
      <c r="E6806" s="20"/>
      <c r="F6806" s="20"/>
      <c r="G6806" s="107"/>
      <c r="H6806" s="55"/>
      <c r="I6806" s="20"/>
      <c r="J6806" s="13" t="s">
        <v>128</v>
      </c>
      <c r="K6806" s="15" t="n">
        <v>1149</v>
      </c>
      <c r="L6806" s="15" t="n">
        <v>1124</v>
      </c>
      <c r="M6806" s="16" t="n">
        <v>41</v>
      </c>
      <c r="N6806" s="12" t="n">
        <v>0</v>
      </c>
      <c r="O6806" s="12" t="n">
        <v>0.004</v>
      </c>
      <c r="P6806" s="12" t="n">
        <v>0.171</v>
      </c>
      <c r="Q6806" s="26"/>
    </row>
    <row r="6807" ht="22.5" customHeight="1">
      <c r="A6807" s="19"/>
      <c r="C6807" s="11"/>
      <c r="D6807" s="11"/>
      <c r="E6807" s="11"/>
      <c r="F6807" s="11"/>
      <c r="G6807" s="18"/>
      <c r="H6807" s="11"/>
      <c r="I6807" s="18"/>
      <c r="J6807" s="11"/>
      <c r="K6807" s="16"/>
      <c r="L6807" s="16"/>
      <c r="M6807" s="16"/>
      <c r="N6807" s="16"/>
      <c r="O6807" s="16"/>
      <c r="P6807" s="71"/>
      <c r="Q6807" s="8"/>
    </row>
    <row r="6808" ht="22.5" customHeight="1">
      <c r="A6808" s="19" t="s">
        <v>123</v>
      </c>
      <c r="B6808" s="9" t="s">
        <v>151</v>
      </c>
      <c r="C6808" s="11"/>
      <c r="D6808" s="11"/>
      <c r="E6808" s="11"/>
      <c r="F6808" s="11"/>
      <c r="G6808" s="18"/>
      <c r="H6808" s="11"/>
      <c r="I6808" s="18"/>
      <c r="J6808" s="11"/>
      <c r="K6808" s="22" t="n">
        <f>K6811+K6814+K6817+K6820+K6823+K6826+K6829+K6832+K6835+K6838+K6841+K6844+K6847+K6850+K6853+K6856+K6859+K6862+K6865+K6868+K6871+K6874+K6877+K6880+K6883+K6886+K6889+K6892+K6895+K6898+K6901+K6904+K6907+K6910+K6913+K6916+K6919+K6922+K6925+K6928+K6931+K6934+K6937+K6940+K6943+K6946+K6949+K6952+K6955+K6958+K6961+K6964+K6967+K6970+K6973+K6976+K6979+K6982+K6985+K6988+K6991+K6994+K6997+K7000+K7003+K7006+K7009+K7012+K7015+K7018+K7021+K7024+K7027+K7030+K7033+K7036+K7039+K7042+K7045+K7048+K7051+K7054+K7057+K7060+K7063+K7066+K7069+K7072+K7075+K7078+K7081+K7084+K7087+K7090+K7093+K7096+K7099+K7102+K7105+K7108+K7111+K7114+K7117+K7120+K7123+K7126+K7129+K7132+K7135+K7138+K7141+K7144+K7147+K7150+K7153+K7156+K7159+K7162+K7165+K7168+K7171+K7174+K7177+K7180+K7183+K7186+K7189+K7192+K7195</f>
        <v>9705279</v>
      </c>
      <c r="L6808" s="22" t="n">
        <f>L6811+L6814+L6817+L6820+L6823+L6826+L6829+L6832+L6835+L6838+L6841+L6844+L6847+L6850+L6853+L6856+L6859+L6862+L6865+L6868+L6871+L6874+L6877+L6880+L6883+L6886+L6889+L6892+L6895+L6898+L6901+L6904+L6907+L6910+L6913+L6916+L6919+L6922+L6925+L6928+L6931+L6934+L6937+L6940+L6943+L6946+L6949+L6952+L6955+L6958+L6961+L6964+L6967+L6970+L6973+L6976+L6979+L6982+L6985+L6988+L6991+L6994+L6997+L7000+L7003+L7006+L7009+L7012+L7015+L7018+L7021+L7024+L7027+L7030+L7033+L7036+L7039+L7042+L7045+L7048+L7051+L7054+L7057+L7060+L7063+L7066+L7069+L7072+L7075+L7078+L7081+L7084+L7087+L7090+L7093+L7096+L7099+L7102+L7105+L7108+L7111+L7114+L7117+L7120+L7123+L7126+L7129+L7132+L7135+L7138+L7141+L7144+L7147+L7150+L7153+L7156+L7159+L7162+L7165+L7168+L7171+L7174+L7177+L7180+L7183+L7186+L7189+L7192+L7195</f>
        <v>1174426</v>
      </c>
      <c r="M6808" s="16"/>
      <c r="N6808" s="16"/>
      <c r="O6808" s="16"/>
      <c r="P6808" s="25" t="n">
        <f>P6811+P6814+P6817+P6820+P6823+P6826+P6829+P6832+P6835+P6838+P6841+P6844+P6847+P6850+P6853+P6856+P6859+P6862+P6865+P6868+P6871+P6874+P6877+P6880+P6883+P6886+P6889+P6892+P6895+P6898+P6901+P6904+P6907+P6910+P6913+P6916+P6919+P6922+P6925+P6928+P6931+P6934+P6937+P6940+P6943+P6946+P6949+P6952+P6955+P6958+P6961+P6964+P6967+P6970+P6973+P6976+P6979+P6982+P6985+P6988+P6991+P6994+P6997+P7000+P7003+P7006+P7009+P7012+P7015+P7018+P7021+P7024+P7027+P7030+P7033+P7036+P7039+P7042+P7045+P7048+P7051+P7054+P7057+P7060+P7063+P7066+P7069+P7072+P7075+P7078+P7081+P7084+P7087+P7090+P7093+P7096+P7099+P7102+P7105+P7108+P7111+P7114+P7117+P7120+P7123+P7126+P7129+P7132+P7135+P7138+P7141+P7144+P7147+P7150+P7153+P7156+P7159+P7162+P7165+P7168+P7171+P7174+P7177+P7180+P7183+P7186+P7189+P7192+P7195</f>
        <v>4368.9602</v>
      </c>
      <c r="Q6808" s="8"/>
    </row>
    <row r="6809" ht="22.5" customHeight="1">
      <c r="A6809" s="27" t="n">
        <v>46273</v>
      </c>
      <c r="B6809" s="76" t="s">
        <v>125</v>
      </c>
      <c r="C6809" s="13" t="n">
        <v>10813123</v>
      </c>
      <c r="D6809" s="13" t="s">
        <v>10</v>
      </c>
      <c r="E6809" s="13" t="s">
        <v>11</v>
      </c>
      <c r="F6809" s="13" t="s">
        <v>12</v>
      </c>
      <c r="G6809" s="24" t="n">
        <v>0.25</v>
      </c>
      <c r="H6809" s="13" t="n">
        <v>1000</v>
      </c>
      <c r="I6809" s="21" t="n">
        <f>G6809*H6809*7</f>
        <v>1750</v>
      </c>
      <c r="J6809" s="13" t="s">
        <v>126</v>
      </c>
      <c r="K6809" s="11" t="n">
        <v>34612</v>
      </c>
      <c r="L6809" s="11" t="n">
        <v>1914</v>
      </c>
      <c r="M6809" s="11" t="n">
        <v>7</v>
      </c>
      <c r="N6809" s="12" t="n">
        <v>0.003</v>
      </c>
      <c r="O6809" s="12" t="n">
        <v>0.766</v>
      </c>
      <c r="P6809" s="12" t="n">
        <v>5.3591</v>
      </c>
      <c r="Q6809" s="23" t="n">
        <f>M6811/H6809</f>
        <v>0.118</v>
      </c>
    </row>
    <row r="6810" ht="22.5" customHeight="1">
      <c r="A6810" s="20"/>
      <c r="B6810" s="34"/>
      <c r="C6810" s="13"/>
      <c r="D6810" s="20"/>
      <c r="E6810" s="20"/>
      <c r="F6810" s="20"/>
      <c r="G6810" s="29"/>
      <c r="H6810" s="20"/>
      <c r="I6810" s="20"/>
      <c r="J6810" s="13" t="s">
        <v>127</v>
      </c>
      <c r="K6810" s="11" t="n">
        <v>68865</v>
      </c>
      <c r="L6810" s="11" t="n">
        <v>3651</v>
      </c>
      <c r="M6810" s="11" t="n">
        <v>24</v>
      </c>
      <c r="N6810" s="12" t="n">
        <v>0.004</v>
      </c>
      <c r="O6810" s="12" t="n">
        <v>0.648</v>
      </c>
      <c r="P6810" s="12" t="n">
        <v>15.5489</v>
      </c>
      <c r="Q6810" s="26"/>
    </row>
    <row r="6811" ht="22.5" customHeight="1">
      <c r="A6811" s="20"/>
      <c r="B6811" s="34"/>
      <c r="C6811" s="13"/>
      <c r="D6811" s="20"/>
      <c r="E6811" s="20"/>
      <c r="F6811" s="20"/>
      <c r="G6811" s="29"/>
      <c r="H6811" s="20"/>
      <c r="I6811" s="20"/>
      <c r="J6811" s="13" t="s">
        <v>128</v>
      </c>
      <c r="K6811" s="11" t="n">
        <v>159335</v>
      </c>
      <c r="L6811" s="11" t="n">
        <v>9379</v>
      </c>
      <c r="M6811" s="11" t="n">
        <v>118</v>
      </c>
      <c r="N6811" s="12" t="n">
        <v>0.006</v>
      </c>
      <c r="O6811" s="12" t="n">
        <v>0.482</v>
      </c>
      <c r="P6811" s="12" t="n">
        <v>56.874</v>
      </c>
      <c r="Q6811" s="26"/>
    </row>
    <row r="6812" ht="22.5" customHeight="1">
      <c r="A6812" s="20"/>
      <c r="B6812" s="34"/>
      <c r="C6812" s="13" t="n">
        <v>1745925</v>
      </c>
      <c r="D6812" s="13" t="s">
        <v>13</v>
      </c>
      <c r="E6812" s="13" t="s">
        <v>14</v>
      </c>
      <c r="F6812" s="13" t="s">
        <v>15</v>
      </c>
      <c r="G6812" s="24" t="n">
        <v>0.15</v>
      </c>
      <c r="H6812" s="13" t="n">
        <v>500</v>
      </c>
      <c r="I6812" s="21" t="n">
        <f>G6812*H6812*7</f>
        <v>525</v>
      </c>
      <c r="J6812" s="13" t="s">
        <v>126</v>
      </c>
      <c r="K6812" s="17" t="n">
        <v>94</v>
      </c>
      <c r="L6812" s="15" t="n">
        <v>37</v>
      </c>
      <c r="M6812" s="15" t="n">
        <v>0</v>
      </c>
      <c r="N6812" s="12" t="n">
        <v>0</v>
      </c>
      <c r="O6812" s="12" t="n">
        <v>0</v>
      </c>
      <c r="P6812" s="12" t="n">
        <v>0</v>
      </c>
      <c r="Q6812" s="23" t="n">
        <f>M6814/H6812</f>
        <v>1</v>
      </c>
    </row>
    <row r="6813" ht="22.5" customHeight="1">
      <c r="A6813" s="20"/>
      <c r="B6813" s="34"/>
      <c r="C6813" s="13"/>
      <c r="D6813" s="20"/>
      <c r="E6813" s="20"/>
      <c r="F6813" s="20"/>
      <c r="G6813" s="29"/>
      <c r="H6813" s="20"/>
      <c r="I6813" s="20"/>
      <c r="J6813" s="13" t="s">
        <v>127</v>
      </c>
      <c r="K6813" s="17" t="n">
        <v>8840</v>
      </c>
      <c r="L6813" s="15" t="n">
        <v>4209</v>
      </c>
      <c r="M6813" s="15" t="n">
        <v>164</v>
      </c>
      <c r="N6813" s="12" t="n">
        <v>0.006</v>
      </c>
      <c r="O6813" s="12" t="n">
        <v>0.15</v>
      </c>
      <c r="P6813" s="12" t="n">
        <v>24.6</v>
      </c>
      <c r="Q6813" s="26"/>
    </row>
    <row r="6814" ht="22.5" customHeight="1">
      <c r="A6814" s="20"/>
      <c r="B6814" s="34"/>
      <c r="C6814" s="13"/>
      <c r="D6814" s="20"/>
      <c r="E6814" s="20"/>
      <c r="F6814" s="20"/>
      <c r="G6814" s="29"/>
      <c r="H6814" s="20"/>
      <c r="I6814" s="20"/>
      <c r="J6814" s="13" t="s">
        <v>128</v>
      </c>
      <c r="K6814" s="15" t="n">
        <v>68638</v>
      </c>
      <c r="L6814" s="15" t="n">
        <v>31199</v>
      </c>
      <c r="M6814" s="15" t="n">
        <v>500</v>
      </c>
      <c r="N6814" s="12" t="n">
        <v>0.002</v>
      </c>
      <c r="O6814" s="12" t="n">
        <v>0.15</v>
      </c>
      <c r="P6814" s="12" t="n">
        <v>75</v>
      </c>
      <c r="Q6814" s="26"/>
    </row>
    <row r="6815" ht="22.5" customHeight="1">
      <c r="A6815" s="20"/>
      <c r="B6815" s="34"/>
      <c r="C6815" s="13" t="n">
        <v>6951600</v>
      </c>
      <c r="D6815" s="13" t="s">
        <v>16</v>
      </c>
      <c r="E6815" s="13" t="s">
        <v>17</v>
      </c>
      <c r="F6815" s="13" t="s">
        <v>15</v>
      </c>
      <c r="G6815" s="24" t="n">
        <v>0.17</v>
      </c>
      <c r="H6815" s="13" t="n">
        <v>100</v>
      </c>
      <c r="I6815" s="21" t="n">
        <f>G6815*H6815*7</f>
        <v>119</v>
      </c>
      <c r="J6815" s="13" t="s">
        <v>126</v>
      </c>
      <c r="K6815" s="15" t="n">
        <v>615</v>
      </c>
      <c r="L6815" s="15" t="n">
        <v>290</v>
      </c>
      <c r="M6815" s="15" t="n">
        <v>0</v>
      </c>
      <c r="N6815" s="12" t="n">
        <v>0</v>
      </c>
      <c r="O6815" s="12" t="n">
        <v>0</v>
      </c>
      <c r="P6815" s="12" t="n">
        <v>0</v>
      </c>
      <c r="Q6815" s="23" t="n">
        <f>M6817/H6815</f>
        <v>0.9</v>
      </c>
    </row>
    <row r="6816" ht="22.5" customHeight="1">
      <c r="A6816" s="20"/>
      <c r="B6816" s="34"/>
      <c r="C6816" s="13"/>
      <c r="D6816" s="20"/>
      <c r="E6816" s="20"/>
      <c r="F6816" s="20"/>
      <c r="G6816" s="29"/>
      <c r="H6816" s="20"/>
      <c r="I6816" s="20"/>
      <c r="J6816" s="13" t="s">
        <v>127</v>
      </c>
      <c r="K6816" s="15" t="n">
        <v>10593</v>
      </c>
      <c r="L6816" s="15" t="n">
        <v>4846</v>
      </c>
      <c r="M6816" s="15" t="n">
        <v>28</v>
      </c>
      <c r="N6816" s="12" t="n">
        <v>0.001</v>
      </c>
      <c r="O6816" s="12" t="n">
        <v>0.174</v>
      </c>
      <c r="P6816" s="12" t="n">
        <v>4.862</v>
      </c>
      <c r="Q6816" s="26"/>
    </row>
    <row r="6817" ht="22.5" customHeight="1">
      <c r="A6817" s="20"/>
      <c r="B6817" s="34"/>
      <c r="C6817" s="13"/>
      <c r="D6817" s="20"/>
      <c r="E6817" s="20"/>
      <c r="F6817" s="20"/>
      <c r="G6817" s="29"/>
      <c r="H6817" s="20"/>
      <c r="I6817" s="20"/>
      <c r="J6817" s="13" t="s">
        <v>128</v>
      </c>
      <c r="K6817" s="15" t="n">
        <v>21026</v>
      </c>
      <c r="L6817" s="15" t="n">
        <v>9565</v>
      </c>
      <c r="M6817" s="15" t="n">
        <v>90</v>
      </c>
      <c r="N6817" s="12" t="n">
        <v>0.002</v>
      </c>
      <c r="O6817" s="12" t="n">
        <v>0.174</v>
      </c>
      <c r="P6817" s="12" t="n">
        <v>15.674</v>
      </c>
      <c r="Q6817" s="26"/>
    </row>
    <row r="6818" ht="22.5" customHeight="1">
      <c r="A6818" s="20"/>
      <c r="B6818" s="34"/>
      <c r="C6818" s="13" t="n">
        <v>6951594</v>
      </c>
      <c r="D6818" s="13" t="s">
        <v>16</v>
      </c>
      <c r="E6818" s="13" t="s">
        <v>18</v>
      </c>
      <c r="F6818" s="13" t="s">
        <v>15</v>
      </c>
      <c r="G6818" s="24" t="n">
        <v>0.7</v>
      </c>
      <c r="H6818" s="13" t="n">
        <v>400</v>
      </c>
      <c r="I6818" s="21" t="n">
        <f>G6818*H6818*7</f>
        <v>1960</v>
      </c>
      <c r="J6818" s="13" t="s">
        <v>126</v>
      </c>
      <c r="K6818" s="15" t="n">
        <v>1212</v>
      </c>
      <c r="L6818" s="15" t="n">
        <v>527</v>
      </c>
      <c r="M6818" s="15" t="n">
        <v>0</v>
      </c>
      <c r="N6818" s="12" t="n">
        <v>0</v>
      </c>
      <c r="O6818" s="12" t="n">
        <v>0</v>
      </c>
      <c r="P6818" s="12" t="n">
        <v>0</v>
      </c>
      <c r="Q6818" s="23" t="n">
        <f>M6820/H6818</f>
        <v>0.4975</v>
      </c>
    </row>
    <row r="6819" ht="22.5" customHeight="1">
      <c r="A6819" s="20"/>
      <c r="B6819" s="34"/>
      <c r="C6819" s="13"/>
      <c r="D6819" s="20"/>
      <c r="E6819" s="20"/>
      <c r="F6819" s="20"/>
      <c r="G6819" s="29"/>
      <c r="H6819" s="20"/>
      <c r="I6819" s="20"/>
      <c r="J6819" s="13" t="s">
        <v>127</v>
      </c>
      <c r="K6819" s="15" t="n">
        <v>35228</v>
      </c>
      <c r="L6819" s="15" t="n">
        <v>15399</v>
      </c>
      <c r="M6819" s="15" t="n">
        <v>79</v>
      </c>
      <c r="N6819" s="12" t="n">
        <v>0.004</v>
      </c>
      <c r="O6819" s="12" t="n">
        <v>0.7</v>
      </c>
      <c r="P6819" s="12" t="n">
        <v>55.3</v>
      </c>
      <c r="Q6819" s="26"/>
    </row>
    <row r="6820" ht="22.5" customHeight="1">
      <c r="A6820" s="20"/>
      <c r="B6820" s="34"/>
      <c r="C6820" s="13"/>
      <c r="D6820" s="20"/>
      <c r="E6820" s="20"/>
      <c r="F6820" s="20"/>
      <c r="G6820" s="29"/>
      <c r="H6820" s="20"/>
      <c r="I6820" s="20"/>
      <c r="J6820" s="13" t="s">
        <v>128</v>
      </c>
      <c r="K6820" s="15" t="n">
        <v>103351</v>
      </c>
      <c r="L6820" s="15" t="n">
        <v>42959</v>
      </c>
      <c r="M6820" s="15" t="n">
        <v>199</v>
      </c>
      <c r="N6820" s="12" t="n">
        <v>0.003</v>
      </c>
      <c r="O6820" s="12" t="n">
        <v>0.7</v>
      </c>
      <c r="P6820" s="12" t="n">
        <v>139.3</v>
      </c>
      <c r="Q6820" s="26"/>
    </row>
    <row r="6821" ht="22.5" customHeight="1">
      <c r="A6821" s="20"/>
      <c r="B6821" s="34"/>
      <c r="C6821" s="13" t="n">
        <v>2732727</v>
      </c>
      <c r="D6821" s="13" t="s">
        <v>10</v>
      </c>
      <c r="E6821" s="13" t="s">
        <v>19</v>
      </c>
      <c r="F6821" s="13" t="s">
        <v>15</v>
      </c>
      <c r="G6821" s="24" t="n">
        <v>0.25</v>
      </c>
      <c r="H6821" s="13" t="n">
        <v>1000</v>
      </c>
      <c r="I6821" s="21" t="n">
        <f>G6821*H6821*7</f>
        <v>1750</v>
      </c>
      <c r="J6821" s="13" t="s">
        <v>126</v>
      </c>
      <c r="K6821" s="15" t="n">
        <v>505</v>
      </c>
      <c r="L6821" s="15" t="n">
        <v>192</v>
      </c>
      <c r="M6821" s="15" t="n">
        <v>15</v>
      </c>
      <c r="N6821" s="12" t="n">
        <v>0.02</v>
      </c>
      <c r="O6821" s="12" t="n">
        <v>0.25</v>
      </c>
      <c r="P6821" s="12" t="n">
        <v>3.75</v>
      </c>
      <c r="Q6821" s="23" t="n">
        <f>M6823/H6821</f>
        <v>0.531</v>
      </c>
    </row>
    <row r="6822" ht="22.5" customHeight="1">
      <c r="A6822" s="20"/>
      <c r="B6822" s="34"/>
      <c r="C6822" s="13"/>
      <c r="D6822" s="20"/>
      <c r="E6822" s="20"/>
      <c r="F6822" s="20"/>
      <c r="G6822" s="29"/>
      <c r="H6822" s="20"/>
      <c r="I6822" s="20"/>
      <c r="J6822" s="13" t="s">
        <v>127</v>
      </c>
      <c r="K6822" s="15" t="n">
        <v>9063</v>
      </c>
      <c r="L6822" s="15" t="n">
        <v>3075</v>
      </c>
      <c r="M6822" s="15" t="n">
        <v>90</v>
      </c>
      <c r="N6822" s="12" t="n">
        <v>0.007</v>
      </c>
      <c r="O6822" s="12" t="n">
        <v>0.25</v>
      </c>
      <c r="P6822" s="12" t="n">
        <v>22.5</v>
      </c>
      <c r="Q6822" s="26"/>
    </row>
    <row r="6823" ht="22.5" customHeight="1">
      <c r="A6823" s="20"/>
      <c r="B6823" s="34"/>
      <c r="C6823" s="13"/>
      <c r="D6823" s="20"/>
      <c r="E6823" s="20"/>
      <c r="F6823" s="20"/>
      <c r="G6823" s="29"/>
      <c r="H6823" s="20"/>
      <c r="I6823" s="20"/>
      <c r="J6823" s="13" t="s">
        <v>128</v>
      </c>
      <c r="K6823" s="15" t="n">
        <v>52444</v>
      </c>
      <c r="L6823" s="15" t="n">
        <v>17736</v>
      </c>
      <c r="M6823" s="15" t="n">
        <v>531</v>
      </c>
      <c r="N6823" s="12" t="n">
        <v>0.007</v>
      </c>
      <c r="O6823" s="12" t="n">
        <v>0.25</v>
      </c>
      <c r="P6823" s="12" t="n">
        <v>132.75</v>
      </c>
      <c r="Q6823" s="26"/>
    </row>
    <row r="6824" ht="22.5" customHeight="1">
      <c r="A6824" s="20"/>
      <c r="B6824" s="34"/>
      <c r="C6824" s="13" t="n">
        <v>5619156</v>
      </c>
      <c r="D6824" s="13" t="s">
        <v>10</v>
      </c>
      <c r="E6824" s="13" t="s">
        <v>19</v>
      </c>
      <c r="F6824" s="13" t="s">
        <v>12</v>
      </c>
      <c r="G6824" s="24" t="n">
        <v>0.24</v>
      </c>
      <c r="H6824" s="13" t="n">
        <v>500</v>
      </c>
      <c r="I6824" s="21" t="n">
        <f>G6824*H6824*7</f>
        <v>840</v>
      </c>
      <c r="J6824" s="13" t="s">
        <v>126</v>
      </c>
      <c r="K6824" s="15" t="n">
        <v>3935</v>
      </c>
      <c r="L6824" s="15" t="n">
        <v>744</v>
      </c>
      <c r="M6824" s="15" t="n">
        <v>1</v>
      </c>
      <c r="N6824" s="12" t="n">
        <v>0</v>
      </c>
      <c r="O6824" s="12" t="n">
        <v>0.1249</v>
      </c>
      <c r="P6824" s="12" t="n">
        <v>0.1249</v>
      </c>
      <c r="Q6824" s="23" t="n">
        <f>M6826/H6824</f>
        <v>0.022</v>
      </c>
    </row>
    <row r="6825" ht="22.5" customHeight="1">
      <c r="A6825" s="20"/>
      <c r="B6825" s="34"/>
      <c r="C6825" s="13"/>
      <c r="D6825" s="20"/>
      <c r="E6825" s="20"/>
      <c r="F6825" s="20"/>
      <c r="G6825" s="29"/>
      <c r="H6825" s="20"/>
      <c r="I6825" s="20"/>
      <c r="J6825" s="13" t="s">
        <v>127</v>
      </c>
      <c r="K6825" s="15" t="n">
        <v>44051</v>
      </c>
      <c r="L6825" s="15" t="n">
        <v>8884</v>
      </c>
      <c r="M6825" s="15" t="n">
        <v>2</v>
      </c>
      <c r="N6825" s="12" t="n">
        <v>0</v>
      </c>
      <c r="O6825" s="12" t="n">
        <v>0.592</v>
      </c>
      <c r="P6825" s="12" t="n">
        <v>1.1849</v>
      </c>
      <c r="Q6825" s="26"/>
    </row>
    <row r="6826" ht="22.5" customHeight="1">
      <c r="A6826" s="20"/>
      <c r="B6826" s="34"/>
      <c r="C6826" s="13"/>
      <c r="D6826" s="20"/>
      <c r="E6826" s="20"/>
      <c r="F6826" s="20"/>
      <c r="G6826" s="29"/>
      <c r="H6826" s="20"/>
      <c r="I6826" s="20"/>
      <c r="J6826" s="13" t="s">
        <v>128</v>
      </c>
      <c r="K6826" s="15" t="n">
        <v>96761</v>
      </c>
      <c r="L6826" s="15" t="n">
        <v>19420</v>
      </c>
      <c r="M6826" s="15" t="n">
        <v>11</v>
      </c>
      <c r="N6826" s="12" t="n">
        <v>0</v>
      </c>
      <c r="O6826" s="12" t="n">
        <v>0.274</v>
      </c>
      <c r="P6826" s="12" t="n">
        <v>3.0192</v>
      </c>
      <c r="Q6826" s="26"/>
    </row>
    <row r="6827" ht="22.5" customHeight="1">
      <c r="A6827" s="20"/>
      <c r="B6827" s="34"/>
      <c r="C6827" s="13" t="n">
        <v>6425889</v>
      </c>
      <c r="D6827" s="13" t="s">
        <v>10</v>
      </c>
      <c r="E6827" s="13" t="s">
        <v>20</v>
      </c>
      <c r="F6827" s="13" t="s">
        <v>15</v>
      </c>
      <c r="G6827" s="24" t="n">
        <v>0.25</v>
      </c>
      <c r="H6827" s="13" t="n">
        <v>400</v>
      </c>
      <c r="I6827" s="21" t="n">
        <f>G6827*H6827*7</f>
        <v>700</v>
      </c>
      <c r="J6827" s="13" t="s">
        <v>126</v>
      </c>
      <c r="K6827" s="15" t="n">
        <v>81</v>
      </c>
      <c r="L6827" s="15" t="n">
        <v>28</v>
      </c>
      <c r="M6827" s="15" t="n">
        <v>0</v>
      </c>
      <c r="N6827" s="12" t="n">
        <v>0</v>
      </c>
      <c r="O6827" s="12" t="n">
        <v>0</v>
      </c>
      <c r="P6827" s="12" t="n">
        <v>0</v>
      </c>
      <c r="Q6827" s="23" t="n">
        <v>0.003</v>
      </c>
    </row>
    <row r="6828" ht="22.5" customHeight="1">
      <c r="A6828" s="20"/>
      <c r="B6828" s="34"/>
      <c r="C6828" s="13"/>
      <c r="D6828" s="20"/>
      <c r="E6828" s="20"/>
      <c r="F6828" s="20"/>
      <c r="G6828" s="29"/>
      <c r="H6828" s="20"/>
      <c r="I6828" s="20"/>
      <c r="J6828" s="13" t="s">
        <v>127</v>
      </c>
      <c r="K6828" s="15" t="n">
        <v>5365</v>
      </c>
      <c r="L6828" s="36" t="n">
        <v>1978</v>
      </c>
      <c r="M6828" s="15" t="n">
        <v>23</v>
      </c>
      <c r="N6828" s="12" t="n">
        <v>0.003</v>
      </c>
      <c r="O6828" s="12" t="n">
        <v>0.252</v>
      </c>
      <c r="P6828" s="12" t="n">
        <v>5.8</v>
      </c>
      <c r="Q6828" s="26"/>
    </row>
    <row r="6829" ht="22.5" customHeight="1">
      <c r="A6829" s="20"/>
      <c r="B6829" s="34"/>
      <c r="C6829" s="13"/>
      <c r="D6829" s="20"/>
      <c r="E6829" s="20"/>
      <c r="F6829" s="20"/>
      <c r="G6829" s="29"/>
      <c r="H6829" s="20"/>
      <c r="I6829" s="20"/>
      <c r="J6829" s="13" t="s">
        <v>128</v>
      </c>
      <c r="K6829" s="15" t="n">
        <v>15440</v>
      </c>
      <c r="L6829" s="15" t="n">
        <v>5196</v>
      </c>
      <c r="M6829" s="15" t="n">
        <v>140</v>
      </c>
      <c r="N6829" s="12" t="n">
        <v>0.007</v>
      </c>
      <c r="O6829" s="12" t="n">
        <v>0.253</v>
      </c>
      <c r="P6829" s="12" t="n">
        <v>35.35</v>
      </c>
      <c r="Q6829" s="26"/>
    </row>
    <row r="6830" ht="22.5" customHeight="1">
      <c r="A6830" s="20"/>
      <c r="B6830" s="34"/>
      <c r="C6830" s="13" t="n">
        <v>6439005</v>
      </c>
      <c r="D6830" s="13" t="s">
        <v>10</v>
      </c>
      <c r="E6830" s="13" t="s">
        <v>20</v>
      </c>
      <c r="F6830" s="13" t="s">
        <v>21</v>
      </c>
      <c r="G6830" s="24" t="n">
        <v>0.25</v>
      </c>
      <c r="H6830" s="13" t="n">
        <v>300</v>
      </c>
      <c r="I6830" s="21" t="n">
        <f>G6830*H6830*7</f>
        <v>525</v>
      </c>
      <c r="J6830" s="13" t="s">
        <v>126</v>
      </c>
      <c r="K6830" s="15" t="n">
        <v>0</v>
      </c>
      <c r="L6830" s="15" t="n">
        <v>0</v>
      </c>
      <c r="M6830" s="15" t="n">
        <v>0</v>
      </c>
      <c r="N6830" s="12" t="n">
        <v>0</v>
      </c>
      <c r="O6830" s="12" t="n">
        <v>0</v>
      </c>
      <c r="P6830" s="12" t="n">
        <v>0</v>
      </c>
      <c r="Q6830" s="23" t="n">
        <f>M6832/H6830</f>
        <v>0.356666666666667</v>
      </c>
    </row>
    <row r="6831" ht="22.5" customHeight="1">
      <c r="A6831" s="20"/>
      <c r="B6831" s="34"/>
      <c r="C6831" s="13"/>
      <c r="D6831" s="20"/>
      <c r="E6831" s="20"/>
      <c r="F6831" s="20"/>
      <c r="G6831" s="29"/>
      <c r="H6831" s="20"/>
      <c r="I6831" s="20"/>
      <c r="J6831" s="13" t="s">
        <v>127</v>
      </c>
      <c r="K6831" s="15" t="n">
        <v>9971</v>
      </c>
      <c r="L6831" s="15" t="n">
        <v>3189</v>
      </c>
      <c r="M6831" s="15" t="n">
        <v>14</v>
      </c>
      <c r="N6831" s="12" t="n">
        <v>0.0011</v>
      </c>
      <c r="O6831" s="12" t="n">
        <v>0.25</v>
      </c>
      <c r="P6831" s="12" t="n">
        <v>3.5</v>
      </c>
      <c r="Q6831" s="26"/>
    </row>
    <row r="6832" ht="22.5" customHeight="1">
      <c r="A6832" s="20"/>
      <c r="B6832" s="34"/>
      <c r="C6832" s="13"/>
      <c r="D6832" s="20"/>
      <c r="E6832" s="20"/>
      <c r="F6832" s="20"/>
      <c r="G6832" s="29"/>
      <c r="H6832" s="20"/>
      <c r="I6832" s="20"/>
      <c r="J6832" s="13" t="s">
        <v>128</v>
      </c>
      <c r="K6832" s="15" t="n">
        <v>52433</v>
      </c>
      <c r="L6832" s="15" t="n">
        <v>15201</v>
      </c>
      <c r="M6832" s="15" t="n">
        <v>107</v>
      </c>
      <c r="N6832" s="12" t="n">
        <v>0.0018</v>
      </c>
      <c r="O6832" s="12" t="n">
        <v>0.25</v>
      </c>
      <c r="P6832" s="12" t="n">
        <v>26.75</v>
      </c>
      <c r="Q6832" s="26"/>
    </row>
    <row r="6833" ht="22.5" customHeight="1">
      <c r="A6833" s="20"/>
      <c r="B6833" s="34"/>
      <c r="C6833" s="13" t="n">
        <v>7203110</v>
      </c>
      <c r="D6833" s="13" t="s">
        <v>22</v>
      </c>
      <c r="E6833" s="13" t="s">
        <v>23</v>
      </c>
      <c r="F6833" s="13" t="s">
        <v>15</v>
      </c>
      <c r="G6833" s="24" t="n">
        <v>0.2</v>
      </c>
      <c r="H6833" s="13" t="n">
        <v>100</v>
      </c>
      <c r="I6833" s="21" t="n">
        <f>G6833*H6833*7</f>
        <v>140</v>
      </c>
      <c r="J6833" s="13" t="s">
        <v>126</v>
      </c>
      <c r="K6833" s="15" t="n">
        <v>85</v>
      </c>
      <c r="L6833" s="15" t="n">
        <v>50</v>
      </c>
      <c r="M6833" s="15" t="n">
        <v>0</v>
      </c>
      <c r="N6833" s="12" t="n">
        <v>0</v>
      </c>
      <c r="O6833" s="12" t="n">
        <v>0</v>
      </c>
      <c r="P6833" s="12" t="n">
        <v>0</v>
      </c>
      <c r="Q6833" s="23" t="n">
        <f>M6835/H6833</f>
        <v>0.01</v>
      </c>
    </row>
    <row r="6834" ht="22.5" customHeight="1">
      <c r="A6834" s="20"/>
      <c r="B6834" s="34"/>
      <c r="C6834" s="13"/>
      <c r="D6834" s="20"/>
      <c r="E6834" s="20"/>
      <c r="F6834" s="20"/>
      <c r="G6834" s="29"/>
      <c r="H6834" s="20"/>
      <c r="I6834" s="20"/>
      <c r="J6834" s="13" t="s">
        <v>127</v>
      </c>
      <c r="K6834" s="15" t="n">
        <v>4496</v>
      </c>
      <c r="L6834" s="15" t="n">
        <v>3028</v>
      </c>
      <c r="M6834" s="15" t="n">
        <v>0</v>
      </c>
      <c r="N6834" s="12" t="n">
        <v>0</v>
      </c>
      <c r="O6834" s="12" t="n">
        <v>0</v>
      </c>
      <c r="P6834" s="12" t="n">
        <v>0</v>
      </c>
      <c r="Q6834" s="26"/>
    </row>
    <row r="6835" ht="22.5" customHeight="1">
      <c r="A6835" s="20"/>
      <c r="B6835" s="34"/>
      <c r="C6835" s="13"/>
      <c r="D6835" s="20"/>
      <c r="E6835" s="20"/>
      <c r="F6835" s="20"/>
      <c r="G6835" s="29"/>
      <c r="H6835" s="20"/>
      <c r="I6835" s="20"/>
      <c r="J6835" s="13" t="s">
        <v>128</v>
      </c>
      <c r="K6835" s="15" t="n">
        <v>17157</v>
      </c>
      <c r="L6835" s="15" t="n">
        <v>11678</v>
      </c>
      <c r="M6835" s="15" t="n">
        <v>1</v>
      </c>
      <c r="N6835" s="12" t="n">
        <v>0</v>
      </c>
      <c r="O6835" s="12" t="n">
        <v>0.2</v>
      </c>
      <c r="P6835" s="12" t="n">
        <v>0.2</v>
      </c>
      <c r="Q6835" s="26"/>
    </row>
    <row r="6836" ht="22.5" customHeight="1">
      <c r="A6836" s="20"/>
      <c r="B6836" s="34"/>
      <c r="C6836" s="13" t="n">
        <v>7202934</v>
      </c>
      <c r="D6836" s="13" t="s">
        <v>22</v>
      </c>
      <c r="E6836" s="13" t="s">
        <v>24</v>
      </c>
      <c r="F6836" s="13" t="s">
        <v>15</v>
      </c>
      <c r="G6836" s="24" t="n">
        <v>0.35</v>
      </c>
      <c r="H6836" s="13" t="n">
        <v>200</v>
      </c>
      <c r="I6836" s="21" t="n">
        <f>G6836*H6836*7</f>
        <v>490</v>
      </c>
      <c r="J6836" s="13" t="s">
        <v>126</v>
      </c>
      <c r="K6836" s="15" t="n">
        <v>602</v>
      </c>
      <c r="L6836" s="15" t="n">
        <v>227</v>
      </c>
      <c r="M6836" s="15" t="n">
        <v>0</v>
      </c>
      <c r="N6836" s="12" t="n">
        <v>0</v>
      </c>
      <c r="O6836" s="12" t="n">
        <v>0</v>
      </c>
      <c r="P6836" s="12" t="n">
        <v>0</v>
      </c>
      <c r="Q6836" s="23" t="n">
        <v>0</v>
      </c>
    </row>
    <row r="6837" ht="22.5" customHeight="1">
      <c r="A6837" s="20"/>
      <c r="B6837" s="34"/>
      <c r="C6837" s="13"/>
      <c r="D6837" s="20"/>
      <c r="E6837" s="20"/>
      <c r="F6837" s="20"/>
      <c r="G6837" s="29"/>
      <c r="H6837" s="20"/>
      <c r="I6837" s="20"/>
      <c r="J6837" s="13" t="s">
        <v>127</v>
      </c>
      <c r="K6837" s="17" t="n">
        <v>105074</v>
      </c>
      <c r="L6837" s="15" t="n">
        <v>58415</v>
      </c>
      <c r="M6837" s="15" t="n">
        <v>23</v>
      </c>
      <c r="N6837" s="12" t="n">
        <v>0</v>
      </c>
      <c r="O6837" s="12" t="n">
        <v>0.35</v>
      </c>
      <c r="P6837" s="12" t="n">
        <v>8.06</v>
      </c>
      <c r="Q6837" s="26"/>
    </row>
    <row r="6838" ht="22.5" customHeight="1">
      <c r="A6838" s="20"/>
      <c r="B6838" s="34"/>
      <c r="C6838" s="13"/>
      <c r="D6838" s="20"/>
      <c r="E6838" s="20"/>
      <c r="F6838" s="20"/>
      <c r="G6838" s="29"/>
      <c r="H6838" s="20"/>
      <c r="I6838" s="20"/>
      <c r="J6838" s="13" t="s">
        <v>128</v>
      </c>
      <c r="K6838" s="15" t="n">
        <v>166338</v>
      </c>
      <c r="L6838" s="15" t="n">
        <v>89035</v>
      </c>
      <c r="M6838" s="15" t="n">
        <v>43</v>
      </c>
      <c r="N6838" s="12" t="n">
        <v>0</v>
      </c>
      <c r="O6838" s="12" t="n">
        <v>0.35</v>
      </c>
      <c r="P6838" s="12" t="n">
        <v>15.07</v>
      </c>
      <c r="Q6838" s="26"/>
    </row>
    <row r="6839" ht="22.5" customHeight="1">
      <c r="A6839" s="20"/>
      <c r="B6839" s="34"/>
      <c r="C6839" s="13" t="n">
        <v>5847496</v>
      </c>
      <c r="D6839" s="13" t="s">
        <v>10</v>
      </c>
      <c r="E6839" s="13" t="s">
        <v>25</v>
      </c>
      <c r="F6839" s="13" t="s">
        <v>12</v>
      </c>
      <c r="G6839" s="24" t="n">
        <v>0.3</v>
      </c>
      <c r="H6839" s="13" t="n">
        <v>200</v>
      </c>
      <c r="I6839" s="21" t="n">
        <f>G6839*H6839*7</f>
        <v>420</v>
      </c>
      <c r="J6839" s="13" t="s">
        <v>126</v>
      </c>
      <c r="K6839" s="15" t="n">
        <v>686</v>
      </c>
      <c r="L6839" s="15" t="n">
        <v>10</v>
      </c>
      <c r="M6839" s="15" t="n">
        <v>0</v>
      </c>
      <c r="N6839" s="12" t="n">
        <v>0</v>
      </c>
      <c r="O6839" s="12" t="n">
        <v>0</v>
      </c>
      <c r="P6839" s="12" t="n">
        <v>0</v>
      </c>
      <c r="Q6839" s="23" t="n">
        <f>M6841/H6839</f>
        <v>0.05</v>
      </c>
    </row>
    <row r="6840" ht="22.5" customHeight="1">
      <c r="A6840" s="20"/>
      <c r="B6840" s="34"/>
      <c r="C6840" s="13"/>
      <c r="D6840" s="20"/>
      <c r="E6840" s="20"/>
      <c r="F6840" s="20"/>
      <c r="G6840" s="29"/>
      <c r="H6840" s="20"/>
      <c r="I6840" s="20"/>
      <c r="J6840" s="13" t="s">
        <v>127</v>
      </c>
      <c r="K6840" s="15" t="n">
        <v>17559</v>
      </c>
      <c r="L6840" s="15" t="n">
        <v>760</v>
      </c>
      <c r="M6840" s="15" t="n">
        <v>4</v>
      </c>
      <c r="N6840" s="12" t="n">
        <v>0.004</v>
      </c>
      <c r="O6840" s="12" t="n">
        <v>0.752</v>
      </c>
      <c r="P6840" s="12" t="n">
        <v>3.0095</v>
      </c>
      <c r="Q6840" s="26"/>
    </row>
    <row r="6841" ht="22.5" customHeight="1">
      <c r="A6841" s="20"/>
      <c r="B6841" s="34"/>
      <c r="C6841" s="13"/>
      <c r="D6841" s="20"/>
      <c r="E6841" s="20"/>
      <c r="F6841" s="20"/>
      <c r="G6841" s="29"/>
      <c r="H6841" s="20"/>
      <c r="I6841" s="20"/>
      <c r="J6841" s="13" t="s">
        <v>128</v>
      </c>
      <c r="K6841" s="15" t="n">
        <v>28790</v>
      </c>
      <c r="L6841" s="15" t="n">
        <v>1487</v>
      </c>
      <c r="M6841" s="15" t="n">
        <v>10</v>
      </c>
      <c r="N6841" s="12" t="n">
        <v>0.004</v>
      </c>
      <c r="O6841" s="12" t="n">
        <v>0.533</v>
      </c>
      <c r="P6841" s="12" t="n">
        <v>5.3324</v>
      </c>
      <c r="Q6841" s="26"/>
    </row>
    <row r="6842" ht="22.5" customHeight="1">
      <c r="A6842" s="20"/>
      <c r="B6842" s="34"/>
      <c r="C6842" s="13" t="n">
        <v>7572369</v>
      </c>
      <c r="D6842" s="13" t="s">
        <v>10</v>
      </c>
      <c r="E6842" s="13" t="s">
        <v>25</v>
      </c>
      <c r="F6842" s="13" t="s">
        <v>15</v>
      </c>
      <c r="G6842" s="24" t="n">
        <v>0.3</v>
      </c>
      <c r="H6842" s="13" t="n">
        <v>400</v>
      </c>
      <c r="I6842" s="21" t="n">
        <f>G6842*H6842*7</f>
        <v>840</v>
      </c>
      <c r="J6842" s="13" t="s">
        <v>126</v>
      </c>
      <c r="K6842" s="15" t="n">
        <v>17</v>
      </c>
      <c r="L6842" s="15" t="n">
        <v>3</v>
      </c>
      <c r="M6842" s="15" t="n">
        <v>0</v>
      </c>
      <c r="N6842" s="12" t="n">
        <v>0</v>
      </c>
      <c r="O6842" s="12" t="n">
        <v>0</v>
      </c>
      <c r="P6842" s="12" t="n">
        <v>0</v>
      </c>
      <c r="Q6842" s="23" t="n">
        <f>M6844/H6842</f>
        <v>0.25</v>
      </c>
    </row>
    <row r="6843" ht="22.5" customHeight="1">
      <c r="A6843" s="20"/>
      <c r="B6843" s="34"/>
      <c r="C6843" s="13"/>
      <c r="D6843" s="20"/>
      <c r="E6843" s="20"/>
      <c r="F6843" s="20"/>
      <c r="G6843" s="29"/>
      <c r="H6843" s="20"/>
      <c r="I6843" s="20"/>
      <c r="J6843" s="13" t="s">
        <v>127</v>
      </c>
      <c r="K6843" s="15" t="n">
        <v>5281</v>
      </c>
      <c r="L6843" s="15" t="n">
        <v>2026</v>
      </c>
      <c r="M6843" s="15" t="n">
        <v>46</v>
      </c>
      <c r="N6843" s="12" t="n">
        <v>0.007</v>
      </c>
      <c r="O6843" s="12" t="n">
        <v>0.306</v>
      </c>
      <c r="P6843" s="12" t="n">
        <v>14.07</v>
      </c>
      <c r="Q6843" s="26"/>
    </row>
    <row r="6844" ht="22.5" customHeight="1">
      <c r="A6844" s="20"/>
      <c r="B6844" s="34"/>
      <c r="C6844" s="13"/>
      <c r="D6844" s="20"/>
      <c r="E6844" s="20"/>
      <c r="F6844" s="20"/>
      <c r="G6844" s="29"/>
      <c r="H6844" s="20"/>
      <c r="I6844" s="20"/>
      <c r="J6844" s="13" t="s">
        <v>128</v>
      </c>
      <c r="K6844" s="15" t="n">
        <v>11367</v>
      </c>
      <c r="L6844" s="15" t="n">
        <v>3817</v>
      </c>
      <c r="M6844" s="15" t="n">
        <v>100</v>
      </c>
      <c r="N6844" s="12" t="n">
        <v>0.007</v>
      </c>
      <c r="O6844" s="12" t="n">
        <v>0.307</v>
      </c>
      <c r="P6844" s="12" t="n">
        <v>30.69</v>
      </c>
      <c r="Q6844" s="26"/>
    </row>
    <row r="6845" ht="22.5" customHeight="1">
      <c r="A6845" s="20"/>
      <c r="B6845" s="34"/>
      <c r="C6845" s="13" t="n">
        <v>8460883</v>
      </c>
      <c r="D6845" s="13" t="s">
        <v>16</v>
      </c>
      <c r="E6845" s="13" t="s">
        <v>11</v>
      </c>
      <c r="F6845" s="13" t="s">
        <v>15</v>
      </c>
      <c r="G6845" s="24" t="n">
        <v>0.14</v>
      </c>
      <c r="H6845" s="13" t="n">
        <v>1400</v>
      </c>
      <c r="I6845" s="21" t="n">
        <f>G6845*H6845*7</f>
        <v>1372</v>
      </c>
      <c r="J6845" s="13" t="s">
        <v>126</v>
      </c>
      <c r="K6845" s="15" t="n">
        <v>7661</v>
      </c>
      <c r="L6845" s="15" t="n">
        <v>2518</v>
      </c>
      <c r="M6845" s="15" t="n">
        <v>76</v>
      </c>
      <c r="N6845" s="12" t="n">
        <v>0.004</v>
      </c>
      <c r="O6845" s="12" t="n">
        <v>0.141</v>
      </c>
      <c r="P6845" s="12" t="n">
        <v>10.682</v>
      </c>
      <c r="Q6845" s="23" t="n">
        <f>M6847/H6845</f>
        <v>0.860714285714286</v>
      </c>
    </row>
    <row r="6846" ht="22.5" customHeight="1">
      <c r="A6846" s="20"/>
      <c r="B6846" s="34"/>
      <c r="C6846" s="13"/>
      <c r="D6846" s="20"/>
      <c r="E6846" s="20"/>
      <c r="F6846" s="20"/>
      <c r="G6846" s="29"/>
      <c r="H6846" s="20"/>
      <c r="I6846" s="20"/>
      <c r="J6846" s="13" t="s">
        <v>127</v>
      </c>
      <c r="K6846" s="15" t="n">
        <v>30365</v>
      </c>
      <c r="L6846" s="15" t="n">
        <v>9937</v>
      </c>
      <c r="M6846" s="15" t="n">
        <v>366</v>
      </c>
      <c r="N6846" s="12" t="n">
        <v>0.005</v>
      </c>
      <c r="O6846" s="12" t="n">
        <v>0.141</v>
      </c>
      <c r="P6846" s="12" t="n">
        <v>51.142</v>
      </c>
      <c r="Q6846" s="26"/>
    </row>
    <row r="6847" ht="22.5" customHeight="1">
      <c r="A6847" s="20"/>
      <c r="B6847" s="34"/>
      <c r="C6847" s="13"/>
      <c r="D6847" s="20"/>
      <c r="E6847" s="20"/>
      <c r="F6847" s="20"/>
      <c r="G6847" s="29"/>
      <c r="H6847" s="20"/>
      <c r="I6847" s="20"/>
      <c r="J6847" s="13" t="s">
        <v>128</v>
      </c>
      <c r="K6847" s="15" t="n">
        <v>80054</v>
      </c>
      <c r="L6847" s="15" t="n">
        <v>27491</v>
      </c>
      <c r="M6847" s="15" t="n">
        <v>1205</v>
      </c>
      <c r="N6847" s="12" t="n">
        <v>0.006</v>
      </c>
      <c r="O6847" s="12" t="n">
        <v>0.141</v>
      </c>
      <c r="P6847" s="12" t="n">
        <v>169.316</v>
      </c>
      <c r="Q6847" s="26"/>
    </row>
    <row r="6848" ht="22.5" customHeight="1">
      <c r="A6848" s="20"/>
      <c r="B6848" s="34"/>
      <c r="C6848" s="13" t="n">
        <v>8531973</v>
      </c>
      <c r="D6848" s="13" t="s">
        <v>16</v>
      </c>
      <c r="E6848" s="13" t="s">
        <v>18</v>
      </c>
      <c r="F6848" s="13" t="s">
        <v>26</v>
      </c>
      <c r="G6848" s="24" t="n">
        <v>0.45</v>
      </c>
      <c r="H6848" s="13" t="n">
        <v>150</v>
      </c>
      <c r="I6848" s="21" t="n">
        <f>G6848*H6848*7</f>
        <v>472.5</v>
      </c>
      <c r="J6848" s="13" t="s">
        <v>126</v>
      </c>
      <c r="K6848" s="15" t="n">
        <v>0</v>
      </c>
      <c r="L6848" s="15" t="n">
        <v>0</v>
      </c>
      <c r="M6848" s="15" t="n">
        <v>0</v>
      </c>
      <c r="N6848" s="12" t="n">
        <v>0</v>
      </c>
      <c r="O6848" s="12" t="n">
        <v>0</v>
      </c>
      <c r="P6848" s="12" t="n">
        <v>0</v>
      </c>
      <c r="Q6848" s="23" t="n">
        <f>M6850/H6848</f>
        <v>0</v>
      </c>
    </row>
    <row r="6849" ht="22.5" customHeight="1">
      <c r="A6849" s="20"/>
      <c r="B6849" s="34"/>
      <c r="C6849" s="13"/>
      <c r="D6849" s="20"/>
      <c r="E6849" s="20"/>
      <c r="F6849" s="20"/>
      <c r="G6849" s="29"/>
      <c r="H6849" s="20"/>
      <c r="I6849" s="20"/>
      <c r="J6849" s="13" t="s">
        <v>127</v>
      </c>
      <c r="K6849" s="15" t="n">
        <v>2966</v>
      </c>
      <c r="L6849" s="15" t="n">
        <v>5</v>
      </c>
      <c r="M6849" s="15" t="n">
        <v>0</v>
      </c>
      <c r="N6849" s="12" t="n">
        <v>0</v>
      </c>
      <c r="O6849" s="12" t="n">
        <v>0</v>
      </c>
      <c r="P6849" s="12" t="n">
        <v>0.02</v>
      </c>
      <c r="Q6849" s="26"/>
    </row>
    <row r="6850" ht="22.5" customHeight="1">
      <c r="A6850" s="20"/>
      <c r="B6850" s="34"/>
      <c r="C6850" s="13"/>
      <c r="D6850" s="20"/>
      <c r="E6850" s="20"/>
      <c r="F6850" s="20"/>
      <c r="G6850" s="29"/>
      <c r="H6850" s="20"/>
      <c r="I6850" s="20"/>
      <c r="J6850" s="13" t="s">
        <v>128</v>
      </c>
      <c r="K6850" s="15" t="n">
        <v>16391</v>
      </c>
      <c r="L6850" s="15" t="n">
        <v>32</v>
      </c>
      <c r="M6850" s="15" t="n">
        <v>0</v>
      </c>
      <c r="N6850" s="12" t="n">
        <v>0</v>
      </c>
      <c r="O6850" s="12" t="n">
        <v>0</v>
      </c>
      <c r="P6850" s="12" t="n">
        <v>0.15</v>
      </c>
      <c r="Q6850" s="26"/>
    </row>
    <row r="6851" ht="22.5" customHeight="1">
      <c r="A6851" s="20"/>
      <c r="B6851" s="34"/>
      <c r="C6851" s="13" t="n">
        <v>8156506</v>
      </c>
      <c r="D6851" s="13" t="s">
        <v>27</v>
      </c>
      <c r="E6851" s="13" t="s">
        <v>14</v>
      </c>
      <c r="F6851" s="13" t="s">
        <v>15</v>
      </c>
      <c r="G6851" s="24" t="n">
        <v>0.1</v>
      </c>
      <c r="H6851" s="13" t="n">
        <v>1000</v>
      </c>
      <c r="I6851" s="21" t="n">
        <f>G6851*H6851*7</f>
        <v>700</v>
      </c>
      <c r="J6851" s="13" t="s">
        <v>126</v>
      </c>
      <c r="K6851" s="15" t="n">
        <v>56</v>
      </c>
      <c r="L6851" s="15" t="n">
        <v>14</v>
      </c>
      <c r="M6851" s="15" t="n">
        <v>0</v>
      </c>
      <c r="N6851" s="12" t="n">
        <v>0</v>
      </c>
      <c r="O6851" s="12" t="n">
        <v>0</v>
      </c>
      <c r="P6851" s="12" t="n">
        <v>0</v>
      </c>
      <c r="Q6851" s="23" t="n">
        <f>M6853/H6851</f>
        <v>0.936</v>
      </c>
    </row>
    <row r="6852" ht="22.5" customHeight="1">
      <c r="A6852" s="20"/>
      <c r="B6852" s="34"/>
      <c r="C6852" s="13"/>
      <c r="D6852" s="20"/>
      <c r="E6852" s="20"/>
      <c r="F6852" s="20"/>
      <c r="G6852" s="29"/>
      <c r="H6852" s="20"/>
      <c r="I6852" s="20"/>
      <c r="J6852" s="13" t="s">
        <v>127</v>
      </c>
      <c r="K6852" s="15" t="n">
        <v>21252</v>
      </c>
      <c r="L6852" s="15" t="n">
        <v>7781</v>
      </c>
      <c r="M6852" s="15" t="n">
        <v>297</v>
      </c>
      <c r="N6852" s="12" t="n">
        <v>0.004</v>
      </c>
      <c r="O6852" s="12" t="n">
        <v>0.1</v>
      </c>
      <c r="P6852" s="12" t="n">
        <v>29.7</v>
      </c>
      <c r="Q6852" s="26"/>
    </row>
    <row r="6853" ht="22.5" customHeight="1">
      <c r="A6853" s="20"/>
      <c r="B6853" s="34"/>
      <c r="C6853" s="13"/>
      <c r="D6853" s="20"/>
      <c r="E6853" s="20"/>
      <c r="F6853" s="20"/>
      <c r="G6853" s="29"/>
      <c r="H6853" s="20"/>
      <c r="I6853" s="20"/>
      <c r="J6853" s="13" t="s">
        <v>128</v>
      </c>
      <c r="K6853" s="15" t="n">
        <v>57780</v>
      </c>
      <c r="L6853" s="15" t="n">
        <v>22544</v>
      </c>
      <c r="M6853" s="15" t="n">
        <v>936</v>
      </c>
      <c r="N6853" s="12" t="n">
        <v>0.004</v>
      </c>
      <c r="O6853" s="12" t="n">
        <v>0.1</v>
      </c>
      <c r="P6853" s="12" t="n">
        <v>93.6</v>
      </c>
      <c r="Q6853" s="26"/>
    </row>
    <row r="6854" ht="22.5" customHeight="1">
      <c r="A6854" s="20"/>
      <c r="B6854" s="34"/>
      <c r="C6854" s="13" t="n">
        <v>8819666</v>
      </c>
      <c r="D6854" s="13" t="s">
        <v>27</v>
      </c>
      <c r="E6854" s="13" t="s">
        <v>14</v>
      </c>
      <c r="F6854" s="13" t="s">
        <v>12</v>
      </c>
      <c r="G6854" s="24" t="n">
        <v>0.08</v>
      </c>
      <c r="H6854" s="13" t="n">
        <v>200</v>
      </c>
      <c r="I6854" s="21" t="n">
        <f>G6854*H6854*7</f>
        <v>112</v>
      </c>
      <c r="J6854" s="13" t="s">
        <v>126</v>
      </c>
      <c r="K6854" s="15" t="n">
        <v>608</v>
      </c>
      <c r="L6854" s="15" t="n">
        <v>122</v>
      </c>
      <c r="M6854" s="15" t="n">
        <v>2</v>
      </c>
      <c r="N6854" s="12" t="n">
        <v>0.004</v>
      </c>
      <c r="O6854" s="12" t="n">
        <v>0.233</v>
      </c>
      <c r="P6854" s="12" t="n">
        <v>0.4669</v>
      </c>
      <c r="Q6854" s="23" t="n">
        <f>M6856/H6854</f>
        <v>0.945</v>
      </c>
    </row>
    <row r="6855" ht="22.5" customHeight="1">
      <c r="A6855" s="20"/>
      <c r="B6855" s="34"/>
      <c r="C6855" s="13"/>
      <c r="D6855" s="20"/>
      <c r="E6855" s="20"/>
      <c r="F6855" s="20"/>
      <c r="G6855" s="29"/>
      <c r="H6855" s="20"/>
      <c r="I6855" s="20"/>
      <c r="J6855" s="13" t="s">
        <v>127</v>
      </c>
      <c r="K6855" s="15" t="n">
        <v>6640</v>
      </c>
      <c r="L6855" s="15" t="n">
        <v>1357</v>
      </c>
      <c r="M6855" s="15" t="n">
        <v>66</v>
      </c>
      <c r="N6855" s="12" t="n">
        <v>0.006</v>
      </c>
      <c r="O6855" s="12" t="n">
        <v>0.133</v>
      </c>
      <c r="P6855" s="12" t="n">
        <v>8.7818</v>
      </c>
      <c r="Q6855" s="26"/>
    </row>
    <row r="6856" ht="22.5" customHeight="1">
      <c r="A6856" s="20"/>
      <c r="B6856" s="34"/>
      <c r="C6856" s="13"/>
      <c r="D6856" s="20"/>
      <c r="E6856" s="20"/>
      <c r="F6856" s="20"/>
      <c r="G6856" s="29"/>
      <c r="H6856" s="20"/>
      <c r="I6856" s="20"/>
      <c r="J6856" s="13" t="s">
        <v>128</v>
      </c>
      <c r="K6856" s="15" t="n">
        <v>14226</v>
      </c>
      <c r="L6856" s="15" t="n">
        <v>2991</v>
      </c>
      <c r="M6856" s="15" t="n">
        <v>189</v>
      </c>
      <c r="N6856" s="12" t="n">
        <v>0.007</v>
      </c>
      <c r="O6856" s="12" t="n">
        <v>0.105</v>
      </c>
      <c r="P6856" s="12" t="n">
        <v>19.9066</v>
      </c>
      <c r="Q6856" s="26"/>
    </row>
    <row r="6857" ht="22.5" customHeight="1">
      <c r="A6857" s="20"/>
      <c r="B6857" s="34"/>
      <c r="C6857" s="13" t="n">
        <v>91410799</v>
      </c>
      <c r="D6857" s="13" t="s">
        <v>31</v>
      </c>
      <c r="E6857" s="13" t="s">
        <v>42</v>
      </c>
      <c r="F6857" s="13" t="s">
        <v>15</v>
      </c>
      <c r="G6857" s="24" t="n">
        <v>0.02</v>
      </c>
      <c r="H6857" s="13" t="n">
        <v>500</v>
      </c>
      <c r="I6857" s="21" t="n">
        <f>G6857*H6857*7</f>
        <v>70</v>
      </c>
      <c r="J6857" s="13" t="s">
        <v>126</v>
      </c>
      <c r="K6857" s="15" t="n">
        <v>13674</v>
      </c>
      <c r="L6857" s="15" t="n">
        <v>3119</v>
      </c>
      <c r="M6857" s="15" t="n">
        <v>57</v>
      </c>
      <c r="N6857" s="12" t="n">
        <v>0</v>
      </c>
      <c r="O6857" s="12" t="n">
        <v>0.02</v>
      </c>
      <c r="P6857" s="12" t="n">
        <v>1.14</v>
      </c>
      <c r="Q6857" s="23" t="n">
        <f>M6859/H6857</f>
        <v>1</v>
      </c>
    </row>
    <row r="6858" ht="22.5" customHeight="1">
      <c r="A6858" s="20"/>
      <c r="B6858" s="34"/>
      <c r="C6858" s="13"/>
      <c r="D6858" s="20"/>
      <c r="E6858" s="20"/>
      <c r="F6858" s="20"/>
      <c r="G6858" s="29"/>
      <c r="H6858" s="20"/>
      <c r="I6858" s="20"/>
      <c r="J6858" s="13" t="s">
        <v>127</v>
      </c>
      <c r="K6858" s="15" t="n">
        <v>104275</v>
      </c>
      <c r="L6858" s="15" t="n">
        <v>23933</v>
      </c>
      <c r="M6858" s="15" t="n">
        <v>500</v>
      </c>
      <c r="N6858" s="12" t="n">
        <v>0</v>
      </c>
      <c r="O6858" s="12" t="n">
        <v>0.02</v>
      </c>
      <c r="P6858" s="12" t="n">
        <v>10</v>
      </c>
      <c r="Q6858" s="26"/>
    </row>
    <row r="6859" ht="22.5" customHeight="1">
      <c r="A6859" s="20"/>
      <c r="B6859" s="34"/>
      <c r="C6859" s="13"/>
      <c r="D6859" s="20"/>
      <c r="E6859" s="20"/>
      <c r="F6859" s="20"/>
      <c r="G6859" s="29"/>
      <c r="H6859" s="20"/>
      <c r="I6859" s="20"/>
      <c r="J6859" s="13" t="s">
        <v>128</v>
      </c>
      <c r="K6859" s="15" t="n">
        <v>177061</v>
      </c>
      <c r="L6859" s="15" t="n">
        <v>35931</v>
      </c>
      <c r="M6859" s="15" t="n">
        <v>500</v>
      </c>
      <c r="N6859" s="12" t="n">
        <v>0</v>
      </c>
      <c r="O6859" s="12" t="n">
        <v>0.02</v>
      </c>
      <c r="P6859" s="12" t="n">
        <v>10</v>
      </c>
      <c r="Q6859" s="26"/>
    </row>
    <row r="6860" ht="22.5" customHeight="1">
      <c r="A6860" s="20"/>
      <c r="B6860" s="34"/>
      <c r="C6860" s="13" t="n">
        <v>7872826</v>
      </c>
      <c r="D6860" s="13" t="s">
        <v>28</v>
      </c>
      <c r="E6860" s="13" t="s">
        <v>14</v>
      </c>
      <c r="F6860" s="13" t="s">
        <v>15</v>
      </c>
      <c r="G6860" s="24" t="n">
        <v>0.48</v>
      </c>
      <c r="H6860" s="13" t="n">
        <v>400</v>
      </c>
      <c r="I6860" s="21" t="n">
        <f>G6860*H6860*7</f>
        <v>1344</v>
      </c>
      <c r="J6860" s="13" t="s">
        <v>126</v>
      </c>
      <c r="K6860" s="15" t="n">
        <v>126</v>
      </c>
      <c r="L6860" s="15" t="n">
        <v>41</v>
      </c>
      <c r="M6860" s="15" t="n">
        <v>0</v>
      </c>
      <c r="N6860" s="12" t="n">
        <v>0</v>
      </c>
      <c r="O6860" s="12" t="n">
        <v>0</v>
      </c>
      <c r="P6860" s="12" t="n">
        <v>0</v>
      </c>
      <c r="Q6860" s="23" t="n">
        <f>M6862/H6860</f>
        <v>0.34</v>
      </c>
    </row>
    <row r="6861" ht="22.5" customHeight="1">
      <c r="A6861" s="20"/>
      <c r="B6861" s="34"/>
      <c r="C6861" s="13"/>
      <c r="D6861" s="20"/>
      <c r="E6861" s="20"/>
      <c r="F6861" s="20"/>
      <c r="G6861" s="29"/>
      <c r="H6861" s="20"/>
      <c r="I6861" s="20"/>
      <c r="J6861" s="13" t="s">
        <v>127</v>
      </c>
      <c r="K6861" s="36" t="n">
        <v>11189</v>
      </c>
      <c r="L6861" s="15" t="n">
        <v>2777</v>
      </c>
      <c r="M6861" s="15" t="n">
        <v>53</v>
      </c>
      <c r="N6861" s="12" t="n">
        <v>0.009</v>
      </c>
      <c r="O6861" s="12" t="n">
        <v>0.486</v>
      </c>
      <c r="P6861" s="12" t="n">
        <v>25.752</v>
      </c>
      <c r="Q6861" s="26"/>
    </row>
    <row r="6862" ht="22.5" customHeight="1">
      <c r="A6862" s="20"/>
      <c r="B6862" s="34"/>
      <c r="C6862" s="13"/>
      <c r="D6862" s="20"/>
      <c r="E6862" s="20"/>
      <c r="F6862" s="20"/>
      <c r="G6862" s="29"/>
      <c r="H6862" s="20"/>
      <c r="I6862" s="20"/>
      <c r="J6862" s="13" t="s">
        <v>128</v>
      </c>
      <c r="K6862" s="15" t="n">
        <v>33488</v>
      </c>
      <c r="L6862" s="15" t="n">
        <v>7457</v>
      </c>
      <c r="M6862" s="15" t="n">
        <v>136</v>
      </c>
      <c r="N6862" s="12" t="n">
        <v>0.009</v>
      </c>
      <c r="O6862" s="12" t="n">
        <v>0.484</v>
      </c>
      <c r="P6862" s="12" t="n">
        <v>65.88</v>
      </c>
      <c r="Q6862" s="26"/>
    </row>
    <row r="6863" ht="22.5" customHeight="1">
      <c r="A6863" s="20"/>
      <c r="B6863" s="34"/>
      <c r="C6863" s="13" t="n">
        <v>9311355</v>
      </c>
      <c r="D6863" s="13" t="s">
        <v>29</v>
      </c>
      <c r="E6863" s="13" t="s">
        <v>14</v>
      </c>
      <c r="F6863" s="13" t="s">
        <v>15</v>
      </c>
      <c r="G6863" s="24" t="n">
        <v>0.15</v>
      </c>
      <c r="H6863" s="13" t="n">
        <v>20</v>
      </c>
      <c r="I6863" s="21" t="n">
        <f>G6863*H6863*7</f>
        <v>21</v>
      </c>
      <c r="J6863" s="13" t="s">
        <v>126</v>
      </c>
      <c r="K6863" s="15" t="n">
        <v>2</v>
      </c>
      <c r="L6863" s="15" t="n">
        <v>0</v>
      </c>
      <c r="M6863" s="15" t="n">
        <v>0</v>
      </c>
      <c r="N6863" s="12" t="n">
        <v>0</v>
      </c>
      <c r="O6863" s="12" t="n">
        <v>0</v>
      </c>
      <c r="P6863" s="12" t="n">
        <v>0</v>
      </c>
      <c r="Q6863" s="23" t="n">
        <f>M6865/H6863</f>
        <v>1</v>
      </c>
    </row>
    <row r="6864" ht="22.5" customHeight="1">
      <c r="A6864" s="20"/>
      <c r="B6864" s="34"/>
      <c r="C6864" s="13"/>
      <c r="D6864" s="20"/>
      <c r="E6864" s="20"/>
      <c r="F6864" s="20"/>
      <c r="G6864" s="29"/>
      <c r="H6864" s="20"/>
      <c r="I6864" s="20"/>
      <c r="J6864" s="13" t="s">
        <v>127</v>
      </c>
      <c r="K6864" s="36" t="n">
        <v>2442</v>
      </c>
      <c r="L6864" s="15" t="n">
        <v>995</v>
      </c>
      <c r="M6864" s="15" t="n">
        <v>20</v>
      </c>
      <c r="N6864" s="12" t="n">
        <v>0.003</v>
      </c>
      <c r="O6864" s="12" t="n">
        <v>0.15</v>
      </c>
      <c r="P6864" s="12" t="n">
        <v>3</v>
      </c>
      <c r="Q6864" s="26"/>
    </row>
    <row r="6865" ht="22.5" customHeight="1">
      <c r="A6865" s="20"/>
      <c r="B6865" s="34"/>
      <c r="C6865" s="13"/>
      <c r="D6865" s="20"/>
      <c r="E6865" s="20"/>
      <c r="F6865" s="20"/>
      <c r="G6865" s="29"/>
      <c r="H6865" s="20"/>
      <c r="I6865" s="20"/>
      <c r="J6865" s="13" t="s">
        <v>128</v>
      </c>
      <c r="K6865" s="15" t="n">
        <v>3283</v>
      </c>
      <c r="L6865" s="15" t="n">
        <v>1099</v>
      </c>
      <c r="M6865" s="15" t="n">
        <v>20</v>
      </c>
      <c r="N6865" s="12" t="n">
        <v>0.003</v>
      </c>
      <c r="O6865" s="12" t="n">
        <v>0.15</v>
      </c>
      <c r="P6865" s="12" t="n">
        <v>3</v>
      </c>
      <c r="Q6865" s="26"/>
    </row>
    <row r="6866" ht="22.5" customHeight="1">
      <c r="A6866" s="20"/>
      <c r="B6866" s="34"/>
      <c r="C6866" s="13" t="n">
        <v>10210818</v>
      </c>
      <c r="D6866" s="13" t="s">
        <v>27</v>
      </c>
      <c r="E6866" s="13" t="s">
        <v>14</v>
      </c>
      <c r="F6866" s="13" t="s">
        <v>26</v>
      </c>
      <c r="G6866" s="24" t="n">
        <v>0.2</v>
      </c>
      <c r="H6866" s="13" t="n">
        <v>100</v>
      </c>
      <c r="I6866" s="21" t="n">
        <f>G6866*H6866*7</f>
        <v>140</v>
      </c>
      <c r="J6866" s="13" t="s">
        <v>126</v>
      </c>
      <c r="K6866" s="15" t="n">
        <v>0</v>
      </c>
      <c r="L6866" s="15" t="n">
        <v>0</v>
      </c>
      <c r="M6866" s="15" t="n">
        <v>0</v>
      </c>
      <c r="N6866" s="12" t="n">
        <v>0</v>
      </c>
      <c r="O6866" s="12" t="n">
        <v>0</v>
      </c>
      <c r="P6866" s="12" t="n">
        <v>0</v>
      </c>
      <c r="Q6866" s="23" t="n">
        <f>M6868/H6866</f>
        <v>0.48</v>
      </c>
    </row>
    <row r="6867" ht="22.5" customHeight="1">
      <c r="A6867" s="20"/>
      <c r="B6867" s="34"/>
      <c r="C6867" s="13"/>
      <c r="D6867" s="20"/>
      <c r="E6867" s="20"/>
      <c r="F6867" s="20"/>
      <c r="G6867" s="29"/>
      <c r="H6867" s="20"/>
      <c r="I6867" s="20"/>
      <c r="J6867" s="13" t="s">
        <v>127</v>
      </c>
      <c r="K6867" s="15" t="n">
        <v>4467</v>
      </c>
      <c r="L6867" s="15" t="n">
        <v>66</v>
      </c>
      <c r="M6867" s="15" t="n">
        <v>19</v>
      </c>
      <c r="N6867" s="12" t="n">
        <v>0.03</v>
      </c>
      <c r="O6867" s="12" t="n">
        <v>0.12</v>
      </c>
      <c r="P6867" s="12" t="n">
        <v>2.31</v>
      </c>
      <c r="Q6867" s="26"/>
    </row>
    <row r="6868" ht="22.5" customHeight="1">
      <c r="A6868" s="20"/>
      <c r="B6868" s="34"/>
      <c r="C6868" s="13"/>
      <c r="D6868" s="20"/>
      <c r="E6868" s="20"/>
      <c r="F6868" s="20"/>
      <c r="G6868" s="29"/>
      <c r="H6868" s="20"/>
      <c r="I6868" s="20"/>
      <c r="J6868" s="13" t="s">
        <v>128</v>
      </c>
      <c r="K6868" s="15" t="n">
        <v>29702</v>
      </c>
      <c r="L6868" s="15" t="n">
        <v>299</v>
      </c>
      <c r="M6868" s="15" t="n">
        <v>48</v>
      </c>
      <c r="N6868" s="12" t="n">
        <v>0.03</v>
      </c>
      <c r="O6868" s="12" t="n">
        <v>0.15</v>
      </c>
      <c r="P6868" s="12" t="n">
        <v>7.36</v>
      </c>
      <c r="Q6868" s="26"/>
    </row>
    <row r="6869" ht="22.5" customHeight="1">
      <c r="A6869" s="20"/>
      <c r="B6869" s="34"/>
      <c r="C6869" s="13" t="n">
        <v>10501490</v>
      </c>
      <c r="D6869" s="13" t="s">
        <v>13</v>
      </c>
      <c r="E6869" s="13" t="s">
        <v>14</v>
      </c>
      <c r="F6869" s="13" t="s">
        <v>15</v>
      </c>
      <c r="G6869" s="24" t="n">
        <v>0.15</v>
      </c>
      <c r="H6869" s="13" t="n">
        <v>100</v>
      </c>
      <c r="I6869" s="21" t="n">
        <f>G6869*H6869*7</f>
        <v>105</v>
      </c>
      <c r="J6869" s="13" t="s">
        <v>126</v>
      </c>
      <c r="K6869" s="15" t="n">
        <v>3</v>
      </c>
      <c r="L6869" s="15" t="n">
        <v>0</v>
      </c>
      <c r="M6869" s="15" t="n">
        <v>0</v>
      </c>
      <c r="N6869" s="12" t="n">
        <v>0</v>
      </c>
      <c r="O6869" s="12" t="n">
        <v>0</v>
      </c>
      <c r="P6869" s="12" t="n">
        <v>0</v>
      </c>
      <c r="Q6869" s="23" t="n">
        <f>M6871/H6869</f>
        <v>0.14</v>
      </c>
    </row>
    <row r="6870" ht="22.5" customHeight="1">
      <c r="A6870" s="20"/>
      <c r="B6870" s="34"/>
      <c r="C6870" s="13"/>
      <c r="D6870" s="20"/>
      <c r="E6870" s="20"/>
      <c r="F6870" s="20"/>
      <c r="G6870" s="29"/>
      <c r="H6870" s="20"/>
      <c r="I6870" s="20"/>
      <c r="J6870" s="13" t="s">
        <v>127</v>
      </c>
      <c r="K6870" s="15" t="n">
        <v>5</v>
      </c>
      <c r="L6870" s="15" t="n">
        <v>0</v>
      </c>
      <c r="M6870" s="15" t="n">
        <v>0</v>
      </c>
      <c r="N6870" s="12" t="n">
        <v>0</v>
      </c>
      <c r="O6870" s="12" t="n">
        <v>0</v>
      </c>
      <c r="P6870" s="12" t="n">
        <v>0</v>
      </c>
      <c r="Q6870" s="26"/>
    </row>
    <row r="6871" ht="22.5" customHeight="1">
      <c r="A6871" s="20"/>
      <c r="B6871" s="34"/>
      <c r="C6871" s="13"/>
      <c r="D6871" s="20"/>
      <c r="E6871" s="20"/>
      <c r="F6871" s="20"/>
      <c r="G6871" s="29"/>
      <c r="H6871" s="20"/>
      <c r="I6871" s="20"/>
      <c r="J6871" s="13" t="s">
        <v>128</v>
      </c>
      <c r="K6871" s="15" t="n">
        <v>1247</v>
      </c>
      <c r="L6871" s="15" t="n">
        <v>577</v>
      </c>
      <c r="M6871" s="15" t="n">
        <v>14</v>
      </c>
      <c r="N6871" s="12" t="n">
        <v>0.003</v>
      </c>
      <c r="O6871" s="12" t="n">
        <v>0.13</v>
      </c>
      <c r="P6871" s="12" t="n">
        <v>1.82</v>
      </c>
      <c r="Q6871" s="26"/>
    </row>
    <row r="6872" ht="22.5" customHeight="1">
      <c r="A6872" s="20"/>
      <c r="B6872" s="34"/>
      <c r="C6872" s="53" t="n">
        <v>10912510</v>
      </c>
      <c r="D6872" s="13" t="s">
        <v>10</v>
      </c>
      <c r="E6872" s="13" t="s">
        <v>11</v>
      </c>
      <c r="F6872" s="13" t="s">
        <v>30</v>
      </c>
      <c r="G6872" s="24" t="n">
        <v>0.17</v>
      </c>
      <c r="H6872" s="13" t="n">
        <v>1500</v>
      </c>
      <c r="I6872" s="21" t="n">
        <f>G6872*H6872*7</f>
        <v>1785</v>
      </c>
      <c r="J6872" s="13" t="s">
        <v>126</v>
      </c>
      <c r="K6872" s="15" t="n">
        <v>17537</v>
      </c>
      <c r="L6872" s="15" t="n">
        <v>4071</v>
      </c>
      <c r="M6872" s="15" t="n">
        <v>142</v>
      </c>
      <c r="N6872" s="12" t="n">
        <v>0.01</v>
      </c>
      <c r="O6872" s="12" t="n">
        <v>0.19</v>
      </c>
      <c r="P6872" s="12" t="n">
        <v>27.52</v>
      </c>
      <c r="Q6872" s="23" t="n">
        <f>M6874/H6872</f>
        <v>0.467333333333333</v>
      </c>
    </row>
    <row r="6873" ht="22.5" customHeight="1">
      <c r="A6873" s="20"/>
      <c r="B6873" s="34"/>
      <c r="C6873" s="13"/>
      <c r="D6873" s="20"/>
      <c r="E6873" s="20"/>
      <c r="F6873" s="20"/>
      <c r="G6873" s="29"/>
      <c r="H6873" s="20"/>
      <c r="I6873" s="20"/>
      <c r="J6873" s="13" t="s">
        <v>127</v>
      </c>
      <c r="K6873" s="17" t="n">
        <v>35935</v>
      </c>
      <c r="L6873" s="15" t="n">
        <v>8639</v>
      </c>
      <c r="M6873" s="15" t="n">
        <v>288</v>
      </c>
      <c r="N6873" s="12" t="n">
        <v>0.01</v>
      </c>
      <c r="O6873" s="12" t="n">
        <v>0.19</v>
      </c>
      <c r="P6873" s="12" t="n">
        <v>55.32</v>
      </c>
      <c r="Q6873" s="26"/>
    </row>
    <row r="6874" ht="22.5" customHeight="1">
      <c r="A6874" s="20"/>
      <c r="B6874" s="34"/>
      <c r="C6874" s="13"/>
      <c r="D6874" s="20"/>
      <c r="E6874" s="20"/>
      <c r="F6874" s="20"/>
      <c r="G6874" s="29"/>
      <c r="H6874" s="20"/>
      <c r="I6874" s="20"/>
      <c r="J6874" s="13" t="s">
        <v>128</v>
      </c>
      <c r="K6874" s="15" t="n">
        <v>112622</v>
      </c>
      <c r="L6874" s="15" t="n">
        <v>23015</v>
      </c>
      <c r="M6874" s="15" t="n">
        <v>701</v>
      </c>
      <c r="N6874" s="12" t="n">
        <v>0.01</v>
      </c>
      <c r="O6874" s="12" t="n">
        <v>0.22</v>
      </c>
      <c r="P6874" s="12" t="n">
        <v>154.91</v>
      </c>
      <c r="Q6874" s="26"/>
    </row>
    <row r="6875" ht="22.5" customHeight="1">
      <c r="A6875" s="20"/>
      <c r="B6875" s="34"/>
      <c r="C6875" s="53" t="n">
        <v>11080098</v>
      </c>
      <c r="D6875" s="13" t="s">
        <v>22</v>
      </c>
      <c r="E6875" s="13" t="s">
        <v>24</v>
      </c>
      <c r="F6875" s="13" t="s">
        <v>15</v>
      </c>
      <c r="G6875" s="24" t="n">
        <v>0.6</v>
      </c>
      <c r="H6875" s="13" t="n">
        <v>100</v>
      </c>
      <c r="I6875" s="21" t="n">
        <f>G6875*H6875*7</f>
        <v>420</v>
      </c>
      <c r="J6875" s="13" t="s">
        <v>126</v>
      </c>
      <c r="K6875" s="15" t="n">
        <v>2</v>
      </c>
      <c r="L6875" s="15" t="n">
        <v>0</v>
      </c>
      <c r="M6875" s="15" t="n">
        <v>0</v>
      </c>
      <c r="N6875" s="12" t="n">
        <v>0</v>
      </c>
      <c r="O6875" s="12" t="n">
        <v>0</v>
      </c>
      <c r="P6875" s="12" t="n">
        <v>0</v>
      </c>
      <c r="Q6875" s="23" t="n">
        <f>M6877/H6875</f>
        <v>0</v>
      </c>
    </row>
    <row r="6876" ht="22.5" customHeight="1">
      <c r="A6876" s="20"/>
      <c r="B6876" s="34"/>
      <c r="C6876" s="13"/>
      <c r="D6876" s="20"/>
      <c r="E6876" s="20"/>
      <c r="F6876" s="20"/>
      <c r="G6876" s="29"/>
      <c r="H6876" s="20"/>
      <c r="I6876" s="20"/>
      <c r="J6876" s="13" t="s">
        <v>127</v>
      </c>
      <c r="K6876" s="17" t="n">
        <v>6</v>
      </c>
      <c r="L6876" s="15" t="n">
        <v>0</v>
      </c>
      <c r="M6876" s="15" t="n">
        <v>0</v>
      </c>
      <c r="N6876" s="12" t="n">
        <v>0</v>
      </c>
      <c r="O6876" s="12" t="n">
        <v>0</v>
      </c>
      <c r="P6876" s="12" t="n">
        <v>0</v>
      </c>
      <c r="Q6876" s="26"/>
    </row>
    <row r="6877" ht="22.5" customHeight="1">
      <c r="A6877" s="20"/>
      <c r="B6877" s="34"/>
      <c r="C6877" s="13"/>
      <c r="D6877" s="20"/>
      <c r="E6877" s="20"/>
      <c r="F6877" s="20"/>
      <c r="G6877" s="29"/>
      <c r="H6877" s="20"/>
      <c r="I6877" s="20"/>
      <c r="J6877" s="13" t="s">
        <v>128</v>
      </c>
      <c r="K6877" s="15" t="n">
        <v>756</v>
      </c>
      <c r="L6877" s="15" t="n">
        <v>317</v>
      </c>
      <c r="M6877" s="15" t="n">
        <v>0</v>
      </c>
      <c r="N6877" s="12" t="n">
        <v>0</v>
      </c>
      <c r="O6877" s="12" t="n">
        <v>0</v>
      </c>
      <c r="P6877" s="12" t="n">
        <v>0</v>
      </c>
      <c r="Q6877" s="26"/>
    </row>
    <row r="6878" ht="22.5" customHeight="1">
      <c r="A6878" s="20"/>
      <c r="B6878" s="34"/>
      <c r="C6878" s="53" t="n">
        <v>91540124</v>
      </c>
      <c r="D6878" s="13" t="s">
        <v>93</v>
      </c>
      <c r="E6878" s="13" t="s">
        <v>54</v>
      </c>
      <c r="F6878" s="13" t="s">
        <v>12</v>
      </c>
      <c r="G6878" s="24" t="n">
        <v>0.5</v>
      </c>
      <c r="H6878" s="13" t="n">
        <v>50</v>
      </c>
      <c r="I6878" s="21" t="n">
        <f>G6878*H6878*7</f>
        <v>175</v>
      </c>
      <c r="J6878" s="13" t="s">
        <v>126</v>
      </c>
      <c r="K6878" s="15" t="n">
        <v>257</v>
      </c>
      <c r="L6878" s="15" t="n">
        <v>104</v>
      </c>
      <c r="M6878" s="15" t="n">
        <v>6</v>
      </c>
      <c r="N6878" s="12" t="n">
        <v>0.032</v>
      </c>
      <c r="O6878" s="12" t="n">
        <v>0.556</v>
      </c>
      <c r="P6878" s="12" t="n">
        <v>3.3346</v>
      </c>
      <c r="Q6878" s="23" t="n">
        <f>M6880/H6878</f>
        <v>0.36</v>
      </c>
    </row>
    <row r="6879" ht="22.5" customHeight="1">
      <c r="A6879" s="20"/>
      <c r="B6879" s="34"/>
      <c r="C6879" s="13"/>
      <c r="D6879" s="20"/>
      <c r="E6879" s="20"/>
      <c r="F6879" s="20"/>
      <c r="G6879" s="29"/>
      <c r="H6879" s="20"/>
      <c r="I6879" s="20"/>
      <c r="J6879" s="13" t="s">
        <v>127</v>
      </c>
      <c r="K6879" s="15" t="n">
        <v>680</v>
      </c>
      <c r="L6879" s="15" t="n">
        <v>278</v>
      </c>
      <c r="M6879" s="15" t="n">
        <v>18</v>
      </c>
      <c r="N6879" s="12" t="n">
        <v>0.031</v>
      </c>
      <c r="O6879" s="12" t="n">
        <v>0.486</v>
      </c>
      <c r="P6879" s="12" t="n">
        <v>8.7442</v>
      </c>
      <c r="Q6879" s="26"/>
    </row>
    <row r="6880" ht="22.5" customHeight="1">
      <c r="A6880" s="20"/>
      <c r="B6880" s="34"/>
      <c r="C6880" s="13"/>
      <c r="D6880" s="20"/>
      <c r="E6880" s="20"/>
      <c r="F6880" s="20"/>
      <c r="G6880" s="29"/>
      <c r="H6880" s="20"/>
      <c r="I6880" s="20"/>
      <c r="J6880" s="13" t="s">
        <v>128</v>
      </c>
      <c r="K6880" s="15" t="n">
        <v>1184</v>
      </c>
      <c r="L6880" s="15" t="n">
        <v>429</v>
      </c>
      <c r="M6880" s="15" t="n">
        <v>18</v>
      </c>
      <c r="N6880" s="12" t="n">
        <v>0.031</v>
      </c>
      <c r="O6880" s="12" t="n">
        <v>0.634</v>
      </c>
      <c r="P6880" s="12" t="n">
        <v>11.4099</v>
      </c>
      <c r="Q6880" s="26"/>
    </row>
    <row r="6881" ht="22.5" customHeight="1">
      <c r="A6881" s="20"/>
      <c r="B6881" s="34"/>
      <c r="C6881" s="53" t="n">
        <v>91548042</v>
      </c>
      <c r="D6881" s="13" t="s">
        <v>13</v>
      </c>
      <c r="E6881" s="13" t="s">
        <v>14</v>
      </c>
      <c r="F6881" s="13" t="s">
        <v>12</v>
      </c>
      <c r="G6881" s="24" t="n">
        <v>0.3</v>
      </c>
      <c r="H6881" s="13" t="n">
        <v>50</v>
      </c>
      <c r="I6881" s="21" t="n">
        <f>G6881*H6881*7</f>
        <v>105</v>
      </c>
      <c r="J6881" s="13" t="s">
        <v>126</v>
      </c>
      <c r="K6881" s="15" t="n">
        <v>0</v>
      </c>
      <c r="L6881" s="15" t="n">
        <v>0</v>
      </c>
      <c r="M6881" s="15" t="n">
        <v>0</v>
      </c>
      <c r="N6881" s="12" t="n">
        <v>0</v>
      </c>
      <c r="O6881" s="12" t="n">
        <v>0</v>
      </c>
      <c r="P6881" s="12" t="n">
        <v>0</v>
      </c>
      <c r="Q6881" s="23" t="n">
        <f>M6883/H6881</f>
        <v>0</v>
      </c>
    </row>
    <row r="6882" ht="22.5" customHeight="1">
      <c r="A6882" s="20"/>
      <c r="B6882" s="34"/>
      <c r="C6882" s="13"/>
      <c r="D6882" s="20"/>
      <c r="E6882" s="20"/>
      <c r="F6882" s="20"/>
      <c r="G6882" s="29"/>
      <c r="H6882" s="20"/>
      <c r="I6882" s="20"/>
      <c r="J6882" s="13" t="s">
        <v>127</v>
      </c>
      <c r="K6882" s="15" t="n">
        <v>5773</v>
      </c>
      <c r="L6882" s="15" t="n">
        <v>50</v>
      </c>
      <c r="M6882" s="15" t="n">
        <v>0</v>
      </c>
      <c r="N6882" s="12" t="n">
        <v>0</v>
      </c>
      <c r="O6882" s="12" t="n">
        <v>0</v>
      </c>
      <c r="P6882" s="12" t="n">
        <v>0.0343</v>
      </c>
      <c r="Q6882" s="26"/>
    </row>
    <row r="6883" ht="22.5" customHeight="1">
      <c r="A6883" s="20"/>
      <c r="B6883" s="34"/>
      <c r="C6883" s="13"/>
      <c r="D6883" s="20"/>
      <c r="E6883" s="20"/>
      <c r="F6883" s="20"/>
      <c r="G6883" s="29"/>
      <c r="H6883" s="20"/>
      <c r="I6883" s="20"/>
      <c r="J6883" s="13" t="s">
        <v>128</v>
      </c>
      <c r="K6883" s="15" t="n">
        <v>6830</v>
      </c>
      <c r="L6883" s="15" t="n">
        <v>93</v>
      </c>
      <c r="M6883" s="15" t="n">
        <v>0</v>
      </c>
      <c r="N6883" s="12" t="n">
        <v>0</v>
      </c>
      <c r="O6883" s="12" t="n">
        <v>0</v>
      </c>
      <c r="P6883" s="12" t="n">
        <v>0.0637</v>
      </c>
      <c r="Q6883" s="26"/>
    </row>
    <row r="6884" ht="22.5" customHeight="1">
      <c r="A6884" s="20"/>
      <c r="B6884" s="34"/>
      <c r="C6884" s="53" t="n">
        <v>91548043</v>
      </c>
      <c r="D6884" s="13" t="s">
        <v>31</v>
      </c>
      <c r="E6884" s="13" t="s">
        <v>32</v>
      </c>
      <c r="F6884" s="13" t="s">
        <v>15</v>
      </c>
      <c r="G6884" s="24" t="n">
        <v>0.1</v>
      </c>
      <c r="H6884" s="13" t="n">
        <v>200</v>
      </c>
      <c r="I6884" s="21" t="n">
        <f>G6884*H6884*7</f>
        <v>140</v>
      </c>
      <c r="J6884" s="13" t="s">
        <v>126</v>
      </c>
      <c r="K6884" s="15" t="n">
        <v>405</v>
      </c>
      <c r="L6884" s="15" t="n">
        <v>90</v>
      </c>
      <c r="M6884" s="15" t="n">
        <v>0</v>
      </c>
      <c r="N6884" s="12" t="n">
        <v>0</v>
      </c>
      <c r="O6884" s="12" t="n">
        <v>0</v>
      </c>
      <c r="P6884" s="12" t="n">
        <v>0</v>
      </c>
      <c r="Q6884" s="23" t="n">
        <f>M6886/H6884</f>
        <v>1.49</v>
      </c>
    </row>
    <row r="6885" ht="22.5" customHeight="1">
      <c r="A6885" s="20"/>
      <c r="B6885" s="34"/>
      <c r="C6885" s="13"/>
      <c r="D6885" s="20"/>
      <c r="E6885" s="20"/>
      <c r="F6885" s="20"/>
      <c r="G6885" s="29"/>
      <c r="H6885" s="20"/>
      <c r="I6885" s="20"/>
      <c r="J6885" s="13" t="s">
        <v>127</v>
      </c>
      <c r="K6885" s="15" t="n">
        <v>12972</v>
      </c>
      <c r="L6885" s="15" t="n">
        <v>5897</v>
      </c>
      <c r="M6885" s="15" t="n">
        <v>119</v>
      </c>
      <c r="N6885" s="12" t="n">
        <v>0.002</v>
      </c>
      <c r="O6885" s="12" t="n">
        <v>0.1</v>
      </c>
      <c r="P6885" s="12" t="n">
        <v>11.9</v>
      </c>
      <c r="Q6885" s="26"/>
    </row>
    <row r="6886" ht="22.5" customHeight="1">
      <c r="A6886" s="20"/>
      <c r="B6886" s="34"/>
      <c r="C6886" s="13"/>
      <c r="D6886" s="20"/>
      <c r="E6886" s="20"/>
      <c r="F6886" s="20"/>
      <c r="G6886" s="29"/>
      <c r="H6886" s="20"/>
      <c r="I6886" s="20"/>
      <c r="J6886" s="13" t="s">
        <v>128</v>
      </c>
      <c r="K6886" s="15" t="n">
        <v>30235</v>
      </c>
      <c r="L6886" s="15" t="n">
        <v>13062</v>
      </c>
      <c r="M6886" s="15" t="n">
        <v>298</v>
      </c>
      <c r="N6886" s="12" t="n">
        <v>0.002</v>
      </c>
      <c r="O6886" s="12" t="n">
        <v>0.1</v>
      </c>
      <c r="P6886" s="12" t="n">
        <v>29.8</v>
      </c>
      <c r="Q6886" s="26"/>
    </row>
    <row r="6887" ht="22.5" customHeight="1">
      <c r="A6887" s="20"/>
      <c r="B6887" s="34"/>
      <c r="C6887" s="53" t="n">
        <v>11715627</v>
      </c>
      <c r="D6887" s="13" t="s">
        <v>29</v>
      </c>
      <c r="E6887" s="13" t="s">
        <v>14</v>
      </c>
      <c r="F6887" s="13" t="s">
        <v>15</v>
      </c>
      <c r="G6887" s="24" t="n">
        <v>0.4</v>
      </c>
      <c r="H6887" s="13" t="n">
        <v>100</v>
      </c>
      <c r="I6887" s="21" t="n">
        <f>G6887*H6887*7</f>
        <v>280</v>
      </c>
      <c r="J6887" s="13" t="s">
        <v>126</v>
      </c>
      <c r="K6887" s="15" t="n">
        <v>1</v>
      </c>
      <c r="L6887" s="15" t="n">
        <v>0</v>
      </c>
      <c r="M6887" s="15" t="n">
        <v>0</v>
      </c>
      <c r="N6887" s="12" t="n">
        <v>0</v>
      </c>
      <c r="O6887" s="12" t="n">
        <v>0</v>
      </c>
      <c r="P6887" s="12" t="n">
        <v>0</v>
      </c>
      <c r="Q6887" s="23" t="n">
        <f>M6889/H6887</f>
        <v>0</v>
      </c>
    </row>
    <row r="6888" ht="22.5" customHeight="1">
      <c r="A6888" s="20"/>
      <c r="B6888" s="34"/>
      <c r="C6888" s="13"/>
      <c r="D6888" s="20"/>
      <c r="E6888" s="20"/>
      <c r="F6888" s="20"/>
      <c r="G6888" s="29"/>
      <c r="H6888" s="20"/>
      <c r="I6888" s="20"/>
      <c r="J6888" s="13" t="s">
        <v>127</v>
      </c>
      <c r="K6888" s="15" t="n">
        <v>14</v>
      </c>
      <c r="L6888" s="15" t="n">
        <v>0</v>
      </c>
      <c r="M6888" s="15" t="n">
        <v>0</v>
      </c>
      <c r="N6888" s="12" t="n">
        <v>0</v>
      </c>
      <c r="O6888" s="12" t="n">
        <v>0</v>
      </c>
      <c r="P6888" s="12" t="n">
        <v>0</v>
      </c>
      <c r="Q6888" s="26"/>
    </row>
    <row r="6889" ht="22.5" customHeight="1">
      <c r="A6889" s="20"/>
      <c r="B6889" s="34"/>
      <c r="C6889" s="13"/>
      <c r="D6889" s="20"/>
      <c r="E6889" s="20"/>
      <c r="F6889" s="20"/>
      <c r="G6889" s="29"/>
      <c r="H6889" s="20"/>
      <c r="I6889" s="20"/>
      <c r="J6889" s="13" t="s">
        <v>128</v>
      </c>
      <c r="K6889" s="15" t="n">
        <v>24</v>
      </c>
      <c r="L6889" s="15" t="n">
        <v>1</v>
      </c>
      <c r="M6889" s="15" t="n">
        <v>0</v>
      </c>
      <c r="N6889" s="12" t="n">
        <v>0</v>
      </c>
      <c r="O6889" s="12" t="n">
        <v>0</v>
      </c>
      <c r="P6889" s="12" t="n">
        <v>0</v>
      </c>
      <c r="Q6889" s="26"/>
    </row>
    <row r="6890" ht="22.5" customHeight="1">
      <c r="A6890" s="20"/>
      <c r="B6890" s="34"/>
      <c r="C6890" s="53" t="n">
        <v>11715655</v>
      </c>
      <c r="D6890" s="13" t="s">
        <v>16</v>
      </c>
      <c r="E6890" s="13" t="s">
        <v>11</v>
      </c>
      <c r="F6890" s="13" t="s">
        <v>15</v>
      </c>
      <c r="G6890" s="24" t="n">
        <v>0.15</v>
      </c>
      <c r="H6890" s="13" t="n">
        <v>100</v>
      </c>
      <c r="I6890" s="21" t="n">
        <f>G6890*H6890*7</f>
        <v>105</v>
      </c>
      <c r="J6890" s="13" t="s">
        <v>126</v>
      </c>
      <c r="K6890" s="15" t="n">
        <v>1</v>
      </c>
      <c r="L6890" s="15" t="n">
        <v>0</v>
      </c>
      <c r="M6890" s="15" t="n">
        <v>0</v>
      </c>
      <c r="N6890" s="12" t="n">
        <v>0</v>
      </c>
      <c r="O6890" s="12" t="n">
        <v>0</v>
      </c>
      <c r="P6890" s="12" t="n">
        <v>0</v>
      </c>
      <c r="Q6890" s="23" t="n">
        <f>M6892/H6890</f>
        <v>0</v>
      </c>
    </row>
    <row r="6891" ht="22.5" customHeight="1">
      <c r="A6891" s="20"/>
      <c r="B6891" s="34"/>
      <c r="C6891" s="13"/>
      <c r="D6891" s="20"/>
      <c r="E6891" s="20"/>
      <c r="F6891" s="20"/>
      <c r="G6891" s="29"/>
      <c r="H6891" s="20"/>
      <c r="I6891" s="20"/>
      <c r="J6891" s="13" t="s">
        <v>127</v>
      </c>
      <c r="K6891" s="15" t="n">
        <v>12</v>
      </c>
      <c r="L6891" s="15" t="n">
        <v>0</v>
      </c>
      <c r="M6891" s="15" t="n">
        <v>0</v>
      </c>
      <c r="N6891" s="12" t="n">
        <v>0</v>
      </c>
      <c r="O6891" s="12" t="n">
        <v>0</v>
      </c>
      <c r="P6891" s="12" t="n">
        <v>0</v>
      </c>
      <c r="Q6891" s="26"/>
    </row>
    <row r="6892" ht="22.5" customHeight="1">
      <c r="A6892" s="20"/>
      <c r="B6892" s="34"/>
      <c r="C6892" s="13"/>
      <c r="D6892" s="20"/>
      <c r="E6892" s="20"/>
      <c r="F6892" s="20"/>
      <c r="G6892" s="29"/>
      <c r="H6892" s="20"/>
      <c r="I6892" s="20"/>
      <c r="J6892" s="13" t="s">
        <v>128</v>
      </c>
      <c r="K6892" s="15" t="n">
        <v>305</v>
      </c>
      <c r="L6892" s="15" t="n">
        <v>4</v>
      </c>
      <c r="M6892" s="15" t="n">
        <v>0</v>
      </c>
      <c r="N6892" s="12" t="n">
        <v>0</v>
      </c>
      <c r="O6892" s="12" t="n">
        <v>0</v>
      </c>
      <c r="P6892" s="12" t="n">
        <v>0</v>
      </c>
      <c r="Q6892" s="26"/>
    </row>
    <row r="6893" ht="22.5" customHeight="1">
      <c r="A6893" s="20"/>
      <c r="B6893" s="34"/>
      <c r="C6893" s="53" t="n">
        <v>11715811</v>
      </c>
      <c r="D6893" s="13" t="s">
        <v>16</v>
      </c>
      <c r="E6893" s="13" t="s">
        <v>17</v>
      </c>
      <c r="F6893" s="13" t="s">
        <v>15</v>
      </c>
      <c r="G6893" s="24" t="n">
        <v>0.17</v>
      </c>
      <c r="H6893" s="13" t="n">
        <v>100</v>
      </c>
      <c r="I6893" s="21" t="n">
        <f>G6893*H6893*7</f>
        <v>119</v>
      </c>
      <c r="J6893" s="13" t="s">
        <v>126</v>
      </c>
      <c r="K6893" s="15" t="n">
        <v>2</v>
      </c>
      <c r="L6893" s="15" t="n">
        <v>0</v>
      </c>
      <c r="M6893" s="15" t="n">
        <v>0</v>
      </c>
      <c r="N6893" s="12" t="n">
        <v>0</v>
      </c>
      <c r="O6893" s="12" t="n">
        <v>0</v>
      </c>
      <c r="P6893" s="12" t="n">
        <v>0</v>
      </c>
      <c r="Q6893" s="23" t="n">
        <f>M6895/H6893</f>
        <v>0</v>
      </c>
    </row>
    <row r="6894" ht="22.5" customHeight="1">
      <c r="A6894" s="20"/>
      <c r="B6894" s="34"/>
      <c r="C6894" s="13"/>
      <c r="D6894" s="20"/>
      <c r="E6894" s="20"/>
      <c r="F6894" s="20"/>
      <c r="G6894" s="29"/>
      <c r="H6894" s="20"/>
      <c r="I6894" s="20"/>
      <c r="J6894" s="13" t="s">
        <v>127</v>
      </c>
      <c r="K6894" s="15" t="n">
        <v>23</v>
      </c>
      <c r="L6894" s="15" t="n">
        <v>0</v>
      </c>
      <c r="M6894" s="15" t="n">
        <v>0</v>
      </c>
      <c r="N6894" s="12" t="n">
        <v>0</v>
      </c>
      <c r="O6894" s="12" t="n">
        <v>0</v>
      </c>
      <c r="P6894" s="12" t="n">
        <v>0</v>
      </c>
      <c r="Q6894" s="26"/>
    </row>
    <row r="6895" ht="22.5" customHeight="1">
      <c r="A6895" s="20"/>
      <c r="B6895" s="34"/>
      <c r="C6895" s="13"/>
      <c r="D6895" s="20"/>
      <c r="E6895" s="20"/>
      <c r="F6895" s="20"/>
      <c r="G6895" s="29"/>
      <c r="H6895" s="20"/>
      <c r="I6895" s="20"/>
      <c r="J6895" s="13" t="s">
        <v>128</v>
      </c>
      <c r="K6895" s="15" t="n">
        <v>206</v>
      </c>
      <c r="L6895" s="15" t="n">
        <v>7</v>
      </c>
      <c r="M6895" s="15" t="n">
        <v>0</v>
      </c>
      <c r="N6895" s="12" t="n">
        <v>0</v>
      </c>
      <c r="O6895" s="12" t="n">
        <v>0</v>
      </c>
      <c r="P6895" s="12" t="n">
        <v>0</v>
      </c>
      <c r="Q6895" s="26"/>
    </row>
    <row r="6896" ht="22.5" customHeight="1">
      <c r="A6896" s="20"/>
      <c r="B6896" s="34"/>
      <c r="C6896" s="53" t="n">
        <v>11729927</v>
      </c>
      <c r="D6896" s="13" t="s">
        <v>10</v>
      </c>
      <c r="E6896" s="13" t="s">
        <v>20</v>
      </c>
      <c r="F6896" s="13" t="s">
        <v>15</v>
      </c>
      <c r="G6896" s="24" t="n">
        <v>0.25</v>
      </c>
      <c r="H6896" s="13" t="n">
        <v>100</v>
      </c>
      <c r="I6896" s="21" t="n">
        <f>G6896*H6896*7</f>
        <v>175</v>
      </c>
      <c r="J6896" s="13" t="s">
        <v>126</v>
      </c>
      <c r="K6896" s="15" t="n">
        <v>4</v>
      </c>
      <c r="L6896" s="15" t="n">
        <v>0</v>
      </c>
      <c r="M6896" s="15" t="n">
        <v>0</v>
      </c>
      <c r="N6896" s="12" t="n">
        <v>0</v>
      </c>
      <c r="O6896" s="12" t="n">
        <v>0</v>
      </c>
      <c r="P6896" s="12" t="n">
        <v>0</v>
      </c>
      <c r="Q6896" s="23" t="n">
        <f>M6898/H6896</f>
        <v>0.01</v>
      </c>
    </row>
    <row r="6897" ht="22.5" customHeight="1">
      <c r="A6897" s="20"/>
      <c r="B6897" s="34"/>
      <c r="C6897" s="13"/>
      <c r="D6897" s="20"/>
      <c r="E6897" s="20"/>
      <c r="F6897" s="20"/>
      <c r="G6897" s="29"/>
      <c r="H6897" s="20"/>
      <c r="I6897" s="20"/>
      <c r="J6897" s="13" t="s">
        <v>127</v>
      </c>
      <c r="K6897" s="15" t="n">
        <v>12</v>
      </c>
      <c r="L6897" s="15" t="n">
        <v>0</v>
      </c>
      <c r="M6897" s="15" t="n">
        <v>0</v>
      </c>
      <c r="N6897" s="12" t="n">
        <v>0</v>
      </c>
      <c r="O6897" s="12" t="n">
        <v>0</v>
      </c>
      <c r="P6897" s="12" t="n">
        <v>0</v>
      </c>
      <c r="Q6897" s="26"/>
    </row>
    <row r="6898" ht="22.5" customHeight="1">
      <c r="A6898" s="20"/>
      <c r="B6898" s="34"/>
      <c r="C6898" s="13"/>
      <c r="D6898" s="20"/>
      <c r="E6898" s="20"/>
      <c r="F6898" s="20"/>
      <c r="G6898" s="29"/>
      <c r="H6898" s="20"/>
      <c r="I6898" s="20"/>
      <c r="J6898" s="13" t="s">
        <v>128</v>
      </c>
      <c r="K6898" s="15" t="n">
        <v>478</v>
      </c>
      <c r="L6898" s="15" t="n">
        <v>18</v>
      </c>
      <c r="M6898" s="15" t="n">
        <v>1</v>
      </c>
      <c r="N6898" s="12" t="n">
        <v>0</v>
      </c>
      <c r="O6898" s="12" t="n">
        <v>0.25</v>
      </c>
      <c r="P6898" s="12" t="n">
        <v>0.25</v>
      </c>
      <c r="Q6898" s="26"/>
    </row>
    <row r="6899" ht="22.5" customHeight="1">
      <c r="A6899" s="20"/>
      <c r="B6899" s="34"/>
      <c r="C6899" s="53" t="n">
        <v>11729820</v>
      </c>
      <c r="D6899" s="13" t="s">
        <v>10</v>
      </c>
      <c r="E6899" s="13" t="s">
        <v>25</v>
      </c>
      <c r="F6899" s="13" t="s">
        <v>15</v>
      </c>
      <c r="G6899" s="24" t="n">
        <v>0.3</v>
      </c>
      <c r="H6899" s="13" t="n">
        <v>100</v>
      </c>
      <c r="I6899" s="21" t="n">
        <f>G6899*H6899*7</f>
        <v>210</v>
      </c>
      <c r="J6899" s="13" t="s">
        <v>126</v>
      </c>
      <c r="K6899" s="15" t="n">
        <v>3</v>
      </c>
      <c r="L6899" s="15" t="n">
        <v>0</v>
      </c>
      <c r="M6899" s="15" t="n">
        <v>0</v>
      </c>
      <c r="N6899" s="12" t="n">
        <v>0</v>
      </c>
      <c r="O6899" s="12" t="n">
        <v>0</v>
      </c>
      <c r="P6899" s="12" t="n">
        <v>0</v>
      </c>
      <c r="Q6899" s="23" t="n">
        <f>M6901/H6899</f>
        <v>0</v>
      </c>
    </row>
    <row r="6900" ht="22.5" customHeight="1">
      <c r="A6900" s="20"/>
      <c r="B6900" s="34"/>
      <c r="C6900" s="13"/>
      <c r="D6900" s="20"/>
      <c r="E6900" s="20"/>
      <c r="F6900" s="20"/>
      <c r="G6900" s="29"/>
      <c r="H6900" s="20"/>
      <c r="I6900" s="20"/>
      <c r="J6900" s="13" t="s">
        <v>127</v>
      </c>
      <c r="K6900" s="15" t="n">
        <v>21</v>
      </c>
      <c r="L6900" s="15" t="n">
        <v>0</v>
      </c>
      <c r="M6900" s="15" t="n">
        <v>0</v>
      </c>
      <c r="N6900" s="12" t="n">
        <v>0</v>
      </c>
      <c r="O6900" s="12" t="n">
        <v>0</v>
      </c>
      <c r="P6900" s="12" t="n">
        <v>0</v>
      </c>
      <c r="Q6900" s="26"/>
    </row>
    <row r="6901" ht="22.5" customHeight="1">
      <c r="A6901" s="20"/>
      <c r="B6901" s="34"/>
      <c r="C6901" s="13"/>
      <c r="D6901" s="20"/>
      <c r="E6901" s="20"/>
      <c r="F6901" s="20"/>
      <c r="G6901" s="29"/>
      <c r="H6901" s="20"/>
      <c r="I6901" s="20"/>
      <c r="J6901" s="13" t="s">
        <v>128</v>
      </c>
      <c r="K6901" s="15" t="n">
        <v>18</v>
      </c>
      <c r="L6901" s="15" t="n">
        <v>2</v>
      </c>
      <c r="M6901" s="15" t="n">
        <v>0</v>
      </c>
      <c r="N6901" s="12" t="n">
        <v>0</v>
      </c>
      <c r="O6901" s="12" t="n">
        <v>0</v>
      </c>
      <c r="P6901" s="12" t="n">
        <v>0</v>
      </c>
      <c r="Q6901" s="26"/>
    </row>
    <row r="6902" ht="22.5" customHeight="1">
      <c r="A6902" s="20"/>
      <c r="B6902" s="34"/>
      <c r="C6902" s="53" t="n">
        <v>11729830</v>
      </c>
      <c r="D6902" s="13" t="s">
        <v>10</v>
      </c>
      <c r="E6902" s="13" t="s">
        <v>11</v>
      </c>
      <c r="F6902" s="13" t="s">
        <v>12</v>
      </c>
      <c r="G6902" s="24" t="n">
        <v>0.17</v>
      </c>
      <c r="H6902" s="13" t="n">
        <v>100</v>
      </c>
      <c r="I6902" s="21" t="n">
        <f>G6902*H6902*7</f>
        <v>119</v>
      </c>
      <c r="J6902" s="13" t="s">
        <v>126</v>
      </c>
      <c r="K6902" s="15" t="n">
        <v>1</v>
      </c>
      <c r="L6902" s="15" t="n">
        <v>0</v>
      </c>
      <c r="M6902" s="15" t="n">
        <v>0</v>
      </c>
      <c r="N6902" s="12" t="n">
        <v>0</v>
      </c>
      <c r="O6902" s="12" t="n">
        <v>0</v>
      </c>
      <c r="P6902" s="12" t="n">
        <v>0</v>
      </c>
      <c r="Q6902" s="23" t="n">
        <f>M6904/H6902</f>
        <v>0</v>
      </c>
    </row>
    <row r="6903" ht="22.5" customHeight="1">
      <c r="A6903" s="20"/>
      <c r="B6903" s="34"/>
      <c r="C6903" s="13"/>
      <c r="D6903" s="20"/>
      <c r="E6903" s="20"/>
      <c r="F6903" s="20"/>
      <c r="G6903" s="29"/>
      <c r="H6903" s="20"/>
      <c r="I6903" s="20"/>
      <c r="J6903" s="13" t="s">
        <v>127</v>
      </c>
      <c r="K6903" s="15" t="n">
        <v>3</v>
      </c>
      <c r="L6903" s="15" t="n">
        <v>0</v>
      </c>
      <c r="M6903" s="15" t="n">
        <v>0</v>
      </c>
      <c r="N6903" s="12" t="n">
        <v>0</v>
      </c>
      <c r="O6903" s="12" t="n">
        <v>0</v>
      </c>
      <c r="P6903" s="12" t="n">
        <v>0</v>
      </c>
      <c r="Q6903" s="26"/>
    </row>
    <row r="6904" ht="22.5" customHeight="1">
      <c r="A6904" s="20"/>
      <c r="B6904" s="34"/>
      <c r="C6904" s="13"/>
      <c r="D6904" s="20"/>
      <c r="E6904" s="20"/>
      <c r="F6904" s="20"/>
      <c r="G6904" s="29"/>
      <c r="H6904" s="20"/>
      <c r="I6904" s="20"/>
      <c r="J6904" s="13" t="s">
        <v>128</v>
      </c>
      <c r="K6904" s="15" t="n">
        <v>59</v>
      </c>
      <c r="L6904" s="15" t="n">
        <v>9</v>
      </c>
      <c r="M6904" s="15" t="n">
        <v>0</v>
      </c>
      <c r="N6904" s="12" t="n">
        <v>0</v>
      </c>
      <c r="O6904" s="12" t="n">
        <v>0</v>
      </c>
      <c r="P6904" s="12" t="n">
        <v>0.0401</v>
      </c>
      <c r="Q6904" s="26"/>
    </row>
    <row r="6905" ht="22.5" customHeight="1">
      <c r="A6905" s="20"/>
      <c r="B6905" s="34"/>
      <c r="C6905" s="53" t="n">
        <v>11892329</v>
      </c>
      <c r="D6905" s="13" t="s">
        <v>10</v>
      </c>
      <c r="E6905" s="13" t="s">
        <v>11</v>
      </c>
      <c r="F6905" s="13" t="s">
        <v>15</v>
      </c>
      <c r="G6905" s="24" t="n">
        <v>0.25</v>
      </c>
      <c r="H6905" s="13" t="n">
        <v>500</v>
      </c>
      <c r="I6905" s="21" t="n">
        <f>G6905*H6905*7</f>
        <v>875</v>
      </c>
      <c r="J6905" s="13" t="s">
        <v>126</v>
      </c>
      <c r="K6905" s="15" t="n">
        <v>337</v>
      </c>
      <c r="L6905" s="15" t="n">
        <v>19</v>
      </c>
      <c r="M6905" s="15" t="n">
        <v>0</v>
      </c>
      <c r="N6905" s="12" t="n">
        <v>0</v>
      </c>
      <c r="O6905" s="12" t="n">
        <v>0</v>
      </c>
      <c r="P6905" s="12" t="n">
        <v>0</v>
      </c>
      <c r="Q6905" s="23" t="n">
        <f>M6907/H6905</f>
        <v>0.84</v>
      </c>
    </row>
    <row r="6906" ht="22.5" customHeight="1">
      <c r="A6906" s="20"/>
      <c r="B6906" s="34"/>
      <c r="C6906" s="13"/>
      <c r="D6906" s="20"/>
      <c r="E6906" s="20"/>
      <c r="F6906" s="20"/>
      <c r="G6906" s="29"/>
      <c r="H6906" s="20"/>
      <c r="I6906" s="20"/>
      <c r="J6906" s="13" t="s">
        <v>127</v>
      </c>
      <c r="K6906" s="15" t="n">
        <v>28170</v>
      </c>
      <c r="L6906" s="15" t="n">
        <v>8975</v>
      </c>
      <c r="M6906" s="15" t="n">
        <v>393</v>
      </c>
      <c r="N6906" s="12" t="n">
        <v>0.009</v>
      </c>
      <c r="O6906" s="12" t="n">
        <v>0.201</v>
      </c>
      <c r="P6906" s="12" t="n">
        <v>79.05</v>
      </c>
      <c r="Q6906" s="26"/>
    </row>
    <row r="6907" ht="22.5" customHeight="1">
      <c r="A6907" s="20"/>
      <c r="B6907" s="34"/>
      <c r="C6907" s="13"/>
      <c r="D6907" s="20"/>
      <c r="E6907" s="20"/>
      <c r="F6907" s="20"/>
      <c r="G6907" s="29"/>
      <c r="H6907" s="20"/>
      <c r="I6907" s="20"/>
      <c r="J6907" s="13" t="s">
        <v>128</v>
      </c>
      <c r="K6907" s="15" t="n">
        <v>33201</v>
      </c>
      <c r="L6907" s="15" t="n">
        <v>10092</v>
      </c>
      <c r="M6907" s="15" t="n">
        <v>420</v>
      </c>
      <c r="N6907" s="12" t="n">
        <v>0.009</v>
      </c>
      <c r="O6907" s="12" t="n">
        <v>0.202</v>
      </c>
      <c r="P6907" s="12" t="n">
        <v>84.75</v>
      </c>
      <c r="Q6907" s="26"/>
    </row>
    <row r="6908" ht="22.5" customHeight="1">
      <c r="A6908" s="20"/>
      <c r="B6908" s="34"/>
      <c r="C6908" s="53" t="n">
        <v>91557161</v>
      </c>
      <c r="D6908" s="13" t="s">
        <v>95</v>
      </c>
      <c r="E6908" s="13" t="s">
        <v>14</v>
      </c>
      <c r="F6908" s="13" t="s">
        <v>12</v>
      </c>
      <c r="G6908" s="24" t="n">
        <v>0.7</v>
      </c>
      <c r="H6908" s="13" t="n">
        <v>50</v>
      </c>
      <c r="I6908" s="21" t="n">
        <f>G6908*H6908*7</f>
        <v>245</v>
      </c>
      <c r="J6908" s="13" t="s">
        <v>126</v>
      </c>
      <c r="K6908" s="15" t="n">
        <v>1</v>
      </c>
      <c r="L6908" s="15" t="n">
        <v>0</v>
      </c>
      <c r="M6908" s="15" t="n">
        <v>0</v>
      </c>
      <c r="N6908" s="12" t="n">
        <v>0</v>
      </c>
      <c r="O6908" s="12" t="n">
        <v>0</v>
      </c>
      <c r="P6908" s="12" t="n">
        <v>0</v>
      </c>
      <c r="Q6908" s="23" t="n">
        <f>M6910/H6908</f>
        <v>0</v>
      </c>
    </row>
    <row r="6909" ht="22.5" customHeight="1">
      <c r="A6909" s="20"/>
      <c r="B6909" s="34"/>
      <c r="C6909" s="13"/>
      <c r="D6909" s="20"/>
      <c r="E6909" s="20"/>
      <c r="F6909" s="20"/>
      <c r="G6909" s="29"/>
      <c r="H6909" s="20"/>
      <c r="I6909" s="20"/>
      <c r="J6909" s="13" t="s">
        <v>127</v>
      </c>
      <c r="K6909" s="15" t="n">
        <v>552</v>
      </c>
      <c r="L6909" s="15" t="n">
        <v>2</v>
      </c>
      <c r="M6909" s="15" t="n">
        <v>0</v>
      </c>
      <c r="N6909" s="12" t="n">
        <v>0</v>
      </c>
      <c r="O6909" s="12" t="n">
        <v>0</v>
      </c>
      <c r="P6909" s="12" t="n">
        <v>0</v>
      </c>
      <c r="Q6909" s="26"/>
    </row>
    <row r="6910" ht="22.5" customHeight="1">
      <c r="A6910" s="20"/>
      <c r="B6910" s="34"/>
      <c r="C6910" s="13"/>
      <c r="D6910" s="20"/>
      <c r="E6910" s="20"/>
      <c r="F6910" s="20"/>
      <c r="G6910" s="29"/>
      <c r="H6910" s="20"/>
      <c r="I6910" s="20"/>
      <c r="J6910" s="13" t="s">
        <v>128</v>
      </c>
      <c r="K6910" s="15" t="n">
        <v>1836</v>
      </c>
      <c r="L6910" s="15" t="n">
        <v>3</v>
      </c>
      <c r="M6910" s="15" t="n">
        <v>0</v>
      </c>
      <c r="N6910" s="12" t="n">
        <v>0</v>
      </c>
      <c r="O6910" s="12" t="n">
        <v>0</v>
      </c>
      <c r="P6910" s="12" t="n">
        <v>0.0312</v>
      </c>
      <c r="Q6910" s="26"/>
    </row>
    <row r="6911" ht="22.5" customHeight="1">
      <c r="A6911" s="20"/>
      <c r="B6911" s="34"/>
      <c r="C6911" s="53" t="n">
        <v>91557333</v>
      </c>
      <c r="D6911" s="13" t="s">
        <v>99</v>
      </c>
      <c r="E6911" s="13" t="s">
        <v>14</v>
      </c>
      <c r="F6911" s="13" t="s">
        <v>12</v>
      </c>
      <c r="G6911" s="24" t="n">
        <v>0.5</v>
      </c>
      <c r="H6911" s="13" t="n">
        <v>99</v>
      </c>
      <c r="I6911" s="21" t="n">
        <f>G6911*H6911*7</f>
        <v>346.5</v>
      </c>
      <c r="J6911" s="13" t="s">
        <v>126</v>
      </c>
      <c r="K6911" s="15" t="n">
        <v>23</v>
      </c>
      <c r="L6911" s="15" t="n">
        <v>0</v>
      </c>
      <c r="M6911" s="15" t="n">
        <v>0</v>
      </c>
      <c r="N6911" s="12" t="n">
        <v>0</v>
      </c>
      <c r="O6911" s="12" t="n">
        <v>0</v>
      </c>
      <c r="P6911" s="12" t="n">
        <v>0</v>
      </c>
      <c r="Q6911" s="23" t="n">
        <f>M6913/H6911</f>
        <v>0</v>
      </c>
    </row>
    <row r="6912" ht="22.5" customHeight="1">
      <c r="A6912" s="20"/>
      <c r="B6912" s="34"/>
      <c r="C6912" s="13"/>
      <c r="D6912" s="20"/>
      <c r="E6912" s="20"/>
      <c r="F6912" s="20"/>
      <c r="G6912" s="29"/>
      <c r="H6912" s="20"/>
      <c r="I6912" s="20"/>
      <c r="J6912" s="13" t="s">
        <v>127</v>
      </c>
      <c r="K6912" s="15" t="n">
        <v>186</v>
      </c>
      <c r="L6912" s="15" t="n">
        <v>3</v>
      </c>
      <c r="M6912" s="15" t="n">
        <v>0</v>
      </c>
      <c r="N6912" s="12" t="n">
        <v>0</v>
      </c>
      <c r="O6912" s="12" t="n">
        <v>0</v>
      </c>
      <c r="P6912" s="12" t="n">
        <v>0</v>
      </c>
      <c r="Q6912" s="26"/>
      <c r="R6912" s="4" t="s">
        <v>195</v>
      </c>
    </row>
    <row r="6913" ht="22.5" customHeight="1">
      <c r="A6913" s="20"/>
      <c r="B6913" s="34"/>
      <c r="C6913" s="13"/>
      <c r="D6913" s="20"/>
      <c r="E6913" s="20"/>
      <c r="F6913" s="20"/>
      <c r="G6913" s="29"/>
      <c r="H6913" s="20"/>
      <c r="I6913" s="20"/>
      <c r="J6913" s="13" t="s">
        <v>128</v>
      </c>
      <c r="K6913" s="15" t="n">
        <v>186</v>
      </c>
      <c r="L6913" s="15" t="n">
        <v>3</v>
      </c>
      <c r="M6913" s="15" t="n">
        <v>0</v>
      </c>
      <c r="N6913" s="12" t="n">
        <v>0</v>
      </c>
      <c r="O6913" s="12" t="n">
        <v>0</v>
      </c>
      <c r="P6913" s="12" t="n">
        <v>0.0986</v>
      </c>
      <c r="Q6913" s="26"/>
    </row>
    <row r="6914" ht="22.5" customHeight="1">
      <c r="A6914" s="20"/>
      <c r="B6914" s="34"/>
      <c r="C6914" s="53" t="n">
        <v>91557162</v>
      </c>
      <c r="D6914" s="13" t="s">
        <v>94</v>
      </c>
      <c r="E6914" s="13" t="s">
        <v>14</v>
      </c>
      <c r="F6914" s="13" t="s">
        <v>12</v>
      </c>
      <c r="G6914" s="24" t="n">
        <v>0.2</v>
      </c>
      <c r="H6914" s="13" t="n">
        <v>333</v>
      </c>
      <c r="I6914" s="21" t="n">
        <f>G6914*H6914*7</f>
        <v>466.2</v>
      </c>
      <c r="J6914" s="13" t="s">
        <v>126</v>
      </c>
      <c r="K6914" s="15" t="n">
        <v>32</v>
      </c>
      <c r="L6914" s="15" t="n">
        <v>0</v>
      </c>
      <c r="M6914" s="15" t="n">
        <v>0</v>
      </c>
      <c r="N6914" s="12" t="n">
        <v>0</v>
      </c>
      <c r="O6914" s="12" t="n">
        <v>0</v>
      </c>
      <c r="P6914" s="12" t="n">
        <v>0</v>
      </c>
      <c r="Q6914" s="23" t="n">
        <f>M6916/H6914</f>
        <v>0</v>
      </c>
    </row>
    <row r="6915" ht="22.5" customHeight="1">
      <c r="A6915" s="20"/>
      <c r="B6915" s="34"/>
      <c r="C6915" s="13"/>
      <c r="D6915" s="20"/>
      <c r="E6915" s="20"/>
      <c r="F6915" s="20"/>
      <c r="G6915" s="29"/>
      <c r="H6915" s="20"/>
      <c r="I6915" s="20"/>
      <c r="J6915" s="13" t="s">
        <v>127</v>
      </c>
      <c r="K6915" s="15" t="n">
        <v>111</v>
      </c>
      <c r="L6915" s="15" t="n">
        <v>0</v>
      </c>
      <c r="M6915" s="15" t="n">
        <v>0</v>
      </c>
      <c r="N6915" s="12" t="n">
        <v>0</v>
      </c>
      <c r="O6915" s="12" t="n">
        <v>0</v>
      </c>
      <c r="P6915" s="12" t="n">
        <v>0</v>
      </c>
      <c r="Q6915" s="26"/>
    </row>
    <row r="6916" ht="22.5" customHeight="1">
      <c r="A6916" s="20"/>
      <c r="B6916" s="34"/>
      <c r="C6916" s="13"/>
      <c r="D6916" s="20"/>
      <c r="E6916" s="20"/>
      <c r="F6916" s="20"/>
      <c r="G6916" s="29"/>
      <c r="H6916" s="20"/>
      <c r="I6916" s="20"/>
      <c r="J6916" s="13" t="s">
        <v>128</v>
      </c>
      <c r="K6916" s="15" t="n">
        <v>446</v>
      </c>
      <c r="L6916" s="15" t="n">
        <v>0</v>
      </c>
      <c r="M6916" s="15" t="n">
        <v>0</v>
      </c>
      <c r="N6916" s="12" t="n">
        <v>0</v>
      </c>
      <c r="O6916" s="12" t="n">
        <v>0</v>
      </c>
      <c r="P6916" s="12" t="n">
        <v>0</v>
      </c>
      <c r="Q6916" s="26"/>
    </row>
    <row r="6917" ht="22.5" customHeight="1">
      <c r="A6917" s="20"/>
      <c r="B6917" s="34"/>
      <c r="C6917" s="53" t="n">
        <v>91560708</v>
      </c>
      <c r="D6917" s="13" t="s">
        <v>31</v>
      </c>
      <c r="E6917" s="13" t="s">
        <v>32</v>
      </c>
      <c r="F6917" s="13" t="s">
        <v>15</v>
      </c>
      <c r="G6917" s="24" t="n">
        <v>0.09</v>
      </c>
      <c r="H6917" s="13" t="n">
        <v>800</v>
      </c>
      <c r="I6917" s="21" t="n">
        <f>G6917*H6917*7</f>
        <v>504</v>
      </c>
      <c r="J6917" s="13" t="s">
        <v>126</v>
      </c>
      <c r="K6917" s="15" t="s">
        <v>149</v>
      </c>
      <c r="L6917" s="15"/>
      <c r="M6917" s="15"/>
      <c r="N6917" s="12"/>
      <c r="O6917" s="12"/>
      <c r="P6917" s="12"/>
      <c r="Q6917" s="23" t="n">
        <f>M6919/H6917</f>
        <v>0.005</v>
      </c>
    </row>
    <row r="6918" ht="22.5" customHeight="1">
      <c r="A6918" s="20"/>
      <c r="B6918" s="34"/>
      <c r="C6918" s="13"/>
      <c r="D6918" s="20"/>
      <c r="E6918" s="20"/>
      <c r="F6918" s="20"/>
      <c r="G6918" s="29"/>
      <c r="H6918" s="20"/>
      <c r="I6918" s="20"/>
      <c r="J6918" s="13" t="s">
        <v>127</v>
      </c>
      <c r="K6918" s="15" t="s">
        <v>149</v>
      </c>
      <c r="L6918" s="15"/>
      <c r="M6918" s="15"/>
      <c r="N6918" s="12"/>
      <c r="O6918" s="12"/>
      <c r="P6918" s="12"/>
      <c r="Q6918" s="26"/>
    </row>
    <row r="6919" ht="22.5" customHeight="1">
      <c r="A6919" s="20"/>
      <c r="B6919" s="34"/>
      <c r="C6919" s="13"/>
      <c r="D6919" s="20"/>
      <c r="E6919" s="20"/>
      <c r="F6919" s="20"/>
      <c r="G6919" s="29"/>
      <c r="H6919" s="20"/>
      <c r="I6919" s="20"/>
      <c r="J6919" s="13" t="s">
        <v>128</v>
      </c>
      <c r="K6919" s="15" t="n">
        <v>1184</v>
      </c>
      <c r="L6919" s="15" t="n">
        <v>102</v>
      </c>
      <c r="M6919" s="15" t="n">
        <v>4</v>
      </c>
      <c r="N6919" s="12" t="n">
        <v>0.003</v>
      </c>
      <c r="O6919" s="12" t="n">
        <v>0.068</v>
      </c>
      <c r="P6919" s="12" t="n">
        <v>0.27</v>
      </c>
      <c r="Q6919" s="26"/>
    </row>
    <row r="6920" ht="22.5" customHeight="1">
      <c r="A6920" s="20"/>
      <c r="B6920" s="34"/>
      <c r="C6920" s="53" t="n">
        <v>91560709</v>
      </c>
      <c r="D6920" s="13" t="s">
        <v>31</v>
      </c>
      <c r="E6920" s="13" t="s">
        <v>33</v>
      </c>
      <c r="F6920" s="13" t="s">
        <v>15</v>
      </c>
      <c r="G6920" s="24" t="n">
        <v>0.06</v>
      </c>
      <c r="H6920" s="13" t="n">
        <v>500</v>
      </c>
      <c r="I6920" s="21" t="n">
        <f>G6920*H6920*7</f>
        <v>210</v>
      </c>
      <c r="J6920" s="13" t="s">
        <v>126</v>
      </c>
      <c r="K6920" s="15" t="s">
        <v>149</v>
      </c>
      <c r="L6920" s="15"/>
      <c r="M6920" s="15"/>
      <c r="N6920" s="12"/>
      <c r="O6920" s="12"/>
      <c r="P6920" s="12"/>
      <c r="Q6920" s="23" t="n">
        <f>M6922/H6920</f>
        <v>0.084</v>
      </c>
    </row>
    <row r="6921" ht="22.5" customHeight="1">
      <c r="A6921" s="20"/>
      <c r="B6921" s="34"/>
      <c r="C6921" s="13"/>
      <c r="D6921" s="20"/>
      <c r="E6921" s="20"/>
      <c r="F6921" s="20"/>
      <c r="G6921" s="29"/>
      <c r="H6921" s="20"/>
      <c r="I6921" s="20"/>
      <c r="J6921" s="13" t="s">
        <v>127</v>
      </c>
      <c r="K6921" s="15" t="s">
        <v>149</v>
      </c>
      <c r="L6921" s="15"/>
      <c r="M6921" s="15"/>
      <c r="N6921" s="12"/>
      <c r="O6921" s="12"/>
      <c r="P6921" s="12"/>
      <c r="Q6921" s="26"/>
    </row>
    <row r="6922" ht="22.5" customHeight="1">
      <c r="A6922" s="20"/>
      <c r="B6922" s="30"/>
      <c r="C6922" s="13"/>
      <c r="D6922" s="20"/>
      <c r="E6922" s="20"/>
      <c r="F6922" s="20"/>
      <c r="G6922" s="29"/>
      <c r="H6922" s="20"/>
      <c r="I6922" s="20"/>
      <c r="J6922" s="13" t="s">
        <v>128</v>
      </c>
      <c r="K6922" s="15" t="n">
        <v>3725</v>
      </c>
      <c r="L6922" s="15" t="n">
        <v>1619</v>
      </c>
      <c r="M6922" s="15" t="n">
        <v>42</v>
      </c>
      <c r="N6922" s="12" t="n">
        <v>0.002</v>
      </c>
      <c r="O6922" s="12" t="n">
        <v>0.059</v>
      </c>
      <c r="P6922" s="12" t="n">
        <v>2.46</v>
      </c>
      <c r="Q6922" s="26"/>
    </row>
    <row r="6923" ht="22.5" customHeight="1">
      <c r="A6923" s="20"/>
      <c r="B6923" s="51" t="s">
        <v>129</v>
      </c>
      <c r="C6923" s="13" t="n">
        <v>6061077</v>
      </c>
      <c r="D6923" s="13" t="s">
        <v>35</v>
      </c>
      <c r="E6923" s="13" t="s">
        <v>14</v>
      </c>
      <c r="F6923" s="13" t="s">
        <v>15</v>
      </c>
      <c r="G6923" s="24" t="n">
        <v>2</v>
      </c>
      <c r="H6923" s="13" t="n">
        <v>20</v>
      </c>
      <c r="I6923" s="21" t="n">
        <f>G6923*H6923*7</f>
        <v>280</v>
      </c>
      <c r="J6923" s="13" t="s">
        <v>126</v>
      </c>
      <c r="K6923" s="17" t="n">
        <v>41</v>
      </c>
      <c r="L6923" s="15" t="n">
        <v>0</v>
      </c>
      <c r="M6923" s="15" t="n">
        <v>0</v>
      </c>
      <c r="N6923" s="12" t="n">
        <v>0</v>
      </c>
      <c r="O6923" s="12" t="n">
        <v>0</v>
      </c>
      <c r="P6923" s="12" t="n">
        <v>0</v>
      </c>
      <c r="Q6923" s="23" t="n">
        <f>M6925/H6923</f>
        <v>0.05</v>
      </c>
    </row>
    <row r="6924" ht="22.5" customHeight="1">
      <c r="A6924" s="20"/>
      <c r="B6924" s="20"/>
      <c r="C6924" s="13"/>
      <c r="D6924" s="20"/>
      <c r="E6924" s="20"/>
      <c r="F6924" s="20"/>
      <c r="G6924" s="29"/>
      <c r="H6924" s="20"/>
      <c r="I6924" s="20"/>
      <c r="J6924" s="13" t="s">
        <v>127</v>
      </c>
      <c r="K6924" s="17" t="n">
        <v>3250</v>
      </c>
      <c r="L6924" s="15" t="n">
        <v>23</v>
      </c>
      <c r="M6924" s="15" t="n">
        <v>0</v>
      </c>
      <c r="N6924" s="12" t="n">
        <v>0</v>
      </c>
      <c r="O6924" s="12" t="n">
        <v>0</v>
      </c>
      <c r="P6924" s="12" t="n">
        <v>0</v>
      </c>
      <c r="Q6924" s="26"/>
    </row>
    <row r="6925" ht="22.5" customHeight="1">
      <c r="A6925" s="20"/>
      <c r="B6925" s="20"/>
      <c r="C6925" s="13"/>
      <c r="D6925" s="20"/>
      <c r="E6925" s="20"/>
      <c r="F6925" s="20"/>
      <c r="G6925" s="29"/>
      <c r="H6925" s="20"/>
      <c r="I6925" s="20"/>
      <c r="J6925" s="13" t="s">
        <v>128</v>
      </c>
      <c r="K6925" s="17" t="n">
        <v>25048</v>
      </c>
      <c r="L6925" s="15" t="n">
        <v>90</v>
      </c>
      <c r="M6925" s="15" t="n">
        <v>1</v>
      </c>
      <c r="N6925" s="12" t="n">
        <v>0.002</v>
      </c>
      <c r="O6925" s="12" t="n">
        <v>0.195</v>
      </c>
      <c r="P6925" s="12" t="n">
        <v>0.195</v>
      </c>
      <c r="Q6925" s="26"/>
    </row>
    <row r="6926" ht="22.5" customHeight="1">
      <c r="A6926" s="20"/>
      <c r="B6926" s="20"/>
      <c r="C6926" s="13" t="n">
        <v>6607117</v>
      </c>
      <c r="D6926" s="13" t="s">
        <v>35</v>
      </c>
      <c r="E6926" s="13" t="s">
        <v>14</v>
      </c>
      <c r="F6926" s="13" t="s">
        <v>15</v>
      </c>
      <c r="G6926" s="24" t="n">
        <v>2</v>
      </c>
      <c r="H6926" s="13" t="n">
        <v>300</v>
      </c>
      <c r="I6926" s="21" t="n">
        <f>G6926*H6926*7</f>
        <v>4200</v>
      </c>
      <c r="J6926" s="13" t="s">
        <v>126</v>
      </c>
      <c r="K6926" s="17" t="n">
        <v>612</v>
      </c>
      <c r="L6926" s="15" t="n">
        <v>81</v>
      </c>
      <c r="M6926" s="15" t="n">
        <v>0</v>
      </c>
      <c r="N6926" s="12" t="n">
        <v>0</v>
      </c>
      <c r="O6926" s="12" t="n">
        <v>0</v>
      </c>
      <c r="P6926" s="12" t="n">
        <v>0</v>
      </c>
      <c r="Q6926" s="23" t="n">
        <f>M6928/H6926</f>
        <v>0.706666666666667</v>
      </c>
    </row>
    <row r="6927" ht="22.5" customHeight="1">
      <c r="A6927" s="20"/>
      <c r="B6927" s="20"/>
      <c r="C6927" s="13"/>
      <c r="D6927" s="20"/>
      <c r="E6927" s="20"/>
      <c r="F6927" s="20"/>
      <c r="G6927" s="29"/>
      <c r="H6927" s="20"/>
      <c r="I6927" s="20"/>
      <c r="J6927" s="13" t="s">
        <v>127</v>
      </c>
      <c r="K6927" s="15" t="n">
        <v>7299</v>
      </c>
      <c r="L6927" s="15" t="n">
        <v>695</v>
      </c>
      <c r="M6927" s="15" t="n">
        <v>17</v>
      </c>
      <c r="N6927" s="12" t="n">
        <v>0.027</v>
      </c>
      <c r="O6927" s="12" t="n">
        <v>1.091</v>
      </c>
      <c r="P6927" s="12" t="n">
        <v>18.546</v>
      </c>
      <c r="Q6927" s="26"/>
    </row>
    <row r="6928" ht="22.5" customHeight="1">
      <c r="A6928" s="20"/>
      <c r="B6928" s="20"/>
      <c r="C6928" s="13"/>
      <c r="D6928" s="20"/>
      <c r="E6928" s="20"/>
      <c r="F6928" s="20"/>
      <c r="G6928" s="29"/>
      <c r="H6928" s="20"/>
      <c r="I6928" s="20"/>
      <c r="J6928" s="13" t="s">
        <v>128</v>
      </c>
      <c r="K6928" s="44" t="n">
        <v>27409</v>
      </c>
      <c r="L6928" s="15" t="n">
        <v>2675</v>
      </c>
      <c r="M6928" s="15" t="n">
        <v>212</v>
      </c>
      <c r="N6928" s="12" t="n">
        <v>0.045</v>
      </c>
      <c r="O6928" s="12" t="n">
        <v>0.563</v>
      </c>
      <c r="P6928" s="12" t="n">
        <v>119.389</v>
      </c>
      <c r="Q6928" s="26"/>
    </row>
    <row r="6929" ht="22.5" customHeight="1">
      <c r="A6929" s="20"/>
      <c r="B6929" s="20"/>
      <c r="C6929" s="13" t="n">
        <v>5497580</v>
      </c>
      <c r="D6929" s="13" t="s">
        <v>31</v>
      </c>
      <c r="E6929" s="13" t="s">
        <v>17</v>
      </c>
      <c r="F6929" s="13" t="s">
        <v>15</v>
      </c>
      <c r="G6929" s="24" t="n">
        <v>0.28</v>
      </c>
      <c r="H6929" s="13" t="n">
        <v>1300</v>
      </c>
      <c r="I6929" s="21" t="n">
        <f>G6929*H6929*7</f>
        <v>2548</v>
      </c>
      <c r="J6929" s="13" t="s">
        <v>126</v>
      </c>
      <c r="K6929" s="17" t="n">
        <v>10410</v>
      </c>
      <c r="L6929" s="15" t="n">
        <v>3041</v>
      </c>
      <c r="M6929" s="15" t="n">
        <v>59</v>
      </c>
      <c r="N6929" s="12" t="n">
        <v>0.005</v>
      </c>
      <c r="O6929" s="12" t="n">
        <v>0.259</v>
      </c>
      <c r="P6929" s="12" t="n">
        <v>15.254</v>
      </c>
      <c r="Q6929" s="23" t="n">
        <f>M6931/H6929</f>
        <v>1.04307692307692</v>
      </c>
    </row>
    <row r="6930" ht="22.5" customHeight="1">
      <c r="A6930" s="20"/>
      <c r="B6930" s="20"/>
      <c r="C6930" s="13"/>
      <c r="D6930" s="20"/>
      <c r="E6930" s="20"/>
      <c r="F6930" s="20"/>
      <c r="G6930" s="29"/>
      <c r="H6930" s="20"/>
      <c r="I6930" s="20"/>
      <c r="J6930" s="13" t="s">
        <v>127</v>
      </c>
      <c r="K6930" s="17" t="n">
        <v>142259</v>
      </c>
      <c r="L6930" s="15" t="n">
        <v>37310</v>
      </c>
      <c r="M6930" s="15" t="n">
        <v>786</v>
      </c>
      <c r="N6930" s="12" t="n">
        <v>0.005</v>
      </c>
      <c r="O6930" s="12" t="n">
        <v>0.253</v>
      </c>
      <c r="P6930" s="12" t="n">
        <v>198.873</v>
      </c>
      <c r="Q6930" s="26"/>
    </row>
    <row r="6931" ht="22.5" customHeight="1">
      <c r="A6931" s="20"/>
      <c r="B6931" s="20"/>
      <c r="C6931" s="13"/>
      <c r="D6931" s="20"/>
      <c r="E6931" s="20"/>
      <c r="F6931" s="20"/>
      <c r="G6931" s="29"/>
      <c r="H6931" s="20"/>
      <c r="I6931" s="20"/>
      <c r="J6931" s="13" t="s">
        <v>128</v>
      </c>
      <c r="K6931" s="17" t="n">
        <v>333861</v>
      </c>
      <c r="L6931" s="15" t="n">
        <v>93575</v>
      </c>
      <c r="M6931" s="15" t="n">
        <v>1356</v>
      </c>
      <c r="N6931" s="12" t="n">
        <v>0.004</v>
      </c>
      <c r="O6931" s="12" t="n">
        <v>0.253</v>
      </c>
      <c r="P6931" s="12" t="n">
        <v>342.497</v>
      </c>
      <c r="Q6931" s="26"/>
    </row>
    <row r="6932" ht="22.5" customHeight="1">
      <c r="A6932" s="20"/>
      <c r="B6932" s="20"/>
      <c r="C6932" s="13" t="n">
        <v>91407542</v>
      </c>
      <c r="D6932" s="13" t="s">
        <v>31</v>
      </c>
      <c r="E6932" s="13" t="s">
        <v>36</v>
      </c>
      <c r="F6932" s="13" t="s">
        <v>15</v>
      </c>
      <c r="G6932" s="24" t="n">
        <v>0.02</v>
      </c>
      <c r="H6932" s="13" t="n">
        <v>500</v>
      </c>
      <c r="I6932" s="21" t="n">
        <f>G6932*H6932*7</f>
        <v>70</v>
      </c>
      <c r="J6932" s="13" t="s">
        <v>126</v>
      </c>
      <c r="K6932" s="17" t="n">
        <v>1197</v>
      </c>
      <c r="L6932" s="15" t="n">
        <v>145</v>
      </c>
      <c r="M6932" s="15" t="n">
        <v>5</v>
      </c>
      <c r="N6932" s="12" t="n">
        <v>0.001</v>
      </c>
      <c r="O6932" s="12" t="n">
        <v>0.02</v>
      </c>
      <c r="P6932" s="12" t="n">
        <v>0.1</v>
      </c>
      <c r="Q6932" s="23" t="n">
        <f>M6934/H6932</f>
        <v>1</v>
      </c>
    </row>
    <row r="6933" ht="22.5" customHeight="1">
      <c r="A6933" s="20"/>
      <c r="B6933" s="20"/>
      <c r="C6933" s="13"/>
      <c r="D6933" s="20"/>
      <c r="E6933" s="20"/>
      <c r="F6933" s="20"/>
      <c r="G6933" s="29"/>
      <c r="H6933" s="20"/>
      <c r="I6933" s="20"/>
      <c r="J6933" s="13" t="s">
        <v>127</v>
      </c>
      <c r="K6933" s="17" t="n">
        <v>63456</v>
      </c>
      <c r="L6933" s="15" t="n">
        <v>15261</v>
      </c>
      <c r="M6933" s="15" t="n">
        <v>473</v>
      </c>
      <c r="N6933" s="12" t="n">
        <v>0.001</v>
      </c>
      <c r="O6933" s="12" t="n">
        <v>0.02</v>
      </c>
      <c r="P6933" s="12" t="n">
        <v>9.59</v>
      </c>
      <c r="Q6933" s="26"/>
    </row>
    <row r="6934" ht="22.5" customHeight="1">
      <c r="A6934" s="20"/>
      <c r="B6934" s="20"/>
      <c r="C6934" s="13"/>
      <c r="D6934" s="20"/>
      <c r="E6934" s="20"/>
      <c r="F6934" s="20"/>
      <c r="G6934" s="29"/>
      <c r="H6934" s="20"/>
      <c r="I6934" s="20"/>
      <c r="J6934" s="13" t="s">
        <v>128</v>
      </c>
      <c r="K6934" s="17" t="n">
        <v>150788</v>
      </c>
      <c r="L6934" s="15" t="n">
        <v>31605</v>
      </c>
      <c r="M6934" s="15" t="n">
        <v>500</v>
      </c>
      <c r="N6934" s="12" t="n">
        <v>0</v>
      </c>
      <c r="O6934" s="12" t="n">
        <v>0.02</v>
      </c>
      <c r="P6934" s="12" t="n">
        <v>10.13</v>
      </c>
      <c r="Q6934" s="26"/>
    </row>
    <row r="6935" ht="22.5" customHeight="1">
      <c r="A6935" s="20"/>
      <c r="B6935" s="20"/>
      <c r="C6935" s="13" t="n">
        <v>8998645</v>
      </c>
      <c r="D6935" s="13" t="s">
        <v>31</v>
      </c>
      <c r="E6935" s="13" t="s">
        <v>17</v>
      </c>
      <c r="F6935" s="13" t="s">
        <v>15</v>
      </c>
      <c r="G6935" s="24" t="n">
        <v>0.28</v>
      </c>
      <c r="H6935" s="13" t="n">
        <v>200</v>
      </c>
      <c r="I6935" s="21" t="n">
        <f>G6935*H6935*7</f>
        <v>392</v>
      </c>
      <c r="J6935" s="13" t="s">
        <v>126</v>
      </c>
      <c r="K6935" s="17" t="n">
        <v>2262</v>
      </c>
      <c r="L6935" s="15" t="n">
        <v>18</v>
      </c>
      <c r="M6935" s="15" t="n">
        <v>0</v>
      </c>
      <c r="N6935" s="12" t="n">
        <v>0</v>
      </c>
      <c r="O6935" s="12" t="n">
        <v>0</v>
      </c>
      <c r="P6935" s="12" t="n">
        <v>0</v>
      </c>
      <c r="Q6935" s="23" t="n">
        <f>M6937/H6935</f>
        <v>0.085</v>
      </c>
    </row>
    <row r="6936" ht="22.5" customHeight="1">
      <c r="A6936" s="20"/>
      <c r="B6936" s="20"/>
      <c r="C6936" s="13"/>
      <c r="D6936" s="20"/>
      <c r="E6936" s="20"/>
      <c r="F6936" s="20"/>
      <c r="G6936" s="29"/>
      <c r="H6936" s="20"/>
      <c r="I6936" s="20"/>
      <c r="J6936" s="13" t="s">
        <v>127</v>
      </c>
      <c r="K6936" s="17" t="n">
        <v>22825</v>
      </c>
      <c r="L6936" s="15" t="n">
        <v>240</v>
      </c>
      <c r="M6936" s="15" t="n">
        <v>2</v>
      </c>
      <c r="N6936" s="12" t="n">
        <v>0.004</v>
      </c>
      <c r="O6936" s="12" t="n">
        <v>0.437</v>
      </c>
      <c r="P6936" s="12" t="n">
        <v>0.874</v>
      </c>
      <c r="Q6936" s="26"/>
    </row>
    <row r="6937" ht="22.5" customHeight="1">
      <c r="A6937" s="20"/>
      <c r="B6937" s="20"/>
      <c r="C6937" s="13"/>
      <c r="D6937" s="20"/>
      <c r="E6937" s="20"/>
      <c r="F6937" s="20"/>
      <c r="G6937" s="29"/>
      <c r="H6937" s="20"/>
      <c r="I6937" s="20"/>
      <c r="J6937" s="13" t="s">
        <v>128</v>
      </c>
      <c r="K6937" s="17" t="n">
        <v>73858</v>
      </c>
      <c r="L6937" s="15" t="n">
        <v>674</v>
      </c>
      <c r="M6937" s="17" t="n">
        <v>17</v>
      </c>
      <c r="N6937" s="12" t="n">
        <v>0.008</v>
      </c>
      <c r="O6937" s="12" t="n">
        <v>0.334</v>
      </c>
      <c r="P6937" s="12" t="n">
        <v>5.675</v>
      </c>
      <c r="Q6937" s="26"/>
    </row>
    <row r="6938" ht="22.5" customHeight="1">
      <c r="A6938" s="20"/>
      <c r="B6938" s="20"/>
      <c r="C6938" s="13" t="n">
        <v>4383473</v>
      </c>
      <c r="D6938" s="13" t="s">
        <v>35</v>
      </c>
      <c r="E6938" s="13" t="s">
        <v>14</v>
      </c>
      <c r="F6938" s="13" t="s">
        <v>15</v>
      </c>
      <c r="G6938" s="24" t="n">
        <v>0.2</v>
      </c>
      <c r="H6938" s="13" t="n">
        <v>150</v>
      </c>
      <c r="I6938" s="21" t="n">
        <f>G6938*H6938*7</f>
        <v>210</v>
      </c>
      <c r="J6938" s="13" t="s">
        <v>126</v>
      </c>
      <c r="K6938" s="17" t="n">
        <v>62</v>
      </c>
      <c r="L6938" s="15" t="n">
        <v>12</v>
      </c>
      <c r="M6938" s="15" t="n">
        <v>0</v>
      </c>
      <c r="N6938" s="12" t="n">
        <v>0</v>
      </c>
      <c r="O6938" s="12" t="n">
        <v>0</v>
      </c>
      <c r="P6938" s="12" t="n">
        <v>0</v>
      </c>
      <c r="Q6938" s="23" t="n">
        <f>M6940/H6938</f>
        <v>1</v>
      </c>
    </row>
    <row r="6939" ht="22.5" customHeight="1">
      <c r="A6939" s="20"/>
      <c r="B6939" s="20"/>
      <c r="C6939" s="13"/>
      <c r="D6939" s="20"/>
      <c r="E6939" s="20"/>
      <c r="F6939" s="20"/>
      <c r="G6939" s="29"/>
      <c r="H6939" s="20"/>
      <c r="I6939" s="20"/>
      <c r="J6939" s="13" t="s">
        <v>127</v>
      </c>
      <c r="K6939" s="17" t="n">
        <v>16978</v>
      </c>
      <c r="L6939" s="15" t="n">
        <v>2856</v>
      </c>
      <c r="M6939" s="15" t="n">
        <v>57</v>
      </c>
      <c r="N6939" s="12" t="n">
        <v>0.004</v>
      </c>
      <c r="O6939" s="12" t="n">
        <v>0.182</v>
      </c>
      <c r="P6939" s="12" t="n">
        <v>10.386</v>
      </c>
      <c r="Q6939" s="26"/>
    </row>
    <row r="6940" ht="22.5" customHeight="1">
      <c r="A6940" s="20"/>
      <c r="B6940" s="20"/>
      <c r="C6940" s="13"/>
      <c r="D6940" s="20"/>
      <c r="E6940" s="20"/>
      <c r="F6940" s="20"/>
      <c r="G6940" s="29"/>
      <c r="H6940" s="20"/>
      <c r="I6940" s="20"/>
      <c r="J6940" s="13" t="s">
        <v>128</v>
      </c>
      <c r="K6940" s="17" t="n">
        <v>48648</v>
      </c>
      <c r="L6940" s="15" t="n">
        <v>8115</v>
      </c>
      <c r="M6940" s="15" t="n">
        <v>150</v>
      </c>
      <c r="N6940" s="12" t="n">
        <v>0.003</v>
      </c>
      <c r="O6940" s="12" t="n">
        <v>0.184</v>
      </c>
      <c r="P6940" s="12" t="n">
        <v>27.63</v>
      </c>
      <c r="Q6940" s="26"/>
    </row>
    <row r="6941" ht="22.5" customHeight="1">
      <c r="A6941" s="20"/>
      <c r="B6941" s="20"/>
      <c r="C6941" s="13" t="n">
        <v>8094753</v>
      </c>
      <c r="D6941" s="13" t="s">
        <v>35</v>
      </c>
      <c r="E6941" s="13" t="s">
        <v>14</v>
      </c>
      <c r="F6941" s="13" t="s">
        <v>26</v>
      </c>
      <c r="G6941" s="24" t="n">
        <v>0.3</v>
      </c>
      <c r="H6941" s="13" t="n">
        <v>200</v>
      </c>
      <c r="I6941" s="21" t="n">
        <f>G6941*H6941*7</f>
        <v>420</v>
      </c>
      <c r="J6941" s="13" t="s">
        <v>126</v>
      </c>
      <c r="K6941" s="17" t="n">
        <v>22254</v>
      </c>
      <c r="L6941" s="15" t="n">
        <v>124</v>
      </c>
      <c r="M6941" s="15" t="n">
        <v>7</v>
      </c>
      <c r="N6941" s="12" t="n">
        <v>0.02</v>
      </c>
      <c r="O6941" s="12" t="n">
        <v>0.28</v>
      </c>
      <c r="P6941" s="12" t="n">
        <v>1.96</v>
      </c>
      <c r="Q6941" s="23" t="n">
        <f>M6943/H6941</f>
        <v>0.945</v>
      </c>
    </row>
    <row r="6942" ht="22.5" customHeight="1">
      <c r="A6942" s="20"/>
      <c r="B6942" s="20"/>
      <c r="C6942" s="13"/>
      <c r="D6942" s="20"/>
      <c r="E6942" s="20"/>
      <c r="F6942" s="20"/>
      <c r="G6942" s="29"/>
      <c r="H6942" s="20"/>
      <c r="I6942" s="20"/>
      <c r="J6942" s="13" t="s">
        <v>127</v>
      </c>
      <c r="K6942" s="17" t="n">
        <v>659466</v>
      </c>
      <c r="L6942" s="15" t="n">
        <v>1640</v>
      </c>
      <c r="M6942" s="15" t="n">
        <v>66</v>
      </c>
      <c r="N6942" s="12" t="n">
        <v>0.01</v>
      </c>
      <c r="O6942" s="12" t="n">
        <v>0.29</v>
      </c>
      <c r="P6942" s="12" t="n">
        <v>18.94</v>
      </c>
      <c r="Q6942" s="26"/>
    </row>
    <row r="6943" ht="22.5" customHeight="1">
      <c r="A6943" s="20"/>
      <c r="B6943" s="20"/>
      <c r="C6943" s="13"/>
      <c r="D6943" s="20"/>
      <c r="E6943" s="20"/>
      <c r="F6943" s="20"/>
      <c r="G6943" s="29"/>
      <c r="H6943" s="20"/>
      <c r="I6943" s="20"/>
      <c r="J6943" s="13" t="s">
        <v>128</v>
      </c>
      <c r="K6943" s="17" t="n">
        <v>1573128</v>
      </c>
      <c r="L6943" s="15" t="n">
        <v>4726</v>
      </c>
      <c r="M6943" s="15" t="n">
        <v>189</v>
      </c>
      <c r="N6943" s="12" t="n">
        <v>0.01</v>
      </c>
      <c r="O6943" s="12" t="n">
        <v>0.28</v>
      </c>
      <c r="P6943" s="12" t="n">
        <v>52.03</v>
      </c>
      <c r="Q6943" s="26"/>
    </row>
    <row r="6944" ht="22.5" customHeight="1">
      <c r="A6944" s="20"/>
      <c r="B6944" s="20"/>
      <c r="C6944" s="13" t="n">
        <v>9415350</v>
      </c>
      <c r="D6944" s="13" t="s">
        <v>37</v>
      </c>
      <c r="E6944" s="13" t="s">
        <v>14</v>
      </c>
      <c r="F6944" s="13" t="s">
        <v>26</v>
      </c>
      <c r="G6944" s="24" t="n">
        <v>0.15</v>
      </c>
      <c r="H6944" s="13" t="n">
        <v>50</v>
      </c>
      <c r="I6944" s="21" t="n">
        <f>G6944*H6944*7</f>
        <v>52.5</v>
      </c>
      <c r="J6944" s="13" t="s">
        <v>126</v>
      </c>
      <c r="K6944" s="17" t="n">
        <v>1723</v>
      </c>
      <c r="L6944" s="15" t="n">
        <v>18</v>
      </c>
      <c r="M6944" s="15" t="n">
        <v>3</v>
      </c>
      <c r="N6944" s="12" t="n">
        <v>0.02</v>
      </c>
      <c r="O6944" s="12" t="n">
        <v>0.1</v>
      </c>
      <c r="P6944" s="12" t="n">
        <v>0.31</v>
      </c>
      <c r="Q6944" s="23" t="n">
        <f>M6946/H6944</f>
        <v>0.96</v>
      </c>
    </row>
    <row r="6945" ht="22.5" customHeight="1">
      <c r="A6945" s="20"/>
      <c r="B6945" s="20"/>
      <c r="C6945" s="13"/>
      <c r="D6945" s="20"/>
      <c r="E6945" s="20"/>
      <c r="F6945" s="20"/>
      <c r="G6945" s="29"/>
      <c r="H6945" s="20"/>
      <c r="I6945" s="20"/>
      <c r="J6945" s="13" t="s">
        <v>127</v>
      </c>
      <c r="K6945" s="17" t="n">
        <v>10013</v>
      </c>
      <c r="L6945" s="15" t="n">
        <v>146</v>
      </c>
      <c r="M6945" s="15" t="n">
        <v>20</v>
      </c>
      <c r="N6945" s="12" t="n">
        <v>0.02</v>
      </c>
      <c r="O6945" s="12" t="n">
        <v>0.15</v>
      </c>
      <c r="P6945" s="12" t="n">
        <v>2.96</v>
      </c>
      <c r="Q6945" s="26"/>
    </row>
    <row r="6946" ht="22.5" customHeight="1">
      <c r="A6946" s="20"/>
      <c r="B6946" s="20"/>
      <c r="C6946" s="13"/>
      <c r="D6946" s="20"/>
      <c r="E6946" s="20"/>
      <c r="F6946" s="20"/>
      <c r="G6946" s="29"/>
      <c r="H6946" s="20"/>
      <c r="I6946" s="20"/>
      <c r="J6946" s="13" t="s">
        <v>128</v>
      </c>
      <c r="K6946" s="17" t="n">
        <v>27372</v>
      </c>
      <c r="L6946" s="15" t="n">
        <v>366</v>
      </c>
      <c r="M6946" s="15" t="n">
        <v>48</v>
      </c>
      <c r="N6946" s="12" t="n">
        <v>0.02</v>
      </c>
      <c r="O6946" s="12" t="n">
        <v>0.14</v>
      </c>
      <c r="P6946" s="12" t="n">
        <v>6.68</v>
      </c>
      <c r="Q6946" s="26"/>
    </row>
    <row r="6947" ht="22.5" customHeight="1">
      <c r="A6947" s="20"/>
      <c r="B6947" s="20"/>
      <c r="C6947" s="13" t="n">
        <v>2783561</v>
      </c>
      <c r="D6947" s="13" t="s">
        <v>38</v>
      </c>
      <c r="E6947" s="13" t="s">
        <v>14</v>
      </c>
      <c r="F6947" s="13" t="s">
        <v>15</v>
      </c>
      <c r="G6947" s="24" t="n">
        <v>0.1</v>
      </c>
      <c r="H6947" s="13" t="n">
        <v>500</v>
      </c>
      <c r="I6947" s="21" t="n">
        <f>G6947*H6947*7</f>
        <v>350</v>
      </c>
      <c r="J6947" s="13" t="s">
        <v>126</v>
      </c>
      <c r="K6947" s="17" t="n">
        <v>19</v>
      </c>
      <c r="L6947" s="15" t="n">
        <v>2</v>
      </c>
      <c r="M6947" s="15" t="n">
        <v>0</v>
      </c>
      <c r="N6947" s="12" t="n">
        <v>0</v>
      </c>
      <c r="O6947" s="12" t="n">
        <v>0</v>
      </c>
      <c r="P6947" s="12" t="n">
        <v>0</v>
      </c>
      <c r="Q6947" s="23" t="n">
        <f>M6949/H6947</f>
        <v>0.884</v>
      </c>
    </row>
    <row r="6948" ht="22.5" customHeight="1">
      <c r="A6948" s="20"/>
      <c r="B6948" s="20"/>
      <c r="C6948" s="13"/>
      <c r="D6948" s="20"/>
      <c r="E6948" s="20"/>
      <c r="F6948" s="20"/>
      <c r="G6948" s="29"/>
      <c r="H6948" s="20"/>
      <c r="I6948" s="20"/>
      <c r="J6948" s="13" t="s">
        <v>127</v>
      </c>
      <c r="K6948" s="17" t="n">
        <v>19716</v>
      </c>
      <c r="L6948" s="15" t="n">
        <v>6025</v>
      </c>
      <c r="M6948" s="17" t="n">
        <v>198</v>
      </c>
      <c r="N6948" s="12" t="n">
        <v>0.003</v>
      </c>
      <c r="O6948" s="12" t="n">
        <v>0.101</v>
      </c>
      <c r="P6948" s="12" t="n">
        <v>20.035</v>
      </c>
      <c r="Q6948" s="26"/>
    </row>
    <row r="6949" ht="22.5" customHeight="1">
      <c r="A6949" s="20"/>
      <c r="B6949" s="20"/>
      <c r="C6949" s="13"/>
      <c r="D6949" s="20"/>
      <c r="E6949" s="20"/>
      <c r="F6949" s="20"/>
      <c r="G6949" s="29"/>
      <c r="H6949" s="20"/>
      <c r="I6949" s="20"/>
      <c r="J6949" s="13" t="s">
        <v>128</v>
      </c>
      <c r="K6949" s="17" t="n">
        <v>74341</v>
      </c>
      <c r="L6949" s="15" t="n">
        <v>22663</v>
      </c>
      <c r="M6949" s="17" t="n">
        <v>442</v>
      </c>
      <c r="N6949" s="12" t="n">
        <v>0.002</v>
      </c>
      <c r="O6949" s="12" t="n">
        <v>0.101</v>
      </c>
      <c r="P6949" s="12" t="n">
        <v>44.47</v>
      </c>
      <c r="Q6949" s="26"/>
    </row>
    <row r="6950" ht="22.5" customHeight="1">
      <c r="A6950" s="20"/>
      <c r="B6950" s="20"/>
      <c r="C6950" s="13" t="n">
        <v>10599157</v>
      </c>
      <c r="D6950" s="13" t="s">
        <v>39</v>
      </c>
      <c r="E6950" s="13" t="s">
        <v>14</v>
      </c>
      <c r="F6950" s="13" t="s">
        <v>15</v>
      </c>
      <c r="G6950" s="24" t="n">
        <v>0.3</v>
      </c>
      <c r="H6950" s="13" t="n">
        <v>150</v>
      </c>
      <c r="I6950" s="21" t="n">
        <f>G6950*H6950*7</f>
        <v>315</v>
      </c>
      <c r="J6950" s="13" t="s">
        <v>126</v>
      </c>
      <c r="K6950" s="17" t="n">
        <v>5</v>
      </c>
      <c r="L6950" s="15" t="n">
        <v>2</v>
      </c>
      <c r="M6950" s="15" t="n">
        <v>0</v>
      </c>
      <c r="N6950" s="12" t="n">
        <v>0</v>
      </c>
      <c r="O6950" s="12" t="n">
        <v>0</v>
      </c>
      <c r="P6950" s="12" t="n">
        <v>0</v>
      </c>
      <c r="Q6950" s="23" t="n">
        <f>M6952/H6950</f>
        <v>0.673333333333333</v>
      </c>
    </row>
    <row r="6951" ht="22.5" customHeight="1">
      <c r="A6951" s="20"/>
      <c r="B6951" s="20"/>
      <c r="C6951" s="13"/>
      <c r="D6951" s="20"/>
      <c r="E6951" s="20"/>
      <c r="F6951" s="20"/>
      <c r="G6951" s="29"/>
      <c r="H6951" s="20"/>
      <c r="I6951" s="20"/>
      <c r="J6951" s="13" t="s">
        <v>127</v>
      </c>
      <c r="K6951" s="17" t="n">
        <v>8069</v>
      </c>
      <c r="L6951" s="15" t="n">
        <v>2431</v>
      </c>
      <c r="M6951" s="17" t="n">
        <v>48</v>
      </c>
      <c r="N6951" s="12" t="n">
        <v>0.006</v>
      </c>
      <c r="O6951" s="12" t="n">
        <v>0.318</v>
      </c>
      <c r="P6951" s="12" t="n">
        <v>15.25</v>
      </c>
      <c r="Q6951" s="26"/>
    </row>
    <row r="6952" ht="22.5" customHeight="1">
      <c r="A6952" s="20"/>
      <c r="B6952" s="20"/>
      <c r="C6952" s="13"/>
      <c r="D6952" s="20"/>
      <c r="E6952" s="20"/>
      <c r="F6952" s="20"/>
      <c r="G6952" s="29"/>
      <c r="H6952" s="20"/>
      <c r="I6952" s="20"/>
      <c r="J6952" s="13" t="s">
        <v>128</v>
      </c>
      <c r="K6952" s="17" t="n">
        <v>13391</v>
      </c>
      <c r="L6952" s="15" t="n">
        <v>3851</v>
      </c>
      <c r="M6952" s="17" t="n">
        <v>101</v>
      </c>
      <c r="N6952" s="12" t="n">
        <v>0.008</v>
      </c>
      <c r="O6952" s="12" t="n">
        <v>0.312</v>
      </c>
      <c r="P6952" s="12" t="n">
        <v>31.55</v>
      </c>
      <c r="Q6952" s="26"/>
    </row>
    <row r="6953" ht="22.5" customHeight="1">
      <c r="A6953" s="20"/>
      <c r="B6953" s="20"/>
      <c r="C6953" s="13" t="n">
        <v>10599681</v>
      </c>
      <c r="D6953" s="13" t="s">
        <v>40</v>
      </c>
      <c r="E6953" s="13" t="s">
        <v>14</v>
      </c>
      <c r="F6953" s="13" t="s">
        <v>15</v>
      </c>
      <c r="G6953" s="24" t="n">
        <v>0.13</v>
      </c>
      <c r="H6953" s="13" t="n">
        <v>400</v>
      </c>
      <c r="I6953" s="21" t="n">
        <f>G6953*H6953*7</f>
        <v>364</v>
      </c>
      <c r="J6953" s="13" t="s">
        <v>126</v>
      </c>
      <c r="K6953" s="15" t="n">
        <v>135</v>
      </c>
      <c r="L6953" s="15" t="n">
        <v>44</v>
      </c>
      <c r="M6953" s="15" t="n">
        <v>0</v>
      </c>
      <c r="N6953" s="12" t="n">
        <v>0</v>
      </c>
      <c r="O6953" s="12" t="n">
        <v>0</v>
      </c>
      <c r="P6953" s="12" t="n">
        <v>0</v>
      </c>
      <c r="Q6953" s="23" t="n">
        <f>M6955/H6953</f>
        <v>0.8625</v>
      </c>
    </row>
    <row r="6954" ht="22.5" customHeight="1">
      <c r="A6954" s="20"/>
      <c r="B6954" s="20"/>
      <c r="C6954" s="13"/>
      <c r="D6954" s="20"/>
      <c r="E6954" s="20"/>
      <c r="F6954" s="20"/>
      <c r="G6954" s="29"/>
      <c r="H6954" s="20"/>
      <c r="I6954" s="20"/>
      <c r="J6954" s="13" t="s">
        <v>127</v>
      </c>
      <c r="K6954" s="17" t="n">
        <v>8110</v>
      </c>
      <c r="L6954" s="15" t="n">
        <v>2372</v>
      </c>
      <c r="M6954" s="17" t="n">
        <v>106</v>
      </c>
      <c r="N6954" s="12" t="n">
        <v>0.006</v>
      </c>
      <c r="O6954" s="12" t="n">
        <v>0.13</v>
      </c>
      <c r="P6954" s="12" t="n">
        <v>13.78</v>
      </c>
      <c r="Q6954" s="26"/>
    </row>
    <row r="6955" ht="22.5" customHeight="1">
      <c r="A6955" s="20"/>
      <c r="B6955" s="20"/>
      <c r="C6955" s="13"/>
      <c r="D6955" s="20"/>
      <c r="E6955" s="20"/>
      <c r="F6955" s="20"/>
      <c r="G6955" s="29"/>
      <c r="H6955" s="20"/>
      <c r="I6955" s="20"/>
      <c r="J6955" s="13" t="s">
        <v>128</v>
      </c>
      <c r="K6955" s="17" t="n">
        <v>25405</v>
      </c>
      <c r="L6955" s="15" t="n">
        <v>7440</v>
      </c>
      <c r="M6955" s="17" t="n">
        <v>345</v>
      </c>
      <c r="N6955" s="12" t="n">
        <v>0.006</v>
      </c>
      <c r="O6955" s="12" t="n">
        <v>0.13</v>
      </c>
      <c r="P6955" s="12" t="n">
        <v>44.85</v>
      </c>
      <c r="Q6955" s="26"/>
    </row>
    <row r="6956" ht="22.5" customHeight="1">
      <c r="A6956" s="20"/>
      <c r="B6956" s="20"/>
      <c r="C6956" s="13" t="n">
        <v>6060965</v>
      </c>
      <c r="D6956" s="13" t="s">
        <v>35</v>
      </c>
      <c r="E6956" s="13" t="s">
        <v>14</v>
      </c>
      <c r="F6956" s="13" t="s">
        <v>15</v>
      </c>
      <c r="G6956" s="105" t="n">
        <v>0.3</v>
      </c>
      <c r="H6956" s="38" t="n">
        <v>100</v>
      </c>
      <c r="I6956" s="40" t="n">
        <f>G6956*H6956*7</f>
        <v>210</v>
      </c>
      <c r="J6956" s="13" t="s">
        <v>126</v>
      </c>
      <c r="K6956" s="15" t="n">
        <v>364</v>
      </c>
      <c r="L6956" s="15" t="n">
        <v>29</v>
      </c>
      <c r="M6956" s="15" t="n">
        <v>0</v>
      </c>
      <c r="N6956" s="12" t="n">
        <v>0</v>
      </c>
      <c r="O6956" s="12" t="n">
        <v>0</v>
      </c>
      <c r="P6956" s="12" t="n">
        <v>0</v>
      </c>
      <c r="Q6956" s="23" t="n">
        <f>M6958/H6956</f>
        <v>1</v>
      </c>
    </row>
    <row r="6957" ht="22.5" customHeight="1">
      <c r="A6957" s="20"/>
      <c r="B6957" s="20"/>
      <c r="C6957" s="20"/>
      <c r="D6957" s="20"/>
      <c r="E6957" s="20"/>
      <c r="F6957" s="20"/>
      <c r="G6957" s="45"/>
      <c r="H6957" s="34"/>
      <c r="I6957" s="34"/>
      <c r="J6957" s="13" t="s">
        <v>127</v>
      </c>
      <c r="K6957" s="15" t="n">
        <v>12873</v>
      </c>
      <c r="L6957" s="15" t="n">
        <v>1422</v>
      </c>
      <c r="M6957" s="16" t="n">
        <v>40</v>
      </c>
      <c r="N6957" s="12" t="n">
        <v>0.009</v>
      </c>
      <c r="O6957" s="12" t="n">
        <v>0.317</v>
      </c>
      <c r="P6957" s="12" t="n">
        <v>12.66</v>
      </c>
      <c r="Q6957" s="26"/>
      <c r="R6957" s="4" t="s">
        <v>196</v>
      </c>
    </row>
    <row r="6958" ht="22.5" customHeight="1">
      <c r="A6958" s="20"/>
      <c r="B6958" s="20"/>
      <c r="C6958" s="20"/>
      <c r="D6958" s="20"/>
      <c r="E6958" s="20"/>
      <c r="F6958" s="20"/>
      <c r="G6958" s="46"/>
      <c r="H6958" s="30"/>
      <c r="I6958" s="30"/>
      <c r="J6958" s="13" t="s">
        <v>128</v>
      </c>
      <c r="K6958" s="15" t="n">
        <v>32220</v>
      </c>
      <c r="L6958" s="15" t="n">
        <v>4040</v>
      </c>
      <c r="M6958" s="16" t="n">
        <v>100</v>
      </c>
      <c r="N6958" s="12" t="n">
        <v>0.008</v>
      </c>
      <c r="O6958" s="12" t="n">
        <v>0.314</v>
      </c>
      <c r="P6958" s="12" t="n">
        <v>31.38</v>
      </c>
      <c r="Q6958" s="26"/>
    </row>
    <row r="6959" ht="22.5" customHeight="1">
      <c r="A6959" s="20"/>
      <c r="B6959" s="20"/>
      <c r="C6959" s="13" t="n">
        <v>10842514</v>
      </c>
      <c r="D6959" s="13" t="s">
        <v>41</v>
      </c>
      <c r="E6959" s="13" t="s">
        <v>14</v>
      </c>
      <c r="F6959" s="13" t="s">
        <v>26</v>
      </c>
      <c r="G6959" s="105" t="n">
        <v>0.15</v>
      </c>
      <c r="H6959" s="38" t="n">
        <v>100</v>
      </c>
      <c r="I6959" s="40" t="n">
        <f>G6959*H6959*7</f>
        <v>105</v>
      </c>
      <c r="J6959" s="13" t="s">
        <v>126</v>
      </c>
      <c r="K6959" s="15" t="n">
        <v>2</v>
      </c>
      <c r="L6959" s="15" t="n">
        <v>1</v>
      </c>
      <c r="M6959" s="15" t="n">
        <v>0</v>
      </c>
      <c r="N6959" s="12" t="n">
        <v>0</v>
      </c>
      <c r="O6959" s="12" t="n">
        <v>0</v>
      </c>
      <c r="P6959" s="12" t="n">
        <v>0.01</v>
      </c>
      <c r="Q6959" s="23" t="n">
        <f>M6961/H6959</f>
        <v>0.03</v>
      </c>
      <c r="R6959" s="4" t="s">
        <v>130</v>
      </c>
    </row>
    <row r="6960" ht="22.5" customHeight="1">
      <c r="A6960" s="20"/>
      <c r="B6960" s="20"/>
      <c r="C6960" s="20"/>
      <c r="D6960" s="20"/>
      <c r="E6960" s="20"/>
      <c r="F6960" s="20"/>
      <c r="G6960" s="45"/>
      <c r="H6960" s="34"/>
      <c r="I6960" s="34"/>
      <c r="J6960" s="13" t="s">
        <v>127</v>
      </c>
      <c r="K6960" s="15" t="n">
        <v>53</v>
      </c>
      <c r="L6960" s="15" t="n">
        <v>12</v>
      </c>
      <c r="M6960" s="15" t="n">
        <v>0</v>
      </c>
      <c r="N6960" s="12" t="n">
        <v>0</v>
      </c>
      <c r="O6960" s="12" t="n">
        <v>0</v>
      </c>
      <c r="P6960" s="12" t="n">
        <v>0.06</v>
      </c>
      <c r="Q6960" s="26"/>
    </row>
    <row r="6961" ht="22.5" customHeight="1">
      <c r="A6961" s="20"/>
      <c r="B6961" s="20"/>
      <c r="C6961" s="20"/>
      <c r="D6961" s="20"/>
      <c r="E6961" s="20"/>
      <c r="F6961" s="20"/>
      <c r="G6961" s="46"/>
      <c r="H6961" s="30"/>
      <c r="I6961" s="30"/>
      <c r="J6961" s="13" t="s">
        <v>128</v>
      </c>
      <c r="K6961" s="15" t="n">
        <v>83698</v>
      </c>
      <c r="L6961" s="15" t="n">
        <v>651</v>
      </c>
      <c r="M6961" s="15" t="n">
        <v>3</v>
      </c>
      <c r="N6961" s="12" t="n">
        <v>0</v>
      </c>
      <c r="O6961" s="12" t="n">
        <v>0.23</v>
      </c>
      <c r="P6961" s="12" t="n">
        <v>0.69</v>
      </c>
      <c r="Q6961" s="26"/>
    </row>
    <row r="6962" ht="22.5" customHeight="1">
      <c r="A6962" s="20"/>
      <c r="B6962" s="20"/>
      <c r="C6962" s="13" t="n">
        <v>10815258</v>
      </c>
      <c r="D6962" s="13" t="s">
        <v>41</v>
      </c>
      <c r="E6962" s="13" t="s">
        <v>14</v>
      </c>
      <c r="F6962" s="13" t="s">
        <v>15</v>
      </c>
      <c r="G6962" s="105" t="n">
        <v>0.15</v>
      </c>
      <c r="H6962" s="38" t="n">
        <v>100</v>
      </c>
      <c r="I6962" s="40" t="n">
        <f>G6962*H6962*7</f>
        <v>105</v>
      </c>
      <c r="J6962" s="13" t="s">
        <v>126</v>
      </c>
      <c r="K6962" s="15" t="n">
        <v>32</v>
      </c>
      <c r="L6962" s="15" t="n">
        <v>0</v>
      </c>
      <c r="M6962" s="15" t="n">
        <v>0</v>
      </c>
      <c r="N6962" s="12" t="n">
        <v>0</v>
      </c>
      <c r="O6962" s="12" t="n">
        <v>0</v>
      </c>
      <c r="P6962" s="12" t="n">
        <v>0</v>
      </c>
      <c r="Q6962" s="23" t="n">
        <f>M6964/H6962</f>
        <v>0.01</v>
      </c>
    </row>
    <row r="6963" ht="22.5" customHeight="1">
      <c r="A6963" s="20"/>
      <c r="B6963" s="20"/>
      <c r="C6963" s="20"/>
      <c r="D6963" s="20"/>
      <c r="E6963" s="20"/>
      <c r="F6963" s="20"/>
      <c r="G6963" s="45"/>
      <c r="H6963" s="34"/>
      <c r="I6963" s="34"/>
      <c r="J6963" s="13" t="s">
        <v>127</v>
      </c>
      <c r="K6963" s="15" t="n">
        <v>1907</v>
      </c>
      <c r="L6963" s="15" t="n">
        <v>26</v>
      </c>
      <c r="M6963" s="15" t="n">
        <v>1</v>
      </c>
      <c r="N6963" s="12" t="n">
        <v>0.008</v>
      </c>
      <c r="O6963" s="12" t="n">
        <v>0.203</v>
      </c>
      <c r="P6963" s="12" t="n">
        <v>0.203</v>
      </c>
      <c r="Q6963" s="26"/>
    </row>
    <row r="6964" ht="22.5" customHeight="1">
      <c r="A6964" s="20"/>
      <c r="B6964" s="20"/>
      <c r="C6964" s="20"/>
      <c r="D6964" s="20"/>
      <c r="E6964" s="20"/>
      <c r="F6964" s="20"/>
      <c r="G6964" s="46"/>
      <c r="H6964" s="30"/>
      <c r="I6964" s="30"/>
      <c r="J6964" s="13" t="s">
        <v>128</v>
      </c>
      <c r="K6964" s="15" t="n">
        <v>6232</v>
      </c>
      <c r="L6964" s="15" t="n">
        <v>51</v>
      </c>
      <c r="M6964" s="15" t="n">
        <v>1</v>
      </c>
      <c r="N6964" s="12" t="n">
        <v>0.004</v>
      </c>
      <c r="O6964" s="12" t="n">
        <v>0.203</v>
      </c>
      <c r="P6964" s="12" t="n">
        <v>0.203</v>
      </c>
      <c r="Q6964" s="26"/>
    </row>
    <row r="6965" ht="22.5" customHeight="1">
      <c r="A6965" s="20"/>
      <c r="B6965" s="20"/>
      <c r="C6965" s="13" t="n">
        <v>91535229</v>
      </c>
      <c r="D6965" s="13" t="s">
        <v>31</v>
      </c>
      <c r="E6965" s="13" t="s">
        <v>36</v>
      </c>
      <c r="F6965" s="13" t="s">
        <v>15</v>
      </c>
      <c r="G6965" s="105" t="n">
        <v>0.02</v>
      </c>
      <c r="H6965" s="38" t="n">
        <v>500</v>
      </c>
      <c r="I6965" s="40" t="n">
        <f>G6965*H6965*7</f>
        <v>70</v>
      </c>
      <c r="J6965" s="13" t="s">
        <v>126</v>
      </c>
      <c r="K6965" s="15" t="n">
        <v>68</v>
      </c>
      <c r="L6965" s="15" t="n">
        <v>15</v>
      </c>
      <c r="M6965" s="15" t="n">
        <v>1</v>
      </c>
      <c r="N6965" s="12" t="n">
        <v>0.003</v>
      </c>
      <c r="O6965" s="12" t="n">
        <v>0.04</v>
      </c>
      <c r="P6965" s="12" t="n">
        <v>0.04</v>
      </c>
      <c r="Q6965" s="23" t="n">
        <f>M6967/H6965</f>
        <v>0.036</v>
      </c>
    </row>
    <row r="6966" ht="22.5" customHeight="1">
      <c r="A6966" s="20"/>
      <c r="B6966" s="20"/>
      <c r="C6966" s="20"/>
      <c r="D6966" s="20"/>
      <c r="E6966" s="20"/>
      <c r="F6966" s="20"/>
      <c r="G6966" s="45"/>
      <c r="H6966" s="34"/>
      <c r="I6966" s="34"/>
      <c r="J6966" s="13" t="s">
        <v>127</v>
      </c>
      <c r="K6966" s="15" t="n">
        <v>1840</v>
      </c>
      <c r="L6966" s="15" t="n">
        <v>590</v>
      </c>
      <c r="M6966" s="15" t="n">
        <v>15</v>
      </c>
      <c r="N6966" s="12" t="n">
        <v>0.001</v>
      </c>
      <c r="O6966" s="12" t="n">
        <v>0.04</v>
      </c>
      <c r="P6966" s="12" t="n">
        <v>0.6</v>
      </c>
      <c r="Q6966" s="26"/>
    </row>
    <row r="6967" ht="22.5" customHeight="1">
      <c r="A6967" s="20"/>
      <c r="B6967" s="20"/>
      <c r="C6967" s="20"/>
      <c r="D6967" s="20"/>
      <c r="E6967" s="20"/>
      <c r="F6967" s="20"/>
      <c r="G6967" s="46"/>
      <c r="H6967" s="30"/>
      <c r="I6967" s="30"/>
      <c r="J6967" s="13" t="s">
        <v>128</v>
      </c>
      <c r="K6967" s="15" t="n">
        <v>3110</v>
      </c>
      <c r="L6967" s="15" t="n">
        <v>869</v>
      </c>
      <c r="M6967" s="15" t="n">
        <v>18</v>
      </c>
      <c r="N6967" s="12" t="n">
        <v>0.001</v>
      </c>
      <c r="O6967" s="12" t="n">
        <v>0.04</v>
      </c>
      <c r="P6967" s="12" t="n">
        <v>0.72</v>
      </c>
      <c r="Q6967" s="26"/>
    </row>
    <row r="6968" ht="22.5" customHeight="1">
      <c r="A6968" s="20"/>
      <c r="B6968" s="20"/>
      <c r="C6968" s="13" t="n">
        <v>91535331</v>
      </c>
      <c r="D6968" s="13" t="s">
        <v>31</v>
      </c>
      <c r="E6968" s="13" t="s">
        <v>42</v>
      </c>
      <c r="F6968" s="13" t="s">
        <v>15</v>
      </c>
      <c r="G6968" s="105" t="n">
        <v>0.02</v>
      </c>
      <c r="H6968" s="38" t="n">
        <v>750</v>
      </c>
      <c r="I6968" s="40" t="n">
        <f>G6968*H6968*7</f>
        <v>105</v>
      </c>
      <c r="J6968" s="13" t="s">
        <v>126</v>
      </c>
      <c r="K6968" s="15" t="n">
        <v>46</v>
      </c>
      <c r="L6968" s="15" t="n">
        <v>13</v>
      </c>
      <c r="M6968" s="15" t="n">
        <v>0</v>
      </c>
      <c r="N6968" s="12" t="n">
        <v>0</v>
      </c>
      <c r="O6968" s="12" t="n">
        <v>0</v>
      </c>
      <c r="P6968" s="12" t="n">
        <v>0</v>
      </c>
      <c r="Q6968" s="23" t="n">
        <f>M6970/H6968</f>
        <v>0.0226666666666667</v>
      </c>
    </row>
    <row r="6969" ht="22.5" customHeight="1">
      <c r="A6969" s="20"/>
      <c r="B6969" s="20"/>
      <c r="C6969" s="20"/>
      <c r="D6969" s="20"/>
      <c r="E6969" s="20"/>
      <c r="F6969" s="20"/>
      <c r="G6969" s="45"/>
      <c r="H6969" s="34"/>
      <c r="I6969" s="34"/>
      <c r="J6969" s="13" t="s">
        <v>127</v>
      </c>
      <c r="K6969" s="15" t="n">
        <v>1675</v>
      </c>
      <c r="L6969" s="15" t="n">
        <v>536</v>
      </c>
      <c r="M6969" s="15" t="n">
        <v>11</v>
      </c>
      <c r="N6969" s="12" t="n">
        <v>0.001</v>
      </c>
      <c r="O6969" s="12" t="n">
        <v>0.04</v>
      </c>
      <c r="P6969" s="12" t="n">
        <v>0.44</v>
      </c>
      <c r="Q6969" s="26"/>
    </row>
    <row r="6970" ht="22.5" customHeight="1">
      <c r="A6970" s="20"/>
      <c r="B6970" s="20"/>
      <c r="C6970" s="20"/>
      <c r="D6970" s="20"/>
      <c r="E6970" s="20"/>
      <c r="F6970" s="20"/>
      <c r="G6970" s="46"/>
      <c r="H6970" s="30"/>
      <c r="I6970" s="30"/>
      <c r="J6970" s="13" t="s">
        <v>128</v>
      </c>
      <c r="K6970" s="15" t="n">
        <v>2825</v>
      </c>
      <c r="L6970" s="15" t="n">
        <v>891</v>
      </c>
      <c r="M6970" s="16" t="n">
        <v>17</v>
      </c>
      <c r="N6970" s="12" t="n">
        <v>0.001</v>
      </c>
      <c r="O6970" s="12" t="n">
        <v>0.04</v>
      </c>
      <c r="P6970" s="12" t="n">
        <v>0.68</v>
      </c>
      <c r="Q6970" s="26"/>
    </row>
    <row r="6971" ht="22.5" customHeight="1">
      <c r="A6971" s="20"/>
      <c r="B6971" s="20"/>
      <c r="C6971" s="13" t="n">
        <v>11324493</v>
      </c>
      <c r="D6971" s="13" t="s">
        <v>31</v>
      </c>
      <c r="E6971" s="13" t="s">
        <v>17</v>
      </c>
      <c r="F6971" s="13" t="s">
        <v>15</v>
      </c>
      <c r="G6971" s="105" t="n">
        <v>0.28</v>
      </c>
      <c r="H6971" s="38" t="n">
        <v>100</v>
      </c>
      <c r="I6971" s="40" t="n">
        <f>G6971*H6971*7</f>
        <v>196</v>
      </c>
      <c r="J6971" s="13" t="s">
        <v>126</v>
      </c>
      <c r="K6971" s="15" t="n">
        <v>23</v>
      </c>
      <c r="L6971" s="15" t="n">
        <v>4</v>
      </c>
      <c r="M6971" s="15" t="n">
        <v>0</v>
      </c>
      <c r="N6971" s="12" t="n">
        <v>0</v>
      </c>
      <c r="O6971" s="12" t="n">
        <v>0</v>
      </c>
      <c r="P6971" s="12" t="n">
        <v>0</v>
      </c>
      <c r="Q6971" s="23" t="n">
        <f>M6973/H6971</f>
        <v>0.03</v>
      </c>
    </row>
    <row r="6972" ht="22.5" customHeight="1">
      <c r="A6972" s="20"/>
      <c r="B6972" s="20"/>
      <c r="C6972" s="20"/>
      <c r="D6972" s="20"/>
      <c r="E6972" s="20"/>
      <c r="F6972" s="20"/>
      <c r="G6972" s="45"/>
      <c r="H6972" s="34"/>
      <c r="I6972" s="34"/>
      <c r="J6972" s="13" t="s">
        <v>127</v>
      </c>
      <c r="K6972" s="15" t="n">
        <v>253</v>
      </c>
      <c r="L6972" s="15" t="n">
        <v>107</v>
      </c>
      <c r="M6972" s="15" t="n">
        <v>2</v>
      </c>
      <c r="N6972" s="12" t="n">
        <v>0.006</v>
      </c>
      <c r="O6972" s="12" t="n">
        <v>0.3</v>
      </c>
      <c r="P6972" s="12" t="n">
        <v>0.6</v>
      </c>
      <c r="Q6972" s="26"/>
    </row>
    <row r="6973" ht="22.5" customHeight="1">
      <c r="A6973" s="20"/>
      <c r="B6973" s="20"/>
      <c r="C6973" s="20"/>
      <c r="D6973" s="20"/>
      <c r="E6973" s="20"/>
      <c r="F6973" s="20"/>
      <c r="G6973" s="46"/>
      <c r="H6973" s="30"/>
      <c r="I6973" s="30"/>
      <c r="J6973" s="13" t="s">
        <v>128</v>
      </c>
      <c r="K6973" s="15" t="n">
        <v>512</v>
      </c>
      <c r="L6973" s="15" t="n">
        <v>211</v>
      </c>
      <c r="M6973" s="15" t="n">
        <v>3</v>
      </c>
      <c r="N6973" s="12" t="n">
        <v>0.004</v>
      </c>
      <c r="O6973" s="12" t="n">
        <v>0.3</v>
      </c>
      <c r="P6973" s="12" t="n">
        <v>0.9</v>
      </c>
      <c r="Q6973" s="26"/>
    </row>
    <row r="6974" ht="22.5" customHeight="1">
      <c r="A6974" s="20"/>
      <c r="B6974" s="20"/>
      <c r="C6974" s="13" t="n">
        <v>10298628</v>
      </c>
      <c r="D6974" s="13" t="s">
        <v>43</v>
      </c>
      <c r="E6974" s="13" t="s">
        <v>14</v>
      </c>
      <c r="F6974" s="13" t="s">
        <v>26</v>
      </c>
      <c r="G6974" s="105" t="n">
        <v>0.15</v>
      </c>
      <c r="H6974" s="38" t="n">
        <v>100</v>
      </c>
      <c r="I6974" s="40" t="n">
        <f>G6974*H6974*7</f>
        <v>105</v>
      </c>
      <c r="J6974" s="13" t="s">
        <v>126</v>
      </c>
      <c r="K6974" s="15" t="n">
        <v>27442</v>
      </c>
      <c r="L6974" s="15" t="n">
        <v>76</v>
      </c>
      <c r="M6974" s="15" t="n">
        <v>8</v>
      </c>
      <c r="N6974" s="12" t="n">
        <v>0.04</v>
      </c>
      <c r="O6974" s="12" t="n">
        <v>0.34</v>
      </c>
      <c r="P6974" s="12" t="n">
        <v>2.7</v>
      </c>
      <c r="Q6974" s="23" t="n">
        <f>M6976/H6974</f>
        <v>0.92</v>
      </c>
    </row>
    <row r="6975" ht="22.5" customHeight="1">
      <c r="A6975" s="20"/>
      <c r="B6975" s="20"/>
      <c r="C6975" s="20"/>
      <c r="D6975" s="20"/>
      <c r="E6975" s="20"/>
      <c r="F6975" s="20"/>
      <c r="G6975" s="45"/>
      <c r="H6975" s="34"/>
      <c r="I6975" s="34"/>
      <c r="J6975" s="13" t="s">
        <v>127</v>
      </c>
      <c r="K6975" s="15" t="n">
        <v>191805</v>
      </c>
      <c r="L6975" s="15" t="n">
        <v>537</v>
      </c>
      <c r="M6975" s="15" t="n">
        <v>45</v>
      </c>
      <c r="N6975" s="12" t="n">
        <v>0.03</v>
      </c>
      <c r="O6975" s="12" t="n">
        <v>0.37</v>
      </c>
      <c r="P6975" s="12" t="n">
        <v>16.8</v>
      </c>
      <c r="Q6975" s="26"/>
    </row>
    <row r="6976" ht="22.5" customHeight="1">
      <c r="A6976" s="20"/>
      <c r="B6976" s="20"/>
      <c r="C6976" s="20"/>
      <c r="D6976" s="20"/>
      <c r="E6976" s="20"/>
      <c r="F6976" s="20"/>
      <c r="G6976" s="46"/>
      <c r="H6976" s="30"/>
      <c r="I6976" s="30"/>
      <c r="J6976" s="13" t="s">
        <v>128</v>
      </c>
      <c r="K6976" s="15" t="n">
        <v>508710</v>
      </c>
      <c r="L6976" s="15" t="n">
        <v>1800</v>
      </c>
      <c r="M6976" s="16" t="n">
        <v>92</v>
      </c>
      <c r="N6976" s="12" t="n">
        <v>0.02</v>
      </c>
      <c r="O6976" s="12" t="n">
        <v>0.44</v>
      </c>
      <c r="P6976" s="12" t="n">
        <v>40.27</v>
      </c>
      <c r="Q6976" s="26"/>
    </row>
    <row r="6977" ht="22.5" customHeight="1">
      <c r="A6977" s="20"/>
      <c r="B6977" s="20"/>
      <c r="C6977" s="13" t="n">
        <v>11655595</v>
      </c>
      <c r="D6977" s="13" t="s">
        <v>44</v>
      </c>
      <c r="E6977" s="13" t="s">
        <v>14</v>
      </c>
      <c r="F6977" s="13" t="s">
        <v>26</v>
      </c>
      <c r="G6977" s="105" t="n">
        <v>0.4</v>
      </c>
      <c r="H6977" s="38" t="n">
        <v>100</v>
      </c>
      <c r="I6977" s="40" t="n">
        <f>G6977*H6977*7</f>
        <v>280</v>
      </c>
      <c r="J6977" s="13" t="s">
        <v>126</v>
      </c>
      <c r="K6977" s="15" t="n">
        <v>103</v>
      </c>
      <c r="L6977" s="15" t="n">
        <v>1</v>
      </c>
      <c r="M6977" s="15" t="n">
        <v>0</v>
      </c>
      <c r="N6977" s="12" t="n">
        <v>0</v>
      </c>
      <c r="O6977" s="12" t="n">
        <v>0</v>
      </c>
      <c r="P6977" s="12" t="n">
        <v>0</v>
      </c>
      <c r="Q6977" s="23" t="n">
        <f>M6979/H6977</f>
        <v>0</v>
      </c>
    </row>
    <row r="6978" ht="22.5" customHeight="1">
      <c r="A6978" s="20"/>
      <c r="B6978" s="20"/>
      <c r="C6978" s="20"/>
      <c r="D6978" s="20"/>
      <c r="E6978" s="20"/>
      <c r="F6978" s="20"/>
      <c r="G6978" s="45"/>
      <c r="H6978" s="34"/>
      <c r="I6978" s="34"/>
      <c r="J6978" s="13" t="s">
        <v>127</v>
      </c>
      <c r="K6978" s="15" t="n">
        <v>398</v>
      </c>
      <c r="L6978" s="15" t="n">
        <v>5</v>
      </c>
      <c r="M6978" s="15" t="n">
        <v>0</v>
      </c>
      <c r="N6978" s="12" t="n">
        <v>0</v>
      </c>
      <c r="O6978" s="12" t="n">
        <v>0</v>
      </c>
      <c r="P6978" s="12" t="n">
        <v>0</v>
      </c>
      <c r="Q6978" s="26"/>
    </row>
    <row r="6979" ht="22.5" customHeight="1">
      <c r="A6979" s="20"/>
      <c r="B6979" s="20"/>
      <c r="C6979" s="20"/>
      <c r="D6979" s="20"/>
      <c r="E6979" s="20"/>
      <c r="F6979" s="20"/>
      <c r="G6979" s="46"/>
      <c r="H6979" s="30"/>
      <c r="I6979" s="30"/>
      <c r="J6979" s="13" t="s">
        <v>128</v>
      </c>
      <c r="K6979" s="15" t="n">
        <v>1691</v>
      </c>
      <c r="L6979" s="15" t="n">
        <v>32</v>
      </c>
      <c r="M6979" s="15" t="n">
        <v>0</v>
      </c>
      <c r="N6979" s="12" t="n">
        <v>0</v>
      </c>
      <c r="O6979" s="12" t="n">
        <v>0</v>
      </c>
      <c r="P6979" s="12" t="n">
        <v>0.14</v>
      </c>
      <c r="Q6979" s="26"/>
    </row>
    <row r="6980" ht="22.5" customHeight="1">
      <c r="A6980" s="20"/>
      <c r="B6980" s="20"/>
      <c r="C6980" s="13" t="n">
        <v>11655596</v>
      </c>
      <c r="D6980" s="13" t="s">
        <v>44</v>
      </c>
      <c r="E6980" s="13" t="s">
        <v>14</v>
      </c>
      <c r="F6980" s="13" t="s">
        <v>12</v>
      </c>
      <c r="G6980" s="105" t="n">
        <v>0.3</v>
      </c>
      <c r="H6980" s="38" t="n">
        <v>50</v>
      </c>
      <c r="I6980" s="40" t="n">
        <f>G6980*H6980*7</f>
        <v>105</v>
      </c>
      <c r="J6980" s="13" t="s">
        <v>126</v>
      </c>
      <c r="K6980" s="15" t="n">
        <v>4</v>
      </c>
      <c r="L6980" s="15" t="n">
        <v>0</v>
      </c>
      <c r="M6980" s="15" t="n">
        <v>0</v>
      </c>
      <c r="N6980" s="12" t="n">
        <v>0</v>
      </c>
      <c r="O6980" s="12" t="n">
        <v>0</v>
      </c>
      <c r="P6980" s="12" t="n">
        <v>0</v>
      </c>
      <c r="Q6980" s="23" t="n">
        <f>M6982/H6980</f>
        <v>0</v>
      </c>
    </row>
    <row r="6981" ht="22.5" customHeight="1">
      <c r="A6981" s="20"/>
      <c r="B6981" s="20"/>
      <c r="C6981" s="20"/>
      <c r="D6981" s="20"/>
      <c r="E6981" s="20"/>
      <c r="F6981" s="20"/>
      <c r="G6981" s="45"/>
      <c r="H6981" s="34"/>
      <c r="I6981" s="34"/>
      <c r="J6981" s="13" t="s">
        <v>127</v>
      </c>
      <c r="K6981" s="15" t="n">
        <v>306</v>
      </c>
      <c r="L6981" s="15" t="n">
        <v>1</v>
      </c>
      <c r="M6981" s="15" t="n">
        <v>0</v>
      </c>
      <c r="N6981" s="12" t="n">
        <v>0</v>
      </c>
      <c r="O6981" s="12" t="n">
        <v>0</v>
      </c>
      <c r="P6981" s="12" t="n">
        <v>0</v>
      </c>
      <c r="Q6981" s="26"/>
      <c r="R6981" s="4" t="s">
        <v>132</v>
      </c>
    </row>
    <row r="6982" ht="22.5" customHeight="1">
      <c r="A6982" s="20"/>
      <c r="B6982" s="20"/>
      <c r="C6982" s="20"/>
      <c r="D6982" s="20"/>
      <c r="E6982" s="20"/>
      <c r="F6982" s="20"/>
      <c r="G6982" s="46"/>
      <c r="H6982" s="30"/>
      <c r="I6982" s="30"/>
      <c r="J6982" s="13" t="s">
        <v>128</v>
      </c>
      <c r="K6982" s="15" t="n">
        <v>1272</v>
      </c>
      <c r="L6982" s="15" t="n">
        <v>8</v>
      </c>
      <c r="M6982" s="15" t="n">
        <v>0</v>
      </c>
      <c r="N6982" s="12" t="n">
        <v>0</v>
      </c>
      <c r="O6982" s="12" t="n">
        <v>0</v>
      </c>
      <c r="P6982" s="12" t="n">
        <v>0.002</v>
      </c>
      <c r="Q6982" s="26"/>
    </row>
    <row r="6983" ht="22.5" customHeight="1">
      <c r="A6983" s="20"/>
      <c r="B6983" s="20"/>
      <c r="C6983" s="13" t="n">
        <v>11690183</v>
      </c>
      <c r="D6983" s="13" t="s">
        <v>38</v>
      </c>
      <c r="E6983" s="13" t="s">
        <v>14</v>
      </c>
      <c r="F6983" s="13" t="s">
        <v>15</v>
      </c>
      <c r="G6983" s="105" t="n">
        <v>0.1</v>
      </c>
      <c r="H6983" s="38" t="n">
        <v>100</v>
      </c>
      <c r="I6983" s="40" t="n">
        <f>G6983*H6983*7</f>
        <v>70</v>
      </c>
      <c r="J6983" s="13" t="s">
        <v>126</v>
      </c>
      <c r="K6983" s="15" t="n">
        <v>3</v>
      </c>
      <c r="L6983" s="15" t="n">
        <v>0</v>
      </c>
      <c r="M6983" s="15" t="n">
        <v>0</v>
      </c>
      <c r="N6983" s="12" t="n">
        <v>0</v>
      </c>
      <c r="O6983" s="12" t="n">
        <v>0</v>
      </c>
      <c r="P6983" s="12" t="n">
        <v>0</v>
      </c>
      <c r="Q6983" s="23" t="n">
        <f>M6985/H6983</f>
        <v>0.58</v>
      </c>
    </row>
    <row r="6984" ht="22.5" customHeight="1">
      <c r="A6984" s="20"/>
      <c r="B6984" s="20"/>
      <c r="C6984" s="20"/>
      <c r="D6984" s="20"/>
      <c r="E6984" s="20"/>
      <c r="F6984" s="20"/>
      <c r="G6984" s="45"/>
      <c r="H6984" s="34"/>
      <c r="I6984" s="34"/>
      <c r="J6984" s="13" t="s">
        <v>127</v>
      </c>
      <c r="K6984" s="15" t="n">
        <v>4102</v>
      </c>
      <c r="L6984" s="15" t="n">
        <v>1366</v>
      </c>
      <c r="M6984" s="16" t="n">
        <v>35</v>
      </c>
      <c r="N6984" s="12" t="n">
        <v>0.005</v>
      </c>
      <c r="O6984" s="12" t="n">
        <v>0.2</v>
      </c>
      <c r="P6984" s="12" t="n">
        <v>7</v>
      </c>
      <c r="Q6984" s="26"/>
    </row>
    <row r="6985" ht="22.5" customHeight="1">
      <c r="A6985" s="20"/>
      <c r="B6985" s="20"/>
      <c r="C6985" s="20"/>
      <c r="D6985" s="20"/>
      <c r="E6985" s="20"/>
      <c r="F6985" s="20"/>
      <c r="G6985" s="46"/>
      <c r="H6985" s="30"/>
      <c r="I6985" s="30"/>
      <c r="J6985" s="13" t="s">
        <v>128</v>
      </c>
      <c r="K6985" s="15" t="n">
        <v>13296</v>
      </c>
      <c r="L6985" s="15" t="n">
        <v>4268</v>
      </c>
      <c r="M6985" s="16" t="n">
        <v>58</v>
      </c>
      <c r="N6985" s="12" t="n">
        <v>0.003</v>
      </c>
      <c r="O6985" s="12" t="n">
        <v>0.2</v>
      </c>
      <c r="P6985" s="12" t="n">
        <v>11.6</v>
      </c>
      <c r="Q6985" s="26"/>
    </row>
    <row r="6986" ht="22.5" customHeight="1">
      <c r="A6986" s="20"/>
      <c r="B6986" s="20"/>
      <c r="C6986" s="13" t="n">
        <v>11763482</v>
      </c>
      <c r="D6986" s="13" t="s">
        <v>44</v>
      </c>
      <c r="E6986" s="13" t="s">
        <v>14</v>
      </c>
      <c r="F6986" s="13" t="s">
        <v>12</v>
      </c>
      <c r="G6986" s="105" t="n">
        <v>0.4</v>
      </c>
      <c r="H6986" s="38" t="n">
        <v>100</v>
      </c>
      <c r="I6986" s="40" t="n">
        <f>G6986*H6986*7</f>
        <v>280</v>
      </c>
      <c r="J6986" s="13" t="s">
        <v>126</v>
      </c>
      <c r="K6986" s="15" t="n">
        <v>21</v>
      </c>
      <c r="L6986" s="15" t="n">
        <v>3</v>
      </c>
      <c r="M6986" s="15" t="n">
        <v>0</v>
      </c>
      <c r="N6986" s="12" t="n">
        <v>0.001</v>
      </c>
      <c r="O6986" s="12" t="n">
        <v>0</v>
      </c>
      <c r="P6986" s="12" t="n">
        <v>0.004</v>
      </c>
      <c r="Q6986" s="23" t="n">
        <f>M6988/H6986</f>
        <v>0</v>
      </c>
      <c r="R6986" s="4" t="s">
        <v>133</v>
      </c>
    </row>
    <row r="6987" ht="22.5" customHeight="1">
      <c r="A6987" s="20"/>
      <c r="B6987" s="20"/>
      <c r="C6987" s="20"/>
      <c r="D6987" s="20"/>
      <c r="E6987" s="20"/>
      <c r="F6987" s="20"/>
      <c r="G6987" s="45"/>
      <c r="H6987" s="34"/>
      <c r="I6987" s="34"/>
      <c r="J6987" s="13" t="s">
        <v>127</v>
      </c>
      <c r="K6987" s="15" t="n">
        <v>139</v>
      </c>
      <c r="L6987" s="15" t="n">
        <v>32</v>
      </c>
      <c r="M6987" s="15" t="n">
        <v>0</v>
      </c>
      <c r="N6987" s="12" t="n">
        <v>0.001</v>
      </c>
      <c r="O6987" s="12" t="n">
        <v>0</v>
      </c>
      <c r="P6987" s="12" t="n">
        <v>0.0356</v>
      </c>
      <c r="Q6987" s="26"/>
    </row>
    <row r="6988" ht="22.5" customHeight="1">
      <c r="A6988" s="20"/>
      <c r="B6988" s="20"/>
      <c r="C6988" s="20"/>
      <c r="D6988" s="20"/>
      <c r="E6988" s="20"/>
      <c r="F6988" s="20"/>
      <c r="G6988" s="46"/>
      <c r="H6988" s="30"/>
      <c r="I6988" s="30"/>
      <c r="J6988" s="13" t="s">
        <v>128</v>
      </c>
      <c r="K6988" s="15" t="n">
        <v>349</v>
      </c>
      <c r="L6988" s="15" t="n">
        <v>74</v>
      </c>
      <c r="M6988" s="15" t="n">
        <v>0</v>
      </c>
      <c r="N6988" s="12" t="n">
        <v>0.001</v>
      </c>
      <c r="O6988" s="12" t="n">
        <v>0</v>
      </c>
      <c r="P6988" s="12" t="n">
        <v>0.1534</v>
      </c>
      <c r="Q6988" s="26"/>
    </row>
    <row r="6989" ht="22.5" customHeight="1">
      <c r="A6989" s="20"/>
      <c r="B6989" s="51" t="s">
        <v>134</v>
      </c>
      <c r="C6989" s="13" t="n">
        <v>5464039</v>
      </c>
      <c r="D6989" s="13" t="s">
        <v>31</v>
      </c>
      <c r="E6989" s="13" t="s">
        <v>46</v>
      </c>
      <c r="F6989" s="13" t="s">
        <v>15</v>
      </c>
      <c r="G6989" s="24" t="n">
        <v>0.28</v>
      </c>
      <c r="H6989" s="13" t="n">
        <v>1500</v>
      </c>
      <c r="I6989" s="21" t="n">
        <f>G6989*H6989*7</f>
        <v>2940</v>
      </c>
      <c r="J6989" s="13" t="s">
        <v>126</v>
      </c>
      <c r="K6989" s="15" t="n">
        <v>13973</v>
      </c>
      <c r="L6989" s="15" t="n">
        <v>2586</v>
      </c>
      <c r="M6989" s="15" t="n">
        <v>51</v>
      </c>
      <c r="N6989" s="12" t="n">
        <v>0.006</v>
      </c>
      <c r="O6989" s="12" t="n">
        <v>0.3</v>
      </c>
      <c r="P6989" s="12" t="n">
        <v>15.292</v>
      </c>
      <c r="Q6989" s="23" t="n">
        <f>M6991/H6989</f>
        <v>0.88</v>
      </c>
    </row>
    <row r="6990" ht="22.5" customHeight="1">
      <c r="A6990" s="20"/>
      <c r="B6990" s="20"/>
      <c r="C6990" s="13"/>
      <c r="D6990" s="20"/>
      <c r="E6990" s="20"/>
      <c r="F6990" s="20"/>
      <c r="G6990" s="29"/>
      <c r="H6990" s="20"/>
      <c r="I6990" s="20"/>
      <c r="J6990" s="13" t="s">
        <v>127</v>
      </c>
      <c r="K6990" s="15" t="n">
        <v>127621</v>
      </c>
      <c r="L6990" s="15" t="n">
        <v>22093</v>
      </c>
      <c r="M6990" s="15" t="n">
        <v>444</v>
      </c>
      <c r="N6990" s="12" t="n">
        <v>0.006</v>
      </c>
      <c r="O6990" s="12" t="n">
        <v>0.296</v>
      </c>
      <c r="P6990" s="12" t="n">
        <v>131.476</v>
      </c>
      <c r="Q6990" s="26"/>
    </row>
    <row r="6991" ht="22.5" customHeight="1">
      <c r="A6991" s="20"/>
      <c r="B6991" s="20"/>
      <c r="C6991" s="13"/>
      <c r="D6991" s="20"/>
      <c r="E6991" s="20"/>
      <c r="F6991" s="20"/>
      <c r="G6991" s="29"/>
      <c r="H6991" s="20"/>
      <c r="I6991" s="20"/>
      <c r="J6991" s="13" t="s">
        <v>128</v>
      </c>
      <c r="K6991" s="15" t="n">
        <v>360799</v>
      </c>
      <c r="L6991" s="15" t="n">
        <v>61651</v>
      </c>
      <c r="M6991" s="15" t="n">
        <v>1320</v>
      </c>
      <c r="N6991" s="12" t="n">
        <v>0.006</v>
      </c>
      <c r="O6991" s="12" t="n">
        <v>0.297</v>
      </c>
      <c r="P6991" s="12" t="n">
        <v>391.952</v>
      </c>
      <c r="Q6991" s="26"/>
    </row>
    <row r="6992" ht="22.5" customHeight="1">
      <c r="A6992" s="20"/>
      <c r="B6992" s="20"/>
      <c r="C6992" s="13" t="n">
        <v>8057746</v>
      </c>
      <c r="D6992" s="13" t="s">
        <v>31</v>
      </c>
      <c r="E6992" s="13" t="s">
        <v>46</v>
      </c>
      <c r="F6992" s="13" t="s">
        <v>15</v>
      </c>
      <c r="G6992" s="24" t="n">
        <v>0.32</v>
      </c>
      <c r="H6992" s="13" t="n">
        <v>300</v>
      </c>
      <c r="I6992" s="21" t="n">
        <f>G6992*H6992*7</f>
        <v>672</v>
      </c>
      <c r="J6992" s="13" t="s">
        <v>126</v>
      </c>
      <c r="K6992" s="15" t="n">
        <v>0</v>
      </c>
      <c r="L6992" s="15" t="n">
        <v>0</v>
      </c>
      <c r="M6992" s="15" t="n">
        <v>0</v>
      </c>
      <c r="N6992" s="12" t="n">
        <v>0</v>
      </c>
      <c r="O6992" s="12" t="n">
        <v>0</v>
      </c>
      <c r="P6992" s="12" t="n">
        <v>0</v>
      </c>
      <c r="Q6992" s="23" t="n">
        <f>M6994/H6992</f>
        <v>0</v>
      </c>
    </row>
    <row r="6993" ht="22.5" customHeight="1">
      <c r="A6993" s="20"/>
      <c r="B6993" s="20"/>
      <c r="C6993" s="13"/>
      <c r="D6993" s="20"/>
      <c r="E6993" s="20"/>
      <c r="F6993" s="20"/>
      <c r="G6993" s="29"/>
      <c r="H6993" s="20"/>
      <c r="I6993" s="20"/>
      <c r="J6993" s="13" t="s">
        <v>127</v>
      </c>
      <c r="K6993" s="15" t="n">
        <v>0</v>
      </c>
      <c r="L6993" s="15" t="n">
        <v>0</v>
      </c>
      <c r="M6993" s="15" t="n">
        <v>0</v>
      </c>
      <c r="N6993" s="12" t="n">
        <v>0</v>
      </c>
      <c r="O6993" s="12" t="n">
        <v>0</v>
      </c>
      <c r="P6993" s="12" t="n">
        <v>0</v>
      </c>
      <c r="Q6993" s="26"/>
    </row>
    <row r="6994" ht="22.5" customHeight="1">
      <c r="A6994" s="20"/>
      <c r="B6994" s="20"/>
      <c r="C6994" s="13"/>
      <c r="D6994" s="20"/>
      <c r="E6994" s="20"/>
      <c r="F6994" s="20"/>
      <c r="G6994" s="29"/>
      <c r="H6994" s="20"/>
      <c r="I6994" s="20"/>
      <c r="J6994" s="13" t="s">
        <v>128</v>
      </c>
      <c r="K6994" s="15" t="n">
        <v>0</v>
      </c>
      <c r="L6994" s="15" t="n">
        <v>0</v>
      </c>
      <c r="M6994" s="15" t="n">
        <v>0</v>
      </c>
      <c r="N6994" s="12" t="n">
        <v>0</v>
      </c>
      <c r="O6994" s="12" t="n">
        <v>0</v>
      </c>
      <c r="P6994" s="12" t="n">
        <v>0</v>
      </c>
      <c r="Q6994" s="26"/>
    </row>
    <row r="6995" ht="22.5" customHeight="1">
      <c r="A6995" s="20"/>
      <c r="B6995" s="20"/>
      <c r="C6995" s="13" t="n">
        <v>91399821</v>
      </c>
      <c r="D6995" s="13" t="s">
        <v>40</v>
      </c>
      <c r="E6995" s="13" t="s">
        <v>14</v>
      </c>
      <c r="F6995" s="13" t="s">
        <v>26</v>
      </c>
      <c r="G6995" s="24" t="n">
        <v>0.1</v>
      </c>
      <c r="H6995" s="13" t="n">
        <v>500</v>
      </c>
      <c r="I6995" s="21" t="n">
        <f>G6995*H6995*7</f>
        <v>350</v>
      </c>
      <c r="J6995" s="13" t="s">
        <v>126</v>
      </c>
      <c r="K6995" s="15" t="n">
        <v>1818</v>
      </c>
      <c r="L6995" s="15" t="n">
        <v>302</v>
      </c>
      <c r="M6995" s="15" t="n">
        <v>1</v>
      </c>
      <c r="N6995" s="12" t="n">
        <v>0.01</v>
      </c>
      <c r="O6995" s="12" t="n">
        <v>2.17</v>
      </c>
      <c r="P6995" s="12" t="n">
        <v>2.17</v>
      </c>
      <c r="Q6995" s="23" t="n">
        <f>M6997/H6995</f>
        <v>0.178</v>
      </c>
    </row>
    <row r="6996" ht="22.5" customHeight="1">
      <c r="A6996" s="20"/>
      <c r="B6996" s="20"/>
      <c r="C6996" s="13"/>
      <c r="D6996" s="20"/>
      <c r="E6996" s="20"/>
      <c r="F6996" s="20"/>
      <c r="G6996" s="29"/>
      <c r="H6996" s="20"/>
      <c r="I6996" s="20"/>
      <c r="J6996" s="13" t="s">
        <v>127</v>
      </c>
      <c r="K6996" s="15" t="n">
        <v>9949</v>
      </c>
      <c r="L6996" s="15" t="n">
        <v>1442</v>
      </c>
      <c r="M6996" s="15" t="n">
        <v>1</v>
      </c>
      <c r="N6996" s="12" t="n">
        <v>0.01</v>
      </c>
      <c r="O6996" s="12" t="n">
        <v>11.17</v>
      </c>
      <c r="P6996" s="12" t="n">
        <v>11.17</v>
      </c>
      <c r="Q6996" s="26"/>
    </row>
    <row r="6997" ht="22.5" customHeight="1">
      <c r="A6997" s="20"/>
      <c r="B6997" s="20"/>
      <c r="C6997" s="13"/>
      <c r="D6997" s="20"/>
      <c r="E6997" s="20"/>
      <c r="F6997" s="20"/>
      <c r="G6997" s="29"/>
      <c r="H6997" s="20"/>
      <c r="I6997" s="20"/>
      <c r="J6997" s="13" t="s">
        <v>128</v>
      </c>
      <c r="K6997" s="15" t="n">
        <v>24756</v>
      </c>
      <c r="L6997" s="15" t="n">
        <v>4350</v>
      </c>
      <c r="M6997" s="15" t="n">
        <v>89</v>
      </c>
      <c r="N6997" s="12" t="n">
        <v>0.01</v>
      </c>
      <c r="O6997" s="12" t="n">
        <v>0.39</v>
      </c>
      <c r="P6997" s="12" t="n">
        <v>34.44</v>
      </c>
      <c r="Q6997" s="26"/>
    </row>
    <row r="6998" ht="22.5" customHeight="1">
      <c r="A6998" s="20"/>
      <c r="B6998" s="20"/>
      <c r="C6998" s="13" t="n">
        <v>8670368</v>
      </c>
      <c r="D6998" s="13" t="s">
        <v>16</v>
      </c>
      <c r="E6998" s="13" t="s">
        <v>11</v>
      </c>
      <c r="F6998" s="13" t="s">
        <v>30</v>
      </c>
      <c r="G6998" s="24" t="n">
        <v>0.12</v>
      </c>
      <c r="H6998" s="13" t="n">
        <v>100</v>
      </c>
      <c r="I6998" s="21" t="n">
        <f>G6998*H6998*7</f>
        <v>84</v>
      </c>
      <c r="J6998" s="13" t="s">
        <v>126</v>
      </c>
      <c r="K6998" s="15" t="n">
        <v>192</v>
      </c>
      <c r="L6998" s="36" t="n">
        <v>18</v>
      </c>
      <c r="M6998" s="15" t="n">
        <v>1</v>
      </c>
      <c r="N6998" s="12" t="n">
        <v>0</v>
      </c>
      <c r="O6998" s="12" t="n">
        <v>0.1</v>
      </c>
      <c r="P6998" s="12" t="n">
        <v>0.1</v>
      </c>
      <c r="Q6998" s="23" t="n">
        <f>M7000/H6998</f>
        <v>0.04</v>
      </c>
    </row>
    <row r="6999" ht="22.5" customHeight="1">
      <c r="A6999" s="20"/>
      <c r="B6999" s="20"/>
      <c r="C6999" s="13"/>
      <c r="D6999" s="20"/>
      <c r="E6999" s="20"/>
      <c r="F6999" s="20"/>
      <c r="G6999" s="29"/>
      <c r="H6999" s="20"/>
      <c r="I6999" s="20"/>
      <c r="J6999" s="13" t="s">
        <v>127</v>
      </c>
      <c r="K6999" s="15" t="n">
        <v>225</v>
      </c>
      <c r="L6999" s="15" t="n">
        <v>21</v>
      </c>
      <c r="M6999" s="15" t="n">
        <v>1</v>
      </c>
      <c r="N6999" s="12" t="n">
        <v>0</v>
      </c>
      <c r="O6999" s="12" t="n">
        <v>0.12</v>
      </c>
      <c r="P6999" s="12" t="n">
        <v>0.12</v>
      </c>
      <c r="Q6999" s="26"/>
    </row>
    <row r="7000" ht="22.5" customHeight="1">
      <c r="A7000" s="20"/>
      <c r="B7000" s="20"/>
      <c r="C7000" s="13"/>
      <c r="D7000" s="20"/>
      <c r="E7000" s="20"/>
      <c r="F7000" s="20"/>
      <c r="G7000" s="29"/>
      <c r="H7000" s="20"/>
      <c r="I7000" s="20"/>
      <c r="J7000" s="13" t="s">
        <v>128</v>
      </c>
      <c r="K7000" s="15" t="n">
        <v>3320</v>
      </c>
      <c r="L7000" s="15" t="n">
        <v>251</v>
      </c>
      <c r="M7000" s="15" t="n">
        <v>4</v>
      </c>
      <c r="N7000" s="12" t="n">
        <v>0</v>
      </c>
      <c r="O7000" s="12" t="n">
        <v>0.3</v>
      </c>
      <c r="P7000" s="12" t="n">
        <v>0.98</v>
      </c>
      <c r="Q7000" s="26"/>
    </row>
    <row r="7001" ht="22.5" customHeight="1">
      <c r="A7001" s="20"/>
      <c r="B7001" s="20"/>
      <c r="C7001" s="13" t="n">
        <v>10514860</v>
      </c>
      <c r="D7001" s="13" t="s">
        <v>44</v>
      </c>
      <c r="E7001" s="13" t="s">
        <v>14</v>
      </c>
      <c r="F7001" s="13" t="s">
        <v>15</v>
      </c>
      <c r="G7001" s="24" t="n">
        <v>0.7</v>
      </c>
      <c r="H7001" s="13" t="n">
        <v>200</v>
      </c>
      <c r="I7001" s="21" t="n">
        <f>G7001*H7001*7</f>
        <v>980</v>
      </c>
      <c r="J7001" s="13" t="s">
        <v>126</v>
      </c>
      <c r="K7001" s="15" t="n">
        <v>293</v>
      </c>
      <c r="L7001" s="15" t="n">
        <v>63</v>
      </c>
      <c r="M7001" s="15" t="n">
        <v>0</v>
      </c>
      <c r="N7001" s="12" t="n">
        <v>0</v>
      </c>
      <c r="O7001" s="12" t="n">
        <v>0</v>
      </c>
      <c r="P7001" s="12" t="n">
        <v>0</v>
      </c>
      <c r="Q7001" s="23" t="n">
        <f>M7003/H7001</f>
        <v>1</v>
      </c>
    </row>
    <row r="7002" ht="22.5" customHeight="1">
      <c r="A7002" s="20"/>
      <c r="B7002" s="20"/>
      <c r="C7002" s="13"/>
      <c r="D7002" s="20"/>
      <c r="E7002" s="20"/>
      <c r="F7002" s="20"/>
      <c r="G7002" s="29"/>
      <c r="H7002" s="20"/>
      <c r="I7002" s="20"/>
      <c r="J7002" s="13" t="s">
        <v>127</v>
      </c>
      <c r="K7002" s="15" t="n">
        <v>15635</v>
      </c>
      <c r="L7002" s="15" t="n">
        <v>4801</v>
      </c>
      <c r="M7002" s="15" t="n">
        <v>41</v>
      </c>
      <c r="N7002" s="12" t="n">
        <v>0.006</v>
      </c>
      <c r="O7002" s="12" t="n">
        <v>0.7</v>
      </c>
      <c r="P7002" s="12" t="n">
        <v>28.7</v>
      </c>
      <c r="Q7002" s="26"/>
    </row>
    <row r="7003" ht="22.5" customHeight="1">
      <c r="A7003" s="20"/>
      <c r="B7003" s="20"/>
      <c r="C7003" s="13"/>
      <c r="D7003" s="20"/>
      <c r="E7003" s="20"/>
      <c r="F7003" s="20"/>
      <c r="G7003" s="29"/>
      <c r="H7003" s="20"/>
      <c r="I7003" s="20"/>
      <c r="J7003" s="13" t="s">
        <v>128</v>
      </c>
      <c r="K7003" s="15" t="n">
        <v>79600</v>
      </c>
      <c r="L7003" s="15" t="n">
        <v>22801</v>
      </c>
      <c r="M7003" s="15" t="n">
        <v>200</v>
      </c>
      <c r="N7003" s="12" t="n">
        <v>0.006</v>
      </c>
      <c r="O7003" s="12" t="n">
        <v>0.7</v>
      </c>
      <c r="P7003" s="12" t="n">
        <v>140</v>
      </c>
      <c r="Q7003" s="26"/>
    </row>
    <row r="7004" ht="22.5" customHeight="1">
      <c r="A7004" s="20"/>
      <c r="B7004" s="20"/>
      <c r="C7004" s="13" t="n">
        <v>91532857</v>
      </c>
      <c r="D7004" s="13" t="s">
        <v>47</v>
      </c>
      <c r="E7004" s="13" t="s">
        <v>14</v>
      </c>
      <c r="F7004" s="13" t="s">
        <v>12</v>
      </c>
      <c r="G7004" s="24" t="n">
        <v>0.23</v>
      </c>
      <c r="H7004" s="13" t="n">
        <v>100</v>
      </c>
      <c r="I7004" s="21" t="n">
        <f>G7004*H7004*7</f>
        <v>161</v>
      </c>
      <c r="J7004" s="13" t="s">
        <v>126</v>
      </c>
      <c r="K7004" s="15" t="n">
        <v>625</v>
      </c>
      <c r="L7004" s="15" t="n">
        <v>74</v>
      </c>
      <c r="M7004" s="15" t="n">
        <v>5</v>
      </c>
      <c r="N7004" s="12" t="n">
        <v>0.008</v>
      </c>
      <c r="O7004" s="12" t="n">
        <v>0.116</v>
      </c>
      <c r="P7004" s="12" t="n">
        <v>0.5809</v>
      </c>
      <c r="Q7004" s="23" t="n">
        <f>M7006/H7004</f>
        <v>1</v>
      </c>
    </row>
    <row r="7005" ht="22.5" customHeight="1">
      <c r="A7005" s="20"/>
      <c r="B7005" s="20"/>
      <c r="C7005" s="13"/>
      <c r="D7005" s="20"/>
      <c r="E7005" s="20"/>
      <c r="F7005" s="20"/>
      <c r="G7005" s="29"/>
      <c r="H7005" s="20"/>
      <c r="I7005" s="20"/>
      <c r="J7005" s="13" t="s">
        <v>127</v>
      </c>
      <c r="K7005" s="15" t="n">
        <v>4621</v>
      </c>
      <c r="L7005" s="15" t="n">
        <v>585</v>
      </c>
      <c r="M7005" s="15" t="n">
        <v>25</v>
      </c>
      <c r="N7005" s="12" t="n">
        <v>0.01</v>
      </c>
      <c r="O7005" s="12" t="n">
        <v>0.229</v>
      </c>
      <c r="P7005" s="12" t="n">
        <v>5.7337</v>
      </c>
      <c r="Q7005" s="26"/>
    </row>
    <row r="7006" ht="22.5" customHeight="1">
      <c r="A7006" s="20"/>
      <c r="B7006" s="20"/>
      <c r="C7006" s="13"/>
      <c r="D7006" s="20"/>
      <c r="E7006" s="20"/>
      <c r="F7006" s="20"/>
      <c r="G7006" s="29"/>
      <c r="H7006" s="20"/>
      <c r="I7006" s="20"/>
      <c r="J7006" s="13" t="s">
        <v>128</v>
      </c>
      <c r="K7006" s="15" t="n">
        <v>79668</v>
      </c>
      <c r="L7006" s="15" t="n">
        <v>3472</v>
      </c>
      <c r="M7006" s="15" t="n">
        <v>100</v>
      </c>
      <c r="N7006" s="12" t="n">
        <v>0.007</v>
      </c>
      <c r="O7006" s="12" t="n">
        <v>0.254</v>
      </c>
      <c r="P7006" s="12" t="n">
        <v>25.3521</v>
      </c>
      <c r="Q7006" s="26"/>
    </row>
    <row r="7007" ht="22.5" customHeight="1">
      <c r="A7007" s="20"/>
      <c r="B7007" s="20"/>
      <c r="C7007" s="13" t="n">
        <v>91534913</v>
      </c>
      <c r="D7007" s="13" t="s">
        <v>48</v>
      </c>
      <c r="E7007" s="13" t="s">
        <v>49</v>
      </c>
      <c r="F7007" s="13" t="s">
        <v>15</v>
      </c>
      <c r="G7007" s="24" t="n">
        <v>0.5</v>
      </c>
      <c r="H7007" s="13" t="n">
        <v>100</v>
      </c>
      <c r="I7007" s="21" t="n">
        <f>G7007*H7007*7</f>
        <v>350</v>
      </c>
      <c r="J7007" s="13" t="s">
        <v>126</v>
      </c>
      <c r="K7007" s="15" t="n">
        <v>0</v>
      </c>
      <c r="L7007" s="15" t="n">
        <v>0</v>
      </c>
      <c r="M7007" s="15" t="n">
        <v>0</v>
      </c>
      <c r="N7007" s="12" t="n">
        <v>0</v>
      </c>
      <c r="O7007" s="12" t="n">
        <v>0</v>
      </c>
      <c r="P7007" s="12" t="n">
        <v>0</v>
      </c>
      <c r="Q7007" s="23" t="n">
        <f>M7009/H7007</f>
        <v>0</v>
      </c>
    </row>
    <row r="7008" ht="22.5" customHeight="1">
      <c r="A7008" s="20"/>
      <c r="B7008" s="20"/>
      <c r="C7008" s="13"/>
      <c r="D7008" s="20"/>
      <c r="E7008" s="20"/>
      <c r="F7008" s="20"/>
      <c r="G7008" s="29"/>
      <c r="H7008" s="20"/>
      <c r="I7008" s="20"/>
      <c r="J7008" s="13" t="s">
        <v>127</v>
      </c>
      <c r="K7008" s="15" t="n">
        <v>6</v>
      </c>
      <c r="L7008" s="15" t="n">
        <v>1</v>
      </c>
      <c r="M7008" s="15" t="n">
        <v>0</v>
      </c>
      <c r="N7008" s="12" t="n">
        <v>0</v>
      </c>
      <c r="O7008" s="12" t="n">
        <v>0</v>
      </c>
      <c r="P7008" s="12" t="n">
        <v>0</v>
      </c>
      <c r="Q7008" s="26"/>
    </row>
    <row r="7009" ht="22.5" customHeight="1">
      <c r="A7009" s="20"/>
      <c r="B7009" s="20"/>
      <c r="C7009" s="13"/>
      <c r="D7009" s="20"/>
      <c r="E7009" s="20"/>
      <c r="F7009" s="20"/>
      <c r="G7009" s="29"/>
      <c r="H7009" s="20"/>
      <c r="I7009" s="20"/>
      <c r="J7009" s="13" t="s">
        <v>128</v>
      </c>
      <c r="K7009" s="15" t="n">
        <v>12</v>
      </c>
      <c r="L7009" s="15" t="n">
        <v>1</v>
      </c>
      <c r="M7009" s="15" t="n">
        <v>0</v>
      </c>
      <c r="N7009" s="12" t="n">
        <v>0</v>
      </c>
      <c r="O7009" s="12" t="n">
        <v>0</v>
      </c>
      <c r="P7009" s="12" t="n">
        <v>0</v>
      </c>
      <c r="Q7009" s="26"/>
    </row>
    <row r="7010" ht="22.5" customHeight="1">
      <c r="A7010" s="20"/>
      <c r="B7010" s="20"/>
      <c r="C7010" s="13" t="n">
        <v>91538336</v>
      </c>
      <c r="D7010" s="13" t="s">
        <v>98</v>
      </c>
      <c r="E7010" s="13" t="s">
        <v>32</v>
      </c>
      <c r="F7010" s="13" t="s">
        <v>15</v>
      </c>
      <c r="G7010" s="24" t="n">
        <v>0.25</v>
      </c>
      <c r="H7010" s="13" t="n">
        <v>100</v>
      </c>
      <c r="I7010" s="21" t="n">
        <f>G7010*H7010*7</f>
        <v>175</v>
      </c>
      <c r="J7010" s="13" t="s">
        <v>126</v>
      </c>
      <c r="K7010" s="15" t="n">
        <v>264</v>
      </c>
      <c r="L7010" s="15" t="n">
        <v>18</v>
      </c>
      <c r="M7010" s="15" t="n">
        <v>0</v>
      </c>
      <c r="N7010" s="12" t="n">
        <v>0</v>
      </c>
      <c r="O7010" s="12" t="n">
        <v>0</v>
      </c>
      <c r="P7010" s="12" t="n">
        <v>0</v>
      </c>
      <c r="Q7010" s="23" t="n">
        <f>M7012/H7010</f>
        <v>0.05</v>
      </c>
    </row>
    <row r="7011" ht="22.5" customHeight="1">
      <c r="A7011" s="20"/>
      <c r="B7011" s="20"/>
      <c r="C7011" s="13"/>
      <c r="D7011" s="20"/>
      <c r="E7011" s="20"/>
      <c r="F7011" s="20"/>
      <c r="G7011" s="29"/>
      <c r="H7011" s="20"/>
      <c r="I7011" s="20"/>
      <c r="J7011" s="13" t="s">
        <v>127</v>
      </c>
      <c r="K7011" s="15" t="n">
        <v>7468</v>
      </c>
      <c r="L7011" s="15" t="n">
        <v>566</v>
      </c>
      <c r="M7011" s="15" t="n">
        <v>1</v>
      </c>
      <c r="N7011" s="12" t="n">
        <v>0.001</v>
      </c>
      <c r="O7011" s="12" t="n">
        <v>0.8</v>
      </c>
      <c r="P7011" s="12" t="n">
        <v>0.8</v>
      </c>
      <c r="Q7011" s="26"/>
    </row>
    <row r="7012" ht="22.5" customHeight="1">
      <c r="A7012" s="20"/>
      <c r="B7012" s="20"/>
      <c r="C7012" s="13"/>
      <c r="D7012" s="20"/>
      <c r="E7012" s="20"/>
      <c r="F7012" s="20"/>
      <c r="G7012" s="29"/>
      <c r="H7012" s="20"/>
      <c r="I7012" s="20"/>
      <c r="J7012" s="13" t="s">
        <v>128</v>
      </c>
      <c r="K7012" s="15" t="n">
        <v>29348</v>
      </c>
      <c r="L7012" s="15" t="n">
        <v>1567</v>
      </c>
      <c r="M7012" s="15" t="n">
        <v>5</v>
      </c>
      <c r="N7012" s="12" t="n">
        <v>0.003</v>
      </c>
      <c r="O7012" s="12" t="n">
        <v>0.8</v>
      </c>
      <c r="P7012" s="12" t="n">
        <v>4</v>
      </c>
      <c r="Q7012" s="26"/>
    </row>
    <row r="7013" ht="22.5" customHeight="1">
      <c r="A7013" s="20"/>
      <c r="B7013" s="20"/>
      <c r="C7013" s="13" t="n">
        <v>91533906</v>
      </c>
      <c r="D7013" s="13" t="s">
        <v>50</v>
      </c>
      <c r="E7013" s="13" t="s">
        <v>51</v>
      </c>
      <c r="F7013" s="13" t="s">
        <v>15</v>
      </c>
      <c r="G7013" s="24" t="n">
        <v>0.5</v>
      </c>
      <c r="H7013" s="13" t="n">
        <v>100</v>
      </c>
      <c r="I7013" s="21" t="n">
        <f>G7013*H7013*7</f>
        <v>350</v>
      </c>
      <c r="J7013" s="13" t="s">
        <v>126</v>
      </c>
      <c r="K7013" s="15" t="n">
        <v>0</v>
      </c>
      <c r="L7013" s="15" t="n">
        <v>0</v>
      </c>
      <c r="M7013" s="15" t="n">
        <v>0</v>
      </c>
      <c r="N7013" s="12" t="n">
        <v>0</v>
      </c>
      <c r="O7013" s="12" t="n">
        <v>0</v>
      </c>
      <c r="P7013" s="12" t="n">
        <v>0</v>
      </c>
      <c r="Q7013" s="23" t="n">
        <f>M7015/H7013</f>
        <v>0</v>
      </c>
    </row>
    <row r="7014" ht="22.5" customHeight="1">
      <c r="A7014" s="20"/>
      <c r="B7014" s="20"/>
      <c r="C7014" s="13"/>
      <c r="D7014" s="20"/>
      <c r="E7014" s="20"/>
      <c r="F7014" s="20"/>
      <c r="G7014" s="29"/>
      <c r="H7014" s="20"/>
      <c r="I7014" s="20"/>
      <c r="J7014" s="13" t="s">
        <v>127</v>
      </c>
      <c r="K7014" s="15" t="n">
        <v>2</v>
      </c>
      <c r="L7014" s="15" t="n">
        <v>0</v>
      </c>
      <c r="M7014" s="15" t="n">
        <v>0</v>
      </c>
      <c r="N7014" s="12" t="n">
        <v>0</v>
      </c>
      <c r="O7014" s="12" t="n">
        <v>0</v>
      </c>
      <c r="P7014" s="12" t="n">
        <v>0</v>
      </c>
      <c r="Q7014" s="26"/>
    </row>
    <row r="7015" ht="22.5" customHeight="1">
      <c r="A7015" s="20"/>
      <c r="B7015" s="20"/>
      <c r="C7015" s="13"/>
      <c r="D7015" s="20"/>
      <c r="E7015" s="20"/>
      <c r="F7015" s="20"/>
      <c r="G7015" s="29"/>
      <c r="H7015" s="20"/>
      <c r="I7015" s="20"/>
      <c r="J7015" s="13" t="s">
        <v>128</v>
      </c>
      <c r="K7015" s="15" t="n">
        <v>2</v>
      </c>
      <c r="L7015" s="15" t="n">
        <v>0</v>
      </c>
      <c r="M7015" s="15" t="n">
        <v>0</v>
      </c>
      <c r="N7015" s="12" t="n">
        <v>0</v>
      </c>
      <c r="O7015" s="12" t="n">
        <v>0</v>
      </c>
      <c r="P7015" s="12" t="n">
        <v>0</v>
      </c>
      <c r="Q7015" s="26"/>
    </row>
    <row r="7016" ht="22.5" customHeight="1">
      <c r="A7016" s="20"/>
      <c r="B7016" s="20"/>
      <c r="C7016" s="13" t="n">
        <v>91538334</v>
      </c>
      <c r="D7016" s="13" t="s">
        <v>98</v>
      </c>
      <c r="E7016" s="13" t="s">
        <v>18</v>
      </c>
      <c r="F7016" s="13" t="s">
        <v>15</v>
      </c>
      <c r="G7016" s="24" t="n">
        <v>0.5</v>
      </c>
      <c r="H7016" s="13" t="n">
        <v>100</v>
      </c>
      <c r="I7016" s="21" t="n">
        <f>G7016*H7016*7</f>
        <v>350</v>
      </c>
      <c r="J7016" s="13" t="s">
        <v>126</v>
      </c>
      <c r="K7016" s="15" t="n">
        <v>722</v>
      </c>
      <c r="L7016" s="15" t="n">
        <v>109</v>
      </c>
      <c r="M7016" s="15" t="n">
        <v>0</v>
      </c>
      <c r="N7016" s="12" t="n">
        <v>0</v>
      </c>
      <c r="O7016" s="12" t="n">
        <v>0</v>
      </c>
      <c r="P7016" s="12" t="n">
        <v>0</v>
      </c>
      <c r="Q7016" s="23" t="n">
        <f>M7018/H7016</f>
        <v>0.66</v>
      </c>
    </row>
    <row r="7017" ht="22.5" customHeight="1">
      <c r="A7017" s="20"/>
      <c r="B7017" s="20"/>
      <c r="C7017" s="13"/>
      <c r="D7017" s="20"/>
      <c r="E7017" s="20"/>
      <c r="F7017" s="20"/>
      <c r="G7017" s="29"/>
      <c r="H7017" s="20"/>
      <c r="I7017" s="20"/>
      <c r="J7017" s="13" t="s">
        <v>127</v>
      </c>
      <c r="K7017" s="15" t="n">
        <v>14945</v>
      </c>
      <c r="L7017" s="15" t="n">
        <v>2507</v>
      </c>
      <c r="M7017" s="15" t="n">
        <v>26</v>
      </c>
      <c r="N7017" s="12" t="n">
        <v>0.008</v>
      </c>
      <c r="O7017" s="12" t="n">
        <v>0.8</v>
      </c>
      <c r="P7017" s="12" t="n">
        <v>20.8</v>
      </c>
      <c r="Q7017" s="26"/>
    </row>
    <row r="7018" ht="22.5" customHeight="1">
      <c r="A7018" s="20"/>
      <c r="B7018" s="20"/>
      <c r="C7018" s="13"/>
      <c r="D7018" s="20"/>
      <c r="E7018" s="20"/>
      <c r="F7018" s="20"/>
      <c r="G7018" s="29"/>
      <c r="H7018" s="20"/>
      <c r="I7018" s="20"/>
      <c r="J7018" s="13" t="s">
        <v>128</v>
      </c>
      <c r="K7018" s="15" t="n">
        <v>53536</v>
      </c>
      <c r="L7018" s="15" t="n">
        <v>7861</v>
      </c>
      <c r="M7018" s="15" t="n">
        <v>66</v>
      </c>
      <c r="N7018" s="12" t="n">
        <v>0.007</v>
      </c>
      <c r="O7018" s="12" t="n">
        <v>0.8</v>
      </c>
      <c r="P7018" s="12" t="n">
        <v>52.8</v>
      </c>
      <c r="Q7018" s="26"/>
    </row>
    <row r="7019" ht="22.5" customHeight="1">
      <c r="A7019" s="20"/>
      <c r="B7019" s="20"/>
      <c r="C7019" s="13" t="n">
        <v>91545519</v>
      </c>
      <c r="D7019" s="13" t="s">
        <v>52</v>
      </c>
      <c r="E7019" s="13" t="s">
        <v>46</v>
      </c>
      <c r="F7019" s="13" t="s">
        <v>15</v>
      </c>
      <c r="G7019" s="24" t="n">
        <v>0.2</v>
      </c>
      <c r="H7019" s="13" t="n">
        <v>100</v>
      </c>
      <c r="I7019" s="21" t="n">
        <f>G7019*H7019*7</f>
        <v>140</v>
      </c>
      <c r="J7019" s="13" t="s">
        <v>126</v>
      </c>
      <c r="K7019" s="15" t="n">
        <v>164</v>
      </c>
      <c r="L7019" s="15" t="n">
        <v>9</v>
      </c>
      <c r="M7019" s="15" t="n">
        <v>1</v>
      </c>
      <c r="N7019" s="12" t="n">
        <v>0.022</v>
      </c>
      <c r="O7019" s="12" t="n">
        <v>0.2</v>
      </c>
      <c r="P7019" s="12" t="n">
        <v>0.2</v>
      </c>
      <c r="Q7019" s="23" t="n">
        <f>M7021/H7019</f>
        <v>0.5</v>
      </c>
    </row>
    <row r="7020" ht="22.5" customHeight="1">
      <c r="A7020" s="20"/>
      <c r="B7020" s="20"/>
      <c r="C7020" s="13"/>
      <c r="D7020" s="20"/>
      <c r="E7020" s="20"/>
      <c r="F7020" s="20"/>
      <c r="G7020" s="29"/>
      <c r="H7020" s="20"/>
      <c r="I7020" s="20"/>
      <c r="J7020" s="13" t="s">
        <v>127</v>
      </c>
      <c r="K7020" s="15" t="n">
        <v>11771</v>
      </c>
      <c r="L7020" s="15" t="n">
        <v>1694</v>
      </c>
      <c r="M7020" s="15" t="n">
        <v>50</v>
      </c>
      <c r="N7020" s="12" t="n">
        <v>0.006</v>
      </c>
      <c r="O7020" s="12" t="n">
        <v>0.2</v>
      </c>
      <c r="P7020" s="12" t="n">
        <v>10</v>
      </c>
      <c r="Q7020" s="26"/>
    </row>
    <row r="7021" ht="22.5" customHeight="1">
      <c r="A7021" s="20"/>
      <c r="B7021" s="20"/>
      <c r="C7021" s="13"/>
      <c r="D7021" s="20"/>
      <c r="E7021" s="20"/>
      <c r="F7021" s="20"/>
      <c r="G7021" s="29"/>
      <c r="H7021" s="20"/>
      <c r="I7021" s="20"/>
      <c r="J7021" s="13" t="s">
        <v>128</v>
      </c>
      <c r="K7021" s="15" t="n">
        <v>23165</v>
      </c>
      <c r="L7021" s="15" t="n">
        <v>2927</v>
      </c>
      <c r="M7021" s="15" t="n">
        <v>50</v>
      </c>
      <c r="N7021" s="12" t="n">
        <v>0.003</v>
      </c>
      <c r="O7021" s="12" t="n">
        <v>0.2</v>
      </c>
      <c r="P7021" s="12" t="n">
        <v>10</v>
      </c>
      <c r="Q7021" s="26"/>
    </row>
    <row r="7022" ht="22.5" customHeight="1">
      <c r="A7022" s="20"/>
      <c r="B7022" s="20"/>
      <c r="C7022" s="13" t="n">
        <v>91551388</v>
      </c>
      <c r="D7022" s="13" t="s">
        <v>53</v>
      </c>
      <c r="E7022" s="13" t="s">
        <v>54</v>
      </c>
      <c r="F7022" s="13" t="s">
        <v>12</v>
      </c>
      <c r="G7022" s="24" t="n">
        <v>0.5</v>
      </c>
      <c r="H7022" s="13" t="n">
        <v>50</v>
      </c>
      <c r="I7022" s="21" t="n">
        <f>G7022*H7022*7</f>
        <v>175</v>
      </c>
      <c r="J7022" s="13" t="s">
        <v>126</v>
      </c>
      <c r="K7022" s="15" t="n">
        <v>453</v>
      </c>
      <c r="L7022" s="15" t="n">
        <v>217</v>
      </c>
      <c r="M7022" s="15" t="n">
        <v>21</v>
      </c>
      <c r="N7022" s="12" t="n">
        <v>0.03</v>
      </c>
      <c r="O7022" s="12" t="n">
        <v>0.31</v>
      </c>
      <c r="P7022" s="12" t="n">
        <v>6.517</v>
      </c>
      <c r="Q7022" s="23" t="n">
        <f>M7024/H7022</f>
        <v>0.8</v>
      </c>
    </row>
    <row r="7023" ht="22.5" customHeight="1">
      <c r="A7023" s="20"/>
      <c r="B7023" s="20"/>
      <c r="C7023" s="13"/>
      <c r="D7023" s="20"/>
      <c r="E7023" s="20"/>
      <c r="F7023" s="20"/>
      <c r="G7023" s="29"/>
      <c r="H7023" s="20"/>
      <c r="I7023" s="20"/>
      <c r="J7023" s="13" t="s">
        <v>127</v>
      </c>
      <c r="K7023" s="15" t="n">
        <v>2446</v>
      </c>
      <c r="L7023" s="15" t="n">
        <v>971</v>
      </c>
      <c r="M7023" s="15" t="n">
        <v>40</v>
      </c>
      <c r="N7023" s="12" t="n">
        <v>0.028</v>
      </c>
      <c r="O7023" s="12" t="n">
        <v>0.685</v>
      </c>
      <c r="P7023" s="12" t="n">
        <v>27.4066</v>
      </c>
      <c r="Q7023" s="26"/>
    </row>
    <row r="7024" ht="22.5" customHeight="1">
      <c r="A7024" s="20"/>
      <c r="B7024" s="20"/>
      <c r="C7024" s="13"/>
      <c r="D7024" s="20"/>
      <c r="E7024" s="20"/>
      <c r="F7024" s="20"/>
      <c r="G7024" s="29"/>
      <c r="H7024" s="20"/>
      <c r="I7024" s="20"/>
      <c r="J7024" s="13" t="s">
        <v>128</v>
      </c>
      <c r="K7024" s="15" t="n">
        <v>5089</v>
      </c>
      <c r="L7024" s="15" t="n">
        <v>1475</v>
      </c>
      <c r="M7024" s="15" t="n">
        <v>40</v>
      </c>
      <c r="N7024" s="12" t="n">
        <v>0.024</v>
      </c>
      <c r="O7024" s="12" t="n">
        <v>0.877</v>
      </c>
      <c r="P7024" s="12" t="n">
        <v>35.0917</v>
      </c>
      <c r="Q7024" s="26"/>
    </row>
    <row r="7025" ht="22.5" customHeight="1">
      <c r="A7025" s="20"/>
      <c r="B7025" s="20"/>
      <c r="C7025" s="13" t="n">
        <v>91550293</v>
      </c>
      <c r="D7025" s="13" t="s">
        <v>55</v>
      </c>
      <c r="E7025" s="13" t="s">
        <v>56</v>
      </c>
      <c r="F7025" s="13" t="s">
        <v>15</v>
      </c>
      <c r="G7025" s="24" t="n">
        <v>0.35</v>
      </c>
      <c r="H7025" s="13" t="n">
        <v>66</v>
      </c>
      <c r="I7025" s="21" t="n">
        <f>G7025*H7025*7</f>
        <v>161.7</v>
      </c>
      <c r="J7025" s="13" t="s">
        <v>126</v>
      </c>
      <c r="K7025" s="15" t="n">
        <v>305</v>
      </c>
      <c r="L7025" s="15" t="n">
        <v>48</v>
      </c>
      <c r="M7025" s="15" t="n">
        <v>0</v>
      </c>
      <c r="N7025" s="12" t="n">
        <v>0</v>
      </c>
      <c r="O7025" s="12" t="n">
        <v>0</v>
      </c>
      <c r="P7025" s="12" t="n">
        <v>0</v>
      </c>
      <c r="Q7025" s="23" t="n">
        <f>M7027/H7025</f>
        <v>0.53030303030303</v>
      </c>
    </row>
    <row r="7026" ht="22.5" customHeight="1">
      <c r="A7026" s="20"/>
      <c r="B7026" s="20"/>
      <c r="C7026" s="13"/>
      <c r="D7026" s="20"/>
      <c r="E7026" s="20"/>
      <c r="F7026" s="20"/>
      <c r="G7026" s="29"/>
      <c r="H7026" s="20"/>
      <c r="I7026" s="20"/>
      <c r="J7026" s="13" t="s">
        <v>127</v>
      </c>
      <c r="K7026" s="15" t="n">
        <v>15057</v>
      </c>
      <c r="L7026" s="15" t="n">
        <v>2802</v>
      </c>
      <c r="M7026" s="15" t="n">
        <v>5</v>
      </c>
      <c r="N7026" s="12" t="n">
        <v>0.001</v>
      </c>
      <c r="O7026" s="12" t="n">
        <v>0.35</v>
      </c>
      <c r="P7026" s="12" t="n">
        <v>1.75</v>
      </c>
      <c r="Q7026" s="26"/>
    </row>
    <row r="7027" ht="22.5" customHeight="1">
      <c r="A7027" s="20"/>
      <c r="B7027" s="20"/>
      <c r="C7027" s="13"/>
      <c r="D7027" s="20"/>
      <c r="E7027" s="20"/>
      <c r="F7027" s="20"/>
      <c r="G7027" s="29"/>
      <c r="H7027" s="20"/>
      <c r="I7027" s="20"/>
      <c r="J7027" s="13" t="s">
        <v>128</v>
      </c>
      <c r="K7027" s="15" t="n">
        <v>86855</v>
      </c>
      <c r="L7027" s="15" t="n">
        <v>13073</v>
      </c>
      <c r="M7027" s="15" t="n">
        <v>35</v>
      </c>
      <c r="N7027" s="12" t="n">
        <v>0.001</v>
      </c>
      <c r="O7027" s="12" t="n">
        <v>0.35</v>
      </c>
      <c r="P7027" s="12" t="n">
        <v>12.25</v>
      </c>
      <c r="Q7027" s="26"/>
    </row>
    <row r="7028" ht="22.5" customHeight="1">
      <c r="A7028" s="20"/>
      <c r="B7028" s="20"/>
      <c r="C7028" s="13" t="n">
        <v>91550294</v>
      </c>
      <c r="D7028" s="13" t="s">
        <v>96</v>
      </c>
      <c r="E7028" s="13" t="s">
        <v>54</v>
      </c>
      <c r="F7028" s="13" t="s">
        <v>15</v>
      </c>
      <c r="G7028" s="24" t="n">
        <v>0.8</v>
      </c>
      <c r="H7028" s="13" t="n">
        <v>30</v>
      </c>
      <c r="I7028" s="21" t="n">
        <f>G7028*H7028*7</f>
        <v>168</v>
      </c>
      <c r="J7028" s="13" t="s">
        <v>126</v>
      </c>
      <c r="K7028" s="15" t="n">
        <v>77</v>
      </c>
      <c r="L7028" s="15" t="n">
        <v>0</v>
      </c>
      <c r="M7028" s="15" t="n">
        <v>0</v>
      </c>
      <c r="N7028" s="12" t="n">
        <v>0</v>
      </c>
      <c r="O7028" s="12" t="n">
        <v>0</v>
      </c>
      <c r="P7028" s="12" t="n">
        <v>0</v>
      </c>
      <c r="Q7028" s="23" t="n">
        <f>M7030/H7028</f>
        <v>0</v>
      </c>
    </row>
    <row r="7029" ht="22.5" customHeight="1">
      <c r="A7029" s="20"/>
      <c r="B7029" s="20"/>
      <c r="C7029" s="13"/>
      <c r="D7029" s="20"/>
      <c r="E7029" s="20"/>
      <c r="F7029" s="20"/>
      <c r="G7029" s="29"/>
      <c r="H7029" s="20"/>
      <c r="I7029" s="20"/>
      <c r="J7029" s="13" t="s">
        <v>127</v>
      </c>
      <c r="K7029" s="15" t="n">
        <v>3179</v>
      </c>
      <c r="L7029" s="15" t="n">
        <v>37</v>
      </c>
      <c r="M7029" s="15" t="n">
        <v>0</v>
      </c>
      <c r="N7029" s="12" t="n">
        <v>0</v>
      </c>
      <c r="O7029" s="12" t="n">
        <v>0</v>
      </c>
      <c r="P7029" s="12" t="n">
        <v>0</v>
      </c>
      <c r="Q7029" s="26"/>
    </row>
    <row r="7030" ht="22.5" customHeight="1">
      <c r="A7030" s="20"/>
      <c r="B7030" s="20"/>
      <c r="C7030" s="13"/>
      <c r="D7030" s="20"/>
      <c r="E7030" s="20"/>
      <c r="F7030" s="20"/>
      <c r="G7030" s="29"/>
      <c r="H7030" s="20"/>
      <c r="I7030" s="20"/>
      <c r="J7030" s="13" t="s">
        <v>128</v>
      </c>
      <c r="K7030" s="15" t="n">
        <v>7301</v>
      </c>
      <c r="L7030" s="15" t="n">
        <v>156</v>
      </c>
      <c r="M7030" s="15" t="n">
        <v>0</v>
      </c>
      <c r="N7030" s="12" t="n">
        <v>0</v>
      </c>
      <c r="O7030" s="12" t="n">
        <v>0</v>
      </c>
      <c r="P7030" s="12" t="n">
        <v>0</v>
      </c>
      <c r="Q7030" s="26"/>
    </row>
    <row r="7031" ht="22.5" customHeight="1">
      <c r="A7031" s="20"/>
      <c r="B7031" s="20"/>
      <c r="C7031" s="13" t="n">
        <v>9333145</v>
      </c>
      <c r="D7031" s="13" t="s">
        <v>57</v>
      </c>
      <c r="E7031" s="13" t="s">
        <v>14</v>
      </c>
      <c r="F7031" s="13" t="s">
        <v>26</v>
      </c>
      <c r="G7031" s="24" t="n">
        <v>0.38</v>
      </c>
      <c r="H7031" s="13" t="n">
        <v>200</v>
      </c>
      <c r="I7031" s="21" t="n">
        <f>G7031*H7031*7</f>
        <v>532</v>
      </c>
      <c r="J7031" s="13" t="s">
        <v>126</v>
      </c>
      <c r="K7031" s="15" t="n">
        <v>42750</v>
      </c>
      <c r="L7031" s="15" t="n">
        <v>206</v>
      </c>
      <c r="M7031" s="15" t="n">
        <v>10</v>
      </c>
      <c r="N7031" s="12" t="n">
        <v>0.01</v>
      </c>
      <c r="O7031" s="12" t="n">
        <v>0.26</v>
      </c>
      <c r="P7031" s="12" t="n">
        <v>2.58</v>
      </c>
      <c r="Q7031" s="23" t="n">
        <f>M7033/H7031</f>
        <v>0.91</v>
      </c>
    </row>
    <row r="7032" ht="22.5" customHeight="1">
      <c r="A7032" s="20"/>
      <c r="B7032" s="20"/>
      <c r="C7032" s="13"/>
      <c r="D7032" s="20"/>
      <c r="E7032" s="20"/>
      <c r="F7032" s="20"/>
      <c r="G7032" s="29"/>
      <c r="H7032" s="20"/>
      <c r="I7032" s="20"/>
      <c r="J7032" s="13" t="s">
        <v>127</v>
      </c>
      <c r="K7032" s="15" t="n">
        <v>307090</v>
      </c>
      <c r="L7032" s="15" t="n">
        <v>1341</v>
      </c>
      <c r="M7032" s="15" t="n">
        <v>73</v>
      </c>
      <c r="N7032" s="12" t="n">
        <v>0.01</v>
      </c>
      <c r="O7032" s="12" t="n">
        <v>0.27</v>
      </c>
      <c r="P7032" s="12" t="n">
        <v>19.76</v>
      </c>
      <c r="Q7032" s="26"/>
    </row>
    <row r="7033" ht="22.5" customHeight="1">
      <c r="A7033" s="20"/>
      <c r="B7033" s="20"/>
      <c r="C7033" s="13"/>
      <c r="D7033" s="20"/>
      <c r="E7033" s="20"/>
      <c r="F7033" s="20"/>
      <c r="G7033" s="29"/>
      <c r="H7033" s="20"/>
      <c r="I7033" s="20"/>
      <c r="J7033" s="13" t="s">
        <v>128</v>
      </c>
      <c r="K7033" s="15" t="n">
        <v>993263</v>
      </c>
      <c r="L7033" s="15" t="n">
        <v>3167</v>
      </c>
      <c r="M7033" s="15" t="n">
        <v>182</v>
      </c>
      <c r="N7033" s="12" t="n">
        <v>0.02</v>
      </c>
      <c r="O7033" s="12" t="n">
        <v>0.31</v>
      </c>
      <c r="P7033" s="12" t="n">
        <v>55.74</v>
      </c>
      <c r="Q7033" s="26"/>
    </row>
    <row r="7034" ht="22.5" customHeight="1">
      <c r="A7034" s="20"/>
      <c r="B7034" s="20"/>
      <c r="C7034" s="13" t="n">
        <v>91555309</v>
      </c>
      <c r="D7034" s="13" t="s">
        <v>52</v>
      </c>
      <c r="E7034" s="13" t="s">
        <v>36</v>
      </c>
      <c r="F7034" s="13" t="s">
        <v>15</v>
      </c>
      <c r="G7034" s="24" t="n">
        <v>1</v>
      </c>
      <c r="H7034" s="13" t="n">
        <v>50</v>
      </c>
      <c r="I7034" s="21" t="n">
        <f>G7034*H7034*7</f>
        <v>350</v>
      </c>
      <c r="J7034" s="13" t="s">
        <v>126</v>
      </c>
      <c r="K7034" s="15" t="n">
        <v>1</v>
      </c>
      <c r="L7034" s="15" t="n">
        <v>1</v>
      </c>
      <c r="M7034" s="15" t="n">
        <v>0</v>
      </c>
      <c r="N7034" s="12" t="n">
        <v>0</v>
      </c>
      <c r="O7034" s="12" t="n">
        <v>0</v>
      </c>
      <c r="P7034" s="12" t="n">
        <v>0</v>
      </c>
      <c r="Q7034" s="23" t="n">
        <f>M7036/H7034</f>
        <v>0</v>
      </c>
    </row>
    <row r="7035" ht="22.5" customHeight="1">
      <c r="A7035" s="20"/>
      <c r="B7035" s="20"/>
      <c r="C7035" s="13"/>
      <c r="D7035" s="20"/>
      <c r="E7035" s="20"/>
      <c r="F7035" s="20"/>
      <c r="G7035" s="29"/>
      <c r="H7035" s="20"/>
      <c r="I7035" s="20"/>
      <c r="J7035" s="13" t="s">
        <v>127</v>
      </c>
      <c r="K7035" s="15" t="n">
        <v>2</v>
      </c>
      <c r="L7035" s="15" t="n">
        <v>2</v>
      </c>
      <c r="M7035" s="15" t="n">
        <v>0</v>
      </c>
      <c r="N7035" s="12" t="n">
        <v>0</v>
      </c>
      <c r="O7035" s="12" t="n">
        <v>0</v>
      </c>
      <c r="P7035" s="12" t="n">
        <v>0</v>
      </c>
      <c r="Q7035" s="26"/>
    </row>
    <row r="7036" ht="22.5" customHeight="1">
      <c r="A7036" s="20"/>
      <c r="B7036" s="20"/>
      <c r="C7036" s="13"/>
      <c r="D7036" s="20"/>
      <c r="E7036" s="20"/>
      <c r="F7036" s="20"/>
      <c r="G7036" s="29"/>
      <c r="H7036" s="20"/>
      <c r="I7036" s="20"/>
      <c r="J7036" s="13" t="s">
        <v>128</v>
      </c>
      <c r="K7036" s="15" t="n">
        <v>3</v>
      </c>
      <c r="L7036" s="15" t="n">
        <v>3</v>
      </c>
      <c r="M7036" s="15" t="n">
        <v>0</v>
      </c>
      <c r="N7036" s="12" t="n">
        <v>0</v>
      </c>
      <c r="O7036" s="12" t="n">
        <v>0</v>
      </c>
      <c r="P7036" s="12" t="n">
        <v>0</v>
      </c>
      <c r="Q7036" s="26"/>
    </row>
    <row r="7037" ht="22.5" customHeight="1">
      <c r="A7037" s="20"/>
      <c r="B7037" s="20"/>
      <c r="C7037" s="13" t="n">
        <v>91554853</v>
      </c>
      <c r="D7037" s="13" t="s">
        <v>52</v>
      </c>
      <c r="E7037" s="13" t="s">
        <v>36</v>
      </c>
      <c r="F7037" s="13" t="s">
        <v>21</v>
      </c>
      <c r="G7037" s="24" t="n">
        <v>0.1</v>
      </c>
      <c r="H7037" s="13" t="n">
        <v>200</v>
      </c>
      <c r="I7037" s="21" t="n">
        <f>G7037*H7037*7</f>
        <v>140</v>
      </c>
      <c r="J7037" s="13" t="s">
        <v>126</v>
      </c>
      <c r="K7037" s="15" t="n">
        <v>0</v>
      </c>
      <c r="L7037" s="15" t="n">
        <v>0</v>
      </c>
      <c r="M7037" s="15" t="n">
        <v>0</v>
      </c>
      <c r="N7037" s="12" t="n">
        <v>0</v>
      </c>
      <c r="O7037" s="12" t="n">
        <v>0</v>
      </c>
      <c r="P7037" s="12" t="n">
        <v>0</v>
      </c>
      <c r="Q7037" s="23" t="n">
        <f>M7039/H7037</f>
        <v>0.005</v>
      </c>
    </row>
    <row r="7038" ht="22.5" customHeight="1">
      <c r="A7038" s="20"/>
      <c r="B7038" s="20"/>
      <c r="C7038" s="13"/>
      <c r="D7038" s="20"/>
      <c r="E7038" s="20"/>
      <c r="F7038" s="20"/>
      <c r="G7038" s="29"/>
      <c r="H7038" s="20"/>
      <c r="I7038" s="20"/>
      <c r="J7038" s="13" t="s">
        <v>127</v>
      </c>
      <c r="K7038" s="15" t="n">
        <v>13574</v>
      </c>
      <c r="L7038" s="15" t="n">
        <v>90</v>
      </c>
      <c r="M7038" s="17" t="n">
        <v>1</v>
      </c>
      <c r="N7038" s="12" t="n">
        <v>0</v>
      </c>
      <c r="O7038" s="12" t="n">
        <v>0.3</v>
      </c>
      <c r="P7038" s="12" t="n">
        <v>0.3</v>
      </c>
      <c r="Q7038" s="26"/>
    </row>
    <row r="7039" ht="22.5" customHeight="1">
      <c r="A7039" s="20"/>
      <c r="B7039" s="20"/>
      <c r="C7039" s="13"/>
      <c r="D7039" s="20"/>
      <c r="E7039" s="20"/>
      <c r="F7039" s="20"/>
      <c r="G7039" s="29"/>
      <c r="H7039" s="20"/>
      <c r="I7039" s="20"/>
      <c r="J7039" s="13" t="s">
        <v>128</v>
      </c>
      <c r="K7039" s="15" t="n">
        <v>58422</v>
      </c>
      <c r="L7039" s="15" t="n">
        <v>330</v>
      </c>
      <c r="M7039" s="17" t="n">
        <v>1</v>
      </c>
      <c r="N7039" s="12" t="n">
        <v>0</v>
      </c>
      <c r="O7039" s="12" t="n">
        <v>0.3</v>
      </c>
      <c r="P7039" s="12" t="n">
        <v>0.3</v>
      </c>
      <c r="Q7039" s="26"/>
    </row>
    <row r="7040" ht="22.5" customHeight="1">
      <c r="A7040" s="20"/>
      <c r="B7040" s="20"/>
      <c r="C7040" s="13" t="n">
        <v>91557347</v>
      </c>
      <c r="D7040" s="13" t="s">
        <v>58</v>
      </c>
      <c r="E7040" s="13" t="s">
        <v>14</v>
      </c>
      <c r="F7040" s="13" t="s">
        <v>15</v>
      </c>
      <c r="G7040" s="24" t="n">
        <v>0.5</v>
      </c>
      <c r="H7040" s="13" t="n">
        <v>50</v>
      </c>
      <c r="I7040" s="21" t="n">
        <f>G7040*H7040*7</f>
        <v>175</v>
      </c>
      <c r="J7040" s="13" t="s">
        <v>126</v>
      </c>
      <c r="K7040" s="15" t="n">
        <v>345</v>
      </c>
      <c r="L7040" s="15" t="n">
        <v>2</v>
      </c>
      <c r="M7040" s="15" t="n">
        <v>0</v>
      </c>
      <c r="N7040" s="12" t="n">
        <v>0</v>
      </c>
      <c r="O7040" s="12" t="n">
        <v>0</v>
      </c>
      <c r="P7040" s="12" t="n">
        <v>0</v>
      </c>
      <c r="Q7040" s="23" t="n">
        <f>M7042/H7040</f>
        <v>0.16</v>
      </c>
    </row>
    <row r="7041" ht="22.5" customHeight="1">
      <c r="A7041" s="20"/>
      <c r="B7041" s="20"/>
      <c r="C7041" s="13"/>
      <c r="D7041" s="20"/>
      <c r="E7041" s="20"/>
      <c r="F7041" s="20"/>
      <c r="G7041" s="29"/>
      <c r="H7041" s="20"/>
      <c r="I7041" s="20"/>
      <c r="J7041" s="13" t="s">
        <v>127</v>
      </c>
      <c r="K7041" s="15" t="n">
        <v>11634</v>
      </c>
      <c r="L7041" s="15" t="n">
        <v>439</v>
      </c>
      <c r="M7041" s="15" t="n">
        <v>4</v>
      </c>
      <c r="N7041" s="12" t="n">
        <v>0.007</v>
      </c>
      <c r="O7041" s="12" t="n">
        <v>0.8</v>
      </c>
      <c r="P7041" s="12" t="n">
        <v>3.2</v>
      </c>
      <c r="Q7041" s="26"/>
    </row>
    <row r="7042" ht="22.5" customHeight="1">
      <c r="A7042" s="20"/>
      <c r="B7042" s="20"/>
      <c r="C7042" s="13"/>
      <c r="D7042" s="20"/>
      <c r="E7042" s="20"/>
      <c r="F7042" s="20"/>
      <c r="G7042" s="29"/>
      <c r="H7042" s="20"/>
      <c r="I7042" s="20"/>
      <c r="J7042" s="13" t="s">
        <v>128</v>
      </c>
      <c r="K7042" s="15" t="n">
        <v>40541</v>
      </c>
      <c r="L7042" s="15" t="n">
        <v>1054</v>
      </c>
      <c r="M7042" s="15" t="n">
        <v>8</v>
      </c>
      <c r="N7042" s="12" t="n">
        <v>0.006</v>
      </c>
      <c r="O7042" s="12" t="n">
        <v>0.8</v>
      </c>
      <c r="P7042" s="12" t="n">
        <v>6.4</v>
      </c>
      <c r="Q7042" s="26"/>
    </row>
    <row r="7043" ht="22.5" customHeight="1">
      <c r="A7043" s="20"/>
      <c r="B7043" s="20"/>
      <c r="C7043" s="13" t="n">
        <v>9298539</v>
      </c>
      <c r="D7043" s="13" t="s">
        <v>57</v>
      </c>
      <c r="E7043" s="13" t="s">
        <v>14</v>
      </c>
      <c r="F7043" s="13" t="s">
        <v>15</v>
      </c>
      <c r="G7043" s="24" t="n">
        <v>0.3</v>
      </c>
      <c r="H7043" s="13" t="n">
        <v>50</v>
      </c>
      <c r="I7043" s="21" t="n">
        <f>G7043*H7043*7</f>
        <v>105</v>
      </c>
      <c r="J7043" s="13" t="s">
        <v>126</v>
      </c>
      <c r="K7043" s="15" t="n">
        <v>423</v>
      </c>
      <c r="L7043" s="15" t="n">
        <v>1</v>
      </c>
      <c r="M7043" s="15" t="n">
        <v>0</v>
      </c>
      <c r="N7043" s="12" t="n">
        <v>0</v>
      </c>
      <c r="O7043" s="12" t="n">
        <v>0</v>
      </c>
      <c r="P7043" s="12" t="n">
        <v>0</v>
      </c>
      <c r="Q7043" s="23" t="n">
        <f>M7045/H7043</f>
        <v>1</v>
      </c>
    </row>
    <row r="7044" ht="22.5" customHeight="1">
      <c r="A7044" s="20"/>
      <c r="B7044" s="20"/>
      <c r="C7044" s="13"/>
      <c r="D7044" s="20"/>
      <c r="E7044" s="20"/>
      <c r="F7044" s="20"/>
      <c r="G7044" s="29"/>
      <c r="H7044" s="20"/>
      <c r="I7044" s="20"/>
      <c r="J7044" s="13" t="s">
        <v>127</v>
      </c>
      <c r="K7044" s="15" t="n">
        <v>31344</v>
      </c>
      <c r="L7044" s="15" t="n">
        <v>732</v>
      </c>
      <c r="M7044" s="15" t="n">
        <v>50</v>
      </c>
      <c r="N7044" s="12" t="n">
        <v>0.02</v>
      </c>
      <c r="O7044" s="12" t="n">
        <v>0.3</v>
      </c>
      <c r="P7044" s="12" t="n">
        <v>15</v>
      </c>
      <c r="Q7044" s="26"/>
      <c r="R7044" s="4" t="s">
        <v>195</v>
      </c>
    </row>
    <row r="7045" ht="22.5" customHeight="1">
      <c r="A7045" s="20"/>
      <c r="B7045" s="20"/>
      <c r="C7045" s="13"/>
      <c r="D7045" s="20"/>
      <c r="E7045" s="20"/>
      <c r="F7045" s="20"/>
      <c r="G7045" s="29"/>
      <c r="H7045" s="20"/>
      <c r="I7045" s="20"/>
      <c r="J7045" s="13" t="s">
        <v>128</v>
      </c>
      <c r="K7045" s="15" t="n">
        <v>31497</v>
      </c>
      <c r="L7045" s="15" t="n">
        <v>740</v>
      </c>
      <c r="M7045" s="15" t="n">
        <v>50</v>
      </c>
      <c r="N7045" s="12" t="n">
        <v>0.02</v>
      </c>
      <c r="O7045" s="12" t="n">
        <v>0.3</v>
      </c>
      <c r="P7045" s="12" t="n">
        <v>15</v>
      </c>
      <c r="Q7045" s="26"/>
    </row>
    <row r="7046" ht="22.5" customHeight="1">
      <c r="A7046" s="20"/>
      <c r="B7046" s="51" t="s">
        <v>137</v>
      </c>
      <c r="C7046" s="13" t="n">
        <v>91399439</v>
      </c>
      <c r="D7046" s="13" t="s">
        <v>69</v>
      </c>
      <c r="E7046" s="13" t="s">
        <v>42</v>
      </c>
      <c r="F7046" s="13" t="s">
        <v>15</v>
      </c>
      <c r="G7046" s="24" t="n">
        <v>0.1</v>
      </c>
      <c r="H7046" s="13" t="n">
        <v>200</v>
      </c>
      <c r="I7046" s="21" t="n">
        <f>G7046*H7046*7</f>
        <v>140</v>
      </c>
      <c r="J7046" s="13" t="s">
        <v>126</v>
      </c>
      <c r="K7046" s="17" t="n">
        <v>576</v>
      </c>
      <c r="L7046" s="15" t="n">
        <v>21</v>
      </c>
      <c r="M7046" s="17" t="n">
        <v>0</v>
      </c>
      <c r="N7046" s="12" t="n">
        <v>0</v>
      </c>
      <c r="O7046" s="12" t="n">
        <v>0</v>
      </c>
      <c r="P7046" s="12" t="n">
        <v>0</v>
      </c>
      <c r="Q7046" s="23" t="n">
        <f>M7048/H7046</f>
        <v>0.205</v>
      </c>
    </row>
    <row r="7047" ht="22.5" customHeight="1">
      <c r="A7047" s="20"/>
      <c r="B7047" s="20"/>
      <c r="C7047" s="13"/>
      <c r="D7047" s="20"/>
      <c r="E7047" s="20"/>
      <c r="F7047" s="20"/>
      <c r="G7047" s="29"/>
      <c r="H7047" s="20"/>
      <c r="I7047" s="20"/>
      <c r="J7047" s="13" t="s">
        <v>127</v>
      </c>
      <c r="K7047" s="17" t="n">
        <v>87385</v>
      </c>
      <c r="L7047" s="15" t="n">
        <v>8664</v>
      </c>
      <c r="M7047" s="17" t="n">
        <v>30</v>
      </c>
      <c r="N7047" s="12" t="n">
        <v>0</v>
      </c>
      <c r="O7047" s="12" t="n">
        <v>0.1</v>
      </c>
      <c r="P7047" s="12" t="n">
        <v>3</v>
      </c>
      <c r="Q7047" s="26"/>
    </row>
    <row r="7048" ht="22.5" customHeight="1">
      <c r="A7048" s="20"/>
      <c r="B7048" s="20"/>
      <c r="C7048" s="13"/>
      <c r="D7048" s="20"/>
      <c r="E7048" s="20"/>
      <c r="F7048" s="20"/>
      <c r="G7048" s="29"/>
      <c r="H7048" s="20"/>
      <c r="I7048" s="20"/>
      <c r="J7048" s="13" t="s">
        <v>128</v>
      </c>
      <c r="K7048" s="17" t="n">
        <v>147391</v>
      </c>
      <c r="L7048" s="15" t="n">
        <v>10608</v>
      </c>
      <c r="M7048" s="11" t="n">
        <v>41</v>
      </c>
      <c r="N7048" s="12" t="n">
        <v>0</v>
      </c>
      <c r="O7048" s="12" t="n">
        <v>0.1</v>
      </c>
      <c r="P7048" s="12" t="n">
        <v>4.1</v>
      </c>
      <c r="Q7048" s="26"/>
    </row>
    <row r="7049" ht="22.5" customHeight="1">
      <c r="A7049" s="20"/>
      <c r="B7049" s="20"/>
      <c r="C7049" s="13" t="n">
        <v>91399437</v>
      </c>
      <c r="D7049" s="13" t="s">
        <v>70</v>
      </c>
      <c r="E7049" s="13" t="s">
        <v>71</v>
      </c>
      <c r="F7049" s="13" t="s">
        <v>15</v>
      </c>
      <c r="G7049" s="24" t="n">
        <v>0.15</v>
      </c>
      <c r="H7049" s="13" t="n">
        <v>50</v>
      </c>
      <c r="I7049" s="21" t="n">
        <f>G7049*H7049*7</f>
        <v>52.5</v>
      </c>
      <c r="J7049" s="13" t="s">
        <v>126</v>
      </c>
      <c r="K7049" s="17" t="n">
        <v>231</v>
      </c>
      <c r="L7049" s="15" t="n">
        <v>89</v>
      </c>
      <c r="M7049" s="17" t="n">
        <v>2</v>
      </c>
      <c r="N7049" s="12" t="n">
        <v>0.003</v>
      </c>
      <c r="O7049" s="12" t="n">
        <v>0.15</v>
      </c>
      <c r="P7049" s="12" t="n">
        <v>0.3</v>
      </c>
      <c r="Q7049" s="23" t="n">
        <f>M7051/H7049</f>
        <v>1</v>
      </c>
    </row>
    <row r="7050" ht="22.5" customHeight="1">
      <c r="A7050" s="20"/>
      <c r="B7050" s="20"/>
      <c r="C7050" s="13"/>
      <c r="D7050" s="20"/>
      <c r="E7050" s="20"/>
      <c r="F7050" s="20"/>
      <c r="G7050" s="29"/>
      <c r="H7050" s="20"/>
      <c r="I7050" s="20"/>
      <c r="J7050" s="13" t="s">
        <v>127</v>
      </c>
      <c r="K7050" s="17" t="n">
        <v>5922</v>
      </c>
      <c r="L7050" s="15" t="n">
        <v>3303</v>
      </c>
      <c r="M7050" s="15" t="n">
        <v>50</v>
      </c>
      <c r="N7050" s="12" t="n">
        <v>0.002</v>
      </c>
      <c r="O7050" s="12" t="n">
        <v>0.15</v>
      </c>
      <c r="P7050" s="12" t="n">
        <v>7.5</v>
      </c>
      <c r="Q7050" s="26"/>
    </row>
    <row r="7051" ht="22.5" customHeight="1">
      <c r="A7051" s="20"/>
      <c r="B7051" s="20"/>
      <c r="C7051" s="13"/>
      <c r="D7051" s="20"/>
      <c r="E7051" s="20"/>
      <c r="F7051" s="20"/>
      <c r="G7051" s="29"/>
      <c r="H7051" s="20"/>
      <c r="I7051" s="20"/>
      <c r="J7051" s="13" t="s">
        <v>128</v>
      </c>
      <c r="K7051" s="17" t="n">
        <v>15220</v>
      </c>
      <c r="L7051" s="15" t="n">
        <v>6324</v>
      </c>
      <c r="M7051" s="15" t="n">
        <v>50</v>
      </c>
      <c r="N7051" s="12" t="n">
        <v>0.001</v>
      </c>
      <c r="O7051" s="12" t="n">
        <v>0.15</v>
      </c>
      <c r="P7051" s="12" t="n">
        <v>7.5</v>
      </c>
      <c r="Q7051" s="26"/>
    </row>
    <row r="7052" ht="22.5" customHeight="1">
      <c r="A7052" s="20"/>
      <c r="B7052" s="20"/>
      <c r="C7052" s="13" t="n">
        <v>5556054</v>
      </c>
      <c r="D7052" s="13" t="s">
        <v>72</v>
      </c>
      <c r="E7052" s="13" t="s">
        <v>36</v>
      </c>
      <c r="F7052" s="13" t="s">
        <v>15</v>
      </c>
      <c r="G7052" s="24" t="n">
        <v>0.8</v>
      </c>
      <c r="H7052" s="13" t="n">
        <v>100</v>
      </c>
      <c r="I7052" s="21" t="n">
        <f>G7052*H7052*7</f>
        <v>560</v>
      </c>
      <c r="J7052" s="13" t="s">
        <v>126</v>
      </c>
      <c r="K7052" s="17" t="n">
        <v>469</v>
      </c>
      <c r="L7052" s="15" t="n">
        <v>13</v>
      </c>
      <c r="M7052" s="17" t="n">
        <v>0</v>
      </c>
      <c r="N7052" s="12" t="n">
        <v>0</v>
      </c>
      <c r="O7052" s="12" t="n">
        <v>0</v>
      </c>
      <c r="P7052" s="12" t="n">
        <v>0</v>
      </c>
      <c r="Q7052" s="23" t="n">
        <f>M7054/H7052</f>
        <v>0</v>
      </c>
    </row>
    <row r="7053" ht="22.5" customHeight="1">
      <c r="A7053" s="20"/>
      <c r="B7053" s="20"/>
      <c r="C7053" s="13"/>
      <c r="D7053" s="20"/>
      <c r="E7053" s="20"/>
      <c r="F7053" s="20"/>
      <c r="G7053" s="29"/>
      <c r="H7053" s="20"/>
      <c r="I7053" s="20"/>
      <c r="J7053" s="13" t="s">
        <v>127</v>
      </c>
      <c r="K7053" s="17" t="n">
        <v>6922</v>
      </c>
      <c r="L7053" s="15" t="n">
        <v>472</v>
      </c>
      <c r="M7053" s="17" t="n">
        <v>0</v>
      </c>
      <c r="N7053" s="12" t="n">
        <v>0</v>
      </c>
      <c r="O7053" s="12" t="n">
        <v>0</v>
      </c>
      <c r="P7053" s="12" t="n">
        <v>0</v>
      </c>
      <c r="Q7053" s="26"/>
    </row>
    <row r="7054" ht="22.5" customHeight="1">
      <c r="A7054" s="20"/>
      <c r="B7054" s="20"/>
      <c r="C7054" s="13"/>
      <c r="D7054" s="20"/>
      <c r="E7054" s="20"/>
      <c r="F7054" s="20"/>
      <c r="G7054" s="29"/>
      <c r="H7054" s="20"/>
      <c r="I7054" s="20"/>
      <c r="J7054" s="13" t="s">
        <v>128</v>
      </c>
      <c r="K7054" s="17" t="n">
        <v>17836</v>
      </c>
      <c r="L7054" s="15" t="n">
        <v>856</v>
      </c>
      <c r="M7054" s="17" t="n">
        <v>0</v>
      </c>
      <c r="N7054" s="12" t="n">
        <v>0</v>
      </c>
      <c r="O7054" s="12" t="n">
        <v>0</v>
      </c>
      <c r="P7054" s="12" t="n">
        <v>0</v>
      </c>
      <c r="Q7054" s="26"/>
    </row>
    <row r="7055" ht="22.5" customHeight="1">
      <c r="A7055" s="20"/>
      <c r="B7055" s="20"/>
      <c r="C7055" s="13" t="n">
        <v>8628042</v>
      </c>
      <c r="D7055" s="13" t="s">
        <v>28</v>
      </c>
      <c r="E7055" s="13" t="s">
        <v>14</v>
      </c>
      <c r="F7055" s="13" t="s">
        <v>26</v>
      </c>
      <c r="G7055" s="24" t="n">
        <v>0.48</v>
      </c>
      <c r="H7055" s="13" t="n">
        <v>500</v>
      </c>
      <c r="I7055" s="21" t="n">
        <f>G7055*H7055*7</f>
        <v>1680</v>
      </c>
      <c r="J7055" s="13" t="s">
        <v>126</v>
      </c>
      <c r="K7055" s="17" t="n">
        <v>5160</v>
      </c>
      <c r="L7055" s="15" t="n">
        <v>2460</v>
      </c>
      <c r="M7055" s="17" t="n">
        <v>46</v>
      </c>
      <c r="N7055" s="12" t="n">
        <v>0.01</v>
      </c>
      <c r="O7055" s="12" t="n">
        <v>0.78</v>
      </c>
      <c r="P7055" s="12" t="n">
        <v>35.92</v>
      </c>
      <c r="Q7055" s="23" t="n">
        <f>M7057/H7055</f>
        <v>0.96</v>
      </c>
    </row>
    <row r="7056" ht="22.5" customHeight="1">
      <c r="A7056" s="20"/>
      <c r="B7056" s="20"/>
      <c r="C7056" s="13"/>
      <c r="D7056" s="20"/>
      <c r="E7056" s="20"/>
      <c r="F7056" s="20"/>
      <c r="G7056" s="29"/>
      <c r="H7056" s="20"/>
      <c r="I7056" s="20"/>
      <c r="J7056" s="13" t="s">
        <v>127</v>
      </c>
      <c r="K7056" s="17" t="n">
        <v>18032</v>
      </c>
      <c r="L7056" s="15" t="n">
        <v>8224</v>
      </c>
      <c r="M7056" s="17" t="n">
        <v>204</v>
      </c>
      <c r="N7056" s="12" t="n">
        <v>0.02</v>
      </c>
      <c r="O7056" s="12" t="n">
        <v>0.73</v>
      </c>
      <c r="P7056" s="12" t="n">
        <v>148.24</v>
      </c>
      <c r="Q7056" s="26"/>
    </row>
    <row r="7057" ht="22.5" customHeight="1">
      <c r="A7057" s="20"/>
      <c r="B7057" s="20"/>
      <c r="C7057" s="13"/>
      <c r="D7057" s="20"/>
      <c r="E7057" s="20"/>
      <c r="F7057" s="20"/>
      <c r="G7057" s="29"/>
      <c r="H7057" s="20"/>
      <c r="I7057" s="20"/>
      <c r="J7057" s="13" t="s">
        <v>128</v>
      </c>
      <c r="K7057" s="17" t="n">
        <v>111500</v>
      </c>
      <c r="L7057" s="15" t="n">
        <v>14702</v>
      </c>
      <c r="M7057" s="11" t="n">
        <v>480</v>
      </c>
      <c r="N7057" s="12" t="n">
        <v>0.02</v>
      </c>
      <c r="O7057" s="12" t="n">
        <v>0.69</v>
      </c>
      <c r="P7057" s="12" t="n">
        <v>329.05</v>
      </c>
      <c r="Q7057" s="26"/>
    </row>
    <row r="7058" ht="22.5" customHeight="1">
      <c r="A7058" s="20"/>
      <c r="B7058" s="20"/>
      <c r="C7058" s="13" t="n">
        <v>9297014</v>
      </c>
      <c r="D7058" s="13" t="s">
        <v>13</v>
      </c>
      <c r="E7058" s="13" t="s">
        <v>14</v>
      </c>
      <c r="F7058" s="13" t="s">
        <v>26</v>
      </c>
      <c r="G7058" s="24" t="n">
        <v>0.19</v>
      </c>
      <c r="H7058" s="13" t="n">
        <v>300</v>
      </c>
      <c r="I7058" s="21" t="n">
        <f>G7058*H7058*7</f>
        <v>399</v>
      </c>
      <c r="J7058" s="13" t="s">
        <v>126</v>
      </c>
      <c r="K7058" s="17" t="n">
        <v>3085</v>
      </c>
      <c r="L7058" s="15" t="n">
        <v>639</v>
      </c>
      <c r="M7058" s="17" t="n">
        <v>40</v>
      </c>
      <c r="N7058" s="12" t="n">
        <v>0.02</v>
      </c>
      <c r="O7058" s="12" t="n">
        <v>0.29</v>
      </c>
      <c r="P7058" s="12" t="n">
        <v>11.79</v>
      </c>
      <c r="Q7058" s="23" t="n">
        <f>M7060/H7058</f>
        <v>0.903333333333333</v>
      </c>
    </row>
    <row r="7059" ht="22.5" customHeight="1">
      <c r="A7059" s="20"/>
      <c r="B7059" s="20"/>
      <c r="C7059" s="13"/>
      <c r="D7059" s="20"/>
      <c r="E7059" s="20"/>
      <c r="F7059" s="20"/>
      <c r="G7059" s="29"/>
      <c r="H7059" s="20"/>
      <c r="I7059" s="20"/>
      <c r="J7059" s="13" t="s">
        <v>127</v>
      </c>
      <c r="K7059" s="17" t="n">
        <v>15145</v>
      </c>
      <c r="L7059" s="15" t="n">
        <v>1911</v>
      </c>
      <c r="M7059" s="11" t="n">
        <v>141</v>
      </c>
      <c r="N7059" s="12" t="n">
        <v>0.02</v>
      </c>
      <c r="O7059" s="12" t="n">
        <v>0.27</v>
      </c>
      <c r="P7059" s="12" t="n">
        <v>37.76</v>
      </c>
      <c r="Q7059" s="26"/>
    </row>
    <row r="7060" ht="22.5" customHeight="1">
      <c r="A7060" s="20"/>
      <c r="B7060" s="20"/>
      <c r="C7060" s="13"/>
      <c r="D7060" s="20"/>
      <c r="E7060" s="20"/>
      <c r="F7060" s="20"/>
      <c r="G7060" s="29"/>
      <c r="H7060" s="20"/>
      <c r="I7060" s="20"/>
      <c r="J7060" s="13" t="s">
        <v>128</v>
      </c>
      <c r="K7060" s="17" t="n">
        <v>38382</v>
      </c>
      <c r="L7060" s="15" t="n">
        <v>3310</v>
      </c>
      <c r="M7060" s="11" t="n">
        <v>271</v>
      </c>
      <c r="N7060" s="12" t="n">
        <v>0.02</v>
      </c>
      <c r="O7060" s="12" t="n">
        <v>0.28</v>
      </c>
      <c r="P7060" s="12" t="n">
        <v>75.05</v>
      </c>
      <c r="Q7060" s="26"/>
    </row>
    <row r="7061" ht="22.5" customHeight="1">
      <c r="A7061" s="20"/>
      <c r="B7061" s="20"/>
      <c r="C7061" s="13" t="n">
        <v>7815836</v>
      </c>
      <c r="D7061" s="13" t="s">
        <v>73</v>
      </c>
      <c r="E7061" s="13" t="s">
        <v>36</v>
      </c>
      <c r="F7061" s="13" t="s">
        <v>15</v>
      </c>
      <c r="G7061" s="24" t="n">
        <v>0.08</v>
      </c>
      <c r="H7061" s="13" t="n">
        <v>12000</v>
      </c>
      <c r="I7061" s="21" t="n">
        <f>G7061*H7061*7</f>
        <v>6720</v>
      </c>
      <c r="J7061" s="13" t="s">
        <v>126</v>
      </c>
      <c r="K7061" s="17" t="n">
        <v>13633</v>
      </c>
      <c r="L7061" s="15" t="n">
        <v>2844</v>
      </c>
      <c r="M7061" s="17" t="n">
        <v>66</v>
      </c>
      <c r="N7061" s="12" t="n">
        <v>0.002</v>
      </c>
      <c r="O7061" s="12" t="n">
        <v>0.097</v>
      </c>
      <c r="P7061" s="12" t="n">
        <v>6.39</v>
      </c>
      <c r="Q7061" s="23" t="n">
        <f>M7063/H7061</f>
        <v>0.17125</v>
      </c>
    </row>
    <row r="7062" ht="22.5" customHeight="1">
      <c r="A7062" s="20"/>
      <c r="B7062" s="20"/>
      <c r="C7062" s="13"/>
      <c r="D7062" s="20"/>
      <c r="E7062" s="20"/>
      <c r="F7062" s="20"/>
      <c r="G7062" s="29"/>
      <c r="H7062" s="20"/>
      <c r="I7062" s="20"/>
      <c r="J7062" s="13" t="s">
        <v>127</v>
      </c>
      <c r="K7062" s="17" t="n">
        <v>176318</v>
      </c>
      <c r="L7062" s="15" t="n">
        <v>39391</v>
      </c>
      <c r="M7062" s="17" t="n">
        <v>994</v>
      </c>
      <c r="N7062" s="12" t="n">
        <v>0.002</v>
      </c>
      <c r="O7062" s="12" t="n">
        <v>0.094</v>
      </c>
      <c r="P7062" s="12" t="n">
        <v>93.565</v>
      </c>
      <c r="Q7062" s="26"/>
    </row>
    <row r="7063" ht="22.5" customHeight="1">
      <c r="A7063" s="20"/>
      <c r="B7063" s="20"/>
      <c r="C7063" s="13"/>
      <c r="D7063" s="20"/>
      <c r="E7063" s="20"/>
      <c r="F7063" s="20"/>
      <c r="G7063" s="29"/>
      <c r="H7063" s="20"/>
      <c r="I7063" s="20"/>
      <c r="J7063" s="13" t="s">
        <v>128</v>
      </c>
      <c r="K7063" s="17" t="n">
        <v>393330</v>
      </c>
      <c r="L7063" s="15" t="n">
        <v>81048</v>
      </c>
      <c r="M7063" s="17" t="n">
        <v>2055</v>
      </c>
      <c r="N7063" s="12" t="n">
        <v>0.002</v>
      </c>
      <c r="O7063" s="12" t="n">
        <v>0.093</v>
      </c>
      <c r="P7063" s="12" t="n">
        <v>192.075</v>
      </c>
      <c r="Q7063" s="26"/>
    </row>
    <row r="7064" ht="22.5" customHeight="1">
      <c r="A7064" s="20"/>
      <c r="B7064" s="20"/>
      <c r="C7064" s="13" t="n">
        <v>8312006</v>
      </c>
      <c r="D7064" s="13" t="s">
        <v>92</v>
      </c>
      <c r="E7064" s="13" t="s">
        <v>14</v>
      </c>
      <c r="F7064" s="13" t="s">
        <v>15</v>
      </c>
      <c r="G7064" s="24" t="n">
        <v>0.12</v>
      </c>
      <c r="H7064" s="14" t="n">
        <v>50</v>
      </c>
      <c r="I7064" s="21" t="n">
        <f>G7064*H7064*7</f>
        <v>42</v>
      </c>
      <c r="J7064" s="13" t="s">
        <v>126</v>
      </c>
      <c r="K7064" s="17" t="n">
        <v>21</v>
      </c>
      <c r="L7064" s="17" t="n">
        <v>5</v>
      </c>
      <c r="M7064" s="17" t="n">
        <v>1</v>
      </c>
      <c r="N7064" s="12" t="n">
        <v>0.024</v>
      </c>
      <c r="O7064" s="12" t="n">
        <v>0.12</v>
      </c>
      <c r="P7064" s="12" t="n">
        <v>0.12</v>
      </c>
      <c r="Q7064" s="23" t="n">
        <f>M7066/H7064</f>
        <v>0.6</v>
      </c>
    </row>
    <row r="7065" ht="22.5" customHeight="1">
      <c r="A7065" s="20"/>
      <c r="B7065" s="20"/>
      <c r="C7065" s="13"/>
      <c r="D7065" s="20"/>
      <c r="E7065" s="20"/>
      <c r="F7065" s="20"/>
      <c r="G7065" s="29"/>
      <c r="H7065" s="29"/>
      <c r="I7065" s="20"/>
      <c r="J7065" s="13" t="s">
        <v>127</v>
      </c>
      <c r="K7065" s="17" t="n">
        <v>5609</v>
      </c>
      <c r="L7065" s="15" t="n">
        <v>1451</v>
      </c>
      <c r="M7065" s="17" t="n">
        <v>28</v>
      </c>
      <c r="N7065" s="12" t="n">
        <v>0.002</v>
      </c>
      <c r="O7065" s="12" t="n">
        <v>0.12</v>
      </c>
      <c r="P7065" s="12" t="n">
        <v>3.36</v>
      </c>
      <c r="Q7065" s="26"/>
    </row>
    <row r="7066" ht="22.5" customHeight="1">
      <c r="A7066" s="20"/>
      <c r="B7066" s="20"/>
      <c r="C7066" s="13"/>
      <c r="D7066" s="20"/>
      <c r="E7066" s="20"/>
      <c r="F7066" s="20"/>
      <c r="G7066" s="29"/>
      <c r="H7066" s="29"/>
      <c r="I7066" s="20"/>
      <c r="J7066" s="13" t="s">
        <v>128</v>
      </c>
      <c r="K7066" s="17" t="n">
        <v>7279</v>
      </c>
      <c r="L7066" s="15" t="n">
        <v>1687</v>
      </c>
      <c r="M7066" s="17" t="n">
        <v>30</v>
      </c>
      <c r="N7066" s="12" t="n">
        <v>0.002</v>
      </c>
      <c r="O7066" s="12" t="n">
        <v>0.12</v>
      </c>
      <c r="P7066" s="12" t="n">
        <v>3.6</v>
      </c>
      <c r="Q7066" s="26"/>
    </row>
    <row r="7067" ht="22.5" customHeight="1">
      <c r="A7067" s="20"/>
      <c r="B7067" s="20"/>
      <c r="C7067" s="13" t="n">
        <v>91467820</v>
      </c>
      <c r="D7067" s="13" t="s">
        <v>74</v>
      </c>
      <c r="E7067" s="13" t="s">
        <v>36</v>
      </c>
      <c r="F7067" s="13" t="s">
        <v>15</v>
      </c>
      <c r="G7067" s="24" t="n">
        <v>0.1</v>
      </c>
      <c r="H7067" s="14" t="n">
        <v>300</v>
      </c>
      <c r="I7067" s="21" t="n">
        <f>G7067*H7067*7</f>
        <v>210</v>
      </c>
      <c r="J7067" s="13" t="s">
        <v>126</v>
      </c>
      <c r="K7067" s="17" t="n">
        <v>286</v>
      </c>
      <c r="L7067" s="15" t="n">
        <v>22</v>
      </c>
      <c r="M7067" s="17" t="n">
        <v>2</v>
      </c>
      <c r="N7067" s="12" t="n">
        <v>0.009</v>
      </c>
      <c r="O7067" s="12" t="n">
        <v>0.1</v>
      </c>
      <c r="P7067" s="12" t="n">
        <v>0.2</v>
      </c>
      <c r="Q7067" s="23" t="n">
        <f>M7069/H7067</f>
        <v>0.666666666666667</v>
      </c>
    </row>
    <row r="7068" ht="22.5" customHeight="1">
      <c r="A7068" s="20"/>
      <c r="B7068" s="20"/>
      <c r="C7068" s="13"/>
      <c r="D7068" s="20"/>
      <c r="E7068" s="20"/>
      <c r="F7068" s="20"/>
      <c r="G7068" s="29"/>
      <c r="H7068" s="29"/>
      <c r="I7068" s="20"/>
      <c r="J7068" s="13" t="s">
        <v>127</v>
      </c>
      <c r="K7068" s="17" t="n">
        <v>108346</v>
      </c>
      <c r="L7068" s="15" t="n">
        <v>28097</v>
      </c>
      <c r="M7068" s="17" t="n">
        <v>200</v>
      </c>
      <c r="N7068" s="12" t="n">
        <v>0.001</v>
      </c>
      <c r="O7068" s="12" t="n">
        <v>0.1</v>
      </c>
      <c r="P7068" s="12" t="n">
        <v>20</v>
      </c>
      <c r="Q7068" s="26"/>
    </row>
    <row r="7069" ht="22.5" customHeight="1">
      <c r="A7069" s="20"/>
      <c r="B7069" s="20"/>
      <c r="C7069" s="13"/>
      <c r="D7069" s="20"/>
      <c r="E7069" s="20"/>
      <c r="F7069" s="20"/>
      <c r="G7069" s="29"/>
      <c r="H7069" s="29"/>
      <c r="I7069" s="20"/>
      <c r="J7069" s="13" t="s">
        <v>128</v>
      </c>
      <c r="K7069" s="17" t="n">
        <v>136591</v>
      </c>
      <c r="L7069" s="15" t="n">
        <v>30905</v>
      </c>
      <c r="M7069" s="17" t="n">
        <v>200</v>
      </c>
      <c r="N7069" s="12" t="n">
        <v>0.001</v>
      </c>
      <c r="O7069" s="12" t="n">
        <v>0.1</v>
      </c>
      <c r="P7069" s="12" t="n">
        <v>20</v>
      </c>
      <c r="Q7069" s="26"/>
    </row>
    <row r="7070" ht="22.5" customHeight="1">
      <c r="A7070" s="20"/>
      <c r="B7070" s="20"/>
      <c r="C7070" s="13" t="n">
        <v>91467821</v>
      </c>
      <c r="D7070" s="13" t="s">
        <v>74</v>
      </c>
      <c r="E7070" s="13" t="s">
        <v>17</v>
      </c>
      <c r="F7070" s="13" t="s">
        <v>15</v>
      </c>
      <c r="G7070" s="24" t="n">
        <v>0.17</v>
      </c>
      <c r="H7070" s="14" t="n">
        <v>100</v>
      </c>
      <c r="I7070" s="21" t="n">
        <f>G7070*H7070*7</f>
        <v>119</v>
      </c>
      <c r="J7070" s="13" t="s">
        <v>126</v>
      </c>
      <c r="K7070" s="17" t="n">
        <v>1120</v>
      </c>
      <c r="L7070" s="15" t="n">
        <v>198</v>
      </c>
      <c r="M7070" s="17" t="n">
        <v>5</v>
      </c>
      <c r="N7070" s="12" t="n">
        <v>0.004</v>
      </c>
      <c r="O7070" s="12" t="n">
        <v>0.17</v>
      </c>
      <c r="P7070" s="12" t="n">
        <v>0.85</v>
      </c>
      <c r="Q7070" s="23" t="n">
        <f>M7072/H7070</f>
        <v>1</v>
      </c>
    </row>
    <row r="7071" ht="22.5" customHeight="1">
      <c r="A7071" s="20"/>
      <c r="B7071" s="20"/>
      <c r="C7071" s="13"/>
      <c r="D7071" s="20"/>
      <c r="E7071" s="20"/>
      <c r="F7071" s="20"/>
      <c r="G7071" s="29"/>
      <c r="H7071" s="29"/>
      <c r="I7071" s="20"/>
      <c r="J7071" s="13" t="s">
        <v>127</v>
      </c>
      <c r="K7071" s="17" t="n">
        <v>37308</v>
      </c>
      <c r="L7071" s="15" t="n">
        <v>6492</v>
      </c>
      <c r="M7071" s="17" t="n">
        <v>56</v>
      </c>
      <c r="N7071" s="12" t="n">
        <v>0.001</v>
      </c>
      <c r="O7071" s="12" t="n">
        <v>0.17</v>
      </c>
      <c r="P7071" s="12" t="n">
        <v>9.52</v>
      </c>
      <c r="Q7071" s="26"/>
    </row>
    <row r="7072" ht="22.5" customHeight="1">
      <c r="A7072" s="20"/>
      <c r="B7072" s="20"/>
      <c r="C7072" s="13"/>
      <c r="D7072" s="20"/>
      <c r="E7072" s="20"/>
      <c r="F7072" s="20"/>
      <c r="G7072" s="29"/>
      <c r="H7072" s="29"/>
      <c r="I7072" s="20"/>
      <c r="J7072" s="13" t="s">
        <v>128</v>
      </c>
      <c r="K7072" s="17" t="n">
        <v>97299</v>
      </c>
      <c r="L7072" s="15" t="n">
        <v>14162</v>
      </c>
      <c r="M7072" s="17" t="n">
        <v>100</v>
      </c>
      <c r="N7072" s="12" t="n">
        <v>0.001</v>
      </c>
      <c r="O7072" s="12" t="n">
        <v>0.17</v>
      </c>
      <c r="P7072" s="12" t="n">
        <v>17</v>
      </c>
      <c r="Q7072" s="26"/>
    </row>
    <row r="7073" ht="22.5" customHeight="1">
      <c r="A7073" s="20"/>
      <c r="B7073" s="20"/>
      <c r="C7073" s="13" t="n">
        <v>10295313</v>
      </c>
      <c r="D7073" s="13" t="s">
        <v>92</v>
      </c>
      <c r="E7073" s="13" t="s">
        <v>14</v>
      </c>
      <c r="F7073" s="13" t="s">
        <v>15</v>
      </c>
      <c r="G7073" s="24" t="n">
        <v>3</v>
      </c>
      <c r="H7073" s="14" t="n">
        <v>100</v>
      </c>
      <c r="I7073" s="21" t="n">
        <f>G7073*H7073*7</f>
        <v>2100</v>
      </c>
      <c r="J7073" s="13" t="s">
        <v>126</v>
      </c>
      <c r="K7073" s="17" t="n">
        <v>3</v>
      </c>
      <c r="L7073" s="17" t="n">
        <v>0</v>
      </c>
      <c r="M7073" s="17" t="n">
        <v>0</v>
      </c>
      <c r="N7073" s="12" t="n">
        <v>0</v>
      </c>
      <c r="O7073" s="12" t="n">
        <v>0</v>
      </c>
      <c r="P7073" s="12" t="n">
        <v>0</v>
      </c>
      <c r="Q7073" s="23" t="n">
        <f>M7075/H7073</f>
        <v>0</v>
      </c>
    </row>
    <row r="7074" ht="22.5" customHeight="1">
      <c r="A7074" s="20"/>
      <c r="B7074" s="20"/>
      <c r="C7074" s="13"/>
      <c r="D7074" s="20"/>
      <c r="E7074" s="20"/>
      <c r="F7074" s="20"/>
      <c r="G7074" s="29"/>
      <c r="H7074" s="29"/>
      <c r="I7074" s="20"/>
      <c r="J7074" s="13" t="s">
        <v>127</v>
      </c>
      <c r="K7074" s="17" t="n">
        <v>740</v>
      </c>
      <c r="L7074" s="17" t="n">
        <v>0</v>
      </c>
      <c r="M7074" s="17" t="n">
        <v>0</v>
      </c>
      <c r="N7074" s="12" t="n">
        <v>0</v>
      </c>
      <c r="O7074" s="12" t="n">
        <v>0</v>
      </c>
      <c r="P7074" s="12" t="n">
        <v>0</v>
      </c>
      <c r="Q7074" s="26"/>
    </row>
    <row r="7075" ht="22.5" customHeight="1">
      <c r="A7075" s="20"/>
      <c r="B7075" s="20"/>
      <c r="C7075" s="13"/>
      <c r="D7075" s="20"/>
      <c r="E7075" s="20"/>
      <c r="F7075" s="20"/>
      <c r="G7075" s="29"/>
      <c r="H7075" s="29"/>
      <c r="I7075" s="20"/>
      <c r="J7075" s="13" t="s">
        <v>128</v>
      </c>
      <c r="K7075" s="17" t="n">
        <v>953</v>
      </c>
      <c r="L7075" s="17" t="n">
        <v>1</v>
      </c>
      <c r="M7075" s="17" t="n">
        <v>0</v>
      </c>
      <c r="N7075" s="12" t="n">
        <v>0</v>
      </c>
      <c r="O7075" s="12" t="n">
        <v>0</v>
      </c>
      <c r="P7075" s="12" t="n">
        <v>0</v>
      </c>
      <c r="Q7075" s="26"/>
    </row>
    <row r="7076" ht="22.5" customHeight="1">
      <c r="A7076" s="20"/>
      <c r="B7076" s="20"/>
      <c r="C7076" s="13" t="n">
        <v>91496145</v>
      </c>
      <c r="D7076" s="13" t="s">
        <v>74</v>
      </c>
      <c r="E7076" s="13" t="s">
        <v>71</v>
      </c>
      <c r="F7076" s="13" t="s">
        <v>15</v>
      </c>
      <c r="G7076" s="24" t="n">
        <v>0.14</v>
      </c>
      <c r="H7076" s="14" t="n">
        <v>50</v>
      </c>
      <c r="I7076" s="21" t="n">
        <f>G7076*H7076*7</f>
        <v>49</v>
      </c>
      <c r="J7076" s="13" t="s">
        <v>126</v>
      </c>
      <c r="K7076" s="17" t="n">
        <v>280</v>
      </c>
      <c r="L7076" s="17" t="n">
        <v>35</v>
      </c>
      <c r="M7076" s="17" t="n">
        <v>1</v>
      </c>
      <c r="N7076" s="12" t="n">
        <v>0.004</v>
      </c>
      <c r="O7076" s="12" t="n">
        <v>0.15</v>
      </c>
      <c r="P7076" s="12" t="n">
        <v>0.15</v>
      </c>
      <c r="Q7076" s="23" t="n">
        <f>M7078/H7076</f>
        <v>1</v>
      </c>
    </row>
    <row r="7077" ht="22.5" customHeight="1">
      <c r="A7077" s="20"/>
      <c r="B7077" s="20"/>
      <c r="C7077" s="13"/>
      <c r="D7077" s="20"/>
      <c r="E7077" s="20"/>
      <c r="F7077" s="20"/>
      <c r="G7077" s="29"/>
      <c r="H7077" s="29"/>
      <c r="I7077" s="20"/>
      <c r="J7077" s="13" t="s">
        <v>127</v>
      </c>
      <c r="K7077" s="17" t="n">
        <v>40640</v>
      </c>
      <c r="L7077" s="15" t="n">
        <v>9517</v>
      </c>
      <c r="M7077" s="17" t="n">
        <v>49</v>
      </c>
      <c r="N7077" s="12" t="n">
        <v>0.001</v>
      </c>
      <c r="O7077" s="12" t="n">
        <v>0.15</v>
      </c>
      <c r="P7077" s="12" t="n">
        <v>7.35</v>
      </c>
      <c r="Q7077" s="26"/>
    </row>
    <row r="7078" ht="22.5" customHeight="1">
      <c r="A7078" s="20"/>
      <c r="B7078" s="20"/>
      <c r="C7078" s="13"/>
      <c r="D7078" s="20"/>
      <c r="E7078" s="20"/>
      <c r="F7078" s="20"/>
      <c r="G7078" s="29"/>
      <c r="H7078" s="29"/>
      <c r="I7078" s="20"/>
      <c r="J7078" s="13" t="s">
        <v>128</v>
      </c>
      <c r="K7078" s="17" t="n">
        <v>72933</v>
      </c>
      <c r="L7078" s="15" t="n">
        <v>14073</v>
      </c>
      <c r="M7078" s="17" t="n">
        <v>50</v>
      </c>
      <c r="N7078" s="12" t="n">
        <v>0.001</v>
      </c>
      <c r="O7078" s="12" t="n">
        <v>0.15</v>
      </c>
      <c r="P7078" s="12" t="n">
        <v>7.5</v>
      </c>
      <c r="Q7078" s="26"/>
    </row>
    <row r="7079" ht="22.5" customHeight="1">
      <c r="A7079" s="20"/>
      <c r="B7079" s="20"/>
      <c r="C7079" s="13" t="n">
        <v>91496146</v>
      </c>
      <c r="D7079" s="13" t="s">
        <v>74</v>
      </c>
      <c r="E7079" s="13" t="s">
        <v>46</v>
      </c>
      <c r="F7079" s="13" t="s">
        <v>15</v>
      </c>
      <c r="G7079" s="24" t="n">
        <v>0.14</v>
      </c>
      <c r="H7079" s="14" t="n">
        <v>200</v>
      </c>
      <c r="I7079" s="21" t="n">
        <f>G7079*H7079*7</f>
        <v>196</v>
      </c>
      <c r="J7079" s="13" t="s">
        <v>126</v>
      </c>
      <c r="K7079" s="17" t="n">
        <v>128</v>
      </c>
      <c r="L7079" s="17" t="n">
        <v>23</v>
      </c>
      <c r="M7079" s="17" t="n">
        <v>1</v>
      </c>
      <c r="N7079" s="12" t="n">
        <v>0.006</v>
      </c>
      <c r="O7079" s="12" t="n">
        <v>0.14</v>
      </c>
      <c r="P7079" s="12" t="n">
        <v>0.14</v>
      </c>
      <c r="Q7079" s="23" t="n">
        <f>M7081/H7079</f>
        <v>0.825</v>
      </c>
    </row>
    <row r="7080" ht="22.5" customHeight="1">
      <c r="A7080" s="20"/>
      <c r="B7080" s="20"/>
      <c r="C7080" s="13"/>
      <c r="D7080" s="20"/>
      <c r="E7080" s="20"/>
      <c r="F7080" s="20"/>
      <c r="G7080" s="29"/>
      <c r="H7080" s="29"/>
      <c r="I7080" s="20"/>
      <c r="J7080" s="13" t="s">
        <v>127</v>
      </c>
      <c r="K7080" s="17" t="n">
        <v>32367</v>
      </c>
      <c r="L7080" s="15" t="n">
        <v>9604</v>
      </c>
      <c r="M7080" s="17" t="n">
        <v>95</v>
      </c>
      <c r="N7080" s="12" t="n">
        <v>0.001</v>
      </c>
      <c r="O7080" s="12" t="n">
        <v>0.14</v>
      </c>
      <c r="P7080" s="12" t="n">
        <v>13.3</v>
      </c>
      <c r="Q7080" s="26"/>
    </row>
    <row r="7081" ht="22.5" customHeight="1">
      <c r="A7081" s="20"/>
      <c r="B7081" s="20"/>
      <c r="C7081" s="13"/>
      <c r="D7081" s="20"/>
      <c r="E7081" s="20"/>
      <c r="F7081" s="20"/>
      <c r="G7081" s="29"/>
      <c r="H7081" s="29"/>
      <c r="I7081" s="20"/>
      <c r="J7081" s="13" t="s">
        <v>128</v>
      </c>
      <c r="K7081" s="17" t="n">
        <v>48783</v>
      </c>
      <c r="L7081" s="15" t="n">
        <v>11863</v>
      </c>
      <c r="M7081" s="17" t="n">
        <v>165</v>
      </c>
      <c r="N7081" s="12" t="n">
        <v>0.002</v>
      </c>
      <c r="O7081" s="12" t="n">
        <v>0.14</v>
      </c>
      <c r="P7081" s="12" t="n">
        <v>23.1</v>
      </c>
      <c r="Q7081" s="26"/>
    </row>
    <row r="7082" ht="22.5" customHeight="1">
      <c r="A7082" s="20"/>
      <c r="B7082" s="20"/>
      <c r="C7082" s="13" t="n">
        <v>91496147</v>
      </c>
      <c r="D7082" s="13" t="s">
        <v>74</v>
      </c>
      <c r="E7082" s="13" t="s">
        <v>11</v>
      </c>
      <c r="F7082" s="13" t="s">
        <v>15</v>
      </c>
      <c r="G7082" s="24" t="n">
        <v>0.14</v>
      </c>
      <c r="H7082" s="14" t="n">
        <v>150</v>
      </c>
      <c r="I7082" s="21" t="n">
        <f>G7082*H7082*7</f>
        <v>147</v>
      </c>
      <c r="J7082" s="13" t="s">
        <v>126</v>
      </c>
      <c r="K7082" s="17" t="n">
        <v>557</v>
      </c>
      <c r="L7082" s="15" t="n">
        <v>51</v>
      </c>
      <c r="M7082" s="17" t="n">
        <v>3</v>
      </c>
      <c r="N7082" s="12" t="n">
        <v>0.008</v>
      </c>
      <c r="O7082" s="12" t="n">
        <v>0.13</v>
      </c>
      <c r="P7082" s="12" t="n">
        <v>0.39</v>
      </c>
      <c r="Q7082" s="23" t="n">
        <f>M7084/H7082</f>
        <v>0.88</v>
      </c>
    </row>
    <row r="7083" ht="22.5" customHeight="1">
      <c r="A7083" s="20"/>
      <c r="B7083" s="20"/>
      <c r="C7083" s="13"/>
      <c r="D7083" s="20"/>
      <c r="E7083" s="20"/>
      <c r="F7083" s="20"/>
      <c r="G7083" s="29"/>
      <c r="H7083" s="29"/>
      <c r="I7083" s="20"/>
      <c r="J7083" s="13" t="s">
        <v>127</v>
      </c>
      <c r="K7083" s="17" t="n">
        <v>34135</v>
      </c>
      <c r="L7083" s="15" t="n">
        <v>4035</v>
      </c>
      <c r="M7083" s="17" t="n">
        <v>98</v>
      </c>
      <c r="N7083" s="12" t="n">
        <v>0.003</v>
      </c>
      <c r="O7083" s="12" t="n">
        <v>0.13</v>
      </c>
      <c r="P7083" s="12" t="n">
        <v>12.74</v>
      </c>
      <c r="Q7083" s="26"/>
    </row>
    <row r="7084" ht="22.5" customHeight="1">
      <c r="A7084" s="20"/>
      <c r="B7084" s="20"/>
      <c r="C7084" s="13"/>
      <c r="D7084" s="20"/>
      <c r="E7084" s="20"/>
      <c r="F7084" s="20"/>
      <c r="G7084" s="29"/>
      <c r="H7084" s="29"/>
      <c r="I7084" s="20"/>
      <c r="J7084" s="13" t="s">
        <v>128</v>
      </c>
      <c r="K7084" s="17" t="n">
        <v>59020</v>
      </c>
      <c r="L7084" s="15" t="n">
        <v>6867</v>
      </c>
      <c r="M7084" s="17" t="n">
        <v>132</v>
      </c>
      <c r="N7084" s="12" t="n">
        <v>0.003</v>
      </c>
      <c r="O7084" s="12" t="n">
        <v>0.13</v>
      </c>
      <c r="P7084" s="12" t="n">
        <v>17.16</v>
      </c>
      <c r="Q7084" s="26"/>
    </row>
    <row r="7085" ht="22.5" customHeight="1">
      <c r="A7085" s="20"/>
      <c r="B7085" s="20"/>
      <c r="C7085" s="13" t="n">
        <v>91496148</v>
      </c>
      <c r="D7085" s="13" t="s">
        <v>74</v>
      </c>
      <c r="E7085" s="13" t="s">
        <v>14</v>
      </c>
      <c r="F7085" s="13" t="s">
        <v>15</v>
      </c>
      <c r="G7085" s="24" t="n">
        <v>0.15</v>
      </c>
      <c r="H7085" s="14" t="n">
        <v>160</v>
      </c>
      <c r="I7085" s="21" t="n">
        <f>G7085*H7085*7</f>
        <v>168</v>
      </c>
      <c r="J7085" s="13" t="s">
        <v>126</v>
      </c>
      <c r="K7085" s="17" t="n">
        <v>10</v>
      </c>
      <c r="L7085" s="17" t="n">
        <v>1</v>
      </c>
      <c r="M7085" s="17" t="n">
        <v>0</v>
      </c>
      <c r="N7085" s="12" t="n">
        <v>0</v>
      </c>
      <c r="O7085" s="12" t="n">
        <v>0</v>
      </c>
      <c r="P7085" s="12" t="n">
        <v>0</v>
      </c>
      <c r="Q7085" s="23" t="n">
        <f>M7087/H7085</f>
        <v>1</v>
      </c>
    </row>
    <row r="7086" ht="22.5" customHeight="1">
      <c r="A7086" s="20"/>
      <c r="B7086" s="20"/>
      <c r="C7086" s="13"/>
      <c r="D7086" s="20"/>
      <c r="E7086" s="20"/>
      <c r="F7086" s="20"/>
      <c r="G7086" s="29"/>
      <c r="H7086" s="29"/>
      <c r="I7086" s="20"/>
      <c r="J7086" s="13" t="s">
        <v>127</v>
      </c>
      <c r="K7086" s="17" t="n">
        <v>47677</v>
      </c>
      <c r="L7086" s="15" t="n">
        <v>19304</v>
      </c>
      <c r="M7086" s="17" t="n">
        <v>160</v>
      </c>
      <c r="N7086" s="12" t="n">
        <v>0.001</v>
      </c>
      <c r="O7086" s="12" t="n">
        <v>0.15</v>
      </c>
      <c r="P7086" s="12" t="n">
        <v>24</v>
      </c>
      <c r="Q7086" s="26"/>
    </row>
    <row r="7087" ht="22.5" customHeight="1">
      <c r="A7087" s="20"/>
      <c r="B7087" s="20"/>
      <c r="C7087" s="13"/>
      <c r="D7087" s="20"/>
      <c r="E7087" s="20"/>
      <c r="F7087" s="20"/>
      <c r="G7087" s="29"/>
      <c r="H7087" s="29"/>
      <c r="I7087" s="20"/>
      <c r="J7087" s="13" t="s">
        <v>128</v>
      </c>
      <c r="K7087" s="17" t="n">
        <v>66083</v>
      </c>
      <c r="L7087" s="15" t="n">
        <v>24241</v>
      </c>
      <c r="M7087" s="17" t="n">
        <v>160</v>
      </c>
      <c r="N7087" s="12" t="n">
        <v>0.001</v>
      </c>
      <c r="O7087" s="12" t="n">
        <v>0.15</v>
      </c>
      <c r="P7087" s="12" t="n">
        <v>24</v>
      </c>
      <c r="Q7087" s="26"/>
    </row>
    <row r="7088" ht="22.5" customHeight="1">
      <c r="A7088" s="20"/>
      <c r="B7088" s="20"/>
      <c r="C7088" s="13" t="n">
        <v>10765365</v>
      </c>
      <c r="D7088" s="13" t="s">
        <v>75</v>
      </c>
      <c r="E7088" s="13" t="s">
        <v>71</v>
      </c>
      <c r="F7088" s="13" t="s">
        <v>15</v>
      </c>
      <c r="G7088" s="24" t="n">
        <v>0.19</v>
      </c>
      <c r="H7088" s="14" t="n">
        <v>100</v>
      </c>
      <c r="I7088" s="21" t="n">
        <f>G7088*H7088*7</f>
        <v>133</v>
      </c>
      <c r="J7088" s="13" t="s">
        <v>126</v>
      </c>
      <c r="K7088" s="17" t="n">
        <v>9410</v>
      </c>
      <c r="L7088" s="17" t="n">
        <v>73</v>
      </c>
      <c r="M7088" s="17" t="n">
        <v>4</v>
      </c>
      <c r="N7088" s="12" t="n">
        <v>0.01</v>
      </c>
      <c r="O7088" s="12" t="n">
        <v>0.18</v>
      </c>
      <c r="P7088" s="12" t="n">
        <v>0.72</v>
      </c>
      <c r="Q7088" s="23" t="n">
        <f>M7090/H7088</f>
        <v>1</v>
      </c>
    </row>
    <row r="7089" ht="22.5" customHeight="1">
      <c r="A7089" s="20"/>
      <c r="B7089" s="20"/>
      <c r="C7089" s="13"/>
      <c r="D7089" s="20"/>
      <c r="E7089" s="20"/>
      <c r="F7089" s="20"/>
      <c r="G7089" s="29"/>
      <c r="H7089" s="29"/>
      <c r="I7089" s="20"/>
      <c r="J7089" s="13" t="s">
        <v>127</v>
      </c>
      <c r="K7089" s="17" t="n">
        <v>91691</v>
      </c>
      <c r="L7089" s="15" t="n">
        <v>960</v>
      </c>
      <c r="M7089" s="17" t="n">
        <v>93</v>
      </c>
      <c r="N7089" s="12" t="n">
        <v>0.018</v>
      </c>
      <c r="O7089" s="12" t="n">
        <v>0.181</v>
      </c>
      <c r="P7089" s="12" t="n">
        <v>16.81</v>
      </c>
      <c r="Q7089" s="26"/>
    </row>
    <row r="7090" ht="22.5" customHeight="1">
      <c r="A7090" s="20"/>
      <c r="B7090" s="20"/>
      <c r="C7090" s="13"/>
      <c r="D7090" s="20"/>
      <c r="E7090" s="20"/>
      <c r="F7090" s="20"/>
      <c r="G7090" s="29"/>
      <c r="H7090" s="29"/>
      <c r="I7090" s="20"/>
      <c r="J7090" s="13" t="s">
        <v>128</v>
      </c>
      <c r="K7090" s="17" t="n">
        <v>228464</v>
      </c>
      <c r="L7090" s="15" t="n">
        <v>2103</v>
      </c>
      <c r="M7090" s="17" t="n">
        <v>100</v>
      </c>
      <c r="N7090" s="12" t="n">
        <v>0.009</v>
      </c>
      <c r="O7090" s="12" t="n">
        <v>0.181</v>
      </c>
      <c r="P7090" s="12" t="n">
        <v>18.08</v>
      </c>
      <c r="Q7090" s="26"/>
    </row>
    <row r="7091" ht="22.5" customHeight="1">
      <c r="A7091" s="20"/>
      <c r="B7091" s="20"/>
      <c r="C7091" s="13" t="n">
        <v>11079953</v>
      </c>
      <c r="D7091" s="13" t="s">
        <v>72</v>
      </c>
      <c r="E7091" s="13" t="s">
        <v>36</v>
      </c>
      <c r="F7091" s="13" t="s">
        <v>15</v>
      </c>
      <c r="G7091" s="24" t="n">
        <v>0.8</v>
      </c>
      <c r="H7091" s="14" t="n">
        <v>100</v>
      </c>
      <c r="I7091" s="21" t="n">
        <f>G7091*H7091*7</f>
        <v>560</v>
      </c>
      <c r="J7091" s="13" t="s">
        <v>126</v>
      </c>
      <c r="K7091" s="17" t="n">
        <v>0</v>
      </c>
      <c r="L7091" s="17" t="n">
        <v>0</v>
      </c>
      <c r="M7091" s="17" t="n">
        <v>0</v>
      </c>
      <c r="N7091" s="12" t="n">
        <v>0</v>
      </c>
      <c r="O7091" s="12" t="n">
        <v>0</v>
      </c>
      <c r="P7091" s="12" t="n">
        <v>0</v>
      </c>
      <c r="Q7091" s="23" t="n">
        <f>M7093/H7091</f>
        <v>0</v>
      </c>
    </row>
    <row r="7092" ht="22.5" customHeight="1">
      <c r="A7092" s="20"/>
      <c r="B7092" s="20"/>
      <c r="C7092" s="13"/>
      <c r="D7092" s="20"/>
      <c r="E7092" s="20"/>
      <c r="F7092" s="20"/>
      <c r="G7092" s="29"/>
      <c r="H7092" s="29"/>
      <c r="I7092" s="20"/>
      <c r="J7092" s="13" t="s">
        <v>127</v>
      </c>
      <c r="K7092" s="17" t="n">
        <v>4</v>
      </c>
      <c r="L7092" s="17" t="n">
        <v>2</v>
      </c>
      <c r="M7092" s="17" t="n">
        <v>0</v>
      </c>
      <c r="N7092" s="12" t="n">
        <v>0</v>
      </c>
      <c r="O7092" s="12" t="n">
        <v>0</v>
      </c>
      <c r="P7092" s="12" t="n">
        <v>0</v>
      </c>
      <c r="Q7092" s="26"/>
    </row>
    <row r="7093" ht="22.5" customHeight="1">
      <c r="A7093" s="20"/>
      <c r="B7093" s="20"/>
      <c r="C7093" s="13"/>
      <c r="D7093" s="20"/>
      <c r="E7093" s="20"/>
      <c r="F7093" s="20"/>
      <c r="G7093" s="29"/>
      <c r="H7093" s="29"/>
      <c r="I7093" s="20"/>
      <c r="J7093" s="13" t="s">
        <v>128</v>
      </c>
      <c r="K7093" s="17" t="n">
        <v>6</v>
      </c>
      <c r="L7093" s="17" t="n">
        <v>2</v>
      </c>
      <c r="M7093" s="17" t="n">
        <v>0</v>
      </c>
      <c r="N7093" s="12" t="n">
        <v>0</v>
      </c>
      <c r="O7093" s="12" t="n">
        <v>0</v>
      </c>
      <c r="P7093" s="12" t="n">
        <v>0</v>
      </c>
      <c r="Q7093" s="26"/>
    </row>
    <row r="7094" ht="22.5" customHeight="1">
      <c r="A7094" s="20"/>
      <c r="B7094" s="20"/>
      <c r="C7094" s="13" t="n">
        <v>9535696</v>
      </c>
      <c r="D7094" s="13" t="s">
        <v>97</v>
      </c>
      <c r="E7094" s="13" t="s">
        <v>36</v>
      </c>
      <c r="F7094" s="13" t="s">
        <v>15</v>
      </c>
      <c r="G7094" s="24" t="n">
        <v>0.1</v>
      </c>
      <c r="H7094" s="14" t="n">
        <v>100</v>
      </c>
      <c r="I7094" s="21" t="n">
        <f>G7094*H7094*7</f>
        <v>70</v>
      </c>
      <c r="J7094" s="13" t="s">
        <v>126</v>
      </c>
      <c r="K7094" s="17" t="n">
        <v>633</v>
      </c>
      <c r="L7094" s="17" t="n">
        <v>16</v>
      </c>
      <c r="M7094" s="17" t="n">
        <v>0</v>
      </c>
      <c r="N7094" s="12" t="n">
        <v>0</v>
      </c>
      <c r="O7094" s="12" t="n">
        <v>0</v>
      </c>
      <c r="P7094" s="12" t="n">
        <v>0</v>
      </c>
      <c r="Q7094" s="23" t="n">
        <f>M7096/H7094</f>
        <v>0.01</v>
      </c>
    </row>
    <row r="7095" ht="22.5" customHeight="1">
      <c r="A7095" s="20"/>
      <c r="B7095" s="20"/>
      <c r="C7095" s="13"/>
      <c r="D7095" s="20"/>
      <c r="E7095" s="20"/>
      <c r="F7095" s="20"/>
      <c r="G7095" s="29"/>
      <c r="H7095" s="29"/>
      <c r="I7095" s="20"/>
      <c r="J7095" s="13" t="s">
        <v>127</v>
      </c>
      <c r="K7095" s="17" t="n">
        <v>9987</v>
      </c>
      <c r="L7095" s="15" t="n">
        <v>420</v>
      </c>
      <c r="M7095" s="17" t="n">
        <v>1</v>
      </c>
      <c r="N7095" s="12" t="n">
        <v>0</v>
      </c>
      <c r="O7095" s="12" t="n">
        <v>0.2</v>
      </c>
      <c r="P7095" s="12" t="n">
        <v>0.2</v>
      </c>
      <c r="Q7095" s="26"/>
    </row>
    <row r="7096" ht="22.5" customHeight="1">
      <c r="A7096" s="20"/>
      <c r="B7096" s="20"/>
      <c r="C7096" s="13"/>
      <c r="D7096" s="20"/>
      <c r="E7096" s="20"/>
      <c r="F7096" s="20"/>
      <c r="G7096" s="29"/>
      <c r="H7096" s="29"/>
      <c r="I7096" s="20"/>
      <c r="J7096" s="13" t="s">
        <v>128</v>
      </c>
      <c r="K7096" s="17" t="n">
        <v>36506</v>
      </c>
      <c r="L7096" s="15" t="n">
        <v>1102</v>
      </c>
      <c r="M7096" s="17" t="n">
        <v>1</v>
      </c>
      <c r="N7096" s="12" t="n">
        <v>0</v>
      </c>
      <c r="O7096" s="12" t="n">
        <v>0.2</v>
      </c>
      <c r="P7096" s="12" t="n">
        <v>0.2</v>
      </c>
      <c r="Q7096" s="26"/>
    </row>
    <row r="7097" ht="22.5" customHeight="1">
      <c r="A7097" s="20"/>
      <c r="B7097" s="20"/>
      <c r="C7097" s="13" t="n">
        <v>11690181</v>
      </c>
      <c r="D7097" s="13" t="s">
        <v>76</v>
      </c>
      <c r="E7097" s="13" t="s">
        <v>14</v>
      </c>
      <c r="F7097" s="13" t="s">
        <v>15</v>
      </c>
      <c r="G7097" s="24" t="n">
        <v>0.45</v>
      </c>
      <c r="H7097" s="14" t="n">
        <v>500</v>
      </c>
      <c r="I7097" s="21" t="n">
        <f>G7097*H7097*7</f>
        <v>1575</v>
      </c>
      <c r="J7097" s="13" t="s">
        <v>126</v>
      </c>
      <c r="K7097" s="17" t="n">
        <v>1141</v>
      </c>
      <c r="L7097" s="17" t="n">
        <v>10</v>
      </c>
      <c r="M7097" s="17" t="n">
        <v>0</v>
      </c>
      <c r="N7097" s="12" t="n">
        <v>0</v>
      </c>
      <c r="O7097" s="12" t="n">
        <v>0</v>
      </c>
      <c r="P7097" s="12" t="n">
        <v>0</v>
      </c>
      <c r="Q7097" s="23" t="n">
        <f>M7099/H7097</f>
        <v>0.8</v>
      </c>
    </row>
    <row r="7098" ht="22.5" customHeight="1">
      <c r="A7098" s="20"/>
      <c r="B7098" s="20"/>
      <c r="C7098" s="13"/>
      <c r="D7098" s="20"/>
      <c r="E7098" s="20"/>
      <c r="F7098" s="20"/>
      <c r="G7098" s="29"/>
      <c r="H7098" s="29"/>
      <c r="I7098" s="20"/>
      <c r="J7098" s="13" t="s">
        <v>127</v>
      </c>
      <c r="K7098" s="17" t="n">
        <v>334028</v>
      </c>
      <c r="L7098" s="15" t="n">
        <v>9923</v>
      </c>
      <c r="M7098" s="17" t="n">
        <v>238</v>
      </c>
      <c r="N7098" s="12" t="n">
        <v>0.01</v>
      </c>
      <c r="O7098" s="12" t="n">
        <v>0.42</v>
      </c>
      <c r="P7098" s="12" t="n">
        <v>99.96</v>
      </c>
      <c r="Q7098" s="26"/>
    </row>
    <row r="7099" ht="22.5" customHeight="1">
      <c r="A7099" s="20"/>
      <c r="B7099" s="20"/>
      <c r="C7099" s="13"/>
      <c r="D7099" s="20"/>
      <c r="E7099" s="20"/>
      <c r="F7099" s="20"/>
      <c r="G7099" s="29"/>
      <c r="H7099" s="29"/>
      <c r="I7099" s="20"/>
      <c r="J7099" s="13" t="s">
        <v>128</v>
      </c>
      <c r="K7099" s="17" t="n">
        <v>479677</v>
      </c>
      <c r="L7099" s="15" t="n">
        <v>15098</v>
      </c>
      <c r="M7099" s="17" t="n">
        <v>400</v>
      </c>
      <c r="N7099" s="12" t="n">
        <v>0.011</v>
      </c>
      <c r="O7099" s="12" t="n">
        <v>0.42</v>
      </c>
      <c r="P7099" s="12" t="n">
        <v>168</v>
      </c>
      <c r="Q7099" s="26"/>
    </row>
    <row r="7100" ht="22.5" customHeight="1">
      <c r="A7100" s="20"/>
      <c r="B7100" s="20"/>
      <c r="C7100" s="13" t="n">
        <v>11836152</v>
      </c>
      <c r="D7100" s="13" t="s">
        <v>73</v>
      </c>
      <c r="E7100" s="13" t="s">
        <v>36</v>
      </c>
      <c r="F7100" s="13" t="s">
        <v>15</v>
      </c>
      <c r="G7100" s="24" t="n">
        <v>0.09</v>
      </c>
      <c r="H7100" s="14" t="n">
        <v>100</v>
      </c>
      <c r="I7100" s="21" t="n">
        <f>G7100*H7100*7</f>
        <v>63</v>
      </c>
      <c r="J7100" s="13" t="s">
        <v>126</v>
      </c>
      <c r="K7100" s="17" t="n">
        <v>42</v>
      </c>
      <c r="L7100" s="15" t="n">
        <v>6</v>
      </c>
      <c r="M7100" s="17" t="n">
        <v>0</v>
      </c>
      <c r="N7100" s="12" t="n">
        <v>0</v>
      </c>
      <c r="O7100" s="12" t="n">
        <v>0</v>
      </c>
      <c r="P7100" s="12" t="n">
        <v>0</v>
      </c>
      <c r="Q7100" s="23" t="n">
        <f>M7102/H7100</f>
        <v>0.04</v>
      </c>
    </row>
    <row r="7101" ht="22.5" customHeight="1">
      <c r="A7101" s="20"/>
      <c r="B7101" s="20"/>
      <c r="C7101" s="13"/>
      <c r="D7101" s="20"/>
      <c r="E7101" s="20"/>
      <c r="F7101" s="20"/>
      <c r="G7101" s="29"/>
      <c r="H7101" s="29"/>
      <c r="I7101" s="20"/>
      <c r="J7101" s="13" t="s">
        <v>127</v>
      </c>
      <c r="K7101" s="17" t="n">
        <v>611</v>
      </c>
      <c r="L7101" s="15" t="n">
        <v>99</v>
      </c>
      <c r="M7101" s="17" t="n">
        <v>1</v>
      </c>
      <c r="N7101" s="12" t="n">
        <v>0.001</v>
      </c>
      <c r="O7101" s="12" t="n">
        <v>0.09</v>
      </c>
      <c r="P7101" s="12" t="n">
        <v>0.09</v>
      </c>
      <c r="Q7101" s="26"/>
    </row>
    <row r="7102" ht="22.5" customHeight="1">
      <c r="A7102" s="20"/>
      <c r="B7102" s="20"/>
      <c r="C7102" s="13"/>
      <c r="D7102" s="20"/>
      <c r="E7102" s="20"/>
      <c r="F7102" s="20"/>
      <c r="G7102" s="29"/>
      <c r="H7102" s="29"/>
      <c r="I7102" s="20"/>
      <c r="J7102" s="13" t="s">
        <v>128</v>
      </c>
      <c r="K7102" s="17" t="n">
        <v>1314</v>
      </c>
      <c r="L7102" s="15" t="n">
        <v>190</v>
      </c>
      <c r="M7102" s="17" t="n">
        <v>4</v>
      </c>
      <c r="N7102" s="12" t="n">
        <v>0.002</v>
      </c>
      <c r="O7102" s="12" t="n">
        <v>0.09</v>
      </c>
      <c r="P7102" s="12" t="n">
        <v>0.36</v>
      </c>
      <c r="Q7102" s="26"/>
    </row>
    <row r="7103" ht="22.5" customHeight="1">
      <c r="A7103" s="20"/>
      <c r="B7103" s="20"/>
      <c r="C7103" s="13" t="n">
        <v>11862336</v>
      </c>
      <c r="D7103" s="13" t="s">
        <v>69</v>
      </c>
      <c r="E7103" s="13" t="s">
        <v>42</v>
      </c>
      <c r="F7103" s="13" t="s">
        <v>15</v>
      </c>
      <c r="G7103" s="24" t="n">
        <v>0.1</v>
      </c>
      <c r="H7103" s="14" t="n">
        <v>100</v>
      </c>
      <c r="I7103" s="21" t="n">
        <f>G7103*H7103*7</f>
        <v>70</v>
      </c>
      <c r="J7103" s="13" t="s">
        <v>126</v>
      </c>
      <c r="K7103" s="17" t="n">
        <v>0</v>
      </c>
      <c r="L7103" s="17" t="n">
        <v>0</v>
      </c>
      <c r="M7103" s="17" t="n">
        <v>0</v>
      </c>
      <c r="N7103" s="12" t="n">
        <v>0</v>
      </c>
      <c r="O7103" s="12" t="n">
        <v>0</v>
      </c>
      <c r="P7103" s="12" t="n">
        <v>0</v>
      </c>
      <c r="Q7103" s="23" t="n">
        <f>M7105/H7103</f>
        <v>0.01</v>
      </c>
    </row>
    <row r="7104" ht="22.5" customHeight="1">
      <c r="A7104" s="20"/>
      <c r="B7104" s="20"/>
      <c r="C7104" s="13"/>
      <c r="D7104" s="20"/>
      <c r="E7104" s="20"/>
      <c r="F7104" s="20"/>
      <c r="G7104" s="29"/>
      <c r="H7104" s="29"/>
      <c r="I7104" s="20"/>
      <c r="J7104" s="13" t="s">
        <v>127</v>
      </c>
      <c r="K7104" s="17" t="n">
        <v>397</v>
      </c>
      <c r="L7104" s="15" t="n">
        <v>79</v>
      </c>
      <c r="M7104" s="17" t="n">
        <v>0</v>
      </c>
      <c r="N7104" s="12" t="n">
        <v>0</v>
      </c>
      <c r="O7104" s="12" t="n">
        <v>0</v>
      </c>
      <c r="P7104" s="12" t="n">
        <v>0</v>
      </c>
      <c r="Q7104" s="26"/>
    </row>
    <row r="7105" ht="22.5" customHeight="1">
      <c r="A7105" s="20"/>
      <c r="B7105" s="20"/>
      <c r="C7105" s="13"/>
      <c r="D7105" s="20"/>
      <c r="E7105" s="20"/>
      <c r="F7105" s="20"/>
      <c r="G7105" s="29"/>
      <c r="H7105" s="29"/>
      <c r="I7105" s="20"/>
      <c r="J7105" s="13" t="s">
        <v>128</v>
      </c>
      <c r="K7105" s="17" t="n">
        <v>664</v>
      </c>
      <c r="L7105" s="15" t="n">
        <v>127</v>
      </c>
      <c r="M7105" s="17" t="n">
        <v>1</v>
      </c>
      <c r="N7105" s="12" t="n">
        <v>0.001</v>
      </c>
      <c r="O7105" s="12" t="n">
        <v>0.1</v>
      </c>
      <c r="P7105" s="12" t="n">
        <v>0.1</v>
      </c>
      <c r="Q7105" s="26"/>
    </row>
    <row r="7106" ht="22.5" customHeight="1">
      <c r="A7106" s="20"/>
      <c r="B7106" s="20"/>
      <c r="C7106" s="13" t="n">
        <v>11924259</v>
      </c>
      <c r="D7106" s="13" t="s">
        <v>77</v>
      </c>
      <c r="E7106" s="13" t="s">
        <v>36</v>
      </c>
      <c r="F7106" s="13" t="s">
        <v>15</v>
      </c>
      <c r="G7106" s="24" t="n">
        <v>0.12</v>
      </c>
      <c r="H7106" s="14" t="n">
        <v>200</v>
      </c>
      <c r="I7106" s="21" t="n">
        <f>G7106*H7106*7</f>
        <v>168</v>
      </c>
      <c r="J7106" s="13" t="s">
        <v>126</v>
      </c>
      <c r="K7106" s="17" t="n">
        <v>2882</v>
      </c>
      <c r="L7106" s="15" t="n">
        <v>251</v>
      </c>
      <c r="M7106" s="17" t="n">
        <v>6</v>
      </c>
      <c r="N7106" s="12" t="n">
        <v>0.003</v>
      </c>
      <c r="O7106" s="12" t="n">
        <v>0.12</v>
      </c>
      <c r="P7106" s="12" t="n">
        <v>0.72</v>
      </c>
      <c r="Q7106" s="23" t="n">
        <f>M7108/H7106</f>
        <v>0.465</v>
      </c>
    </row>
    <row r="7107" ht="22.5" customHeight="1">
      <c r="A7107" s="20"/>
      <c r="B7107" s="20"/>
      <c r="C7107" s="13"/>
      <c r="D7107" s="20"/>
      <c r="E7107" s="20"/>
      <c r="F7107" s="20"/>
      <c r="G7107" s="29"/>
      <c r="H7107" s="29"/>
      <c r="I7107" s="20"/>
      <c r="J7107" s="13" t="s">
        <v>127</v>
      </c>
      <c r="K7107" s="17" t="n">
        <v>43115</v>
      </c>
      <c r="L7107" s="15" t="n">
        <v>6891</v>
      </c>
      <c r="M7107" s="17" t="n">
        <v>55</v>
      </c>
      <c r="N7107" s="12" t="n">
        <v>0.001</v>
      </c>
      <c r="O7107" s="12" t="n">
        <v>0.12</v>
      </c>
      <c r="P7107" s="12" t="n">
        <v>6.6</v>
      </c>
      <c r="Q7107" s="26"/>
    </row>
    <row r="7108" ht="22.5" customHeight="1">
      <c r="A7108" s="20"/>
      <c r="B7108" s="20"/>
      <c r="C7108" s="13"/>
      <c r="D7108" s="20"/>
      <c r="E7108" s="20"/>
      <c r="F7108" s="20"/>
      <c r="G7108" s="29"/>
      <c r="H7108" s="29"/>
      <c r="I7108" s="20"/>
      <c r="J7108" s="13" t="s">
        <v>128</v>
      </c>
      <c r="K7108" s="17" t="n">
        <v>99788</v>
      </c>
      <c r="L7108" s="15" t="n">
        <v>12293</v>
      </c>
      <c r="M7108" s="17" t="n">
        <v>93</v>
      </c>
      <c r="N7108" s="12" t="n">
        <v>0.001</v>
      </c>
      <c r="O7108" s="12" t="n">
        <v>0.12</v>
      </c>
      <c r="P7108" s="12" t="n">
        <v>11.16</v>
      </c>
      <c r="Q7108" s="26"/>
    </row>
    <row r="7109" ht="22.5" customHeight="1">
      <c r="A7109" s="20"/>
      <c r="B7109" s="20"/>
      <c r="C7109" s="13" t="n">
        <v>11924419</v>
      </c>
      <c r="D7109" s="13" t="s">
        <v>77</v>
      </c>
      <c r="E7109" s="13" t="s">
        <v>36</v>
      </c>
      <c r="F7109" s="13" t="s">
        <v>26</v>
      </c>
      <c r="G7109" s="24" t="n">
        <v>0.12</v>
      </c>
      <c r="H7109" s="14" t="n">
        <v>100</v>
      </c>
      <c r="I7109" s="21" t="n">
        <f>G7109*H7109*7</f>
        <v>84</v>
      </c>
      <c r="J7109" s="13" t="s">
        <v>126</v>
      </c>
      <c r="K7109" s="17" t="n">
        <v>11</v>
      </c>
      <c r="L7109" s="15" t="n">
        <v>1</v>
      </c>
      <c r="M7109" s="17" t="n">
        <v>0</v>
      </c>
      <c r="N7109" s="12" t="n">
        <v>0</v>
      </c>
      <c r="O7109" s="12" t="n">
        <v>0</v>
      </c>
      <c r="P7109" s="12" t="n">
        <v>0</v>
      </c>
      <c r="Q7109" s="23" t="n">
        <f>M7111/H7109</f>
        <v>1</v>
      </c>
    </row>
    <row r="7110" ht="22.5" customHeight="1">
      <c r="A7110" s="20"/>
      <c r="B7110" s="20"/>
      <c r="C7110" s="13"/>
      <c r="D7110" s="20"/>
      <c r="E7110" s="20"/>
      <c r="F7110" s="20"/>
      <c r="G7110" s="29"/>
      <c r="H7110" s="29"/>
      <c r="I7110" s="20"/>
      <c r="J7110" s="13" t="s">
        <v>127</v>
      </c>
      <c r="K7110" s="17" t="n">
        <v>4100</v>
      </c>
      <c r="L7110" s="15" t="n">
        <v>1117</v>
      </c>
      <c r="M7110" s="17" t="n">
        <v>41</v>
      </c>
      <c r="N7110" s="12" t="n">
        <v>0</v>
      </c>
      <c r="O7110" s="12" t="n">
        <v>0.07</v>
      </c>
      <c r="P7110" s="12" t="n">
        <v>2.92</v>
      </c>
      <c r="Q7110" s="26"/>
    </row>
    <row r="7111" ht="22.5" customHeight="1">
      <c r="A7111" s="20"/>
      <c r="B7111" s="20"/>
      <c r="C7111" s="13"/>
      <c r="D7111" s="20"/>
      <c r="E7111" s="20"/>
      <c r="F7111" s="20"/>
      <c r="G7111" s="29"/>
      <c r="H7111" s="29"/>
      <c r="I7111" s="20"/>
      <c r="J7111" s="13" t="s">
        <v>128</v>
      </c>
      <c r="K7111" s="17" t="n">
        <v>17114</v>
      </c>
      <c r="L7111" s="15" t="n">
        <v>5163</v>
      </c>
      <c r="M7111" s="17" t="n">
        <v>100</v>
      </c>
      <c r="N7111" s="12" t="n">
        <v>0</v>
      </c>
      <c r="O7111" s="12" t="n">
        <v>0.12</v>
      </c>
      <c r="P7111" s="12" t="n">
        <v>12.27</v>
      </c>
      <c r="Q7111" s="26"/>
    </row>
    <row r="7112" ht="22.5" customHeight="1">
      <c r="A7112" s="20"/>
      <c r="B7112" s="51" t="s">
        <v>138</v>
      </c>
      <c r="C7112" s="13" t="n">
        <v>6395488</v>
      </c>
      <c r="D7112" s="13" t="s">
        <v>39</v>
      </c>
      <c r="E7112" s="13" t="s">
        <v>14</v>
      </c>
      <c r="F7112" s="13" t="s">
        <v>15</v>
      </c>
      <c r="G7112" s="24" t="n">
        <v>0.3</v>
      </c>
      <c r="H7112" s="13" t="n">
        <v>200</v>
      </c>
      <c r="I7112" s="21" t="n">
        <f>G7112*H7112*7</f>
        <v>420</v>
      </c>
      <c r="J7112" s="13" t="s">
        <v>126</v>
      </c>
      <c r="K7112" s="15" t="n">
        <v>159</v>
      </c>
      <c r="L7112" s="15" t="n">
        <v>65</v>
      </c>
      <c r="M7112" s="16" t="n">
        <v>0</v>
      </c>
      <c r="N7112" s="12" t="n">
        <v>0</v>
      </c>
      <c r="O7112" s="12" t="n">
        <v>0</v>
      </c>
      <c r="P7112" s="12" t="n">
        <v>0</v>
      </c>
      <c r="Q7112" s="23" t="n">
        <f>M7114/H7112</f>
        <v>1</v>
      </c>
    </row>
    <row r="7113" ht="22.5" customHeight="1">
      <c r="A7113" s="20"/>
      <c r="B7113" s="20"/>
      <c r="C7113" s="13"/>
      <c r="D7113" s="20"/>
      <c r="E7113" s="20"/>
      <c r="F7113" s="20"/>
      <c r="G7113" s="29"/>
      <c r="H7113" s="20"/>
      <c r="I7113" s="20"/>
      <c r="J7113" s="13" t="s">
        <v>127</v>
      </c>
      <c r="K7113" s="15" t="n">
        <v>38765</v>
      </c>
      <c r="L7113" s="15" t="n">
        <v>15601</v>
      </c>
      <c r="M7113" s="11" t="n">
        <v>200</v>
      </c>
      <c r="N7113" s="12" t="n">
        <v>0.004</v>
      </c>
      <c r="O7113" s="12" t="n">
        <v>0.3</v>
      </c>
      <c r="P7113" s="12" t="n">
        <v>60</v>
      </c>
      <c r="Q7113" s="26"/>
    </row>
    <row r="7114" ht="22.5" customHeight="1">
      <c r="A7114" s="20"/>
      <c r="B7114" s="20"/>
      <c r="C7114" s="13"/>
      <c r="D7114" s="20"/>
      <c r="E7114" s="20"/>
      <c r="F7114" s="20"/>
      <c r="G7114" s="29"/>
      <c r="H7114" s="20"/>
      <c r="I7114" s="20"/>
      <c r="J7114" s="13" t="s">
        <v>128</v>
      </c>
      <c r="K7114" s="15" t="n">
        <v>42346</v>
      </c>
      <c r="L7114" s="15" t="n">
        <v>16394</v>
      </c>
      <c r="M7114" s="11" t="n">
        <v>200</v>
      </c>
      <c r="N7114" s="12" t="n">
        <v>0.004</v>
      </c>
      <c r="O7114" s="12" t="n">
        <v>0.3</v>
      </c>
      <c r="P7114" s="12" t="n">
        <v>60</v>
      </c>
      <c r="Q7114" s="26"/>
    </row>
    <row r="7115" ht="22.5" customHeight="1">
      <c r="A7115" s="20"/>
      <c r="B7115" s="20"/>
      <c r="C7115" s="13" t="n">
        <v>8291713</v>
      </c>
      <c r="D7115" s="13" t="s">
        <v>40</v>
      </c>
      <c r="E7115" s="13" t="s">
        <v>14</v>
      </c>
      <c r="F7115" s="13" t="s">
        <v>15</v>
      </c>
      <c r="G7115" s="24" t="n">
        <v>0.14</v>
      </c>
      <c r="H7115" s="13" t="n">
        <v>2000</v>
      </c>
      <c r="I7115" s="21" t="n">
        <f>G7115*H7115*7</f>
        <v>1960</v>
      </c>
      <c r="J7115" s="13" t="s">
        <v>126</v>
      </c>
      <c r="K7115" s="15" t="n">
        <v>128</v>
      </c>
      <c r="L7115" s="15" t="n">
        <v>25</v>
      </c>
      <c r="M7115" s="16" t="n">
        <v>10</v>
      </c>
      <c r="N7115" s="12" t="n">
        <v>0.055</v>
      </c>
      <c r="O7115" s="12" t="n">
        <v>0.137</v>
      </c>
      <c r="P7115" s="12" t="n">
        <v>1.37</v>
      </c>
      <c r="Q7115" s="23" t="n">
        <f>M7117/H7115</f>
        <v>0.75</v>
      </c>
    </row>
    <row r="7116" ht="22.5" customHeight="1">
      <c r="A7116" s="20"/>
      <c r="B7116" s="20"/>
      <c r="C7116" s="13"/>
      <c r="D7116" s="20"/>
      <c r="E7116" s="20"/>
      <c r="F7116" s="20"/>
      <c r="G7116" s="29"/>
      <c r="H7116" s="20"/>
      <c r="I7116" s="20"/>
      <c r="J7116" s="13" t="s">
        <v>127</v>
      </c>
      <c r="K7116" s="15" t="n">
        <v>40620</v>
      </c>
      <c r="L7116" s="15" t="n">
        <v>14717</v>
      </c>
      <c r="M7116" s="15" t="n">
        <v>602</v>
      </c>
      <c r="N7116" s="12" t="n">
        <v>0.006</v>
      </c>
      <c r="O7116" s="12" t="n">
        <v>0.135</v>
      </c>
      <c r="P7116" s="12" t="n">
        <v>81.495</v>
      </c>
      <c r="Q7116" s="26"/>
    </row>
    <row r="7117" ht="22.5" customHeight="1">
      <c r="A7117" s="20"/>
      <c r="B7117" s="20"/>
      <c r="C7117" s="13"/>
      <c r="D7117" s="20"/>
      <c r="E7117" s="20"/>
      <c r="F7117" s="20"/>
      <c r="G7117" s="29"/>
      <c r="H7117" s="20"/>
      <c r="I7117" s="20"/>
      <c r="J7117" s="13" t="s">
        <v>128</v>
      </c>
      <c r="K7117" s="15" t="n">
        <v>114645</v>
      </c>
      <c r="L7117" s="15" t="n">
        <v>40711</v>
      </c>
      <c r="M7117" s="15" t="n">
        <v>1500</v>
      </c>
      <c r="N7117" s="12" t="n">
        <v>0.005</v>
      </c>
      <c r="O7117" s="12" t="n">
        <v>0.135</v>
      </c>
      <c r="P7117" s="12" t="n">
        <v>203.01</v>
      </c>
      <c r="Q7117" s="26"/>
    </row>
    <row r="7118" ht="22.5" customHeight="1">
      <c r="A7118" s="20"/>
      <c r="B7118" s="20"/>
      <c r="C7118" s="13" t="n">
        <v>8566541</v>
      </c>
      <c r="D7118" s="13" t="s">
        <v>79</v>
      </c>
      <c r="E7118" s="13" t="s">
        <v>14</v>
      </c>
      <c r="F7118" s="13" t="s">
        <v>26</v>
      </c>
      <c r="G7118" s="24" t="n">
        <v>0.13</v>
      </c>
      <c r="H7118" s="13" t="n">
        <v>500</v>
      </c>
      <c r="I7118" s="21" t="n">
        <f>G7118*H7118*7</f>
        <v>455</v>
      </c>
      <c r="J7118" s="13" t="s">
        <v>126</v>
      </c>
      <c r="K7118" s="15" t="n">
        <v>14063</v>
      </c>
      <c r="L7118" s="15" t="n">
        <v>184</v>
      </c>
      <c r="M7118" s="16" t="n">
        <v>13</v>
      </c>
      <c r="N7118" s="12" t="n">
        <v>0.02</v>
      </c>
      <c r="O7118" s="12" t="n">
        <v>0.32</v>
      </c>
      <c r="P7118" s="12" t="n">
        <v>4.1</v>
      </c>
      <c r="Q7118" s="23" t="n">
        <f>M7120/H7118</f>
        <v>0.69</v>
      </c>
    </row>
    <row r="7119" ht="22.5" customHeight="1">
      <c r="A7119" s="20"/>
      <c r="B7119" s="20"/>
      <c r="C7119" s="13"/>
      <c r="D7119" s="20"/>
      <c r="E7119" s="20"/>
      <c r="F7119" s="20"/>
      <c r="G7119" s="29"/>
      <c r="H7119" s="20"/>
      <c r="I7119" s="20"/>
      <c r="J7119" s="13" t="s">
        <v>127</v>
      </c>
      <c r="K7119" s="15" t="n">
        <v>116740</v>
      </c>
      <c r="L7119" s="15" t="n">
        <v>1210</v>
      </c>
      <c r="M7119" s="16" t="n">
        <v>114</v>
      </c>
      <c r="N7119" s="12" t="n">
        <v>0.02</v>
      </c>
      <c r="O7119" s="12" t="n">
        <v>0.24</v>
      </c>
      <c r="P7119" s="12" t="n">
        <v>27.06</v>
      </c>
      <c r="Q7119" s="26"/>
    </row>
    <row r="7120" ht="22.5" customHeight="1">
      <c r="A7120" s="20"/>
      <c r="B7120" s="20"/>
      <c r="C7120" s="13"/>
      <c r="D7120" s="20"/>
      <c r="E7120" s="20"/>
      <c r="F7120" s="20"/>
      <c r="G7120" s="29"/>
      <c r="H7120" s="20"/>
      <c r="I7120" s="20"/>
      <c r="J7120" s="13" t="s">
        <v>128</v>
      </c>
      <c r="K7120" s="15" t="n">
        <v>253212</v>
      </c>
      <c r="L7120" s="15" t="n">
        <v>2235</v>
      </c>
      <c r="M7120" s="15" t="n">
        <v>345</v>
      </c>
      <c r="N7120" s="12" t="n">
        <v>0.02</v>
      </c>
      <c r="O7120" s="12" t="n">
        <v>0.15</v>
      </c>
      <c r="P7120" s="12" t="n">
        <v>50.5</v>
      </c>
      <c r="Q7120" s="26"/>
    </row>
    <row r="7121" ht="22.5" customHeight="1">
      <c r="A7121" s="20"/>
      <c r="B7121" s="20"/>
      <c r="C7121" s="13" t="n">
        <v>8566084</v>
      </c>
      <c r="D7121" s="13" t="s">
        <v>80</v>
      </c>
      <c r="E7121" s="13" t="s">
        <v>42</v>
      </c>
      <c r="F7121" s="13" t="s">
        <v>15</v>
      </c>
      <c r="G7121" s="24" t="n">
        <v>0.12</v>
      </c>
      <c r="H7121" s="13" t="n">
        <v>100</v>
      </c>
      <c r="I7121" s="21" t="n">
        <f>G7121*H7121*7</f>
        <v>84</v>
      </c>
      <c r="J7121" s="13" t="s">
        <v>126</v>
      </c>
      <c r="K7121" s="15" t="n">
        <v>1603</v>
      </c>
      <c r="L7121" s="15" t="n">
        <v>457</v>
      </c>
      <c r="M7121" s="16" t="n">
        <v>2</v>
      </c>
      <c r="N7121" s="12" t="n">
        <v>0.001</v>
      </c>
      <c r="O7121" s="12" t="n">
        <v>0.12</v>
      </c>
      <c r="P7121" s="12" t="n">
        <v>0.24</v>
      </c>
      <c r="Q7121" s="23" t="n">
        <f>M7123/H7121</f>
        <v>1</v>
      </c>
    </row>
    <row r="7122" ht="22.5" customHeight="1">
      <c r="A7122" s="20"/>
      <c r="B7122" s="20"/>
      <c r="C7122" s="13"/>
      <c r="D7122" s="20"/>
      <c r="E7122" s="20"/>
      <c r="F7122" s="20"/>
      <c r="G7122" s="29"/>
      <c r="H7122" s="20"/>
      <c r="I7122" s="20"/>
      <c r="J7122" s="13" t="s">
        <v>127</v>
      </c>
      <c r="K7122" s="15" t="n">
        <v>37990</v>
      </c>
      <c r="L7122" s="15" t="n">
        <v>8857</v>
      </c>
      <c r="M7122" s="16" t="n">
        <v>100</v>
      </c>
      <c r="N7122" s="12" t="n">
        <v>0.001</v>
      </c>
      <c r="O7122" s="12" t="n">
        <v>0.12</v>
      </c>
      <c r="P7122" s="12" t="n">
        <v>12</v>
      </c>
      <c r="Q7122" s="26"/>
    </row>
    <row r="7123" ht="22.5" customHeight="1">
      <c r="A7123" s="20"/>
      <c r="B7123" s="20"/>
      <c r="C7123" s="13"/>
      <c r="D7123" s="20"/>
      <c r="E7123" s="20"/>
      <c r="F7123" s="20"/>
      <c r="G7123" s="29"/>
      <c r="H7123" s="20"/>
      <c r="I7123" s="20"/>
      <c r="J7123" s="13" t="s">
        <v>128</v>
      </c>
      <c r="K7123" s="15" t="n">
        <v>53560</v>
      </c>
      <c r="L7123" s="15" t="n">
        <v>10968</v>
      </c>
      <c r="M7123" s="16" t="n">
        <v>100</v>
      </c>
      <c r="N7123" s="12" t="n">
        <v>0.001</v>
      </c>
      <c r="O7123" s="12" t="n">
        <v>0.12</v>
      </c>
      <c r="P7123" s="12" t="n">
        <v>12</v>
      </c>
      <c r="Q7123" s="26"/>
    </row>
    <row r="7124" ht="22.5" customHeight="1">
      <c r="A7124" s="20"/>
      <c r="B7124" s="20"/>
      <c r="C7124" s="13" t="n">
        <v>2937658</v>
      </c>
      <c r="D7124" s="13" t="s">
        <v>81</v>
      </c>
      <c r="E7124" s="13" t="s">
        <v>14</v>
      </c>
      <c r="F7124" s="13" t="s">
        <v>15</v>
      </c>
      <c r="G7124" s="24" t="n">
        <v>0.15</v>
      </c>
      <c r="H7124" s="13" t="n">
        <v>100</v>
      </c>
      <c r="I7124" s="21" t="n">
        <f>G7124*H7124*7</f>
        <v>105</v>
      </c>
      <c r="J7124" s="13" t="s">
        <v>126</v>
      </c>
      <c r="K7124" s="15" t="s">
        <v>139</v>
      </c>
      <c r="L7124" s="15"/>
      <c r="M7124" s="16"/>
      <c r="N7124" s="12"/>
      <c r="O7124" s="12"/>
      <c r="P7124" s="12"/>
      <c r="Q7124" s="23" t="n">
        <f>M7126/H7124</f>
        <v>1</v>
      </c>
    </row>
    <row r="7125" ht="22.5" customHeight="1">
      <c r="A7125" s="20"/>
      <c r="B7125" s="20"/>
      <c r="C7125" s="13"/>
      <c r="D7125" s="20"/>
      <c r="E7125" s="20"/>
      <c r="F7125" s="20"/>
      <c r="G7125" s="29"/>
      <c r="H7125" s="20"/>
      <c r="I7125" s="20"/>
      <c r="J7125" s="13" t="s">
        <v>127</v>
      </c>
      <c r="K7125" s="15" t="n">
        <v>5918</v>
      </c>
      <c r="L7125" s="15" t="n">
        <v>3000</v>
      </c>
      <c r="M7125" s="16" t="n">
        <v>100</v>
      </c>
      <c r="N7125" s="12" t="n">
        <v>0.004</v>
      </c>
      <c r="O7125" s="12" t="n">
        <v>0.123</v>
      </c>
      <c r="P7125" s="12" t="n">
        <v>12.3</v>
      </c>
      <c r="Q7125" s="26"/>
    </row>
    <row r="7126" ht="22.5" customHeight="1">
      <c r="A7126" s="20"/>
      <c r="B7126" s="20"/>
      <c r="C7126" s="13"/>
      <c r="D7126" s="20"/>
      <c r="E7126" s="20"/>
      <c r="F7126" s="20"/>
      <c r="G7126" s="29"/>
      <c r="H7126" s="20"/>
      <c r="I7126" s="20"/>
      <c r="J7126" s="13" t="s">
        <v>128</v>
      </c>
      <c r="K7126" s="15" t="n">
        <v>5931</v>
      </c>
      <c r="L7126" s="15" t="n">
        <v>3005</v>
      </c>
      <c r="M7126" s="16" t="n">
        <v>100</v>
      </c>
      <c r="N7126" s="12" t="n">
        <v>0.004</v>
      </c>
      <c r="O7126" s="12" t="n">
        <v>0.123</v>
      </c>
      <c r="P7126" s="12" t="n">
        <v>12.3</v>
      </c>
      <c r="Q7126" s="26"/>
    </row>
    <row r="7127" ht="22.5" customHeight="1">
      <c r="A7127" s="20"/>
      <c r="B7127" s="20"/>
      <c r="C7127" s="13" t="n">
        <v>6706444</v>
      </c>
      <c r="D7127" s="13" t="s">
        <v>82</v>
      </c>
      <c r="E7127" s="13" t="s">
        <v>83</v>
      </c>
      <c r="F7127" s="13" t="s">
        <v>12</v>
      </c>
      <c r="G7127" s="24" t="n">
        <v>0.5</v>
      </c>
      <c r="H7127" s="13" t="n">
        <v>100</v>
      </c>
      <c r="I7127" s="21" t="n">
        <f>G7127*H7127*7</f>
        <v>350</v>
      </c>
      <c r="J7127" s="13" t="s">
        <v>126</v>
      </c>
      <c r="K7127" s="15" t="s">
        <v>139</v>
      </c>
      <c r="L7127" s="15"/>
      <c r="M7127" s="16"/>
      <c r="N7127" s="12"/>
      <c r="O7127" s="12"/>
      <c r="P7127" s="12"/>
      <c r="Q7127" s="23" t="n">
        <f>M7129/H7127</f>
        <v>0.14</v>
      </c>
    </row>
    <row r="7128" ht="22.5" customHeight="1">
      <c r="A7128" s="20"/>
      <c r="B7128" s="20"/>
      <c r="C7128" s="13"/>
      <c r="D7128" s="20"/>
      <c r="E7128" s="20"/>
      <c r="F7128" s="20"/>
      <c r="G7128" s="29"/>
      <c r="H7128" s="20"/>
      <c r="I7128" s="20"/>
      <c r="J7128" s="13" t="s">
        <v>127</v>
      </c>
      <c r="K7128" s="15" t="n">
        <v>9551</v>
      </c>
      <c r="L7128" s="15" t="n">
        <v>1303</v>
      </c>
      <c r="M7128" s="16" t="n">
        <v>2</v>
      </c>
      <c r="N7128" s="12" t="n">
        <v>0.002</v>
      </c>
      <c r="O7128" s="12" t="n">
        <v>1.227</v>
      </c>
      <c r="P7128" s="12" t="n">
        <v>2.4532</v>
      </c>
      <c r="Q7128" s="26"/>
    </row>
    <row r="7129" ht="22.5" customHeight="1">
      <c r="A7129" s="20"/>
      <c r="B7129" s="20"/>
      <c r="C7129" s="13"/>
      <c r="D7129" s="20"/>
      <c r="E7129" s="20"/>
      <c r="F7129" s="20"/>
      <c r="G7129" s="29"/>
      <c r="H7129" s="20"/>
      <c r="I7129" s="20"/>
      <c r="J7129" s="13" t="s">
        <v>128</v>
      </c>
      <c r="K7129" s="15" t="n">
        <v>44715</v>
      </c>
      <c r="L7129" s="15" t="n">
        <v>6237</v>
      </c>
      <c r="M7129" s="16" t="n">
        <v>14</v>
      </c>
      <c r="N7129" s="12" t="n">
        <v>0.002</v>
      </c>
      <c r="O7129" s="12" t="n">
        <v>0.693</v>
      </c>
      <c r="P7129" s="12" t="n">
        <v>9.6999</v>
      </c>
      <c r="Q7129" s="26"/>
    </row>
    <row r="7130" ht="22.5" customHeight="1">
      <c r="A7130" s="20"/>
      <c r="B7130" s="20"/>
      <c r="C7130" s="13" t="n">
        <v>5963354</v>
      </c>
      <c r="D7130" s="13" t="s">
        <v>82</v>
      </c>
      <c r="E7130" s="13" t="s">
        <v>83</v>
      </c>
      <c r="F7130" s="13" t="s">
        <v>15</v>
      </c>
      <c r="G7130" s="24" t="n">
        <v>0.55</v>
      </c>
      <c r="H7130" s="13" t="n">
        <v>500</v>
      </c>
      <c r="I7130" s="21" t="n">
        <f>G7130*H7130*7</f>
        <v>1925</v>
      </c>
      <c r="J7130" s="13" t="s">
        <v>126</v>
      </c>
      <c r="K7130" s="15" t="n">
        <v>8513</v>
      </c>
      <c r="L7130" s="15" t="n">
        <v>1023</v>
      </c>
      <c r="M7130" s="16" t="n">
        <v>7</v>
      </c>
      <c r="N7130" s="12" t="n">
        <v>0.004</v>
      </c>
      <c r="O7130" s="12" t="n">
        <v>0.605</v>
      </c>
      <c r="P7130" s="12" t="n">
        <v>4.234</v>
      </c>
      <c r="Q7130" s="23" t="n">
        <f>M7132/H7130</f>
        <v>0.674</v>
      </c>
    </row>
    <row r="7131" ht="22.5" customHeight="1">
      <c r="A7131" s="20"/>
      <c r="B7131" s="20"/>
      <c r="C7131" s="13"/>
      <c r="D7131" s="20"/>
      <c r="E7131" s="20"/>
      <c r="F7131" s="20"/>
      <c r="G7131" s="29"/>
      <c r="H7131" s="20"/>
      <c r="I7131" s="20"/>
      <c r="J7131" s="13" t="s">
        <v>127</v>
      </c>
      <c r="K7131" s="15" t="n">
        <v>130111</v>
      </c>
      <c r="L7131" s="15" t="n">
        <v>32238</v>
      </c>
      <c r="M7131" s="16" t="n">
        <v>111</v>
      </c>
      <c r="N7131" s="12" t="n">
        <v>0.002</v>
      </c>
      <c r="O7131" s="12" t="n">
        <v>0.599</v>
      </c>
      <c r="P7131" s="12" t="n">
        <v>66.486</v>
      </c>
      <c r="Q7131" s="26"/>
    </row>
    <row r="7132" ht="22.5" customHeight="1">
      <c r="A7132" s="20"/>
      <c r="B7132" s="20"/>
      <c r="C7132" s="13"/>
      <c r="D7132" s="20"/>
      <c r="E7132" s="20"/>
      <c r="F7132" s="20"/>
      <c r="G7132" s="29"/>
      <c r="H7132" s="20"/>
      <c r="I7132" s="20"/>
      <c r="J7132" s="13" t="s">
        <v>128</v>
      </c>
      <c r="K7132" s="15" t="n">
        <v>305787</v>
      </c>
      <c r="L7132" s="15" t="n">
        <v>79868</v>
      </c>
      <c r="M7132" s="16" t="n">
        <v>337</v>
      </c>
      <c r="N7132" s="12" t="n">
        <v>0.002</v>
      </c>
      <c r="O7132" s="12" t="n">
        <v>0.59</v>
      </c>
      <c r="P7132" s="12" t="n">
        <v>198.712</v>
      </c>
      <c r="Q7132" s="26"/>
    </row>
    <row r="7133" ht="22.5" customHeight="1">
      <c r="A7133" s="20"/>
      <c r="B7133" s="20"/>
      <c r="C7133" s="13" t="n">
        <v>9686529</v>
      </c>
      <c r="D7133" s="13" t="s">
        <v>82</v>
      </c>
      <c r="E7133" s="13" t="s">
        <v>84</v>
      </c>
      <c r="F7133" s="13" t="s">
        <v>15</v>
      </c>
      <c r="G7133" s="24" t="n">
        <v>0.4</v>
      </c>
      <c r="H7133" s="13" t="n">
        <v>200</v>
      </c>
      <c r="I7133" s="21" t="n">
        <f>G7133*H7133*7</f>
        <v>560</v>
      </c>
      <c r="J7133" s="13" t="s">
        <v>126</v>
      </c>
      <c r="K7133" s="15" t="n">
        <v>1344</v>
      </c>
      <c r="L7133" s="15" t="n">
        <v>525</v>
      </c>
      <c r="M7133" s="16" t="n">
        <v>5</v>
      </c>
      <c r="N7133" s="12" t="n">
        <v>0.005</v>
      </c>
      <c r="O7133" s="12" t="n">
        <v>0.5</v>
      </c>
      <c r="P7133" s="12" t="n">
        <v>2.5</v>
      </c>
      <c r="Q7133" s="23" t="n">
        <f>M7135/H7133</f>
        <v>0.205</v>
      </c>
    </row>
    <row r="7134" ht="22.5" customHeight="1">
      <c r="A7134" s="20"/>
      <c r="B7134" s="20"/>
      <c r="C7134" s="13"/>
      <c r="D7134" s="20"/>
      <c r="E7134" s="20"/>
      <c r="F7134" s="20"/>
      <c r="G7134" s="29"/>
      <c r="H7134" s="20"/>
      <c r="I7134" s="20"/>
      <c r="J7134" s="13" t="s">
        <v>127</v>
      </c>
      <c r="K7134" s="15" t="n">
        <v>23037</v>
      </c>
      <c r="L7134" s="15" t="n">
        <v>9123</v>
      </c>
      <c r="M7134" s="16" t="n">
        <v>20</v>
      </c>
      <c r="N7134" s="12" t="n">
        <v>0.001</v>
      </c>
      <c r="O7134" s="12" t="n">
        <v>0.5</v>
      </c>
      <c r="P7134" s="12" t="n">
        <v>10</v>
      </c>
      <c r="Q7134" s="26"/>
    </row>
    <row r="7135" ht="22.5" customHeight="1">
      <c r="A7135" s="20"/>
      <c r="B7135" s="20"/>
      <c r="C7135" s="13"/>
      <c r="D7135" s="20"/>
      <c r="E7135" s="20"/>
      <c r="F7135" s="20"/>
      <c r="G7135" s="29"/>
      <c r="H7135" s="20"/>
      <c r="I7135" s="20"/>
      <c r="J7135" s="13" t="s">
        <v>128</v>
      </c>
      <c r="K7135" s="15" t="n">
        <v>47040</v>
      </c>
      <c r="L7135" s="15" t="n">
        <v>16449</v>
      </c>
      <c r="M7135" s="16" t="n">
        <v>41</v>
      </c>
      <c r="N7135" s="12" t="n">
        <v>0.001</v>
      </c>
      <c r="O7135" s="12" t="n">
        <v>0.5</v>
      </c>
      <c r="P7135" s="12" t="n">
        <v>20.5</v>
      </c>
      <c r="Q7135" s="26"/>
    </row>
    <row r="7136" ht="22.5" customHeight="1">
      <c r="A7136" s="20"/>
      <c r="B7136" s="20"/>
      <c r="C7136" s="13" t="n">
        <v>5963400</v>
      </c>
      <c r="D7136" s="13" t="s">
        <v>82</v>
      </c>
      <c r="E7136" s="13" t="s">
        <v>85</v>
      </c>
      <c r="F7136" s="13" t="s">
        <v>15</v>
      </c>
      <c r="G7136" s="24" t="n">
        <v>0.2</v>
      </c>
      <c r="H7136" s="13" t="n">
        <v>100</v>
      </c>
      <c r="I7136" s="21" t="n">
        <f>G7136*H7136*7</f>
        <v>140</v>
      </c>
      <c r="J7136" s="13" t="s">
        <v>126</v>
      </c>
      <c r="K7136" s="15" t="n">
        <v>919</v>
      </c>
      <c r="L7136" s="15" t="n">
        <v>155</v>
      </c>
      <c r="M7136" s="16" t="n">
        <v>5</v>
      </c>
      <c r="N7136" s="12" t="n">
        <v>0.01</v>
      </c>
      <c r="O7136" s="12" t="n">
        <v>0.304</v>
      </c>
      <c r="P7136" s="12" t="n">
        <v>1.52</v>
      </c>
      <c r="Q7136" s="23" t="n">
        <f>M7138/H7136</f>
        <v>1</v>
      </c>
    </row>
    <row r="7137" ht="22.5" customHeight="1">
      <c r="A7137" s="20"/>
      <c r="B7137" s="20"/>
      <c r="C7137" s="13"/>
      <c r="D7137" s="20"/>
      <c r="E7137" s="20"/>
      <c r="F7137" s="20"/>
      <c r="G7137" s="106"/>
      <c r="H7137" s="20"/>
      <c r="I7137" s="20"/>
      <c r="J7137" s="13" t="s">
        <v>127</v>
      </c>
      <c r="K7137" s="15" t="n">
        <v>16384</v>
      </c>
      <c r="L7137" s="15" t="n">
        <v>3169</v>
      </c>
      <c r="M7137" s="16" t="n">
        <v>56</v>
      </c>
      <c r="N7137" s="12" t="n">
        <v>0.005</v>
      </c>
      <c r="O7137" s="12" t="n">
        <v>0.273</v>
      </c>
      <c r="P7137" s="12" t="n">
        <v>15.31</v>
      </c>
      <c r="Q7137" s="26"/>
    </row>
    <row r="7138" ht="22.5" customHeight="1">
      <c r="A7138" s="20"/>
      <c r="B7138" s="20"/>
      <c r="C7138" s="13"/>
      <c r="D7138" s="20"/>
      <c r="E7138" s="20"/>
      <c r="F7138" s="20"/>
      <c r="G7138" s="106"/>
      <c r="H7138" s="20"/>
      <c r="I7138" s="20"/>
      <c r="J7138" s="13" t="s">
        <v>128</v>
      </c>
      <c r="K7138" s="15" t="n">
        <v>35221</v>
      </c>
      <c r="L7138" s="15" t="n">
        <v>6840</v>
      </c>
      <c r="M7138" s="16" t="n">
        <v>100</v>
      </c>
      <c r="N7138" s="12" t="n">
        <v>0.004</v>
      </c>
      <c r="O7138" s="12" t="n">
        <v>0.258</v>
      </c>
      <c r="P7138" s="12" t="n">
        <v>25.79</v>
      </c>
      <c r="Q7138" s="26"/>
    </row>
    <row r="7139" ht="22.5" customHeight="1">
      <c r="A7139" s="20"/>
      <c r="B7139" s="20"/>
      <c r="C7139" s="13" t="n">
        <v>10080665</v>
      </c>
      <c r="D7139" s="13" t="s">
        <v>82</v>
      </c>
      <c r="E7139" s="13" t="s">
        <v>86</v>
      </c>
      <c r="F7139" s="13" t="s">
        <v>15</v>
      </c>
      <c r="G7139" s="24" t="n">
        <v>0.38</v>
      </c>
      <c r="H7139" s="13" t="n">
        <v>40</v>
      </c>
      <c r="I7139" s="21" t="n">
        <f>G7139*H7139*7</f>
        <v>106.4</v>
      </c>
      <c r="J7139" s="13" t="s">
        <v>126</v>
      </c>
      <c r="K7139" s="15" t="n">
        <v>13</v>
      </c>
      <c r="L7139" s="15" t="n">
        <v>7</v>
      </c>
      <c r="M7139" s="16" t="n">
        <v>0</v>
      </c>
      <c r="N7139" s="12" t="n">
        <v>0</v>
      </c>
      <c r="O7139" s="12" t="n">
        <v>0</v>
      </c>
      <c r="P7139" s="12" t="n">
        <v>0</v>
      </c>
      <c r="Q7139" s="23" t="n">
        <f>M7141/H7139</f>
        <v>0.2</v>
      </c>
    </row>
    <row r="7140" ht="22.5" customHeight="1">
      <c r="A7140" s="20"/>
      <c r="B7140" s="20"/>
      <c r="C7140" s="13"/>
      <c r="D7140" s="20"/>
      <c r="E7140" s="20"/>
      <c r="F7140" s="20"/>
      <c r="G7140" s="106"/>
      <c r="H7140" s="20"/>
      <c r="I7140" s="20"/>
      <c r="J7140" s="13" t="s">
        <v>127</v>
      </c>
      <c r="K7140" s="15" t="n">
        <v>4887</v>
      </c>
      <c r="L7140" s="15" t="n">
        <v>1305</v>
      </c>
      <c r="M7140" s="16" t="n">
        <v>7</v>
      </c>
      <c r="N7140" s="12" t="n">
        <v>0.002</v>
      </c>
      <c r="O7140" s="12" t="n">
        <v>0.38</v>
      </c>
      <c r="P7140" s="12" t="n">
        <v>2.66</v>
      </c>
      <c r="Q7140" s="26"/>
    </row>
    <row r="7141" ht="22.5" customHeight="1">
      <c r="A7141" s="20"/>
      <c r="B7141" s="20"/>
      <c r="C7141" s="13"/>
      <c r="D7141" s="20"/>
      <c r="E7141" s="20"/>
      <c r="F7141" s="20"/>
      <c r="G7141" s="106"/>
      <c r="H7141" s="20"/>
      <c r="I7141" s="20"/>
      <c r="J7141" s="13" t="s">
        <v>128</v>
      </c>
      <c r="K7141" s="15" t="n">
        <v>7442</v>
      </c>
      <c r="L7141" s="15" t="n">
        <v>1683</v>
      </c>
      <c r="M7141" s="16" t="n">
        <v>8</v>
      </c>
      <c r="N7141" s="12" t="n">
        <v>0.002</v>
      </c>
      <c r="O7141" s="12" t="n">
        <v>0.38</v>
      </c>
      <c r="P7141" s="12" t="n">
        <v>3.04</v>
      </c>
      <c r="Q7141" s="26"/>
    </row>
    <row r="7142" ht="22.5" customHeight="1">
      <c r="A7142" s="20"/>
      <c r="B7142" s="20"/>
      <c r="C7142" s="13" t="n">
        <v>91520433</v>
      </c>
      <c r="D7142" s="13" t="s">
        <v>74</v>
      </c>
      <c r="E7142" s="13" t="s">
        <v>14</v>
      </c>
      <c r="F7142" s="13" t="s">
        <v>15</v>
      </c>
      <c r="G7142" s="24" t="n">
        <v>0.16</v>
      </c>
      <c r="H7142" s="13" t="n">
        <v>200</v>
      </c>
      <c r="I7142" s="21" t="n">
        <f>G7142*H7142*7</f>
        <v>224</v>
      </c>
      <c r="J7142" s="13" t="s">
        <v>126</v>
      </c>
      <c r="K7142" s="15" t="n">
        <v>444</v>
      </c>
      <c r="L7142" s="15" t="n">
        <v>35</v>
      </c>
      <c r="M7142" s="16" t="n">
        <v>0</v>
      </c>
      <c r="N7142" s="12" t="n">
        <v>0</v>
      </c>
      <c r="O7142" s="12" t="n">
        <v>0</v>
      </c>
      <c r="P7142" s="12" t="n">
        <v>0</v>
      </c>
      <c r="Q7142" s="23" t="n">
        <f>M7144/H7142</f>
        <v>0</v>
      </c>
    </row>
    <row r="7143" ht="22.5" customHeight="1">
      <c r="A7143" s="20"/>
      <c r="B7143" s="20"/>
      <c r="C7143" s="13"/>
      <c r="D7143" s="20"/>
      <c r="E7143" s="20"/>
      <c r="F7143" s="20"/>
      <c r="G7143" s="106"/>
      <c r="H7143" s="20"/>
      <c r="I7143" s="20"/>
      <c r="J7143" s="13" t="s">
        <v>127</v>
      </c>
      <c r="K7143" s="15" t="n">
        <v>11168</v>
      </c>
      <c r="L7143" s="15" t="n">
        <v>496</v>
      </c>
      <c r="M7143" s="16" t="n">
        <v>0</v>
      </c>
      <c r="N7143" s="12" t="n">
        <v>0</v>
      </c>
      <c r="O7143" s="12" t="n">
        <v>0</v>
      </c>
      <c r="P7143" s="12" t="n">
        <v>0</v>
      </c>
      <c r="Q7143" s="26"/>
    </row>
    <row r="7144" ht="22.5" customHeight="1">
      <c r="A7144" s="20"/>
      <c r="B7144" s="20"/>
      <c r="C7144" s="13"/>
      <c r="D7144" s="20"/>
      <c r="E7144" s="20"/>
      <c r="F7144" s="20"/>
      <c r="G7144" s="106"/>
      <c r="H7144" s="20"/>
      <c r="I7144" s="20"/>
      <c r="J7144" s="13" t="s">
        <v>128</v>
      </c>
      <c r="K7144" s="15" t="n">
        <v>33222</v>
      </c>
      <c r="L7144" s="15" t="n">
        <v>1606</v>
      </c>
      <c r="M7144" s="16" t="n">
        <v>0</v>
      </c>
      <c r="N7144" s="12" t="n">
        <v>0</v>
      </c>
      <c r="O7144" s="12" t="n">
        <v>0</v>
      </c>
      <c r="P7144" s="12" t="n">
        <v>0</v>
      </c>
      <c r="Q7144" s="26"/>
    </row>
    <row r="7145" ht="22.5" customHeight="1">
      <c r="A7145" s="20"/>
      <c r="B7145" s="20"/>
      <c r="C7145" s="13" t="n">
        <v>5623760</v>
      </c>
      <c r="D7145" s="13" t="s">
        <v>89</v>
      </c>
      <c r="E7145" s="13" t="s">
        <v>14</v>
      </c>
      <c r="F7145" s="13" t="s">
        <v>15</v>
      </c>
      <c r="G7145" s="24" t="n">
        <v>0.15</v>
      </c>
      <c r="H7145" s="13" t="n">
        <v>50</v>
      </c>
      <c r="I7145" s="21" t="n">
        <f>G7145*H7145*7</f>
        <v>52.5</v>
      </c>
      <c r="J7145" s="13" t="s">
        <v>126</v>
      </c>
      <c r="K7145" s="15" t="n">
        <v>64</v>
      </c>
      <c r="L7145" s="15" t="n">
        <v>11</v>
      </c>
      <c r="M7145" s="16" t="n">
        <v>0</v>
      </c>
      <c r="N7145" s="12" t="n">
        <v>0</v>
      </c>
      <c r="O7145" s="12" t="n">
        <v>0</v>
      </c>
      <c r="P7145" s="12" t="n">
        <v>0</v>
      </c>
      <c r="Q7145" s="23" t="n">
        <f>M7147/H7145</f>
        <v>1</v>
      </c>
    </row>
    <row r="7146" ht="22.5" customHeight="1">
      <c r="A7146" s="20"/>
      <c r="B7146" s="20"/>
      <c r="C7146" s="13"/>
      <c r="D7146" s="20"/>
      <c r="E7146" s="20"/>
      <c r="F7146" s="20"/>
      <c r="G7146" s="106"/>
      <c r="H7146" s="20"/>
      <c r="I7146" s="20"/>
      <c r="J7146" s="13" t="s">
        <v>127</v>
      </c>
      <c r="K7146" s="15" t="n">
        <v>4359</v>
      </c>
      <c r="L7146" s="15" t="n">
        <v>971</v>
      </c>
      <c r="M7146" s="15" t="n">
        <v>50</v>
      </c>
      <c r="N7146" s="12" t="n">
        <v>0.008</v>
      </c>
      <c r="O7146" s="12" t="n">
        <v>0.15</v>
      </c>
      <c r="P7146" s="12" t="n">
        <v>7.5</v>
      </c>
      <c r="Q7146" s="26"/>
    </row>
    <row r="7147" ht="22.5" customHeight="1">
      <c r="A7147" s="20"/>
      <c r="B7147" s="20"/>
      <c r="C7147" s="13"/>
      <c r="D7147" s="20"/>
      <c r="E7147" s="20"/>
      <c r="F7147" s="20"/>
      <c r="G7147" s="106"/>
      <c r="H7147" s="20"/>
      <c r="I7147" s="20"/>
      <c r="J7147" s="13" t="s">
        <v>128</v>
      </c>
      <c r="K7147" s="15" t="n">
        <v>7158</v>
      </c>
      <c r="L7147" s="15" t="n">
        <v>1294</v>
      </c>
      <c r="M7147" s="15" t="n">
        <v>50</v>
      </c>
      <c r="N7147" s="12" t="n">
        <v>0.006</v>
      </c>
      <c r="O7147" s="12" t="n">
        <v>0.15</v>
      </c>
      <c r="P7147" s="12" t="n">
        <v>7.5</v>
      </c>
      <c r="Q7147" s="26"/>
    </row>
    <row r="7148" ht="22.5" customHeight="1">
      <c r="A7148" s="20"/>
      <c r="B7148" s="20"/>
      <c r="C7148" s="13" t="n">
        <v>11078827</v>
      </c>
      <c r="D7148" s="13" t="s">
        <v>82</v>
      </c>
      <c r="E7148" s="13" t="s">
        <v>85</v>
      </c>
      <c r="F7148" s="13" t="s">
        <v>15</v>
      </c>
      <c r="G7148" s="24" t="n">
        <v>0.2</v>
      </c>
      <c r="H7148" s="13" t="n">
        <v>50</v>
      </c>
      <c r="I7148" s="21" t="n">
        <f>G7148*H7148*7</f>
        <v>70</v>
      </c>
      <c r="J7148" s="13" t="s">
        <v>126</v>
      </c>
      <c r="K7148" s="15" t="s">
        <v>139</v>
      </c>
      <c r="L7148" s="15"/>
      <c r="M7148" s="16"/>
      <c r="N7148" s="12"/>
      <c r="O7148" s="12"/>
      <c r="P7148" s="12"/>
      <c r="Q7148" s="23" t="n">
        <f>M7150/H7148</f>
        <v>0</v>
      </c>
    </row>
    <row r="7149" ht="22.5" customHeight="1">
      <c r="A7149" s="20"/>
      <c r="B7149" s="20"/>
      <c r="C7149" s="13"/>
      <c r="D7149" s="20"/>
      <c r="E7149" s="20"/>
      <c r="F7149" s="20"/>
      <c r="G7149" s="106"/>
      <c r="H7149" s="20"/>
      <c r="I7149" s="20"/>
      <c r="J7149" s="13" t="s">
        <v>127</v>
      </c>
      <c r="K7149" s="15" t="n">
        <v>195</v>
      </c>
      <c r="L7149" s="15" t="n">
        <v>72</v>
      </c>
      <c r="M7149" s="16" t="n">
        <v>0</v>
      </c>
      <c r="N7149" s="12" t="n">
        <v>0</v>
      </c>
      <c r="O7149" s="12" t="n">
        <v>0</v>
      </c>
      <c r="P7149" s="12" t="n">
        <v>0</v>
      </c>
      <c r="Q7149" s="26"/>
    </row>
    <row r="7150" ht="22.5" customHeight="1">
      <c r="A7150" s="20"/>
      <c r="B7150" s="20"/>
      <c r="C7150" s="13"/>
      <c r="D7150" s="20"/>
      <c r="E7150" s="20"/>
      <c r="F7150" s="20"/>
      <c r="G7150" s="106"/>
      <c r="H7150" s="20"/>
      <c r="I7150" s="20"/>
      <c r="J7150" s="13" t="s">
        <v>128</v>
      </c>
      <c r="K7150" s="15" t="n">
        <v>458</v>
      </c>
      <c r="L7150" s="15" t="n">
        <v>132</v>
      </c>
      <c r="M7150" s="16" t="n">
        <v>0</v>
      </c>
      <c r="N7150" s="12" t="n">
        <v>0</v>
      </c>
      <c r="O7150" s="12" t="n">
        <v>0</v>
      </c>
      <c r="P7150" s="12" t="n">
        <v>0</v>
      </c>
      <c r="Q7150" s="26"/>
    </row>
    <row r="7151" ht="22.5" customHeight="1">
      <c r="A7151" s="20"/>
      <c r="B7151" s="20"/>
      <c r="C7151" s="13" t="n">
        <v>11078981</v>
      </c>
      <c r="D7151" s="13" t="s">
        <v>82</v>
      </c>
      <c r="E7151" s="13" t="s">
        <v>83</v>
      </c>
      <c r="F7151" s="13" t="s">
        <v>15</v>
      </c>
      <c r="G7151" s="24" t="n">
        <v>0.2</v>
      </c>
      <c r="H7151" s="13" t="n">
        <v>50</v>
      </c>
      <c r="I7151" s="21" t="n">
        <f>G7151*H7151*7</f>
        <v>70</v>
      </c>
      <c r="J7151" s="13" t="s">
        <v>126</v>
      </c>
      <c r="K7151" s="15" t="s">
        <v>139</v>
      </c>
      <c r="L7151" s="15"/>
      <c r="M7151" s="16"/>
      <c r="N7151" s="12"/>
      <c r="O7151" s="12"/>
      <c r="P7151" s="12"/>
      <c r="Q7151" s="23" t="n">
        <f>M7153/H7151</f>
        <v>0</v>
      </c>
    </row>
    <row r="7152" ht="22.5" customHeight="1">
      <c r="A7152" s="20"/>
      <c r="B7152" s="20"/>
      <c r="C7152" s="13"/>
      <c r="D7152" s="20"/>
      <c r="E7152" s="20"/>
      <c r="F7152" s="20"/>
      <c r="G7152" s="106"/>
      <c r="H7152" s="20"/>
      <c r="I7152" s="20"/>
      <c r="J7152" s="13" t="s">
        <v>127</v>
      </c>
      <c r="K7152" s="15" t="n">
        <v>107</v>
      </c>
      <c r="L7152" s="15" t="n">
        <v>5</v>
      </c>
      <c r="M7152" s="16" t="n">
        <v>0</v>
      </c>
      <c r="N7152" s="12" t="n">
        <v>0</v>
      </c>
      <c r="O7152" s="12" t="n">
        <v>0</v>
      </c>
      <c r="P7152" s="12" t="n">
        <v>0</v>
      </c>
      <c r="Q7152" s="26"/>
    </row>
    <row r="7153" ht="22.5" customHeight="1">
      <c r="A7153" s="20"/>
      <c r="B7153" s="20"/>
      <c r="C7153" s="13"/>
      <c r="D7153" s="20"/>
      <c r="E7153" s="20"/>
      <c r="F7153" s="20"/>
      <c r="G7153" s="106"/>
      <c r="H7153" s="20"/>
      <c r="I7153" s="20"/>
      <c r="J7153" s="13" t="s">
        <v>128</v>
      </c>
      <c r="K7153" s="15" t="n">
        <v>279</v>
      </c>
      <c r="L7153" s="15" t="n">
        <v>7</v>
      </c>
      <c r="M7153" s="16" t="n">
        <v>0</v>
      </c>
      <c r="N7153" s="12" t="n">
        <v>0</v>
      </c>
      <c r="O7153" s="12" t="n">
        <v>0</v>
      </c>
      <c r="P7153" s="12" t="n">
        <v>0</v>
      </c>
      <c r="Q7153" s="26"/>
    </row>
    <row r="7154" ht="22.5" customHeight="1">
      <c r="A7154" s="20"/>
      <c r="B7154" s="20"/>
      <c r="C7154" s="13" t="n">
        <v>11080833</v>
      </c>
      <c r="D7154" s="13" t="s">
        <v>82</v>
      </c>
      <c r="E7154" s="13" t="s">
        <v>84</v>
      </c>
      <c r="F7154" s="13" t="s">
        <v>15</v>
      </c>
      <c r="G7154" s="24" t="n">
        <v>0.2</v>
      </c>
      <c r="H7154" s="13" t="n">
        <v>50</v>
      </c>
      <c r="I7154" s="21" t="n">
        <f>G7154*H7154*7</f>
        <v>70</v>
      </c>
      <c r="J7154" s="13" t="s">
        <v>126</v>
      </c>
      <c r="K7154" s="15" t="s">
        <v>139</v>
      </c>
      <c r="L7154" s="15"/>
      <c r="M7154" s="16"/>
      <c r="N7154" s="12"/>
      <c r="O7154" s="12"/>
      <c r="P7154" s="12"/>
      <c r="Q7154" s="23" t="n">
        <f>M7156/H7154</f>
        <v>0</v>
      </c>
    </row>
    <row r="7155" ht="22.5" customHeight="1">
      <c r="A7155" s="20"/>
      <c r="B7155" s="20"/>
      <c r="C7155" s="13"/>
      <c r="D7155" s="20"/>
      <c r="E7155" s="20"/>
      <c r="F7155" s="20"/>
      <c r="G7155" s="106"/>
      <c r="H7155" s="20"/>
      <c r="I7155" s="20"/>
      <c r="J7155" s="13" t="s">
        <v>127</v>
      </c>
      <c r="K7155" s="15" t="n">
        <v>24</v>
      </c>
      <c r="L7155" s="15" t="n">
        <v>1</v>
      </c>
      <c r="M7155" s="16" t="n">
        <v>0</v>
      </c>
      <c r="N7155" s="12" t="n">
        <v>0</v>
      </c>
      <c r="O7155" s="12" t="n">
        <v>0</v>
      </c>
      <c r="P7155" s="12" t="n">
        <v>0</v>
      </c>
      <c r="Q7155" s="26"/>
    </row>
    <row r="7156" ht="22.5" customHeight="1">
      <c r="A7156" s="20"/>
      <c r="B7156" s="20"/>
      <c r="C7156" s="13"/>
      <c r="D7156" s="20"/>
      <c r="E7156" s="20"/>
      <c r="F7156" s="20"/>
      <c r="G7156" s="106"/>
      <c r="H7156" s="20"/>
      <c r="I7156" s="20"/>
      <c r="J7156" s="13" t="s">
        <v>128</v>
      </c>
      <c r="K7156" s="15" t="n">
        <v>47</v>
      </c>
      <c r="L7156" s="15" t="n">
        <v>4</v>
      </c>
      <c r="M7156" s="16" t="n">
        <v>0</v>
      </c>
      <c r="N7156" s="12" t="n">
        <v>0</v>
      </c>
      <c r="O7156" s="12" t="n">
        <v>0</v>
      </c>
      <c r="P7156" s="12" t="n">
        <v>0</v>
      </c>
      <c r="Q7156" s="26"/>
    </row>
    <row r="7157" ht="22.5" customHeight="1">
      <c r="A7157" s="20"/>
      <c r="B7157" s="20"/>
      <c r="C7157" s="13" t="n">
        <v>11081056</v>
      </c>
      <c r="D7157" s="13" t="s">
        <v>82</v>
      </c>
      <c r="E7157" s="13" t="s">
        <v>86</v>
      </c>
      <c r="F7157" s="13" t="s">
        <v>15</v>
      </c>
      <c r="G7157" s="24" t="n">
        <v>0.2</v>
      </c>
      <c r="H7157" s="13" t="n">
        <v>50</v>
      </c>
      <c r="I7157" s="21" t="n">
        <f>G7157*H7157*7</f>
        <v>70</v>
      </c>
      <c r="J7157" s="13" t="s">
        <v>126</v>
      </c>
      <c r="K7157" s="15" t="s">
        <v>139</v>
      </c>
      <c r="L7157" s="15"/>
      <c r="M7157" s="16"/>
      <c r="N7157" s="12"/>
      <c r="O7157" s="12"/>
      <c r="P7157" s="12"/>
      <c r="Q7157" s="23" t="n">
        <f>M7159/H7157</f>
        <v>0</v>
      </c>
    </row>
    <row r="7158" ht="22.5" customHeight="1">
      <c r="A7158" s="20"/>
      <c r="B7158" s="20"/>
      <c r="C7158" s="13"/>
      <c r="D7158" s="20"/>
      <c r="E7158" s="20"/>
      <c r="F7158" s="20"/>
      <c r="G7158" s="106"/>
      <c r="H7158" s="20"/>
      <c r="I7158" s="20"/>
      <c r="J7158" s="13" t="s">
        <v>127</v>
      </c>
      <c r="K7158" s="15" t="n">
        <v>81</v>
      </c>
      <c r="L7158" s="15" t="n">
        <v>10</v>
      </c>
      <c r="M7158" s="16" t="n">
        <v>0</v>
      </c>
      <c r="N7158" s="12" t="n">
        <v>0</v>
      </c>
      <c r="O7158" s="12" t="n">
        <v>0</v>
      </c>
      <c r="P7158" s="12" t="n">
        <v>0</v>
      </c>
      <c r="Q7158" s="26"/>
    </row>
    <row r="7159" ht="22.5" customHeight="1">
      <c r="A7159" s="20"/>
      <c r="B7159" s="20"/>
      <c r="C7159" s="13"/>
      <c r="D7159" s="20"/>
      <c r="E7159" s="20"/>
      <c r="F7159" s="20"/>
      <c r="G7159" s="106"/>
      <c r="H7159" s="20"/>
      <c r="I7159" s="20"/>
      <c r="J7159" s="13" t="s">
        <v>128</v>
      </c>
      <c r="K7159" s="15" t="n">
        <v>216</v>
      </c>
      <c r="L7159" s="15" t="n">
        <v>28</v>
      </c>
      <c r="M7159" s="16" t="n">
        <v>0</v>
      </c>
      <c r="N7159" s="12" t="n">
        <v>0</v>
      </c>
      <c r="O7159" s="12" t="n">
        <v>0</v>
      </c>
      <c r="P7159" s="12" t="n">
        <v>0</v>
      </c>
      <c r="Q7159" s="26"/>
    </row>
    <row r="7160" ht="22.5" customHeight="1">
      <c r="A7160" s="20"/>
      <c r="B7160" s="20"/>
      <c r="C7160" s="13" t="n">
        <v>11078963</v>
      </c>
      <c r="D7160" s="13" t="s">
        <v>81</v>
      </c>
      <c r="E7160" s="13" t="s">
        <v>14</v>
      </c>
      <c r="F7160" s="13" t="s">
        <v>15</v>
      </c>
      <c r="G7160" s="24" t="n">
        <v>0.4</v>
      </c>
      <c r="H7160" s="13" t="n">
        <v>100</v>
      </c>
      <c r="I7160" s="21" t="n">
        <f>G7160*H7160*7</f>
        <v>280</v>
      </c>
      <c r="J7160" s="13" t="s">
        <v>126</v>
      </c>
      <c r="K7160" s="15" t="s">
        <v>139</v>
      </c>
      <c r="L7160" s="15"/>
      <c r="M7160" s="16"/>
      <c r="N7160" s="12"/>
      <c r="O7160" s="12"/>
      <c r="P7160" s="12"/>
      <c r="Q7160" s="23" t="n">
        <f>M7162/H7160</f>
        <v>0.26</v>
      </c>
    </row>
    <row r="7161" ht="22.5" customHeight="1">
      <c r="A7161" s="20"/>
      <c r="B7161" s="20"/>
      <c r="C7161" s="13"/>
      <c r="D7161" s="20"/>
      <c r="E7161" s="20"/>
      <c r="F7161" s="20"/>
      <c r="G7161" s="106"/>
      <c r="H7161" s="20"/>
      <c r="I7161" s="20"/>
      <c r="J7161" s="13" t="s">
        <v>127</v>
      </c>
      <c r="K7161" s="15" t="n">
        <v>2846</v>
      </c>
      <c r="L7161" s="15" t="n">
        <v>142</v>
      </c>
      <c r="M7161" s="16" t="n">
        <v>7</v>
      </c>
      <c r="N7161" s="12" t="n">
        <v>0.02</v>
      </c>
      <c r="O7161" s="12" t="n">
        <v>0.4</v>
      </c>
      <c r="P7161" s="12" t="n">
        <v>2.8</v>
      </c>
      <c r="Q7161" s="26"/>
    </row>
    <row r="7162" ht="22.5" customHeight="1">
      <c r="A7162" s="20"/>
      <c r="B7162" s="20"/>
      <c r="C7162" s="13"/>
      <c r="D7162" s="20"/>
      <c r="E7162" s="20"/>
      <c r="F7162" s="20"/>
      <c r="G7162" s="106"/>
      <c r="H7162" s="20"/>
      <c r="I7162" s="20"/>
      <c r="J7162" s="13" t="s">
        <v>128</v>
      </c>
      <c r="K7162" s="15" t="n">
        <v>6215</v>
      </c>
      <c r="L7162" s="15" t="n">
        <v>387</v>
      </c>
      <c r="M7162" s="16" t="n">
        <v>26</v>
      </c>
      <c r="N7162" s="12" t="n">
        <v>0.027</v>
      </c>
      <c r="O7162" s="12" t="n">
        <v>0.4</v>
      </c>
      <c r="P7162" s="12" t="n">
        <v>10.4</v>
      </c>
      <c r="Q7162" s="26"/>
    </row>
    <row r="7163" ht="22.5" customHeight="1">
      <c r="A7163" s="20"/>
      <c r="B7163" s="20"/>
      <c r="C7163" s="13" t="n">
        <v>91538300</v>
      </c>
      <c r="D7163" s="13" t="s">
        <v>74</v>
      </c>
      <c r="E7163" s="13" t="s">
        <v>36</v>
      </c>
      <c r="F7163" s="13" t="s">
        <v>15</v>
      </c>
      <c r="G7163" s="24" t="n">
        <v>0.14</v>
      </c>
      <c r="H7163" s="13" t="n">
        <v>300</v>
      </c>
      <c r="I7163" s="21" t="n">
        <f>G7163*H7163*7</f>
        <v>294</v>
      </c>
      <c r="J7163" s="13" t="s">
        <v>126</v>
      </c>
      <c r="K7163" s="15" t="s">
        <v>139</v>
      </c>
      <c r="L7163" s="15"/>
      <c r="M7163" s="16"/>
      <c r="N7163" s="12"/>
      <c r="O7163" s="12"/>
      <c r="P7163" s="12"/>
      <c r="Q7163" s="23" t="n">
        <f>M7165/H7163</f>
        <v>0.0133333333333333</v>
      </c>
    </row>
    <row r="7164" ht="22.5" customHeight="1">
      <c r="A7164" s="20"/>
      <c r="B7164" s="20"/>
      <c r="C7164" s="13"/>
      <c r="D7164" s="20"/>
      <c r="E7164" s="20"/>
      <c r="F7164" s="20"/>
      <c r="G7164" s="106"/>
      <c r="H7164" s="20"/>
      <c r="I7164" s="20"/>
      <c r="J7164" s="13" t="s">
        <v>127</v>
      </c>
      <c r="K7164" s="15" t="n">
        <v>1407</v>
      </c>
      <c r="L7164" s="15" t="n">
        <v>201</v>
      </c>
      <c r="M7164" s="16" t="n">
        <v>2</v>
      </c>
      <c r="N7164" s="12" t="n">
        <v>0.001</v>
      </c>
      <c r="O7164" s="12" t="n">
        <v>0.14</v>
      </c>
      <c r="P7164" s="12" t="n">
        <v>0.28</v>
      </c>
      <c r="Q7164" s="26"/>
    </row>
    <row r="7165" ht="22.5" customHeight="1">
      <c r="A7165" s="20"/>
      <c r="B7165" s="20"/>
      <c r="C7165" s="13"/>
      <c r="D7165" s="20"/>
      <c r="E7165" s="20"/>
      <c r="F7165" s="20"/>
      <c r="G7165" s="106"/>
      <c r="H7165" s="20"/>
      <c r="I7165" s="20"/>
      <c r="J7165" s="13" t="s">
        <v>128</v>
      </c>
      <c r="K7165" s="15" t="n">
        <v>2873</v>
      </c>
      <c r="L7165" s="15" t="n">
        <v>320</v>
      </c>
      <c r="M7165" s="16" t="n">
        <v>4</v>
      </c>
      <c r="N7165" s="12" t="n">
        <v>0.002</v>
      </c>
      <c r="O7165" s="12" t="n">
        <v>0.14</v>
      </c>
      <c r="P7165" s="12" t="n">
        <v>0.56</v>
      </c>
      <c r="Q7165" s="26"/>
    </row>
    <row r="7166" ht="22.5" customHeight="1">
      <c r="A7166" s="20"/>
      <c r="B7166" s="20"/>
      <c r="C7166" s="13" t="n">
        <v>91538301</v>
      </c>
      <c r="D7166" s="13" t="s">
        <v>74</v>
      </c>
      <c r="E7166" s="13" t="s">
        <v>14</v>
      </c>
      <c r="F7166" s="13" t="s">
        <v>15</v>
      </c>
      <c r="G7166" s="24" t="n">
        <v>0.22</v>
      </c>
      <c r="H7166" s="13" t="n">
        <v>200</v>
      </c>
      <c r="I7166" s="21" t="n">
        <f>G7166*H7166*7</f>
        <v>308</v>
      </c>
      <c r="J7166" s="13" t="s">
        <v>126</v>
      </c>
      <c r="K7166" s="15" t="s">
        <v>139</v>
      </c>
      <c r="L7166" s="15"/>
      <c r="M7166" s="16"/>
      <c r="N7166" s="12"/>
      <c r="O7166" s="12"/>
      <c r="P7166" s="12"/>
      <c r="Q7166" s="23" t="n">
        <f>M7168/H7166</f>
        <v>0.03</v>
      </c>
    </row>
    <row r="7167" ht="22.5" customHeight="1">
      <c r="A7167" s="20"/>
      <c r="B7167" s="20"/>
      <c r="C7167" s="13"/>
      <c r="D7167" s="20"/>
      <c r="E7167" s="20"/>
      <c r="F7167" s="20"/>
      <c r="G7167" s="106"/>
      <c r="H7167" s="20"/>
      <c r="I7167" s="20"/>
      <c r="J7167" s="13" t="s">
        <v>127</v>
      </c>
      <c r="K7167" s="15" t="n">
        <v>231</v>
      </c>
      <c r="L7167" s="15" t="n">
        <v>81</v>
      </c>
      <c r="M7167" s="16" t="n">
        <v>3</v>
      </c>
      <c r="N7167" s="12" t="n">
        <v>0.008</v>
      </c>
      <c r="O7167" s="12" t="n">
        <v>0.22</v>
      </c>
      <c r="P7167" s="12" t="n">
        <v>0.66</v>
      </c>
      <c r="Q7167" s="26"/>
    </row>
    <row r="7168" ht="22.5" customHeight="1">
      <c r="A7168" s="20"/>
      <c r="B7168" s="20"/>
      <c r="C7168" s="13"/>
      <c r="D7168" s="20"/>
      <c r="E7168" s="20"/>
      <c r="F7168" s="20"/>
      <c r="G7168" s="106"/>
      <c r="H7168" s="20"/>
      <c r="I7168" s="20"/>
      <c r="J7168" s="13" t="s">
        <v>128</v>
      </c>
      <c r="K7168" s="15" t="n">
        <v>419</v>
      </c>
      <c r="L7168" s="15" t="n">
        <v>137</v>
      </c>
      <c r="M7168" s="16" t="n">
        <v>6</v>
      </c>
      <c r="N7168" s="12" t="n">
        <v>0.01</v>
      </c>
      <c r="O7168" s="12" t="n">
        <v>0.22</v>
      </c>
      <c r="P7168" s="12" t="n">
        <v>1.32</v>
      </c>
      <c r="Q7168" s="26"/>
    </row>
    <row r="7169" ht="22.5" customHeight="1">
      <c r="A7169" s="20"/>
      <c r="B7169" s="20"/>
      <c r="C7169" s="13" t="n">
        <v>91538306</v>
      </c>
      <c r="D7169" s="13" t="s">
        <v>74</v>
      </c>
      <c r="E7169" s="13" t="s">
        <v>71</v>
      </c>
      <c r="F7169" s="13" t="s">
        <v>15</v>
      </c>
      <c r="G7169" s="24" t="n">
        <v>0.18</v>
      </c>
      <c r="H7169" s="13" t="n">
        <v>250</v>
      </c>
      <c r="I7169" s="21" t="n">
        <f>G7169*H7169*7</f>
        <v>315</v>
      </c>
      <c r="J7169" s="13" t="s">
        <v>126</v>
      </c>
      <c r="K7169" s="15" t="s">
        <v>139</v>
      </c>
      <c r="L7169" s="15"/>
      <c r="M7169" s="16"/>
      <c r="N7169" s="12"/>
      <c r="O7169" s="12"/>
      <c r="P7169" s="12"/>
      <c r="Q7169" s="23" t="n">
        <f>M7171/H7169</f>
        <v>0</v>
      </c>
    </row>
    <row r="7170" ht="22.5" customHeight="1">
      <c r="A7170" s="20"/>
      <c r="B7170" s="20"/>
      <c r="C7170" s="13"/>
      <c r="D7170" s="20"/>
      <c r="E7170" s="20"/>
      <c r="F7170" s="20"/>
      <c r="G7170" s="106"/>
      <c r="H7170" s="20"/>
      <c r="I7170" s="20"/>
      <c r="J7170" s="13" t="s">
        <v>127</v>
      </c>
      <c r="K7170" s="15" t="n">
        <v>891</v>
      </c>
      <c r="L7170" s="15" t="n">
        <v>179</v>
      </c>
      <c r="M7170" s="16" t="n">
        <v>0</v>
      </c>
      <c r="N7170" s="12" t="n">
        <v>0</v>
      </c>
      <c r="O7170" s="12" t="n">
        <v>0</v>
      </c>
      <c r="P7170" s="12" t="n">
        <v>0</v>
      </c>
      <c r="Q7170" s="26"/>
    </row>
    <row r="7171" ht="22.5" customHeight="1">
      <c r="A7171" s="20"/>
      <c r="B7171" s="20"/>
      <c r="C7171" s="13"/>
      <c r="D7171" s="20"/>
      <c r="E7171" s="20"/>
      <c r="F7171" s="20"/>
      <c r="G7171" s="106"/>
      <c r="H7171" s="20"/>
      <c r="I7171" s="20"/>
      <c r="J7171" s="13" t="s">
        <v>128</v>
      </c>
      <c r="K7171" s="15" t="n">
        <v>1624</v>
      </c>
      <c r="L7171" s="15" t="n">
        <v>302</v>
      </c>
      <c r="M7171" s="16" t="n">
        <v>0</v>
      </c>
      <c r="N7171" s="12" t="n">
        <v>0</v>
      </c>
      <c r="O7171" s="12" t="n">
        <v>0</v>
      </c>
      <c r="P7171" s="12" t="n">
        <v>0</v>
      </c>
      <c r="Q7171" s="26"/>
    </row>
    <row r="7172" ht="22.5" customHeight="1">
      <c r="A7172" s="20"/>
      <c r="B7172" s="20"/>
      <c r="C7172" s="13" t="n">
        <v>91538307</v>
      </c>
      <c r="D7172" s="13" t="s">
        <v>74</v>
      </c>
      <c r="E7172" s="13" t="s">
        <v>17</v>
      </c>
      <c r="F7172" s="13" t="s">
        <v>15</v>
      </c>
      <c r="G7172" s="24" t="n">
        <v>0.22</v>
      </c>
      <c r="H7172" s="13" t="n">
        <v>200</v>
      </c>
      <c r="I7172" s="21" t="n">
        <f>G7172*H7172*7</f>
        <v>308</v>
      </c>
      <c r="J7172" s="13" t="s">
        <v>126</v>
      </c>
      <c r="K7172" s="15" t="s">
        <v>139</v>
      </c>
      <c r="L7172" s="15"/>
      <c r="M7172" s="16"/>
      <c r="N7172" s="12"/>
      <c r="O7172" s="12"/>
      <c r="P7172" s="12"/>
      <c r="Q7172" s="23" t="n">
        <f>M7174/H7172</f>
        <v>0</v>
      </c>
    </row>
    <row r="7173" ht="22.5" customHeight="1">
      <c r="A7173" s="20"/>
      <c r="B7173" s="20"/>
      <c r="C7173" s="13"/>
      <c r="D7173" s="20"/>
      <c r="E7173" s="20"/>
      <c r="F7173" s="20"/>
      <c r="G7173" s="106"/>
      <c r="H7173" s="20"/>
      <c r="I7173" s="20"/>
      <c r="J7173" s="13" t="s">
        <v>127</v>
      </c>
      <c r="K7173" s="15" t="n">
        <v>13</v>
      </c>
      <c r="L7173" s="15" t="n">
        <v>1</v>
      </c>
      <c r="M7173" s="16" t="n">
        <v>0</v>
      </c>
      <c r="N7173" s="12" t="n">
        <v>0</v>
      </c>
      <c r="O7173" s="12" t="n">
        <v>0</v>
      </c>
      <c r="P7173" s="12" t="n">
        <v>0</v>
      </c>
      <c r="Q7173" s="26"/>
    </row>
    <row r="7174" ht="22.5" customHeight="1">
      <c r="A7174" s="20"/>
      <c r="B7174" s="20"/>
      <c r="C7174" s="13"/>
      <c r="D7174" s="20"/>
      <c r="E7174" s="20"/>
      <c r="F7174" s="20"/>
      <c r="G7174" s="106"/>
      <c r="H7174" s="20"/>
      <c r="I7174" s="20"/>
      <c r="J7174" s="13" t="s">
        <v>128</v>
      </c>
      <c r="K7174" s="15" t="n">
        <v>18</v>
      </c>
      <c r="L7174" s="15" t="n">
        <v>2</v>
      </c>
      <c r="M7174" s="16" t="n">
        <v>0</v>
      </c>
      <c r="N7174" s="12" t="n">
        <v>0</v>
      </c>
      <c r="O7174" s="12" t="n">
        <v>0</v>
      </c>
      <c r="P7174" s="12" t="n">
        <v>0</v>
      </c>
      <c r="Q7174" s="26"/>
    </row>
    <row r="7175" ht="22.5" customHeight="1">
      <c r="A7175" s="20"/>
      <c r="B7175" s="20"/>
      <c r="C7175" s="13" t="n">
        <v>91538308</v>
      </c>
      <c r="D7175" s="13" t="s">
        <v>74</v>
      </c>
      <c r="E7175" s="13" t="s">
        <v>11</v>
      </c>
      <c r="F7175" s="13" t="s">
        <v>15</v>
      </c>
      <c r="G7175" s="24" t="n">
        <v>0.18</v>
      </c>
      <c r="H7175" s="13" t="n">
        <v>200</v>
      </c>
      <c r="I7175" s="21" t="n">
        <f>G7175*H7175*7</f>
        <v>252</v>
      </c>
      <c r="J7175" s="13" t="s">
        <v>126</v>
      </c>
      <c r="K7175" s="15" t="s">
        <v>139</v>
      </c>
      <c r="L7175" s="15"/>
      <c r="M7175" s="16"/>
      <c r="N7175" s="12"/>
      <c r="O7175" s="12"/>
      <c r="P7175" s="12"/>
      <c r="Q7175" s="23" t="n">
        <f>M7177/H7175</f>
        <v>0</v>
      </c>
    </row>
    <row r="7176" ht="22.5" customHeight="1">
      <c r="A7176" s="20"/>
      <c r="B7176" s="20"/>
      <c r="C7176" s="13"/>
      <c r="D7176" s="20"/>
      <c r="E7176" s="20"/>
      <c r="F7176" s="20"/>
      <c r="G7176" s="106"/>
      <c r="H7176" s="20"/>
      <c r="I7176" s="20"/>
      <c r="J7176" s="13" t="s">
        <v>127</v>
      </c>
      <c r="K7176" s="15" t="n">
        <v>15</v>
      </c>
      <c r="L7176" s="15" t="n">
        <v>0</v>
      </c>
      <c r="M7176" s="16" t="n">
        <v>0</v>
      </c>
      <c r="N7176" s="12" t="n">
        <v>0</v>
      </c>
      <c r="O7176" s="12" t="n">
        <v>0</v>
      </c>
      <c r="P7176" s="12" t="n">
        <v>0</v>
      </c>
      <c r="Q7176" s="26"/>
    </row>
    <row r="7177" ht="22.5" customHeight="1">
      <c r="A7177" s="20"/>
      <c r="B7177" s="20"/>
      <c r="C7177" s="13"/>
      <c r="D7177" s="20"/>
      <c r="E7177" s="20"/>
      <c r="F7177" s="20"/>
      <c r="G7177" s="106"/>
      <c r="H7177" s="20"/>
      <c r="I7177" s="20"/>
      <c r="J7177" s="13" t="s">
        <v>128</v>
      </c>
      <c r="K7177" s="15" t="n">
        <v>97</v>
      </c>
      <c r="L7177" s="15" t="n">
        <v>0</v>
      </c>
      <c r="M7177" s="16" t="n">
        <v>0</v>
      </c>
      <c r="N7177" s="12" t="n">
        <v>0</v>
      </c>
      <c r="O7177" s="12" t="n">
        <v>0</v>
      </c>
      <c r="P7177" s="12" t="n">
        <v>0</v>
      </c>
      <c r="Q7177" s="26"/>
    </row>
    <row r="7178" ht="22.5" customHeight="1">
      <c r="A7178" s="20"/>
      <c r="B7178" s="20"/>
      <c r="C7178" s="13" t="n">
        <v>91538309</v>
      </c>
      <c r="D7178" s="13" t="s">
        <v>74</v>
      </c>
      <c r="E7178" s="13" t="s">
        <v>46</v>
      </c>
      <c r="F7178" s="13" t="s">
        <v>15</v>
      </c>
      <c r="G7178" s="24" t="n">
        <v>0.18</v>
      </c>
      <c r="H7178" s="13" t="n">
        <v>198</v>
      </c>
      <c r="I7178" s="21" t="n">
        <f>G7178*H7178*7</f>
        <v>249.48</v>
      </c>
      <c r="J7178" s="13" t="s">
        <v>126</v>
      </c>
      <c r="K7178" s="15" t="s">
        <v>139</v>
      </c>
      <c r="L7178" s="15"/>
      <c r="M7178" s="16"/>
      <c r="N7178" s="12"/>
      <c r="O7178" s="12"/>
      <c r="P7178" s="12"/>
      <c r="Q7178" s="23" t="n">
        <f>M7180/H7178</f>
        <v>0</v>
      </c>
    </row>
    <row r="7179" ht="22.5" customHeight="1">
      <c r="A7179" s="20"/>
      <c r="B7179" s="20"/>
      <c r="C7179" s="13"/>
      <c r="D7179" s="20"/>
      <c r="E7179" s="20"/>
      <c r="F7179" s="20"/>
      <c r="G7179" s="106"/>
      <c r="H7179" s="20"/>
      <c r="I7179" s="20"/>
      <c r="J7179" s="13" t="s">
        <v>127</v>
      </c>
      <c r="K7179" s="15" t="n">
        <v>97</v>
      </c>
      <c r="L7179" s="15" t="n">
        <v>13</v>
      </c>
      <c r="M7179" s="16" t="n">
        <v>0</v>
      </c>
      <c r="N7179" s="12" t="n">
        <v>0</v>
      </c>
      <c r="O7179" s="12" t="n">
        <v>0</v>
      </c>
      <c r="P7179" s="12" t="n">
        <v>0</v>
      </c>
      <c r="Q7179" s="26"/>
    </row>
    <row r="7180" ht="22.5" customHeight="1">
      <c r="A7180" s="20"/>
      <c r="B7180" s="20"/>
      <c r="C7180" s="13"/>
      <c r="D7180" s="20"/>
      <c r="E7180" s="20"/>
      <c r="F7180" s="20"/>
      <c r="G7180" s="106"/>
      <c r="H7180" s="20"/>
      <c r="I7180" s="20"/>
      <c r="J7180" s="13" t="s">
        <v>128</v>
      </c>
      <c r="K7180" s="15" t="n">
        <v>190</v>
      </c>
      <c r="L7180" s="15" t="n">
        <v>18</v>
      </c>
      <c r="M7180" s="16" t="n">
        <v>0</v>
      </c>
      <c r="N7180" s="12" t="n">
        <v>0</v>
      </c>
      <c r="O7180" s="12" t="n">
        <v>0</v>
      </c>
      <c r="P7180" s="12" t="n">
        <v>0</v>
      </c>
      <c r="Q7180" s="26"/>
    </row>
    <row r="7181" ht="22.5" customHeight="1">
      <c r="A7181" s="20"/>
      <c r="B7181" s="20"/>
      <c r="C7181" s="13" t="n">
        <v>11511535</v>
      </c>
      <c r="D7181" s="13" t="s">
        <v>81</v>
      </c>
      <c r="E7181" s="13" t="s">
        <v>14</v>
      </c>
      <c r="F7181" s="13" t="s">
        <v>26</v>
      </c>
      <c r="G7181" s="24" t="n">
        <v>0.3</v>
      </c>
      <c r="H7181" s="13" t="n">
        <v>200</v>
      </c>
      <c r="I7181" s="21" t="n">
        <f>G7181*H7181*7</f>
        <v>420</v>
      </c>
      <c r="J7181" s="13" t="s">
        <v>126</v>
      </c>
      <c r="K7181" s="15" t="n">
        <v>9702</v>
      </c>
      <c r="L7181" s="15" t="n">
        <v>72</v>
      </c>
      <c r="M7181" s="16" t="n">
        <v>7</v>
      </c>
      <c r="N7181" s="12" t="n">
        <v>0.04</v>
      </c>
      <c r="O7181" s="12" t="n">
        <v>0.37</v>
      </c>
      <c r="P7181" s="12" t="n">
        <v>2.56</v>
      </c>
      <c r="Q7181" s="23" t="n">
        <f>M7183/H7181</f>
        <v>0.885</v>
      </c>
    </row>
    <row r="7182" ht="22.5" customHeight="1">
      <c r="A7182" s="20"/>
      <c r="B7182" s="20"/>
      <c r="C7182" s="13"/>
      <c r="D7182" s="20"/>
      <c r="E7182" s="20"/>
      <c r="F7182" s="20"/>
      <c r="G7182" s="106"/>
      <c r="H7182" s="20"/>
      <c r="I7182" s="20"/>
      <c r="J7182" s="13" t="s">
        <v>127</v>
      </c>
      <c r="K7182" s="15" t="n">
        <v>106331</v>
      </c>
      <c r="L7182" s="15" t="n">
        <v>575</v>
      </c>
      <c r="M7182" s="16" t="n">
        <v>57</v>
      </c>
      <c r="N7182" s="12" t="n">
        <v>0.03</v>
      </c>
      <c r="O7182" s="12" t="n">
        <v>0.31</v>
      </c>
      <c r="P7182" s="12" t="n">
        <v>17.61</v>
      </c>
      <c r="Q7182" s="26"/>
    </row>
    <row r="7183" ht="22.5" customHeight="1">
      <c r="A7183" s="20"/>
      <c r="B7183" s="20"/>
      <c r="C7183" s="13"/>
      <c r="D7183" s="20"/>
      <c r="E7183" s="20"/>
      <c r="F7183" s="20"/>
      <c r="G7183" s="106"/>
      <c r="H7183" s="20"/>
      <c r="I7183" s="47"/>
      <c r="J7183" s="38" t="s">
        <v>128</v>
      </c>
      <c r="K7183" s="15" t="n">
        <v>330766</v>
      </c>
      <c r="L7183" s="15" t="n">
        <v>1521</v>
      </c>
      <c r="M7183" s="16" t="n">
        <v>177</v>
      </c>
      <c r="N7183" s="12" t="n">
        <v>0.03</v>
      </c>
      <c r="O7183" s="12" t="n">
        <v>0.26</v>
      </c>
      <c r="P7183" s="12" t="n">
        <v>46.16</v>
      </c>
      <c r="Q7183" s="26"/>
    </row>
    <row r="7184" ht="22.5" customHeight="1">
      <c r="A7184" s="20"/>
      <c r="B7184" s="20"/>
      <c r="C7184" s="13" t="n">
        <v>11792342</v>
      </c>
      <c r="D7184" s="13" t="s">
        <v>87</v>
      </c>
      <c r="E7184" s="13" t="s">
        <v>42</v>
      </c>
      <c r="F7184" s="13" t="s">
        <v>15</v>
      </c>
      <c r="G7184" s="24" t="n">
        <v>0.2</v>
      </c>
      <c r="H7184" s="52" t="n">
        <v>40</v>
      </c>
      <c r="I7184" s="21" t="n">
        <f>G7184*H7184*7</f>
        <v>56</v>
      </c>
      <c r="J7184" s="13" t="s">
        <v>126</v>
      </c>
      <c r="K7184" s="15" t="n">
        <v>125</v>
      </c>
      <c r="L7184" s="15" t="n">
        <v>20</v>
      </c>
      <c r="M7184" s="16" t="n">
        <v>0</v>
      </c>
      <c r="N7184" s="12" t="n">
        <v>0</v>
      </c>
      <c r="O7184" s="12" t="n">
        <v>0</v>
      </c>
      <c r="P7184" s="12" t="n">
        <v>0</v>
      </c>
      <c r="Q7184" s="23" t="n">
        <f>M7186/H7184</f>
        <v>0.1</v>
      </c>
    </row>
    <row r="7185" ht="22.5" customHeight="1">
      <c r="A7185" s="20"/>
      <c r="B7185" s="20"/>
      <c r="C7185" s="13"/>
      <c r="D7185" s="20"/>
      <c r="E7185" s="20"/>
      <c r="F7185" s="20"/>
      <c r="G7185" s="106"/>
      <c r="H7185" s="54"/>
      <c r="I7185" s="20"/>
      <c r="J7185" s="13" t="s">
        <v>127</v>
      </c>
      <c r="K7185" s="15" t="n">
        <v>2060</v>
      </c>
      <c r="L7185" s="15" t="n">
        <v>154</v>
      </c>
      <c r="M7185" s="16" t="n">
        <v>3</v>
      </c>
      <c r="N7185" s="12" t="n">
        <v>0.004</v>
      </c>
      <c r="O7185" s="12" t="n">
        <v>0.2</v>
      </c>
      <c r="P7185" s="12" t="n">
        <v>0.6</v>
      </c>
      <c r="Q7185" s="26"/>
    </row>
    <row r="7186" ht="22.5" customHeight="1">
      <c r="A7186" s="20"/>
      <c r="B7186" s="20"/>
      <c r="C7186" s="13"/>
      <c r="D7186" s="20"/>
      <c r="E7186" s="20"/>
      <c r="F7186" s="20"/>
      <c r="G7186" s="107"/>
      <c r="H7186" s="55"/>
      <c r="I7186" s="20"/>
      <c r="J7186" s="13" t="s">
        <v>128</v>
      </c>
      <c r="K7186" s="15" t="n">
        <v>4653</v>
      </c>
      <c r="L7186" s="15" t="n">
        <v>348</v>
      </c>
      <c r="M7186" s="16" t="n">
        <v>4</v>
      </c>
      <c r="N7186" s="12" t="n">
        <v>0.002</v>
      </c>
      <c r="O7186" s="12" t="n">
        <v>0.2</v>
      </c>
      <c r="P7186" s="12" t="n">
        <v>0.8</v>
      </c>
      <c r="Q7186" s="26"/>
    </row>
    <row r="7187" ht="22.5" customHeight="1">
      <c r="A7187" s="20"/>
      <c r="B7187" s="20"/>
      <c r="C7187" s="13" t="n">
        <v>5365722</v>
      </c>
      <c r="D7187" s="13" t="s">
        <v>67</v>
      </c>
      <c r="E7187" s="13" t="s">
        <v>65</v>
      </c>
      <c r="F7187" s="13" t="s">
        <v>12</v>
      </c>
      <c r="G7187" s="24" t="n">
        <v>0.3</v>
      </c>
      <c r="H7187" s="52" t="n">
        <v>50</v>
      </c>
      <c r="I7187" s="21" t="n">
        <f>G7187*H7187*7</f>
        <v>105</v>
      </c>
      <c r="J7187" s="13" t="s">
        <v>126</v>
      </c>
      <c r="K7187" s="15" t="n">
        <v>409</v>
      </c>
      <c r="L7187" s="15" t="n">
        <v>156</v>
      </c>
      <c r="M7187" s="16" t="n">
        <v>7</v>
      </c>
      <c r="N7187" s="12" t="n">
        <v>0.009</v>
      </c>
      <c r="O7187" s="12" t="n">
        <v>0.196</v>
      </c>
      <c r="P7187" s="12" t="n">
        <v>1.3743</v>
      </c>
      <c r="Q7187" s="23" t="n">
        <f>M7189/H7187</f>
        <v>0.54</v>
      </c>
    </row>
    <row r="7188" ht="22.5" customHeight="1">
      <c r="A7188" s="20"/>
      <c r="B7188" s="20"/>
      <c r="C7188" s="13"/>
      <c r="D7188" s="20"/>
      <c r="E7188" s="20"/>
      <c r="F7188" s="20"/>
      <c r="G7188" s="106"/>
      <c r="H7188" s="54"/>
      <c r="I7188" s="20"/>
      <c r="J7188" s="13" t="s">
        <v>127</v>
      </c>
      <c r="K7188" s="15" t="n">
        <v>3327</v>
      </c>
      <c r="L7188" s="15" t="n">
        <v>940</v>
      </c>
      <c r="M7188" s="16" t="n">
        <v>25</v>
      </c>
      <c r="N7188" s="12" t="n">
        <v>0.006</v>
      </c>
      <c r="O7188" s="12" t="n">
        <v>0.238</v>
      </c>
      <c r="P7188" s="12" t="n">
        <v>5.9564</v>
      </c>
      <c r="Q7188" s="26"/>
    </row>
    <row r="7189" ht="22.5" customHeight="1">
      <c r="A7189" s="20"/>
      <c r="B7189" s="20"/>
      <c r="C7189" s="13"/>
      <c r="D7189" s="20"/>
      <c r="E7189" s="20"/>
      <c r="F7189" s="20"/>
      <c r="G7189" s="107"/>
      <c r="H7189" s="55"/>
      <c r="I7189" s="20"/>
      <c r="J7189" s="13" t="s">
        <v>128</v>
      </c>
      <c r="K7189" s="15" t="n">
        <v>16564</v>
      </c>
      <c r="L7189" s="15" t="n">
        <v>5359</v>
      </c>
      <c r="M7189" s="16" t="n">
        <v>27</v>
      </c>
      <c r="N7189" s="12" t="n">
        <v>0.002</v>
      </c>
      <c r="O7189" s="12" t="n">
        <v>0.332</v>
      </c>
      <c r="P7189" s="12" t="n">
        <v>8.9724</v>
      </c>
      <c r="Q7189" s="26"/>
    </row>
    <row r="7190" ht="22.5" customHeight="1">
      <c r="A7190" s="20"/>
      <c r="B7190" s="20"/>
      <c r="C7190" s="13" t="n">
        <v>11924654</v>
      </c>
      <c r="D7190" s="13" t="s">
        <v>67</v>
      </c>
      <c r="E7190" s="13" t="s">
        <v>65</v>
      </c>
      <c r="F7190" s="13" t="s">
        <v>12</v>
      </c>
      <c r="G7190" s="24" t="n">
        <v>0.3</v>
      </c>
      <c r="H7190" s="52" t="n">
        <v>50</v>
      </c>
      <c r="I7190" s="21" t="n">
        <f>G7190*H7190*7</f>
        <v>105</v>
      </c>
      <c r="J7190" s="13" t="s">
        <v>126</v>
      </c>
      <c r="K7190" s="15" t="s">
        <v>139</v>
      </c>
      <c r="L7190" s="15"/>
      <c r="M7190" s="16"/>
      <c r="N7190" s="12"/>
      <c r="O7190" s="12"/>
      <c r="P7190" s="12"/>
      <c r="Q7190" s="23" t="n">
        <f>M7192/H7190</f>
        <v>0</v>
      </c>
    </row>
    <row r="7191" ht="22.5" customHeight="1">
      <c r="A7191" s="20"/>
      <c r="B7191" s="20"/>
      <c r="C7191" s="13"/>
      <c r="D7191" s="20"/>
      <c r="E7191" s="20"/>
      <c r="F7191" s="20"/>
      <c r="G7191" s="106"/>
      <c r="H7191" s="54"/>
      <c r="I7191" s="20"/>
      <c r="J7191" s="13" t="s">
        <v>127</v>
      </c>
      <c r="K7191" s="15" t="n">
        <v>167</v>
      </c>
      <c r="L7191" s="15" t="n">
        <v>59</v>
      </c>
      <c r="M7191" s="16" t="n">
        <v>0</v>
      </c>
      <c r="N7191" s="12" t="n">
        <v>0.001</v>
      </c>
      <c r="O7191" s="12" t="n">
        <v>0</v>
      </c>
      <c r="P7191" s="12" t="n">
        <v>0.0307</v>
      </c>
      <c r="Q7191" s="26"/>
    </row>
    <row r="7192" ht="22.5" customHeight="1">
      <c r="A7192" s="20"/>
      <c r="B7192" s="20"/>
      <c r="C7192" s="13"/>
      <c r="D7192" s="20"/>
      <c r="E7192" s="20"/>
      <c r="F7192" s="20"/>
      <c r="G7192" s="107"/>
      <c r="H7192" s="55"/>
      <c r="I7192" s="20"/>
      <c r="J7192" s="13" t="s">
        <v>128</v>
      </c>
      <c r="K7192" s="15" t="n">
        <v>504</v>
      </c>
      <c r="L7192" s="15" t="n">
        <v>180</v>
      </c>
      <c r="M7192" s="16" t="n">
        <v>0</v>
      </c>
      <c r="N7192" s="12" t="n">
        <v>0.001</v>
      </c>
      <c r="O7192" s="12" t="n">
        <v>0</v>
      </c>
      <c r="P7192" s="12" t="n">
        <v>0.125</v>
      </c>
      <c r="Q7192" s="26"/>
    </row>
    <row r="7193" ht="22.5" customHeight="1">
      <c r="A7193" s="20"/>
      <c r="B7193" s="20"/>
      <c r="C7193" s="13" t="n">
        <v>12011132</v>
      </c>
      <c r="D7193" s="13" t="s">
        <v>88</v>
      </c>
      <c r="E7193" s="13" t="s">
        <v>14</v>
      </c>
      <c r="F7193" s="13" t="s">
        <v>15</v>
      </c>
      <c r="G7193" s="24" t="n">
        <v>0.2</v>
      </c>
      <c r="H7193" s="52" t="n">
        <v>100</v>
      </c>
      <c r="I7193" s="21" t="n">
        <f>G7193*H7193*7</f>
        <v>140</v>
      </c>
      <c r="J7193" s="13" t="s">
        <v>126</v>
      </c>
      <c r="K7193" s="15" t="s">
        <v>149</v>
      </c>
      <c r="L7193" s="15"/>
      <c r="M7193" s="16"/>
      <c r="N7193" s="12"/>
      <c r="O7193" s="12"/>
      <c r="P7193" s="12"/>
      <c r="Q7193" s="23" t="n">
        <f>M7195/H7193</f>
        <v>1.01</v>
      </c>
    </row>
    <row r="7194" ht="22.5" customHeight="1">
      <c r="A7194" s="20"/>
      <c r="B7194" s="20"/>
      <c r="C7194" s="13"/>
      <c r="D7194" s="20"/>
      <c r="E7194" s="20"/>
      <c r="F7194" s="20"/>
      <c r="G7194" s="106"/>
      <c r="H7194" s="54"/>
      <c r="I7194" s="20"/>
      <c r="J7194" s="13" t="s">
        <v>127</v>
      </c>
      <c r="K7194" s="15" t="s">
        <v>149</v>
      </c>
      <c r="L7194" s="15"/>
      <c r="M7194" s="16"/>
      <c r="N7194" s="12"/>
      <c r="O7194" s="12"/>
      <c r="P7194" s="12"/>
      <c r="Q7194" s="26"/>
    </row>
    <row r="7195" ht="22.5" customHeight="1">
      <c r="A7195" s="20"/>
      <c r="B7195" s="20"/>
      <c r="C7195" s="13"/>
      <c r="D7195" s="20"/>
      <c r="E7195" s="20"/>
      <c r="F7195" s="20"/>
      <c r="G7195" s="107"/>
      <c r="H7195" s="55"/>
      <c r="I7195" s="20"/>
      <c r="J7195" s="13" t="s">
        <v>128</v>
      </c>
      <c r="K7195" s="15" t="n">
        <v>9996</v>
      </c>
      <c r="L7195" s="15" t="n">
        <v>4243</v>
      </c>
      <c r="M7195" s="16" t="n">
        <v>101</v>
      </c>
      <c r="N7195" s="12" t="n">
        <v>0.005</v>
      </c>
      <c r="O7195" s="12" t="n">
        <v>0.198</v>
      </c>
      <c r="P7195" s="12" t="n">
        <v>20</v>
      </c>
      <c r="Q7195" s="26"/>
    </row>
    <row r="7196" ht="22.5" customHeight="1">
      <c r="A7196" s="19"/>
      <c r="C7196" s="11"/>
      <c r="D7196" s="11"/>
      <c r="E7196" s="11"/>
      <c r="F7196" s="11"/>
      <c r="G7196" s="18"/>
      <c r="H7196" s="11"/>
      <c r="I7196" s="18"/>
      <c r="J7196" s="11"/>
      <c r="K7196" s="16"/>
      <c r="L7196" s="16"/>
      <c r="M7196" s="16"/>
      <c r="N7196" s="16"/>
      <c r="O7196" s="16"/>
      <c r="P7196" s="71"/>
      <c r="Q7196" s="8"/>
    </row>
    <row r="7197" ht="22.5" customHeight="1">
      <c r="A7197" s="19" t="s">
        <v>123</v>
      </c>
      <c r="B7197" s="9" t="s">
        <v>124</v>
      </c>
      <c r="C7197" s="11"/>
      <c r="D7197" s="11"/>
      <c r="E7197" s="11"/>
      <c r="F7197" s="11"/>
      <c r="G7197" s="18"/>
      <c r="H7197" s="11"/>
      <c r="I7197" s="18"/>
      <c r="J7197" s="11"/>
      <c r="K7197" s="22" t="n">
        <f>K7200+K7203+K7206+K7209+K7212+K7215+K7218+K7221+K7224+K7227+K7230+K7233+K7236+K7239+K7242+K7245+K7248+K7251+K7254+K7257+K7260+K7263+K7266+K7269+K7272+K7275+K7278+K7281+K7284+K7287+K7290+K7293+K7296+K7299+K7302+K7305+K7308+K7311+K7314+K7317+K7320+K7323+K7326+K7329+K7332+K7335+K7338+K7341+K7344+K7347+K7350+K7353+K7356+K7359+K7362+K7365+K7368+K7371+K7374+K7377+K7380+K7383+K7386+K7389+K7392+K7395+K7398+K7401+K7404+K7407+K7410+K7413+K7416+K7419+K7422+K7425+K7428+K7431+K7434+K7437+K7440+K7443+K7446+K7449+K7452+K7455+K7458+K7461+K7464+K7467+K7470+K7473+K7476+K7479+K7482+K7485+K7488+K7491+K7494+K7497+K7500+K7503+K7506+K7509+K7512+K7515+K7518+K7521+K7524+K7527+K7530+K7533+K7536+K7539+K7542+K7545+K7548+K7551+K7554+K7557+K7560+K7563+K7566+K7569+K7572+K7575+K7578+K7581+K7584+K7587</f>
        <v>9514603</v>
      </c>
      <c r="L7197" s="22" t="n">
        <f>L7200+L7203+L7206+L7209+L7212+L7215+L7218+L7221+L7224+L7227+L7230+L7233+L7236+L7239+L7242+L7245+L7248+L7251+L7254+L7257+L7260+L7263+L7266+L7269+L7272+L7275+L7278+L7281+L7284+L7287+L7290+L7293+L7296+L7299+L7302+L7305+L7308+L7311+L7314+L7317+L7320+L7323+L7326+L7329+L7332+L7335+L7338+L7341+L7344+L7347+L7350+L7353+L7356+L7359+L7362+L7365+L7368+L7371+L7374+L7377+L7380+L7383+L7386+L7389+L7392+L7395+L7398+L7401+L7404+L7407+L7410+L7413+L7416+L7419+L7422+L7425+L7428+L7431+L7434+L7437+L7440+L7443+L7446+L7449+L7452+L7455+L7458+L7461+L7464+L7467+L7470+L7473+L7476+L7479+L7482+L7485+L7488+L7491+L7494+L7497+L7500+L7503+L7506+L7509+L7512+L7515+L7518+L7521+L7524+L7527+L7530+L7533+L7536+L7539+L7542+L7545+L7548+L7551+L7554+L7557+L7560+L7563+L7566+L7569+L7572+L7575+L7578+L7581+L7584+L7587</f>
        <v>1222368</v>
      </c>
      <c r="M7197" s="16"/>
      <c r="N7197" s="16"/>
      <c r="O7197" s="16"/>
      <c r="P7197" s="25" t="n">
        <f>P7200+P7203+P7206+P7209+P7212+P7215+P7218+P7221+P7224+P7227+P7230+P7233+P7236+P7239+P7242+P7245+P7248+P7251+P7254+P7257+P7260+P7263+P7266+P7269+P7272+P7275+P7278+P7281+P7284+P7287+P7290+P7293+P7296+P7299+P7302+P7305+P7308+P7311+P7314+P7317+P7320+P7323+P7326+P7329+P7332+P7335+P7338+P7341+P7344+P7347+P7350+P7353+P7356+P7359+P7362+P7365+P7368+P7371+P7374+P7377+P7380+P7383+P7386+P7389+P7392+P7395+P7398+P7401+P7404+P7407+P7410+P7413+P7416+P7419+P7422+P7425+P7428+P7431+P7434+P7437+P7440+P7443+P7446+P7449+P7452+P7455+P7458+P7461+P7464+P7467+P7470+P7473+P7476+P7479+P7482+P7485+P7488+P7491+P7494+P7497+P7500+P7503+P7506+P7509+P7512+P7515+P7518+P7521+P7524+P7527+P7530+P7533+P7536+P7539+P7542+P7545+P7548+P7551+P7554+P7557+P7560+P7563+P7566+P7569+P7572+P7575+P7578+P7581+P7584+P7587</f>
        <v>4377.8888</v>
      </c>
      <c r="Q7197" s="8"/>
    </row>
    <row r="7198" ht="22.5" customHeight="1">
      <c r="A7198" s="81" t="n">
        <v>46272</v>
      </c>
      <c r="B7198" s="76" t="s">
        <v>125</v>
      </c>
      <c r="C7198" s="13" t="n">
        <v>10813123</v>
      </c>
      <c r="D7198" s="13" t="s">
        <v>10</v>
      </c>
      <c r="E7198" s="14" t="s">
        <v>11</v>
      </c>
      <c r="F7198" s="13" t="s">
        <v>12</v>
      </c>
      <c r="G7198" s="21" t="n">
        <v>0.25</v>
      </c>
      <c r="H7198" s="13" t="n">
        <v>1000</v>
      </c>
      <c r="I7198" s="21" t="n">
        <f>G7198*H7198*7</f>
        <v>1750</v>
      </c>
      <c r="J7198" s="13" t="s">
        <v>126</v>
      </c>
      <c r="K7198" s="11" t="n">
        <v>65418</v>
      </c>
      <c r="L7198" s="11" t="n">
        <v>2777</v>
      </c>
      <c r="M7198" s="11" t="n">
        <v>2</v>
      </c>
      <c r="N7198" s="12" t="n">
        <v>0.003</v>
      </c>
      <c r="O7198" s="12" t="n">
        <v>4.408</v>
      </c>
      <c r="P7198" s="12" t="n">
        <v>8.8155</v>
      </c>
      <c r="Q7198" s="23" t="n">
        <f>M7200/H7198</f>
        <v>0.107</v>
      </c>
    </row>
    <row r="7199" ht="22.5" customHeight="1">
      <c r="A7199" s="78"/>
      <c r="B7199" s="34"/>
      <c r="C7199" s="13"/>
      <c r="D7199" s="20"/>
      <c r="E7199" s="29"/>
      <c r="F7199" s="20"/>
      <c r="G7199" s="20"/>
      <c r="H7199" s="20"/>
      <c r="I7199" s="20"/>
      <c r="J7199" s="13" t="s">
        <v>127</v>
      </c>
      <c r="K7199" s="11" t="n">
        <v>83635</v>
      </c>
      <c r="L7199" s="11" t="n">
        <v>3769</v>
      </c>
      <c r="M7199" s="11" t="n">
        <v>31</v>
      </c>
      <c r="N7199" s="12" t="n">
        <v>0.004</v>
      </c>
      <c r="O7199" s="12" t="n">
        <v>0.521</v>
      </c>
      <c r="P7199" s="12" t="n">
        <v>16.1516</v>
      </c>
      <c r="Q7199" s="26"/>
    </row>
    <row r="7200" ht="22.5" customHeight="1">
      <c r="A7200" s="78"/>
      <c r="B7200" s="34"/>
      <c r="C7200" s="13"/>
      <c r="D7200" s="20"/>
      <c r="E7200" s="29"/>
      <c r="F7200" s="20"/>
      <c r="G7200" s="20"/>
      <c r="H7200" s="20"/>
      <c r="I7200" s="20"/>
      <c r="J7200" s="13" t="s">
        <v>128</v>
      </c>
      <c r="K7200" s="11" t="n">
        <v>212181</v>
      </c>
      <c r="L7200" s="11" t="n">
        <v>9568</v>
      </c>
      <c r="M7200" s="11" t="n">
        <v>107</v>
      </c>
      <c r="N7200" s="12" t="n">
        <v>0.004</v>
      </c>
      <c r="O7200" s="12" t="n">
        <v>0.382</v>
      </c>
      <c r="P7200" s="12" t="n">
        <v>40.841</v>
      </c>
      <c r="Q7200" s="26"/>
    </row>
    <row r="7201" ht="22.5" customHeight="1">
      <c r="A7201" s="78"/>
      <c r="B7201" s="34"/>
      <c r="C7201" s="13" t="n">
        <v>1745925</v>
      </c>
      <c r="D7201" s="13" t="s">
        <v>13</v>
      </c>
      <c r="E7201" s="14" t="s">
        <v>14</v>
      </c>
      <c r="F7201" s="13" t="s">
        <v>15</v>
      </c>
      <c r="G7201" s="21" t="n">
        <v>0.15</v>
      </c>
      <c r="H7201" s="13" t="n">
        <v>500</v>
      </c>
      <c r="I7201" s="21" t="n">
        <f>G7201*H7201*7</f>
        <v>525</v>
      </c>
      <c r="J7201" s="13" t="s">
        <v>126</v>
      </c>
      <c r="K7201" s="17" t="n">
        <v>313</v>
      </c>
      <c r="L7201" s="15" t="n">
        <v>12</v>
      </c>
      <c r="M7201" s="15" t="n">
        <v>0</v>
      </c>
      <c r="N7201" s="12" t="n">
        <v>0</v>
      </c>
      <c r="O7201" s="12" t="n">
        <v>0</v>
      </c>
      <c r="P7201" s="12" t="n">
        <v>0</v>
      </c>
      <c r="Q7201" s="23" t="n">
        <f>M7203/H7201</f>
        <v>0.896</v>
      </c>
    </row>
    <row r="7202" ht="22.5" customHeight="1">
      <c r="A7202" s="78"/>
      <c r="B7202" s="34"/>
      <c r="C7202" s="13"/>
      <c r="D7202" s="20"/>
      <c r="E7202" s="29"/>
      <c r="F7202" s="20"/>
      <c r="G7202" s="20"/>
      <c r="H7202" s="20"/>
      <c r="I7202" s="20"/>
      <c r="J7202" s="13" t="s">
        <v>127</v>
      </c>
      <c r="K7202" s="17" t="n">
        <v>3282</v>
      </c>
      <c r="L7202" s="15" t="n">
        <v>1601</v>
      </c>
      <c r="M7202" s="15" t="n">
        <v>50</v>
      </c>
      <c r="N7202" s="12" t="n">
        <v>0.005</v>
      </c>
      <c r="O7202" s="12" t="n">
        <v>0.15</v>
      </c>
      <c r="P7202" s="12" t="n">
        <v>7.5</v>
      </c>
      <c r="Q7202" s="26"/>
    </row>
    <row r="7203" ht="22.5" customHeight="1">
      <c r="A7203" s="78"/>
      <c r="B7203" s="34"/>
      <c r="C7203" s="13"/>
      <c r="D7203" s="20"/>
      <c r="E7203" s="29"/>
      <c r="F7203" s="20"/>
      <c r="G7203" s="20"/>
      <c r="H7203" s="20"/>
      <c r="I7203" s="20"/>
      <c r="J7203" s="13" t="s">
        <v>128</v>
      </c>
      <c r="K7203" s="15" t="n">
        <v>46661</v>
      </c>
      <c r="L7203" s="15" t="n">
        <v>21639</v>
      </c>
      <c r="M7203" s="15" t="n">
        <v>448</v>
      </c>
      <c r="N7203" s="12" t="n">
        <v>0.003</v>
      </c>
      <c r="O7203" s="12" t="n">
        <v>0.15</v>
      </c>
      <c r="P7203" s="12" t="n">
        <v>67.2</v>
      </c>
      <c r="Q7203" s="26"/>
    </row>
    <row r="7204" ht="22.5" customHeight="1">
      <c r="A7204" s="78"/>
      <c r="B7204" s="34"/>
      <c r="C7204" s="13" t="n">
        <v>6951600</v>
      </c>
      <c r="D7204" s="13" t="s">
        <v>16</v>
      </c>
      <c r="E7204" s="14" t="s">
        <v>17</v>
      </c>
      <c r="F7204" s="13" t="s">
        <v>15</v>
      </c>
      <c r="G7204" s="21" t="n">
        <v>0.17</v>
      </c>
      <c r="H7204" s="13" t="n">
        <v>100</v>
      </c>
      <c r="I7204" s="21" t="n">
        <f>G7204*H7204*7</f>
        <v>119</v>
      </c>
      <c r="J7204" s="13" t="s">
        <v>126</v>
      </c>
      <c r="K7204" s="15" t="n">
        <v>231</v>
      </c>
      <c r="L7204" s="15" t="n">
        <v>23</v>
      </c>
      <c r="M7204" s="15" t="n">
        <v>0</v>
      </c>
      <c r="N7204" s="12" t="n">
        <v>0</v>
      </c>
      <c r="O7204" s="12" t="n">
        <v>0</v>
      </c>
      <c r="P7204" s="12" t="n">
        <v>0</v>
      </c>
      <c r="Q7204" s="23" t="n">
        <f>M7206/H7204</f>
        <v>0.7</v>
      </c>
    </row>
    <row r="7205" ht="22.5" customHeight="1">
      <c r="A7205" s="78"/>
      <c r="B7205" s="34"/>
      <c r="C7205" s="13"/>
      <c r="D7205" s="20"/>
      <c r="E7205" s="29"/>
      <c r="F7205" s="20"/>
      <c r="G7205" s="20"/>
      <c r="H7205" s="20"/>
      <c r="I7205" s="20"/>
      <c r="J7205" s="13" t="s">
        <v>127</v>
      </c>
      <c r="K7205" s="15" t="n">
        <v>5172</v>
      </c>
      <c r="L7205" s="15" t="n">
        <v>2209</v>
      </c>
      <c r="M7205" s="15" t="n">
        <v>13</v>
      </c>
      <c r="N7205" s="12" t="n">
        <v>0.001</v>
      </c>
      <c r="O7205" s="12" t="n">
        <v>0.175</v>
      </c>
      <c r="P7205" s="12" t="n">
        <v>2.278</v>
      </c>
      <c r="Q7205" s="26"/>
    </row>
    <row r="7206" ht="22.5" customHeight="1">
      <c r="A7206" s="78"/>
      <c r="B7206" s="34"/>
      <c r="C7206" s="13"/>
      <c r="D7206" s="20"/>
      <c r="E7206" s="29"/>
      <c r="F7206" s="20"/>
      <c r="G7206" s="20"/>
      <c r="H7206" s="20"/>
      <c r="I7206" s="20"/>
      <c r="J7206" s="13" t="s">
        <v>128</v>
      </c>
      <c r="K7206" s="15" t="n">
        <v>16140</v>
      </c>
      <c r="L7206" s="15" t="n">
        <v>6836</v>
      </c>
      <c r="M7206" s="15" t="n">
        <v>70</v>
      </c>
      <c r="N7206" s="12" t="n">
        <v>0.002</v>
      </c>
      <c r="O7206" s="12" t="n">
        <v>0.177</v>
      </c>
      <c r="P7206" s="12" t="n">
        <v>12.376</v>
      </c>
      <c r="Q7206" s="26"/>
    </row>
    <row r="7207" ht="22.5" customHeight="1">
      <c r="A7207" s="78"/>
      <c r="B7207" s="34"/>
      <c r="C7207" s="13" t="n">
        <v>6951594</v>
      </c>
      <c r="D7207" s="13" t="s">
        <v>16</v>
      </c>
      <c r="E7207" s="14" t="s">
        <v>18</v>
      </c>
      <c r="F7207" s="13" t="s">
        <v>15</v>
      </c>
      <c r="G7207" s="21" t="n">
        <v>0.7</v>
      </c>
      <c r="H7207" s="13" t="n">
        <v>400</v>
      </c>
      <c r="I7207" s="21" t="n">
        <f>G7207*H7207*7</f>
        <v>1960</v>
      </c>
      <c r="J7207" s="13" t="s">
        <v>126</v>
      </c>
      <c r="K7207" s="15" t="n">
        <v>8754</v>
      </c>
      <c r="L7207" s="15" t="n">
        <v>321</v>
      </c>
      <c r="M7207" s="15" t="n">
        <v>0</v>
      </c>
      <c r="N7207" s="12" t="n">
        <v>0</v>
      </c>
      <c r="O7207" s="12" t="n">
        <v>0</v>
      </c>
      <c r="P7207" s="12" t="n">
        <v>0</v>
      </c>
      <c r="Q7207" s="23" t="n">
        <f>M7209/H7207</f>
        <v>0.48</v>
      </c>
    </row>
    <row r="7208" ht="22.5" customHeight="1">
      <c r="A7208" s="78"/>
      <c r="B7208" s="34"/>
      <c r="C7208" s="13"/>
      <c r="D7208" s="20"/>
      <c r="E7208" s="29"/>
      <c r="F7208" s="20"/>
      <c r="G7208" s="20"/>
      <c r="H7208" s="20"/>
      <c r="I7208" s="20"/>
      <c r="J7208" s="13" t="s">
        <v>127</v>
      </c>
      <c r="K7208" s="15" t="n">
        <v>15116</v>
      </c>
      <c r="L7208" s="15" t="n">
        <v>6152</v>
      </c>
      <c r="M7208" s="15" t="n">
        <v>52</v>
      </c>
      <c r="N7208" s="12" t="n">
        <v>0.006</v>
      </c>
      <c r="O7208" s="12" t="n">
        <v>0.7</v>
      </c>
      <c r="P7208" s="12" t="n">
        <v>36.4</v>
      </c>
      <c r="Q7208" s="26"/>
    </row>
    <row r="7209" ht="22.5" customHeight="1">
      <c r="A7209" s="78"/>
      <c r="B7209" s="34"/>
      <c r="C7209" s="13"/>
      <c r="D7209" s="20"/>
      <c r="E7209" s="29"/>
      <c r="F7209" s="20"/>
      <c r="G7209" s="20"/>
      <c r="H7209" s="20"/>
      <c r="I7209" s="20"/>
      <c r="J7209" s="13" t="s">
        <v>128</v>
      </c>
      <c r="K7209" s="15" t="n">
        <v>91471</v>
      </c>
      <c r="L7209" s="15" t="n">
        <v>37179</v>
      </c>
      <c r="M7209" s="15" t="n">
        <v>192</v>
      </c>
      <c r="N7209" s="12" t="n">
        <v>0.004</v>
      </c>
      <c r="O7209" s="12" t="n">
        <v>0.7</v>
      </c>
      <c r="P7209" s="12" t="n">
        <v>134.4</v>
      </c>
      <c r="Q7209" s="26"/>
    </row>
    <row r="7210" ht="22.5" customHeight="1">
      <c r="A7210" s="78"/>
      <c r="B7210" s="34"/>
      <c r="C7210" s="13" t="n">
        <v>2732727</v>
      </c>
      <c r="D7210" s="13" t="s">
        <v>10</v>
      </c>
      <c r="E7210" s="14" t="s">
        <v>19</v>
      </c>
      <c r="F7210" s="13" t="s">
        <v>15</v>
      </c>
      <c r="G7210" s="21" t="n">
        <v>0.25</v>
      </c>
      <c r="H7210" s="13" t="n">
        <v>1000</v>
      </c>
      <c r="I7210" s="21" t="n">
        <f>G7210*H7210*7</f>
        <v>1750</v>
      </c>
      <c r="J7210" s="13" t="s">
        <v>126</v>
      </c>
      <c r="K7210" s="15" t="n">
        <v>534</v>
      </c>
      <c r="L7210" s="15" t="n">
        <v>213</v>
      </c>
      <c r="M7210" s="15" t="n">
        <v>0</v>
      </c>
      <c r="N7210" s="12" t="n">
        <v>0</v>
      </c>
      <c r="O7210" s="12" t="n">
        <v>0</v>
      </c>
      <c r="P7210" s="12" t="n">
        <v>0</v>
      </c>
      <c r="Q7210" s="23" t="n">
        <f>M7212/H7210</f>
        <v>0.505</v>
      </c>
    </row>
    <row r="7211" ht="22.5" customHeight="1">
      <c r="A7211" s="78"/>
      <c r="B7211" s="34"/>
      <c r="C7211" s="13"/>
      <c r="D7211" s="20"/>
      <c r="E7211" s="29"/>
      <c r="F7211" s="20"/>
      <c r="G7211" s="20"/>
      <c r="H7211" s="20"/>
      <c r="I7211" s="20"/>
      <c r="J7211" s="13" t="s">
        <v>127</v>
      </c>
      <c r="K7211" s="15" t="n">
        <v>3983</v>
      </c>
      <c r="L7211" s="15" t="n">
        <v>1333</v>
      </c>
      <c r="M7211" s="15" t="n">
        <v>47</v>
      </c>
      <c r="N7211" s="12" t="n">
        <v>0.009</v>
      </c>
      <c r="O7211" s="12" t="n">
        <v>0.25</v>
      </c>
      <c r="P7211" s="12" t="n">
        <v>11.75</v>
      </c>
      <c r="Q7211" s="26"/>
    </row>
    <row r="7212" ht="22.5" customHeight="1">
      <c r="A7212" s="78"/>
      <c r="B7212" s="34"/>
      <c r="C7212" s="13"/>
      <c r="D7212" s="20"/>
      <c r="E7212" s="29"/>
      <c r="F7212" s="20"/>
      <c r="G7212" s="20"/>
      <c r="H7212" s="20"/>
      <c r="I7212" s="20"/>
      <c r="J7212" s="13" t="s">
        <v>128</v>
      </c>
      <c r="K7212" s="15" t="n">
        <v>43949</v>
      </c>
      <c r="L7212" s="15" t="n">
        <v>13026</v>
      </c>
      <c r="M7212" s="15" t="n">
        <v>505</v>
      </c>
      <c r="N7212" s="12" t="n">
        <v>0.01</v>
      </c>
      <c r="O7212" s="12" t="n">
        <v>0.25</v>
      </c>
      <c r="P7212" s="12" t="n">
        <v>126.275</v>
      </c>
      <c r="Q7212" s="26"/>
    </row>
    <row r="7213" ht="22.5" customHeight="1">
      <c r="A7213" s="78"/>
      <c r="B7213" s="34"/>
      <c r="C7213" s="13" t="n">
        <v>5619156</v>
      </c>
      <c r="D7213" s="13" t="s">
        <v>10</v>
      </c>
      <c r="E7213" s="14" t="s">
        <v>19</v>
      </c>
      <c r="F7213" s="13" t="s">
        <v>12</v>
      </c>
      <c r="G7213" s="21" t="n">
        <v>0.24</v>
      </c>
      <c r="H7213" s="13" t="n">
        <v>500</v>
      </c>
      <c r="I7213" s="21" t="n">
        <f>G7213*H7213*7</f>
        <v>840</v>
      </c>
      <c r="J7213" s="13" t="s">
        <v>126</v>
      </c>
      <c r="K7213" s="15" t="n">
        <v>18285</v>
      </c>
      <c r="L7213" s="15" t="n">
        <v>3433</v>
      </c>
      <c r="M7213" s="15" t="n">
        <v>1</v>
      </c>
      <c r="N7213" s="12" t="n">
        <v>0</v>
      </c>
      <c r="O7213" s="12" t="n">
        <v>0.632</v>
      </c>
      <c r="P7213" s="12" t="n">
        <v>0.632</v>
      </c>
      <c r="Q7213" s="23" t="n">
        <f>M7215/H7213</f>
        <v>0.018</v>
      </c>
    </row>
    <row r="7214" ht="22.5" customHeight="1">
      <c r="A7214" s="78"/>
      <c r="B7214" s="34"/>
      <c r="C7214" s="13"/>
      <c r="D7214" s="20"/>
      <c r="E7214" s="29"/>
      <c r="F7214" s="20"/>
      <c r="G7214" s="20"/>
      <c r="H7214" s="20"/>
      <c r="I7214" s="20"/>
      <c r="J7214" s="13" t="s">
        <v>127</v>
      </c>
      <c r="K7214" s="15" t="n">
        <v>61204</v>
      </c>
      <c r="L7214" s="15" t="n">
        <v>12004</v>
      </c>
      <c r="M7214" s="15" t="n">
        <v>2</v>
      </c>
      <c r="N7214" s="12" t="n">
        <v>0</v>
      </c>
      <c r="O7214" s="12" t="n">
        <v>0.823</v>
      </c>
      <c r="P7214" s="12" t="n">
        <v>1.6455</v>
      </c>
      <c r="Q7214" s="26"/>
    </row>
    <row r="7215" ht="22.5" customHeight="1">
      <c r="A7215" s="78"/>
      <c r="B7215" s="34"/>
      <c r="C7215" s="13"/>
      <c r="D7215" s="20"/>
      <c r="E7215" s="29"/>
      <c r="F7215" s="20"/>
      <c r="G7215" s="20"/>
      <c r="H7215" s="20"/>
      <c r="I7215" s="20"/>
      <c r="J7215" s="13" t="s">
        <v>128</v>
      </c>
      <c r="K7215" s="15" t="n">
        <v>135119</v>
      </c>
      <c r="L7215" s="15" t="n">
        <v>27419</v>
      </c>
      <c r="M7215" s="15" t="n">
        <v>9</v>
      </c>
      <c r="N7215" s="12" t="n">
        <v>0</v>
      </c>
      <c r="O7215" s="12" t="n">
        <v>0.417</v>
      </c>
      <c r="P7215" s="12" t="n">
        <v>3.7544</v>
      </c>
      <c r="Q7215" s="26"/>
    </row>
    <row r="7216" ht="22.5" customHeight="1">
      <c r="A7216" s="78"/>
      <c r="B7216" s="34"/>
      <c r="C7216" s="13" t="n">
        <v>6425889</v>
      </c>
      <c r="D7216" s="13" t="s">
        <v>10</v>
      </c>
      <c r="E7216" s="14" t="s">
        <v>20</v>
      </c>
      <c r="F7216" s="13" t="s">
        <v>15</v>
      </c>
      <c r="G7216" s="21" t="n">
        <v>0.25</v>
      </c>
      <c r="H7216" s="13" t="n">
        <v>400</v>
      </c>
      <c r="I7216" s="21" t="n">
        <f>G7216*H7216*7</f>
        <v>700</v>
      </c>
      <c r="J7216" s="13" t="s">
        <v>126</v>
      </c>
      <c r="K7216" s="15" t="n">
        <v>324</v>
      </c>
      <c r="L7216" s="15" t="n">
        <v>21</v>
      </c>
      <c r="M7216" s="15" t="n">
        <v>0</v>
      </c>
      <c r="N7216" s="12" t="n">
        <v>0</v>
      </c>
      <c r="O7216" s="12" t="n">
        <v>0</v>
      </c>
      <c r="P7216" s="12" t="n">
        <v>0</v>
      </c>
      <c r="Q7216" s="23" t="n">
        <v>0.003</v>
      </c>
    </row>
    <row r="7217" ht="22.5" customHeight="1">
      <c r="A7217" s="78"/>
      <c r="B7217" s="34"/>
      <c r="C7217" s="13"/>
      <c r="D7217" s="20"/>
      <c r="E7217" s="29"/>
      <c r="F7217" s="20"/>
      <c r="G7217" s="20"/>
      <c r="H7217" s="20"/>
      <c r="I7217" s="20"/>
      <c r="J7217" s="13" t="s">
        <v>127</v>
      </c>
      <c r="K7217" s="15" t="n">
        <v>2422</v>
      </c>
      <c r="L7217" s="36" t="n">
        <v>771</v>
      </c>
      <c r="M7217" s="15" t="n">
        <v>22</v>
      </c>
      <c r="N7217" s="12" t="n">
        <v>0.007</v>
      </c>
      <c r="O7217" s="12" t="n">
        <v>0.255</v>
      </c>
      <c r="P7217" s="12" t="n">
        <v>5.6</v>
      </c>
      <c r="Q7217" s="26"/>
    </row>
    <row r="7218" ht="22.5" customHeight="1">
      <c r="A7218" s="78"/>
      <c r="B7218" s="34"/>
      <c r="C7218" s="13"/>
      <c r="D7218" s="20"/>
      <c r="E7218" s="29"/>
      <c r="F7218" s="20"/>
      <c r="G7218" s="20"/>
      <c r="H7218" s="20"/>
      <c r="I7218" s="20"/>
      <c r="J7218" s="13" t="s">
        <v>128</v>
      </c>
      <c r="K7218" s="15" t="n">
        <v>12484</v>
      </c>
      <c r="L7218" s="15" t="n">
        <v>3405</v>
      </c>
      <c r="M7218" s="15" t="n">
        <v>124</v>
      </c>
      <c r="N7218" s="12" t="n">
        <v>0.009</v>
      </c>
      <c r="O7218" s="12" t="n">
        <v>0.252</v>
      </c>
      <c r="P7218" s="12" t="n">
        <v>31.275</v>
      </c>
      <c r="Q7218" s="26"/>
    </row>
    <row r="7219" ht="22.5" customHeight="1">
      <c r="A7219" s="78"/>
      <c r="B7219" s="34"/>
      <c r="C7219" s="13" t="n">
        <v>6439005</v>
      </c>
      <c r="D7219" s="13" t="s">
        <v>10</v>
      </c>
      <c r="E7219" s="14" t="s">
        <v>20</v>
      </c>
      <c r="F7219" s="13" t="s">
        <v>21</v>
      </c>
      <c r="G7219" s="21" t="n">
        <v>0.25</v>
      </c>
      <c r="H7219" s="13" t="n">
        <v>300</v>
      </c>
      <c r="I7219" s="21" t="n">
        <f>G7219*H7219*7</f>
        <v>525</v>
      </c>
      <c r="J7219" s="13" t="s">
        <v>126</v>
      </c>
      <c r="K7219" s="15" t="n">
        <v>0</v>
      </c>
      <c r="L7219" s="15" t="n">
        <v>0</v>
      </c>
      <c r="M7219" s="15" t="n">
        <v>0</v>
      </c>
      <c r="N7219" s="12" t="n">
        <v>0</v>
      </c>
      <c r="O7219" s="12" t="n">
        <v>0</v>
      </c>
      <c r="P7219" s="12" t="n">
        <v>0</v>
      </c>
      <c r="Q7219" s="23" t="n">
        <f>M7221/H7219</f>
        <v>0.276666666666667</v>
      </c>
    </row>
    <row r="7220" ht="22.5" customHeight="1">
      <c r="A7220" s="78"/>
      <c r="B7220" s="34"/>
      <c r="C7220" s="13"/>
      <c r="D7220" s="20"/>
      <c r="E7220" s="29"/>
      <c r="F7220" s="20"/>
      <c r="G7220" s="20"/>
      <c r="H7220" s="20"/>
      <c r="I7220" s="20"/>
      <c r="J7220" s="13" t="s">
        <v>127</v>
      </c>
      <c r="K7220" s="15" t="n">
        <v>7645</v>
      </c>
      <c r="L7220" s="15" t="n">
        <v>2817</v>
      </c>
      <c r="M7220" s="15" t="n">
        <v>8</v>
      </c>
      <c r="N7220" s="12" t="n">
        <v>0.0007</v>
      </c>
      <c r="O7220" s="12" t="n">
        <v>0.25</v>
      </c>
      <c r="P7220" s="12" t="n">
        <v>2</v>
      </c>
      <c r="Q7220" s="26"/>
    </row>
    <row r="7221" ht="22.5" customHeight="1">
      <c r="A7221" s="78"/>
      <c r="B7221" s="34"/>
      <c r="C7221" s="13"/>
      <c r="D7221" s="20"/>
      <c r="E7221" s="29"/>
      <c r="F7221" s="20"/>
      <c r="G7221" s="20"/>
      <c r="H7221" s="20"/>
      <c r="I7221" s="20"/>
      <c r="J7221" s="13" t="s">
        <v>128</v>
      </c>
      <c r="K7221" s="15" t="n">
        <v>52843</v>
      </c>
      <c r="L7221" s="15" t="n">
        <v>16525</v>
      </c>
      <c r="M7221" s="15" t="n">
        <v>83</v>
      </c>
      <c r="N7221" s="12" t="n">
        <v>0.0013</v>
      </c>
      <c r="O7221" s="12" t="n">
        <v>0.25</v>
      </c>
      <c r="P7221" s="12" t="n">
        <v>20.75</v>
      </c>
      <c r="Q7221" s="26"/>
    </row>
    <row r="7222" ht="22.5" customHeight="1">
      <c r="A7222" s="78"/>
      <c r="B7222" s="34"/>
      <c r="C7222" s="13" t="n">
        <v>7203110</v>
      </c>
      <c r="D7222" s="13" t="s">
        <v>22</v>
      </c>
      <c r="E7222" s="14" t="s">
        <v>23</v>
      </c>
      <c r="F7222" s="13" t="s">
        <v>15</v>
      </c>
      <c r="G7222" s="21" t="n">
        <v>0.2</v>
      </c>
      <c r="H7222" s="13" t="n">
        <v>100</v>
      </c>
      <c r="I7222" s="21" t="n">
        <f>G7222*H7222*7</f>
        <v>140</v>
      </c>
      <c r="J7222" s="13" t="s">
        <v>126</v>
      </c>
      <c r="K7222" s="15" t="n">
        <v>423</v>
      </c>
      <c r="L7222" s="15" t="n">
        <v>123</v>
      </c>
      <c r="M7222" s="15" t="n">
        <v>0</v>
      </c>
      <c r="N7222" s="12" t="n">
        <v>0</v>
      </c>
      <c r="O7222" s="12" t="n">
        <v>0</v>
      </c>
      <c r="P7222" s="12" t="n">
        <v>0</v>
      </c>
      <c r="Q7222" s="23" t="n">
        <f>M7224/H7222</f>
        <v>0.08</v>
      </c>
    </row>
    <row r="7223" ht="22.5" customHeight="1">
      <c r="A7223" s="78"/>
      <c r="B7223" s="34"/>
      <c r="C7223" s="13"/>
      <c r="D7223" s="20"/>
      <c r="E7223" s="29"/>
      <c r="F7223" s="20"/>
      <c r="G7223" s="20"/>
      <c r="H7223" s="20"/>
      <c r="I7223" s="20"/>
      <c r="J7223" s="13" t="s">
        <v>127</v>
      </c>
      <c r="K7223" s="15" t="n">
        <v>3478</v>
      </c>
      <c r="L7223" s="15" t="n">
        <v>2352</v>
      </c>
      <c r="M7223" s="15" t="n">
        <v>0</v>
      </c>
      <c r="N7223" s="12" t="n">
        <v>0</v>
      </c>
      <c r="O7223" s="12" t="n">
        <v>0</v>
      </c>
      <c r="P7223" s="12" t="n">
        <v>0</v>
      </c>
      <c r="Q7223" s="26"/>
    </row>
    <row r="7224" ht="22.5" customHeight="1">
      <c r="A7224" s="78"/>
      <c r="B7224" s="34"/>
      <c r="C7224" s="13"/>
      <c r="D7224" s="20"/>
      <c r="E7224" s="29"/>
      <c r="F7224" s="20"/>
      <c r="G7224" s="20"/>
      <c r="H7224" s="20"/>
      <c r="I7224" s="20"/>
      <c r="J7224" s="13" t="s">
        <v>128</v>
      </c>
      <c r="K7224" s="15" t="n">
        <v>17927</v>
      </c>
      <c r="L7224" s="15" t="n">
        <v>12219</v>
      </c>
      <c r="M7224" s="15" t="n">
        <v>8</v>
      </c>
      <c r="N7224" s="12" t="n">
        <v>0</v>
      </c>
      <c r="O7224" s="12" t="n">
        <v>0.2</v>
      </c>
      <c r="P7224" s="12" t="n">
        <v>1.6</v>
      </c>
      <c r="Q7224" s="26"/>
    </row>
    <row r="7225" ht="22.5" customHeight="1">
      <c r="A7225" s="78"/>
      <c r="B7225" s="34"/>
      <c r="C7225" s="13" t="n">
        <v>7202934</v>
      </c>
      <c r="D7225" s="13" t="s">
        <v>22</v>
      </c>
      <c r="E7225" s="14" t="s">
        <v>24</v>
      </c>
      <c r="F7225" s="13" t="s">
        <v>15</v>
      </c>
      <c r="G7225" s="21" t="n">
        <v>0.35</v>
      </c>
      <c r="H7225" s="13" t="n">
        <v>200</v>
      </c>
      <c r="I7225" s="21" t="n">
        <f>G7225*H7225*7</f>
        <v>490</v>
      </c>
      <c r="J7225" s="13" t="s">
        <v>126</v>
      </c>
      <c r="K7225" s="15" t="n">
        <v>423</v>
      </c>
      <c r="L7225" s="15" t="n">
        <v>321</v>
      </c>
      <c r="M7225" s="15" t="n">
        <v>0</v>
      </c>
      <c r="N7225" s="12" t="n">
        <v>0</v>
      </c>
      <c r="O7225" s="12" t="n">
        <v>0</v>
      </c>
      <c r="P7225" s="12" t="n">
        <v>0</v>
      </c>
      <c r="Q7225" s="23" t="n">
        <v>0</v>
      </c>
    </row>
    <row r="7226" ht="22.5" customHeight="1">
      <c r="A7226" s="78"/>
      <c r="B7226" s="34"/>
      <c r="C7226" s="13"/>
      <c r="D7226" s="20"/>
      <c r="E7226" s="29"/>
      <c r="F7226" s="20"/>
      <c r="G7226" s="20"/>
      <c r="H7226" s="20"/>
      <c r="I7226" s="20"/>
      <c r="J7226" s="13" t="s">
        <v>127</v>
      </c>
      <c r="K7226" s="17" t="n">
        <v>157313</v>
      </c>
      <c r="L7226" s="15" t="n">
        <v>100150</v>
      </c>
      <c r="M7226" s="15" t="n">
        <v>49</v>
      </c>
      <c r="N7226" s="12" t="n">
        <v>0</v>
      </c>
      <c r="O7226" s="12" t="n">
        <v>0.353</v>
      </c>
      <c r="P7226" s="12" t="n">
        <v>17.32</v>
      </c>
      <c r="Q7226" s="26"/>
    </row>
    <row r="7227" ht="22.5" customHeight="1">
      <c r="A7227" s="78"/>
      <c r="B7227" s="34"/>
      <c r="C7227" s="13"/>
      <c r="D7227" s="20"/>
      <c r="E7227" s="29"/>
      <c r="F7227" s="20"/>
      <c r="G7227" s="20"/>
      <c r="H7227" s="20"/>
      <c r="I7227" s="20"/>
      <c r="J7227" s="13" t="s">
        <v>128</v>
      </c>
      <c r="K7227" s="15" t="n">
        <v>241214</v>
      </c>
      <c r="L7227" s="15" t="n">
        <v>144535</v>
      </c>
      <c r="M7227" s="15" t="n">
        <v>66</v>
      </c>
      <c r="N7227" s="12" t="n">
        <v>0</v>
      </c>
      <c r="O7227" s="12" t="n">
        <v>0.354</v>
      </c>
      <c r="P7227" s="12" t="n">
        <v>23.34</v>
      </c>
      <c r="Q7227" s="26"/>
    </row>
    <row r="7228" ht="22.5" customHeight="1">
      <c r="A7228" s="78"/>
      <c r="B7228" s="34"/>
      <c r="C7228" s="13" t="n">
        <v>5847496</v>
      </c>
      <c r="D7228" s="13" t="s">
        <v>10</v>
      </c>
      <c r="E7228" s="14" t="s">
        <v>25</v>
      </c>
      <c r="F7228" s="13" t="s">
        <v>12</v>
      </c>
      <c r="G7228" s="21" t="n">
        <v>0.3</v>
      </c>
      <c r="H7228" s="13" t="n">
        <v>200</v>
      </c>
      <c r="I7228" s="21" t="n">
        <f>G7228*H7228*7</f>
        <v>420</v>
      </c>
      <c r="J7228" s="13" t="s">
        <v>126</v>
      </c>
      <c r="K7228" s="15" t="n">
        <v>233</v>
      </c>
      <c r="L7228" s="15" t="n">
        <v>123</v>
      </c>
      <c r="M7228" s="15" t="n">
        <v>0</v>
      </c>
      <c r="N7228" s="12" t="n">
        <v>0</v>
      </c>
      <c r="O7228" s="12" t="n">
        <v>0</v>
      </c>
      <c r="P7228" s="12" t="n">
        <v>0.632</v>
      </c>
      <c r="Q7228" s="23" t="n">
        <f>M7230/H7228</f>
        <v>0.02</v>
      </c>
    </row>
    <row r="7229" ht="22.5" customHeight="1">
      <c r="A7229" s="78"/>
      <c r="B7229" s="34"/>
      <c r="C7229" s="13"/>
      <c r="D7229" s="20"/>
      <c r="E7229" s="29"/>
      <c r="F7229" s="20"/>
      <c r="G7229" s="20"/>
      <c r="H7229" s="20"/>
      <c r="I7229" s="20"/>
      <c r="J7229" s="13" t="s">
        <v>127</v>
      </c>
      <c r="K7229" s="15" t="n">
        <v>6402</v>
      </c>
      <c r="L7229" s="15" t="n">
        <v>342</v>
      </c>
      <c r="M7229" s="15" t="n">
        <v>3</v>
      </c>
      <c r="N7229" s="12" t="n">
        <v>0</v>
      </c>
      <c r="O7229" s="12" t="n">
        <v>0.365</v>
      </c>
      <c r="P7229" s="12" t="n">
        <v>1.0938</v>
      </c>
      <c r="Q7229" s="26"/>
    </row>
    <row r="7230" ht="22.5" customHeight="1">
      <c r="A7230" s="78"/>
      <c r="B7230" s="34"/>
      <c r="C7230" s="13"/>
      <c r="D7230" s="20"/>
      <c r="E7230" s="29"/>
      <c r="F7230" s="20"/>
      <c r="G7230" s="20"/>
      <c r="H7230" s="20"/>
      <c r="I7230" s="20"/>
      <c r="J7230" s="13" t="s">
        <v>128</v>
      </c>
      <c r="K7230" s="15" t="n">
        <v>17559</v>
      </c>
      <c r="L7230" s="15" t="n">
        <v>760</v>
      </c>
      <c r="M7230" s="15" t="n">
        <v>4</v>
      </c>
      <c r="N7230" s="12" t="n">
        <v>0.004</v>
      </c>
      <c r="O7230" s="12" t="n">
        <v>0.752</v>
      </c>
      <c r="P7230" s="12" t="n">
        <v>3.0095</v>
      </c>
      <c r="Q7230" s="26"/>
    </row>
    <row r="7231" ht="22.5" customHeight="1">
      <c r="A7231" s="78"/>
      <c r="B7231" s="34"/>
      <c r="C7231" s="13" t="n">
        <v>7572369</v>
      </c>
      <c r="D7231" s="13" t="s">
        <v>10</v>
      </c>
      <c r="E7231" s="14" t="s">
        <v>25</v>
      </c>
      <c r="F7231" s="13" t="s">
        <v>15</v>
      </c>
      <c r="G7231" s="21" t="n">
        <v>0.3</v>
      </c>
      <c r="H7231" s="13" t="n">
        <v>400</v>
      </c>
      <c r="I7231" s="21" t="n">
        <f>G7231*H7231*7</f>
        <v>840</v>
      </c>
      <c r="J7231" s="13" t="s">
        <v>126</v>
      </c>
      <c r="K7231" s="15" t="n">
        <v>0</v>
      </c>
      <c r="L7231" s="15" t="n">
        <v>0</v>
      </c>
      <c r="M7231" s="15" t="n">
        <v>0</v>
      </c>
      <c r="N7231" s="12" t="n">
        <v>0</v>
      </c>
      <c r="O7231" s="12" t="n">
        <v>0</v>
      </c>
      <c r="P7231" s="12" t="n">
        <v>0</v>
      </c>
      <c r="Q7231" s="23" t="n">
        <f>M7233/H7231</f>
        <v>0.185</v>
      </c>
    </row>
    <row r="7232" ht="22.5" customHeight="1">
      <c r="A7232" s="78"/>
      <c r="B7232" s="34"/>
      <c r="C7232" s="13"/>
      <c r="D7232" s="20"/>
      <c r="E7232" s="29"/>
      <c r="F7232" s="20"/>
      <c r="G7232" s="20"/>
      <c r="H7232" s="20"/>
      <c r="I7232" s="20"/>
      <c r="J7232" s="13" t="s">
        <v>127</v>
      </c>
      <c r="K7232" s="15" t="n">
        <v>3295</v>
      </c>
      <c r="L7232" s="15" t="n">
        <v>1171</v>
      </c>
      <c r="M7232" s="15" t="n">
        <v>18</v>
      </c>
      <c r="N7232" s="12" t="n">
        <v>0.005</v>
      </c>
      <c r="O7232" s="12" t="n">
        <v>0.307</v>
      </c>
      <c r="P7232" s="12" t="n">
        <v>5.52</v>
      </c>
      <c r="Q7232" s="26"/>
    </row>
    <row r="7233" ht="22.5" customHeight="1">
      <c r="A7233" s="78"/>
      <c r="B7233" s="34"/>
      <c r="C7233" s="13"/>
      <c r="D7233" s="20"/>
      <c r="E7233" s="29"/>
      <c r="F7233" s="20"/>
      <c r="G7233" s="20"/>
      <c r="H7233" s="20"/>
      <c r="I7233" s="20"/>
      <c r="J7233" s="13" t="s">
        <v>128</v>
      </c>
      <c r="K7233" s="15" t="n">
        <v>9037</v>
      </c>
      <c r="L7233" s="15" t="n">
        <v>2837</v>
      </c>
      <c r="M7233" s="15" t="n">
        <v>74</v>
      </c>
      <c r="N7233" s="12" t="n">
        <v>0.008</v>
      </c>
      <c r="O7233" s="12" t="n">
        <v>0.305</v>
      </c>
      <c r="P7233" s="12" t="n">
        <v>22.56</v>
      </c>
      <c r="Q7233" s="26"/>
    </row>
    <row r="7234" ht="22.5" customHeight="1">
      <c r="A7234" s="78"/>
      <c r="B7234" s="34"/>
      <c r="C7234" s="13" t="n">
        <v>8460883</v>
      </c>
      <c r="D7234" s="13" t="s">
        <v>16</v>
      </c>
      <c r="E7234" s="14" t="s">
        <v>11</v>
      </c>
      <c r="F7234" s="13" t="s">
        <v>15</v>
      </c>
      <c r="G7234" s="21" t="n">
        <v>0.14</v>
      </c>
      <c r="H7234" s="13" t="n">
        <v>1400</v>
      </c>
      <c r="I7234" s="21" t="n">
        <f>G7234*H7234*7</f>
        <v>1372</v>
      </c>
      <c r="J7234" s="13" t="s">
        <v>126</v>
      </c>
      <c r="K7234" s="15" t="n">
        <v>0</v>
      </c>
      <c r="L7234" s="15" t="n">
        <v>0</v>
      </c>
      <c r="M7234" s="15" t="n">
        <v>0</v>
      </c>
      <c r="N7234" s="12" t="n">
        <v>0</v>
      </c>
      <c r="O7234" s="12" t="n">
        <v>0</v>
      </c>
      <c r="P7234" s="12" t="n">
        <v>0</v>
      </c>
      <c r="Q7234" s="23" t="n">
        <f>M7236/H7234</f>
        <v>0.842142857142857</v>
      </c>
    </row>
    <row r="7235" ht="22.5" customHeight="1">
      <c r="A7235" s="78"/>
      <c r="B7235" s="34"/>
      <c r="C7235" s="13"/>
      <c r="D7235" s="20"/>
      <c r="E7235" s="29"/>
      <c r="F7235" s="20"/>
      <c r="G7235" s="20"/>
      <c r="H7235" s="20"/>
      <c r="I7235" s="20"/>
      <c r="J7235" s="13" t="s">
        <v>127</v>
      </c>
      <c r="K7235" s="15" t="n">
        <v>13947</v>
      </c>
      <c r="L7235" s="15" t="n">
        <v>3261</v>
      </c>
      <c r="M7235" s="15" t="n">
        <v>201</v>
      </c>
      <c r="N7235" s="12" t="n">
        <v>0.009</v>
      </c>
      <c r="O7235" s="12" t="n">
        <v>0.139</v>
      </c>
      <c r="P7235" s="12" t="n">
        <v>28.014</v>
      </c>
      <c r="Q7235" s="26"/>
    </row>
    <row r="7236" ht="22.5" customHeight="1">
      <c r="A7236" s="78"/>
      <c r="B7236" s="34"/>
      <c r="C7236" s="13"/>
      <c r="D7236" s="20"/>
      <c r="E7236" s="29"/>
      <c r="F7236" s="20"/>
      <c r="G7236" s="20"/>
      <c r="H7236" s="20"/>
      <c r="I7236" s="20"/>
      <c r="J7236" s="13" t="s">
        <v>128</v>
      </c>
      <c r="K7236" s="15" t="n">
        <v>83512</v>
      </c>
      <c r="L7236" s="15" t="n">
        <v>28525</v>
      </c>
      <c r="M7236" s="15" t="n">
        <v>1179</v>
      </c>
      <c r="N7236" s="12" t="n">
        <v>0.006</v>
      </c>
      <c r="O7236" s="12" t="n">
        <v>0.14</v>
      </c>
      <c r="P7236" s="12" t="n">
        <v>164.948</v>
      </c>
      <c r="Q7236" s="26"/>
    </row>
    <row r="7237" ht="22.5" customHeight="1">
      <c r="A7237" s="78"/>
      <c r="B7237" s="34"/>
      <c r="C7237" s="13" t="n">
        <v>8531973</v>
      </c>
      <c r="D7237" s="13" t="s">
        <v>16</v>
      </c>
      <c r="E7237" s="14" t="s">
        <v>18</v>
      </c>
      <c r="F7237" s="13" t="s">
        <v>26</v>
      </c>
      <c r="G7237" s="21" t="n">
        <v>0.45</v>
      </c>
      <c r="H7237" s="13" t="n">
        <v>150</v>
      </c>
      <c r="I7237" s="21" t="n">
        <f>G7237*H7237*7</f>
        <v>472.5</v>
      </c>
      <c r="J7237" s="13" t="s">
        <v>126</v>
      </c>
      <c r="K7237" s="15" t="n">
        <v>0</v>
      </c>
      <c r="L7237" s="15" t="n">
        <v>0</v>
      </c>
      <c r="M7237" s="15" t="n">
        <v>0</v>
      </c>
      <c r="N7237" s="12" t="n">
        <v>0</v>
      </c>
      <c r="O7237" s="12" t="n">
        <v>0</v>
      </c>
      <c r="P7237" s="12" t="n">
        <v>0</v>
      </c>
      <c r="Q7237" s="23" t="n">
        <f>M7239/H7237</f>
        <v>0.0133333333333333</v>
      </c>
    </row>
    <row r="7238" ht="22.5" customHeight="1">
      <c r="A7238" s="78"/>
      <c r="B7238" s="34"/>
      <c r="C7238" s="13"/>
      <c r="D7238" s="20"/>
      <c r="E7238" s="29"/>
      <c r="F7238" s="20"/>
      <c r="G7238" s="20"/>
      <c r="H7238" s="20"/>
      <c r="I7238" s="20"/>
      <c r="J7238" s="13" t="s">
        <v>127</v>
      </c>
      <c r="K7238" s="15" t="n">
        <v>0</v>
      </c>
      <c r="L7238" s="15" t="n">
        <v>0</v>
      </c>
      <c r="M7238" s="15" t="n">
        <v>0</v>
      </c>
      <c r="N7238" s="12" t="n">
        <v>0</v>
      </c>
      <c r="O7238" s="12" t="n">
        <v>0</v>
      </c>
      <c r="P7238" s="12" t="n">
        <v>0</v>
      </c>
      <c r="Q7238" s="26"/>
    </row>
    <row r="7239" ht="22.5" customHeight="1">
      <c r="A7239" s="78"/>
      <c r="B7239" s="34"/>
      <c r="C7239" s="13"/>
      <c r="D7239" s="20"/>
      <c r="E7239" s="29"/>
      <c r="F7239" s="20"/>
      <c r="G7239" s="20"/>
      <c r="H7239" s="20"/>
      <c r="I7239" s="20"/>
      <c r="J7239" s="13" t="s">
        <v>128</v>
      </c>
      <c r="K7239" s="15" t="n">
        <v>34702</v>
      </c>
      <c r="L7239" s="15" t="n">
        <v>80</v>
      </c>
      <c r="M7239" s="15" t="n">
        <v>2</v>
      </c>
      <c r="N7239" s="12" t="n">
        <v>0.01</v>
      </c>
      <c r="O7239" s="12" t="n">
        <v>0.31</v>
      </c>
      <c r="P7239" s="12" t="n">
        <v>0.62</v>
      </c>
      <c r="Q7239" s="26"/>
    </row>
    <row r="7240" ht="22.5" customHeight="1">
      <c r="A7240" s="78"/>
      <c r="B7240" s="34"/>
      <c r="C7240" s="13" t="n">
        <v>8156506</v>
      </c>
      <c r="D7240" s="13" t="s">
        <v>27</v>
      </c>
      <c r="E7240" s="14" t="s">
        <v>14</v>
      </c>
      <c r="F7240" s="13" t="s">
        <v>15</v>
      </c>
      <c r="G7240" s="21" t="n">
        <v>0.1</v>
      </c>
      <c r="H7240" s="13" t="n">
        <v>1000</v>
      </c>
      <c r="I7240" s="21" t="n">
        <f>G7240*H7240*7</f>
        <v>700</v>
      </c>
      <c r="J7240" s="13" t="s">
        <v>126</v>
      </c>
      <c r="K7240" s="15" t="n">
        <v>0</v>
      </c>
      <c r="L7240" s="15" t="n">
        <v>0</v>
      </c>
      <c r="M7240" s="15" t="n">
        <v>0</v>
      </c>
      <c r="N7240" s="12" t="n">
        <v>0</v>
      </c>
      <c r="O7240" s="12" t="n">
        <v>0</v>
      </c>
      <c r="P7240" s="12" t="n">
        <v>0</v>
      </c>
      <c r="Q7240" s="23" t="n">
        <f>M7242/H7240</f>
        <v>0.992</v>
      </c>
    </row>
    <row r="7241" ht="22.5" customHeight="1">
      <c r="A7241" s="78"/>
      <c r="B7241" s="34"/>
      <c r="C7241" s="13"/>
      <c r="D7241" s="20"/>
      <c r="E7241" s="29"/>
      <c r="F7241" s="20"/>
      <c r="G7241" s="20"/>
      <c r="H7241" s="20"/>
      <c r="I7241" s="20"/>
      <c r="J7241" s="13" t="s">
        <v>127</v>
      </c>
      <c r="K7241" s="15" t="n">
        <v>18619</v>
      </c>
      <c r="L7241" s="15" t="n">
        <v>6749</v>
      </c>
      <c r="M7241" s="15" t="n">
        <v>277</v>
      </c>
      <c r="N7241" s="12" t="n">
        <v>0.004</v>
      </c>
      <c r="O7241" s="12" t="n">
        <v>0.1</v>
      </c>
      <c r="P7241" s="12" t="n">
        <v>27.7</v>
      </c>
      <c r="Q7241" s="26"/>
    </row>
    <row r="7242" ht="22.5" customHeight="1">
      <c r="A7242" s="78"/>
      <c r="B7242" s="34"/>
      <c r="C7242" s="13"/>
      <c r="D7242" s="20"/>
      <c r="E7242" s="29"/>
      <c r="F7242" s="20"/>
      <c r="G7242" s="20"/>
      <c r="H7242" s="20"/>
      <c r="I7242" s="20"/>
      <c r="J7242" s="13" t="s">
        <v>128</v>
      </c>
      <c r="K7242" s="15" t="n">
        <v>55988</v>
      </c>
      <c r="L7242" s="15" t="n">
        <v>23372</v>
      </c>
      <c r="M7242" s="15" t="n">
        <v>992</v>
      </c>
      <c r="N7242" s="12" t="n">
        <v>0.004</v>
      </c>
      <c r="O7242" s="12" t="n">
        <v>0.1</v>
      </c>
      <c r="P7242" s="12" t="n">
        <v>99.2</v>
      </c>
      <c r="Q7242" s="26"/>
    </row>
    <row r="7243" ht="22.5" customHeight="1">
      <c r="A7243" s="78"/>
      <c r="B7243" s="34"/>
      <c r="C7243" s="13" t="n">
        <v>8819666</v>
      </c>
      <c r="D7243" s="13" t="s">
        <v>27</v>
      </c>
      <c r="E7243" s="14" t="s">
        <v>14</v>
      </c>
      <c r="F7243" s="13" t="s">
        <v>12</v>
      </c>
      <c r="G7243" s="21" t="n">
        <v>0.08</v>
      </c>
      <c r="H7243" s="13" t="n">
        <v>200</v>
      </c>
      <c r="I7243" s="21" t="n">
        <f>G7243*H7243*7</f>
        <v>112</v>
      </c>
      <c r="J7243" s="13" t="s">
        <v>126</v>
      </c>
      <c r="K7243" s="15" t="n">
        <v>2403</v>
      </c>
      <c r="L7243" s="15" t="n">
        <v>426</v>
      </c>
      <c r="M7243" s="15" t="n">
        <v>11</v>
      </c>
      <c r="N7243" s="12" t="n">
        <v>0.005</v>
      </c>
      <c r="O7243" s="12" t="n">
        <v>0.198</v>
      </c>
      <c r="P7243" s="12" t="n">
        <v>2.1725</v>
      </c>
      <c r="Q7243" s="23" t="n">
        <f>M7245/H7243</f>
        <v>0.94</v>
      </c>
    </row>
    <row r="7244" ht="22.5" customHeight="1">
      <c r="A7244" s="78"/>
      <c r="B7244" s="34"/>
      <c r="C7244" s="13"/>
      <c r="D7244" s="20"/>
      <c r="E7244" s="29"/>
      <c r="F7244" s="20"/>
      <c r="G7244" s="20"/>
      <c r="H7244" s="20"/>
      <c r="I7244" s="20"/>
      <c r="J7244" s="13" t="s">
        <v>127</v>
      </c>
      <c r="K7244" s="15" t="n">
        <v>5740</v>
      </c>
      <c r="L7244" s="15" t="n">
        <v>1174</v>
      </c>
      <c r="M7244" s="15" t="n">
        <v>54</v>
      </c>
      <c r="N7244" s="12" t="n">
        <v>0.005</v>
      </c>
      <c r="O7244" s="12" t="n">
        <v>0.145</v>
      </c>
      <c r="P7244" s="12" t="n">
        <v>7.8257</v>
      </c>
      <c r="Q7244" s="26"/>
    </row>
    <row r="7245" ht="22.5" customHeight="1">
      <c r="A7245" s="78"/>
      <c r="B7245" s="34"/>
      <c r="C7245" s="13"/>
      <c r="D7245" s="20"/>
      <c r="E7245" s="29"/>
      <c r="F7245" s="20"/>
      <c r="G7245" s="20"/>
      <c r="H7245" s="20"/>
      <c r="I7245" s="20"/>
      <c r="J7245" s="13" t="s">
        <v>128</v>
      </c>
      <c r="K7245" s="15" t="n">
        <v>15146</v>
      </c>
      <c r="L7245" s="15" t="n">
        <v>3158</v>
      </c>
      <c r="M7245" s="15" t="n">
        <v>188</v>
      </c>
      <c r="N7245" s="12" t="n">
        <v>0.006</v>
      </c>
      <c r="O7245" s="12" t="n">
        <v>0.106</v>
      </c>
      <c r="P7245" s="12" t="n">
        <v>19.9509</v>
      </c>
      <c r="Q7245" s="26"/>
    </row>
    <row r="7246" ht="22.5" customHeight="1">
      <c r="A7246" s="78"/>
      <c r="B7246" s="34"/>
      <c r="C7246" s="13" t="n">
        <v>91410799</v>
      </c>
      <c r="D7246" s="13" t="s">
        <v>31</v>
      </c>
      <c r="E7246" s="14" t="s">
        <v>42</v>
      </c>
      <c r="F7246" s="13" t="s">
        <v>15</v>
      </c>
      <c r="G7246" s="21" t="n">
        <v>0.02</v>
      </c>
      <c r="H7246" s="13" t="n">
        <v>500</v>
      </c>
      <c r="I7246" s="21" t="n">
        <f>G7246*H7246*7</f>
        <v>70</v>
      </c>
      <c r="J7246" s="13" t="s">
        <v>126</v>
      </c>
      <c r="K7246" s="15" t="n">
        <v>3131</v>
      </c>
      <c r="L7246" s="15" t="n">
        <v>213</v>
      </c>
      <c r="M7246" s="15" t="n">
        <v>0</v>
      </c>
      <c r="N7246" s="12" t="n">
        <v>0</v>
      </c>
      <c r="O7246" s="12" t="n">
        <v>0</v>
      </c>
      <c r="P7246" s="12" t="n">
        <v>0</v>
      </c>
      <c r="Q7246" s="23" t="n">
        <f>M7248/H7246</f>
        <v>1</v>
      </c>
    </row>
    <row r="7247" ht="22.5" customHeight="1">
      <c r="A7247" s="78"/>
      <c r="B7247" s="34"/>
      <c r="C7247" s="13"/>
      <c r="D7247" s="20"/>
      <c r="E7247" s="29"/>
      <c r="F7247" s="20"/>
      <c r="G7247" s="20"/>
      <c r="H7247" s="20"/>
      <c r="I7247" s="20"/>
      <c r="J7247" s="13" t="s">
        <v>127</v>
      </c>
      <c r="K7247" s="15" t="n">
        <v>75799</v>
      </c>
      <c r="L7247" s="15" t="n">
        <v>18060</v>
      </c>
      <c r="M7247" s="15" t="n">
        <v>358</v>
      </c>
      <c r="N7247" s="12" t="n">
        <v>0</v>
      </c>
      <c r="O7247" s="12" t="n">
        <v>0.02</v>
      </c>
      <c r="P7247" s="12" t="n">
        <v>7.16</v>
      </c>
      <c r="Q7247" s="26"/>
    </row>
    <row r="7248" ht="22.5" customHeight="1">
      <c r="A7248" s="78"/>
      <c r="B7248" s="34"/>
      <c r="C7248" s="13"/>
      <c r="D7248" s="20"/>
      <c r="E7248" s="29"/>
      <c r="F7248" s="20"/>
      <c r="G7248" s="20"/>
      <c r="H7248" s="20"/>
      <c r="I7248" s="20"/>
      <c r="J7248" s="13" t="s">
        <v>128</v>
      </c>
      <c r="K7248" s="15" t="n">
        <v>356904</v>
      </c>
      <c r="L7248" s="15" t="n">
        <v>71503</v>
      </c>
      <c r="M7248" s="15" t="n">
        <v>500</v>
      </c>
      <c r="N7248" s="12" t="n">
        <v>0</v>
      </c>
      <c r="O7248" s="12" t="n">
        <v>0.02</v>
      </c>
      <c r="P7248" s="12" t="n">
        <v>10</v>
      </c>
      <c r="Q7248" s="26"/>
    </row>
    <row r="7249" ht="22.5" customHeight="1">
      <c r="A7249" s="78"/>
      <c r="B7249" s="34"/>
      <c r="C7249" s="13" t="n">
        <v>7872826</v>
      </c>
      <c r="D7249" s="13" t="s">
        <v>28</v>
      </c>
      <c r="E7249" s="14" t="s">
        <v>14</v>
      </c>
      <c r="F7249" s="13" t="s">
        <v>15</v>
      </c>
      <c r="G7249" s="21" t="n">
        <v>0.48</v>
      </c>
      <c r="H7249" s="13" t="n">
        <v>400</v>
      </c>
      <c r="I7249" s="21" t="n">
        <f>G7249*H7249*7</f>
        <v>1344</v>
      </c>
      <c r="J7249" s="13" t="s">
        <v>126</v>
      </c>
      <c r="K7249" s="15" t="n">
        <v>252</v>
      </c>
      <c r="L7249" s="15" t="n">
        <v>37</v>
      </c>
      <c r="M7249" s="15" t="n">
        <v>1</v>
      </c>
      <c r="N7249" s="12" t="n">
        <v>0.013</v>
      </c>
      <c r="O7249" s="12" t="n">
        <v>0.48</v>
      </c>
      <c r="P7249" s="12" t="n">
        <v>0.48</v>
      </c>
      <c r="Q7249" s="23" t="n">
        <f>M7251/H7249</f>
        <v>0.1175</v>
      </c>
    </row>
    <row r="7250" ht="22.5" customHeight="1">
      <c r="A7250" s="78"/>
      <c r="B7250" s="34"/>
      <c r="C7250" s="13"/>
      <c r="D7250" s="20"/>
      <c r="E7250" s="29"/>
      <c r="F7250" s="20"/>
      <c r="G7250" s="20"/>
      <c r="H7250" s="20"/>
      <c r="I7250" s="20"/>
      <c r="J7250" s="13" t="s">
        <v>127</v>
      </c>
      <c r="K7250" s="36" t="n">
        <v>5139</v>
      </c>
      <c r="L7250" s="15" t="n">
        <v>1078</v>
      </c>
      <c r="M7250" s="15" t="n">
        <v>10</v>
      </c>
      <c r="N7250" s="12" t="n">
        <v>0.013</v>
      </c>
      <c r="O7250" s="12" t="n">
        <v>0.48</v>
      </c>
      <c r="P7250" s="12" t="n">
        <v>4.89</v>
      </c>
      <c r="Q7250" s="26"/>
    </row>
    <row r="7251" ht="22.5" customHeight="1">
      <c r="A7251" s="78"/>
      <c r="B7251" s="34"/>
      <c r="C7251" s="13"/>
      <c r="D7251" s="20"/>
      <c r="E7251" s="29"/>
      <c r="F7251" s="20"/>
      <c r="G7251" s="20"/>
      <c r="H7251" s="20"/>
      <c r="I7251" s="20"/>
      <c r="J7251" s="13" t="s">
        <v>128</v>
      </c>
      <c r="K7251" s="15" t="n">
        <v>22802</v>
      </c>
      <c r="L7251" s="15" t="n">
        <v>3954</v>
      </c>
      <c r="M7251" s="15" t="n">
        <v>47</v>
      </c>
      <c r="N7251" s="12" t="n">
        <v>0.006</v>
      </c>
      <c r="O7251" s="12" t="n">
        <v>0.483</v>
      </c>
      <c r="P7251" s="12" t="n">
        <v>22.722</v>
      </c>
      <c r="Q7251" s="26"/>
    </row>
    <row r="7252" ht="22.5" customHeight="1">
      <c r="A7252" s="78"/>
      <c r="B7252" s="34"/>
      <c r="C7252" s="13" t="n">
        <v>9311355</v>
      </c>
      <c r="D7252" s="13" t="s">
        <v>29</v>
      </c>
      <c r="E7252" s="14" t="s">
        <v>14</v>
      </c>
      <c r="F7252" s="13" t="s">
        <v>15</v>
      </c>
      <c r="G7252" s="21" t="n">
        <v>0.15</v>
      </c>
      <c r="H7252" s="13" t="n">
        <v>20</v>
      </c>
      <c r="I7252" s="21" t="n">
        <f>G7252*H7252*7</f>
        <v>21</v>
      </c>
      <c r="J7252" s="13" t="s">
        <v>126</v>
      </c>
      <c r="K7252" s="15" t="n">
        <v>24</v>
      </c>
      <c r="L7252" s="15" t="n">
        <v>7</v>
      </c>
      <c r="M7252" s="15" t="n">
        <v>0</v>
      </c>
      <c r="N7252" s="12" t="n">
        <v>0</v>
      </c>
      <c r="O7252" s="12" t="n">
        <v>0</v>
      </c>
      <c r="P7252" s="12" t="n">
        <v>0</v>
      </c>
      <c r="Q7252" s="23" t="n">
        <f>M7254/H7252</f>
        <v>1</v>
      </c>
    </row>
    <row r="7253" ht="22.5" customHeight="1">
      <c r="A7253" s="78"/>
      <c r="B7253" s="34"/>
      <c r="C7253" s="13"/>
      <c r="D7253" s="20"/>
      <c r="E7253" s="29"/>
      <c r="F7253" s="20"/>
      <c r="G7253" s="20"/>
      <c r="H7253" s="20"/>
      <c r="I7253" s="20"/>
      <c r="J7253" s="13" t="s">
        <v>127</v>
      </c>
      <c r="K7253" s="36" t="n">
        <v>4495</v>
      </c>
      <c r="L7253" s="15" t="n">
        <v>1843</v>
      </c>
      <c r="M7253" s="15" t="n">
        <v>20</v>
      </c>
      <c r="N7253" s="12" t="n">
        <v>0.002</v>
      </c>
      <c r="O7253" s="12" t="n">
        <v>0.15</v>
      </c>
      <c r="P7253" s="12" t="n">
        <v>3</v>
      </c>
      <c r="Q7253" s="26"/>
    </row>
    <row r="7254" ht="22.5" customHeight="1">
      <c r="A7254" s="78"/>
      <c r="B7254" s="34"/>
      <c r="C7254" s="13"/>
      <c r="D7254" s="20"/>
      <c r="E7254" s="29"/>
      <c r="F7254" s="20"/>
      <c r="G7254" s="20"/>
      <c r="H7254" s="20"/>
      <c r="I7254" s="20"/>
      <c r="J7254" s="13" t="s">
        <v>128</v>
      </c>
      <c r="K7254" s="15" t="n">
        <v>6105</v>
      </c>
      <c r="L7254" s="15" t="n">
        <v>2068</v>
      </c>
      <c r="M7254" s="15" t="n">
        <v>20</v>
      </c>
      <c r="N7254" s="12" t="n">
        <v>0.002</v>
      </c>
      <c r="O7254" s="12" t="n">
        <v>0.15</v>
      </c>
      <c r="P7254" s="12" t="n">
        <v>3</v>
      </c>
      <c r="Q7254" s="26"/>
    </row>
    <row r="7255" ht="22.5" customHeight="1">
      <c r="A7255" s="78"/>
      <c r="B7255" s="34"/>
      <c r="C7255" s="13" t="n">
        <v>10210818</v>
      </c>
      <c r="D7255" s="13" t="s">
        <v>27</v>
      </c>
      <c r="E7255" s="14" t="s">
        <v>14</v>
      </c>
      <c r="F7255" s="13" t="s">
        <v>26</v>
      </c>
      <c r="G7255" s="21" t="n">
        <v>0.2</v>
      </c>
      <c r="H7255" s="13" t="n">
        <v>100</v>
      </c>
      <c r="I7255" s="21" t="n">
        <f>G7255*H7255*7</f>
        <v>140</v>
      </c>
      <c r="J7255" s="13" t="s">
        <v>126</v>
      </c>
      <c r="K7255" s="15" t="n">
        <v>0</v>
      </c>
      <c r="L7255" s="15" t="n">
        <v>0</v>
      </c>
      <c r="M7255" s="15" t="n">
        <v>0</v>
      </c>
      <c r="N7255" s="12" t="n">
        <v>0</v>
      </c>
      <c r="O7255" s="12" t="n">
        <v>0</v>
      </c>
      <c r="P7255" s="12" t="n">
        <v>0</v>
      </c>
      <c r="Q7255" s="23" t="n">
        <f>M7257/H7255</f>
        <v>0.57</v>
      </c>
    </row>
    <row r="7256" ht="22.5" customHeight="1">
      <c r="A7256" s="78"/>
      <c r="B7256" s="34"/>
      <c r="C7256" s="13"/>
      <c r="D7256" s="20"/>
      <c r="E7256" s="29"/>
      <c r="F7256" s="20"/>
      <c r="G7256" s="20"/>
      <c r="H7256" s="20"/>
      <c r="I7256" s="20"/>
      <c r="J7256" s="13" t="s">
        <v>127</v>
      </c>
      <c r="K7256" s="15" t="n">
        <v>3123</v>
      </c>
      <c r="L7256" s="15" t="n">
        <v>23</v>
      </c>
      <c r="M7256" s="15" t="n">
        <v>0</v>
      </c>
      <c r="N7256" s="12" t="n">
        <v>0</v>
      </c>
      <c r="O7256" s="12" t="n">
        <v>0</v>
      </c>
      <c r="P7256" s="12" t="n">
        <v>0</v>
      </c>
      <c r="Q7256" s="26"/>
    </row>
    <row r="7257" ht="22.5" customHeight="1">
      <c r="A7257" s="78"/>
      <c r="B7257" s="34"/>
      <c r="C7257" s="13"/>
      <c r="D7257" s="20"/>
      <c r="E7257" s="29"/>
      <c r="F7257" s="20"/>
      <c r="G7257" s="20"/>
      <c r="H7257" s="20"/>
      <c r="I7257" s="20"/>
      <c r="J7257" s="13" t="s">
        <v>128</v>
      </c>
      <c r="K7257" s="15" t="n">
        <v>31592</v>
      </c>
      <c r="L7257" s="15" t="n">
        <v>266</v>
      </c>
      <c r="M7257" s="15" t="n">
        <v>57</v>
      </c>
      <c r="N7257" s="12" t="n">
        <v>0.02</v>
      </c>
      <c r="O7257" s="12" t="n">
        <v>0.11</v>
      </c>
      <c r="P7257" s="12" t="n">
        <v>6.12</v>
      </c>
      <c r="Q7257" s="26"/>
    </row>
    <row r="7258" ht="22.5" customHeight="1">
      <c r="A7258" s="78"/>
      <c r="B7258" s="34"/>
      <c r="C7258" s="13" t="n">
        <v>10501490</v>
      </c>
      <c r="D7258" s="13" t="s">
        <v>13</v>
      </c>
      <c r="E7258" s="14" t="s">
        <v>14</v>
      </c>
      <c r="F7258" s="13" t="s">
        <v>15</v>
      </c>
      <c r="G7258" s="21" t="n">
        <v>0.15</v>
      </c>
      <c r="H7258" s="13" t="n">
        <v>100</v>
      </c>
      <c r="I7258" s="21" t="n">
        <f>G7258*H7258*7</f>
        <v>105</v>
      </c>
      <c r="J7258" s="13" t="s">
        <v>126</v>
      </c>
      <c r="K7258" s="15" t="n">
        <v>0</v>
      </c>
      <c r="L7258" s="15" t="n">
        <v>0</v>
      </c>
      <c r="M7258" s="15" t="n">
        <v>0</v>
      </c>
      <c r="N7258" s="12" t="n">
        <v>0</v>
      </c>
      <c r="O7258" s="12" t="n">
        <v>0</v>
      </c>
      <c r="P7258" s="12" t="n">
        <v>0</v>
      </c>
      <c r="Q7258" s="23" t="n">
        <f>M7260/H7258</f>
        <v>0.06</v>
      </c>
    </row>
    <row r="7259" ht="22.5" customHeight="1">
      <c r="A7259" s="78"/>
      <c r="B7259" s="34"/>
      <c r="C7259" s="13"/>
      <c r="D7259" s="20"/>
      <c r="E7259" s="29"/>
      <c r="F7259" s="20"/>
      <c r="G7259" s="20"/>
      <c r="H7259" s="20"/>
      <c r="I7259" s="20"/>
      <c r="J7259" s="13" t="s">
        <v>127</v>
      </c>
      <c r="K7259" s="15" t="n">
        <v>0</v>
      </c>
      <c r="L7259" s="15" t="n">
        <v>0</v>
      </c>
      <c r="M7259" s="15" t="n">
        <v>0</v>
      </c>
      <c r="N7259" s="12" t="n">
        <v>0</v>
      </c>
      <c r="O7259" s="12" t="n">
        <v>0</v>
      </c>
      <c r="P7259" s="12" t="n">
        <v>0</v>
      </c>
      <c r="Q7259" s="26"/>
    </row>
    <row r="7260" ht="22.5" customHeight="1">
      <c r="A7260" s="78"/>
      <c r="B7260" s="34"/>
      <c r="C7260" s="13"/>
      <c r="D7260" s="20"/>
      <c r="E7260" s="29"/>
      <c r="F7260" s="20"/>
      <c r="G7260" s="20"/>
      <c r="H7260" s="20"/>
      <c r="I7260" s="20"/>
      <c r="J7260" s="13" t="s">
        <v>128</v>
      </c>
      <c r="K7260" s="15" t="n">
        <v>948</v>
      </c>
      <c r="L7260" s="15" t="n">
        <v>492</v>
      </c>
      <c r="M7260" s="15" t="n">
        <v>6</v>
      </c>
      <c r="N7260" s="12" t="n">
        <v>0.002</v>
      </c>
      <c r="O7260" s="12" t="n">
        <v>0.13</v>
      </c>
      <c r="P7260" s="12" t="n">
        <v>0.78</v>
      </c>
      <c r="Q7260" s="26"/>
    </row>
    <row r="7261" ht="22.5" customHeight="1">
      <c r="A7261" s="78"/>
      <c r="B7261" s="34"/>
      <c r="C7261" s="53" t="n">
        <v>10912510</v>
      </c>
      <c r="D7261" s="13" t="s">
        <v>10</v>
      </c>
      <c r="E7261" s="14" t="s">
        <v>11</v>
      </c>
      <c r="F7261" s="13" t="s">
        <v>30</v>
      </c>
      <c r="G7261" s="21" t="n">
        <v>0.17</v>
      </c>
      <c r="H7261" s="13" t="n">
        <v>1500</v>
      </c>
      <c r="I7261" s="21" t="n">
        <f>G7261*H7261*7</f>
        <v>1785</v>
      </c>
      <c r="J7261" s="13" t="s">
        <v>126</v>
      </c>
      <c r="K7261" s="15" t="n">
        <v>0</v>
      </c>
      <c r="L7261" s="15" t="n">
        <v>0</v>
      </c>
      <c r="M7261" s="15" t="n">
        <v>0</v>
      </c>
      <c r="N7261" s="12" t="n">
        <v>0</v>
      </c>
      <c r="O7261" s="12" t="n">
        <v>0</v>
      </c>
      <c r="P7261" s="12" t="n">
        <v>0</v>
      </c>
      <c r="Q7261" s="23" t="n">
        <f>M7263/H7261</f>
        <v>0.444</v>
      </c>
    </row>
    <row r="7262" ht="22.5" customHeight="1">
      <c r="A7262" s="78"/>
      <c r="B7262" s="34"/>
      <c r="C7262" s="13"/>
      <c r="D7262" s="20"/>
      <c r="E7262" s="29"/>
      <c r="F7262" s="20"/>
      <c r="G7262" s="20"/>
      <c r="H7262" s="20"/>
      <c r="I7262" s="20"/>
      <c r="J7262" s="13" t="s">
        <v>127</v>
      </c>
      <c r="K7262" s="17" t="n">
        <v>22345</v>
      </c>
      <c r="L7262" s="15" t="n">
        <v>4413</v>
      </c>
      <c r="M7262" s="15" t="n">
        <v>181</v>
      </c>
      <c r="N7262" s="12" t="n">
        <v>0.01</v>
      </c>
      <c r="O7262" s="12" t="n">
        <v>0.17</v>
      </c>
      <c r="P7262" s="12" t="n">
        <v>30.49</v>
      </c>
      <c r="Q7262" s="26"/>
    </row>
    <row r="7263" ht="22.5" customHeight="1">
      <c r="A7263" s="78"/>
      <c r="B7263" s="34"/>
      <c r="C7263" s="13"/>
      <c r="D7263" s="20"/>
      <c r="E7263" s="29"/>
      <c r="F7263" s="20"/>
      <c r="G7263" s="20"/>
      <c r="H7263" s="20"/>
      <c r="I7263" s="20"/>
      <c r="J7263" s="13" t="s">
        <v>128</v>
      </c>
      <c r="K7263" s="15" t="n">
        <v>98968</v>
      </c>
      <c r="L7263" s="15" t="n">
        <v>23146</v>
      </c>
      <c r="M7263" s="15" t="n">
        <v>666</v>
      </c>
      <c r="N7263" s="12" t="n">
        <v>0.01</v>
      </c>
      <c r="O7263" s="12" t="n">
        <v>0.23</v>
      </c>
      <c r="P7263" s="12" t="n">
        <v>151.68</v>
      </c>
      <c r="Q7263" s="26"/>
    </row>
    <row r="7264" ht="22.5" customHeight="1">
      <c r="A7264" s="78"/>
      <c r="B7264" s="34"/>
      <c r="C7264" s="53" t="n">
        <v>11080098</v>
      </c>
      <c r="D7264" s="13" t="s">
        <v>22</v>
      </c>
      <c r="E7264" s="14" t="s">
        <v>24</v>
      </c>
      <c r="F7264" s="13" t="s">
        <v>15</v>
      </c>
      <c r="G7264" s="21" t="n">
        <v>0.6</v>
      </c>
      <c r="H7264" s="13" t="n">
        <v>100</v>
      </c>
      <c r="I7264" s="21" t="n">
        <f>G7264*H7264*7</f>
        <v>420</v>
      </c>
      <c r="J7264" s="13" t="s">
        <v>126</v>
      </c>
      <c r="K7264" s="15" t="n">
        <v>0</v>
      </c>
      <c r="L7264" s="15" t="n">
        <v>0</v>
      </c>
      <c r="M7264" s="15" t="n">
        <v>0</v>
      </c>
      <c r="N7264" s="12" t="n">
        <v>0</v>
      </c>
      <c r="O7264" s="12" t="n">
        <v>0</v>
      </c>
      <c r="P7264" s="12" t="n">
        <v>0</v>
      </c>
      <c r="Q7264" s="23" t="n">
        <f>M7266/H7264</f>
        <v>0</v>
      </c>
    </row>
    <row r="7265" ht="22.5" customHeight="1">
      <c r="A7265" s="78"/>
      <c r="B7265" s="34"/>
      <c r="C7265" s="13"/>
      <c r="D7265" s="20"/>
      <c r="E7265" s="29"/>
      <c r="F7265" s="20"/>
      <c r="G7265" s="20"/>
      <c r="H7265" s="20"/>
      <c r="I7265" s="20"/>
      <c r="J7265" s="13" t="s">
        <v>127</v>
      </c>
      <c r="K7265" s="17" t="n">
        <v>0</v>
      </c>
      <c r="L7265" s="15" t="n">
        <v>0</v>
      </c>
      <c r="M7265" s="15" t="n">
        <v>0</v>
      </c>
      <c r="N7265" s="12" t="n">
        <v>0</v>
      </c>
      <c r="O7265" s="12" t="n">
        <v>0</v>
      </c>
      <c r="P7265" s="12" t="n">
        <v>0</v>
      </c>
      <c r="Q7265" s="26"/>
    </row>
    <row r="7266" ht="22.5" customHeight="1">
      <c r="A7266" s="78"/>
      <c r="B7266" s="34"/>
      <c r="C7266" s="13"/>
      <c r="D7266" s="20"/>
      <c r="E7266" s="29"/>
      <c r="F7266" s="20"/>
      <c r="G7266" s="20"/>
      <c r="H7266" s="20"/>
      <c r="I7266" s="20"/>
      <c r="J7266" s="13" t="s">
        <v>128</v>
      </c>
      <c r="K7266" s="15" t="n">
        <v>762</v>
      </c>
      <c r="L7266" s="15" t="n">
        <v>342</v>
      </c>
      <c r="M7266" s="15" t="n">
        <v>0</v>
      </c>
      <c r="N7266" s="12" t="n">
        <v>0</v>
      </c>
      <c r="O7266" s="12" t="n">
        <v>0</v>
      </c>
      <c r="P7266" s="12" t="n">
        <v>0</v>
      </c>
      <c r="Q7266" s="26"/>
    </row>
    <row r="7267" ht="22.5" customHeight="1">
      <c r="A7267" s="78"/>
      <c r="B7267" s="34"/>
      <c r="C7267" s="53" t="n">
        <v>91540124</v>
      </c>
      <c r="D7267" s="13" t="s">
        <v>93</v>
      </c>
      <c r="E7267" s="14" t="s">
        <v>54</v>
      </c>
      <c r="F7267" s="13" t="s">
        <v>12</v>
      </c>
      <c r="G7267" s="21" t="n">
        <v>0.5</v>
      </c>
      <c r="H7267" s="13" t="n">
        <v>50</v>
      </c>
      <c r="I7267" s="21" t="n">
        <f>G7267*H7267*7</f>
        <v>175</v>
      </c>
      <c r="J7267" s="13" t="s">
        <v>126</v>
      </c>
      <c r="K7267" s="15" t="n">
        <v>1</v>
      </c>
      <c r="L7267" s="15" t="n">
        <v>0</v>
      </c>
      <c r="M7267" s="15" t="n">
        <v>0</v>
      </c>
      <c r="N7267" s="12" t="n">
        <v>0</v>
      </c>
      <c r="O7267" s="12" t="n">
        <v>0</v>
      </c>
      <c r="P7267" s="12" t="n">
        <v>0</v>
      </c>
      <c r="Q7267" s="23" t="n">
        <f>M7269/H7267</f>
        <v>0.42</v>
      </c>
    </row>
    <row r="7268" ht="22.5" customHeight="1">
      <c r="A7268" s="78"/>
      <c r="B7268" s="34"/>
      <c r="C7268" s="13"/>
      <c r="D7268" s="20"/>
      <c r="E7268" s="29"/>
      <c r="F7268" s="20"/>
      <c r="G7268" s="20"/>
      <c r="H7268" s="20"/>
      <c r="I7268" s="20"/>
      <c r="J7268" s="13" t="s">
        <v>127</v>
      </c>
      <c r="K7268" s="15" t="n">
        <v>627</v>
      </c>
      <c r="L7268" s="15" t="n">
        <v>276</v>
      </c>
      <c r="M7268" s="15" t="n">
        <v>20</v>
      </c>
      <c r="N7268" s="12" t="n">
        <v>0.039</v>
      </c>
      <c r="O7268" s="12" t="n">
        <v>0.545</v>
      </c>
      <c r="P7268" s="12" t="n">
        <v>10.8927</v>
      </c>
      <c r="Q7268" s="26"/>
    </row>
    <row r="7269" ht="22.5" customHeight="1">
      <c r="A7269" s="78"/>
      <c r="B7269" s="34"/>
      <c r="C7269" s="13"/>
      <c r="D7269" s="20"/>
      <c r="E7269" s="29"/>
      <c r="F7269" s="20"/>
      <c r="G7269" s="20"/>
      <c r="H7269" s="20"/>
      <c r="I7269" s="20"/>
      <c r="J7269" s="13" t="s">
        <v>128</v>
      </c>
      <c r="K7269" s="15" t="n">
        <v>1189</v>
      </c>
      <c r="L7269" s="15" t="n">
        <v>477</v>
      </c>
      <c r="M7269" s="15" t="n">
        <v>21</v>
      </c>
      <c r="N7269" s="12" t="n">
        <v>0.029</v>
      </c>
      <c r="O7269" s="12" t="n">
        <v>0.663</v>
      </c>
      <c r="P7269" s="12" t="n">
        <v>13.9326</v>
      </c>
      <c r="Q7269" s="26"/>
    </row>
    <row r="7270" ht="22.5" customHeight="1">
      <c r="A7270" s="78"/>
      <c r="B7270" s="34"/>
      <c r="C7270" s="53" t="n">
        <v>91548042</v>
      </c>
      <c r="D7270" s="13" t="s">
        <v>13</v>
      </c>
      <c r="E7270" s="14" t="s">
        <v>14</v>
      </c>
      <c r="F7270" s="13" t="s">
        <v>12</v>
      </c>
      <c r="G7270" s="21" t="n">
        <v>0.3</v>
      </c>
      <c r="H7270" s="13" t="n">
        <v>50</v>
      </c>
      <c r="I7270" s="21" t="n">
        <f>G7270*H7270*7</f>
        <v>105</v>
      </c>
      <c r="J7270" s="13" t="s">
        <v>126</v>
      </c>
      <c r="K7270" s="15" t="n">
        <v>2</v>
      </c>
      <c r="L7270" s="15" t="n">
        <v>1</v>
      </c>
      <c r="M7270" s="15" t="n">
        <v>0</v>
      </c>
      <c r="N7270" s="12" t="n">
        <v>0</v>
      </c>
      <c r="O7270" s="12" t="n">
        <v>0</v>
      </c>
      <c r="P7270" s="12" t="n">
        <v>0</v>
      </c>
      <c r="Q7270" s="23" t="n">
        <f>M7272/H7270</f>
        <v>0</v>
      </c>
    </row>
    <row r="7271" ht="22.5" customHeight="1">
      <c r="A7271" s="78"/>
      <c r="B7271" s="34"/>
      <c r="C7271" s="13"/>
      <c r="D7271" s="20"/>
      <c r="E7271" s="29"/>
      <c r="F7271" s="20"/>
      <c r="G7271" s="20"/>
      <c r="H7271" s="20"/>
      <c r="I7271" s="20"/>
      <c r="J7271" s="13" t="s">
        <v>127</v>
      </c>
      <c r="K7271" s="15" t="n">
        <v>1412</v>
      </c>
      <c r="L7271" s="15" t="n">
        <v>14</v>
      </c>
      <c r="M7271" s="15" t="n">
        <v>0</v>
      </c>
      <c r="N7271" s="12" t="n">
        <v>0</v>
      </c>
      <c r="O7271" s="12" t="n">
        <v>0</v>
      </c>
      <c r="P7271" s="12" t="n">
        <v>0.0083</v>
      </c>
      <c r="Q7271" s="26"/>
    </row>
    <row r="7272" ht="22.5" customHeight="1">
      <c r="A7272" s="78"/>
      <c r="B7272" s="34"/>
      <c r="C7272" s="13"/>
      <c r="D7272" s="20"/>
      <c r="E7272" s="29"/>
      <c r="F7272" s="20"/>
      <c r="G7272" s="20"/>
      <c r="H7272" s="20"/>
      <c r="I7272" s="20"/>
      <c r="J7272" s="13" t="s">
        <v>128</v>
      </c>
      <c r="K7272" s="15" t="n">
        <v>5773</v>
      </c>
      <c r="L7272" s="15" t="n">
        <v>50</v>
      </c>
      <c r="M7272" s="15" t="n">
        <v>0</v>
      </c>
      <c r="N7272" s="12" t="n">
        <v>0</v>
      </c>
      <c r="O7272" s="12" t="n">
        <v>0</v>
      </c>
      <c r="P7272" s="12" t="n">
        <v>0.0343</v>
      </c>
      <c r="Q7272" s="26"/>
    </row>
    <row r="7273" ht="22.5" customHeight="1">
      <c r="A7273" s="78"/>
      <c r="B7273" s="34"/>
      <c r="C7273" s="53" t="n">
        <v>91548043</v>
      </c>
      <c r="D7273" s="13" t="s">
        <v>31</v>
      </c>
      <c r="E7273" s="14" t="s">
        <v>32</v>
      </c>
      <c r="F7273" s="13" t="s">
        <v>15</v>
      </c>
      <c r="G7273" s="21" t="n">
        <v>0.1</v>
      </c>
      <c r="H7273" s="13" t="n">
        <v>200</v>
      </c>
      <c r="I7273" s="21" t="n">
        <f>G7273*H7273*7</f>
        <v>140</v>
      </c>
      <c r="J7273" s="13" t="s">
        <v>126</v>
      </c>
      <c r="K7273" s="15" t="n">
        <v>0</v>
      </c>
      <c r="L7273" s="15" t="n">
        <v>0</v>
      </c>
      <c r="M7273" s="15" t="n">
        <v>0</v>
      </c>
      <c r="N7273" s="12" t="n">
        <v>0</v>
      </c>
      <c r="O7273" s="12" t="n">
        <v>0</v>
      </c>
      <c r="P7273" s="12" t="n">
        <v>0</v>
      </c>
      <c r="Q7273" s="23" t="n">
        <f>M7275/H7273</f>
        <v>1.005</v>
      </c>
    </row>
    <row r="7274" ht="22.5" customHeight="1">
      <c r="A7274" s="78"/>
      <c r="B7274" s="34"/>
      <c r="C7274" s="13"/>
      <c r="D7274" s="20"/>
      <c r="E7274" s="29"/>
      <c r="F7274" s="20"/>
      <c r="G7274" s="20"/>
      <c r="H7274" s="20"/>
      <c r="I7274" s="20"/>
      <c r="J7274" s="13" t="s">
        <v>127</v>
      </c>
      <c r="K7274" s="15" t="n">
        <v>2</v>
      </c>
      <c r="L7274" s="15" t="n">
        <v>0</v>
      </c>
      <c r="M7274" s="15" t="n">
        <v>0</v>
      </c>
      <c r="N7274" s="12" t="n">
        <v>0</v>
      </c>
      <c r="O7274" s="12" t="n">
        <v>0</v>
      </c>
      <c r="P7274" s="12" t="n">
        <v>0</v>
      </c>
      <c r="Q7274" s="26"/>
    </row>
    <row r="7275" ht="22.5" customHeight="1">
      <c r="A7275" s="78"/>
      <c r="B7275" s="34"/>
      <c r="C7275" s="13"/>
      <c r="D7275" s="20"/>
      <c r="E7275" s="29"/>
      <c r="F7275" s="20"/>
      <c r="G7275" s="20"/>
      <c r="H7275" s="20"/>
      <c r="I7275" s="20"/>
      <c r="J7275" s="13" t="s">
        <v>128</v>
      </c>
      <c r="K7275" s="15" t="n">
        <v>43259</v>
      </c>
      <c r="L7275" s="15" t="n">
        <v>17286</v>
      </c>
      <c r="M7275" s="15" t="n">
        <v>201</v>
      </c>
      <c r="N7275" s="12" t="n">
        <v>0.001</v>
      </c>
      <c r="O7275" s="12" t="n">
        <v>0.1</v>
      </c>
      <c r="P7275" s="12" t="n">
        <v>20.1</v>
      </c>
      <c r="Q7275" s="26"/>
    </row>
    <row r="7276" ht="22.5" customHeight="1">
      <c r="A7276" s="78"/>
      <c r="B7276" s="34"/>
      <c r="C7276" s="53" t="n">
        <v>11715627</v>
      </c>
      <c r="D7276" s="13" t="s">
        <v>29</v>
      </c>
      <c r="E7276" s="14" t="s">
        <v>14</v>
      </c>
      <c r="F7276" s="13" t="s">
        <v>15</v>
      </c>
      <c r="G7276" s="21" t="n">
        <v>0.4</v>
      </c>
      <c r="H7276" s="13" t="n">
        <v>100</v>
      </c>
      <c r="I7276" s="21" t="n">
        <f>G7276*H7276*7</f>
        <v>280</v>
      </c>
      <c r="J7276" s="13" t="s">
        <v>126</v>
      </c>
      <c r="K7276" s="15" t="n">
        <v>0</v>
      </c>
      <c r="L7276" s="15" t="n">
        <v>0</v>
      </c>
      <c r="M7276" s="15" t="n">
        <v>0</v>
      </c>
      <c r="N7276" s="12" t="n">
        <v>0</v>
      </c>
      <c r="O7276" s="12" t="n">
        <v>0</v>
      </c>
      <c r="P7276" s="12" t="n">
        <v>0</v>
      </c>
      <c r="Q7276" s="23" t="n">
        <f>M7278/H7276</f>
        <v>0</v>
      </c>
    </row>
    <row r="7277" ht="22.5" customHeight="1">
      <c r="A7277" s="78"/>
      <c r="B7277" s="34"/>
      <c r="C7277" s="13"/>
      <c r="D7277" s="20"/>
      <c r="E7277" s="29"/>
      <c r="F7277" s="20"/>
      <c r="G7277" s="20"/>
      <c r="H7277" s="20"/>
      <c r="I7277" s="20"/>
      <c r="J7277" s="13" t="s">
        <v>127</v>
      </c>
      <c r="K7277" s="15" t="n">
        <v>3</v>
      </c>
      <c r="L7277" s="15" t="n">
        <v>0</v>
      </c>
      <c r="M7277" s="15" t="n">
        <v>0</v>
      </c>
      <c r="N7277" s="12" t="n">
        <v>0</v>
      </c>
      <c r="O7277" s="12" t="n">
        <v>0</v>
      </c>
      <c r="P7277" s="12" t="n">
        <v>0</v>
      </c>
      <c r="Q7277" s="26"/>
    </row>
    <row r="7278" ht="22.5" customHeight="1">
      <c r="A7278" s="78"/>
      <c r="B7278" s="34"/>
      <c r="C7278" s="13"/>
      <c r="D7278" s="20"/>
      <c r="E7278" s="29"/>
      <c r="F7278" s="20"/>
      <c r="G7278" s="20"/>
      <c r="H7278" s="20"/>
      <c r="I7278" s="20"/>
      <c r="J7278" s="13" t="s">
        <v>128</v>
      </c>
      <c r="K7278" s="15" t="n">
        <v>34</v>
      </c>
      <c r="L7278" s="15" t="n">
        <v>1</v>
      </c>
      <c r="M7278" s="15" t="n">
        <v>0</v>
      </c>
      <c r="N7278" s="12" t="n">
        <v>0</v>
      </c>
      <c r="O7278" s="12" t="n">
        <v>0</v>
      </c>
      <c r="P7278" s="12" t="n">
        <v>0</v>
      </c>
      <c r="Q7278" s="26"/>
    </row>
    <row r="7279" ht="22.5" customHeight="1">
      <c r="A7279" s="78"/>
      <c r="B7279" s="34"/>
      <c r="C7279" s="53" t="n">
        <v>11715655</v>
      </c>
      <c r="D7279" s="13" t="s">
        <v>16</v>
      </c>
      <c r="E7279" s="14" t="s">
        <v>11</v>
      </c>
      <c r="F7279" s="13" t="s">
        <v>15</v>
      </c>
      <c r="G7279" s="21" t="n">
        <v>0.15</v>
      </c>
      <c r="H7279" s="13" t="n">
        <v>100</v>
      </c>
      <c r="I7279" s="21" t="n">
        <f>G7279*H7279*7</f>
        <v>105</v>
      </c>
      <c r="J7279" s="13" t="s">
        <v>126</v>
      </c>
      <c r="K7279" s="15" t="n">
        <v>0</v>
      </c>
      <c r="L7279" s="15" t="n">
        <v>0</v>
      </c>
      <c r="M7279" s="15" t="n">
        <v>0</v>
      </c>
      <c r="N7279" s="12" t="n">
        <v>0</v>
      </c>
      <c r="O7279" s="12" t="n">
        <v>0</v>
      </c>
      <c r="P7279" s="12" t="n">
        <v>0</v>
      </c>
      <c r="Q7279" s="23" t="n">
        <f>M7281/H7279</f>
        <v>0</v>
      </c>
    </row>
    <row r="7280" ht="22.5" customHeight="1">
      <c r="A7280" s="78"/>
      <c r="B7280" s="34"/>
      <c r="C7280" s="13"/>
      <c r="D7280" s="20"/>
      <c r="E7280" s="29"/>
      <c r="F7280" s="20"/>
      <c r="G7280" s="20"/>
      <c r="H7280" s="20"/>
      <c r="I7280" s="20"/>
      <c r="J7280" s="13" t="s">
        <v>127</v>
      </c>
      <c r="K7280" s="15" t="n">
        <v>1</v>
      </c>
      <c r="L7280" s="15" t="n">
        <v>0</v>
      </c>
      <c r="M7280" s="15" t="n">
        <v>0</v>
      </c>
      <c r="N7280" s="12" t="n">
        <v>0</v>
      </c>
      <c r="O7280" s="12" t="n">
        <v>0</v>
      </c>
      <c r="P7280" s="12" t="n">
        <v>0</v>
      </c>
      <c r="Q7280" s="26"/>
    </row>
    <row r="7281" ht="22.5" customHeight="1">
      <c r="A7281" s="78"/>
      <c r="B7281" s="34"/>
      <c r="C7281" s="13"/>
      <c r="D7281" s="20"/>
      <c r="E7281" s="29"/>
      <c r="F7281" s="20"/>
      <c r="G7281" s="20"/>
      <c r="H7281" s="20"/>
      <c r="I7281" s="20"/>
      <c r="J7281" s="13" t="s">
        <v>128</v>
      </c>
      <c r="K7281" s="15" t="n">
        <v>290</v>
      </c>
      <c r="L7281" s="15" t="n">
        <v>3</v>
      </c>
      <c r="M7281" s="15" t="n">
        <v>0</v>
      </c>
      <c r="N7281" s="12" t="n">
        <v>0</v>
      </c>
      <c r="O7281" s="12" t="n">
        <v>0</v>
      </c>
      <c r="P7281" s="12" t="n">
        <v>0</v>
      </c>
      <c r="Q7281" s="26"/>
    </row>
    <row r="7282" ht="22.5" customHeight="1">
      <c r="A7282" s="78"/>
      <c r="B7282" s="34"/>
      <c r="C7282" s="53" t="n">
        <v>11715811</v>
      </c>
      <c r="D7282" s="13" t="s">
        <v>16</v>
      </c>
      <c r="E7282" s="14" t="s">
        <v>17</v>
      </c>
      <c r="F7282" s="13" t="s">
        <v>15</v>
      </c>
      <c r="G7282" s="21" t="n">
        <v>0.17</v>
      </c>
      <c r="H7282" s="13" t="n">
        <v>100</v>
      </c>
      <c r="I7282" s="21" t="n">
        <f>G7282*H7282*7</f>
        <v>119</v>
      </c>
      <c r="J7282" s="13" t="s">
        <v>126</v>
      </c>
      <c r="K7282" s="15" t="n">
        <v>0</v>
      </c>
      <c r="L7282" s="15" t="n">
        <v>0</v>
      </c>
      <c r="M7282" s="15" t="n">
        <v>0</v>
      </c>
      <c r="N7282" s="12" t="n">
        <v>0</v>
      </c>
      <c r="O7282" s="12" t="n">
        <v>0</v>
      </c>
      <c r="P7282" s="12" t="n">
        <v>0</v>
      </c>
      <c r="Q7282" s="23" t="n">
        <f>M7284/H7282</f>
        <v>0</v>
      </c>
    </row>
    <row r="7283" ht="22.5" customHeight="1">
      <c r="A7283" s="78"/>
      <c r="B7283" s="34"/>
      <c r="C7283" s="13"/>
      <c r="D7283" s="20"/>
      <c r="E7283" s="29"/>
      <c r="F7283" s="20"/>
      <c r="G7283" s="20"/>
      <c r="H7283" s="20"/>
      <c r="I7283" s="20"/>
      <c r="J7283" s="13" t="s">
        <v>127</v>
      </c>
      <c r="K7283" s="15" t="n">
        <v>41</v>
      </c>
      <c r="L7283" s="15" t="n">
        <v>0</v>
      </c>
      <c r="M7283" s="15" t="n">
        <v>0</v>
      </c>
      <c r="N7283" s="12" t="n">
        <v>0</v>
      </c>
      <c r="O7283" s="12" t="n">
        <v>0</v>
      </c>
      <c r="P7283" s="12" t="n">
        <v>0</v>
      </c>
      <c r="Q7283" s="26"/>
    </row>
    <row r="7284" ht="22.5" customHeight="1">
      <c r="A7284" s="78"/>
      <c r="B7284" s="34"/>
      <c r="C7284" s="13"/>
      <c r="D7284" s="20"/>
      <c r="E7284" s="29"/>
      <c r="F7284" s="20"/>
      <c r="G7284" s="20"/>
      <c r="H7284" s="20"/>
      <c r="I7284" s="20"/>
      <c r="J7284" s="13" t="s">
        <v>128</v>
      </c>
      <c r="K7284" s="15" t="n">
        <v>163</v>
      </c>
      <c r="L7284" s="15" t="n">
        <v>3</v>
      </c>
      <c r="M7284" s="15" t="n">
        <v>0</v>
      </c>
      <c r="N7284" s="12" t="n">
        <v>0</v>
      </c>
      <c r="O7284" s="12" t="n">
        <v>0</v>
      </c>
      <c r="P7284" s="12" t="n">
        <v>0</v>
      </c>
      <c r="Q7284" s="26"/>
    </row>
    <row r="7285" ht="22.5" customHeight="1">
      <c r="A7285" s="78"/>
      <c r="B7285" s="34"/>
      <c r="C7285" s="53" t="n">
        <v>11729927</v>
      </c>
      <c r="D7285" s="13" t="s">
        <v>10</v>
      </c>
      <c r="E7285" s="14" t="s">
        <v>20</v>
      </c>
      <c r="F7285" s="13" t="s">
        <v>15</v>
      </c>
      <c r="G7285" s="21" t="n">
        <v>0.25</v>
      </c>
      <c r="H7285" s="13" t="n">
        <v>100</v>
      </c>
      <c r="I7285" s="21" t="n">
        <f>G7285*H7285*7</f>
        <v>175</v>
      </c>
      <c r="J7285" s="13" t="s">
        <v>126</v>
      </c>
      <c r="K7285" s="15" t="n">
        <v>0</v>
      </c>
      <c r="L7285" s="15" t="n">
        <v>0</v>
      </c>
      <c r="M7285" s="15" t="n">
        <v>0</v>
      </c>
      <c r="N7285" s="12" t="n">
        <v>0</v>
      </c>
      <c r="O7285" s="12" t="n">
        <v>0</v>
      </c>
      <c r="P7285" s="12" t="n">
        <v>0</v>
      </c>
      <c r="Q7285" s="23" t="n">
        <f>M7287/H7285</f>
        <v>0</v>
      </c>
    </row>
    <row r="7286" ht="22.5" customHeight="1">
      <c r="A7286" s="78"/>
      <c r="B7286" s="34"/>
      <c r="C7286" s="13"/>
      <c r="D7286" s="20"/>
      <c r="E7286" s="29"/>
      <c r="F7286" s="20"/>
      <c r="G7286" s="20"/>
      <c r="H7286" s="20"/>
      <c r="I7286" s="20"/>
      <c r="J7286" s="13" t="s">
        <v>127</v>
      </c>
      <c r="K7286" s="15" t="n">
        <v>12</v>
      </c>
      <c r="L7286" s="15" t="n">
        <v>0</v>
      </c>
      <c r="M7286" s="15" t="n">
        <v>0</v>
      </c>
      <c r="N7286" s="12" t="n">
        <v>0</v>
      </c>
      <c r="O7286" s="12" t="n">
        <v>0</v>
      </c>
      <c r="P7286" s="12" t="n">
        <v>0</v>
      </c>
      <c r="Q7286" s="26"/>
    </row>
    <row r="7287" ht="22.5" customHeight="1">
      <c r="A7287" s="78"/>
      <c r="B7287" s="34"/>
      <c r="C7287" s="13"/>
      <c r="D7287" s="20"/>
      <c r="E7287" s="29"/>
      <c r="F7287" s="20"/>
      <c r="G7287" s="20"/>
      <c r="H7287" s="20"/>
      <c r="I7287" s="20"/>
      <c r="J7287" s="13" t="s">
        <v>128</v>
      </c>
      <c r="K7287" s="15" t="n">
        <v>459</v>
      </c>
      <c r="L7287" s="15" t="n">
        <v>12</v>
      </c>
      <c r="M7287" s="15" t="n">
        <v>0</v>
      </c>
      <c r="N7287" s="12" t="n">
        <v>0</v>
      </c>
      <c r="O7287" s="12" t="n">
        <v>0</v>
      </c>
      <c r="P7287" s="12" t="n">
        <v>0</v>
      </c>
      <c r="Q7287" s="26"/>
    </row>
    <row r="7288" ht="22.5" customHeight="1">
      <c r="A7288" s="78"/>
      <c r="B7288" s="34"/>
      <c r="C7288" s="53" t="n">
        <v>11729820</v>
      </c>
      <c r="D7288" s="13" t="s">
        <v>10</v>
      </c>
      <c r="E7288" s="14" t="s">
        <v>25</v>
      </c>
      <c r="F7288" s="13" t="s">
        <v>15</v>
      </c>
      <c r="G7288" s="21" t="n">
        <v>0.3</v>
      </c>
      <c r="H7288" s="13" t="n">
        <v>100</v>
      </c>
      <c r="I7288" s="21" t="n">
        <f>G7288*H7288*7</f>
        <v>210</v>
      </c>
      <c r="J7288" s="13" t="s">
        <v>126</v>
      </c>
      <c r="K7288" s="15" t="n">
        <v>0</v>
      </c>
      <c r="L7288" s="15" t="n">
        <v>0</v>
      </c>
      <c r="M7288" s="15" t="n">
        <v>0</v>
      </c>
      <c r="N7288" s="12" t="n">
        <v>0</v>
      </c>
      <c r="O7288" s="12" t="n">
        <v>0</v>
      </c>
      <c r="P7288" s="12" t="n">
        <v>0</v>
      </c>
      <c r="Q7288" s="23" t="n">
        <f>M7290/H7288</f>
        <v>0</v>
      </c>
    </row>
    <row r="7289" ht="22.5" customHeight="1">
      <c r="A7289" s="78"/>
      <c r="B7289" s="34"/>
      <c r="C7289" s="13"/>
      <c r="D7289" s="20"/>
      <c r="E7289" s="29"/>
      <c r="F7289" s="20"/>
      <c r="G7289" s="20"/>
      <c r="H7289" s="20"/>
      <c r="I7289" s="20"/>
      <c r="J7289" s="13" t="s">
        <v>127</v>
      </c>
      <c r="K7289" s="15" t="n">
        <v>13</v>
      </c>
      <c r="L7289" s="15" t="n">
        <v>0</v>
      </c>
      <c r="M7289" s="15" t="n">
        <v>0</v>
      </c>
      <c r="N7289" s="12" t="n">
        <v>0</v>
      </c>
      <c r="O7289" s="12" t="n">
        <v>0</v>
      </c>
      <c r="P7289" s="12" t="n">
        <v>0</v>
      </c>
      <c r="Q7289" s="26"/>
    </row>
    <row r="7290" ht="22.5" customHeight="1">
      <c r="A7290" s="78"/>
      <c r="B7290" s="34"/>
      <c r="C7290" s="13"/>
      <c r="D7290" s="20"/>
      <c r="E7290" s="29"/>
      <c r="F7290" s="20"/>
      <c r="G7290" s="20"/>
      <c r="H7290" s="20"/>
      <c r="I7290" s="20"/>
      <c r="J7290" s="13" t="s">
        <v>128</v>
      </c>
      <c r="K7290" s="15" t="n">
        <v>20</v>
      </c>
      <c r="L7290" s="15" t="n">
        <v>2</v>
      </c>
      <c r="M7290" s="15" t="n">
        <v>0</v>
      </c>
      <c r="N7290" s="12" t="n">
        <v>0</v>
      </c>
      <c r="O7290" s="12" t="n">
        <v>0</v>
      </c>
      <c r="P7290" s="12" t="n">
        <v>0</v>
      </c>
      <c r="Q7290" s="26"/>
    </row>
    <row r="7291" ht="22.5" customHeight="1">
      <c r="A7291" s="78"/>
      <c r="B7291" s="34"/>
      <c r="C7291" s="53" t="n">
        <v>11729830</v>
      </c>
      <c r="D7291" s="13" t="s">
        <v>10</v>
      </c>
      <c r="E7291" s="14" t="s">
        <v>11</v>
      </c>
      <c r="F7291" s="13" t="s">
        <v>12</v>
      </c>
      <c r="G7291" s="21" t="n">
        <v>0.17</v>
      </c>
      <c r="H7291" s="13" t="n">
        <v>100</v>
      </c>
      <c r="I7291" s="21" t="n">
        <f>G7291*H7291*7</f>
        <v>119</v>
      </c>
      <c r="J7291" s="13" t="s">
        <v>126</v>
      </c>
      <c r="K7291" s="15" t="n">
        <v>0</v>
      </c>
      <c r="L7291" s="15" t="n">
        <v>0</v>
      </c>
      <c r="M7291" s="15" t="n">
        <v>0</v>
      </c>
      <c r="N7291" s="12" t="n">
        <v>0</v>
      </c>
      <c r="O7291" s="12" t="n">
        <v>0</v>
      </c>
      <c r="P7291" s="12" t="n">
        <v>0</v>
      </c>
      <c r="Q7291" s="23" t="n">
        <f>M7293/H7291</f>
        <v>0</v>
      </c>
    </row>
    <row r="7292" ht="22.5" customHeight="1">
      <c r="A7292" s="78"/>
      <c r="B7292" s="34"/>
      <c r="C7292" s="13"/>
      <c r="D7292" s="20"/>
      <c r="E7292" s="29"/>
      <c r="F7292" s="20"/>
      <c r="G7292" s="20"/>
      <c r="H7292" s="20"/>
      <c r="I7292" s="20"/>
      <c r="J7292" s="13" t="s">
        <v>127</v>
      </c>
      <c r="K7292" s="15" t="n">
        <v>0</v>
      </c>
      <c r="L7292" s="15" t="n">
        <v>0</v>
      </c>
      <c r="M7292" s="15" t="n">
        <v>0</v>
      </c>
      <c r="N7292" s="12" t="n">
        <v>0</v>
      </c>
      <c r="O7292" s="12" t="n">
        <v>0</v>
      </c>
      <c r="P7292" s="12" t="n">
        <v>0</v>
      </c>
      <c r="Q7292" s="26"/>
    </row>
    <row r="7293" ht="22.5" customHeight="1">
      <c r="A7293" s="78"/>
      <c r="B7293" s="34"/>
      <c r="C7293" s="13"/>
      <c r="D7293" s="20"/>
      <c r="E7293" s="29"/>
      <c r="F7293" s="20"/>
      <c r="G7293" s="20"/>
      <c r="H7293" s="20"/>
      <c r="I7293" s="20"/>
      <c r="J7293" s="13" t="s">
        <v>128</v>
      </c>
      <c r="K7293" s="15" t="n">
        <v>43</v>
      </c>
      <c r="L7293" s="15" t="n">
        <v>3</v>
      </c>
      <c r="M7293" s="15" t="n">
        <v>0</v>
      </c>
      <c r="N7293" s="12" t="n">
        <v>0</v>
      </c>
      <c r="O7293" s="12" t="n">
        <v>0</v>
      </c>
      <c r="P7293" s="12" t="n">
        <v>0.0009</v>
      </c>
      <c r="Q7293" s="26"/>
    </row>
    <row r="7294" ht="22.5" customHeight="1">
      <c r="A7294" s="78"/>
      <c r="B7294" s="34"/>
      <c r="C7294" s="53" t="n">
        <v>11892329</v>
      </c>
      <c r="D7294" s="13" t="s">
        <v>10</v>
      </c>
      <c r="E7294" s="14" t="s">
        <v>11</v>
      </c>
      <c r="F7294" s="13" t="s">
        <v>15</v>
      </c>
      <c r="G7294" s="21" t="n">
        <v>0.25</v>
      </c>
      <c r="H7294" s="13" t="n">
        <v>500</v>
      </c>
      <c r="I7294" s="21" t="n">
        <f>G7294*H7294*7</f>
        <v>875</v>
      </c>
      <c r="J7294" s="13" t="s">
        <v>126</v>
      </c>
      <c r="K7294" s="15" t="n">
        <v>0</v>
      </c>
      <c r="L7294" s="15" t="n">
        <v>0</v>
      </c>
      <c r="M7294" s="15" t="n">
        <v>0</v>
      </c>
      <c r="N7294" s="12" t="n">
        <v>0</v>
      </c>
      <c r="O7294" s="12" t="n">
        <v>0</v>
      </c>
      <c r="P7294" s="12" t="n">
        <v>0</v>
      </c>
      <c r="Q7294" s="23" t="n">
        <f>M7296/H7294</f>
        <v>1.002</v>
      </c>
    </row>
    <row r="7295" ht="22.5" customHeight="1">
      <c r="A7295" s="78"/>
      <c r="B7295" s="34"/>
      <c r="C7295" s="13"/>
      <c r="D7295" s="20"/>
      <c r="E7295" s="29"/>
      <c r="F7295" s="20"/>
      <c r="G7295" s="20"/>
      <c r="H7295" s="20"/>
      <c r="I7295" s="20"/>
      <c r="J7295" s="13" t="s">
        <v>127</v>
      </c>
      <c r="K7295" s="15" t="n">
        <v>39999</v>
      </c>
      <c r="L7295" s="15" t="n">
        <v>14514</v>
      </c>
      <c r="M7295" s="15" t="n">
        <v>501</v>
      </c>
      <c r="N7295" s="12" t="n">
        <v>0.009</v>
      </c>
      <c r="O7295" s="12" t="n">
        <v>0.25</v>
      </c>
      <c r="P7295" s="12" t="n">
        <v>125.25</v>
      </c>
      <c r="Q7295" s="26"/>
    </row>
    <row r="7296" ht="22.5" customHeight="1">
      <c r="A7296" s="78"/>
      <c r="B7296" s="34"/>
      <c r="C7296" s="13"/>
      <c r="D7296" s="20"/>
      <c r="E7296" s="29"/>
      <c r="F7296" s="20"/>
      <c r="G7296" s="20"/>
      <c r="H7296" s="20"/>
      <c r="I7296" s="20"/>
      <c r="J7296" s="13" t="s">
        <v>128</v>
      </c>
      <c r="K7296" s="15" t="n">
        <v>43545</v>
      </c>
      <c r="L7296" s="15" t="n">
        <v>14908</v>
      </c>
      <c r="M7296" s="15" t="n">
        <v>501</v>
      </c>
      <c r="N7296" s="12" t="n">
        <v>0.009</v>
      </c>
      <c r="O7296" s="12" t="n">
        <v>0.25</v>
      </c>
      <c r="P7296" s="12" t="n">
        <v>125.25</v>
      </c>
      <c r="Q7296" s="26"/>
    </row>
    <row r="7297" ht="22.5" customHeight="1">
      <c r="A7297" s="78"/>
      <c r="B7297" s="34"/>
      <c r="C7297" s="53" t="n">
        <v>91557161</v>
      </c>
      <c r="D7297" s="13" t="s">
        <v>95</v>
      </c>
      <c r="E7297" s="14" t="s">
        <v>14</v>
      </c>
      <c r="F7297" s="13" t="s">
        <v>12</v>
      </c>
      <c r="G7297" s="21" t="n">
        <v>0.7</v>
      </c>
      <c r="H7297" s="13" t="n">
        <v>50</v>
      </c>
      <c r="I7297" s="21" t="n">
        <f>G7297*H7297*7</f>
        <v>245</v>
      </c>
      <c r="J7297" s="13" t="s">
        <v>126</v>
      </c>
      <c r="K7297" s="15" t="n">
        <v>0</v>
      </c>
      <c r="L7297" s="15" t="n">
        <v>0</v>
      </c>
      <c r="M7297" s="15" t="n">
        <v>0</v>
      </c>
      <c r="N7297" s="12" t="n">
        <v>0</v>
      </c>
      <c r="O7297" s="12" t="n">
        <v>0</v>
      </c>
      <c r="P7297" s="12" t="n">
        <v>0</v>
      </c>
      <c r="Q7297" s="23" t="n">
        <f>M7299/H7297</f>
        <v>0</v>
      </c>
    </row>
    <row r="7298" ht="22.5" customHeight="1">
      <c r="A7298" s="78"/>
      <c r="B7298" s="34"/>
      <c r="C7298" s="13"/>
      <c r="D7298" s="20"/>
      <c r="E7298" s="29"/>
      <c r="F7298" s="20"/>
      <c r="G7298" s="20"/>
      <c r="H7298" s="20"/>
      <c r="I7298" s="20"/>
      <c r="J7298" s="13" t="s">
        <v>127</v>
      </c>
      <c r="K7298" s="15" t="n">
        <v>442</v>
      </c>
      <c r="L7298" s="15" t="n">
        <v>1</v>
      </c>
      <c r="M7298" s="15" t="n">
        <v>0</v>
      </c>
      <c r="N7298" s="12" t="n">
        <v>0</v>
      </c>
      <c r="O7298" s="12" t="n">
        <v>0</v>
      </c>
      <c r="P7298" s="12" t="n">
        <v>0</v>
      </c>
      <c r="Q7298" s="26"/>
    </row>
    <row r="7299" ht="22.5" customHeight="1">
      <c r="A7299" s="78"/>
      <c r="B7299" s="34"/>
      <c r="C7299" s="13"/>
      <c r="D7299" s="20"/>
      <c r="E7299" s="29"/>
      <c r="F7299" s="20"/>
      <c r="G7299" s="20"/>
      <c r="H7299" s="20"/>
      <c r="I7299" s="20"/>
      <c r="J7299" s="13" t="s">
        <v>128</v>
      </c>
      <c r="K7299" s="15" t="n">
        <v>1496</v>
      </c>
      <c r="L7299" s="15" t="n">
        <v>4</v>
      </c>
      <c r="M7299" s="15" t="n">
        <v>0</v>
      </c>
      <c r="N7299" s="12" t="n">
        <v>0</v>
      </c>
      <c r="O7299" s="12" t="n">
        <v>0</v>
      </c>
      <c r="P7299" s="12" t="n">
        <v>0.0017</v>
      </c>
      <c r="Q7299" s="26"/>
    </row>
    <row r="7300" ht="22.5" customHeight="1">
      <c r="A7300" s="78"/>
      <c r="B7300" s="34"/>
      <c r="C7300" s="53" t="n">
        <v>91557333</v>
      </c>
      <c r="D7300" s="13" t="s">
        <v>99</v>
      </c>
      <c r="E7300" s="14" t="s">
        <v>14</v>
      </c>
      <c r="F7300" s="13" t="s">
        <v>12</v>
      </c>
      <c r="G7300" s="21" t="n">
        <v>0.5</v>
      </c>
      <c r="H7300" s="13" t="n">
        <v>99</v>
      </c>
      <c r="I7300" s="21" t="n">
        <f>G7300*H7300*7</f>
        <v>346.5</v>
      </c>
      <c r="J7300" s="13" t="s">
        <v>126</v>
      </c>
      <c r="K7300" s="15" t="n">
        <v>0</v>
      </c>
      <c r="L7300" s="15" t="n">
        <v>0</v>
      </c>
      <c r="M7300" s="15" t="n">
        <v>0</v>
      </c>
      <c r="N7300" s="12" t="n">
        <v>0</v>
      </c>
      <c r="O7300" s="12" t="n">
        <v>0</v>
      </c>
      <c r="P7300" s="12" t="n">
        <v>0</v>
      </c>
      <c r="Q7300" s="23" t="n">
        <f>M7302/H7300</f>
        <v>0</v>
      </c>
    </row>
    <row r="7301" ht="22.5" customHeight="1">
      <c r="A7301" s="78"/>
      <c r="B7301" s="34"/>
      <c r="C7301" s="13"/>
      <c r="D7301" s="20"/>
      <c r="E7301" s="29"/>
      <c r="F7301" s="20"/>
      <c r="G7301" s="20"/>
      <c r="H7301" s="20"/>
      <c r="I7301" s="20"/>
      <c r="J7301" s="13" t="s">
        <v>127</v>
      </c>
      <c r="K7301" s="15" t="n">
        <v>222</v>
      </c>
      <c r="L7301" s="15" t="n">
        <v>3</v>
      </c>
      <c r="M7301" s="15" t="n">
        <v>0</v>
      </c>
      <c r="N7301" s="12" t="n">
        <v>0</v>
      </c>
      <c r="O7301" s="12" t="n">
        <v>0</v>
      </c>
      <c r="P7301" s="12" t="n">
        <v>0</v>
      </c>
      <c r="Q7301" s="26"/>
    </row>
    <row r="7302" ht="22.5" customHeight="1">
      <c r="A7302" s="78"/>
      <c r="B7302" s="34"/>
      <c r="C7302" s="13"/>
      <c r="D7302" s="20"/>
      <c r="E7302" s="29"/>
      <c r="F7302" s="20"/>
      <c r="G7302" s="20"/>
      <c r="H7302" s="20"/>
      <c r="I7302" s="20"/>
      <c r="J7302" s="13" t="s">
        <v>128</v>
      </c>
      <c r="K7302" s="15" t="n">
        <v>662</v>
      </c>
      <c r="L7302" s="15" t="n">
        <v>4</v>
      </c>
      <c r="M7302" s="15" t="n">
        <v>0</v>
      </c>
      <c r="N7302" s="12" t="n">
        <v>0</v>
      </c>
      <c r="O7302" s="12" t="n">
        <v>0</v>
      </c>
      <c r="P7302" s="12" t="n">
        <v>0.0373</v>
      </c>
      <c r="Q7302" s="26"/>
    </row>
    <row r="7303" ht="22.5" customHeight="1">
      <c r="A7303" s="78"/>
      <c r="B7303" s="34"/>
      <c r="C7303" s="53" t="n">
        <v>91557162</v>
      </c>
      <c r="D7303" s="13" t="s">
        <v>94</v>
      </c>
      <c r="E7303" s="14" t="s">
        <v>14</v>
      </c>
      <c r="F7303" s="13" t="s">
        <v>12</v>
      </c>
      <c r="G7303" s="21" t="n">
        <v>0.2</v>
      </c>
      <c r="H7303" s="13" t="n">
        <v>333</v>
      </c>
      <c r="I7303" s="21" t="n">
        <f>G7303*H7303*7</f>
        <v>466.2</v>
      </c>
      <c r="J7303" s="13" t="s">
        <v>126</v>
      </c>
      <c r="K7303" s="15" t="n">
        <v>0</v>
      </c>
      <c r="L7303" s="15" t="n">
        <v>0</v>
      </c>
      <c r="M7303" s="15" t="n">
        <v>0</v>
      </c>
      <c r="N7303" s="12" t="n">
        <v>0</v>
      </c>
      <c r="O7303" s="12" t="n">
        <v>0</v>
      </c>
      <c r="P7303" s="12" t="n">
        <v>0</v>
      </c>
      <c r="Q7303" s="23" t="n">
        <f>M7305/H7303</f>
        <v>0</v>
      </c>
    </row>
    <row r="7304" ht="22.5" customHeight="1">
      <c r="A7304" s="78"/>
      <c r="B7304" s="34"/>
      <c r="C7304" s="13"/>
      <c r="D7304" s="20"/>
      <c r="E7304" s="29"/>
      <c r="F7304" s="20"/>
      <c r="G7304" s="20"/>
      <c r="H7304" s="20"/>
      <c r="I7304" s="20"/>
      <c r="J7304" s="13" t="s">
        <v>127</v>
      </c>
      <c r="K7304" s="15" t="n">
        <v>81</v>
      </c>
      <c r="L7304" s="15" t="n">
        <v>0</v>
      </c>
      <c r="M7304" s="15" t="n">
        <v>0</v>
      </c>
      <c r="N7304" s="12" t="n">
        <v>0</v>
      </c>
      <c r="O7304" s="12" t="n">
        <v>0</v>
      </c>
      <c r="P7304" s="12" t="n">
        <v>0</v>
      </c>
      <c r="Q7304" s="26"/>
    </row>
    <row r="7305" ht="22.5" customHeight="1">
      <c r="A7305" s="78"/>
      <c r="B7305" s="34"/>
      <c r="C7305" s="13"/>
      <c r="D7305" s="20"/>
      <c r="E7305" s="29"/>
      <c r="F7305" s="20"/>
      <c r="G7305" s="20"/>
      <c r="H7305" s="20"/>
      <c r="I7305" s="20"/>
      <c r="J7305" s="13" t="s">
        <v>128</v>
      </c>
      <c r="K7305" s="15" t="n">
        <v>241</v>
      </c>
      <c r="L7305" s="15" t="n">
        <v>1</v>
      </c>
      <c r="M7305" s="15" t="n">
        <v>0</v>
      </c>
      <c r="N7305" s="12" t="n">
        <v>0</v>
      </c>
      <c r="O7305" s="12" t="n">
        <v>0</v>
      </c>
      <c r="P7305" s="12" t="n">
        <v>0.0004</v>
      </c>
      <c r="Q7305" s="26"/>
    </row>
    <row r="7306" ht="22.5" customHeight="1">
      <c r="A7306" s="78"/>
      <c r="B7306" s="51" t="s">
        <v>129</v>
      </c>
      <c r="C7306" s="13" t="n">
        <v>6061077</v>
      </c>
      <c r="D7306" s="13" t="s">
        <v>35</v>
      </c>
      <c r="E7306" s="14" t="s">
        <v>14</v>
      </c>
      <c r="F7306" s="13" t="s">
        <v>15</v>
      </c>
      <c r="G7306" s="21" t="n">
        <v>2</v>
      </c>
      <c r="H7306" s="13" t="n">
        <v>20</v>
      </c>
      <c r="I7306" s="21" t="n">
        <f>G7306*H7306*7</f>
        <v>280</v>
      </c>
      <c r="J7306" s="13" t="s">
        <v>126</v>
      </c>
      <c r="K7306" s="17" t="n">
        <v>81</v>
      </c>
      <c r="L7306" s="15" t="n">
        <v>0</v>
      </c>
      <c r="M7306" s="15" t="n">
        <v>0</v>
      </c>
      <c r="N7306" s="12" t="n">
        <v>0</v>
      </c>
      <c r="O7306" s="12" t="n">
        <v>0</v>
      </c>
      <c r="P7306" s="12" t="n">
        <v>0</v>
      </c>
      <c r="Q7306" s="23" t="n">
        <f>M7308/H7306</f>
        <v>0</v>
      </c>
    </row>
    <row r="7307" ht="22.5" customHeight="1">
      <c r="A7307" s="78"/>
      <c r="B7307" s="20"/>
      <c r="C7307" s="13"/>
      <c r="D7307" s="20"/>
      <c r="E7307" s="29"/>
      <c r="F7307" s="20"/>
      <c r="G7307" s="20"/>
      <c r="H7307" s="20"/>
      <c r="I7307" s="20"/>
      <c r="J7307" s="13" t="s">
        <v>127</v>
      </c>
      <c r="K7307" s="17" t="n">
        <v>1049</v>
      </c>
      <c r="L7307" s="15" t="n">
        <v>8</v>
      </c>
      <c r="M7307" s="15" t="n">
        <v>0</v>
      </c>
      <c r="N7307" s="12" t="n">
        <v>0</v>
      </c>
      <c r="O7307" s="12" t="n">
        <v>0</v>
      </c>
      <c r="P7307" s="12" t="n">
        <v>0</v>
      </c>
      <c r="Q7307" s="26"/>
    </row>
    <row r="7308" ht="22.5" customHeight="1">
      <c r="A7308" s="78"/>
      <c r="B7308" s="20"/>
      <c r="C7308" s="13"/>
      <c r="D7308" s="20"/>
      <c r="E7308" s="29"/>
      <c r="F7308" s="20"/>
      <c r="G7308" s="20"/>
      <c r="H7308" s="20"/>
      <c r="I7308" s="20"/>
      <c r="J7308" s="13" t="s">
        <v>128</v>
      </c>
      <c r="K7308" s="17" t="n">
        <v>4813</v>
      </c>
      <c r="L7308" s="15" t="n">
        <v>24</v>
      </c>
      <c r="M7308" s="15" t="n">
        <v>0</v>
      </c>
      <c r="N7308" s="12" t="n">
        <v>0</v>
      </c>
      <c r="O7308" s="12" t="n">
        <v>0</v>
      </c>
      <c r="P7308" s="12" t="n">
        <v>0</v>
      </c>
      <c r="Q7308" s="26"/>
    </row>
    <row r="7309" ht="22.5" customHeight="1">
      <c r="A7309" s="78"/>
      <c r="B7309" s="20"/>
      <c r="C7309" s="13" t="n">
        <v>6607117</v>
      </c>
      <c r="D7309" s="13" t="s">
        <v>35</v>
      </c>
      <c r="E7309" s="14" t="s">
        <v>14</v>
      </c>
      <c r="F7309" s="13" t="s">
        <v>15</v>
      </c>
      <c r="G7309" s="21" t="n">
        <v>2</v>
      </c>
      <c r="H7309" s="13" t="n">
        <v>300</v>
      </c>
      <c r="I7309" s="21" t="n">
        <f>G7309*H7309*7</f>
        <v>4200</v>
      </c>
      <c r="J7309" s="13" t="s">
        <v>126</v>
      </c>
      <c r="K7309" s="17" t="n">
        <v>679</v>
      </c>
      <c r="L7309" s="15" t="n">
        <v>88</v>
      </c>
      <c r="M7309" s="15" t="n">
        <v>3</v>
      </c>
      <c r="N7309" s="12" t="n">
        <v>0.018</v>
      </c>
      <c r="O7309" s="12" t="n">
        <v>0.519</v>
      </c>
      <c r="P7309" s="12" t="n">
        <v>1.556</v>
      </c>
      <c r="Q7309" s="23" t="n">
        <f>M7311/H7309</f>
        <v>0.683333333333333</v>
      </c>
    </row>
    <row r="7310" ht="22.5" customHeight="1">
      <c r="A7310" s="78"/>
      <c r="B7310" s="20"/>
      <c r="C7310" s="13"/>
      <c r="D7310" s="20"/>
      <c r="E7310" s="29"/>
      <c r="F7310" s="20"/>
      <c r="G7310" s="20"/>
      <c r="H7310" s="20"/>
      <c r="I7310" s="20"/>
      <c r="J7310" s="13" t="s">
        <v>127</v>
      </c>
      <c r="K7310" s="15" t="n">
        <v>7124</v>
      </c>
      <c r="L7310" s="15" t="n">
        <v>715</v>
      </c>
      <c r="M7310" s="15" t="n">
        <v>22</v>
      </c>
      <c r="N7310" s="12" t="n">
        <v>0.027</v>
      </c>
      <c r="O7310" s="12" t="n">
        <v>0.87</v>
      </c>
      <c r="P7310" s="12" t="n">
        <v>19.13</v>
      </c>
      <c r="Q7310" s="26"/>
    </row>
    <row r="7311" ht="22.5" customHeight="1">
      <c r="A7311" s="78"/>
      <c r="B7311" s="20"/>
      <c r="C7311" s="13"/>
      <c r="D7311" s="20"/>
      <c r="E7311" s="29"/>
      <c r="F7311" s="20"/>
      <c r="G7311" s="20"/>
      <c r="H7311" s="20"/>
      <c r="I7311" s="20"/>
      <c r="J7311" s="13" t="s">
        <v>128</v>
      </c>
      <c r="K7311" s="44" t="n">
        <v>32588</v>
      </c>
      <c r="L7311" s="15" t="n">
        <v>2823</v>
      </c>
      <c r="M7311" s="15" t="n">
        <v>205</v>
      </c>
      <c r="N7311" s="12" t="n">
        <v>0.043</v>
      </c>
      <c r="O7311" s="12" t="n">
        <v>0.586</v>
      </c>
      <c r="P7311" s="12" t="n">
        <v>120.141</v>
      </c>
      <c r="Q7311" s="26"/>
    </row>
    <row r="7312" ht="22.5" customHeight="1">
      <c r="A7312" s="78"/>
      <c r="B7312" s="20"/>
      <c r="C7312" s="13" t="n">
        <v>5497580</v>
      </c>
      <c r="D7312" s="13" t="s">
        <v>31</v>
      </c>
      <c r="E7312" s="14" t="s">
        <v>17</v>
      </c>
      <c r="F7312" s="13" t="s">
        <v>15</v>
      </c>
      <c r="G7312" s="21" t="n">
        <v>0.28</v>
      </c>
      <c r="H7312" s="13" t="n">
        <v>1300</v>
      </c>
      <c r="I7312" s="21" t="n">
        <f>G7312*H7312*7</f>
        <v>2548</v>
      </c>
      <c r="J7312" s="13" t="s">
        <v>126</v>
      </c>
      <c r="K7312" s="17" t="n">
        <v>13961</v>
      </c>
      <c r="L7312" s="15" t="n">
        <v>3669</v>
      </c>
      <c r="M7312" s="15" t="n">
        <v>97</v>
      </c>
      <c r="N7312" s="12" t="n">
        <v>0.007</v>
      </c>
      <c r="O7312" s="12" t="n">
        <v>0.252</v>
      </c>
      <c r="P7312" s="12" t="n">
        <v>24.476</v>
      </c>
      <c r="Q7312" s="23" t="n">
        <f>M7314/H7312</f>
        <v>1.04846153846154</v>
      </c>
    </row>
    <row r="7313" ht="22.5" customHeight="1">
      <c r="A7313" s="78"/>
      <c r="B7313" s="20"/>
      <c r="C7313" s="13"/>
      <c r="D7313" s="20"/>
      <c r="E7313" s="29"/>
      <c r="F7313" s="20"/>
      <c r="G7313" s="20"/>
      <c r="H7313" s="20"/>
      <c r="I7313" s="20"/>
      <c r="J7313" s="13" t="s">
        <v>127</v>
      </c>
      <c r="K7313" s="17" t="n">
        <v>97560</v>
      </c>
      <c r="L7313" s="15" t="n">
        <v>31168</v>
      </c>
      <c r="M7313" s="15" t="n">
        <v>591</v>
      </c>
      <c r="N7313" s="12" t="n">
        <v>0.005</v>
      </c>
      <c r="O7313" s="12" t="n">
        <v>0.254</v>
      </c>
      <c r="P7313" s="12" t="n">
        <v>150.136</v>
      </c>
      <c r="Q7313" s="26"/>
    </row>
    <row r="7314" ht="22.5" customHeight="1">
      <c r="A7314" s="78"/>
      <c r="B7314" s="20"/>
      <c r="C7314" s="13"/>
      <c r="D7314" s="20"/>
      <c r="E7314" s="29"/>
      <c r="F7314" s="20"/>
      <c r="G7314" s="20"/>
      <c r="H7314" s="20"/>
      <c r="I7314" s="20"/>
      <c r="J7314" s="13" t="s">
        <v>128</v>
      </c>
      <c r="K7314" s="17" t="n">
        <v>344814</v>
      </c>
      <c r="L7314" s="15" t="n">
        <v>111339</v>
      </c>
      <c r="M7314" s="15" t="n">
        <v>1363</v>
      </c>
      <c r="N7314" s="12" t="n">
        <v>0.003</v>
      </c>
      <c r="O7314" s="12" t="n">
        <v>0.254</v>
      </c>
      <c r="P7314" s="12" t="n">
        <v>346.278</v>
      </c>
      <c r="Q7314" s="26"/>
    </row>
    <row r="7315" ht="22.5" customHeight="1">
      <c r="A7315" s="78"/>
      <c r="B7315" s="20"/>
      <c r="C7315" s="13" t="n">
        <v>91407542</v>
      </c>
      <c r="D7315" s="13" t="s">
        <v>31</v>
      </c>
      <c r="E7315" s="14" t="s">
        <v>36</v>
      </c>
      <c r="F7315" s="13" t="s">
        <v>15</v>
      </c>
      <c r="G7315" s="21" t="n">
        <v>0.02</v>
      </c>
      <c r="H7315" s="13" t="n">
        <v>500</v>
      </c>
      <c r="I7315" s="21" t="n">
        <f>G7315*H7315*7</f>
        <v>70</v>
      </c>
      <c r="J7315" s="13" t="s">
        <v>126</v>
      </c>
      <c r="K7315" s="17" t="n">
        <v>2227</v>
      </c>
      <c r="L7315" s="15" t="n">
        <v>175</v>
      </c>
      <c r="M7315" s="15" t="n">
        <v>6</v>
      </c>
      <c r="N7315" s="12" t="n">
        <v>0.001</v>
      </c>
      <c r="O7315" s="12" t="n">
        <v>0.022</v>
      </c>
      <c r="P7315" s="12" t="n">
        <v>0.134</v>
      </c>
      <c r="Q7315" s="23" t="n">
        <f>M7317/H7315</f>
        <v>0.76</v>
      </c>
    </row>
    <row r="7316" ht="22.5" customHeight="1">
      <c r="A7316" s="78"/>
      <c r="B7316" s="20"/>
      <c r="C7316" s="13"/>
      <c r="D7316" s="20"/>
      <c r="E7316" s="29"/>
      <c r="F7316" s="20"/>
      <c r="G7316" s="20"/>
      <c r="H7316" s="20"/>
      <c r="I7316" s="20"/>
      <c r="J7316" s="13" t="s">
        <v>127</v>
      </c>
      <c r="K7316" s="17" t="n">
        <v>47402</v>
      </c>
      <c r="L7316" s="15" t="n">
        <v>8644</v>
      </c>
      <c r="M7316" s="15" t="n">
        <v>292</v>
      </c>
      <c r="N7316" s="12" t="n">
        <v>0.001</v>
      </c>
      <c r="O7316" s="12" t="n">
        <v>0.02</v>
      </c>
      <c r="P7316" s="12" t="n">
        <v>5.984</v>
      </c>
      <c r="Q7316" s="26"/>
      <c r="R7316" s="4" t="s">
        <v>197</v>
      </c>
    </row>
    <row r="7317" ht="22.5" customHeight="1">
      <c r="A7317" s="78"/>
      <c r="B7317" s="20"/>
      <c r="C7317" s="13"/>
      <c r="D7317" s="20"/>
      <c r="E7317" s="29"/>
      <c r="F7317" s="20"/>
      <c r="G7317" s="20"/>
      <c r="H7317" s="20"/>
      <c r="I7317" s="20"/>
      <c r="J7317" s="13" t="s">
        <v>128</v>
      </c>
      <c r="K7317" s="17" t="n">
        <v>101051</v>
      </c>
      <c r="L7317" s="15" t="n">
        <v>15062</v>
      </c>
      <c r="M7317" s="15" t="n">
        <v>380</v>
      </c>
      <c r="N7317" s="12" t="n">
        <v>0.001</v>
      </c>
      <c r="O7317" s="12" t="n">
        <v>0.021</v>
      </c>
      <c r="P7317" s="12" t="n">
        <v>7.902</v>
      </c>
      <c r="Q7317" s="26"/>
    </row>
    <row r="7318" ht="22.5" customHeight="1">
      <c r="A7318" s="78"/>
      <c r="B7318" s="20"/>
      <c r="C7318" s="13" t="n">
        <v>8998645</v>
      </c>
      <c r="D7318" s="13" t="s">
        <v>31</v>
      </c>
      <c r="E7318" s="14" t="s">
        <v>17</v>
      </c>
      <c r="F7318" s="13" t="s">
        <v>15</v>
      </c>
      <c r="G7318" s="21" t="n">
        <v>0.28</v>
      </c>
      <c r="H7318" s="13" t="n">
        <v>200</v>
      </c>
      <c r="I7318" s="21" t="n">
        <f>G7318*H7318*7</f>
        <v>392</v>
      </c>
      <c r="J7318" s="13" t="s">
        <v>126</v>
      </c>
      <c r="K7318" s="17" t="n">
        <v>3461</v>
      </c>
      <c r="L7318" s="15" t="n">
        <v>28</v>
      </c>
      <c r="M7318" s="15" t="n">
        <v>2</v>
      </c>
      <c r="N7318" s="12" t="n">
        <v>0.001</v>
      </c>
      <c r="O7318" s="12" t="n">
        <v>0.017</v>
      </c>
      <c r="P7318" s="12" t="n">
        <v>0.034</v>
      </c>
      <c r="Q7318" s="23" t="n">
        <f>M7320/H7318</f>
        <v>0.06</v>
      </c>
    </row>
    <row r="7319" ht="22.5" customHeight="1">
      <c r="A7319" s="78"/>
      <c r="B7319" s="20"/>
      <c r="C7319" s="13"/>
      <c r="D7319" s="20"/>
      <c r="E7319" s="29"/>
      <c r="F7319" s="20"/>
      <c r="G7319" s="20"/>
      <c r="H7319" s="20"/>
      <c r="I7319" s="20"/>
      <c r="J7319" s="13" t="s">
        <v>127</v>
      </c>
      <c r="K7319" s="17" t="n">
        <v>14428</v>
      </c>
      <c r="L7319" s="15" t="n">
        <v>163</v>
      </c>
      <c r="M7319" s="15" t="n">
        <v>3</v>
      </c>
      <c r="N7319" s="12" t="n">
        <v>0.001</v>
      </c>
      <c r="O7319" s="12" t="n">
        <v>0.044</v>
      </c>
      <c r="P7319" s="12" t="n">
        <v>0.133</v>
      </c>
      <c r="Q7319" s="26"/>
    </row>
    <row r="7320" ht="22.5" customHeight="1">
      <c r="A7320" s="78"/>
      <c r="B7320" s="20"/>
      <c r="C7320" s="13"/>
      <c r="D7320" s="20"/>
      <c r="E7320" s="29"/>
      <c r="F7320" s="20"/>
      <c r="G7320" s="20"/>
      <c r="H7320" s="20"/>
      <c r="I7320" s="20"/>
      <c r="J7320" s="13" t="s">
        <v>128</v>
      </c>
      <c r="K7320" s="17" t="n">
        <v>70073</v>
      </c>
      <c r="L7320" s="15" t="n">
        <v>658</v>
      </c>
      <c r="M7320" s="17" t="n">
        <v>12</v>
      </c>
      <c r="N7320" s="12" t="n">
        <v>0.006</v>
      </c>
      <c r="O7320" s="12" t="n">
        <v>0.351</v>
      </c>
      <c r="P7320" s="12" t="n">
        <v>4.206</v>
      </c>
      <c r="Q7320" s="26"/>
    </row>
    <row r="7321" ht="22.5" customHeight="1">
      <c r="A7321" s="78"/>
      <c r="B7321" s="20"/>
      <c r="C7321" s="13" t="n">
        <v>4383473</v>
      </c>
      <c r="D7321" s="13" t="s">
        <v>35</v>
      </c>
      <c r="E7321" s="14" t="s">
        <v>14</v>
      </c>
      <c r="F7321" s="13" t="s">
        <v>15</v>
      </c>
      <c r="G7321" s="21" t="n">
        <v>0.2</v>
      </c>
      <c r="H7321" s="13" t="n">
        <v>150</v>
      </c>
      <c r="I7321" s="21" t="n">
        <f>G7321*H7321*7</f>
        <v>210</v>
      </c>
      <c r="J7321" s="13" t="s">
        <v>126</v>
      </c>
      <c r="K7321" s="17" t="n">
        <v>584</v>
      </c>
      <c r="L7321" s="15" t="n">
        <v>85</v>
      </c>
      <c r="M7321" s="15" t="n">
        <v>2</v>
      </c>
      <c r="N7321" s="12" t="n">
        <v>0.004</v>
      </c>
      <c r="O7321" s="12" t="n">
        <v>0.171</v>
      </c>
      <c r="P7321" s="12" t="n">
        <v>0.342</v>
      </c>
      <c r="Q7321" s="23" t="n">
        <f>M7323/H7321</f>
        <v>0.94</v>
      </c>
    </row>
    <row r="7322" ht="22.5" customHeight="1">
      <c r="A7322" s="78"/>
      <c r="B7322" s="20"/>
      <c r="C7322" s="13"/>
      <c r="D7322" s="20"/>
      <c r="E7322" s="29"/>
      <c r="F7322" s="20"/>
      <c r="G7322" s="20"/>
      <c r="H7322" s="20"/>
      <c r="I7322" s="20"/>
      <c r="J7322" s="13" t="s">
        <v>127</v>
      </c>
      <c r="K7322" s="17" t="n">
        <v>14105</v>
      </c>
      <c r="L7322" s="15" t="n">
        <v>2121</v>
      </c>
      <c r="M7322" s="15" t="n">
        <v>48</v>
      </c>
      <c r="N7322" s="12" t="n">
        <v>0.004</v>
      </c>
      <c r="O7322" s="12" t="n">
        <v>0.176</v>
      </c>
      <c r="P7322" s="12" t="n">
        <v>8.46</v>
      </c>
      <c r="Q7322" s="26"/>
    </row>
    <row r="7323" ht="22.5" customHeight="1">
      <c r="A7323" s="78"/>
      <c r="B7323" s="20"/>
      <c r="C7323" s="13"/>
      <c r="D7323" s="20"/>
      <c r="E7323" s="29"/>
      <c r="F7323" s="20"/>
      <c r="G7323" s="20"/>
      <c r="H7323" s="20"/>
      <c r="I7323" s="20"/>
      <c r="J7323" s="13" t="s">
        <v>128</v>
      </c>
      <c r="K7323" s="17" t="n">
        <v>48083</v>
      </c>
      <c r="L7323" s="15" t="n">
        <v>7232</v>
      </c>
      <c r="M7323" s="15" t="n">
        <v>141</v>
      </c>
      <c r="N7323" s="12" t="n">
        <v>0.003</v>
      </c>
      <c r="O7323" s="12" t="n">
        <v>0.179</v>
      </c>
      <c r="P7323" s="12" t="n">
        <v>25.218</v>
      </c>
      <c r="Q7323" s="26"/>
    </row>
    <row r="7324" ht="22.5" customHeight="1">
      <c r="A7324" s="78"/>
      <c r="B7324" s="20"/>
      <c r="C7324" s="13" t="n">
        <v>8094753</v>
      </c>
      <c r="D7324" s="13" t="s">
        <v>35</v>
      </c>
      <c r="E7324" s="14" t="s">
        <v>14</v>
      </c>
      <c r="F7324" s="13" t="s">
        <v>26</v>
      </c>
      <c r="G7324" s="21" t="n">
        <v>0.3</v>
      </c>
      <c r="H7324" s="13" t="n">
        <v>200</v>
      </c>
      <c r="I7324" s="21" t="n">
        <f>G7324*H7324*7</f>
        <v>420</v>
      </c>
      <c r="J7324" s="13" t="s">
        <v>126</v>
      </c>
      <c r="K7324" s="17" t="n">
        <v>35883</v>
      </c>
      <c r="L7324" s="15" t="n">
        <v>207</v>
      </c>
      <c r="M7324" s="15" t="n">
        <v>11</v>
      </c>
      <c r="N7324" s="12" t="n">
        <v>0.02</v>
      </c>
      <c r="O7324" s="12" t="n">
        <v>0.29</v>
      </c>
      <c r="P7324" s="12" t="n">
        <v>3.23</v>
      </c>
      <c r="Q7324" s="23" t="n">
        <f>M7326/H7324</f>
        <v>0.97</v>
      </c>
    </row>
    <row r="7325" ht="22.5" customHeight="1">
      <c r="A7325" s="78"/>
      <c r="B7325" s="20"/>
      <c r="C7325" s="13"/>
      <c r="D7325" s="20"/>
      <c r="E7325" s="29"/>
      <c r="F7325" s="20"/>
      <c r="G7325" s="20"/>
      <c r="H7325" s="20"/>
      <c r="I7325" s="20"/>
      <c r="J7325" s="13" t="s">
        <v>127</v>
      </c>
      <c r="K7325" s="17" t="n">
        <v>138143</v>
      </c>
      <c r="L7325" s="15" t="n">
        <v>773</v>
      </c>
      <c r="M7325" s="15" t="n">
        <v>48</v>
      </c>
      <c r="N7325" s="12" t="n">
        <v>0.02</v>
      </c>
      <c r="O7325" s="12" t="n">
        <v>0.27</v>
      </c>
      <c r="P7325" s="12" t="n">
        <v>12.81</v>
      </c>
      <c r="Q7325" s="26"/>
    </row>
    <row r="7326" ht="22.5" customHeight="1">
      <c r="A7326" s="78"/>
      <c r="B7326" s="20"/>
      <c r="C7326" s="13"/>
      <c r="D7326" s="20"/>
      <c r="E7326" s="29"/>
      <c r="F7326" s="20"/>
      <c r="G7326" s="20"/>
      <c r="H7326" s="20"/>
      <c r="I7326" s="20"/>
      <c r="J7326" s="13" t="s">
        <v>128</v>
      </c>
      <c r="K7326" s="17" t="n">
        <v>433888</v>
      </c>
      <c r="L7326" s="15" t="n">
        <v>2378</v>
      </c>
      <c r="M7326" s="15" t="n">
        <v>194</v>
      </c>
      <c r="N7326" s="12" t="n">
        <v>0.02</v>
      </c>
      <c r="O7326" s="12" t="n">
        <v>0.2</v>
      </c>
      <c r="P7326" s="12" t="n">
        <v>38.43</v>
      </c>
      <c r="Q7326" s="26"/>
    </row>
    <row r="7327" ht="22.5" customHeight="1">
      <c r="A7327" s="78"/>
      <c r="B7327" s="20"/>
      <c r="C7327" s="13" t="n">
        <v>9415350</v>
      </c>
      <c r="D7327" s="13" t="s">
        <v>37</v>
      </c>
      <c r="E7327" s="14" t="s">
        <v>14</v>
      </c>
      <c r="F7327" s="13" t="s">
        <v>26</v>
      </c>
      <c r="G7327" s="21" t="n">
        <v>0.15</v>
      </c>
      <c r="H7327" s="13" t="n">
        <v>50</v>
      </c>
      <c r="I7327" s="21" t="n">
        <f>G7327*H7327*7</f>
        <v>52.5</v>
      </c>
      <c r="J7327" s="13" t="s">
        <v>126</v>
      </c>
      <c r="K7327" s="17" t="n">
        <v>1944</v>
      </c>
      <c r="L7327" s="15" t="n">
        <v>18</v>
      </c>
      <c r="M7327" s="15" t="n">
        <v>5</v>
      </c>
      <c r="N7327" s="12" t="n">
        <v>0.02</v>
      </c>
      <c r="O7327" s="12" t="n">
        <v>0.07</v>
      </c>
      <c r="P7327" s="12" t="n">
        <v>0.37</v>
      </c>
      <c r="Q7327" s="23" t="n">
        <f>M7329/H7327</f>
        <v>0.98</v>
      </c>
    </row>
    <row r="7328" ht="22.5" customHeight="1">
      <c r="A7328" s="78"/>
      <c r="B7328" s="20"/>
      <c r="C7328" s="13"/>
      <c r="D7328" s="20"/>
      <c r="E7328" s="29"/>
      <c r="F7328" s="20"/>
      <c r="G7328" s="20"/>
      <c r="H7328" s="20"/>
      <c r="I7328" s="20"/>
      <c r="J7328" s="13" t="s">
        <v>127</v>
      </c>
      <c r="K7328" s="17" t="n">
        <v>16187</v>
      </c>
      <c r="L7328" s="15" t="n">
        <v>147</v>
      </c>
      <c r="M7328" s="15" t="n">
        <v>23</v>
      </c>
      <c r="N7328" s="12" t="n">
        <v>0.02</v>
      </c>
      <c r="O7328" s="12" t="n">
        <v>0.13</v>
      </c>
      <c r="P7328" s="12" t="n">
        <v>2.9</v>
      </c>
      <c r="Q7328" s="26"/>
    </row>
    <row r="7329" ht="22.5" customHeight="1">
      <c r="A7329" s="78"/>
      <c r="B7329" s="20"/>
      <c r="C7329" s="13"/>
      <c r="D7329" s="20"/>
      <c r="E7329" s="29"/>
      <c r="F7329" s="20"/>
      <c r="G7329" s="20"/>
      <c r="H7329" s="20"/>
      <c r="I7329" s="20"/>
      <c r="J7329" s="13" t="s">
        <v>128</v>
      </c>
      <c r="K7329" s="17" t="n">
        <v>50933</v>
      </c>
      <c r="L7329" s="15" t="n">
        <v>459</v>
      </c>
      <c r="M7329" s="15" t="n">
        <v>49</v>
      </c>
      <c r="N7329" s="12" t="n">
        <v>0.02</v>
      </c>
      <c r="O7329" s="12" t="n">
        <v>0.17</v>
      </c>
      <c r="P7329" s="12" t="n">
        <v>8.09</v>
      </c>
      <c r="Q7329" s="26"/>
    </row>
    <row r="7330" ht="22.5" customHeight="1">
      <c r="A7330" s="78"/>
      <c r="B7330" s="20"/>
      <c r="C7330" s="13" t="n">
        <v>2783561</v>
      </c>
      <c r="D7330" s="13" t="s">
        <v>38</v>
      </c>
      <c r="E7330" s="14" t="s">
        <v>14</v>
      </c>
      <c r="F7330" s="13" t="s">
        <v>15</v>
      </c>
      <c r="G7330" s="21" t="n">
        <v>0.1</v>
      </c>
      <c r="H7330" s="13" t="n">
        <v>500</v>
      </c>
      <c r="I7330" s="21" t="n">
        <f>G7330*H7330*7</f>
        <v>350</v>
      </c>
      <c r="J7330" s="13" t="s">
        <v>126</v>
      </c>
      <c r="K7330" s="17" t="n">
        <v>128</v>
      </c>
      <c r="L7330" s="15" t="n">
        <v>12</v>
      </c>
      <c r="M7330" s="15" t="n">
        <v>3</v>
      </c>
      <c r="N7330" s="12" t="n">
        <v>0.031</v>
      </c>
      <c r="O7330" s="12" t="n">
        <v>0.125</v>
      </c>
      <c r="P7330" s="12" t="n">
        <v>0.375</v>
      </c>
      <c r="Q7330" s="23" t="n">
        <f>M7332/H7330</f>
        <v>0.91</v>
      </c>
    </row>
    <row r="7331" ht="22.5" customHeight="1">
      <c r="A7331" s="78"/>
      <c r="B7331" s="20"/>
      <c r="C7331" s="13"/>
      <c r="D7331" s="20"/>
      <c r="E7331" s="29"/>
      <c r="F7331" s="20"/>
      <c r="G7331" s="20"/>
      <c r="H7331" s="20"/>
      <c r="I7331" s="20"/>
      <c r="J7331" s="13" t="s">
        <v>127</v>
      </c>
      <c r="K7331" s="17" t="n">
        <v>14403</v>
      </c>
      <c r="L7331" s="15" t="n">
        <v>4539</v>
      </c>
      <c r="M7331" s="17" t="n">
        <v>129</v>
      </c>
      <c r="N7331" s="12" t="n">
        <v>0.003</v>
      </c>
      <c r="O7331" s="12" t="n">
        <v>0.102</v>
      </c>
      <c r="P7331" s="12" t="n">
        <v>13.115</v>
      </c>
      <c r="Q7331" s="26"/>
    </row>
    <row r="7332" ht="22.5" customHeight="1">
      <c r="A7332" s="78"/>
      <c r="B7332" s="20"/>
      <c r="C7332" s="13"/>
      <c r="D7332" s="20"/>
      <c r="E7332" s="29"/>
      <c r="F7332" s="20"/>
      <c r="G7332" s="20"/>
      <c r="H7332" s="20"/>
      <c r="I7332" s="20"/>
      <c r="J7332" s="13" t="s">
        <v>128</v>
      </c>
      <c r="K7332" s="17" t="n">
        <v>38311</v>
      </c>
      <c r="L7332" s="15" t="n">
        <v>11386</v>
      </c>
      <c r="M7332" s="17" t="n">
        <v>455</v>
      </c>
      <c r="N7332" s="12" t="n">
        <v>0.004</v>
      </c>
      <c r="O7332" s="12" t="n">
        <v>0.102</v>
      </c>
      <c r="P7332" s="12" t="n">
        <v>46.605</v>
      </c>
      <c r="Q7332" s="26"/>
    </row>
    <row r="7333" ht="22.5" customHeight="1">
      <c r="A7333" s="78"/>
      <c r="B7333" s="20"/>
      <c r="C7333" s="13" t="n">
        <v>10599157</v>
      </c>
      <c r="D7333" s="13" t="s">
        <v>39</v>
      </c>
      <c r="E7333" s="14" t="s">
        <v>14</v>
      </c>
      <c r="F7333" s="13" t="s">
        <v>15</v>
      </c>
      <c r="G7333" s="21" t="n">
        <v>0.3</v>
      </c>
      <c r="H7333" s="13" t="n">
        <v>150</v>
      </c>
      <c r="I7333" s="21" t="n">
        <f>G7333*H7333*7</f>
        <v>315</v>
      </c>
      <c r="J7333" s="13" t="s">
        <v>126</v>
      </c>
      <c r="K7333" s="17" t="n">
        <v>94</v>
      </c>
      <c r="L7333" s="15" t="n">
        <v>27</v>
      </c>
      <c r="M7333" s="15" t="n">
        <v>0</v>
      </c>
      <c r="N7333" s="12" t="n">
        <v>0</v>
      </c>
      <c r="O7333" s="12" t="n">
        <v>0</v>
      </c>
      <c r="P7333" s="12" t="n">
        <v>0</v>
      </c>
      <c r="Q7333" s="23" t="n">
        <f>M7335/H7333</f>
        <v>0.7</v>
      </c>
    </row>
    <row r="7334" ht="22.5" customHeight="1">
      <c r="A7334" s="78"/>
      <c r="B7334" s="20"/>
      <c r="C7334" s="13"/>
      <c r="D7334" s="20"/>
      <c r="E7334" s="29"/>
      <c r="F7334" s="20"/>
      <c r="G7334" s="20"/>
      <c r="H7334" s="20"/>
      <c r="I7334" s="20"/>
      <c r="J7334" s="13" t="s">
        <v>127</v>
      </c>
      <c r="K7334" s="17" t="n">
        <v>8239</v>
      </c>
      <c r="L7334" s="15" t="n">
        <v>2656</v>
      </c>
      <c r="M7334" s="17" t="n">
        <v>52</v>
      </c>
      <c r="N7334" s="12" t="n">
        <v>0.006</v>
      </c>
      <c r="O7334" s="12" t="n">
        <v>0.309</v>
      </c>
      <c r="P7334" s="12" t="n">
        <v>16.05</v>
      </c>
      <c r="Q7334" s="26"/>
    </row>
    <row r="7335" ht="22.5" customHeight="1">
      <c r="A7335" s="78"/>
      <c r="B7335" s="20"/>
      <c r="C7335" s="13"/>
      <c r="D7335" s="20"/>
      <c r="E7335" s="29"/>
      <c r="F7335" s="20"/>
      <c r="G7335" s="20"/>
      <c r="H7335" s="20"/>
      <c r="I7335" s="20"/>
      <c r="J7335" s="13" t="s">
        <v>128</v>
      </c>
      <c r="K7335" s="17" t="n">
        <v>15416</v>
      </c>
      <c r="L7335" s="15" t="n">
        <v>4520</v>
      </c>
      <c r="M7335" s="17" t="n">
        <v>105</v>
      </c>
      <c r="N7335" s="12" t="n">
        <v>0.007</v>
      </c>
      <c r="O7335" s="12" t="n">
        <v>0.309</v>
      </c>
      <c r="P7335" s="12" t="n">
        <v>32.4</v>
      </c>
      <c r="Q7335" s="26"/>
    </row>
    <row r="7336" ht="22.5" customHeight="1">
      <c r="A7336" s="78"/>
      <c r="B7336" s="20"/>
      <c r="C7336" s="13" t="n">
        <v>10599681</v>
      </c>
      <c r="D7336" s="13" t="s">
        <v>40</v>
      </c>
      <c r="E7336" s="14" t="s">
        <v>14</v>
      </c>
      <c r="F7336" s="13" t="s">
        <v>15</v>
      </c>
      <c r="G7336" s="21" t="n">
        <v>0.13</v>
      </c>
      <c r="H7336" s="13" t="n">
        <v>400</v>
      </c>
      <c r="I7336" s="21" t="n">
        <f>G7336*H7336*7</f>
        <v>364</v>
      </c>
      <c r="J7336" s="13" t="s">
        <v>126</v>
      </c>
      <c r="K7336" s="15" t="n">
        <v>553</v>
      </c>
      <c r="L7336" s="15" t="n">
        <v>184</v>
      </c>
      <c r="M7336" s="15" t="n">
        <v>7</v>
      </c>
      <c r="N7336" s="12" t="n">
        <v>0.005</v>
      </c>
      <c r="O7336" s="12" t="n">
        <v>0.13</v>
      </c>
      <c r="P7336" s="12" t="n">
        <v>0.91</v>
      </c>
      <c r="Q7336" s="23" t="n">
        <f>M7338/H7336</f>
        <v>1</v>
      </c>
    </row>
    <row r="7337" ht="22.5" customHeight="1">
      <c r="A7337" s="78"/>
      <c r="B7337" s="20"/>
      <c r="C7337" s="13"/>
      <c r="D7337" s="20"/>
      <c r="E7337" s="29"/>
      <c r="F7337" s="20"/>
      <c r="G7337" s="20"/>
      <c r="H7337" s="20"/>
      <c r="I7337" s="20"/>
      <c r="J7337" s="13" t="s">
        <v>127</v>
      </c>
      <c r="K7337" s="17" t="n">
        <v>7202</v>
      </c>
      <c r="L7337" s="15" t="n">
        <v>2262</v>
      </c>
      <c r="M7337" s="17" t="n">
        <v>98</v>
      </c>
      <c r="N7337" s="12" t="n">
        <v>0.006</v>
      </c>
      <c r="O7337" s="12" t="n">
        <v>0.13</v>
      </c>
      <c r="P7337" s="12" t="n">
        <v>12.74</v>
      </c>
      <c r="Q7337" s="26"/>
    </row>
    <row r="7338" ht="22.5" customHeight="1">
      <c r="A7338" s="78"/>
      <c r="B7338" s="20"/>
      <c r="C7338" s="13"/>
      <c r="D7338" s="20"/>
      <c r="E7338" s="29"/>
      <c r="F7338" s="20"/>
      <c r="G7338" s="20"/>
      <c r="H7338" s="20"/>
      <c r="I7338" s="20"/>
      <c r="J7338" s="13" t="s">
        <v>128</v>
      </c>
      <c r="K7338" s="17" t="n">
        <v>25900</v>
      </c>
      <c r="L7338" s="15" t="n">
        <v>7883</v>
      </c>
      <c r="M7338" s="17" t="n">
        <v>400</v>
      </c>
      <c r="N7338" s="12" t="n">
        <v>0.007</v>
      </c>
      <c r="O7338" s="12" t="n">
        <v>0.13</v>
      </c>
      <c r="P7338" s="12" t="n">
        <v>52</v>
      </c>
      <c r="Q7338" s="26"/>
    </row>
    <row r="7339" ht="22.5" customHeight="1">
      <c r="A7339" s="78"/>
      <c r="B7339" s="20"/>
      <c r="C7339" s="13" t="n">
        <v>6060965</v>
      </c>
      <c r="D7339" s="13" t="s">
        <v>35</v>
      </c>
      <c r="E7339" s="70" t="s">
        <v>14</v>
      </c>
      <c r="F7339" s="38" t="s">
        <v>15</v>
      </c>
      <c r="G7339" s="40" t="n">
        <v>0.3</v>
      </c>
      <c r="H7339" s="38" t="n">
        <v>200</v>
      </c>
      <c r="I7339" s="40" t="n">
        <f>G7339*H7339*7</f>
        <v>420</v>
      </c>
      <c r="J7339" s="13" t="s">
        <v>126</v>
      </c>
      <c r="K7339" s="15" t="n">
        <v>1480</v>
      </c>
      <c r="L7339" s="15" t="n">
        <v>80</v>
      </c>
      <c r="M7339" s="15" t="n">
        <v>4</v>
      </c>
      <c r="N7339" s="12" t="n">
        <v>0.015</v>
      </c>
      <c r="O7339" s="12" t="n">
        <v>0.305</v>
      </c>
      <c r="P7339" s="12" t="n">
        <v>1.22</v>
      </c>
      <c r="Q7339" s="23" t="n">
        <f>M7341/H7339</f>
        <v>0.735</v>
      </c>
    </row>
    <row r="7340" ht="22.5" customHeight="1">
      <c r="A7340" s="78"/>
      <c r="B7340" s="20"/>
      <c r="C7340" s="20"/>
      <c r="D7340" s="20"/>
      <c r="E7340" s="45"/>
      <c r="F7340" s="34"/>
      <c r="G7340" s="34"/>
      <c r="H7340" s="34"/>
      <c r="I7340" s="34"/>
      <c r="J7340" s="13" t="s">
        <v>127</v>
      </c>
      <c r="K7340" s="15" t="n">
        <v>13220</v>
      </c>
      <c r="L7340" s="15" t="n">
        <v>1028</v>
      </c>
      <c r="M7340" s="16" t="n">
        <v>42</v>
      </c>
      <c r="N7340" s="12" t="n">
        <v>0.013</v>
      </c>
      <c r="O7340" s="12" t="n">
        <v>0.325</v>
      </c>
      <c r="P7340" s="12" t="n">
        <v>13.63</v>
      </c>
      <c r="Q7340" s="26"/>
    </row>
    <row r="7341" ht="22.5" customHeight="1">
      <c r="A7341" s="78"/>
      <c r="B7341" s="20"/>
      <c r="C7341" s="20"/>
      <c r="D7341" s="20"/>
      <c r="E7341" s="46"/>
      <c r="F7341" s="30"/>
      <c r="G7341" s="30"/>
      <c r="H7341" s="30"/>
      <c r="I7341" s="30"/>
      <c r="J7341" s="13" t="s">
        <v>128</v>
      </c>
      <c r="K7341" s="15" t="n">
        <v>36896</v>
      </c>
      <c r="L7341" s="15" t="n">
        <v>3793</v>
      </c>
      <c r="M7341" s="16" t="n">
        <v>147</v>
      </c>
      <c r="N7341" s="12" t="n">
        <v>0.012</v>
      </c>
      <c r="O7341" s="12" t="n">
        <v>0.314</v>
      </c>
      <c r="P7341" s="12" t="n">
        <v>46.15</v>
      </c>
      <c r="Q7341" s="26"/>
    </row>
    <row r="7342" ht="22.5" customHeight="1">
      <c r="A7342" s="78"/>
      <c r="B7342" s="20"/>
      <c r="C7342" s="13" t="n">
        <v>10842514</v>
      </c>
      <c r="D7342" s="13" t="s">
        <v>41</v>
      </c>
      <c r="E7342" s="70" t="s">
        <v>14</v>
      </c>
      <c r="F7342" s="38" t="s">
        <v>26</v>
      </c>
      <c r="G7342" s="40" t="n">
        <v>0.15</v>
      </c>
      <c r="H7342" s="38" t="n">
        <v>100</v>
      </c>
      <c r="I7342" s="40" t="n">
        <f>G7342*H7342*7</f>
        <v>105</v>
      </c>
      <c r="J7342" s="13" t="s">
        <v>126</v>
      </c>
      <c r="K7342" s="15" t="n">
        <v>19</v>
      </c>
      <c r="L7342" s="15" t="n">
        <v>1</v>
      </c>
      <c r="M7342" s="15" t="n">
        <v>0</v>
      </c>
      <c r="N7342" s="12" t="n">
        <v>0</v>
      </c>
      <c r="O7342" s="12" t="n">
        <v>0</v>
      </c>
      <c r="P7342" s="12" t="n">
        <v>0</v>
      </c>
      <c r="Q7342" s="23" t="n">
        <f>M7344/H7342</f>
        <v>0.01</v>
      </c>
    </row>
    <row r="7343" ht="22.5" customHeight="1">
      <c r="A7343" s="78"/>
      <c r="B7343" s="20"/>
      <c r="C7343" s="20"/>
      <c r="D7343" s="20"/>
      <c r="E7343" s="45"/>
      <c r="F7343" s="34"/>
      <c r="G7343" s="34"/>
      <c r="H7343" s="34"/>
      <c r="I7343" s="34"/>
      <c r="J7343" s="13" t="s">
        <v>127</v>
      </c>
      <c r="K7343" s="15" t="n">
        <v>45</v>
      </c>
      <c r="L7343" s="15" t="n">
        <v>8</v>
      </c>
      <c r="M7343" s="15" t="n">
        <v>0</v>
      </c>
      <c r="N7343" s="12" t="n">
        <v>0</v>
      </c>
      <c r="O7343" s="12" t="n">
        <v>0</v>
      </c>
      <c r="P7343" s="12" t="n">
        <v>0.03</v>
      </c>
      <c r="Q7343" s="26"/>
    </row>
    <row r="7344" ht="22.5" customHeight="1">
      <c r="A7344" s="78"/>
      <c r="B7344" s="20"/>
      <c r="C7344" s="20"/>
      <c r="D7344" s="20"/>
      <c r="E7344" s="46"/>
      <c r="F7344" s="30"/>
      <c r="G7344" s="30"/>
      <c r="H7344" s="30"/>
      <c r="I7344" s="30"/>
      <c r="J7344" s="13" t="s">
        <v>128</v>
      </c>
      <c r="K7344" s="15" t="n">
        <v>102</v>
      </c>
      <c r="L7344" s="15" t="n">
        <v>12</v>
      </c>
      <c r="M7344" s="15" t="n">
        <v>1</v>
      </c>
      <c r="N7344" s="12" t="n">
        <v>0</v>
      </c>
      <c r="O7344" s="12" t="n">
        <v>0.05</v>
      </c>
      <c r="P7344" s="12" t="n">
        <v>0.05</v>
      </c>
      <c r="Q7344" s="26"/>
    </row>
    <row r="7345" ht="22.5" customHeight="1">
      <c r="A7345" s="78"/>
      <c r="B7345" s="20"/>
      <c r="C7345" s="13" t="n">
        <v>10815258</v>
      </c>
      <c r="D7345" s="13" t="s">
        <v>41</v>
      </c>
      <c r="E7345" s="70" t="s">
        <v>14</v>
      </c>
      <c r="F7345" s="38" t="s">
        <v>15</v>
      </c>
      <c r="G7345" s="40" t="n">
        <v>0.15</v>
      </c>
      <c r="H7345" s="38" t="n">
        <v>100</v>
      </c>
      <c r="I7345" s="40" t="n">
        <f>G7345*H7345*7</f>
        <v>105</v>
      </c>
      <c r="J7345" s="13" t="s">
        <v>126</v>
      </c>
      <c r="K7345" s="15" t="n">
        <v>128</v>
      </c>
      <c r="L7345" s="15" t="n">
        <v>0</v>
      </c>
      <c r="M7345" s="15" t="n">
        <v>0</v>
      </c>
      <c r="N7345" s="12" t="n">
        <v>0</v>
      </c>
      <c r="O7345" s="12" t="n">
        <v>0</v>
      </c>
      <c r="P7345" s="12" t="n">
        <v>0</v>
      </c>
      <c r="Q7345" s="23" t="n">
        <f>M7347/H7345</f>
        <v>0.09</v>
      </c>
    </row>
    <row r="7346" ht="22.5" customHeight="1">
      <c r="A7346" s="78"/>
      <c r="B7346" s="20"/>
      <c r="C7346" s="20"/>
      <c r="D7346" s="20"/>
      <c r="E7346" s="45"/>
      <c r="F7346" s="34"/>
      <c r="G7346" s="34"/>
      <c r="H7346" s="34"/>
      <c r="I7346" s="34"/>
      <c r="J7346" s="13" t="s">
        <v>127</v>
      </c>
      <c r="K7346" s="15" t="n">
        <v>1802</v>
      </c>
      <c r="L7346" s="15" t="n">
        <v>19</v>
      </c>
      <c r="M7346" s="15" t="n">
        <v>2</v>
      </c>
      <c r="N7346" s="12" t="n">
        <v>0.021</v>
      </c>
      <c r="O7346" s="12" t="n">
        <v>0.203</v>
      </c>
      <c r="P7346" s="12" t="n">
        <v>0.406</v>
      </c>
      <c r="Q7346" s="26"/>
    </row>
    <row r="7347" ht="22.5" customHeight="1">
      <c r="A7347" s="78"/>
      <c r="B7347" s="20"/>
      <c r="C7347" s="20"/>
      <c r="D7347" s="20"/>
      <c r="E7347" s="46"/>
      <c r="F7347" s="30"/>
      <c r="G7347" s="30"/>
      <c r="H7347" s="30"/>
      <c r="I7347" s="30"/>
      <c r="J7347" s="13" t="s">
        <v>128</v>
      </c>
      <c r="K7347" s="15" t="n">
        <v>6522</v>
      </c>
      <c r="L7347" s="15" t="n">
        <v>59</v>
      </c>
      <c r="M7347" s="15" t="n">
        <v>9</v>
      </c>
      <c r="N7347" s="12" t="n">
        <v>0.031</v>
      </c>
      <c r="O7347" s="12" t="n">
        <v>0.203</v>
      </c>
      <c r="P7347" s="12" t="n">
        <v>1.827</v>
      </c>
      <c r="Q7347" s="26"/>
    </row>
    <row r="7348" ht="22.5" customHeight="1">
      <c r="A7348" s="78"/>
      <c r="B7348" s="20"/>
      <c r="C7348" s="13" t="n">
        <v>91535229</v>
      </c>
      <c r="D7348" s="13" t="s">
        <v>31</v>
      </c>
      <c r="E7348" s="70" t="s">
        <v>36</v>
      </c>
      <c r="F7348" s="38" t="s">
        <v>15</v>
      </c>
      <c r="G7348" s="40" t="n">
        <v>0.02</v>
      </c>
      <c r="H7348" s="38" t="n">
        <v>500</v>
      </c>
      <c r="I7348" s="40" t="n">
        <f>G7348*H7348*7</f>
        <v>70</v>
      </c>
      <c r="J7348" s="13" t="s">
        <v>126</v>
      </c>
      <c r="K7348" s="15" t="n">
        <v>138</v>
      </c>
      <c r="L7348" s="15" t="n">
        <v>29</v>
      </c>
      <c r="M7348" s="15" t="n">
        <v>1</v>
      </c>
      <c r="N7348" s="12" t="n">
        <v>0.001</v>
      </c>
      <c r="O7348" s="12" t="n">
        <v>0.04</v>
      </c>
      <c r="P7348" s="12" t="n">
        <v>0.04</v>
      </c>
      <c r="Q7348" s="23" t="n">
        <f>M7350/H7348</f>
        <v>0.018</v>
      </c>
    </row>
    <row r="7349" ht="22.5" customHeight="1">
      <c r="A7349" s="78"/>
      <c r="B7349" s="20"/>
      <c r="C7349" s="20"/>
      <c r="D7349" s="20"/>
      <c r="E7349" s="45"/>
      <c r="F7349" s="34"/>
      <c r="G7349" s="34"/>
      <c r="H7349" s="34"/>
      <c r="I7349" s="34"/>
      <c r="J7349" s="13" t="s">
        <v>127</v>
      </c>
      <c r="K7349" s="15" t="n">
        <v>1229</v>
      </c>
      <c r="L7349" s="15" t="n">
        <v>327</v>
      </c>
      <c r="M7349" s="15" t="n">
        <v>7</v>
      </c>
      <c r="N7349" s="12" t="n">
        <v>0.001</v>
      </c>
      <c r="O7349" s="18" t="n">
        <v>0.04</v>
      </c>
      <c r="P7349" s="12" t="n">
        <v>0.28</v>
      </c>
      <c r="Q7349" s="26"/>
    </row>
    <row r="7350" ht="22.5" customHeight="1">
      <c r="A7350" s="78"/>
      <c r="B7350" s="20"/>
      <c r="C7350" s="20"/>
      <c r="D7350" s="20"/>
      <c r="E7350" s="46"/>
      <c r="F7350" s="30"/>
      <c r="G7350" s="30"/>
      <c r="H7350" s="30"/>
      <c r="I7350" s="30"/>
      <c r="J7350" s="13" t="s">
        <v>128</v>
      </c>
      <c r="K7350" s="15" t="n">
        <v>3043</v>
      </c>
      <c r="L7350" s="15" t="n">
        <v>796</v>
      </c>
      <c r="M7350" s="15" t="n">
        <v>9</v>
      </c>
      <c r="N7350" s="12" t="n">
        <v>0</v>
      </c>
      <c r="O7350" s="12" t="n">
        <v>0.04</v>
      </c>
      <c r="P7350" s="12" t="n">
        <v>0.36</v>
      </c>
      <c r="Q7350" s="26"/>
    </row>
    <row r="7351" ht="22.5" customHeight="1">
      <c r="A7351" s="78"/>
      <c r="B7351" s="20"/>
      <c r="C7351" s="13" t="n">
        <v>91535331</v>
      </c>
      <c r="D7351" s="13" t="s">
        <v>31</v>
      </c>
      <c r="E7351" s="70" t="s">
        <v>42</v>
      </c>
      <c r="F7351" s="38" t="s">
        <v>15</v>
      </c>
      <c r="G7351" s="40" t="n">
        <v>0.02</v>
      </c>
      <c r="H7351" s="38" t="n">
        <v>750</v>
      </c>
      <c r="I7351" s="40" t="n">
        <f>G7351*H7351*7</f>
        <v>105</v>
      </c>
      <c r="J7351" s="13" t="s">
        <v>126</v>
      </c>
      <c r="K7351" s="15" t="n">
        <v>238</v>
      </c>
      <c r="L7351" s="15" t="n">
        <v>88</v>
      </c>
      <c r="M7351" s="15" t="n">
        <v>1</v>
      </c>
      <c r="N7351" s="12" t="n">
        <v>0</v>
      </c>
      <c r="O7351" s="12" t="n">
        <v>0.04</v>
      </c>
      <c r="P7351" s="12" t="n">
        <v>0.04</v>
      </c>
      <c r="Q7351" s="23" t="n">
        <f>M7353/H7351</f>
        <v>0.028</v>
      </c>
    </row>
    <row r="7352" ht="22.5" customHeight="1">
      <c r="A7352" s="78"/>
      <c r="B7352" s="20"/>
      <c r="C7352" s="20"/>
      <c r="D7352" s="20"/>
      <c r="E7352" s="45"/>
      <c r="F7352" s="34"/>
      <c r="G7352" s="34"/>
      <c r="H7352" s="34"/>
      <c r="I7352" s="34"/>
      <c r="J7352" s="13" t="s">
        <v>127</v>
      </c>
      <c r="K7352" s="15" t="n">
        <v>1501</v>
      </c>
      <c r="L7352" s="15" t="n">
        <v>560</v>
      </c>
      <c r="M7352" s="15" t="n">
        <v>11</v>
      </c>
      <c r="N7352" s="12" t="n">
        <v>0.001</v>
      </c>
      <c r="O7352" s="12" t="n">
        <v>0.04</v>
      </c>
      <c r="P7352" s="12" t="n">
        <v>0.44</v>
      </c>
      <c r="Q7352" s="26"/>
    </row>
    <row r="7353" ht="22.5" customHeight="1">
      <c r="A7353" s="78"/>
      <c r="B7353" s="20"/>
      <c r="C7353" s="20"/>
      <c r="D7353" s="20"/>
      <c r="E7353" s="46"/>
      <c r="F7353" s="30"/>
      <c r="G7353" s="30"/>
      <c r="H7353" s="30"/>
      <c r="I7353" s="30"/>
      <c r="J7353" s="13" t="s">
        <v>128</v>
      </c>
      <c r="K7353" s="15" t="n">
        <v>4422</v>
      </c>
      <c r="L7353" s="15" t="n">
        <v>1643</v>
      </c>
      <c r="M7353" s="16" t="n">
        <v>21</v>
      </c>
      <c r="N7353" s="12" t="n">
        <v>0.001</v>
      </c>
      <c r="O7353" s="12" t="n">
        <v>0.04</v>
      </c>
      <c r="P7353" s="12" t="n">
        <v>0.84</v>
      </c>
      <c r="Q7353" s="26"/>
    </row>
    <row r="7354" ht="22.5" customHeight="1">
      <c r="A7354" s="78"/>
      <c r="B7354" s="20"/>
      <c r="C7354" s="13" t="n">
        <v>11324493</v>
      </c>
      <c r="D7354" s="13" t="s">
        <v>31</v>
      </c>
      <c r="E7354" s="70" t="s">
        <v>17</v>
      </c>
      <c r="F7354" s="38" t="s">
        <v>15</v>
      </c>
      <c r="G7354" s="40" t="n">
        <v>0.28</v>
      </c>
      <c r="H7354" s="38" t="n">
        <v>100</v>
      </c>
      <c r="I7354" s="40" t="n">
        <f>G7354*H7354*7</f>
        <v>196</v>
      </c>
      <c r="J7354" s="13" t="s">
        <v>126</v>
      </c>
      <c r="K7354" s="15" t="n">
        <v>36</v>
      </c>
      <c r="L7354" s="15" t="n">
        <v>15</v>
      </c>
      <c r="M7354" s="15" t="n">
        <v>0</v>
      </c>
      <c r="N7354" s="12" t="n">
        <v>0</v>
      </c>
      <c r="O7354" s="12" t="n">
        <v>0</v>
      </c>
      <c r="P7354" s="12" t="n">
        <v>0</v>
      </c>
      <c r="Q7354" s="23" t="n">
        <f>M7356/H7354</f>
        <v>0.02</v>
      </c>
    </row>
    <row r="7355" ht="22.5" customHeight="1">
      <c r="A7355" s="78"/>
      <c r="B7355" s="20"/>
      <c r="C7355" s="20"/>
      <c r="D7355" s="20"/>
      <c r="E7355" s="45"/>
      <c r="F7355" s="34"/>
      <c r="G7355" s="34"/>
      <c r="H7355" s="34"/>
      <c r="I7355" s="34"/>
      <c r="J7355" s="13" t="s">
        <v>127</v>
      </c>
      <c r="K7355" s="15" t="n">
        <v>146</v>
      </c>
      <c r="L7355" s="15" t="n">
        <v>64</v>
      </c>
      <c r="M7355" s="15" t="n">
        <v>2</v>
      </c>
      <c r="N7355" s="12" t="n">
        <v>0.009</v>
      </c>
      <c r="O7355" s="12" t="n">
        <v>0.3</v>
      </c>
      <c r="P7355" s="12" t="n">
        <v>0.6</v>
      </c>
      <c r="Q7355" s="26"/>
    </row>
    <row r="7356" ht="22.5" customHeight="1">
      <c r="A7356" s="78"/>
      <c r="B7356" s="20"/>
      <c r="C7356" s="20"/>
      <c r="D7356" s="20"/>
      <c r="E7356" s="46"/>
      <c r="F7356" s="30"/>
      <c r="G7356" s="30"/>
      <c r="H7356" s="30"/>
      <c r="I7356" s="30"/>
      <c r="J7356" s="13" t="s">
        <v>128</v>
      </c>
      <c r="K7356" s="15" t="n">
        <v>484</v>
      </c>
      <c r="L7356" s="15" t="n">
        <v>201</v>
      </c>
      <c r="M7356" s="15" t="n">
        <v>2</v>
      </c>
      <c r="N7356" s="12" t="n">
        <v>0.009</v>
      </c>
      <c r="O7356" s="12" t="n">
        <v>0.3</v>
      </c>
      <c r="P7356" s="12" t="n">
        <v>0.6</v>
      </c>
      <c r="Q7356" s="26"/>
    </row>
    <row r="7357" ht="22.5" customHeight="1">
      <c r="A7357" s="78"/>
      <c r="B7357" s="20"/>
      <c r="C7357" s="13" t="n">
        <v>10298628</v>
      </c>
      <c r="D7357" s="13" t="s">
        <v>43</v>
      </c>
      <c r="E7357" s="70" t="s">
        <v>14</v>
      </c>
      <c r="F7357" s="38" t="s">
        <v>26</v>
      </c>
      <c r="G7357" s="40" t="n">
        <v>0.15</v>
      </c>
      <c r="H7357" s="38" t="n">
        <v>100</v>
      </c>
      <c r="I7357" s="40" t="n">
        <f>G7357*H7357*7</f>
        <v>105</v>
      </c>
      <c r="J7357" s="13" t="s">
        <v>126</v>
      </c>
      <c r="K7357" s="15" t="n">
        <v>48463</v>
      </c>
      <c r="L7357" s="15" t="n">
        <v>136</v>
      </c>
      <c r="M7357" s="15" t="n">
        <v>15</v>
      </c>
      <c r="N7357" s="12" t="n">
        <v>0.03</v>
      </c>
      <c r="O7357" s="12" t="n">
        <v>0.28</v>
      </c>
      <c r="P7357" s="12" t="n">
        <v>0.28</v>
      </c>
      <c r="Q7357" s="23" t="n">
        <f>M7359/H7357</f>
        <v>0.86</v>
      </c>
    </row>
    <row r="7358" ht="22.5" customHeight="1">
      <c r="A7358" s="78"/>
      <c r="B7358" s="20"/>
      <c r="C7358" s="20"/>
      <c r="D7358" s="20"/>
      <c r="E7358" s="45"/>
      <c r="F7358" s="34"/>
      <c r="G7358" s="34"/>
      <c r="H7358" s="34"/>
      <c r="I7358" s="34"/>
      <c r="J7358" s="13" t="s">
        <v>127</v>
      </c>
      <c r="K7358" s="15" t="n">
        <v>196004</v>
      </c>
      <c r="L7358" s="15" t="n">
        <v>590</v>
      </c>
      <c r="M7358" s="15" t="n">
        <v>35</v>
      </c>
      <c r="N7358" s="12" t="n">
        <v>0.03</v>
      </c>
      <c r="O7358" s="12" t="n">
        <v>0.49</v>
      </c>
      <c r="P7358" s="12" t="n">
        <v>17.29</v>
      </c>
      <c r="Q7358" s="26"/>
      <c r="R7358" s="4" t="s">
        <v>198</v>
      </c>
    </row>
    <row r="7359" ht="22.5" customHeight="1">
      <c r="A7359" s="78"/>
      <c r="B7359" s="20"/>
      <c r="C7359" s="20"/>
      <c r="D7359" s="20"/>
      <c r="E7359" s="46"/>
      <c r="F7359" s="30"/>
      <c r="G7359" s="30"/>
      <c r="H7359" s="30"/>
      <c r="I7359" s="30"/>
      <c r="J7359" s="13" t="s">
        <v>128</v>
      </c>
      <c r="K7359" s="15" t="n">
        <v>796203</v>
      </c>
      <c r="L7359" s="15" t="n">
        <v>2590</v>
      </c>
      <c r="M7359" s="16" t="n">
        <v>86</v>
      </c>
      <c r="N7359" s="12" t="n">
        <v>0.02</v>
      </c>
      <c r="O7359" s="12" t="n">
        <v>0.74</v>
      </c>
      <c r="P7359" s="12" t="n">
        <v>63.98</v>
      </c>
      <c r="Q7359" s="26"/>
    </row>
    <row r="7360" ht="22.5" customHeight="1">
      <c r="A7360" s="78"/>
      <c r="B7360" s="20"/>
      <c r="C7360" s="13" t="n">
        <v>11655595</v>
      </c>
      <c r="D7360" s="13" t="s">
        <v>44</v>
      </c>
      <c r="E7360" s="70" t="s">
        <v>14</v>
      </c>
      <c r="F7360" s="38" t="s">
        <v>26</v>
      </c>
      <c r="G7360" s="40" t="n">
        <v>0.4</v>
      </c>
      <c r="H7360" s="38" t="n">
        <v>100</v>
      </c>
      <c r="I7360" s="40" t="n">
        <f>G7360*H7360*7</f>
        <v>280</v>
      </c>
      <c r="J7360" s="13" t="s">
        <v>126</v>
      </c>
      <c r="K7360" s="15" t="n">
        <v>146</v>
      </c>
      <c r="L7360" s="15" t="n">
        <v>1</v>
      </c>
      <c r="M7360" s="15" t="n">
        <v>0</v>
      </c>
      <c r="N7360" s="12" t="n">
        <v>0</v>
      </c>
      <c r="O7360" s="12" t="n">
        <v>0</v>
      </c>
      <c r="P7360" s="12" t="n">
        <v>0.01</v>
      </c>
      <c r="Q7360" s="23" t="n">
        <f>M7362/H7360</f>
        <v>0</v>
      </c>
    </row>
    <row r="7361" ht="22.5" customHeight="1">
      <c r="A7361" s="78"/>
      <c r="B7361" s="20"/>
      <c r="C7361" s="20"/>
      <c r="D7361" s="20"/>
      <c r="E7361" s="45"/>
      <c r="F7361" s="34"/>
      <c r="G7361" s="34"/>
      <c r="H7361" s="34"/>
      <c r="I7361" s="34"/>
      <c r="J7361" s="13" t="s">
        <v>127</v>
      </c>
      <c r="K7361" s="15" t="n">
        <v>3590</v>
      </c>
      <c r="L7361" s="15" t="n">
        <v>48</v>
      </c>
      <c r="M7361" s="15" t="n">
        <v>0</v>
      </c>
      <c r="N7361" s="12" t="n">
        <v>0</v>
      </c>
      <c r="O7361" s="12" t="n">
        <v>0</v>
      </c>
      <c r="P7361" s="12" t="n">
        <v>0.05</v>
      </c>
      <c r="Q7361" s="26"/>
    </row>
    <row r="7362" ht="22.5" customHeight="1">
      <c r="A7362" s="78"/>
      <c r="B7362" s="20"/>
      <c r="C7362" s="20"/>
      <c r="D7362" s="20"/>
      <c r="E7362" s="46"/>
      <c r="F7362" s="30"/>
      <c r="G7362" s="30"/>
      <c r="H7362" s="30"/>
      <c r="I7362" s="30"/>
      <c r="J7362" s="13" t="s">
        <v>128</v>
      </c>
      <c r="K7362" s="15" t="n">
        <v>10274</v>
      </c>
      <c r="L7362" s="15" t="n">
        <v>115</v>
      </c>
      <c r="M7362" s="15" t="n">
        <v>0</v>
      </c>
      <c r="N7362" s="12" t="n">
        <v>0</v>
      </c>
      <c r="O7362" s="12" t="n">
        <v>0</v>
      </c>
      <c r="P7362" s="12" t="n">
        <v>0.32</v>
      </c>
      <c r="Q7362" s="26"/>
    </row>
    <row r="7363" ht="22.5" customHeight="1">
      <c r="A7363" s="78"/>
      <c r="B7363" s="20"/>
      <c r="C7363" s="13" t="n">
        <v>11655596</v>
      </c>
      <c r="D7363" s="13" t="s">
        <v>44</v>
      </c>
      <c r="E7363" s="70" t="s">
        <v>14</v>
      </c>
      <c r="F7363" s="38" t="s">
        <v>12</v>
      </c>
      <c r="G7363" s="40" t="n">
        <v>0.3</v>
      </c>
      <c r="H7363" s="38" t="n">
        <v>50</v>
      </c>
      <c r="I7363" s="40" t="n">
        <f>G7363*H7363*7</f>
        <v>105</v>
      </c>
      <c r="J7363" s="13" t="s">
        <v>126</v>
      </c>
      <c r="K7363" s="15" t="n">
        <v>26</v>
      </c>
      <c r="L7363" s="15" t="n">
        <v>0</v>
      </c>
      <c r="M7363" s="15" t="n">
        <v>0</v>
      </c>
      <c r="N7363" s="12" t="n">
        <v>0</v>
      </c>
      <c r="O7363" s="12" t="n">
        <v>0</v>
      </c>
      <c r="P7363" s="12" t="n">
        <v>0</v>
      </c>
      <c r="Q7363" s="23" t="n">
        <f>M7365/H7363</f>
        <v>0</v>
      </c>
    </row>
    <row r="7364" ht="22.5" customHeight="1">
      <c r="A7364" s="78"/>
      <c r="B7364" s="20"/>
      <c r="C7364" s="20"/>
      <c r="D7364" s="20"/>
      <c r="E7364" s="45"/>
      <c r="F7364" s="34"/>
      <c r="G7364" s="34"/>
      <c r="H7364" s="34"/>
      <c r="I7364" s="34"/>
      <c r="J7364" s="13" t="s">
        <v>127</v>
      </c>
      <c r="K7364" s="15" t="n">
        <v>201</v>
      </c>
      <c r="L7364" s="15" t="n">
        <v>0</v>
      </c>
      <c r="M7364" s="15" t="n">
        <v>0</v>
      </c>
      <c r="N7364" s="12" t="n">
        <v>0</v>
      </c>
      <c r="O7364" s="12" t="n">
        <v>0</v>
      </c>
      <c r="P7364" s="12" t="n">
        <v>0</v>
      </c>
      <c r="Q7364" s="26"/>
      <c r="R7364" s="4" t="s">
        <v>132</v>
      </c>
    </row>
    <row r="7365" ht="22.5" customHeight="1">
      <c r="A7365" s="78"/>
      <c r="B7365" s="20"/>
      <c r="C7365" s="20"/>
      <c r="D7365" s="20"/>
      <c r="E7365" s="46"/>
      <c r="F7365" s="30"/>
      <c r="G7365" s="30"/>
      <c r="H7365" s="30"/>
      <c r="I7365" s="30"/>
      <c r="J7365" s="13" t="s">
        <v>128</v>
      </c>
      <c r="K7365" s="15" t="n">
        <v>821</v>
      </c>
      <c r="L7365" s="15" t="n">
        <v>1</v>
      </c>
      <c r="M7365" s="15" t="n">
        <v>0</v>
      </c>
      <c r="N7365" s="12" t="n">
        <v>0</v>
      </c>
      <c r="O7365" s="12" t="n">
        <v>0</v>
      </c>
      <c r="P7365" s="12" t="n">
        <v>0</v>
      </c>
      <c r="Q7365" s="26"/>
    </row>
    <row r="7366" ht="22.5" customHeight="1">
      <c r="A7366" s="78"/>
      <c r="B7366" s="20"/>
      <c r="C7366" s="13" t="n">
        <v>11690183</v>
      </c>
      <c r="D7366" s="13" t="s">
        <v>38</v>
      </c>
      <c r="E7366" s="70" t="s">
        <v>14</v>
      </c>
      <c r="F7366" s="38" t="s">
        <v>15</v>
      </c>
      <c r="G7366" s="40" t="n">
        <v>0.1</v>
      </c>
      <c r="H7366" s="38" t="n">
        <v>100</v>
      </c>
      <c r="I7366" s="40" t="n">
        <f>G7366*H7366*7</f>
        <v>70</v>
      </c>
      <c r="J7366" s="13" t="s">
        <v>126</v>
      </c>
      <c r="K7366" s="15" t="n">
        <v>46</v>
      </c>
      <c r="L7366" s="15" t="n">
        <v>8</v>
      </c>
      <c r="M7366" s="15" t="n">
        <v>1</v>
      </c>
      <c r="N7366" s="12" t="n">
        <v>0.025</v>
      </c>
      <c r="O7366" s="12" t="n">
        <v>0.2</v>
      </c>
      <c r="P7366" s="12" t="n">
        <v>0.2</v>
      </c>
      <c r="Q7366" s="23" t="n">
        <f>M7368/H7366</f>
        <v>0.45</v>
      </c>
    </row>
    <row r="7367" ht="22.5" customHeight="1">
      <c r="A7367" s="78"/>
      <c r="B7367" s="20"/>
      <c r="C7367" s="20"/>
      <c r="D7367" s="20"/>
      <c r="E7367" s="45"/>
      <c r="F7367" s="34"/>
      <c r="G7367" s="34"/>
      <c r="H7367" s="34"/>
      <c r="I7367" s="34"/>
      <c r="J7367" s="13" t="s">
        <v>127</v>
      </c>
      <c r="K7367" s="15" t="n">
        <v>4843</v>
      </c>
      <c r="L7367" s="15" t="n">
        <v>1621</v>
      </c>
      <c r="M7367" s="16" t="n">
        <v>17</v>
      </c>
      <c r="N7367" s="12" t="n">
        <v>0.002</v>
      </c>
      <c r="O7367" s="12" t="n">
        <v>0.2</v>
      </c>
      <c r="P7367" s="12" t="n">
        <v>3.4</v>
      </c>
      <c r="Q7367" s="26"/>
    </row>
    <row r="7368" ht="22.5" customHeight="1">
      <c r="A7368" s="78"/>
      <c r="B7368" s="20"/>
      <c r="C7368" s="20"/>
      <c r="D7368" s="20"/>
      <c r="E7368" s="46"/>
      <c r="F7368" s="30"/>
      <c r="G7368" s="30"/>
      <c r="H7368" s="30"/>
      <c r="I7368" s="30"/>
      <c r="J7368" s="13" t="s">
        <v>128</v>
      </c>
      <c r="K7368" s="15" t="n">
        <v>9183</v>
      </c>
      <c r="L7368" s="15" t="n">
        <v>2693</v>
      </c>
      <c r="M7368" s="16" t="n">
        <v>45</v>
      </c>
      <c r="N7368" s="12" t="n">
        <v>0.003</v>
      </c>
      <c r="O7368" s="12" t="n">
        <v>0.2</v>
      </c>
      <c r="P7368" s="12" t="n">
        <v>9</v>
      </c>
      <c r="Q7368" s="26"/>
    </row>
    <row r="7369" ht="22.5" customHeight="1">
      <c r="A7369" s="78"/>
      <c r="B7369" s="20"/>
      <c r="C7369" s="13" t="n">
        <v>11763482</v>
      </c>
      <c r="D7369" s="13" t="s">
        <v>44</v>
      </c>
      <c r="E7369" s="70" t="s">
        <v>14</v>
      </c>
      <c r="F7369" s="38" t="s">
        <v>12</v>
      </c>
      <c r="G7369" s="40" t="n">
        <v>0.4</v>
      </c>
      <c r="H7369" s="38" t="n">
        <v>100</v>
      </c>
      <c r="I7369" s="40" t="n">
        <f>G7369*H7369*7</f>
        <v>280</v>
      </c>
      <c r="J7369" s="13" t="s">
        <v>126</v>
      </c>
      <c r="K7369" s="15" t="n">
        <v>30</v>
      </c>
      <c r="L7369" s="15" t="n">
        <v>9</v>
      </c>
      <c r="M7369" s="15" t="n">
        <v>0</v>
      </c>
      <c r="N7369" s="12" t="n">
        <v>0.001</v>
      </c>
      <c r="O7369" s="12" t="n">
        <v>0</v>
      </c>
      <c r="P7369" s="12" t="n">
        <v>0.0097</v>
      </c>
      <c r="Q7369" s="23" t="n">
        <f>M7371/H7369</f>
        <v>0</v>
      </c>
    </row>
    <row r="7370" ht="22.5" customHeight="1">
      <c r="A7370" s="78"/>
      <c r="B7370" s="20"/>
      <c r="C7370" s="20"/>
      <c r="D7370" s="20"/>
      <c r="E7370" s="45"/>
      <c r="F7370" s="34"/>
      <c r="G7370" s="34"/>
      <c r="H7370" s="34"/>
      <c r="I7370" s="34"/>
      <c r="J7370" s="13" t="s">
        <v>127</v>
      </c>
      <c r="K7370" s="15" t="n">
        <v>129</v>
      </c>
      <c r="L7370" s="15" t="n">
        <v>36</v>
      </c>
      <c r="M7370" s="15" t="n">
        <v>0</v>
      </c>
      <c r="N7370" s="12" t="n">
        <v>0.001</v>
      </c>
      <c r="O7370" s="12" t="n">
        <v>0</v>
      </c>
      <c r="P7370" s="12" t="n">
        <v>0.049</v>
      </c>
      <c r="Q7370" s="26"/>
    </row>
    <row r="7371" ht="22.5" customHeight="1">
      <c r="A7371" s="78"/>
      <c r="B7371" s="20"/>
      <c r="C7371" s="20"/>
      <c r="D7371" s="20"/>
      <c r="E7371" s="46"/>
      <c r="F7371" s="30"/>
      <c r="G7371" s="30"/>
      <c r="H7371" s="30"/>
      <c r="I7371" s="30"/>
      <c r="J7371" s="13" t="s">
        <v>128</v>
      </c>
      <c r="K7371" s="15" t="n">
        <v>367</v>
      </c>
      <c r="L7371" s="15" t="n">
        <v>108</v>
      </c>
      <c r="M7371" s="15" t="n">
        <v>0</v>
      </c>
      <c r="N7371" s="12" t="n">
        <v>0.002</v>
      </c>
      <c r="O7371" s="12" t="n">
        <v>0</v>
      </c>
      <c r="P7371" s="12" t="n">
        <v>0.1779</v>
      </c>
      <c r="Q7371" s="26"/>
    </row>
    <row r="7372" ht="22.5" customHeight="1">
      <c r="A7372" s="78"/>
      <c r="B7372" s="76" t="s">
        <v>134</v>
      </c>
      <c r="C7372" s="13" t="n">
        <v>5464039</v>
      </c>
      <c r="D7372" s="13" t="s">
        <v>31</v>
      </c>
      <c r="E7372" s="14" t="s">
        <v>46</v>
      </c>
      <c r="F7372" s="13" t="s">
        <v>15</v>
      </c>
      <c r="G7372" s="21" t="n">
        <v>0.28</v>
      </c>
      <c r="H7372" s="13" t="n">
        <v>1500</v>
      </c>
      <c r="I7372" s="21" t="n">
        <f>G7372*H7372*7</f>
        <v>2940</v>
      </c>
      <c r="J7372" s="13" t="s">
        <v>126</v>
      </c>
      <c r="K7372" s="15" t="n">
        <v>24635</v>
      </c>
      <c r="L7372" s="15" t="n">
        <v>4509</v>
      </c>
      <c r="M7372" s="15" t="n">
        <v>97</v>
      </c>
      <c r="N7372" s="12" t="n">
        <v>0.006</v>
      </c>
      <c r="O7372" s="12" t="n">
        <v>0.294</v>
      </c>
      <c r="P7372" s="12" t="n">
        <v>28.5</v>
      </c>
      <c r="Q7372" s="23" t="n">
        <f>M7374/H7372</f>
        <v>0.891333333333333</v>
      </c>
    </row>
    <row r="7373" ht="22.5" customHeight="1">
      <c r="A7373" s="78"/>
      <c r="B7373" s="34"/>
      <c r="C7373" s="13"/>
      <c r="D7373" s="20"/>
      <c r="E7373" s="29"/>
      <c r="F7373" s="20"/>
      <c r="G7373" s="20"/>
      <c r="H7373" s="20"/>
      <c r="I7373" s="20"/>
      <c r="J7373" s="13" t="s">
        <v>127</v>
      </c>
      <c r="K7373" s="15" t="n">
        <v>119564</v>
      </c>
      <c r="L7373" s="15" t="n">
        <v>25026</v>
      </c>
      <c r="M7373" s="15" t="n">
        <v>462</v>
      </c>
      <c r="N7373" s="12" t="n">
        <v>0.005</v>
      </c>
      <c r="O7373" s="12" t="n">
        <v>0.297</v>
      </c>
      <c r="P7373" s="12" t="n">
        <v>136.999</v>
      </c>
      <c r="Q7373" s="26"/>
    </row>
    <row r="7374" ht="22.5" customHeight="1">
      <c r="A7374" s="78"/>
      <c r="B7374" s="34"/>
      <c r="C7374" s="13"/>
      <c r="D7374" s="20"/>
      <c r="E7374" s="29"/>
      <c r="F7374" s="20"/>
      <c r="G7374" s="20"/>
      <c r="H7374" s="20"/>
      <c r="I7374" s="20"/>
      <c r="J7374" s="13" t="s">
        <v>128</v>
      </c>
      <c r="K7374" s="15" t="n">
        <v>367941</v>
      </c>
      <c r="L7374" s="15" t="n">
        <v>75790</v>
      </c>
      <c r="M7374" s="15" t="n">
        <v>1337</v>
      </c>
      <c r="N7374" s="12" t="n">
        <v>0.005</v>
      </c>
      <c r="O7374" s="12" t="n">
        <v>0.298</v>
      </c>
      <c r="P7374" s="12" t="n">
        <v>397.969</v>
      </c>
      <c r="Q7374" s="26"/>
    </row>
    <row r="7375" ht="22.5" customHeight="1">
      <c r="A7375" s="78"/>
      <c r="B7375" s="34"/>
      <c r="C7375" s="13" t="n">
        <v>8057746</v>
      </c>
      <c r="D7375" s="13" t="s">
        <v>31</v>
      </c>
      <c r="E7375" s="14" t="s">
        <v>46</v>
      </c>
      <c r="F7375" s="13" t="s">
        <v>15</v>
      </c>
      <c r="G7375" s="21" t="n">
        <v>0.32</v>
      </c>
      <c r="H7375" s="13" t="n">
        <v>300</v>
      </c>
      <c r="I7375" s="21" t="n">
        <f>G7375*H7375*7</f>
        <v>672</v>
      </c>
      <c r="J7375" s="13" t="s">
        <v>126</v>
      </c>
      <c r="K7375" s="15" t="n">
        <v>0</v>
      </c>
      <c r="L7375" s="15" t="n">
        <v>0</v>
      </c>
      <c r="M7375" s="15" t="n">
        <v>0</v>
      </c>
      <c r="N7375" s="12" t="n">
        <v>0</v>
      </c>
      <c r="O7375" s="12" t="n">
        <v>0</v>
      </c>
      <c r="P7375" s="12" t="n">
        <v>0</v>
      </c>
      <c r="Q7375" s="23" t="n">
        <f>M7377/H7375</f>
        <v>0</v>
      </c>
    </row>
    <row r="7376" ht="22.5" customHeight="1">
      <c r="A7376" s="78"/>
      <c r="B7376" s="34"/>
      <c r="C7376" s="13"/>
      <c r="D7376" s="20"/>
      <c r="E7376" s="29"/>
      <c r="F7376" s="20"/>
      <c r="G7376" s="20"/>
      <c r="H7376" s="20"/>
      <c r="I7376" s="20"/>
      <c r="J7376" s="13" t="s">
        <v>127</v>
      </c>
      <c r="K7376" s="15" t="n">
        <v>0</v>
      </c>
      <c r="L7376" s="15" t="n">
        <v>0</v>
      </c>
      <c r="M7376" s="15" t="n">
        <v>0</v>
      </c>
      <c r="N7376" s="12" t="n">
        <v>0</v>
      </c>
      <c r="O7376" s="12" t="n">
        <v>0</v>
      </c>
      <c r="P7376" s="12" t="n">
        <v>0</v>
      </c>
      <c r="Q7376" s="26"/>
    </row>
    <row r="7377" ht="22.5" customHeight="1">
      <c r="A7377" s="78"/>
      <c r="B7377" s="34"/>
      <c r="C7377" s="13"/>
      <c r="D7377" s="20"/>
      <c r="E7377" s="29"/>
      <c r="F7377" s="20"/>
      <c r="G7377" s="20"/>
      <c r="H7377" s="20"/>
      <c r="I7377" s="20"/>
      <c r="J7377" s="13" t="s">
        <v>128</v>
      </c>
      <c r="K7377" s="15" t="n">
        <v>0</v>
      </c>
      <c r="L7377" s="15" t="n">
        <v>0</v>
      </c>
      <c r="M7377" s="15" t="n">
        <v>0</v>
      </c>
      <c r="N7377" s="12" t="n">
        <v>0</v>
      </c>
      <c r="O7377" s="12" t="n">
        <v>0</v>
      </c>
      <c r="P7377" s="12" t="n">
        <v>0</v>
      </c>
      <c r="Q7377" s="26"/>
    </row>
    <row r="7378" ht="22.5" customHeight="1">
      <c r="A7378" s="78"/>
      <c r="B7378" s="34"/>
      <c r="C7378" s="13" t="n">
        <v>91399821</v>
      </c>
      <c r="D7378" s="13" t="s">
        <v>40</v>
      </c>
      <c r="E7378" s="14" t="s">
        <v>14</v>
      </c>
      <c r="F7378" s="13" t="s">
        <v>26</v>
      </c>
      <c r="G7378" s="21" t="n">
        <v>0.1</v>
      </c>
      <c r="H7378" s="13" t="n">
        <v>500</v>
      </c>
      <c r="I7378" s="21" t="n">
        <f>G7378*H7378*7</f>
        <v>350</v>
      </c>
      <c r="J7378" s="13" t="s">
        <v>126</v>
      </c>
      <c r="K7378" s="15" t="n">
        <v>61005</v>
      </c>
      <c r="L7378" s="15" t="n">
        <v>309</v>
      </c>
      <c r="M7378" s="15" t="n">
        <v>9</v>
      </c>
      <c r="N7378" s="12" t="n">
        <v>0.01</v>
      </c>
      <c r="O7378" s="12" t="n">
        <v>0.4</v>
      </c>
      <c r="P7378" s="12" t="n">
        <v>3.57</v>
      </c>
      <c r="Q7378" s="23" t="n">
        <f>M7380/H7378</f>
        <v>0.984</v>
      </c>
    </row>
    <row r="7379" ht="22.5" customHeight="1">
      <c r="A7379" s="78"/>
      <c r="B7379" s="34"/>
      <c r="C7379" s="13"/>
      <c r="D7379" s="20"/>
      <c r="E7379" s="29"/>
      <c r="F7379" s="20"/>
      <c r="G7379" s="20"/>
      <c r="H7379" s="20"/>
      <c r="I7379" s="20"/>
      <c r="J7379" s="13" t="s">
        <v>127</v>
      </c>
      <c r="K7379" s="15" t="n">
        <v>13189</v>
      </c>
      <c r="L7379" s="15" t="n">
        <v>1746</v>
      </c>
      <c r="M7379" s="15" t="n">
        <v>136</v>
      </c>
      <c r="N7379" s="12" t="n">
        <v>0.01</v>
      </c>
      <c r="O7379" s="12" t="n">
        <v>0.08</v>
      </c>
      <c r="P7379" s="12" t="n">
        <v>10.75</v>
      </c>
      <c r="Q7379" s="26"/>
    </row>
    <row r="7380" ht="22.5" customHeight="1">
      <c r="A7380" s="78"/>
      <c r="B7380" s="34"/>
      <c r="C7380" s="13"/>
      <c r="D7380" s="20"/>
      <c r="E7380" s="29"/>
      <c r="F7380" s="20"/>
      <c r="G7380" s="20"/>
      <c r="H7380" s="20"/>
      <c r="I7380" s="20"/>
      <c r="J7380" s="13" t="s">
        <v>128</v>
      </c>
      <c r="K7380" s="15" t="n">
        <v>32369</v>
      </c>
      <c r="L7380" s="15" t="n">
        <v>4921</v>
      </c>
      <c r="M7380" s="15" t="n">
        <v>492</v>
      </c>
      <c r="N7380" s="12" t="n">
        <v>0</v>
      </c>
      <c r="O7380" s="12" t="n">
        <v>0.05</v>
      </c>
      <c r="P7380" s="12" t="n">
        <v>24.1</v>
      </c>
      <c r="Q7380" s="26"/>
    </row>
    <row r="7381" ht="22.5" customHeight="1">
      <c r="A7381" s="78"/>
      <c r="B7381" s="34"/>
      <c r="C7381" s="13" t="n">
        <v>8670368</v>
      </c>
      <c r="D7381" s="13" t="s">
        <v>16</v>
      </c>
      <c r="E7381" s="14" t="s">
        <v>11</v>
      </c>
      <c r="F7381" s="13" t="s">
        <v>30</v>
      </c>
      <c r="G7381" s="21" t="n">
        <v>0.12</v>
      </c>
      <c r="H7381" s="13" t="n">
        <v>100</v>
      </c>
      <c r="I7381" s="21" t="n">
        <f>G7381*H7381*7</f>
        <v>84</v>
      </c>
      <c r="J7381" s="13" t="s">
        <v>126</v>
      </c>
      <c r="K7381" s="15" t="n">
        <v>466</v>
      </c>
      <c r="L7381" s="36" t="n">
        <v>25</v>
      </c>
      <c r="M7381" s="15" t="n">
        <v>0</v>
      </c>
      <c r="N7381" s="12" t="n">
        <v>0.01</v>
      </c>
      <c r="O7381" s="12" t="n">
        <v>0</v>
      </c>
      <c r="P7381" s="12" t="n">
        <v>0.17</v>
      </c>
      <c r="Q7381" s="23" t="n">
        <f>M7383/H7381</f>
        <v>0</v>
      </c>
    </row>
    <row r="7382" ht="22.5" customHeight="1">
      <c r="A7382" s="78"/>
      <c r="B7382" s="34"/>
      <c r="C7382" s="13"/>
      <c r="D7382" s="20"/>
      <c r="E7382" s="29"/>
      <c r="F7382" s="20"/>
      <c r="G7382" s="20"/>
      <c r="H7382" s="20"/>
      <c r="I7382" s="20"/>
      <c r="J7382" s="13" t="s">
        <v>127</v>
      </c>
      <c r="K7382" s="15" t="n">
        <v>517</v>
      </c>
      <c r="L7382" s="15" t="n">
        <v>32</v>
      </c>
      <c r="M7382" s="15" t="n">
        <v>0</v>
      </c>
      <c r="N7382" s="12" t="n">
        <v>0.01</v>
      </c>
      <c r="O7382" s="12" t="n">
        <v>0</v>
      </c>
      <c r="P7382" s="12" t="n">
        <v>0.18</v>
      </c>
      <c r="Q7382" s="26"/>
    </row>
    <row r="7383" ht="22.5" customHeight="1">
      <c r="A7383" s="78"/>
      <c r="B7383" s="34"/>
      <c r="C7383" s="13"/>
      <c r="D7383" s="20"/>
      <c r="E7383" s="29"/>
      <c r="F7383" s="20"/>
      <c r="G7383" s="20"/>
      <c r="H7383" s="20"/>
      <c r="I7383" s="20"/>
      <c r="J7383" s="13" t="s">
        <v>128</v>
      </c>
      <c r="K7383" s="15" t="n">
        <v>1123</v>
      </c>
      <c r="L7383" s="15" t="n">
        <v>99</v>
      </c>
      <c r="M7383" s="15" t="n">
        <v>0</v>
      </c>
      <c r="N7383" s="12" t="n">
        <v>0.01</v>
      </c>
      <c r="O7383" s="12" t="n">
        <v>0</v>
      </c>
      <c r="P7383" s="12" t="n">
        <v>0.44</v>
      </c>
      <c r="Q7383" s="26"/>
    </row>
    <row r="7384" ht="22.5" customHeight="1">
      <c r="A7384" s="78"/>
      <c r="B7384" s="34"/>
      <c r="C7384" s="13" t="n">
        <v>10514860</v>
      </c>
      <c r="D7384" s="13" t="s">
        <v>44</v>
      </c>
      <c r="E7384" s="14" t="s">
        <v>14</v>
      </c>
      <c r="F7384" s="13" t="s">
        <v>15</v>
      </c>
      <c r="G7384" s="21" t="n">
        <v>0.7</v>
      </c>
      <c r="H7384" s="13" t="n">
        <v>200</v>
      </c>
      <c r="I7384" s="21" t="n">
        <f>G7384*H7384*7</f>
        <v>980</v>
      </c>
      <c r="J7384" s="13" t="s">
        <v>126</v>
      </c>
      <c r="K7384" s="15" t="n">
        <v>1227</v>
      </c>
      <c r="L7384" s="15" t="n">
        <v>271</v>
      </c>
      <c r="M7384" s="15" t="n">
        <v>2</v>
      </c>
      <c r="N7384" s="12" t="n">
        <v>0.005</v>
      </c>
      <c r="O7384" s="12" t="n">
        <v>0.7</v>
      </c>
      <c r="P7384" s="12" t="n">
        <v>1.4</v>
      </c>
      <c r="Q7384" s="23" t="n">
        <f>M7386/H7384</f>
        <v>0.835</v>
      </c>
    </row>
    <row r="7385" ht="22.5" customHeight="1">
      <c r="A7385" s="78"/>
      <c r="B7385" s="34"/>
      <c r="C7385" s="13"/>
      <c r="D7385" s="20"/>
      <c r="E7385" s="29"/>
      <c r="F7385" s="20"/>
      <c r="G7385" s="20"/>
      <c r="H7385" s="20"/>
      <c r="I7385" s="20"/>
      <c r="J7385" s="13" t="s">
        <v>127</v>
      </c>
      <c r="K7385" s="15" t="n">
        <v>18244</v>
      </c>
      <c r="L7385" s="15" t="n">
        <v>5312</v>
      </c>
      <c r="M7385" s="15" t="n">
        <v>36</v>
      </c>
      <c r="N7385" s="12" t="n">
        <v>0.005</v>
      </c>
      <c r="O7385" s="12" t="n">
        <v>0.7</v>
      </c>
      <c r="P7385" s="12" t="n">
        <v>25.2</v>
      </c>
      <c r="Q7385" s="26"/>
    </row>
    <row r="7386" ht="22.5" customHeight="1">
      <c r="A7386" s="78"/>
      <c r="B7386" s="34"/>
      <c r="C7386" s="13"/>
      <c r="D7386" s="20"/>
      <c r="E7386" s="29"/>
      <c r="F7386" s="20"/>
      <c r="G7386" s="20"/>
      <c r="H7386" s="20"/>
      <c r="I7386" s="20"/>
      <c r="J7386" s="13" t="s">
        <v>128</v>
      </c>
      <c r="K7386" s="15" t="n">
        <v>74442</v>
      </c>
      <c r="L7386" s="15" t="n">
        <v>19966</v>
      </c>
      <c r="M7386" s="15" t="n">
        <v>167</v>
      </c>
      <c r="N7386" s="12" t="n">
        <v>0.006</v>
      </c>
      <c r="O7386" s="12" t="n">
        <v>0.7</v>
      </c>
      <c r="P7386" s="12" t="n">
        <v>116.9</v>
      </c>
      <c r="Q7386" s="26"/>
    </row>
    <row r="7387" ht="22.5" customHeight="1">
      <c r="A7387" s="78"/>
      <c r="B7387" s="34"/>
      <c r="C7387" s="13" t="n">
        <v>91532857</v>
      </c>
      <c r="D7387" s="13" t="s">
        <v>47</v>
      </c>
      <c r="E7387" s="14" t="s">
        <v>14</v>
      </c>
      <c r="F7387" s="13" t="s">
        <v>12</v>
      </c>
      <c r="G7387" s="21" t="n">
        <v>0.23</v>
      </c>
      <c r="H7387" s="13" t="n">
        <v>100</v>
      </c>
      <c r="I7387" s="21" t="n">
        <f>G7387*H7387*7</f>
        <v>161</v>
      </c>
      <c r="J7387" s="13" t="s">
        <v>126</v>
      </c>
      <c r="K7387" s="15" t="n">
        <v>467</v>
      </c>
      <c r="L7387" s="15" t="n">
        <v>44</v>
      </c>
      <c r="M7387" s="15" t="n">
        <v>3</v>
      </c>
      <c r="N7387" s="12" t="n">
        <v>0.01</v>
      </c>
      <c r="O7387" s="12" t="n">
        <v>0.148</v>
      </c>
      <c r="P7387" s="12" t="n">
        <v>0.4425</v>
      </c>
      <c r="Q7387" s="23" t="n">
        <f>M7389/H7387</f>
        <v>0.78</v>
      </c>
    </row>
    <row r="7388" ht="22.5" customHeight="1">
      <c r="A7388" s="78"/>
      <c r="B7388" s="34"/>
      <c r="C7388" s="13"/>
      <c r="D7388" s="20"/>
      <c r="E7388" s="29"/>
      <c r="F7388" s="20"/>
      <c r="G7388" s="20"/>
      <c r="H7388" s="20"/>
      <c r="I7388" s="20"/>
      <c r="J7388" s="13" t="s">
        <v>127</v>
      </c>
      <c r="K7388" s="15" t="n">
        <v>3512</v>
      </c>
      <c r="L7388" s="15" t="n">
        <v>336</v>
      </c>
      <c r="M7388" s="15" t="n">
        <v>17</v>
      </c>
      <c r="N7388" s="12" t="n">
        <v>0.01</v>
      </c>
      <c r="O7388" s="12" t="n">
        <v>0.194</v>
      </c>
      <c r="P7388" s="12" t="n">
        <v>3.2964</v>
      </c>
      <c r="Q7388" s="26"/>
    </row>
    <row r="7389" ht="22.5" customHeight="1">
      <c r="A7389" s="78"/>
      <c r="B7389" s="34"/>
      <c r="C7389" s="13"/>
      <c r="D7389" s="20"/>
      <c r="E7389" s="29"/>
      <c r="F7389" s="20"/>
      <c r="G7389" s="20"/>
      <c r="H7389" s="20"/>
      <c r="I7389" s="20"/>
      <c r="J7389" s="13" t="s">
        <v>128</v>
      </c>
      <c r="K7389" s="15" t="n">
        <v>13238</v>
      </c>
      <c r="L7389" s="15" t="n">
        <v>1568</v>
      </c>
      <c r="M7389" s="15" t="n">
        <v>78</v>
      </c>
      <c r="N7389" s="12" t="n">
        <v>0.008</v>
      </c>
      <c r="O7389" s="12" t="n">
        <v>0.156</v>
      </c>
      <c r="P7389" s="12" t="n">
        <v>12.1729</v>
      </c>
      <c r="Q7389" s="26"/>
    </row>
    <row r="7390" ht="22.5" customHeight="1">
      <c r="A7390" s="78"/>
      <c r="B7390" s="34"/>
      <c r="C7390" s="13" t="n">
        <v>91534913</v>
      </c>
      <c r="D7390" s="13" t="s">
        <v>48</v>
      </c>
      <c r="E7390" s="14" t="s">
        <v>49</v>
      </c>
      <c r="F7390" s="13" t="s">
        <v>15</v>
      </c>
      <c r="G7390" s="21" t="n">
        <v>0.5</v>
      </c>
      <c r="H7390" s="13" t="n">
        <v>100</v>
      </c>
      <c r="I7390" s="21" t="n">
        <f>G7390*H7390*7</f>
        <v>350</v>
      </c>
      <c r="J7390" s="13" t="s">
        <v>126</v>
      </c>
      <c r="K7390" s="15" t="n">
        <v>1731</v>
      </c>
      <c r="L7390" s="15" t="n">
        <v>272</v>
      </c>
      <c r="M7390" s="15" t="n">
        <v>3</v>
      </c>
      <c r="N7390" s="12" t="n">
        <v>0.011</v>
      </c>
      <c r="O7390" s="12" t="n">
        <v>1</v>
      </c>
      <c r="P7390" s="12" t="n">
        <v>3</v>
      </c>
      <c r="Q7390" s="23" t="n">
        <f>M7392/H7390</f>
        <v>0.09</v>
      </c>
    </row>
    <row r="7391" ht="22.5" customHeight="1">
      <c r="A7391" s="78"/>
      <c r="B7391" s="34"/>
      <c r="C7391" s="13"/>
      <c r="D7391" s="20"/>
      <c r="E7391" s="29"/>
      <c r="F7391" s="20"/>
      <c r="G7391" s="20"/>
      <c r="H7391" s="20"/>
      <c r="I7391" s="20"/>
      <c r="J7391" s="13" t="s">
        <v>127</v>
      </c>
      <c r="K7391" s="15" t="n">
        <v>9599</v>
      </c>
      <c r="L7391" s="15" t="n">
        <v>1669</v>
      </c>
      <c r="M7391" s="15" t="n">
        <v>5</v>
      </c>
      <c r="N7391" s="12" t="n">
        <v>0.003</v>
      </c>
      <c r="O7391" s="12" t="n">
        <v>1</v>
      </c>
      <c r="P7391" s="12" t="n">
        <v>5</v>
      </c>
      <c r="Q7391" s="26"/>
    </row>
    <row r="7392" ht="22.5" customHeight="1">
      <c r="A7392" s="78"/>
      <c r="B7392" s="34"/>
      <c r="C7392" s="13"/>
      <c r="D7392" s="20"/>
      <c r="E7392" s="29"/>
      <c r="F7392" s="20"/>
      <c r="G7392" s="20"/>
      <c r="H7392" s="20"/>
      <c r="I7392" s="20"/>
      <c r="J7392" s="13" t="s">
        <v>128</v>
      </c>
      <c r="K7392" s="15" t="n">
        <v>18310</v>
      </c>
      <c r="L7392" s="15" t="n">
        <v>2861</v>
      </c>
      <c r="M7392" s="15" t="n">
        <v>9</v>
      </c>
      <c r="N7392" s="12" t="n">
        <v>0.003</v>
      </c>
      <c r="O7392" s="12" t="n">
        <v>1</v>
      </c>
      <c r="P7392" s="12" t="n">
        <v>9</v>
      </c>
      <c r="Q7392" s="26"/>
    </row>
    <row r="7393" ht="22.5" customHeight="1">
      <c r="A7393" s="78"/>
      <c r="B7393" s="34"/>
      <c r="C7393" s="13" t="n">
        <v>91538336</v>
      </c>
      <c r="D7393" s="13" t="s">
        <v>98</v>
      </c>
      <c r="E7393" s="14" t="s">
        <v>32</v>
      </c>
      <c r="F7393" s="13" t="s">
        <v>15</v>
      </c>
      <c r="G7393" s="21" t="n">
        <v>0.25</v>
      </c>
      <c r="H7393" s="13" t="n">
        <v>100</v>
      </c>
      <c r="I7393" s="21" t="n">
        <f>G7393*H7393*7</f>
        <v>175</v>
      </c>
      <c r="J7393" s="13" t="s">
        <v>126</v>
      </c>
      <c r="K7393" s="15" t="n">
        <v>987</v>
      </c>
      <c r="L7393" s="15" t="n">
        <v>48</v>
      </c>
      <c r="M7393" s="15" t="n">
        <v>0</v>
      </c>
      <c r="N7393" s="12" t="n">
        <v>0</v>
      </c>
      <c r="O7393" s="12" t="n">
        <v>0</v>
      </c>
      <c r="P7393" s="12" t="n">
        <v>0</v>
      </c>
      <c r="Q7393" s="23" t="n">
        <f>M7395/H7393</f>
        <v>0.01</v>
      </c>
    </row>
    <row r="7394" ht="22.5" customHeight="1">
      <c r="A7394" s="78"/>
      <c r="B7394" s="34"/>
      <c r="C7394" s="13"/>
      <c r="D7394" s="20"/>
      <c r="E7394" s="29"/>
      <c r="F7394" s="20"/>
      <c r="G7394" s="20"/>
      <c r="H7394" s="20"/>
      <c r="I7394" s="20"/>
      <c r="J7394" s="13" t="s">
        <v>127</v>
      </c>
      <c r="K7394" s="15" t="n">
        <v>8734</v>
      </c>
      <c r="L7394" s="15" t="n">
        <v>451</v>
      </c>
      <c r="M7394" s="15" t="n">
        <v>1</v>
      </c>
      <c r="N7394" s="12" t="n">
        <v>0.002</v>
      </c>
      <c r="O7394" s="12" t="n">
        <v>0.8</v>
      </c>
      <c r="P7394" s="12" t="n">
        <v>0.8</v>
      </c>
      <c r="Q7394" s="26"/>
    </row>
    <row r="7395" ht="22.5" customHeight="1">
      <c r="A7395" s="78"/>
      <c r="B7395" s="34"/>
      <c r="C7395" s="13"/>
      <c r="D7395" s="20"/>
      <c r="E7395" s="29"/>
      <c r="F7395" s="20"/>
      <c r="G7395" s="20"/>
      <c r="H7395" s="20"/>
      <c r="I7395" s="20"/>
      <c r="J7395" s="13" t="s">
        <v>128</v>
      </c>
      <c r="K7395" s="15" t="n">
        <v>31767</v>
      </c>
      <c r="L7395" s="15" t="n">
        <v>1348</v>
      </c>
      <c r="M7395" s="15" t="n">
        <v>1</v>
      </c>
      <c r="N7395" s="12" t="n">
        <v>0.001</v>
      </c>
      <c r="O7395" s="12" t="n">
        <v>0.8</v>
      </c>
      <c r="P7395" s="12" t="n">
        <v>0.8</v>
      </c>
      <c r="Q7395" s="26"/>
    </row>
    <row r="7396" ht="22.5" customHeight="1">
      <c r="A7396" s="78"/>
      <c r="B7396" s="34"/>
      <c r="C7396" s="13" t="n">
        <v>91533906</v>
      </c>
      <c r="D7396" s="13" t="s">
        <v>50</v>
      </c>
      <c r="E7396" s="14" t="s">
        <v>51</v>
      </c>
      <c r="F7396" s="13" t="s">
        <v>15</v>
      </c>
      <c r="G7396" s="21" t="n">
        <v>0.5</v>
      </c>
      <c r="H7396" s="13" t="n">
        <v>100</v>
      </c>
      <c r="I7396" s="21" t="n">
        <f>G7396*H7396*7</f>
        <v>350</v>
      </c>
      <c r="J7396" s="13" t="s">
        <v>126</v>
      </c>
      <c r="K7396" s="15" t="n">
        <v>1158</v>
      </c>
      <c r="L7396" s="15" t="n">
        <v>95</v>
      </c>
      <c r="M7396" s="15" t="n">
        <v>0</v>
      </c>
      <c r="N7396" s="12" t="n">
        <v>0</v>
      </c>
      <c r="O7396" s="12" t="n">
        <v>0</v>
      </c>
      <c r="P7396" s="12" t="n">
        <v>0</v>
      </c>
      <c r="Q7396" s="23" t="n">
        <f>M7398/H7396</f>
        <v>0.07</v>
      </c>
    </row>
    <row r="7397" ht="22.5" customHeight="1">
      <c r="A7397" s="78"/>
      <c r="B7397" s="34"/>
      <c r="C7397" s="13"/>
      <c r="D7397" s="20"/>
      <c r="E7397" s="29"/>
      <c r="F7397" s="20"/>
      <c r="G7397" s="20"/>
      <c r="H7397" s="20"/>
      <c r="I7397" s="20"/>
      <c r="J7397" s="13" t="s">
        <v>127</v>
      </c>
      <c r="K7397" s="15" t="n">
        <v>7178</v>
      </c>
      <c r="L7397" s="15" t="n">
        <v>529</v>
      </c>
      <c r="M7397" s="15" t="n">
        <v>4</v>
      </c>
      <c r="N7397" s="12" t="n">
        <v>0.008</v>
      </c>
      <c r="O7397" s="12" t="n">
        <v>1</v>
      </c>
      <c r="P7397" s="12" t="n">
        <v>4</v>
      </c>
      <c r="Q7397" s="26"/>
    </row>
    <row r="7398" ht="22.5" customHeight="1">
      <c r="A7398" s="78"/>
      <c r="B7398" s="34"/>
      <c r="C7398" s="13"/>
      <c r="D7398" s="20"/>
      <c r="E7398" s="29"/>
      <c r="F7398" s="20"/>
      <c r="G7398" s="20"/>
      <c r="H7398" s="20"/>
      <c r="I7398" s="20"/>
      <c r="J7398" s="13" t="s">
        <v>128</v>
      </c>
      <c r="K7398" s="15" t="n">
        <v>15183</v>
      </c>
      <c r="L7398" s="15" t="n">
        <v>1365</v>
      </c>
      <c r="M7398" s="15" t="n">
        <v>7</v>
      </c>
      <c r="N7398" s="12" t="n">
        <v>0.005</v>
      </c>
      <c r="O7398" s="12" t="n">
        <v>1</v>
      </c>
      <c r="P7398" s="12" t="n">
        <v>7</v>
      </c>
      <c r="Q7398" s="26"/>
    </row>
    <row r="7399" ht="22.5" customHeight="1">
      <c r="A7399" s="78"/>
      <c r="B7399" s="34"/>
      <c r="C7399" s="13" t="n">
        <v>91538334</v>
      </c>
      <c r="D7399" s="13" t="s">
        <v>98</v>
      </c>
      <c r="E7399" s="14" t="s">
        <v>18</v>
      </c>
      <c r="F7399" s="13" t="s">
        <v>15</v>
      </c>
      <c r="G7399" s="21" t="n">
        <v>0.5</v>
      </c>
      <c r="H7399" s="13" t="n">
        <v>100</v>
      </c>
      <c r="I7399" s="21" t="n">
        <f>G7399*H7399*7</f>
        <v>350</v>
      </c>
      <c r="J7399" s="13" t="s">
        <v>126</v>
      </c>
      <c r="K7399" s="15" t="n">
        <v>2814</v>
      </c>
      <c r="L7399" s="15" t="n">
        <v>521</v>
      </c>
      <c r="M7399" s="15" t="n">
        <v>2</v>
      </c>
      <c r="N7399" s="12" t="n">
        <v>0.003</v>
      </c>
      <c r="O7399" s="12" t="n">
        <v>0.8</v>
      </c>
      <c r="P7399" s="12" t="n">
        <v>1.6</v>
      </c>
      <c r="Q7399" s="23" t="n">
        <f>M7401/H7399</f>
        <v>0.54</v>
      </c>
    </row>
    <row r="7400" ht="22.5" customHeight="1">
      <c r="A7400" s="78"/>
      <c r="B7400" s="34"/>
      <c r="C7400" s="13"/>
      <c r="D7400" s="20"/>
      <c r="E7400" s="29"/>
      <c r="F7400" s="20"/>
      <c r="G7400" s="20"/>
      <c r="H7400" s="20"/>
      <c r="I7400" s="20"/>
      <c r="J7400" s="13" t="s">
        <v>127</v>
      </c>
      <c r="K7400" s="15" t="n">
        <v>20297</v>
      </c>
      <c r="L7400" s="15" t="n">
        <v>4346</v>
      </c>
      <c r="M7400" s="15" t="n">
        <v>20</v>
      </c>
      <c r="N7400" s="12" t="n">
        <v>0.004</v>
      </c>
      <c r="O7400" s="12" t="n">
        <v>0.8</v>
      </c>
      <c r="P7400" s="12" t="n">
        <v>16</v>
      </c>
      <c r="Q7400" s="26"/>
    </row>
    <row r="7401" ht="22.5" customHeight="1">
      <c r="A7401" s="78"/>
      <c r="B7401" s="34"/>
      <c r="C7401" s="13"/>
      <c r="D7401" s="20"/>
      <c r="E7401" s="29"/>
      <c r="F7401" s="20"/>
      <c r="G7401" s="20"/>
      <c r="H7401" s="20"/>
      <c r="I7401" s="20"/>
      <c r="J7401" s="13" t="s">
        <v>128</v>
      </c>
      <c r="K7401" s="15" t="n">
        <v>68623</v>
      </c>
      <c r="L7401" s="15" t="n">
        <v>12883</v>
      </c>
      <c r="M7401" s="15" t="n">
        <v>54</v>
      </c>
      <c r="N7401" s="12" t="n">
        <v>0.003</v>
      </c>
      <c r="O7401" s="12" t="n">
        <v>0.8</v>
      </c>
      <c r="P7401" s="12" t="n">
        <v>43.2</v>
      </c>
      <c r="Q7401" s="26"/>
    </row>
    <row r="7402" ht="22.5" customHeight="1">
      <c r="A7402" s="78"/>
      <c r="B7402" s="34"/>
      <c r="C7402" s="13" t="n">
        <v>91545519</v>
      </c>
      <c r="D7402" s="13" t="s">
        <v>52</v>
      </c>
      <c r="E7402" s="14" t="s">
        <v>46</v>
      </c>
      <c r="F7402" s="13" t="s">
        <v>15</v>
      </c>
      <c r="G7402" s="21" t="n">
        <v>0.2</v>
      </c>
      <c r="H7402" s="13" t="n">
        <v>100</v>
      </c>
      <c r="I7402" s="21" t="n">
        <f>G7402*H7402*7</f>
        <v>140</v>
      </c>
      <c r="J7402" s="13" t="s">
        <v>126</v>
      </c>
      <c r="K7402" s="15" t="n">
        <v>1735</v>
      </c>
      <c r="L7402" s="15" t="n">
        <v>241</v>
      </c>
      <c r="M7402" s="15" t="n">
        <v>9</v>
      </c>
      <c r="N7402" s="12" t="n">
        <v>0.007</v>
      </c>
      <c r="O7402" s="12" t="n">
        <v>0.2</v>
      </c>
      <c r="P7402" s="12" t="n">
        <v>1.8</v>
      </c>
      <c r="Q7402" s="23" t="n">
        <f>M7404/H7402</f>
        <v>0.5</v>
      </c>
    </row>
    <row r="7403" ht="22.5" customHeight="1">
      <c r="A7403" s="78"/>
      <c r="B7403" s="34"/>
      <c r="C7403" s="13"/>
      <c r="D7403" s="20"/>
      <c r="E7403" s="29"/>
      <c r="F7403" s="20"/>
      <c r="G7403" s="20"/>
      <c r="H7403" s="20"/>
      <c r="I7403" s="20"/>
      <c r="J7403" s="13" t="s">
        <v>127</v>
      </c>
      <c r="K7403" s="15" t="n">
        <v>17387</v>
      </c>
      <c r="L7403" s="15" t="n">
        <v>2198</v>
      </c>
      <c r="M7403" s="15" t="n">
        <v>50</v>
      </c>
      <c r="N7403" s="12" t="n">
        <v>0.005</v>
      </c>
      <c r="O7403" s="12" t="n">
        <v>0.2</v>
      </c>
      <c r="P7403" s="12" t="n">
        <v>10</v>
      </c>
      <c r="Q7403" s="26"/>
    </row>
    <row r="7404" ht="22.5" customHeight="1">
      <c r="A7404" s="78"/>
      <c r="B7404" s="34"/>
      <c r="C7404" s="13"/>
      <c r="D7404" s="20"/>
      <c r="E7404" s="29"/>
      <c r="F7404" s="20"/>
      <c r="G7404" s="20"/>
      <c r="H7404" s="20"/>
      <c r="I7404" s="20"/>
      <c r="J7404" s="13" t="s">
        <v>128</v>
      </c>
      <c r="K7404" s="15" t="n">
        <v>26795</v>
      </c>
      <c r="L7404" s="15" t="n">
        <v>3047</v>
      </c>
      <c r="M7404" s="15" t="n">
        <v>50</v>
      </c>
      <c r="N7404" s="12" t="n">
        <v>0.003</v>
      </c>
      <c r="O7404" s="12" t="n">
        <v>0.2</v>
      </c>
      <c r="P7404" s="12" t="n">
        <v>10</v>
      </c>
      <c r="Q7404" s="26"/>
    </row>
    <row r="7405" ht="22.5" customHeight="1">
      <c r="A7405" s="78"/>
      <c r="B7405" s="34"/>
      <c r="C7405" s="13" t="n">
        <v>91551388</v>
      </c>
      <c r="D7405" s="13" t="s">
        <v>53</v>
      </c>
      <c r="E7405" s="14" t="s">
        <v>54</v>
      </c>
      <c r="F7405" s="13" t="s">
        <v>12</v>
      </c>
      <c r="G7405" s="21" t="n">
        <v>0.5</v>
      </c>
      <c r="H7405" s="13" t="n">
        <v>50</v>
      </c>
      <c r="I7405" s="21" t="n">
        <f>G7405*H7405*7</f>
        <v>175</v>
      </c>
      <c r="J7405" s="13" t="s">
        <v>126</v>
      </c>
      <c r="K7405" s="15" t="n">
        <v>687</v>
      </c>
      <c r="L7405" s="15" t="n">
        <v>294</v>
      </c>
      <c r="M7405" s="15" t="n">
        <v>22</v>
      </c>
      <c r="N7405" s="12" t="n">
        <v>0.028</v>
      </c>
      <c r="O7405" s="12" t="n">
        <v>0.38</v>
      </c>
      <c r="P7405" s="12" t="n">
        <v>8.3548</v>
      </c>
      <c r="Q7405" s="23" t="n">
        <f>M7407/H7405</f>
        <v>0.82</v>
      </c>
    </row>
    <row r="7406" ht="22.5" customHeight="1">
      <c r="A7406" s="78"/>
      <c r="B7406" s="34"/>
      <c r="C7406" s="13"/>
      <c r="D7406" s="20"/>
      <c r="E7406" s="29"/>
      <c r="F7406" s="20"/>
      <c r="G7406" s="20"/>
      <c r="H7406" s="20"/>
      <c r="I7406" s="20"/>
      <c r="J7406" s="13" t="s">
        <v>127</v>
      </c>
      <c r="K7406" s="15" t="n">
        <v>2187</v>
      </c>
      <c r="L7406" s="15" t="n">
        <v>896</v>
      </c>
      <c r="M7406" s="15" t="n">
        <v>41</v>
      </c>
      <c r="N7406" s="12" t="n">
        <v>0.028</v>
      </c>
      <c r="O7406" s="12" t="n">
        <v>0.612</v>
      </c>
      <c r="P7406" s="12" t="n">
        <v>25.4645</v>
      </c>
      <c r="Q7406" s="26"/>
    </row>
    <row r="7407" ht="22.5" customHeight="1">
      <c r="A7407" s="78"/>
      <c r="B7407" s="34"/>
      <c r="C7407" s="13"/>
      <c r="D7407" s="20"/>
      <c r="E7407" s="29"/>
      <c r="F7407" s="20"/>
      <c r="G7407" s="20"/>
      <c r="H7407" s="20"/>
      <c r="I7407" s="20"/>
      <c r="J7407" s="13" t="s">
        <v>128</v>
      </c>
      <c r="K7407" s="15" t="n">
        <v>2648</v>
      </c>
      <c r="L7407" s="15" t="n">
        <v>1114</v>
      </c>
      <c r="M7407" s="15" t="n">
        <v>41</v>
      </c>
      <c r="N7407" s="12" t="n">
        <v>0.026</v>
      </c>
      <c r="O7407" s="12" t="n">
        <v>0.703</v>
      </c>
      <c r="P7407" s="12" t="n">
        <v>28.8302</v>
      </c>
      <c r="Q7407" s="26"/>
    </row>
    <row r="7408" ht="22.5" customHeight="1">
      <c r="A7408" s="78"/>
      <c r="B7408" s="34"/>
      <c r="C7408" s="13" t="n">
        <v>91550293</v>
      </c>
      <c r="D7408" s="13" t="s">
        <v>55</v>
      </c>
      <c r="E7408" s="14" t="s">
        <v>56</v>
      </c>
      <c r="F7408" s="13" t="s">
        <v>15</v>
      </c>
      <c r="G7408" s="21" t="n">
        <v>0.35</v>
      </c>
      <c r="H7408" s="13" t="n">
        <v>66</v>
      </c>
      <c r="I7408" s="21" t="n">
        <f>G7408*H7408*7</f>
        <v>161.7</v>
      </c>
      <c r="J7408" s="13" t="s">
        <v>126</v>
      </c>
      <c r="K7408" s="15" t="n">
        <v>427</v>
      </c>
      <c r="L7408" s="15" t="n">
        <v>62</v>
      </c>
      <c r="M7408" s="15" t="n">
        <v>0</v>
      </c>
      <c r="N7408" s="12" t="n">
        <v>0</v>
      </c>
      <c r="O7408" s="12" t="n">
        <v>0</v>
      </c>
      <c r="P7408" s="12" t="n">
        <v>0</v>
      </c>
      <c r="Q7408" s="23" t="n">
        <f>M7410/H7408</f>
        <v>0.848484848484849</v>
      </c>
    </row>
    <row r="7409" ht="22.5" customHeight="1">
      <c r="A7409" s="78"/>
      <c r="B7409" s="34"/>
      <c r="C7409" s="13"/>
      <c r="D7409" s="20"/>
      <c r="E7409" s="29"/>
      <c r="F7409" s="20"/>
      <c r="G7409" s="20"/>
      <c r="H7409" s="20"/>
      <c r="I7409" s="20"/>
      <c r="J7409" s="13" t="s">
        <v>127</v>
      </c>
      <c r="K7409" s="15" t="n">
        <v>5573</v>
      </c>
      <c r="L7409" s="15" t="n">
        <v>1330</v>
      </c>
      <c r="M7409" s="15" t="n">
        <v>7</v>
      </c>
      <c r="N7409" s="12" t="n">
        <v>0.002</v>
      </c>
      <c r="O7409" s="12" t="n">
        <v>0.35</v>
      </c>
      <c r="P7409" s="12" t="n">
        <v>2.45</v>
      </c>
      <c r="Q7409" s="26"/>
    </row>
    <row r="7410" ht="22.5" customHeight="1">
      <c r="A7410" s="78"/>
      <c r="B7410" s="34"/>
      <c r="C7410" s="13"/>
      <c r="D7410" s="20"/>
      <c r="E7410" s="29"/>
      <c r="F7410" s="20"/>
      <c r="G7410" s="20"/>
      <c r="H7410" s="20"/>
      <c r="I7410" s="20"/>
      <c r="J7410" s="13" t="s">
        <v>128</v>
      </c>
      <c r="K7410" s="15" t="n">
        <v>46378</v>
      </c>
      <c r="L7410" s="15" t="n">
        <v>9293</v>
      </c>
      <c r="M7410" s="15" t="n">
        <v>56</v>
      </c>
      <c r="N7410" s="12" t="n">
        <v>0.002</v>
      </c>
      <c r="O7410" s="12" t="n">
        <v>0.35</v>
      </c>
      <c r="P7410" s="12" t="n">
        <v>19.6</v>
      </c>
      <c r="Q7410" s="26"/>
    </row>
    <row r="7411" ht="22.5" customHeight="1">
      <c r="A7411" s="78"/>
      <c r="B7411" s="34"/>
      <c r="C7411" s="13" t="n">
        <v>91550294</v>
      </c>
      <c r="D7411" s="13" t="s">
        <v>96</v>
      </c>
      <c r="E7411" s="14" t="s">
        <v>54</v>
      </c>
      <c r="F7411" s="13" t="s">
        <v>15</v>
      </c>
      <c r="G7411" s="21" t="n">
        <v>0.8</v>
      </c>
      <c r="H7411" s="13" t="n">
        <v>30</v>
      </c>
      <c r="I7411" s="21" t="n">
        <f>G7411*H7411*7</f>
        <v>168</v>
      </c>
      <c r="J7411" s="13" t="s">
        <v>126</v>
      </c>
      <c r="K7411" s="15" t="n">
        <v>170</v>
      </c>
      <c r="L7411" s="15" t="n">
        <v>0</v>
      </c>
      <c r="M7411" s="15" t="n">
        <v>0</v>
      </c>
      <c r="N7411" s="12" t="n">
        <v>0</v>
      </c>
      <c r="O7411" s="12" t="n">
        <v>0</v>
      </c>
      <c r="P7411" s="12" t="n">
        <v>0</v>
      </c>
      <c r="Q7411" s="23" t="n">
        <f>M7413/H7411</f>
        <v>0.0333333333333333</v>
      </c>
    </row>
    <row r="7412" ht="22.5" customHeight="1">
      <c r="A7412" s="78"/>
      <c r="B7412" s="34"/>
      <c r="C7412" s="13"/>
      <c r="D7412" s="20"/>
      <c r="E7412" s="29"/>
      <c r="F7412" s="20"/>
      <c r="G7412" s="20"/>
      <c r="H7412" s="20"/>
      <c r="I7412" s="20"/>
      <c r="J7412" s="13" t="s">
        <v>127</v>
      </c>
      <c r="K7412" s="15" t="n">
        <v>2443</v>
      </c>
      <c r="L7412" s="15" t="n">
        <v>13</v>
      </c>
      <c r="M7412" s="15" t="n">
        <v>1</v>
      </c>
      <c r="N7412" s="12" t="n">
        <v>0.062</v>
      </c>
      <c r="O7412" s="12" t="n">
        <v>0.8</v>
      </c>
      <c r="P7412" s="12" t="n">
        <v>0.8</v>
      </c>
      <c r="Q7412" s="26"/>
    </row>
    <row r="7413" ht="22.5" customHeight="1">
      <c r="A7413" s="78"/>
      <c r="B7413" s="34"/>
      <c r="C7413" s="13"/>
      <c r="D7413" s="20"/>
      <c r="E7413" s="29"/>
      <c r="F7413" s="20"/>
      <c r="G7413" s="20"/>
      <c r="H7413" s="20"/>
      <c r="I7413" s="20"/>
      <c r="J7413" s="13" t="s">
        <v>128</v>
      </c>
      <c r="K7413" s="15" t="n">
        <v>5206</v>
      </c>
      <c r="L7413" s="15" t="n">
        <v>28</v>
      </c>
      <c r="M7413" s="15" t="n">
        <v>1</v>
      </c>
      <c r="N7413" s="12" t="n">
        <v>0.029</v>
      </c>
      <c r="O7413" s="12" t="n">
        <v>0.8</v>
      </c>
      <c r="P7413" s="12" t="n">
        <v>0.8</v>
      </c>
      <c r="Q7413" s="26"/>
    </row>
    <row r="7414" ht="22.5" customHeight="1">
      <c r="A7414" s="78"/>
      <c r="B7414" s="34"/>
      <c r="C7414" s="13" t="n">
        <v>9333145</v>
      </c>
      <c r="D7414" s="13" t="s">
        <v>57</v>
      </c>
      <c r="E7414" s="14" t="s">
        <v>14</v>
      </c>
      <c r="F7414" s="13" t="s">
        <v>26</v>
      </c>
      <c r="G7414" s="21" t="n">
        <v>0.38</v>
      </c>
      <c r="H7414" s="13" t="n">
        <v>200</v>
      </c>
      <c r="I7414" s="21" t="n">
        <f>G7414*H7414*7</f>
        <v>532</v>
      </c>
      <c r="J7414" s="13" t="s">
        <v>126</v>
      </c>
      <c r="K7414" s="15" t="n">
        <v>61005</v>
      </c>
      <c r="L7414" s="15" t="n">
        <v>309</v>
      </c>
      <c r="M7414" s="15" t="n">
        <v>9</v>
      </c>
      <c r="N7414" s="12" t="n">
        <v>0.01</v>
      </c>
      <c r="O7414" s="12" t="n">
        <v>0.4</v>
      </c>
      <c r="P7414" s="12" t="n">
        <v>3.57</v>
      </c>
      <c r="Q7414" s="23" t="n">
        <f>M7416/H7414</f>
        <v>0.905</v>
      </c>
    </row>
    <row r="7415" ht="22.5" customHeight="1">
      <c r="A7415" s="78"/>
      <c r="B7415" s="34"/>
      <c r="C7415" s="13"/>
      <c r="D7415" s="20"/>
      <c r="E7415" s="29"/>
      <c r="F7415" s="20"/>
      <c r="G7415" s="20"/>
      <c r="H7415" s="20"/>
      <c r="I7415" s="20"/>
      <c r="J7415" s="13" t="s">
        <v>127</v>
      </c>
      <c r="K7415" s="15" t="n">
        <v>236345</v>
      </c>
      <c r="L7415" s="15" t="n">
        <v>1450</v>
      </c>
      <c r="M7415" s="15" t="n">
        <v>60</v>
      </c>
      <c r="N7415" s="12" t="n">
        <v>0.01</v>
      </c>
      <c r="O7415" s="12" t="n">
        <v>0.23</v>
      </c>
      <c r="P7415" s="12" t="n">
        <v>13.72</v>
      </c>
      <c r="Q7415" s="26"/>
    </row>
    <row r="7416" ht="22.5" customHeight="1">
      <c r="A7416" s="78"/>
      <c r="B7416" s="34"/>
      <c r="C7416" s="13"/>
      <c r="D7416" s="20"/>
      <c r="E7416" s="29"/>
      <c r="F7416" s="20"/>
      <c r="G7416" s="20"/>
      <c r="H7416" s="20"/>
      <c r="I7416" s="20"/>
      <c r="J7416" s="13" t="s">
        <v>128</v>
      </c>
      <c r="K7416" s="15" t="n">
        <v>1416556</v>
      </c>
      <c r="L7416" s="15" t="n">
        <v>6254</v>
      </c>
      <c r="M7416" s="15" t="n">
        <v>181</v>
      </c>
      <c r="N7416" s="12" t="n">
        <v>0.01</v>
      </c>
      <c r="O7416" s="12" t="n">
        <v>0.37</v>
      </c>
      <c r="P7416" s="12" t="n">
        <v>66.89</v>
      </c>
      <c r="Q7416" s="26"/>
    </row>
    <row r="7417" ht="22.5" customHeight="1">
      <c r="A7417" s="78"/>
      <c r="B7417" s="34"/>
      <c r="C7417" s="13" t="n">
        <v>91555309</v>
      </c>
      <c r="D7417" s="13" t="s">
        <v>52</v>
      </c>
      <c r="E7417" s="14" t="s">
        <v>36</v>
      </c>
      <c r="F7417" s="13" t="s">
        <v>15</v>
      </c>
      <c r="G7417" s="21" t="n">
        <v>1</v>
      </c>
      <c r="H7417" s="13" t="n">
        <v>50</v>
      </c>
      <c r="I7417" s="21" t="n">
        <f>G7417*H7417*7</f>
        <v>350</v>
      </c>
      <c r="J7417" s="13" t="s">
        <v>126</v>
      </c>
      <c r="K7417" s="15" t="n">
        <v>2</v>
      </c>
      <c r="L7417" s="15" t="n">
        <v>1</v>
      </c>
      <c r="M7417" s="15" t="n">
        <v>0</v>
      </c>
      <c r="N7417" s="12" t="n">
        <v>0</v>
      </c>
      <c r="O7417" s="12" t="n">
        <v>0</v>
      </c>
      <c r="P7417" s="12" t="n">
        <v>0</v>
      </c>
      <c r="Q7417" s="23" t="n">
        <f>M7419/H7417</f>
        <v>0</v>
      </c>
    </row>
    <row r="7418" ht="22.5" customHeight="1">
      <c r="A7418" s="78"/>
      <c r="B7418" s="34"/>
      <c r="C7418" s="13"/>
      <c r="D7418" s="20"/>
      <c r="E7418" s="29"/>
      <c r="F7418" s="20"/>
      <c r="G7418" s="20"/>
      <c r="H7418" s="20"/>
      <c r="I7418" s="20"/>
      <c r="J7418" s="13" t="s">
        <v>127</v>
      </c>
      <c r="K7418" s="15" t="n">
        <v>3</v>
      </c>
      <c r="L7418" s="15" t="n">
        <v>1</v>
      </c>
      <c r="M7418" s="15" t="n">
        <v>0</v>
      </c>
      <c r="N7418" s="12" t="n">
        <v>0</v>
      </c>
      <c r="O7418" s="12" t="n">
        <v>0</v>
      </c>
      <c r="P7418" s="12" t="n">
        <v>0</v>
      </c>
      <c r="Q7418" s="26"/>
    </row>
    <row r="7419" ht="22.5" customHeight="1">
      <c r="A7419" s="78"/>
      <c r="B7419" s="34"/>
      <c r="C7419" s="13"/>
      <c r="D7419" s="20"/>
      <c r="E7419" s="29"/>
      <c r="F7419" s="20"/>
      <c r="G7419" s="20"/>
      <c r="H7419" s="20"/>
      <c r="I7419" s="20"/>
      <c r="J7419" s="13" t="s">
        <v>128</v>
      </c>
      <c r="K7419" s="15" t="n">
        <v>11</v>
      </c>
      <c r="L7419" s="15" t="n">
        <v>6</v>
      </c>
      <c r="M7419" s="15" t="n">
        <v>0</v>
      </c>
      <c r="N7419" s="12" t="n">
        <v>0</v>
      </c>
      <c r="O7419" s="12" t="n">
        <v>0</v>
      </c>
      <c r="P7419" s="12" t="n">
        <v>0</v>
      </c>
      <c r="Q7419" s="26"/>
    </row>
    <row r="7420" ht="22.5" customHeight="1">
      <c r="A7420" s="78"/>
      <c r="B7420" s="34"/>
      <c r="C7420" s="13" t="n">
        <v>91554853</v>
      </c>
      <c r="D7420" s="13" t="s">
        <v>52</v>
      </c>
      <c r="E7420" s="14" t="s">
        <v>36</v>
      </c>
      <c r="F7420" s="13" t="s">
        <v>21</v>
      </c>
      <c r="G7420" s="21" t="n">
        <v>0.1</v>
      </c>
      <c r="H7420" s="13" t="n">
        <v>200</v>
      </c>
      <c r="I7420" s="21" t="n">
        <f>G7420*H7420*7</f>
        <v>140</v>
      </c>
      <c r="J7420" s="13" t="s">
        <v>126</v>
      </c>
      <c r="K7420" s="15" t="n">
        <v>0</v>
      </c>
      <c r="L7420" s="15" t="n">
        <v>0</v>
      </c>
      <c r="M7420" s="15" t="n">
        <v>0</v>
      </c>
      <c r="N7420" s="12" t="n">
        <v>0</v>
      </c>
      <c r="O7420" s="12" t="n">
        <v>0</v>
      </c>
      <c r="P7420" s="12" t="n">
        <v>0</v>
      </c>
      <c r="Q7420" s="23" t="n">
        <f>M7422/H7420</f>
        <v>0.01</v>
      </c>
    </row>
    <row r="7421" ht="22.5" customHeight="1">
      <c r="A7421" s="78"/>
      <c r="B7421" s="34"/>
      <c r="C7421" s="13"/>
      <c r="D7421" s="20"/>
      <c r="E7421" s="29"/>
      <c r="F7421" s="20"/>
      <c r="G7421" s="20"/>
      <c r="H7421" s="20"/>
      <c r="I7421" s="20"/>
      <c r="J7421" s="13" t="s">
        <v>127</v>
      </c>
      <c r="K7421" s="15" t="n">
        <v>14170</v>
      </c>
      <c r="L7421" s="15" t="n">
        <v>54</v>
      </c>
      <c r="M7421" s="17" t="n">
        <v>1</v>
      </c>
      <c r="N7421" s="12" t="n">
        <v>0</v>
      </c>
      <c r="O7421" s="12" t="n">
        <v>0.3</v>
      </c>
      <c r="P7421" s="12" t="n">
        <v>0.3</v>
      </c>
      <c r="Q7421" s="26"/>
    </row>
    <row r="7422" ht="22.5" customHeight="1">
      <c r="A7422" s="78"/>
      <c r="B7422" s="34"/>
      <c r="C7422" s="13"/>
      <c r="D7422" s="20"/>
      <c r="E7422" s="29"/>
      <c r="F7422" s="20"/>
      <c r="G7422" s="20"/>
      <c r="H7422" s="20"/>
      <c r="I7422" s="20"/>
      <c r="J7422" s="13" t="s">
        <v>128</v>
      </c>
      <c r="K7422" s="15" t="n">
        <v>60084</v>
      </c>
      <c r="L7422" s="15" t="n">
        <v>187</v>
      </c>
      <c r="M7422" s="17" t="n">
        <v>2</v>
      </c>
      <c r="N7422" s="12" t="n">
        <v>0</v>
      </c>
      <c r="O7422" s="12" t="n">
        <v>0.3</v>
      </c>
      <c r="P7422" s="12" t="n">
        <v>0.6</v>
      </c>
      <c r="Q7422" s="26"/>
    </row>
    <row r="7423" ht="22.5" customHeight="1">
      <c r="A7423" s="78"/>
      <c r="B7423" s="34"/>
      <c r="C7423" s="13" t="n">
        <v>91557347</v>
      </c>
      <c r="D7423" s="13" t="s">
        <v>58</v>
      </c>
      <c r="E7423" s="14" t="s">
        <v>14</v>
      </c>
      <c r="F7423" s="13" t="s">
        <v>15</v>
      </c>
      <c r="G7423" s="21" t="n">
        <v>0.5</v>
      </c>
      <c r="H7423" s="13" t="n">
        <v>50</v>
      </c>
      <c r="I7423" s="21" t="n">
        <f>G7423*H7423*7</f>
        <v>175</v>
      </c>
      <c r="J7423" s="13" t="s">
        <v>126</v>
      </c>
      <c r="K7423" s="15" t="n">
        <v>593</v>
      </c>
      <c r="L7423" s="15" t="n">
        <v>5</v>
      </c>
      <c r="M7423" s="15" t="n">
        <v>0</v>
      </c>
      <c r="N7423" s="12" t="n">
        <v>0</v>
      </c>
      <c r="O7423" s="12" t="n">
        <v>0</v>
      </c>
      <c r="P7423" s="12" t="n">
        <v>0</v>
      </c>
      <c r="Q7423" s="23" t="n">
        <f>M7425/H7423</f>
        <v>0.04</v>
      </c>
    </row>
    <row r="7424" ht="22.5" customHeight="1">
      <c r="A7424" s="78"/>
      <c r="B7424" s="34"/>
      <c r="C7424" s="13"/>
      <c r="D7424" s="20"/>
      <c r="E7424" s="29"/>
      <c r="F7424" s="20"/>
      <c r="G7424" s="20"/>
      <c r="H7424" s="20"/>
      <c r="I7424" s="20"/>
      <c r="J7424" s="13" t="s">
        <v>127</v>
      </c>
      <c r="K7424" s="15" t="n">
        <v>7058</v>
      </c>
      <c r="L7424" s="15" t="n">
        <v>60</v>
      </c>
      <c r="M7424" s="15" t="n">
        <v>0</v>
      </c>
      <c r="N7424" s="12" t="n">
        <v>0</v>
      </c>
      <c r="O7424" s="12" t="n">
        <v>0</v>
      </c>
      <c r="P7424" s="12" t="n">
        <v>0</v>
      </c>
      <c r="Q7424" s="26"/>
    </row>
    <row r="7425" ht="22.5" customHeight="1">
      <c r="A7425" s="78"/>
      <c r="B7425" s="34"/>
      <c r="C7425" s="13"/>
      <c r="D7425" s="20"/>
      <c r="E7425" s="29"/>
      <c r="F7425" s="20"/>
      <c r="G7425" s="20"/>
      <c r="H7425" s="20"/>
      <c r="I7425" s="20"/>
      <c r="J7425" s="13" t="s">
        <v>128</v>
      </c>
      <c r="K7425" s="15" t="n">
        <v>42320</v>
      </c>
      <c r="L7425" s="15" t="n">
        <v>747</v>
      </c>
      <c r="M7425" s="15" t="n">
        <v>2</v>
      </c>
      <c r="N7425" s="12" t="n">
        <v>0.002</v>
      </c>
      <c r="O7425" s="12" t="n">
        <v>0.8</v>
      </c>
      <c r="P7425" s="12" t="n">
        <v>1.6</v>
      </c>
      <c r="Q7425" s="26"/>
    </row>
    <row r="7426" ht="22.5" customHeight="1">
      <c r="A7426" s="78"/>
      <c r="B7426" s="34"/>
      <c r="C7426" s="13" t="n">
        <v>91557160</v>
      </c>
      <c r="D7426" s="13" t="s">
        <v>100</v>
      </c>
      <c r="E7426" s="14" t="s">
        <v>11</v>
      </c>
      <c r="F7426" s="13" t="s">
        <v>15</v>
      </c>
      <c r="G7426" s="21" t="n">
        <v>0.15</v>
      </c>
      <c r="H7426" s="13" t="n">
        <v>100</v>
      </c>
      <c r="I7426" s="21" t="n">
        <f>G7426*H7426*7</f>
        <v>105</v>
      </c>
      <c r="J7426" s="13" t="s">
        <v>126</v>
      </c>
      <c r="K7426" s="15" t="n">
        <v>1550</v>
      </c>
      <c r="L7426" s="15" t="n">
        <v>8</v>
      </c>
      <c r="M7426" s="15" t="n">
        <v>0</v>
      </c>
      <c r="N7426" s="12" t="n">
        <v>0</v>
      </c>
      <c r="O7426" s="12" t="n">
        <v>0</v>
      </c>
      <c r="P7426" s="12" t="n">
        <v>0</v>
      </c>
      <c r="Q7426" s="23" t="n">
        <f>M7428/H7426</f>
        <v>0</v>
      </c>
    </row>
    <row r="7427" ht="22.5" customHeight="1">
      <c r="A7427" s="78"/>
      <c r="B7427" s="34"/>
      <c r="C7427" s="13"/>
      <c r="D7427" s="20"/>
      <c r="E7427" s="29"/>
      <c r="F7427" s="20"/>
      <c r="G7427" s="20"/>
      <c r="H7427" s="20"/>
      <c r="I7427" s="20"/>
      <c r="J7427" s="13" t="s">
        <v>127</v>
      </c>
      <c r="K7427" s="15" t="n">
        <v>8721</v>
      </c>
      <c r="L7427" s="15" t="n">
        <v>39</v>
      </c>
      <c r="M7427" s="15" t="n">
        <v>0</v>
      </c>
      <c r="N7427" s="12" t="n">
        <v>0</v>
      </c>
      <c r="O7427" s="12" t="n">
        <v>0</v>
      </c>
      <c r="P7427" s="12" t="n">
        <v>0</v>
      </c>
      <c r="Q7427" s="26"/>
      <c r="R7427" s="4" t="s">
        <v>199</v>
      </c>
    </row>
    <row r="7428" ht="22.5" customHeight="1">
      <c r="A7428" s="78"/>
      <c r="B7428" s="34"/>
      <c r="C7428" s="13"/>
      <c r="D7428" s="20"/>
      <c r="E7428" s="29"/>
      <c r="F7428" s="20"/>
      <c r="G7428" s="20"/>
      <c r="H7428" s="20"/>
      <c r="I7428" s="20"/>
      <c r="J7428" s="13" t="s">
        <v>128</v>
      </c>
      <c r="K7428" s="15" t="n">
        <v>25895</v>
      </c>
      <c r="L7428" s="15" t="n">
        <v>78</v>
      </c>
      <c r="M7428" s="15" t="n">
        <v>0</v>
      </c>
      <c r="N7428" s="12" t="n">
        <v>0</v>
      </c>
      <c r="O7428" s="12" t="n">
        <v>0</v>
      </c>
      <c r="P7428" s="12" t="n">
        <v>0</v>
      </c>
      <c r="Q7428" s="26"/>
    </row>
    <row r="7429" ht="22.5" customHeight="1">
      <c r="A7429" s="78"/>
      <c r="B7429" s="34"/>
      <c r="C7429" s="13" t="n">
        <v>9298539</v>
      </c>
      <c r="D7429" s="13" t="s">
        <v>57</v>
      </c>
      <c r="E7429" s="14" t="s">
        <v>14</v>
      </c>
      <c r="F7429" s="13" t="s">
        <v>15</v>
      </c>
      <c r="G7429" s="21" t="n">
        <v>0.3</v>
      </c>
      <c r="H7429" s="13" t="n">
        <v>50</v>
      </c>
      <c r="I7429" s="21" t="n">
        <f>G7429*H7429*7</f>
        <v>105</v>
      </c>
      <c r="J7429" s="13" t="s">
        <v>126</v>
      </c>
      <c r="K7429" s="15" t="n">
        <v>11130</v>
      </c>
      <c r="L7429" s="15" t="n">
        <v>132</v>
      </c>
      <c r="M7429" s="15" t="n">
        <v>16</v>
      </c>
      <c r="N7429" s="12" t="n">
        <v>0.046</v>
      </c>
      <c r="O7429" s="12" t="n">
        <v>0.38</v>
      </c>
      <c r="P7429" s="12" t="n">
        <v>6.08</v>
      </c>
      <c r="Q7429" s="23" t="n">
        <f>M7431/H7429</f>
        <v>1</v>
      </c>
    </row>
    <row r="7430" ht="22.5" customHeight="1">
      <c r="A7430" s="78"/>
      <c r="B7430" s="34"/>
      <c r="C7430" s="13"/>
      <c r="D7430" s="20"/>
      <c r="E7430" s="29"/>
      <c r="F7430" s="20"/>
      <c r="G7430" s="20"/>
      <c r="H7430" s="20"/>
      <c r="I7430" s="20"/>
      <c r="J7430" s="13" t="s">
        <v>127</v>
      </c>
      <c r="K7430" s="15" t="n">
        <v>26188</v>
      </c>
      <c r="L7430" s="15" t="n">
        <v>395</v>
      </c>
      <c r="M7430" s="15" t="n">
        <v>48</v>
      </c>
      <c r="N7430" s="12" t="n">
        <v>0.046</v>
      </c>
      <c r="O7430" s="12" t="n">
        <v>0.38</v>
      </c>
      <c r="P7430" s="12" t="n">
        <v>18.24</v>
      </c>
      <c r="Q7430" s="26"/>
      <c r="R7430" s="4" t="s">
        <v>200</v>
      </c>
    </row>
    <row r="7431" ht="22.5" customHeight="1">
      <c r="A7431" s="78"/>
      <c r="B7431" s="34"/>
      <c r="C7431" s="13"/>
      <c r="D7431" s="20"/>
      <c r="E7431" s="29"/>
      <c r="F7431" s="20"/>
      <c r="G7431" s="20"/>
      <c r="H7431" s="20"/>
      <c r="I7431" s="20"/>
      <c r="J7431" s="13" t="s">
        <v>128</v>
      </c>
      <c r="K7431" s="15" t="n">
        <v>110416</v>
      </c>
      <c r="L7431" s="15" t="n">
        <v>4539</v>
      </c>
      <c r="M7431" s="15" t="n">
        <v>50</v>
      </c>
      <c r="N7431" s="12" t="n">
        <v>0.004</v>
      </c>
      <c r="O7431" s="12" t="n">
        <v>0.378</v>
      </c>
      <c r="P7431" s="12" t="n">
        <v>18.92</v>
      </c>
      <c r="Q7431" s="26"/>
    </row>
    <row r="7432" ht="22.5" customHeight="1">
      <c r="A7432" s="78"/>
      <c r="B7432" s="76" t="s">
        <v>137</v>
      </c>
      <c r="C7432" s="13" t="n">
        <v>91399439</v>
      </c>
      <c r="D7432" s="13" t="s">
        <v>69</v>
      </c>
      <c r="E7432" s="14" t="s">
        <v>42</v>
      </c>
      <c r="F7432" s="13" t="s">
        <v>15</v>
      </c>
      <c r="G7432" s="21" t="n">
        <v>0.1</v>
      </c>
      <c r="H7432" s="13" t="n">
        <v>200</v>
      </c>
      <c r="I7432" s="21" t="n">
        <f>G7432*H7432*7</f>
        <v>140</v>
      </c>
      <c r="J7432" s="13" t="s">
        <v>126</v>
      </c>
      <c r="K7432" s="17" t="n">
        <v>11340</v>
      </c>
      <c r="L7432" s="15" t="n">
        <v>1145</v>
      </c>
      <c r="M7432" s="17" t="n">
        <v>2</v>
      </c>
      <c r="N7432" s="12" t="n">
        <v>0</v>
      </c>
      <c r="O7432" s="12" t="n">
        <v>0.1</v>
      </c>
      <c r="P7432" s="12" t="n">
        <v>0.2</v>
      </c>
      <c r="Q7432" s="23" t="n">
        <f>M7434/H7432</f>
        <v>0.22</v>
      </c>
    </row>
    <row r="7433" ht="22.5" customHeight="1">
      <c r="A7433" s="78"/>
      <c r="B7433" s="34"/>
      <c r="C7433" s="13"/>
      <c r="D7433" s="20"/>
      <c r="E7433" s="29"/>
      <c r="F7433" s="20"/>
      <c r="G7433" s="20"/>
      <c r="H7433" s="20"/>
      <c r="I7433" s="20"/>
      <c r="J7433" s="13" t="s">
        <v>127</v>
      </c>
      <c r="K7433" s="17" t="n">
        <v>86495</v>
      </c>
      <c r="L7433" s="15" t="n">
        <v>8321</v>
      </c>
      <c r="M7433" s="17" t="n">
        <v>27</v>
      </c>
      <c r="N7433" s="12" t="n">
        <v>0</v>
      </c>
      <c r="O7433" s="12" t="n">
        <v>0.1</v>
      </c>
      <c r="P7433" s="12" t="n">
        <v>2.7</v>
      </c>
      <c r="Q7433" s="26"/>
    </row>
    <row r="7434" ht="22.5" customHeight="1">
      <c r="A7434" s="78"/>
      <c r="B7434" s="34"/>
      <c r="C7434" s="13"/>
      <c r="D7434" s="20"/>
      <c r="E7434" s="29"/>
      <c r="F7434" s="20"/>
      <c r="G7434" s="20"/>
      <c r="H7434" s="20"/>
      <c r="I7434" s="20"/>
      <c r="J7434" s="13" t="s">
        <v>128</v>
      </c>
      <c r="K7434" s="17" t="n">
        <v>180645</v>
      </c>
      <c r="L7434" s="15" t="n">
        <v>16946</v>
      </c>
      <c r="M7434" s="11" t="n">
        <v>44</v>
      </c>
      <c r="N7434" s="12" t="n">
        <v>0</v>
      </c>
      <c r="O7434" s="12" t="n">
        <v>0.1</v>
      </c>
      <c r="P7434" s="12" t="n">
        <v>4.4</v>
      </c>
      <c r="Q7434" s="26"/>
    </row>
    <row r="7435" ht="22.5" customHeight="1">
      <c r="A7435" s="78"/>
      <c r="B7435" s="34"/>
      <c r="C7435" s="13" t="n">
        <v>91399437</v>
      </c>
      <c r="D7435" s="13" t="s">
        <v>70</v>
      </c>
      <c r="E7435" s="14" t="s">
        <v>71</v>
      </c>
      <c r="F7435" s="13" t="s">
        <v>15</v>
      </c>
      <c r="G7435" s="21" t="n">
        <v>0.15</v>
      </c>
      <c r="H7435" s="13" t="n">
        <v>50</v>
      </c>
      <c r="I7435" s="21" t="n">
        <f>G7435*H7435*7</f>
        <v>52.5</v>
      </c>
      <c r="J7435" s="13" t="s">
        <v>126</v>
      </c>
      <c r="K7435" s="17" t="n">
        <v>4060</v>
      </c>
      <c r="L7435" s="15" t="n">
        <v>1864</v>
      </c>
      <c r="M7435" s="17" t="n">
        <v>46</v>
      </c>
      <c r="N7435" s="12" t="n">
        <v>0.004</v>
      </c>
      <c r="O7435" s="12" t="n">
        <v>0.15</v>
      </c>
      <c r="P7435" s="12" t="n">
        <v>6.9</v>
      </c>
      <c r="Q7435" s="23" t="n">
        <f>M7437/H7435</f>
        <v>1</v>
      </c>
    </row>
    <row r="7436" ht="22.5" customHeight="1">
      <c r="A7436" s="78"/>
      <c r="B7436" s="34"/>
      <c r="C7436" s="13"/>
      <c r="D7436" s="20"/>
      <c r="E7436" s="29"/>
      <c r="F7436" s="20"/>
      <c r="G7436" s="20"/>
      <c r="H7436" s="20"/>
      <c r="I7436" s="20"/>
      <c r="J7436" s="13" t="s">
        <v>127</v>
      </c>
      <c r="K7436" s="17" t="n">
        <v>20071</v>
      </c>
      <c r="L7436" s="15" t="n">
        <v>4277</v>
      </c>
      <c r="M7436" s="15" t="n">
        <v>50</v>
      </c>
      <c r="N7436" s="12" t="n">
        <v>0.001</v>
      </c>
      <c r="O7436" s="12" t="n">
        <v>0.15</v>
      </c>
      <c r="P7436" s="12" t="n">
        <v>7.5</v>
      </c>
      <c r="Q7436" s="26"/>
    </row>
    <row r="7437" ht="22.5" customHeight="1">
      <c r="A7437" s="78"/>
      <c r="B7437" s="34"/>
      <c r="C7437" s="13"/>
      <c r="D7437" s="20"/>
      <c r="E7437" s="29"/>
      <c r="F7437" s="20"/>
      <c r="G7437" s="20"/>
      <c r="H7437" s="20"/>
      <c r="I7437" s="20"/>
      <c r="J7437" s="13" t="s">
        <v>128</v>
      </c>
      <c r="K7437" s="17" t="n">
        <v>14792</v>
      </c>
      <c r="L7437" s="15" t="n">
        <v>5499</v>
      </c>
      <c r="M7437" s="15" t="n">
        <v>50</v>
      </c>
      <c r="N7437" s="12" t="n">
        <v>0.001</v>
      </c>
      <c r="O7437" s="12" t="n">
        <v>0.15</v>
      </c>
      <c r="P7437" s="12" t="n">
        <v>7.5</v>
      </c>
      <c r="Q7437" s="26"/>
    </row>
    <row r="7438" ht="22.5" customHeight="1">
      <c r="A7438" s="78"/>
      <c r="B7438" s="34"/>
      <c r="C7438" s="13" t="n">
        <v>5556054</v>
      </c>
      <c r="D7438" s="13" t="s">
        <v>72</v>
      </c>
      <c r="E7438" s="14" t="s">
        <v>36</v>
      </c>
      <c r="F7438" s="13" t="s">
        <v>15</v>
      </c>
      <c r="G7438" s="21" t="n">
        <v>0.8</v>
      </c>
      <c r="H7438" s="13" t="n">
        <v>100</v>
      </c>
      <c r="I7438" s="21" t="n">
        <f>G7438*H7438*7</f>
        <v>560</v>
      </c>
      <c r="J7438" s="13" t="s">
        <v>126</v>
      </c>
      <c r="K7438" s="17" t="n">
        <v>1395</v>
      </c>
      <c r="L7438" s="15" t="n">
        <v>35</v>
      </c>
      <c r="M7438" s="17" t="n">
        <v>0</v>
      </c>
      <c r="N7438" s="12" t="n">
        <v>0</v>
      </c>
      <c r="O7438" s="12" t="n">
        <v>0</v>
      </c>
      <c r="P7438" s="12" t="n">
        <v>0</v>
      </c>
      <c r="Q7438" s="23" t="n">
        <f>M7440/H7438</f>
        <v>0.02</v>
      </c>
    </row>
    <row r="7439" ht="22.5" customHeight="1">
      <c r="A7439" s="78"/>
      <c r="B7439" s="34"/>
      <c r="C7439" s="13"/>
      <c r="D7439" s="20"/>
      <c r="E7439" s="29"/>
      <c r="F7439" s="20"/>
      <c r="G7439" s="20"/>
      <c r="H7439" s="20"/>
      <c r="I7439" s="20"/>
      <c r="J7439" s="13" t="s">
        <v>127</v>
      </c>
      <c r="K7439" s="17" t="n">
        <v>10161</v>
      </c>
      <c r="L7439" s="15" t="n">
        <v>697</v>
      </c>
      <c r="M7439" s="17" t="n">
        <v>2</v>
      </c>
      <c r="N7439" s="12" t="n">
        <v>0.002</v>
      </c>
      <c r="O7439" s="12" t="n">
        <v>0.75</v>
      </c>
      <c r="P7439" s="12" t="n">
        <v>1.5</v>
      </c>
      <c r="Q7439" s="26"/>
    </row>
    <row r="7440" ht="22.5" customHeight="1">
      <c r="A7440" s="78"/>
      <c r="B7440" s="34"/>
      <c r="C7440" s="13"/>
      <c r="D7440" s="20"/>
      <c r="E7440" s="29"/>
      <c r="F7440" s="20"/>
      <c r="G7440" s="20"/>
      <c r="H7440" s="20"/>
      <c r="I7440" s="20"/>
      <c r="J7440" s="13" t="s">
        <v>128</v>
      </c>
      <c r="K7440" s="17" t="n">
        <v>18274</v>
      </c>
      <c r="L7440" s="15" t="n">
        <v>703</v>
      </c>
      <c r="M7440" s="17" t="n">
        <v>2</v>
      </c>
      <c r="N7440" s="12" t="n">
        <v>0.002</v>
      </c>
      <c r="O7440" s="12" t="n">
        <v>0.75</v>
      </c>
      <c r="P7440" s="12" t="n">
        <v>1.5</v>
      </c>
      <c r="Q7440" s="26"/>
    </row>
    <row r="7441" ht="22.5" customHeight="1">
      <c r="A7441" s="78"/>
      <c r="B7441" s="34"/>
      <c r="C7441" s="13" t="n">
        <v>8628042</v>
      </c>
      <c r="D7441" s="13" t="s">
        <v>28</v>
      </c>
      <c r="E7441" s="14" t="s">
        <v>14</v>
      </c>
      <c r="F7441" s="13" t="s">
        <v>26</v>
      </c>
      <c r="G7441" s="21" t="n">
        <v>0.48</v>
      </c>
      <c r="H7441" s="13" t="n">
        <v>500</v>
      </c>
      <c r="I7441" s="21" t="n">
        <f>G7441*H7441*7</f>
        <v>1680</v>
      </c>
      <c r="J7441" s="13" t="s">
        <v>126</v>
      </c>
      <c r="K7441" s="17" t="n">
        <v>2004</v>
      </c>
      <c r="L7441" s="15" t="n">
        <v>866</v>
      </c>
      <c r="M7441" s="17" t="n">
        <v>14</v>
      </c>
      <c r="N7441" s="12" t="n">
        <v>0.01</v>
      </c>
      <c r="O7441" s="12" t="n">
        <v>0.75</v>
      </c>
      <c r="P7441" s="12" t="n">
        <v>10.49</v>
      </c>
      <c r="Q7441" s="23" t="n">
        <f>M7443/H7441</f>
        <v>1.12</v>
      </c>
    </row>
    <row r="7442" ht="22.5" customHeight="1">
      <c r="A7442" s="78"/>
      <c r="B7442" s="34"/>
      <c r="C7442" s="13"/>
      <c r="D7442" s="20"/>
      <c r="E7442" s="29"/>
      <c r="F7442" s="20"/>
      <c r="G7442" s="20"/>
      <c r="H7442" s="20"/>
      <c r="I7442" s="20"/>
      <c r="J7442" s="13" t="s">
        <v>127</v>
      </c>
      <c r="K7442" s="17" t="n">
        <v>36548</v>
      </c>
      <c r="L7442" s="15" t="n">
        <v>6215</v>
      </c>
      <c r="M7442" s="17" t="n">
        <v>151</v>
      </c>
      <c r="N7442" s="12" t="n">
        <v>0.02</v>
      </c>
      <c r="O7442" s="12" t="n">
        <v>1.01</v>
      </c>
      <c r="P7442" s="12" t="n">
        <v>152.25</v>
      </c>
      <c r="Q7442" s="26"/>
    </row>
    <row r="7443" ht="22.5" customHeight="1">
      <c r="A7443" s="78"/>
      <c r="B7443" s="34"/>
      <c r="C7443" s="13"/>
      <c r="D7443" s="20"/>
      <c r="E7443" s="29"/>
      <c r="F7443" s="20"/>
      <c r="G7443" s="20"/>
      <c r="H7443" s="20"/>
      <c r="I7443" s="20"/>
      <c r="J7443" s="13" t="s">
        <v>128</v>
      </c>
      <c r="K7443" s="17" t="n">
        <v>116119</v>
      </c>
      <c r="L7443" s="15" t="n">
        <v>18965</v>
      </c>
      <c r="M7443" s="11" t="n">
        <v>560</v>
      </c>
      <c r="N7443" s="12" t="n">
        <v>0.02</v>
      </c>
      <c r="O7443" s="12" t="n">
        <v>0.62</v>
      </c>
      <c r="P7443" s="12" t="n">
        <v>345.56</v>
      </c>
      <c r="Q7443" s="26"/>
    </row>
    <row r="7444" ht="22.5" customHeight="1">
      <c r="A7444" s="78"/>
      <c r="B7444" s="34"/>
      <c r="C7444" s="13" t="n">
        <v>9297014</v>
      </c>
      <c r="D7444" s="13" t="s">
        <v>13</v>
      </c>
      <c r="E7444" s="14" t="s">
        <v>14</v>
      </c>
      <c r="F7444" s="13" t="s">
        <v>26</v>
      </c>
      <c r="G7444" s="21" t="n">
        <v>0.19</v>
      </c>
      <c r="H7444" s="13" t="n">
        <v>300</v>
      </c>
      <c r="I7444" s="21" t="n">
        <f>G7444*H7444*7</f>
        <v>399</v>
      </c>
      <c r="J7444" s="13" t="s">
        <v>126</v>
      </c>
      <c r="K7444" s="17" t="n">
        <v>1360</v>
      </c>
      <c r="L7444" s="15" t="n">
        <v>24</v>
      </c>
      <c r="M7444" s="17" t="n">
        <v>1</v>
      </c>
      <c r="N7444" s="12" t="n">
        <v>0.01</v>
      </c>
      <c r="O7444" s="12" t="n">
        <v>0.12</v>
      </c>
      <c r="P7444" s="12" t="n">
        <v>0.12</v>
      </c>
      <c r="Q7444" s="23" t="n">
        <f>M7446/H7444</f>
        <v>0.986666666666667</v>
      </c>
    </row>
    <row r="7445" ht="22.5" customHeight="1">
      <c r="A7445" s="78"/>
      <c r="B7445" s="34"/>
      <c r="C7445" s="13"/>
      <c r="D7445" s="20"/>
      <c r="E7445" s="29"/>
      <c r="F7445" s="20"/>
      <c r="G7445" s="20"/>
      <c r="H7445" s="20"/>
      <c r="I7445" s="20"/>
      <c r="J7445" s="13" t="s">
        <v>127</v>
      </c>
      <c r="K7445" s="17" t="n">
        <v>154365</v>
      </c>
      <c r="L7445" s="15" t="n">
        <v>2301</v>
      </c>
      <c r="M7445" s="11" t="n">
        <v>104</v>
      </c>
      <c r="N7445" s="12" t="n">
        <v>0.01</v>
      </c>
      <c r="O7445" s="12" t="n">
        <v>0.14</v>
      </c>
      <c r="P7445" s="12" t="n">
        <v>14.84</v>
      </c>
      <c r="Q7445" s="26"/>
    </row>
    <row r="7446" ht="22.5" customHeight="1">
      <c r="A7446" s="78"/>
      <c r="B7446" s="34"/>
      <c r="C7446" s="13"/>
      <c r="D7446" s="20"/>
      <c r="E7446" s="29"/>
      <c r="F7446" s="20"/>
      <c r="G7446" s="20"/>
      <c r="H7446" s="20"/>
      <c r="I7446" s="20"/>
      <c r="J7446" s="13" t="s">
        <v>128</v>
      </c>
      <c r="K7446" s="17" t="n">
        <v>95586</v>
      </c>
      <c r="L7446" s="15" t="n">
        <v>5143</v>
      </c>
      <c r="M7446" s="11" t="n">
        <v>296</v>
      </c>
      <c r="N7446" s="12" t="n">
        <v>0.02</v>
      </c>
      <c r="O7446" s="12" t="n">
        <v>0.34</v>
      </c>
      <c r="P7446" s="12" t="n">
        <v>100.15</v>
      </c>
      <c r="Q7446" s="26"/>
    </row>
    <row r="7447" ht="22.5" customHeight="1">
      <c r="A7447" s="78"/>
      <c r="B7447" s="34"/>
      <c r="C7447" s="13" t="n">
        <v>7815836</v>
      </c>
      <c r="D7447" s="13" t="s">
        <v>73</v>
      </c>
      <c r="E7447" s="14" t="s">
        <v>36</v>
      </c>
      <c r="F7447" s="13" t="s">
        <v>15</v>
      </c>
      <c r="G7447" s="21" t="n">
        <v>0.08</v>
      </c>
      <c r="H7447" s="13" t="n">
        <v>12000</v>
      </c>
      <c r="I7447" s="21" t="n">
        <f>G7447*H7447*7</f>
        <v>6720</v>
      </c>
      <c r="J7447" s="13" t="s">
        <v>126</v>
      </c>
      <c r="K7447" s="17" t="n">
        <v>36297</v>
      </c>
      <c r="L7447" s="15" t="n">
        <v>8397</v>
      </c>
      <c r="M7447" s="17" t="n">
        <v>346</v>
      </c>
      <c r="N7447" s="12" t="n">
        <v>0.005</v>
      </c>
      <c r="O7447" s="12" t="n">
        <v>0.109</v>
      </c>
      <c r="P7447" s="12" t="n">
        <v>37.75</v>
      </c>
      <c r="Q7447" s="23" t="n">
        <f>M7449/H7447</f>
        <v>0.20575</v>
      </c>
    </row>
    <row r="7448" ht="22.5" customHeight="1">
      <c r="A7448" s="78"/>
      <c r="B7448" s="34"/>
      <c r="C7448" s="13"/>
      <c r="D7448" s="20"/>
      <c r="E7448" s="29"/>
      <c r="F7448" s="20"/>
      <c r="G7448" s="20"/>
      <c r="H7448" s="20"/>
      <c r="I7448" s="20"/>
      <c r="J7448" s="13" t="s">
        <v>127</v>
      </c>
      <c r="K7448" s="17" t="n">
        <v>138124</v>
      </c>
      <c r="L7448" s="15" t="n">
        <v>29718</v>
      </c>
      <c r="M7448" s="17" t="n">
        <v>787</v>
      </c>
      <c r="N7448" s="12" t="n">
        <v>0.003</v>
      </c>
      <c r="O7448" s="12" t="n">
        <v>0.11</v>
      </c>
      <c r="P7448" s="12" t="n">
        <v>86.24</v>
      </c>
      <c r="Q7448" s="26"/>
    </row>
    <row r="7449" ht="22.5" customHeight="1">
      <c r="A7449" s="78"/>
      <c r="B7449" s="34"/>
      <c r="C7449" s="13"/>
      <c r="D7449" s="20"/>
      <c r="E7449" s="29"/>
      <c r="F7449" s="20"/>
      <c r="G7449" s="20"/>
      <c r="H7449" s="20"/>
      <c r="I7449" s="20"/>
      <c r="J7449" s="13" t="s">
        <v>128</v>
      </c>
      <c r="K7449" s="17" t="n">
        <v>401593</v>
      </c>
      <c r="L7449" s="15" t="n">
        <v>86307</v>
      </c>
      <c r="M7449" s="17" t="n">
        <v>2469</v>
      </c>
      <c r="N7449" s="12" t="n">
        <v>0.003</v>
      </c>
      <c r="O7449" s="12" t="n">
        <v>0.097</v>
      </c>
      <c r="P7449" s="12" t="n">
        <v>240.53</v>
      </c>
      <c r="Q7449" s="26"/>
    </row>
    <row r="7450" ht="22.5" customHeight="1">
      <c r="A7450" s="78"/>
      <c r="B7450" s="34"/>
      <c r="C7450" s="13" t="n">
        <v>9751142</v>
      </c>
      <c r="D7450" s="13" t="s">
        <v>101</v>
      </c>
      <c r="E7450" s="14" t="s">
        <v>11</v>
      </c>
      <c r="F7450" s="13" t="s">
        <v>30</v>
      </c>
      <c r="G7450" s="21" t="n">
        <v>0.3</v>
      </c>
      <c r="H7450" s="13" t="n">
        <v>170</v>
      </c>
      <c r="I7450" s="21" t="n">
        <f>G7450*H7450*7</f>
        <v>357</v>
      </c>
      <c r="J7450" s="13" t="s">
        <v>126</v>
      </c>
      <c r="K7450" s="17" t="n">
        <v>749</v>
      </c>
      <c r="L7450" s="15" t="n">
        <v>114</v>
      </c>
      <c r="M7450" s="17" t="n">
        <v>1</v>
      </c>
      <c r="N7450" s="12" t="n">
        <v>0.01</v>
      </c>
      <c r="O7450" s="12" t="n">
        <v>0.68</v>
      </c>
      <c r="P7450" s="12" t="n">
        <v>0.68</v>
      </c>
      <c r="Q7450" s="23" t="n">
        <f>M7452/H7450</f>
        <v>0.00588235294117647</v>
      </c>
    </row>
    <row r="7451" ht="22.5" customHeight="1">
      <c r="A7451" s="78"/>
      <c r="B7451" s="34"/>
      <c r="C7451" s="13"/>
      <c r="D7451" s="20"/>
      <c r="E7451" s="29"/>
      <c r="F7451" s="20"/>
      <c r="G7451" s="20"/>
      <c r="H7451" s="20"/>
      <c r="I7451" s="20"/>
      <c r="J7451" s="13" t="s">
        <v>127</v>
      </c>
      <c r="K7451" s="17" t="n">
        <v>808</v>
      </c>
      <c r="L7451" s="15" t="n">
        <v>114</v>
      </c>
      <c r="M7451" s="17" t="n">
        <v>1</v>
      </c>
      <c r="N7451" s="12" t="n">
        <v>0</v>
      </c>
      <c r="O7451" s="12" t="n">
        <v>0</v>
      </c>
      <c r="P7451" s="12" t="n">
        <v>0.03</v>
      </c>
      <c r="Q7451" s="26"/>
      <c r="R7451" s="4" t="s">
        <v>199</v>
      </c>
    </row>
    <row r="7452" ht="22.5" customHeight="1">
      <c r="A7452" s="78"/>
      <c r="B7452" s="34"/>
      <c r="C7452" s="13"/>
      <c r="D7452" s="20"/>
      <c r="E7452" s="29"/>
      <c r="F7452" s="20"/>
      <c r="G7452" s="20"/>
      <c r="H7452" s="20"/>
      <c r="I7452" s="20"/>
      <c r="J7452" s="13" t="s">
        <v>128</v>
      </c>
      <c r="K7452" s="17" t="n">
        <v>833</v>
      </c>
      <c r="L7452" s="15" t="n">
        <v>115</v>
      </c>
      <c r="M7452" s="17" t="n">
        <v>1</v>
      </c>
      <c r="N7452" s="12" t="n">
        <v>0.01</v>
      </c>
      <c r="O7452" s="12" t="n">
        <v>0.7</v>
      </c>
      <c r="P7452" s="12" t="n">
        <v>0.7</v>
      </c>
      <c r="Q7452" s="26"/>
    </row>
    <row r="7453" ht="22.5" customHeight="1">
      <c r="A7453" s="78"/>
      <c r="B7453" s="34"/>
      <c r="C7453" s="13" t="n">
        <v>8312006</v>
      </c>
      <c r="D7453" s="13" t="s">
        <v>92</v>
      </c>
      <c r="E7453" s="14" t="s">
        <v>14</v>
      </c>
      <c r="F7453" s="13" t="s">
        <v>15</v>
      </c>
      <c r="G7453" s="21" t="n">
        <v>0.12</v>
      </c>
      <c r="H7453" s="14" t="n">
        <v>50</v>
      </c>
      <c r="I7453" s="21" t="n">
        <f>G7453*H7453*7</f>
        <v>42</v>
      </c>
      <c r="J7453" s="13" t="s">
        <v>126</v>
      </c>
      <c r="K7453" s="17" t="n">
        <v>107</v>
      </c>
      <c r="L7453" s="17" t="n">
        <v>17</v>
      </c>
      <c r="M7453" s="17" t="n">
        <v>0</v>
      </c>
      <c r="N7453" s="12" t="n">
        <v>0</v>
      </c>
      <c r="O7453" s="12" t="n">
        <v>0</v>
      </c>
      <c r="P7453" s="12" t="n">
        <v>0</v>
      </c>
      <c r="Q7453" s="23" t="n">
        <f>M7455/H7453</f>
        <v>0.52</v>
      </c>
    </row>
    <row r="7454" ht="22.5" customHeight="1">
      <c r="A7454" s="78"/>
      <c r="B7454" s="34"/>
      <c r="C7454" s="13"/>
      <c r="D7454" s="20"/>
      <c r="E7454" s="29"/>
      <c r="F7454" s="20"/>
      <c r="G7454" s="20"/>
      <c r="H7454" s="29"/>
      <c r="I7454" s="20"/>
      <c r="J7454" s="13" t="s">
        <v>127</v>
      </c>
      <c r="K7454" s="17" t="n">
        <v>5252</v>
      </c>
      <c r="L7454" s="15" t="n">
        <v>1174</v>
      </c>
      <c r="M7454" s="17" t="n">
        <v>20</v>
      </c>
      <c r="N7454" s="12" t="n">
        <v>0.002</v>
      </c>
      <c r="O7454" s="12" t="n">
        <v>0.12</v>
      </c>
      <c r="P7454" s="12" t="n">
        <v>2.4</v>
      </c>
      <c r="Q7454" s="26"/>
    </row>
    <row r="7455" ht="22.5" customHeight="1">
      <c r="A7455" s="78"/>
      <c r="B7455" s="34"/>
      <c r="C7455" s="13"/>
      <c r="D7455" s="20"/>
      <c r="E7455" s="29"/>
      <c r="F7455" s="20"/>
      <c r="G7455" s="20"/>
      <c r="H7455" s="29"/>
      <c r="I7455" s="20"/>
      <c r="J7455" s="13" t="s">
        <v>128</v>
      </c>
      <c r="K7455" s="17" t="n">
        <v>13111</v>
      </c>
      <c r="L7455" s="15" t="n">
        <v>2877</v>
      </c>
      <c r="M7455" s="17" t="n">
        <v>26</v>
      </c>
      <c r="N7455" s="12" t="n">
        <v>0.001</v>
      </c>
      <c r="O7455" s="12" t="n">
        <v>0.12</v>
      </c>
      <c r="P7455" s="12" t="n">
        <v>3.12</v>
      </c>
      <c r="Q7455" s="26"/>
    </row>
    <row r="7456" ht="22.5" customHeight="1">
      <c r="A7456" s="78"/>
      <c r="B7456" s="34"/>
      <c r="C7456" s="13" t="n">
        <v>91467820</v>
      </c>
      <c r="D7456" s="13" t="s">
        <v>74</v>
      </c>
      <c r="E7456" s="14" t="s">
        <v>36</v>
      </c>
      <c r="F7456" s="13" t="s">
        <v>15</v>
      </c>
      <c r="G7456" s="21" t="n">
        <v>0.1</v>
      </c>
      <c r="H7456" s="14" t="n">
        <v>300</v>
      </c>
      <c r="I7456" s="21" t="n">
        <f>G7456*H7456*7</f>
        <v>210</v>
      </c>
      <c r="J7456" s="13" t="s">
        <v>126</v>
      </c>
      <c r="K7456" s="17" t="n">
        <v>420</v>
      </c>
      <c r="L7456" s="15" t="n">
        <v>49</v>
      </c>
      <c r="M7456" s="17" t="n">
        <v>2</v>
      </c>
      <c r="N7456" s="12" t="n">
        <v>0.004</v>
      </c>
      <c r="O7456" s="12" t="n">
        <v>0.1</v>
      </c>
      <c r="P7456" s="12" t="n">
        <v>0.2</v>
      </c>
      <c r="Q7456" s="23" t="n">
        <f>M7458/H7456</f>
        <v>0.666666666666667</v>
      </c>
    </row>
    <row r="7457" ht="22.5" customHeight="1">
      <c r="A7457" s="78"/>
      <c r="B7457" s="34"/>
      <c r="C7457" s="13"/>
      <c r="D7457" s="20"/>
      <c r="E7457" s="29"/>
      <c r="F7457" s="20"/>
      <c r="G7457" s="20"/>
      <c r="H7457" s="29"/>
      <c r="I7457" s="20"/>
      <c r="J7457" s="13" t="s">
        <v>127</v>
      </c>
      <c r="K7457" s="17" t="n">
        <v>83362</v>
      </c>
      <c r="L7457" s="15" t="n">
        <v>16998</v>
      </c>
      <c r="M7457" s="17" t="n">
        <v>200</v>
      </c>
      <c r="N7457" s="12" t="n">
        <v>0.001</v>
      </c>
      <c r="O7457" s="12" t="n">
        <v>0.1</v>
      </c>
      <c r="P7457" s="12" t="n">
        <v>20</v>
      </c>
      <c r="Q7457" s="26"/>
    </row>
    <row r="7458" ht="22.5" customHeight="1">
      <c r="A7458" s="78"/>
      <c r="B7458" s="34"/>
      <c r="C7458" s="13"/>
      <c r="D7458" s="20"/>
      <c r="E7458" s="29"/>
      <c r="F7458" s="20"/>
      <c r="G7458" s="20"/>
      <c r="H7458" s="29"/>
      <c r="I7458" s="20"/>
      <c r="J7458" s="13" t="s">
        <v>128</v>
      </c>
      <c r="K7458" s="17" t="n">
        <v>110394</v>
      </c>
      <c r="L7458" s="15" t="n">
        <v>21845</v>
      </c>
      <c r="M7458" s="17" t="n">
        <v>200</v>
      </c>
      <c r="N7458" s="12" t="n">
        <v>0</v>
      </c>
      <c r="O7458" s="12" t="n">
        <v>0.1</v>
      </c>
      <c r="P7458" s="12" t="n">
        <v>20</v>
      </c>
      <c r="Q7458" s="26"/>
    </row>
    <row r="7459" ht="22.5" customHeight="1">
      <c r="A7459" s="78"/>
      <c r="B7459" s="34"/>
      <c r="C7459" s="13" t="n">
        <v>91467821</v>
      </c>
      <c r="D7459" s="13" t="s">
        <v>74</v>
      </c>
      <c r="E7459" s="14" t="s">
        <v>17</v>
      </c>
      <c r="F7459" s="13" t="s">
        <v>15</v>
      </c>
      <c r="G7459" s="21" t="n">
        <v>0.17</v>
      </c>
      <c r="H7459" s="14" t="n">
        <v>100</v>
      </c>
      <c r="I7459" s="21" t="n">
        <f>G7459*H7459*7</f>
        <v>119</v>
      </c>
      <c r="J7459" s="13" t="s">
        <v>126</v>
      </c>
      <c r="K7459" s="17" t="n">
        <v>654</v>
      </c>
      <c r="L7459" s="15" t="n">
        <v>157</v>
      </c>
      <c r="M7459" s="17" t="n">
        <v>6</v>
      </c>
      <c r="N7459" s="12" t="n">
        <v>0.007</v>
      </c>
      <c r="O7459" s="12" t="n">
        <v>0.17</v>
      </c>
      <c r="P7459" s="12" t="n">
        <v>1.02</v>
      </c>
      <c r="Q7459" s="23" t="n">
        <f>M7461/H7459</f>
        <v>1</v>
      </c>
    </row>
    <row r="7460" ht="22.5" customHeight="1">
      <c r="A7460" s="78"/>
      <c r="B7460" s="34"/>
      <c r="C7460" s="13"/>
      <c r="D7460" s="20"/>
      <c r="E7460" s="29"/>
      <c r="F7460" s="20"/>
      <c r="G7460" s="20"/>
      <c r="H7460" s="29"/>
      <c r="I7460" s="20"/>
      <c r="J7460" s="13" t="s">
        <v>127</v>
      </c>
      <c r="K7460" s="17" t="n">
        <v>32728</v>
      </c>
      <c r="L7460" s="15" t="n">
        <v>6013</v>
      </c>
      <c r="M7460" s="17" t="n">
        <v>50</v>
      </c>
      <c r="N7460" s="12" t="n">
        <v>0.001</v>
      </c>
      <c r="O7460" s="12" t="n">
        <v>0.17</v>
      </c>
      <c r="P7460" s="12" t="n">
        <v>8.5</v>
      </c>
      <c r="Q7460" s="26"/>
    </row>
    <row r="7461" ht="22.5" customHeight="1">
      <c r="A7461" s="78"/>
      <c r="B7461" s="34"/>
      <c r="C7461" s="13"/>
      <c r="D7461" s="20"/>
      <c r="E7461" s="29"/>
      <c r="F7461" s="20"/>
      <c r="G7461" s="20"/>
      <c r="H7461" s="29"/>
      <c r="I7461" s="20"/>
      <c r="J7461" s="13" t="s">
        <v>128</v>
      </c>
      <c r="K7461" s="17" t="n">
        <v>70764</v>
      </c>
      <c r="L7461" s="15" t="n">
        <v>12433</v>
      </c>
      <c r="M7461" s="17" t="n">
        <v>100</v>
      </c>
      <c r="N7461" s="12" t="n">
        <v>0.001</v>
      </c>
      <c r="O7461" s="12" t="n">
        <v>0.17</v>
      </c>
      <c r="P7461" s="12" t="n">
        <v>17</v>
      </c>
      <c r="Q7461" s="26"/>
    </row>
    <row r="7462" ht="22.5" customHeight="1">
      <c r="A7462" s="78"/>
      <c r="B7462" s="34"/>
      <c r="C7462" s="13" t="n">
        <v>10295313</v>
      </c>
      <c r="D7462" s="13" t="s">
        <v>92</v>
      </c>
      <c r="E7462" s="14" t="s">
        <v>14</v>
      </c>
      <c r="F7462" s="13" t="s">
        <v>15</v>
      </c>
      <c r="G7462" s="21" t="n">
        <v>3</v>
      </c>
      <c r="H7462" s="14" t="n">
        <v>100</v>
      </c>
      <c r="I7462" s="21" t="n">
        <f>G7462*H7462*7</f>
        <v>2100</v>
      </c>
      <c r="J7462" s="13" t="s">
        <v>126</v>
      </c>
      <c r="K7462" s="17" t="n">
        <v>2</v>
      </c>
      <c r="L7462" s="17" t="n">
        <v>0</v>
      </c>
      <c r="M7462" s="17" t="n">
        <v>0</v>
      </c>
      <c r="N7462" s="12" t="n">
        <v>0</v>
      </c>
      <c r="O7462" s="12" t="n">
        <v>0</v>
      </c>
      <c r="P7462" s="12" t="n">
        <v>0</v>
      </c>
      <c r="Q7462" s="23" t="n">
        <f>M7464/H7462</f>
        <v>0</v>
      </c>
    </row>
    <row r="7463" ht="22.5" customHeight="1">
      <c r="A7463" s="78"/>
      <c r="B7463" s="34"/>
      <c r="C7463" s="13"/>
      <c r="D7463" s="20"/>
      <c r="E7463" s="29"/>
      <c r="F7463" s="20"/>
      <c r="G7463" s="20"/>
      <c r="H7463" s="29"/>
      <c r="I7463" s="20"/>
      <c r="J7463" s="13" t="s">
        <v>127</v>
      </c>
      <c r="K7463" s="17" t="n">
        <v>458</v>
      </c>
      <c r="L7463" s="17" t="n">
        <v>2</v>
      </c>
      <c r="M7463" s="17" t="n">
        <v>0</v>
      </c>
      <c r="N7463" s="12" t="n">
        <v>0</v>
      </c>
      <c r="O7463" s="12" t="n">
        <v>0</v>
      </c>
      <c r="P7463" s="12" t="n">
        <v>0</v>
      </c>
      <c r="Q7463" s="26"/>
    </row>
    <row r="7464" ht="22.5" customHeight="1">
      <c r="A7464" s="78"/>
      <c r="B7464" s="34"/>
      <c r="C7464" s="13"/>
      <c r="D7464" s="20"/>
      <c r="E7464" s="29"/>
      <c r="F7464" s="20"/>
      <c r="G7464" s="20"/>
      <c r="H7464" s="29"/>
      <c r="I7464" s="20"/>
      <c r="J7464" s="13" t="s">
        <v>128</v>
      </c>
      <c r="K7464" s="17" t="n">
        <v>741</v>
      </c>
      <c r="L7464" s="17" t="n">
        <v>2</v>
      </c>
      <c r="M7464" s="17" t="n">
        <v>0</v>
      </c>
      <c r="N7464" s="12" t="n">
        <v>0</v>
      </c>
      <c r="O7464" s="12" t="n">
        <v>0</v>
      </c>
      <c r="P7464" s="12" t="n">
        <v>0</v>
      </c>
      <c r="Q7464" s="26"/>
    </row>
    <row r="7465" ht="22.5" customHeight="1">
      <c r="A7465" s="78"/>
      <c r="B7465" s="34"/>
      <c r="C7465" s="13" t="n">
        <v>91496145</v>
      </c>
      <c r="D7465" s="13" t="s">
        <v>74</v>
      </c>
      <c r="E7465" s="14" t="s">
        <v>71</v>
      </c>
      <c r="F7465" s="13" t="s">
        <v>15</v>
      </c>
      <c r="G7465" s="21" t="n">
        <v>0.14</v>
      </c>
      <c r="H7465" s="14" t="n">
        <v>50</v>
      </c>
      <c r="I7465" s="21" t="n">
        <f>G7465*H7465*7</f>
        <v>49</v>
      </c>
      <c r="J7465" s="13" t="s">
        <v>126</v>
      </c>
      <c r="K7465" s="17" t="n">
        <v>217</v>
      </c>
      <c r="L7465" s="17" t="n">
        <v>17</v>
      </c>
      <c r="M7465" s="17" t="n">
        <v>0</v>
      </c>
      <c r="N7465" s="12" t="n">
        <v>0</v>
      </c>
      <c r="O7465" s="12" t="n">
        <v>0</v>
      </c>
      <c r="P7465" s="12" t="n">
        <v>0</v>
      </c>
      <c r="Q7465" s="23" t="n">
        <f>M7467/H7465</f>
        <v>1</v>
      </c>
    </row>
    <row r="7466" ht="22.5" customHeight="1">
      <c r="A7466" s="78"/>
      <c r="B7466" s="34"/>
      <c r="C7466" s="13"/>
      <c r="D7466" s="20"/>
      <c r="E7466" s="29"/>
      <c r="F7466" s="20"/>
      <c r="G7466" s="20"/>
      <c r="H7466" s="29"/>
      <c r="I7466" s="20"/>
      <c r="J7466" s="13" t="s">
        <v>127</v>
      </c>
      <c r="K7466" s="17" t="n">
        <v>47570</v>
      </c>
      <c r="L7466" s="15" t="n">
        <v>8839</v>
      </c>
      <c r="M7466" s="17" t="n">
        <v>50</v>
      </c>
      <c r="N7466" s="12" t="n">
        <v>0.001</v>
      </c>
      <c r="O7466" s="12" t="n">
        <v>0.15</v>
      </c>
      <c r="P7466" s="12" t="n">
        <v>7.5</v>
      </c>
      <c r="Q7466" s="26"/>
    </row>
    <row r="7467" ht="22.5" customHeight="1">
      <c r="A7467" s="78"/>
      <c r="B7467" s="34"/>
      <c r="C7467" s="13"/>
      <c r="D7467" s="20"/>
      <c r="E7467" s="29"/>
      <c r="F7467" s="20"/>
      <c r="G7467" s="20"/>
      <c r="H7467" s="29"/>
      <c r="I7467" s="20"/>
      <c r="J7467" s="13" t="s">
        <v>128</v>
      </c>
      <c r="K7467" s="17" t="n">
        <v>55969</v>
      </c>
      <c r="L7467" s="15" t="n">
        <v>10178</v>
      </c>
      <c r="M7467" s="17" t="n">
        <v>50</v>
      </c>
      <c r="N7467" s="12" t="n">
        <v>0.001</v>
      </c>
      <c r="O7467" s="12" t="n">
        <v>0.15</v>
      </c>
      <c r="P7467" s="12" t="n">
        <v>7.5</v>
      </c>
      <c r="Q7467" s="26"/>
    </row>
    <row r="7468" ht="22.5" customHeight="1">
      <c r="A7468" s="78"/>
      <c r="B7468" s="34"/>
      <c r="C7468" s="13" t="n">
        <v>91496146</v>
      </c>
      <c r="D7468" s="13" t="s">
        <v>74</v>
      </c>
      <c r="E7468" s="14" t="s">
        <v>46</v>
      </c>
      <c r="F7468" s="13" t="s">
        <v>15</v>
      </c>
      <c r="G7468" s="21" t="n">
        <v>0.14</v>
      </c>
      <c r="H7468" s="14" t="n">
        <v>200</v>
      </c>
      <c r="I7468" s="21" t="n">
        <f>G7468*H7468*7</f>
        <v>196</v>
      </c>
      <c r="J7468" s="13" t="s">
        <v>126</v>
      </c>
      <c r="K7468" s="17" t="n">
        <v>430</v>
      </c>
      <c r="L7468" s="17" t="n">
        <v>158</v>
      </c>
      <c r="M7468" s="17" t="n">
        <v>0</v>
      </c>
      <c r="N7468" s="12" t="n">
        <v>0</v>
      </c>
      <c r="O7468" s="12" t="n">
        <v>0</v>
      </c>
      <c r="P7468" s="12" t="n">
        <v>0</v>
      </c>
      <c r="Q7468" s="23" t="n">
        <f>M7470/H7468</f>
        <v>0.79</v>
      </c>
    </row>
    <row r="7469" ht="22.5" customHeight="1">
      <c r="A7469" s="78"/>
      <c r="B7469" s="34"/>
      <c r="C7469" s="13"/>
      <c r="D7469" s="20"/>
      <c r="E7469" s="29"/>
      <c r="F7469" s="20"/>
      <c r="G7469" s="20"/>
      <c r="H7469" s="29"/>
      <c r="I7469" s="20"/>
      <c r="J7469" s="13" t="s">
        <v>127</v>
      </c>
      <c r="K7469" s="17" t="n">
        <v>30155</v>
      </c>
      <c r="L7469" s="15" t="n">
        <v>8993</v>
      </c>
      <c r="M7469" s="17" t="n">
        <v>89</v>
      </c>
      <c r="N7469" s="12" t="n">
        <v>0.002</v>
      </c>
      <c r="O7469" s="12" t="n">
        <v>0.14</v>
      </c>
      <c r="P7469" s="12" t="n">
        <v>12.46</v>
      </c>
      <c r="Q7469" s="26"/>
    </row>
    <row r="7470" ht="22.5" customHeight="1">
      <c r="A7470" s="78"/>
      <c r="B7470" s="34"/>
      <c r="C7470" s="13"/>
      <c r="D7470" s="20"/>
      <c r="E7470" s="29"/>
      <c r="F7470" s="20"/>
      <c r="G7470" s="20"/>
      <c r="H7470" s="29"/>
      <c r="I7470" s="20"/>
      <c r="J7470" s="13" t="s">
        <v>128</v>
      </c>
      <c r="K7470" s="17" t="n">
        <v>45585</v>
      </c>
      <c r="L7470" s="15" t="n">
        <v>15391</v>
      </c>
      <c r="M7470" s="17" t="n">
        <v>158</v>
      </c>
      <c r="N7470" s="12" t="n">
        <v>0.001</v>
      </c>
      <c r="O7470" s="12" t="n">
        <v>0.14</v>
      </c>
      <c r="P7470" s="12" t="n">
        <v>22.12</v>
      </c>
      <c r="Q7470" s="26"/>
    </row>
    <row r="7471" ht="22.5" customHeight="1">
      <c r="A7471" s="78"/>
      <c r="B7471" s="34"/>
      <c r="C7471" s="13" t="n">
        <v>91496147</v>
      </c>
      <c r="D7471" s="13" t="s">
        <v>74</v>
      </c>
      <c r="E7471" s="14" t="s">
        <v>11</v>
      </c>
      <c r="F7471" s="13" t="s">
        <v>15</v>
      </c>
      <c r="G7471" s="21" t="n">
        <v>0.14</v>
      </c>
      <c r="H7471" s="14" t="n">
        <v>150</v>
      </c>
      <c r="I7471" s="21" t="n">
        <f>G7471*H7471*7</f>
        <v>147</v>
      </c>
      <c r="J7471" s="13" t="s">
        <v>126</v>
      </c>
      <c r="K7471" s="17" t="n">
        <v>405</v>
      </c>
      <c r="L7471" s="15" t="n">
        <v>87</v>
      </c>
      <c r="M7471" s="17" t="n">
        <v>5</v>
      </c>
      <c r="N7471" s="12" t="n">
        <v>0.007</v>
      </c>
      <c r="O7471" s="12" t="n">
        <v>0.13</v>
      </c>
      <c r="P7471" s="12" t="n">
        <v>0.65</v>
      </c>
      <c r="Q7471" s="23" t="n">
        <f>M7473/H7471</f>
        <v>0.88</v>
      </c>
    </row>
    <row r="7472" ht="22.5" customHeight="1">
      <c r="A7472" s="78"/>
      <c r="B7472" s="34"/>
      <c r="C7472" s="13"/>
      <c r="D7472" s="20"/>
      <c r="E7472" s="29"/>
      <c r="F7472" s="20"/>
      <c r="G7472" s="20"/>
      <c r="H7472" s="29"/>
      <c r="I7472" s="20"/>
      <c r="J7472" s="13" t="s">
        <v>127</v>
      </c>
      <c r="K7472" s="17" t="n">
        <v>24689</v>
      </c>
      <c r="L7472" s="15" t="n">
        <v>5422</v>
      </c>
      <c r="M7472" s="17" t="n">
        <v>122</v>
      </c>
      <c r="N7472" s="12" t="n">
        <v>0.003</v>
      </c>
      <c r="O7472" s="12" t="n">
        <v>0.13</v>
      </c>
      <c r="P7472" s="12" t="n">
        <v>15.86</v>
      </c>
      <c r="Q7472" s="26"/>
    </row>
    <row r="7473" ht="22.5" customHeight="1">
      <c r="A7473" s="78"/>
      <c r="B7473" s="34"/>
      <c r="C7473" s="13"/>
      <c r="D7473" s="20"/>
      <c r="E7473" s="29"/>
      <c r="F7473" s="20"/>
      <c r="G7473" s="20"/>
      <c r="H7473" s="29"/>
      <c r="I7473" s="20"/>
      <c r="J7473" s="13" t="s">
        <v>128</v>
      </c>
      <c r="K7473" s="17" t="n">
        <v>61649</v>
      </c>
      <c r="L7473" s="15" t="n">
        <v>10506</v>
      </c>
      <c r="M7473" s="17" t="n">
        <v>132</v>
      </c>
      <c r="N7473" s="12" t="n">
        <v>0.002</v>
      </c>
      <c r="O7473" s="12" t="n">
        <v>0.13</v>
      </c>
      <c r="P7473" s="12" t="n">
        <v>17.16</v>
      </c>
      <c r="Q7473" s="26"/>
    </row>
    <row r="7474" ht="22.5" customHeight="1">
      <c r="A7474" s="78"/>
      <c r="B7474" s="34"/>
      <c r="C7474" s="13" t="n">
        <v>91496148</v>
      </c>
      <c r="D7474" s="13" t="s">
        <v>74</v>
      </c>
      <c r="E7474" s="14" t="s">
        <v>14</v>
      </c>
      <c r="F7474" s="13" t="s">
        <v>15</v>
      </c>
      <c r="G7474" s="21" t="n">
        <v>0.15</v>
      </c>
      <c r="H7474" s="14" t="n">
        <v>160</v>
      </c>
      <c r="I7474" s="21" t="n">
        <f>G7474*H7474*7</f>
        <v>168</v>
      </c>
      <c r="J7474" s="13" t="s">
        <v>126</v>
      </c>
      <c r="K7474" s="17" t="n">
        <v>19</v>
      </c>
      <c r="L7474" s="17" t="n">
        <v>2</v>
      </c>
      <c r="M7474" s="17" t="n">
        <v>0</v>
      </c>
      <c r="N7474" s="12" t="n">
        <v>0</v>
      </c>
      <c r="O7474" s="12" t="n">
        <v>0</v>
      </c>
      <c r="P7474" s="12" t="n">
        <v>0</v>
      </c>
      <c r="Q7474" s="23" t="n">
        <f>M7476/H7474</f>
        <v>1</v>
      </c>
    </row>
    <row r="7475" ht="22.5" customHeight="1">
      <c r="A7475" s="78"/>
      <c r="B7475" s="34"/>
      <c r="C7475" s="13"/>
      <c r="D7475" s="20"/>
      <c r="E7475" s="29"/>
      <c r="F7475" s="20"/>
      <c r="G7475" s="20"/>
      <c r="H7475" s="29"/>
      <c r="I7475" s="20"/>
      <c r="J7475" s="13" t="s">
        <v>127</v>
      </c>
      <c r="K7475" s="17" t="n">
        <v>19698</v>
      </c>
      <c r="L7475" s="15" t="n">
        <v>5258</v>
      </c>
      <c r="M7475" s="17" t="n">
        <v>160</v>
      </c>
      <c r="N7475" s="12" t="n">
        <v>0.002</v>
      </c>
      <c r="O7475" s="12" t="n">
        <v>0.15</v>
      </c>
      <c r="P7475" s="12" t="n">
        <v>24</v>
      </c>
      <c r="Q7475" s="26"/>
      <c r="R7475" s="4" t="s">
        <v>201</v>
      </c>
    </row>
    <row r="7476" ht="22.5" customHeight="1">
      <c r="A7476" s="78"/>
      <c r="B7476" s="34"/>
      <c r="C7476" s="13"/>
      <c r="D7476" s="20"/>
      <c r="E7476" s="29"/>
      <c r="F7476" s="20"/>
      <c r="G7476" s="20"/>
      <c r="H7476" s="29"/>
      <c r="I7476" s="20"/>
      <c r="J7476" s="13" t="s">
        <v>128</v>
      </c>
      <c r="K7476" s="17" t="n">
        <v>28711</v>
      </c>
      <c r="L7476" s="15" t="n">
        <v>8882</v>
      </c>
      <c r="M7476" s="17" t="n">
        <v>160</v>
      </c>
      <c r="N7476" s="12" t="n">
        <v>0.003</v>
      </c>
      <c r="O7476" s="12" t="n">
        <v>0.15</v>
      </c>
      <c r="P7476" s="12" t="n">
        <v>24</v>
      </c>
      <c r="Q7476" s="26"/>
    </row>
    <row r="7477" ht="22.5" customHeight="1">
      <c r="A7477" s="78"/>
      <c r="B7477" s="34"/>
      <c r="C7477" s="13" t="n">
        <v>10765365</v>
      </c>
      <c r="D7477" s="13" t="s">
        <v>75</v>
      </c>
      <c r="E7477" s="14" t="s">
        <v>71</v>
      </c>
      <c r="F7477" s="13" t="s">
        <v>15</v>
      </c>
      <c r="G7477" s="21" t="n">
        <v>0.19</v>
      </c>
      <c r="H7477" s="14" t="n">
        <v>100</v>
      </c>
      <c r="I7477" s="21" t="n">
        <f>G7477*H7477*7</f>
        <v>133</v>
      </c>
      <c r="J7477" s="13" t="s">
        <v>126</v>
      </c>
      <c r="K7477" s="17" t="n">
        <v>7281</v>
      </c>
      <c r="L7477" s="17" t="n">
        <v>70</v>
      </c>
      <c r="M7477" s="17" t="n">
        <v>4</v>
      </c>
      <c r="N7477" s="12" t="n">
        <v>0.01</v>
      </c>
      <c r="O7477" s="12" t="n">
        <v>0.183</v>
      </c>
      <c r="P7477" s="12" t="n">
        <v>0.73</v>
      </c>
      <c r="Q7477" s="23" t="n">
        <f>M7479/H7477</f>
        <v>0.74</v>
      </c>
    </row>
    <row r="7478" ht="22.5" customHeight="1">
      <c r="A7478" s="78"/>
      <c r="B7478" s="34"/>
      <c r="C7478" s="13"/>
      <c r="D7478" s="20"/>
      <c r="E7478" s="29"/>
      <c r="F7478" s="20"/>
      <c r="G7478" s="20"/>
      <c r="H7478" s="29"/>
      <c r="I7478" s="20"/>
      <c r="J7478" s="13" t="s">
        <v>127</v>
      </c>
      <c r="K7478" s="17" t="n">
        <v>46260</v>
      </c>
      <c r="L7478" s="15" t="n">
        <v>699</v>
      </c>
      <c r="M7478" s="17" t="n">
        <v>56</v>
      </c>
      <c r="N7478" s="12" t="n">
        <v>0.01</v>
      </c>
      <c r="O7478" s="12" t="n">
        <v>0.182</v>
      </c>
      <c r="P7478" s="12" t="n">
        <v>10.19</v>
      </c>
      <c r="Q7478" s="26"/>
    </row>
    <row r="7479" ht="22.5" customHeight="1">
      <c r="A7479" s="78"/>
      <c r="B7479" s="34"/>
      <c r="C7479" s="13"/>
      <c r="D7479" s="20"/>
      <c r="E7479" s="29"/>
      <c r="F7479" s="20"/>
      <c r="G7479" s="20"/>
      <c r="H7479" s="29"/>
      <c r="I7479" s="20"/>
      <c r="J7479" s="13" t="s">
        <v>128</v>
      </c>
      <c r="K7479" s="17" t="n">
        <v>150873</v>
      </c>
      <c r="L7479" s="15" t="n">
        <v>1466</v>
      </c>
      <c r="M7479" s="17" t="n">
        <v>74</v>
      </c>
      <c r="N7479" s="12" t="n">
        <v>0.009</v>
      </c>
      <c r="O7479" s="12" t="n">
        <v>0.181</v>
      </c>
      <c r="P7479" s="12" t="n">
        <v>13.38</v>
      </c>
      <c r="Q7479" s="26"/>
    </row>
    <row r="7480" ht="22.5" customHeight="1">
      <c r="A7480" s="78"/>
      <c r="B7480" s="34"/>
      <c r="C7480" s="13" t="n">
        <v>11079953</v>
      </c>
      <c r="D7480" s="13" t="s">
        <v>72</v>
      </c>
      <c r="E7480" s="14" t="s">
        <v>36</v>
      </c>
      <c r="F7480" s="13" t="s">
        <v>15</v>
      </c>
      <c r="G7480" s="21" t="n">
        <v>0.8</v>
      </c>
      <c r="H7480" s="14" t="n">
        <v>100</v>
      </c>
      <c r="I7480" s="21" t="n">
        <f>G7480*H7480*7</f>
        <v>560</v>
      </c>
      <c r="J7480" s="13" t="s">
        <v>126</v>
      </c>
      <c r="K7480" s="17" t="n">
        <v>3</v>
      </c>
      <c r="L7480" s="17" t="n">
        <v>1</v>
      </c>
      <c r="M7480" s="17" t="n">
        <v>0</v>
      </c>
      <c r="N7480" s="12" t="n">
        <v>0</v>
      </c>
      <c r="O7480" s="12" t="n">
        <v>0</v>
      </c>
      <c r="P7480" s="12" t="n">
        <v>0</v>
      </c>
      <c r="Q7480" s="23" t="n">
        <f>M7482/H7480</f>
        <v>0</v>
      </c>
    </row>
    <row r="7481" ht="22.5" customHeight="1">
      <c r="A7481" s="78"/>
      <c r="B7481" s="34"/>
      <c r="C7481" s="13"/>
      <c r="D7481" s="20"/>
      <c r="E7481" s="29"/>
      <c r="F7481" s="20"/>
      <c r="G7481" s="20"/>
      <c r="H7481" s="29"/>
      <c r="I7481" s="20"/>
      <c r="J7481" s="13" t="s">
        <v>127</v>
      </c>
      <c r="K7481" s="17" t="n">
        <v>11</v>
      </c>
      <c r="L7481" s="17" t="n">
        <v>3</v>
      </c>
      <c r="M7481" s="17" t="n">
        <v>0</v>
      </c>
      <c r="N7481" s="12" t="n">
        <v>0</v>
      </c>
      <c r="O7481" s="12" t="n">
        <v>0</v>
      </c>
      <c r="P7481" s="12" t="n">
        <v>0</v>
      </c>
      <c r="Q7481" s="26"/>
    </row>
    <row r="7482" ht="22.5" customHeight="1">
      <c r="A7482" s="78"/>
      <c r="B7482" s="34"/>
      <c r="C7482" s="13"/>
      <c r="D7482" s="20"/>
      <c r="E7482" s="29"/>
      <c r="F7482" s="20"/>
      <c r="G7482" s="20"/>
      <c r="H7482" s="29"/>
      <c r="I7482" s="20"/>
      <c r="J7482" s="13" t="s">
        <v>128</v>
      </c>
      <c r="K7482" s="17" t="n">
        <v>25</v>
      </c>
      <c r="L7482" s="17" t="n">
        <v>6</v>
      </c>
      <c r="M7482" s="17" t="n">
        <v>0</v>
      </c>
      <c r="N7482" s="12" t="n">
        <v>0</v>
      </c>
      <c r="O7482" s="12" t="n">
        <v>0</v>
      </c>
      <c r="P7482" s="12" t="n">
        <v>0</v>
      </c>
      <c r="Q7482" s="26"/>
    </row>
    <row r="7483" ht="22.5" customHeight="1">
      <c r="A7483" s="78"/>
      <c r="B7483" s="34"/>
      <c r="C7483" s="13" t="n">
        <v>11079265</v>
      </c>
      <c r="D7483" s="13" t="s">
        <v>101</v>
      </c>
      <c r="E7483" s="14" t="s">
        <v>11</v>
      </c>
      <c r="F7483" s="13" t="s">
        <v>30</v>
      </c>
      <c r="G7483" s="21" t="n">
        <v>0.3</v>
      </c>
      <c r="H7483" s="14" t="n">
        <v>100</v>
      </c>
      <c r="I7483" s="21" t="n">
        <f>G7483*H7483*7</f>
        <v>210</v>
      </c>
      <c r="J7483" s="13" t="s">
        <v>126</v>
      </c>
      <c r="K7483" s="17" t="n">
        <v>5</v>
      </c>
      <c r="L7483" s="17" t="n">
        <v>0</v>
      </c>
      <c r="M7483" s="17" t="n">
        <v>0</v>
      </c>
      <c r="N7483" s="12" t="n">
        <v>0</v>
      </c>
      <c r="O7483" s="12" t="n">
        <v>0</v>
      </c>
      <c r="P7483" s="12" t="n">
        <v>0</v>
      </c>
      <c r="Q7483" s="23" t="n">
        <f>M7485/H7483</f>
        <v>0</v>
      </c>
    </row>
    <row r="7484" ht="22.5" customHeight="1">
      <c r="A7484" s="78"/>
      <c r="B7484" s="34"/>
      <c r="C7484" s="13"/>
      <c r="D7484" s="20"/>
      <c r="E7484" s="29"/>
      <c r="F7484" s="20"/>
      <c r="G7484" s="20"/>
      <c r="H7484" s="29"/>
      <c r="I7484" s="20"/>
      <c r="J7484" s="13" t="s">
        <v>127</v>
      </c>
      <c r="K7484" s="17" t="n">
        <v>5</v>
      </c>
      <c r="L7484" s="17" t="n">
        <v>0</v>
      </c>
      <c r="M7484" s="17" t="n">
        <v>0</v>
      </c>
      <c r="N7484" s="12" t="n">
        <v>0</v>
      </c>
      <c r="O7484" s="12" t="n">
        <v>0</v>
      </c>
      <c r="P7484" s="12" t="n">
        <v>0</v>
      </c>
      <c r="Q7484" s="26"/>
      <c r="R7484" s="4" t="s">
        <v>199</v>
      </c>
    </row>
    <row r="7485" ht="22.5" customHeight="1">
      <c r="A7485" s="78"/>
      <c r="B7485" s="34"/>
      <c r="C7485" s="13"/>
      <c r="D7485" s="20"/>
      <c r="E7485" s="29"/>
      <c r="F7485" s="20"/>
      <c r="G7485" s="20"/>
      <c r="H7485" s="29"/>
      <c r="I7485" s="20"/>
      <c r="J7485" s="13" t="s">
        <v>128</v>
      </c>
      <c r="K7485" s="17" t="n">
        <v>5</v>
      </c>
      <c r="L7485" s="17" t="n">
        <v>0</v>
      </c>
      <c r="M7485" s="17" t="n">
        <v>0</v>
      </c>
      <c r="N7485" s="12" t="n">
        <v>0</v>
      </c>
      <c r="O7485" s="12" t="n">
        <v>0</v>
      </c>
      <c r="P7485" s="12" t="n">
        <v>0</v>
      </c>
      <c r="Q7485" s="26"/>
    </row>
    <row r="7486" ht="22.5" customHeight="1">
      <c r="A7486" s="78"/>
      <c r="B7486" s="34"/>
      <c r="C7486" s="13" t="n">
        <v>9535696</v>
      </c>
      <c r="D7486" s="13" t="s">
        <v>97</v>
      </c>
      <c r="E7486" s="14" t="s">
        <v>36</v>
      </c>
      <c r="F7486" s="13" t="s">
        <v>15</v>
      </c>
      <c r="G7486" s="21" t="n">
        <v>0.1</v>
      </c>
      <c r="H7486" s="14" t="n">
        <v>100</v>
      </c>
      <c r="I7486" s="21" t="n">
        <f>G7486*H7486*7</f>
        <v>70</v>
      </c>
      <c r="J7486" s="13" t="s">
        <v>126</v>
      </c>
      <c r="K7486" s="17" t="n">
        <v>625</v>
      </c>
      <c r="L7486" s="17" t="n">
        <v>8</v>
      </c>
      <c r="M7486" s="17" t="n">
        <v>0</v>
      </c>
      <c r="N7486" s="12" t="n">
        <v>0</v>
      </c>
      <c r="O7486" s="12" t="n">
        <v>0</v>
      </c>
      <c r="P7486" s="12" t="n">
        <v>0</v>
      </c>
      <c r="Q7486" s="23" t="n">
        <f>M7488/H7486</f>
        <v>0</v>
      </c>
    </row>
    <row r="7487" ht="22.5" customHeight="1">
      <c r="A7487" s="78"/>
      <c r="B7487" s="34"/>
      <c r="C7487" s="13"/>
      <c r="D7487" s="20"/>
      <c r="E7487" s="29"/>
      <c r="F7487" s="20"/>
      <c r="G7487" s="20"/>
      <c r="H7487" s="29"/>
      <c r="I7487" s="20"/>
      <c r="J7487" s="13" t="s">
        <v>127</v>
      </c>
      <c r="K7487" s="17" t="n">
        <v>18523</v>
      </c>
      <c r="L7487" s="15" t="n">
        <v>223</v>
      </c>
      <c r="M7487" s="17" t="n">
        <v>0</v>
      </c>
      <c r="N7487" s="12" t="n">
        <v>0</v>
      </c>
      <c r="O7487" s="12" t="n">
        <v>0</v>
      </c>
      <c r="P7487" s="12" t="n">
        <v>0</v>
      </c>
      <c r="Q7487" s="26"/>
    </row>
    <row r="7488" ht="22.5" customHeight="1">
      <c r="A7488" s="78"/>
      <c r="B7488" s="34"/>
      <c r="C7488" s="13"/>
      <c r="D7488" s="20"/>
      <c r="E7488" s="29"/>
      <c r="F7488" s="20"/>
      <c r="G7488" s="20"/>
      <c r="H7488" s="29"/>
      <c r="I7488" s="20"/>
      <c r="J7488" s="13" t="s">
        <v>128</v>
      </c>
      <c r="K7488" s="17" t="n">
        <v>24180</v>
      </c>
      <c r="L7488" s="15" t="n">
        <v>485</v>
      </c>
      <c r="M7488" s="17" t="n">
        <v>0</v>
      </c>
      <c r="N7488" s="12" t="n">
        <v>0</v>
      </c>
      <c r="O7488" s="12" t="n">
        <v>0</v>
      </c>
      <c r="P7488" s="12" t="n">
        <v>0</v>
      </c>
      <c r="Q7488" s="26"/>
    </row>
    <row r="7489" ht="22.5" customHeight="1">
      <c r="A7489" s="78"/>
      <c r="B7489" s="34"/>
      <c r="C7489" s="13" t="n">
        <v>11690181</v>
      </c>
      <c r="D7489" s="13" t="s">
        <v>76</v>
      </c>
      <c r="E7489" s="14" t="s">
        <v>14</v>
      </c>
      <c r="F7489" s="13" t="s">
        <v>15</v>
      </c>
      <c r="G7489" s="21" t="n">
        <v>0.45</v>
      </c>
      <c r="H7489" s="14" t="n">
        <v>500</v>
      </c>
      <c r="I7489" s="21" t="n">
        <f>G7489*H7489*7</f>
        <v>1575</v>
      </c>
      <c r="J7489" s="13" t="s">
        <v>126</v>
      </c>
      <c r="K7489" s="17" t="n">
        <v>539</v>
      </c>
      <c r="L7489" s="17" t="n">
        <v>10</v>
      </c>
      <c r="M7489" s="17" t="n">
        <v>1</v>
      </c>
      <c r="N7489" s="12" t="n">
        <v>0.042</v>
      </c>
      <c r="O7489" s="12" t="n">
        <v>0.42</v>
      </c>
      <c r="P7489" s="12" t="n">
        <v>0.42</v>
      </c>
      <c r="Q7489" s="23" t="n">
        <f>M7491/H7489</f>
        <v>1</v>
      </c>
    </row>
    <row r="7490" ht="22.5" customHeight="1">
      <c r="A7490" s="78"/>
      <c r="B7490" s="34"/>
      <c r="C7490" s="13"/>
      <c r="D7490" s="20"/>
      <c r="E7490" s="29"/>
      <c r="F7490" s="20"/>
      <c r="G7490" s="20"/>
      <c r="H7490" s="29"/>
      <c r="I7490" s="20"/>
      <c r="J7490" s="13" t="s">
        <v>127</v>
      </c>
      <c r="K7490" s="17" t="n">
        <v>305899</v>
      </c>
      <c r="L7490" s="15" t="n">
        <v>8819</v>
      </c>
      <c r="M7490" s="17" t="n">
        <v>389</v>
      </c>
      <c r="N7490" s="12" t="n">
        <v>0.024</v>
      </c>
      <c r="O7490" s="12" t="n">
        <v>0.42</v>
      </c>
      <c r="P7490" s="12" t="n">
        <v>163.38</v>
      </c>
      <c r="Q7490" s="26"/>
    </row>
    <row r="7491" ht="22.5" customHeight="1">
      <c r="A7491" s="78"/>
      <c r="B7491" s="34"/>
      <c r="C7491" s="13"/>
      <c r="D7491" s="20"/>
      <c r="E7491" s="29"/>
      <c r="F7491" s="20"/>
      <c r="G7491" s="20"/>
      <c r="H7491" s="29"/>
      <c r="I7491" s="20"/>
      <c r="J7491" s="13" t="s">
        <v>128</v>
      </c>
      <c r="K7491" s="17" t="n">
        <v>464160</v>
      </c>
      <c r="L7491" s="15" t="n">
        <v>18388</v>
      </c>
      <c r="M7491" s="17" t="n">
        <v>500</v>
      </c>
      <c r="N7491" s="12" t="n">
        <v>0.011</v>
      </c>
      <c r="O7491" s="12" t="n">
        <v>0.42</v>
      </c>
      <c r="P7491" s="12" t="n">
        <v>210.07</v>
      </c>
      <c r="Q7491" s="26"/>
    </row>
    <row r="7492" ht="22.5" customHeight="1">
      <c r="A7492" s="78"/>
      <c r="B7492" s="34"/>
      <c r="C7492" s="13" t="n">
        <v>11836152</v>
      </c>
      <c r="D7492" s="13" t="s">
        <v>73</v>
      </c>
      <c r="E7492" s="14" t="s">
        <v>36</v>
      </c>
      <c r="F7492" s="13" t="s">
        <v>15</v>
      </c>
      <c r="G7492" s="21" t="n">
        <v>0.09</v>
      </c>
      <c r="H7492" s="14" t="n">
        <v>100</v>
      </c>
      <c r="I7492" s="21" t="n">
        <f>G7492*H7492*7</f>
        <v>63</v>
      </c>
      <c r="J7492" s="13" t="s">
        <v>126</v>
      </c>
      <c r="K7492" s="17" t="n">
        <v>66</v>
      </c>
      <c r="L7492" s="15" t="n">
        <v>7</v>
      </c>
      <c r="M7492" s="17" t="n">
        <v>1</v>
      </c>
      <c r="N7492" s="12" t="n">
        <v>0.013</v>
      </c>
      <c r="O7492" s="12" t="n">
        <v>0.09</v>
      </c>
      <c r="P7492" s="12" t="n">
        <v>0.09</v>
      </c>
      <c r="Q7492" s="23" t="n">
        <f>M7494/H7492</f>
        <v>0.03</v>
      </c>
    </row>
    <row r="7493" ht="22.5" customHeight="1">
      <c r="A7493" s="78"/>
      <c r="B7493" s="34"/>
      <c r="C7493" s="13"/>
      <c r="D7493" s="20"/>
      <c r="E7493" s="29"/>
      <c r="F7493" s="20"/>
      <c r="G7493" s="20"/>
      <c r="H7493" s="29"/>
      <c r="I7493" s="20"/>
      <c r="J7493" s="13" t="s">
        <v>127</v>
      </c>
      <c r="K7493" s="17" t="n">
        <v>763</v>
      </c>
      <c r="L7493" s="15" t="n">
        <v>88</v>
      </c>
      <c r="M7493" s="17" t="n">
        <v>0</v>
      </c>
      <c r="N7493" s="12" t="n">
        <v>0</v>
      </c>
      <c r="O7493" s="12" t="n">
        <v>0</v>
      </c>
      <c r="P7493" s="12" t="n">
        <v>0</v>
      </c>
      <c r="Q7493" s="26"/>
    </row>
    <row r="7494" ht="22.5" customHeight="1">
      <c r="A7494" s="78"/>
      <c r="B7494" s="34"/>
      <c r="C7494" s="13"/>
      <c r="D7494" s="20"/>
      <c r="E7494" s="29"/>
      <c r="F7494" s="20"/>
      <c r="G7494" s="20"/>
      <c r="H7494" s="29"/>
      <c r="I7494" s="20"/>
      <c r="J7494" s="13" t="s">
        <v>128</v>
      </c>
      <c r="K7494" s="17" t="n">
        <v>1328</v>
      </c>
      <c r="L7494" s="15" t="n">
        <v>185</v>
      </c>
      <c r="M7494" s="17" t="n">
        <v>3</v>
      </c>
      <c r="N7494" s="12" t="n">
        <v>0.001</v>
      </c>
      <c r="O7494" s="12" t="n">
        <v>0.09</v>
      </c>
      <c r="P7494" s="12" t="n">
        <v>0.27</v>
      </c>
      <c r="Q7494" s="26"/>
    </row>
    <row r="7495" ht="22.5" customHeight="1">
      <c r="A7495" s="78"/>
      <c r="B7495" s="34"/>
      <c r="C7495" s="13" t="n">
        <v>11862336</v>
      </c>
      <c r="D7495" s="13" t="s">
        <v>69</v>
      </c>
      <c r="E7495" s="14" t="s">
        <v>42</v>
      </c>
      <c r="F7495" s="13" t="s">
        <v>15</v>
      </c>
      <c r="G7495" s="21" t="n">
        <v>0.1</v>
      </c>
      <c r="H7495" s="14" t="n">
        <v>100</v>
      </c>
      <c r="I7495" s="21" t="n">
        <f>G7495*H7495*7</f>
        <v>70</v>
      </c>
      <c r="J7495" s="13" t="s">
        <v>126</v>
      </c>
      <c r="K7495" s="17" t="n">
        <v>8</v>
      </c>
      <c r="L7495" s="17" t="n">
        <v>6</v>
      </c>
      <c r="M7495" s="17" t="n">
        <v>0</v>
      </c>
      <c r="N7495" s="12" t="n">
        <v>0</v>
      </c>
      <c r="O7495" s="12" t="n">
        <v>0</v>
      </c>
      <c r="P7495" s="12" t="n">
        <v>0</v>
      </c>
      <c r="Q7495" s="23" t="n">
        <f>M7497/H7495</f>
        <v>0.01</v>
      </c>
    </row>
    <row r="7496" ht="22.5" customHeight="1">
      <c r="A7496" s="78"/>
      <c r="B7496" s="34"/>
      <c r="C7496" s="13"/>
      <c r="D7496" s="20"/>
      <c r="E7496" s="29"/>
      <c r="F7496" s="20"/>
      <c r="G7496" s="20"/>
      <c r="H7496" s="29"/>
      <c r="I7496" s="20"/>
      <c r="J7496" s="13" t="s">
        <v>127</v>
      </c>
      <c r="K7496" s="17" t="n">
        <v>396</v>
      </c>
      <c r="L7496" s="15" t="n">
        <v>155</v>
      </c>
      <c r="M7496" s="17" t="n">
        <v>0</v>
      </c>
      <c r="N7496" s="12" t="n">
        <v>0</v>
      </c>
      <c r="O7496" s="12" t="n">
        <v>0</v>
      </c>
      <c r="P7496" s="12" t="n">
        <v>0</v>
      </c>
      <c r="Q7496" s="26"/>
    </row>
    <row r="7497" ht="22.5" customHeight="1">
      <c r="A7497" s="78"/>
      <c r="B7497" s="34"/>
      <c r="C7497" s="13"/>
      <c r="D7497" s="20"/>
      <c r="E7497" s="29"/>
      <c r="F7497" s="20"/>
      <c r="G7497" s="20"/>
      <c r="H7497" s="29"/>
      <c r="I7497" s="20"/>
      <c r="J7497" s="13" t="s">
        <v>128</v>
      </c>
      <c r="K7497" s="17" t="n">
        <v>732</v>
      </c>
      <c r="L7497" s="15" t="n">
        <v>157</v>
      </c>
      <c r="M7497" s="17" t="n">
        <v>1</v>
      </c>
      <c r="N7497" s="12" t="n">
        <v>0.001</v>
      </c>
      <c r="O7497" s="12" t="n">
        <v>0.1</v>
      </c>
      <c r="P7497" s="12" t="n">
        <v>0.1</v>
      </c>
      <c r="Q7497" s="26"/>
    </row>
    <row r="7498" ht="22.5" customHeight="1">
      <c r="A7498" s="78"/>
      <c r="B7498" s="34"/>
      <c r="C7498" s="13" t="n">
        <v>11924259</v>
      </c>
      <c r="D7498" s="13" t="s">
        <v>77</v>
      </c>
      <c r="E7498" s="14" t="s">
        <v>36</v>
      </c>
      <c r="F7498" s="13" t="s">
        <v>15</v>
      </c>
      <c r="G7498" s="21" t="n">
        <v>0.12</v>
      </c>
      <c r="H7498" s="14" t="n">
        <v>200</v>
      </c>
      <c r="I7498" s="21" t="n">
        <f>G7498*H7498*7</f>
        <v>168</v>
      </c>
      <c r="J7498" s="13" t="s">
        <v>126</v>
      </c>
      <c r="K7498" s="17" t="n">
        <v>631</v>
      </c>
      <c r="L7498" s="15" t="n">
        <v>45</v>
      </c>
      <c r="M7498" s="17" t="n">
        <v>1</v>
      </c>
      <c r="N7498" s="12" t="n">
        <v>0.003</v>
      </c>
      <c r="O7498" s="12" t="n">
        <v>0.12</v>
      </c>
      <c r="P7498" s="12" t="n">
        <v>0.12</v>
      </c>
      <c r="Q7498" s="23" t="n">
        <f>M7500/H7498</f>
        <v>0.34</v>
      </c>
    </row>
    <row r="7499" ht="22.5" customHeight="1">
      <c r="A7499" s="78"/>
      <c r="B7499" s="34"/>
      <c r="C7499" s="13"/>
      <c r="D7499" s="20"/>
      <c r="E7499" s="29"/>
      <c r="F7499" s="20"/>
      <c r="G7499" s="20"/>
      <c r="H7499" s="29"/>
      <c r="I7499" s="20"/>
      <c r="J7499" s="13" t="s">
        <v>127</v>
      </c>
      <c r="K7499" s="17" t="n">
        <v>44692</v>
      </c>
      <c r="L7499" s="15" t="n">
        <v>3886</v>
      </c>
      <c r="M7499" s="17" t="n">
        <v>31</v>
      </c>
      <c r="N7499" s="12" t="n">
        <v>0.001</v>
      </c>
      <c r="O7499" s="12" t="n">
        <v>0.12</v>
      </c>
      <c r="P7499" s="12" t="n">
        <v>3.72</v>
      </c>
      <c r="Q7499" s="26"/>
    </row>
    <row r="7500" ht="22.5" customHeight="1">
      <c r="A7500" s="78"/>
      <c r="B7500" s="34"/>
      <c r="C7500" s="13"/>
      <c r="D7500" s="20"/>
      <c r="E7500" s="29"/>
      <c r="F7500" s="20"/>
      <c r="G7500" s="20"/>
      <c r="H7500" s="29"/>
      <c r="I7500" s="20"/>
      <c r="J7500" s="13" t="s">
        <v>128</v>
      </c>
      <c r="K7500" s="17" t="n">
        <v>89396</v>
      </c>
      <c r="L7500" s="15" t="n">
        <v>8427</v>
      </c>
      <c r="M7500" s="17" t="n">
        <v>68</v>
      </c>
      <c r="N7500" s="12" t="n">
        <v>0.001</v>
      </c>
      <c r="O7500" s="12" t="n">
        <v>0.12</v>
      </c>
      <c r="P7500" s="12" t="n">
        <v>8.16</v>
      </c>
      <c r="Q7500" s="26"/>
    </row>
    <row r="7501" ht="22.5" customHeight="1">
      <c r="A7501" s="78"/>
      <c r="B7501" s="34"/>
      <c r="C7501" s="13" t="n">
        <v>11924419</v>
      </c>
      <c r="D7501" s="13" t="s">
        <v>77</v>
      </c>
      <c r="E7501" s="14" t="s">
        <v>36</v>
      </c>
      <c r="F7501" s="13" t="s">
        <v>26</v>
      </c>
      <c r="G7501" s="21" t="n">
        <v>0.12</v>
      </c>
      <c r="H7501" s="14" t="n">
        <v>100</v>
      </c>
      <c r="I7501" s="21" t="n">
        <f>G7501*H7501*7</f>
        <v>84</v>
      </c>
      <c r="J7501" s="13" t="s">
        <v>126</v>
      </c>
      <c r="K7501" s="17" t="n">
        <v>50548</v>
      </c>
      <c r="L7501" s="15" t="n">
        <v>177</v>
      </c>
      <c r="M7501" s="17" t="n">
        <v>6</v>
      </c>
      <c r="N7501" s="12" t="n">
        <v>0</v>
      </c>
      <c r="O7501" s="12" t="n">
        <v>0</v>
      </c>
      <c r="P7501" s="12" t="n">
        <v>0.35</v>
      </c>
      <c r="Q7501" s="23" t="n">
        <f>M7503/H7501</f>
        <v>0.35</v>
      </c>
    </row>
    <row r="7502" ht="22.5" customHeight="1">
      <c r="A7502" s="78"/>
      <c r="B7502" s="34"/>
      <c r="C7502" s="13"/>
      <c r="D7502" s="20"/>
      <c r="E7502" s="29"/>
      <c r="F7502" s="20"/>
      <c r="G7502" s="20"/>
      <c r="H7502" s="29"/>
      <c r="I7502" s="20"/>
      <c r="J7502" s="13" t="s">
        <v>127</v>
      </c>
      <c r="K7502" s="17" t="n">
        <v>104616</v>
      </c>
      <c r="L7502" s="15" t="n">
        <v>450</v>
      </c>
      <c r="M7502" s="17" t="n">
        <v>15</v>
      </c>
      <c r="N7502" s="12" t="n">
        <v>0</v>
      </c>
      <c r="O7502" s="12" t="n">
        <v>0.14</v>
      </c>
      <c r="P7502" s="12" t="n">
        <v>2.1</v>
      </c>
      <c r="Q7502" s="26"/>
    </row>
    <row r="7503" ht="22.5" customHeight="1">
      <c r="A7503" s="78"/>
      <c r="B7503" s="34"/>
      <c r="C7503" s="13"/>
      <c r="D7503" s="20"/>
      <c r="E7503" s="29"/>
      <c r="F7503" s="20"/>
      <c r="G7503" s="20"/>
      <c r="H7503" s="29"/>
      <c r="I7503" s="20"/>
      <c r="J7503" s="13" t="s">
        <v>128</v>
      </c>
      <c r="K7503" s="17" t="n">
        <v>202825</v>
      </c>
      <c r="L7503" s="15" t="n">
        <v>1629</v>
      </c>
      <c r="M7503" s="17" t="n">
        <v>35</v>
      </c>
      <c r="N7503" s="12" t="n">
        <v>0</v>
      </c>
      <c r="O7503" s="12" t="n">
        <v>0.11</v>
      </c>
      <c r="P7503" s="12" t="n">
        <v>3.7</v>
      </c>
      <c r="Q7503" s="26"/>
    </row>
    <row r="7504" ht="22.5" customHeight="1">
      <c r="A7504" s="78"/>
      <c r="B7504" s="76" t="s">
        <v>138</v>
      </c>
      <c r="C7504" s="13" t="n">
        <v>6395488</v>
      </c>
      <c r="D7504" s="13" t="s">
        <v>39</v>
      </c>
      <c r="E7504" s="14" t="s">
        <v>14</v>
      </c>
      <c r="F7504" s="13" t="s">
        <v>15</v>
      </c>
      <c r="G7504" s="21" t="n">
        <v>0.3</v>
      </c>
      <c r="H7504" s="13" t="n">
        <v>200</v>
      </c>
      <c r="I7504" s="21" t="n">
        <f>G7504*H7504*7</f>
        <v>420</v>
      </c>
      <c r="J7504" s="13" t="s">
        <v>126</v>
      </c>
      <c r="K7504" s="15" t="n">
        <v>31</v>
      </c>
      <c r="L7504" s="15" t="n">
        <v>3</v>
      </c>
      <c r="M7504" s="16" t="n">
        <v>0</v>
      </c>
      <c r="N7504" s="12" t="n">
        <v>0</v>
      </c>
      <c r="O7504" s="12" t="n">
        <v>0</v>
      </c>
      <c r="P7504" s="12" t="n">
        <v>0</v>
      </c>
      <c r="Q7504" s="23" t="n">
        <f>M7506/H7504</f>
        <v>1</v>
      </c>
    </row>
    <row r="7505" ht="22.5" customHeight="1">
      <c r="A7505" s="78"/>
      <c r="B7505" s="34"/>
      <c r="C7505" s="13"/>
      <c r="D7505" s="20"/>
      <c r="E7505" s="29"/>
      <c r="F7505" s="20"/>
      <c r="G7505" s="20"/>
      <c r="H7505" s="20"/>
      <c r="I7505" s="20"/>
      <c r="J7505" s="13" t="s">
        <v>127</v>
      </c>
      <c r="K7505" s="15" t="n">
        <v>35100</v>
      </c>
      <c r="L7505" s="15" t="n">
        <v>14260</v>
      </c>
      <c r="M7505" s="11" t="n">
        <v>200</v>
      </c>
      <c r="N7505" s="12" t="n">
        <v>0.004</v>
      </c>
      <c r="O7505" s="12" t="n">
        <v>0.3</v>
      </c>
      <c r="P7505" s="12" t="n">
        <v>60</v>
      </c>
      <c r="Q7505" s="26"/>
    </row>
    <row r="7506" ht="22.5" customHeight="1">
      <c r="A7506" s="78"/>
      <c r="B7506" s="34"/>
      <c r="C7506" s="13"/>
      <c r="D7506" s="20"/>
      <c r="E7506" s="29"/>
      <c r="F7506" s="20"/>
      <c r="G7506" s="20"/>
      <c r="H7506" s="20"/>
      <c r="I7506" s="20"/>
      <c r="J7506" s="13" t="s">
        <v>128</v>
      </c>
      <c r="K7506" s="15" t="n">
        <v>38199</v>
      </c>
      <c r="L7506" s="15" t="n">
        <v>14931</v>
      </c>
      <c r="M7506" s="11" t="n">
        <v>200</v>
      </c>
      <c r="N7506" s="12" t="n">
        <v>0.004</v>
      </c>
      <c r="O7506" s="12" t="n">
        <v>0.3</v>
      </c>
      <c r="P7506" s="12" t="n">
        <v>60</v>
      </c>
      <c r="Q7506" s="26"/>
    </row>
    <row r="7507" ht="22.5" customHeight="1">
      <c r="A7507" s="78"/>
      <c r="B7507" s="34"/>
      <c r="C7507" s="13" t="n">
        <v>8291713</v>
      </c>
      <c r="D7507" s="13" t="s">
        <v>40</v>
      </c>
      <c r="E7507" s="14" t="s">
        <v>14</v>
      </c>
      <c r="F7507" s="13" t="s">
        <v>15</v>
      </c>
      <c r="G7507" s="21" t="n">
        <v>0.14</v>
      </c>
      <c r="H7507" s="13" t="n">
        <v>2000</v>
      </c>
      <c r="I7507" s="21" t="n">
        <f>G7507*H7507*7</f>
        <v>1960</v>
      </c>
      <c r="J7507" s="13" t="s">
        <v>126</v>
      </c>
      <c r="K7507" s="15" t="n">
        <v>118</v>
      </c>
      <c r="L7507" s="15" t="n">
        <v>14</v>
      </c>
      <c r="M7507" s="16" t="n">
        <v>3</v>
      </c>
      <c r="N7507" s="12" t="n">
        <v>0.03</v>
      </c>
      <c r="O7507" s="12" t="n">
        <v>0.138</v>
      </c>
      <c r="P7507" s="12" t="n">
        <v>0.415</v>
      </c>
      <c r="Q7507" s="23" t="n">
        <f>M7509/H7507</f>
        <v>0.75</v>
      </c>
    </row>
    <row r="7508" ht="22.5" customHeight="1">
      <c r="A7508" s="78"/>
      <c r="B7508" s="34"/>
      <c r="C7508" s="13"/>
      <c r="D7508" s="20"/>
      <c r="E7508" s="29"/>
      <c r="F7508" s="20"/>
      <c r="G7508" s="20"/>
      <c r="H7508" s="20"/>
      <c r="I7508" s="20"/>
      <c r="J7508" s="13" t="s">
        <v>127</v>
      </c>
      <c r="K7508" s="15" t="n">
        <v>47138</v>
      </c>
      <c r="L7508" s="15" t="n">
        <v>18199</v>
      </c>
      <c r="M7508" s="15" t="n">
        <v>668</v>
      </c>
      <c r="N7508" s="12" t="n">
        <v>0.005</v>
      </c>
      <c r="O7508" s="12" t="n">
        <v>0.136</v>
      </c>
      <c r="P7508" s="12" t="n">
        <v>90.695</v>
      </c>
      <c r="Q7508" s="26"/>
    </row>
    <row r="7509" ht="22.5" customHeight="1">
      <c r="A7509" s="78"/>
      <c r="B7509" s="34"/>
      <c r="C7509" s="13"/>
      <c r="D7509" s="20"/>
      <c r="E7509" s="29"/>
      <c r="F7509" s="20"/>
      <c r="G7509" s="20"/>
      <c r="H7509" s="20"/>
      <c r="I7509" s="20"/>
      <c r="J7509" s="13" t="s">
        <v>128</v>
      </c>
      <c r="K7509" s="15" t="n">
        <v>99373</v>
      </c>
      <c r="L7509" s="15" t="n">
        <v>37792</v>
      </c>
      <c r="M7509" s="15" t="n">
        <v>1500</v>
      </c>
      <c r="N7509" s="12" t="n">
        <v>0.005</v>
      </c>
      <c r="O7509" s="12" t="n">
        <v>0.136</v>
      </c>
      <c r="P7509" s="12" t="n">
        <v>203.38</v>
      </c>
      <c r="Q7509" s="26"/>
    </row>
    <row r="7510" ht="22.5" customHeight="1">
      <c r="A7510" s="78"/>
      <c r="B7510" s="34"/>
      <c r="C7510" s="13" t="n">
        <v>8566541</v>
      </c>
      <c r="D7510" s="13" t="s">
        <v>79</v>
      </c>
      <c r="E7510" s="14" t="s">
        <v>14</v>
      </c>
      <c r="F7510" s="13" t="s">
        <v>26</v>
      </c>
      <c r="G7510" s="21" t="n">
        <v>0.13</v>
      </c>
      <c r="H7510" s="13" t="n">
        <v>500</v>
      </c>
      <c r="I7510" s="21" t="n">
        <f>G7510*H7510*7</f>
        <v>455</v>
      </c>
      <c r="J7510" s="13" t="s">
        <v>126</v>
      </c>
      <c r="K7510" s="15" t="n">
        <v>18124</v>
      </c>
      <c r="L7510" s="15" t="n">
        <v>184</v>
      </c>
      <c r="M7510" s="16" t="n">
        <v>2</v>
      </c>
      <c r="N7510" s="12" t="n">
        <v>0.02</v>
      </c>
      <c r="O7510" s="12" t="n">
        <v>1.47</v>
      </c>
      <c r="P7510" s="12" t="n">
        <v>2.95</v>
      </c>
      <c r="Q7510" s="23" t="n">
        <f>M7512/H7510</f>
        <v>0.674</v>
      </c>
    </row>
    <row r="7511" ht="22.5" customHeight="1">
      <c r="A7511" s="78"/>
      <c r="B7511" s="34"/>
      <c r="C7511" s="13"/>
      <c r="D7511" s="20"/>
      <c r="E7511" s="29"/>
      <c r="F7511" s="20"/>
      <c r="G7511" s="20"/>
      <c r="H7511" s="20"/>
      <c r="I7511" s="20"/>
      <c r="J7511" s="13" t="s">
        <v>127</v>
      </c>
      <c r="K7511" s="15" t="n">
        <v>160537</v>
      </c>
      <c r="L7511" s="15" t="n">
        <v>1392</v>
      </c>
      <c r="M7511" s="16" t="n">
        <v>100</v>
      </c>
      <c r="N7511" s="12" t="n">
        <v>0.02</v>
      </c>
      <c r="O7511" s="12" t="n">
        <v>0.28</v>
      </c>
      <c r="P7511" s="12" t="n">
        <v>27.83</v>
      </c>
      <c r="Q7511" s="26"/>
    </row>
    <row r="7512" ht="22.5" customHeight="1">
      <c r="A7512" s="78"/>
      <c r="B7512" s="34"/>
      <c r="C7512" s="13"/>
      <c r="D7512" s="20"/>
      <c r="E7512" s="29"/>
      <c r="F7512" s="20"/>
      <c r="G7512" s="20"/>
      <c r="H7512" s="20"/>
      <c r="I7512" s="20"/>
      <c r="J7512" s="13" t="s">
        <v>128</v>
      </c>
      <c r="K7512" s="15" t="n">
        <v>296121</v>
      </c>
      <c r="L7512" s="15" t="n">
        <v>2612</v>
      </c>
      <c r="M7512" s="15" t="n">
        <v>337</v>
      </c>
      <c r="N7512" s="12" t="n">
        <v>0.02</v>
      </c>
      <c r="O7512" s="12" t="n">
        <v>0.16</v>
      </c>
      <c r="P7512" s="12" t="n">
        <v>54.95</v>
      </c>
      <c r="Q7512" s="26"/>
    </row>
    <row r="7513" ht="22.5" customHeight="1">
      <c r="A7513" s="78"/>
      <c r="B7513" s="34"/>
      <c r="C7513" s="13" t="n">
        <v>8566084</v>
      </c>
      <c r="D7513" s="13" t="s">
        <v>80</v>
      </c>
      <c r="E7513" s="14" t="s">
        <v>42</v>
      </c>
      <c r="F7513" s="13" t="s">
        <v>15</v>
      </c>
      <c r="G7513" s="21" t="n">
        <v>0.12</v>
      </c>
      <c r="H7513" s="13" t="n">
        <v>100</v>
      </c>
      <c r="I7513" s="21" t="n">
        <f>G7513*H7513*7</f>
        <v>84</v>
      </c>
      <c r="J7513" s="13" t="s">
        <v>126</v>
      </c>
      <c r="K7513" s="15" t="n">
        <v>670</v>
      </c>
      <c r="L7513" s="15" t="n">
        <v>188</v>
      </c>
      <c r="M7513" s="16" t="n">
        <v>1</v>
      </c>
      <c r="N7513" s="12" t="n">
        <v>0.001</v>
      </c>
      <c r="O7513" s="12" t="n">
        <v>0.12</v>
      </c>
      <c r="P7513" s="12" t="n">
        <v>0.12</v>
      </c>
      <c r="Q7513" s="23" t="n">
        <f>M7515/H7513</f>
        <v>1</v>
      </c>
    </row>
    <row r="7514" ht="22.5" customHeight="1">
      <c r="A7514" s="78"/>
      <c r="B7514" s="34"/>
      <c r="C7514" s="13"/>
      <c r="D7514" s="20"/>
      <c r="E7514" s="29"/>
      <c r="F7514" s="20"/>
      <c r="G7514" s="20"/>
      <c r="H7514" s="20"/>
      <c r="I7514" s="20"/>
      <c r="J7514" s="13" t="s">
        <v>127</v>
      </c>
      <c r="K7514" s="15" t="n">
        <v>43658</v>
      </c>
      <c r="L7514" s="15" t="n">
        <v>10309</v>
      </c>
      <c r="M7514" s="16" t="n">
        <v>100</v>
      </c>
      <c r="N7514" s="12" t="n">
        <v>0.001</v>
      </c>
      <c r="O7514" s="12" t="n">
        <v>0.12</v>
      </c>
      <c r="P7514" s="12" t="n">
        <v>12</v>
      </c>
      <c r="Q7514" s="26"/>
    </row>
    <row r="7515" ht="22.5" customHeight="1">
      <c r="A7515" s="78"/>
      <c r="B7515" s="34"/>
      <c r="C7515" s="13"/>
      <c r="D7515" s="20"/>
      <c r="E7515" s="29"/>
      <c r="F7515" s="20"/>
      <c r="G7515" s="20"/>
      <c r="H7515" s="20"/>
      <c r="I7515" s="20"/>
      <c r="J7515" s="13" t="s">
        <v>128</v>
      </c>
      <c r="K7515" s="15" t="n">
        <v>58223</v>
      </c>
      <c r="L7515" s="15" t="n">
        <v>12242</v>
      </c>
      <c r="M7515" s="16" t="n">
        <v>100</v>
      </c>
      <c r="N7515" s="12" t="n">
        <v>0.001</v>
      </c>
      <c r="O7515" s="12" t="n">
        <v>0.12</v>
      </c>
      <c r="P7515" s="12" t="n">
        <v>12</v>
      </c>
      <c r="Q7515" s="26"/>
    </row>
    <row r="7516" ht="22.5" customHeight="1">
      <c r="A7516" s="78"/>
      <c r="B7516" s="34"/>
      <c r="C7516" s="13" t="n">
        <v>2937658</v>
      </c>
      <c r="D7516" s="13" t="s">
        <v>81</v>
      </c>
      <c r="E7516" s="14" t="s">
        <v>14</v>
      </c>
      <c r="F7516" s="13" t="s">
        <v>15</v>
      </c>
      <c r="G7516" s="21" t="n">
        <v>0.15</v>
      </c>
      <c r="H7516" s="13" t="n">
        <v>100</v>
      </c>
      <c r="I7516" s="21" t="n">
        <f>G7516*H7516*7</f>
        <v>105</v>
      </c>
      <c r="J7516" s="13" t="s">
        <v>126</v>
      </c>
      <c r="K7516" s="15" t="s">
        <v>139</v>
      </c>
      <c r="L7516" s="15"/>
      <c r="M7516" s="16"/>
      <c r="N7516" s="12"/>
      <c r="O7516" s="12"/>
      <c r="P7516" s="12"/>
      <c r="Q7516" s="23" t="n">
        <f>M7518/H7516</f>
        <v>1</v>
      </c>
    </row>
    <row r="7517" ht="22.5" customHeight="1">
      <c r="A7517" s="78"/>
      <c r="B7517" s="34"/>
      <c r="C7517" s="13"/>
      <c r="D7517" s="20"/>
      <c r="E7517" s="29"/>
      <c r="F7517" s="20"/>
      <c r="G7517" s="20"/>
      <c r="H7517" s="20"/>
      <c r="I7517" s="20"/>
      <c r="J7517" s="13" t="s">
        <v>127</v>
      </c>
      <c r="K7517" s="15" t="n">
        <v>7095</v>
      </c>
      <c r="L7517" s="15" t="n">
        <v>3194</v>
      </c>
      <c r="M7517" s="16" t="n">
        <v>100</v>
      </c>
      <c r="N7517" s="12" t="n">
        <v>0.004</v>
      </c>
      <c r="O7517" s="12" t="n">
        <v>0.123</v>
      </c>
      <c r="P7517" s="12" t="n">
        <v>12.3</v>
      </c>
      <c r="Q7517" s="26"/>
    </row>
    <row r="7518" ht="22.5" customHeight="1">
      <c r="A7518" s="78"/>
      <c r="B7518" s="34"/>
      <c r="C7518" s="13"/>
      <c r="D7518" s="20"/>
      <c r="E7518" s="29"/>
      <c r="F7518" s="20"/>
      <c r="G7518" s="20"/>
      <c r="H7518" s="20"/>
      <c r="I7518" s="20"/>
      <c r="J7518" s="13" t="s">
        <v>128</v>
      </c>
      <c r="K7518" s="15" t="n">
        <v>7108</v>
      </c>
      <c r="L7518" s="15" t="n">
        <v>3202</v>
      </c>
      <c r="M7518" s="16" t="n">
        <v>100</v>
      </c>
      <c r="N7518" s="12" t="n">
        <v>0.004</v>
      </c>
      <c r="O7518" s="12" t="n">
        <v>0.123</v>
      </c>
      <c r="P7518" s="12" t="n">
        <v>12.3</v>
      </c>
      <c r="Q7518" s="26"/>
    </row>
    <row r="7519" ht="22.5" customHeight="1">
      <c r="A7519" s="78"/>
      <c r="B7519" s="34"/>
      <c r="C7519" s="13" t="n">
        <v>6706444</v>
      </c>
      <c r="D7519" s="13" t="s">
        <v>82</v>
      </c>
      <c r="E7519" s="14" t="s">
        <v>83</v>
      </c>
      <c r="F7519" s="13" t="s">
        <v>12</v>
      </c>
      <c r="G7519" s="21" t="n">
        <v>0.5</v>
      </c>
      <c r="H7519" s="13" t="n">
        <v>100</v>
      </c>
      <c r="I7519" s="21" t="n">
        <f>G7519*H7519*7</f>
        <v>350</v>
      </c>
      <c r="J7519" s="13" t="s">
        <v>126</v>
      </c>
      <c r="K7519" s="15" t="n">
        <v>5540</v>
      </c>
      <c r="L7519" s="15" t="n">
        <v>201</v>
      </c>
      <c r="M7519" s="16" t="n">
        <v>1</v>
      </c>
      <c r="N7519" s="12" t="n">
        <v>0.007</v>
      </c>
      <c r="O7519" s="12" t="n">
        <v>1.374</v>
      </c>
      <c r="P7519" s="12" t="n">
        <v>1.374</v>
      </c>
      <c r="Q7519" s="23" t="n">
        <f>M7521/H7519</f>
        <v>0.13</v>
      </c>
    </row>
    <row r="7520" ht="22.5" customHeight="1">
      <c r="A7520" s="78"/>
      <c r="B7520" s="34"/>
      <c r="C7520" s="13"/>
      <c r="D7520" s="20"/>
      <c r="E7520" s="29"/>
      <c r="F7520" s="20"/>
      <c r="G7520" s="20"/>
      <c r="H7520" s="20"/>
      <c r="I7520" s="20"/>
      <c r="J7520" s="13" t="s">
        <v>127</v>
      </c>
      <c r="K7520" s="15" t="n">
        <v>17236</v>
      </c>
      <c r="L7520" s="15" t="n">
        <v>1426</v>
      </c>
      <c r="M7520" s="16" t="n">
        <v>7</v>
      </c>
      <c r="N7520" s="12" t="n">
        <v>0.003</v>
      </c>
      <c r="O7520" s="12" t="n">
        <v>0.619</v>
      </c>
      <c r="P7520" s="12" t="n">
        <v>4.3328</v>
      </c>
      <c r="Q7520" s="26"/>
    </row>
    <row r="7521" ht="22.5" customHeight="1">
      <c r="A7521" s="78"/>
      <c r="B7521" s="34"/>
      <c r="C7521" s="13"/>
      <c r="D7521" s="20"/>
      <c r="E7521" s="29"/>
      <c r="F7521" s="20"/>
      <c r="G7521" s="20"/>
      <c r="H7521" s="20"/>
      <c r="I7521" s="20"/>
      <c r="J7521" s="13" t="s">
        <v>128</v>
      </c>
      <c r="K7521" s="15" t="n">
        <v>52002</v>
      </c>
      <c r="L7521" s="15" t="n">
        <v>7788</v>
      </c>
      <c r="M7521" s="16" t="n">
        <v>13</v>
      </c>
      <c r="N7521" s="12" t="n">
        <v>0.001</v>
      </c>
      <c r="O7521" s="12" t="n">
        <v>0.829</v>
      </c>
      <c r="P7521" s="12" t="n">
        <v>10.78</v>
      </c>
      <c r="Q7521" s="26"/>
    </row>
    <row r="7522" ht="22.5" customHeight="1">
      <c r="A7522" s="78"/>
      <c r="B7522" s="34"/>
      <c r="C7522" s="13" t="n">
        <v>5963354</v>
      </c>
      <c r="D7522" s="13" t="s">
        <v>82</v>
      </c>
      <c r="E7522" s="14" t="s">
        <v>83</v>
      </c>
      <c r="F7522" s="13" t="s">
        <v>15</v>
      </c>
      <c r="G7522" s="21" t="n">
        <v>0.55</v>
      </c>
      <c r="H7522" s="13" t="n">
        <v>500</v>
      </c>
      <c r="I7522" s="21" t="n">
        <f>G7522*H7522*7</f>
        <v>1925</v>
      </c>
      <c r="J7522" s="13" t="s">
        <v>126</v>
      </c>
      <c r="K7522" s="15" t="n">
        <v>2328</v>
      </c>
      <c r="L7522" s="15" t="n">
        <v>192</v>
      </c>
      <c r="M7522" s="16" t="n">
        <v>2</v>
      </c>
      <c r="N7522" s="12" t="n">
        <v>0.006</v>
      </c>
      <c r="O7522" s="12" t="n">
        <v>0.58</v>
      </c>
      <c r="P7522" s="12" t="n">
        <v>1.16</v>
      </c>
      <c r="Q7522" s="23" t="n">
        <f>M7524/H7522</f>
        <v>0.49</v>
      </c>
    </row>
    <row r="7523" ht="22.5" customHeight="1">
      <c r="A7523" s="78"/>
      <c r="B7523" s="34"/>
      <c r="C7523" s="13"/>
      <c r="D7523" s="20"/>
      <c r="E7523" s="29"/>
      <c r="F7523" s="20"/>
      <c r="G7523" s="20"/>
      <c r="H7523" s="20"/>
      <c r="I7523" s="20"/>
      <c r="J7523" s="13" t="s">
        <v>127</v>
      </c>
      <c r="K7523" s="15" t="n">
        <v>101135</v>
      </c>
      <c r="L7523" s="15" t="n">
        <v>21685</v>
      </c>
      <c r="M7523" s="16" t="n">
        <v>103</v>
      </c>
      <c r="N7523" s="12" t="n">
        <v>0.003</v>
      </c>
      <c r="O7523" s="12" t="n">
        <v>0.587</v>
      </c>
      <c r="P7523" s="12" t="n">
        <v>60.448</v>
      </c>
      <c r="Q7523" s="26"/>
    </row>
    <row r="7524" ht="22.5" customHeight="1">
      <c r="A7524" s="78"/>
      <c r="B7524" s="34"/>
      <c r="C7524" s="13"/>
      <c r="D7524" s="20"/>
      <c r="E7524" s="29"/>
      <c r="F7524" s="20"/>
      <c r="G7524" s="20"/>
      <c r="H7524" s="20"/>
      <c r="I7524" s="20"/>
      <c r="J7524" s="13" t="s">
        <v>128</v>
      </c>
      <c r="K7524" s="15" t="n">
        <v>246421</v>
      </c>
      <c r="L7524" s="15" t="n">
        <v>57601</v>
      </c>
      <c r="M7524" s="16" t="n">
        <v>245</v>
      </c>
      <c r="N7524" s="12" t="n">
        <v>0.002</v>
      </c>
      <c r="O7524" s="12" t="n">
        <v>0.585</v>
      </c>
      <c r="P7524" s="12" t="n">
        <v>143.396</v>
      </c>
      <c r="Q7524" s="26"/>
    </row>
    <row r="7525" ht="22.5" customHeight="1">
      <c r="A7525" s="78"/>
      <c r="B7525" s="34"/>
      <c r="C7525" s="13" t="n">
        <v>9686529</v>
      </c>
      <c r="D7525" s="13" t="s">
        <v>82</v>
      </c>
      <c r="E7525" s="14" t="s">
        <v>84</v>
      </c>
      <c r="F7525" s="13" t="s">
        <v>15</v>
      </c>
      <c r="G7525" s="21" t="n">
        <v>0.4</v>
      </c>
      <c r="H7525" s="13" t="n">
        <v>200</v>
      </c>
      <c r="I7525" s="21" t="n">
        <f>G7525*H7525*7</f>
        <v>560</v>
      </c>
      <c r="J7525" s="13" t="s">
        <v>126</v>
      </c>
      <c r="K7525" s="15" t="n">
        <v>320</v>
      </c>
      <c r="L7525" s="15" t="n">
        <v>115</v>
      </c>
      <c r="M7525" s="16" t="n">
        <v>0</v>
      </c>
      <c r="N7525" s="12" t="n">
        <v>0</v>
      </c>
      <c r="O7525" s="12" t="n">
        <v>0</v>
      </c>
      <c r="P7525" s="12" t="n">
        <v>0</v>
      </c>
      <c r="Q7525" s="23" t="n">
        <f>M7527/H7525</f>
        <v>0.195</v>
      </c>
    </row>
    <row r="7526" ht="22.5" customHeight="1">
      <c r="A7526" s="78"/>
      <c r="B7526" s="34"/>
      <c r="C7526" s="13"/>
      <c r="D7526" s="20"/>
      <c r="E7526" s="29"/>
      <c r="F7526" s="20"/>
      <c r="G7526" s="20"/>
      <c r="H7526" s="20"/>
      <c r="I7526" s="20"/>
      <c r="J7526" s="13" t="s">
        <v>127</v>
      </c>
      <c r="K7526" s="15" t="n">
        <v>18887</v>
      </c>
      <c r="L7526" s="15" t="n">
        <v>7399</v>
      </c>
      <c r="M7526" s="16" t="n">
        <v>25</v>
      </c>
      <c r="N7526" s="12" t="n">
        <v>0.002</v>
      </c>
      <c r="O7526" s="12" t="n">
        <v>0.5</v>
      </c>
      <c r="P7526" s="12" t="n">
        <v>12.5</v>
      </c>
      <c r="Q7526" s="26"/>
    </row>
    <row r="7527" ht="22.5" customHeight="1">
      <c r="A7527" s="78"/>
      <c r="B7527" s="34"/>
      <c r="C7527" s="13"/>
      <c r="D7527" s="20"/>
      <c r="E7527" s="29"/>
      <c r="F7527" s="20"/>
      <c r="G7527" s="20"/>
      <c r="H7527" s="20"/>
      <c r="I7527" s="20"/>
      <c r="J7527" s="13" t="s">
        <v>128</v>
      </c>
      <c r="K7527" s="15" t="n">
        <v>39515</v>
      </c>
      <c r="L7527" s="15" t="n">
        <v>13175</v>
      </c>
      <c r="M7527" s="16" t="n">
        <v>39</v>
      </c>
      <c r="N7527" s="12" t="n">
        <v>0.001</v>
      </c>
      <c r="O7527" s="12" t="n">
        <v>0.5</v>
      </c>
      <c r="P7527" s="12" t="n">
        <v>19.5</v>
      </c>
      <c r="Q7527" s="26"/>
    </row>
    <row r="7528" ht="22.5" customHeight="1">
      <c r="A7528" s="78"/>
      <c r="B7528" s="34"/>
      <c r="C7528" s="13" t="n">
        <v>5963400</v>
      </c>
      <c r="D7528" s="13" t="s">
        <v>82</v>
      </c>
      <c r="E7528" s="14" t="s">
        <v>85</v>
      </c>
      <c r="F7528" s="13" t="s">
        <v>15</v>
      </c>
      <c r="G7528" s="21" t="n">
        <v>0.2</v>
      </c>
      <c r="H7528" s="13" t="n">
        <v>100</v>
      </c>
      <c r="I7528" s="21" t="n">
        <f>G7528*H7528*7</f>
        <v>140</v>
      </c>
      <c r="J7528" s="13" t="s">
        <v>126</v>
      </c>
      <c r="K7528" s="15" t="n">
        <v>1242</v>
      </c>
      <c r="L7528" s="15" t="n">
        <v>130</v>
      </c>
      <c r="M7528" s="16" t="n">
        <v>3</v>
      </c>
      <c r="N7528" s="12" t="n">
        <v>0.011</v>
      </c>
      <c r="O7528" s="12" t="n">
        <v>0.467</v>
      </c>
      <c r="P7528" s="12" t="n">
        <v>1.4</v>
      </c>
      <c r="Q7528" s="23" t="n">
        <f>M7530/H7528</f>
        <v>1</v>
      </c>
    </row>
    <row r="7529" ht="22.5" customHeight="1">
      <c r="A7529" s="78"/>
      <c r="B7529" s="34"/>
      <c r="C7529" s="13"/>
      <c r="D7529" s="20"/>
      <c r="E7529" s="29"/>
      <c r="F7529" s="20"/>
      <c r="G7529" s="28"/>
      <c r="H7529" s="20"/>
      <c r="I7529" s="20"/>
      <c r="J7529" s="13" t="s">
        <v>127</v>
      </c>
      <c r="K7529" s="15" t="n">
        <v>23844</v>
      </c>
      <c r="L7529" s="15" t="n">
        <v>4173</v>
      </c>
      <c r="M7529" s="16" t="n">
        <v>65</v>
      </c>
      <c r="N7529" s="12" t="n">
        <v>0.006</v>
      </c>
      <c r="O7529" s="12" t="n">
        <v>0.354</v>
      </c>
      <c r="P7529" s="12" t="n">
        <v>23.03</v>
      </c>
      <c r="Q7529" s="26"/>
      <c r="R7529" s="4" t="s">
        <v>202</v>
      </c>
    </row>
    <row r="7530" ht="22.5" customHeight="1">
      <c r="A7530" s="78"/>
      <c r="B7530" s="34"/>
      <c r="C7530" s="13"/>
      <c r="D7530" s="20"/>
      <c r="E7530" s="29"/>
      <c r="F7530" s="20"/>
      <c r="G7530" s="28"/>
      <c r="H7530" s="20"/>
      <c r="I7530" s="20"/>
      <c r="J7530" s="13" t="s">
        <v>128</v>
      </c>
      <c r="K7530" s="15" t="n">
        <v>43248</v>
      </c>
      <c r="L7530" s="15" t="n">
        <v>7304</v>
      </c>
      <c r="M7530" s="16" t="n">
        <v>100</v>
      </c>
      <c r="N7530" s="12" t="n">
        <v>0.004</v>
      </c>
      <c r="O7530" s="12" t="n">
        <v>0.325</v>
      </c>
      <c r="P7530" s="12" t="n">
        <v>32.49</v>
      </c>
      <c r="Q7530" s="26"/>
    </row>
    <row r="7531" ht="22.5" customHeight="1">
      <c r="A7531" s="78"/>
      <c r="B7531" s="34"/>
      <c r="C7531" s="13" t="n">
        <v>10080665</v>
      </c>
      <c r="D7531" s="13" t="s">
        <v>82</v>
      </c>
      <c r="E7531" s="14" t="s">
        <v>86</v>
      </c>
      <c r="F7531" s="13" t="s">
        <v>15</v>
      </c>
      <c r="G7531" s="21" t="n">
        <v>0.38</v>
      </c>
      <c r="H7531" s="13" t="n">
        <v>40</v>
      </c>
      <c r="I7531" s="21" t="n">
        <f>G7531*H7531*7</f>
        <v>106.4</v>
      </c>
      <c r="J7531" s="13" t="s">
        <v>126</v>
      </c>
      <c r="K7531" s="15" t="s">
        <v>139</v>
      </c>
      <c r="L7531" s="15"/>
      <c r="M7531" s="16"/>
      <c r="N7531" s="12"/>
      <c r="O7531" s="12"/>
      <c r="P7531" s="12"/>
      <c r="Q7531" s="23" t="n">
        <f>M7533/H7531</f>
        <v>0.35</v>
      </c>
    </row>
    <row r="7532" ht="22.5" customHeight="1">
      <c r="A7532" s="78"/>
      <c r="B7532" s="34"/>
      <c r="C7532" s="13"/>
      <c r="D7532" s="20"/>
      <c r="E7532" s="29"/>
      <c r="F7532" s="20"/>
      <c r="G7532" s="28"/>
      <c r="H7532" s="20"/>
      <c r="I7532" s="20"/>
      <c r="J7532" s="13" t="s">
        <v>127</v>
      </c>
      <c r="K7532" s="15" t="n">
        <v>5739</v>
      </c>
      <c r="L7532" s="15" t="n">
        <v>1378</v>
      </c>
      <c r="M7532" s="16" t="n">
        <v>12</v>
      </c>
      <c r="N7532" s="12" t="n">
        <v>0.003</v>
      </c>
      <c r="O7532" s="12" t="n">
        <v>0.38</v>
      </c>
      <c r="P7532" s="12" t="n">
        <v>4.56</v>
      </c>
      <c r="Q7532" s="26"/>
    </row>
    <row r="7533" ht="22.5" customHeight="1">
      <c r="A7533" s="78"/>
      <c r="B7533" s="34"/>
      <c r="C7533" s="13"/>
      <c r="D7533" s="20"/>
      <c r="E7533" s="29"/>
      <c r="F7533" s="20"/>
      <c r="G7533" s="28"/>
      <c r="H7533" s="20"/>
      <c r="I7533" s="20"/>
      <c r="J7533" s="13" t="s">
        <v>128</v>
      </c>
      <c r="K7533" s="15" t="n">
        <v>7499</v>
      </c>
      <c r="L7533" s="15" t="n">
        <v>1580</v>
      </c>
      <c r="M7533" s="16" t="n">
        <v>14</v>
      </c>
      <c r="N7533" s="12" t="n">
        <v>0.003</v>
      </c>
      <c r="O7533" s="12" t="n">
        <v>0.38</v>
      </c>
      <c r="P7533" s="12" t="n">
        <v>5.32</v>
      </c>
      <c r="Q7533" s="26"/>
    </row>
    <row r="7534" ht="22.5" customHeight="1">
      <c r="A7534" s="78"/>
      <c r="B7534" s="34"/>
      <c r="C7534" s="13" t="n">
        <v>91520433</v>
      </c>
      <c r="D7534" s="13" t="s">
        <v>74</v>
      </c>
      <c r="E7534" s="14" t="s">
        <v>14</v>
      </c>
      <c r="F7534" s="13" t="s">
        <v>15</v>
      </c>
      <c r="G7534" s="21" t="n">
        <v>0.16</v>
      </c>
      <c r="H7534" s="13" t="n">
        <v>200</v>
      </c>
      <c r="I7534" s="21" t="n">
        <f>G7534*H7534*7</f>
        <v>224</v>
      </c>
      <c r="J7534" s="13" t="s">
        <v>126</v>
      </c>
      <c r="K7534" s="15" t="n">
        <v>134</v>
      </c>
      <c r="L7534" s="15" t="n">
        <v>10</v>
      </c>
      <c r="M7534" s="16" t="n">
        <v>0</v>
      </c>
      <c r="N7534" s="12" t="n">
        <v>0</v>
      </c>
      <c r="O7534" s="12" t="n">
        <v>0</v>
      </c>
      <c r="P7534" s="12" t="n">
        <v>0</v>
      </c>
      <c r="Q7534" s="23" t="n">
        <f>M7536/H7534</f>
        <v>0.01</v>
      </c>
    </row>
    <row r="7535" ht="22.5" customHeight="1">
      <c r="A7535" s="78"/>
      <c r="B7535" s="34"/>
      <c r="C7535" s="13"/>
      <c r="D7535" s="20"/>
      <c r="E7535" s="29"/>
      <c r="F7535" s="20"/>
      <c r="G7535" s="28"/>
      <c r="H7535" s="20"/>
      <c r="I7535" s="20"/>
      <c r="J7535" s="13" t="s">
        <v>127</v>
      </c>
      <c r="K7535" s="15" t="n">
        <v>12429</v>
      </c>
      <c r="L7535" s="15" t="n">
        <v>706</v>
      </c>
      <c r="M7535" s="16" t="n">
        <v>2</v>
      </c>
      <c r="N7535" s="12" t="n">
        <v>0</v>
      </c>
      <c r="O7535" s="12" t="n">
        <v>0.16</v>
      </c>
      <c r="P7535" s="12" t="n">
        <v>0.32</v>
      </c>
      <c r="Q7535" s="26"/>
    </row>
    <row r="7536" ht="22.5" customHeight="1">
      <c r="A7536" s="78"/>
      <c r="B7536" s="34"/>
      <c r="C7536" s="13"/>
      <c r="D7536" s="20"/>
      <c r="E7536" s="29"/>
      <c r="F7536" s="20"/>
      <c r="G7536" s="28"/>
      <c r="H7536" s="20"/>
      <c r="I7536" s="20"/>
      <c r="J7536" s="13" t="s">
        <v>128</v>
      </c>
      <c r="K7536" s="15" t="n">
        <v>28585</v>
      </c>
      <c r="L7536" s="15" t="n">
        <v>1733</v>
      </c>
      <c r="M7536" s="16" t="n">
        <v>2</v>
      </c>
      <c r="N7536" s="12" t="n">
        <v>0</v>
      </c>
      <c r="O7536" s="12" t="n">
        <v>0.16</v>
      </c>
      <c r="P7536" s="12" t="n">
        <v>0.32</v>
      </c>
      <c r="Q7536" s="26"/>
    </row>
    <row r="7537" ht="22.5" customHeight="1">
      <c r="A7537" s="78"/>
      <c r="B7537" s="34"/>
      <c r="C7537" s="13" t="n">
        <v>91528810</v>
      </c>
      <c r="D7537" s="13" t="s">
        <v>102</v>
      </c>
      <c r="E7537" s="14" t="s">
        <v>14</v>
      </c>
      <c r="F7537" s="13" t="s">
        <v>15</v>
      </c>
      <c r="G7537" s="21" t="n">
        <v>0.12</v>
      </c>
      <c r="H7537" s="13" t="n">
        <v>111</v>
      </c>
      <c r="I7537" s="21" t="n">
        <f>G7537*H7537*7</f>
        <v>93.24</v>
      </c>
      <c r="J7537" s="13" t="s">
        <v>126</v>
      </c>
      <c r="K7537" s="15" t="s">
        <v>139</v>
      </c>
      <c r="L7537" s="15"/>
      <c r="M7537" s="16"/>
      <c r="N7537" s="12"/>
      <c r="O7537" s="12"/>
      <c r="P7537" s="12"/>
      <c r="Q7537" s="23" t="n">
        <f>M7539/H7537</f>
        <v>0</v>
      </c>
    </row>
    <row r="7538" ht="22.5" customHeight="1">
      <c r="A7538" s="78"/>
      <c r="B7538" s="34"/>
      <c r="C7538" s="13"/>
      <c r="D7538" s="20"/>
      <c r="E7538" s="29"/>
      <c r="F7538" s="20"/>
      <c r="G7538" s="28"/>
      <c r="H7538" s="20"/>
      <c r="I7538" s="20"/>
      <c r="J7538" s="13" t="s">
        <v>127</v>
      </c>
      <c r="K7538" s="15" t="n">
        <v>1447</v>
      </c>
      <c r="L7538" s="15" t="n">
        <v>5</v>
      </c>
      <c r="M7538" s="16" t="n">
        <v>0</v>
      </c>
      <c r="N7538" s="12" t="n">
        <v>0</v>
      </c>
      <c r="O7538" s="12" t="n">
        <v>0</v>
      </c>
      <c r="P7538" s="12" t="n">
        <v>0</v>
      </c>
      <c r="Q7538" s="26"/>
      <c r="R7538" s="4" t="s">
        <v>199</v>
      </c>
    </row>
    <row r="7539" ht="22.5" customHeight="1">
      <c r="A7539" s="78"/>
      <c r="B7539" s="34"/>
      <c r="C7539" s="13"/>
      <c r="D7539" s="20"/>
      <c r="E7539" s="29"/>
      <c r="F7539" s="20"/>
      <c r="G7539" s="28"/>
      <c r="H7539" s="20"/>
      <c r="I7539" s="20"/>
      <c r="J7539" s="13" t="s">
        <v>128</v>
      </c>
      <c r="K7539" s="15" t="n">
        <v>1515</v>
      </c>
      <c r="L7539" s="15" t="n">
        <v>5</v>
      </c>
      <c r="M7539" s="16" t="n">
        <v>0</v>
      </c>
      <c r="N7539" s="12" t="n">
        <v>0</v>
      </c>
      <c r="O7539" s="12" t="n">
        <v>0</v>
      </c>
      <c r="P7539" s="12" t="n">
        <v>0</v>
      </c>
      <c r="Q7539" s="26"/>
    </row>
    <row r="7540" ht="22.5" customHeight="1">
      <c r="A7540" s="78"/>
      <c r="B7540" s="34"/>
      <c r="C7540" s="13" t="n">
        <v>5623760</v>
      </c>
      <c r="D7540" s="13" t="s">
        <v>89</v>
      </c>
      <c r="E7540" s="14" t="s">
        <v>14</v>
      </c>
      <c r="F7540" s="13" t="s">
        <v>15</v>
      </c>
      <c r="G7540" s="21" t="n">
        <v>0.15</v>
      </c>
      <c r="H7540" s="13" t="n">
        <v>50</v>
      </c>
      <c r="I7540" s="21" t="n">
        <f>G7540*H7540*7</f>
        <v>52.5</v>
      </c>
      <c r="J7540" s="13" t="s">
        <v>126</v>
      </c>
      <c r="K7540" s="15" t="n">
        <v>23</v>
      </c>
      <c r="L7540" s="15" t="n">
        <v>1</v>
      </c>
      <c r="M7540" s="16" t="n">
        <v>0</v>
      </c>
      <c r="N7540" s="12" t="n">
        <v>0</v>
      </c>
      <c r="O7540" s="12" t="n">
        <v>0</v>
      </c>
      <c r="P7540" s="12" t="n">
        <v>0</v>
      </c>
      <c r="Q7540" s="23" t="n">
        <f>M7542/H7540</f>
        <v>1</v>
      </c>
    </row>
    <row r="7541" ht="22.5" customHeight="1">
      <c r="A7541" s="78"/>
      <c r="B7541" s="34"/>
      <c r="C7541" s="13"/>
      <c r="D7541" s="20"/>
      <c r="E7541" s="29"/>
      <c r="F7541" s="20"/>
      <c r="G7541" s="28"/>
      <c r="H7541" s="20"/>
      <c r="I7541" s="20"/>
      <c r="J7541" s="13" t="s">
        <v>127</v>
      </c>
      <c r="K7541" s="15" t="n">
        <v>7235</v>
      </c>
      <c r="L7541" s="15" t="n">
        <v>1694</v>
      </c>
      <c r="M7541" s="15" t="n">
        <v>50</v>
      </c>
      <c r="N7541" s="12" t="n">
        <v>0.004</v>
      </c>
      <c r="O7541" s="12" t="n">
        <v>0.15</v>
      </c>
      <c r="P7541" s="12" t="n">
        <v>7.5</v>
      </c>
      <c r="Q7541" s="26"/>
    </row>
    <row r="7542" ht="22.5" customHeight="1">
      <c r="A7542" s="78"/>
      <c r="B7542" s="34"/>
      <c r="C7542" s="13"/>
      <c r="D7542" s="20"/>
      <c r="E7542" s="29"/>
      <c r="F7542" s="20"/>
      <c r="G7542" s="28"/>
      <c r="H7542" s="20"/>
      <c r="I7542" s="20"/>
      <c r="J7542" s="13" t="s">
        <v>128</v>
      </c>
      <c r="K7542" s="15" t="n">
        <v>11641</v>
      </c>
      <c r="L7542" s="15" t="n">
        <v>2302</v>
      </c>
      <c r="M7542" s="15" t="n">
        <v>50</v>
      </c>
      <c r="N7542" s="12" t="n">
        <v>0.003</v>
      </c>
      <c r="O7542" s="12" t="n">
        <v>0.15</v>
      </c>
      <c r="P7542" s="12" t="n">
        <v>7.5</v>
      </c>
      <c r="Q7542" s="26"/>
    </row>
    <row r="7543" ht="22.5" customHeight="1">
      <c r="A7543" s="78"/>
      <c r="B7543" s="34"/>
      <c r="C7543" s="13" t="n">
        <v>11078827</v>
      </c>
      <c r="D7543" s="13" t="s">
        <v>82</v>
      </c>
      <c r="E7543" s="14" t="s">
        <v>85</v>
      </c>
      <c r="F7543" s="13" t="s">
        <v>15</v>
      </c>
      <c r="G7543" s="21" t="n">
        <v>0.2</v>
      </c>
      <c r="H7543" s="13" t="n">
        <v>50</v>
      </c>
      <c r="I7543" s="21" t="n">
        <f>G7543*H7543*7</f>
        <v>70</v>
      </c>
      <c r="J7543" s="13" t="s">
        <v>126</v>
      </c>
      <c r="K7543" s="15" t="s">
        <v>139</v>
      </c>
      <c r="L7543" s="15"/>
      <c r="M7543" s="16"/>
      <c r="N7543" s="12"/>
      <c r="O7543" s="12"/>
      <c r="P7543" s="12"/>
      <c r="Q7543" s="23" t="n">
        <f>M7545/H7543</f>
        <v>0</v>
      </c>
    </row>
    <row r="7544" ht="22.5" customHeight="1">
      <c r="A7544" s="78"/>
      <c r="B7544" s="34"/>
      <c r="C7544" s="13"/>
      <c r="D7544" s="20"/>
      <c r="E7544" s="29"/>
      <c r="F7544" s="20"/>
      <c r="G7544" s="28"/>
      <c r="H7544" s="20"/>
      <c r="I7544" s="20"/>
      <c r="J7544" s="13" t="s">
        <v>127</v>
      </c>
      <c r="K7544" s="15" t="n">
        <v>141</v>
      </c>
      <c r="L7544" s="15" t="n">
        <v>33</v>
      </c>
      <c r="M7544" s="16" t="n">
        <v>0</v>
      </c>
      <c r="N7544" s="12" t="n">
        <v>0</v>
      </c>
      <c r="O7544" s="12" t="n">
        <v>0</v>
      </c>
      <c r="P7544" s="12" t="n">
        <v>0</v>
      </c>
      <c r="Q7544" s="26"/>
    </row>
    <row r="7545" ht="22.5" customHeight="1">
      <c r="A7545" s="78"/>
      <c r="B7545" s="34"/>
      <c r="C7545" s="13"/>
      <c r="D7545" s="20"/>
      <c r="E7545" s="29"/>
      <c r="F7545" s="20"/>
      <c r="G7545" s="28"/>
      <c r="H7545" s="20"/>
      <c r="I7545" s="20"/>
      <c r="J7545" s="13" t="s">
        <v>128</v>
      </c>
      <c r="K7545" s="15" t="n">
        <v>352</v>
      </c>
      <c r="L7545" s="15" t="n">
        <v>65</v>
      </c>
      <c r="M7545" s="16" t="n">
        <v>0</v>
      </c>
      <c r="N7545" s="12" t="n">
        <v>0</v>
      </c>
      <c r="O7545" s="12" t="n">
        <v>0</v>
      </c>
      <c r="P7545" s="12" t="n">
        <v>0</v>
      </c>
      <c r="Q7545" s="26"/>
    </row>
    <row r="7546" ht="22.5" customHeight="1">
      <c r="A7546" s="78"/>
      <c r="B7546" s="34"/>
      <c r="C7546" s="13" t="n">
        <v>11078981</v>
      </c>
      <c r="D7546" s="13" t="s">
        <v>82</v>
      </c>
      <c r="E7546" s="14" t="s">
        <v>83</v>
      </c>
      <c r="F7546" s="13" t="s">
        <v>15</v>
      </c>
      <c r="G7546" s="21" t="n">
        <v>0.2</v>
      </c>
      <c r="H7546" s="13" t="n">
        <v>50</v>
      </c>
      <c r="I7546" s="21" t="n">
        <f>G7546*H7546*7</f>
        <v>70</v>
      </c>
      <c r="J7546" s="13" t="s">
        <v>126</v>
      </c>
      <c r="K7546" s="15" t="s">
        <v>139</v>
      </c>
      <c r="L7546" s="15"/>
      <c r="M7546" s="16"/>
      <c r="N7546" s="12"/>
      <c r="O7546" s="12"/>
      <c r="P7546" s="12"/>
      <c r="Q7546" s="23" t="n">
        <f>M7548/H7546</f>
        <v>0</v>
      </c>
    </row>
    <row r="7547" ht="22.5" customHeight="1">
      <c r="A7547" s="78"/>
      <c r="B7547" s="34"/>
      <c r="C7547" s="13"/>
      <c r="D7547" s="20"/>
      <c r="E7547" s="29"/>
      <c r="F7547" s="20"/>
      <c r="G7547" s="28"/>
      <c r="H7547" s="20"/>
      <c r="I7547" s="20"/>
      <c r="J7547" s="13" t="s">
        <v>127</v>
      </c>
      <c r="K7547" s="15" t="n">
        <v>100</v>
      </c>
      <c r="L7547" s="15" t="n">
        <v>3</v>
      </c>
      <c r="M7547" s="16" t="n">
        <v>0</v>
      </c>
      <c r="N7547" s="12" t="n">
        <v>0</v>
      </c>
      <c r="O7547" s="12" t="n">
        <v>0</v>
      </c>
      <c r="P7547" s="12" t="n">
        <v>0</v>
      </c>
      <c r="Q7547" s="26"/>
    </row>
    <row r="7548" ht="22.5" customHeight="1">
      <c r="A7548" s="78"/>
      <c r="B7548" s="34"/>
      <c r="C7548" s="13"/>
      <c r="D7548" s="20"/>
      <c r="E7548" s="29"/>
      <c r="F7548" s="20"/>
      <c r="G7548" s="28"/>
      <c r="H7548" s="20"/>
      <c r="I7548" s="20"/>
      <c r="J7548" s="13" t="s">
        <v>128</v>
      </c>
      <c r="K7548" s="15" t="n">
        <v>234</v>
      </c>
      <c r="L7548" s="15" t="n">
        <v>4</v>
      </c>
      <c r="M7548" s="16" t="n">
        <v>0</v>
      </c>
      <c r="N7548" s="12" t="n">
        <v>0</v>
      </c>
      <c r="O7548" s="12" t="n">
        <v>0</v>
      </c>
      <c r="P7548" s="12" t="n">
        <v>0</v>
      </c>
      <c r="Q7548" s="26"/>
    </row>
    <row r="7549" ht="22.5" customHeight="1">
      <c r="A7549" s="78"/>
      <c r="B7549" s="34"/>
      <c r="C7549" s="13" t="n">
        <v>11080833</v>
      </c>
      <c r="D7549" s="13" t="s">
        <v>82</v>
      </c>
      <c r="E7549" s="14" t="s">
        <v>84</v>
      </c>
      <c r="F7549" s="13" t="s">
        <v>15</v>
      </c>
      <c r="G7549" s="21" t="n">
        <v>0.2</v>
      </c>
      <c r="H7549" s="13" t="n">
        <v>50</v>
      </c>
      <c r="I7549" s="21" t="n">
        <f>G7549*H7549*7</f>
        <v>70</v>
      </c>
      <c r="J7549" s="13" t="s">
        <v>126</v>
      </c>
      <c r="K7549" s="15" t="s">
        <v>139</v>
      </c>
      <c r="L7549" s="15"/>
      <c r="M7549" s="16"/>
      <c r="N7549" s="12"/>
      <c r="O7549" s="12"/>
      <c r="P7549" s="12"/>
      <c r="Q7549" s="23" t="n">
        <f>M7551/H7549</f>
        <v>0</v>
      </c>
    </row>
    <row r="7550" ht="22.5" customHeight="1">
      <c r="A7550" s="78"/>
      <c r="B7550" s="34"/>
      <c r="C7550" s="13"/>
      <c r="D7550" s="20"/>
      <c r="E7550" s="29"/>
      <c r="F7550" s="20"/>
      <c r="G7550" s="28"/>
      <c r="H7550" s="20"/>
      <c r="I7550" s="20"/>
      <c r="J7550" s="13" t="s">
        <v>127</v>
      </c>
      <c r="K7550" s="15" t="n">
        <v>25</v>
      </c>
      <c r="L7550" s="15" t="n">
        <v>5</v>
      </c>
      <c r="M7550" s="16" t="n">
        <v>0</v>
      </c>
      <c r="N7550" s="12" t="n">
        <v>0</v>
      </c>
      <c r="O7550" s="12" t="n">
        <v>0</v>
      </c>
      <c r="P7550" s="12" t="n">
        <v>0</v>
      </c>
      <c r="Q7550" s="26"/>
    </row>
    <row r="7551" ht="22.5" customHeight="1">
      <c r="A7551" s="78"/>
      <c r="B7551" s="34"/>
      <c r="C7551" s="13"/>
      <c r="D7551" s="20"/>
      <c r="E7551" s="29"/>
      <c r="F7551" s="20"/>
      <c r="G7551" s="28"/>
      <c r="H7551" s="20"/>
      <c r="I7551" s="20"/>
      <c r="J7551" s="13" t="s">
        <v>128</v>
      </c>
      <c r="K7551" s="15" t="n">
        <v>45</v>
      </c>
      <c r="L7551" s="15" t="n">
        <v>7</v>
      </c>
      <c r="M7551" s="16" t="n">
        <v>0</v>
      </c>
      <c r="N7551" s="12" t="n">
        <v>0</v>
      </c>
      <c r="O7551" s="12" t="n">
        <v>0</v>
      </c>
      <c r="P7551" s="12" t="n">
        <v>0</v>
      </c>
      <c r="Q7551" s="26"/>
    </row>
    <row r="7552" ht="22.5" customHeight="1">
      <c r="A7552" s="78"/>
      <c r="B7552" s="34"/>
      <c r="C7552" s="13" t="n">
        <v>11081056</v>
      </c>
      <c r="D7552" s="13" t="s">
        <v>82</v>
      </c>
      <c r="E7552" s="14" t="s">
        <v>86</v>
      </c>
      <c r="F7552" s="13" t="s">
        <v>15</v>
      </c>
      <c r="G7552" s="21" t="n">
        <v>0.2</v>
      </c>
      <c r="H7552" s="13" t="n">
        <v>50</v>
      </c>
      <c r="I7552" s="21" t="n">
        <f>G7552*H7552*7</f>
        <v>70</v>
      </c>
      <c r="J7552" s="13" t="s">
        <v>126</v>
      </c>
      <c r="K7552" s="15" t="s">
        <v>139</v>
      </c>
      <c r="L7552" s="15"/>
      <c r="M7552" s="16"/>
      <c r="N7552" s="12"/>
      <c r="O7552" s="12"/>
      <c r="P7552" s="12"/>
      <c r="Q7552" s="23" t="n">
        <f>M7554/H7552</f>
        <v>0</v>
      </c>
    </row>
    <row r="7553" ht="22.5" customHeight="1">
      <c r="A7553" s="78"/>
      <c r="B7553" s="34"/>
      <c r="C7553" s="13"/>
      <c r="D7553" s="20"/>
      <c r="E7553" s="29"/>
      <c r="F7553" s="20"/>
      <c r="G7553" s="28"/>
      <c r="H7553" s="20"/>
      <c r="I7553" s="20"/>
      <c r="J7553" s="13" t="s">
        <v>127</v>
      </c>
      <c r="K7553" s="15" t="n">
        <v>35</v>
      </c>
      <c r="L7553" s="15" t="n">
        <v>6</v>
      </c>
      <c r="M7553" s="16" t="n">
        <v>0</v>
      </c>
      <c r="N7553" s="12" t="n">
        <v>0</v>
      </c>
      <c r="O7553" s="12" t="n">
        <v>0</v>
      </c>
      <c r="P7553" s="12" t="n">
        <v>0</v>
      </c>
      <c r="Q7553" s="26"/>
    </row>
    <row r="7554" ht="22.5" customHeight="1">
      <c r="A7554" s="78"/>
      <c r="B7554" s="34"/>
      <c r="C7554" s="13"/>
      <c r="D7554" s="20"/>
      <c r="E7554" s="29"/>
      <c r="F7554" s="20"/>
      <c r="G7554" s="28"/>
      <c r="H7554" s="20"/>
      <c r="I7554" s="20"/>
      <c r="J7554" s="13" t="s">
        <v>128</v>
      </c>
      <c r="K7554" s="15" t="n">
        <v>146</v>
      </c>
      <c r="L7554" s="15" t="n">
        <v>13</v>
      </c>
      <c r="M7554" s="16" t="n">
        <v>0</v>
      </c>
      <c r="N7554" s="12" t="n">
        <v>0</v>
      </c>
      <c r="O7554" s="12" t="n">
        <v>0</v>
      </c>
      <c r="P7554" s="12" t="n">
        <v>0</v>
      </c>
      <c r="Q7554" s="26"/>
    </row>
    <row r="7555" ht="22.5" customHeight="1">
      <c r="A7555" s="78"/>
      <c r="B7555" s="34"/>
      <c r="C7555" s="13" t="n">
        <v>11078963</v>
      </c>
      <c r="D7555" s="13" t="s">
        <v>81</v>
      </c>
      <c r="E7555" s="14" t="s">
        <v>14</v>
      </c>
      <c r="F7555" s="13" t="s">
        <v>15</v>
      </c>
      <c r="G7555" s="21" t="n">
        <v>0.4</v>
      </c>
      <c r="H7555" s="13" t="n">
        <v>100</v>
      </c>
      <c r="I7555" s="21" t="n">
        <f>G7555*H7555*7</f>
        <v>280</v>
      </c>
      <c r="J7555" s="13" t="s">
        <v>126</v>
      </c>
      <c r="K7555" s="15" t="s">
        <v>139</v>
      </c>
      <c r="L7555" s="15"/>
      <c r="M7555" s="16"/>
      <c r="N7555" s="12"/>
      <c r="O7555" s="12"/>
      <c r="P7555" s="12"/>
      <c r="Q7555" s="23" t="n">
        <f>M7557/H7555</f>
        <v>0.26</v>
      </c>
    </row>
    <row r="7556" ht="22.5" customHeight="1">
      <c r="A7556" s="78"/>
      <c r="B7556" s="34"/>
      <c r="C7556" s="13"/>
      <c r="D7556" s="20"/>
      <c r="E7556" s="29"/>
      <c r="F7556" s="20"/>
      <c r="G7556" s="28"/>
      <c r="H7556" s="20"/>
      <c r="I7556" s="20"/>
      <c r="J7556" s="13" t="s">
        <v>127</v>
      </c>
      <c r="K7556" s="15" t="n">
        <v>3532</v>
      </c>
      <c r="L7556" s="15" t="n">
        <v>174</v>
      </c>
      <c r="M7556" s="16" t="n">
        <v>11</v>
      </c>
      <c r="N7556" s="12" t="n">
        <v>0.025</v>
      </c>
      <c r="O7556" s="12" t="n">
        <v>0.4</v>
      </c>
      <c r="P7556" s="12" t="n">
        <v>4.4</v>
      </c>
      <c r="Q7556" s="26"/>
    </row>
    <row r="7557" ht="22.5" customHeight="1">
      <c r="A7557" s="78"/>
      <c r="B7557" s="34"/>
      <c r="C7557" s="13"/>
      <c r="D7557" s="20"/>
      <c r="E7557" s="29"/>
      <c r="F7557" s="20"/>
      <c r="G7557" s="28"/>
      <c r="H7557" s="20"/>
      <c r="I7557" s="20"/>
      <c r="J7557" s="13" t="s">
        <v>128</v>
      </c>
      <c r="K7557" s="15" t="n">
        <v>7100</v>
      </c>
      <c r="L7557" s="15" t="n">
        <v>417</v>
      </c>
      <c r="M7557" s="16" t="n">
        <v>26</v>
      </c>
      <c r="N7557" s="12" t="n">
        <v>0.025</v>
      </c>
      <c r="O7557" s="12" t="n">
        <v>0.4</v>
      </c>
      <c r="P7557" s="12" t="n">
        <v>10.4</v>
      </c>
      <c r="Q7557" s="26"/>
    </row>
    <row r="7558" ht="22.5" customHeight="1">
      <c r="A7558" s="78"/>
      <c r="B7558" s="34"/>
      <c r="C7558" s="13" t="n">
        <v>91538300</v>
      </c>
      <c r="D7558" s="13" t="s">
        <v>74</v>
      </c>
      <c r="E7558" s="14" t="s">
        <v>36</v>
      </c>
      <c r="F7558" s="13" t="s">
        <v>15</v>
      </c>
      <c r="G7558" s="21" t="n">
        <v>0.14</v>
      </c>
      <c r="H7558" s="13" t="n">
        <v>300</v>
      </c>
      <c r="I7558" s="21" t="n">
        <f>G7558*H7558*7</f>
        <v>294</v>
      </c>
      <c r="J7558" s="13" t="s">
        <v>126</v>
      </c>
      <c r="K7558" s="15" t="s">
        <v>139</v>
      </c>
      <c r="L7558" s="15"/>
      <c r="M7558" s="16"/>
      <c r="N7558" s="12"/>
      <c r="O7558" s="12"/>
      <c r="P7558" s="12"/>
      <c r="Q7558" s="23" t="n">
        <f>M7560/H7558</f>
        <v>0.02</v>
      </c>
    </row>
    <row r="7559" ht="22.5" customHeight="1">
      <c r="A7559" s="78"/>
      <c r="B7559" s="34"/>
      <c r="C7559" s="13"/>
      <c r="D7559" s="20"/>
      <c r="E7559" s="29"/>
      <c r="F7559" s="20"/>
      <c r="G7559" s="28"/>
      <c r="H7559" s="20"/>
      <c r="I7559" s="20"/>
      <c r="J7559" s="13" t="s">
        <v>127</v>
      </c>
      <c r="K7559" s="15" t="n">
        <v>1449</v>
      </c>
      <c r="L7559" s="15" t="n">
        <v>178</v>
      </c>
      <c r="M7559" s="16" t="n">
        <v>2</v>
      </c>
      <c r="N7559" s="12" t="n">
        <v>0.002</v>
      </c>
      <c r="O7559" s="12" t="n">
        <v>0.14</v>
      </c>
      <c r="P7559" s="12" t="n">
        <v>0.28</v>
      </c>
      <c r="Q7559" s="26"/>
    </row>
    <row r="7560" ht="22.5" customHeight="1">
      <c r="A7560" s="78"/>
      <c r="B7560" s="34"/>
      <c r="C7560" s="13"/>
      <c r="D7560" s="20"/>
      <c r="E7560" s="29"/>
      <c r="F7560" s="20"/>
      <c r="G7560" s="28"/>
      <c r="H7560" s="20"/>
      <c r="I7560" s="20"/>
      <c r="J7560" s="13" t="s">
        <v>128</v>
      </c>
      <c r="K7560" s="15" t="n">
        <v>2574</v>
      </c>
      <c r="L7560" s="15" t="n">
        <v>315</v>
      </c>
      <c r="M7560" s="16" t="n">
        <v>6</v>
      </c>
      <c r="N7560" s="12" t="n">
        <v>0.003</v>
      </c>
      <c r="O7560" s="12" t="n">
        <v>0.14</v>
      </c>
      <c r="P7560" s="12" t="n">
        <v>0.84</v>
      </c>
      <c r="Q7560" s="26"/>
    </row>
    <row r="7561" ht="22.5" customHeight="1">
      <c r="A7561" s="78"/>
      <c r="B7561" s="34"/>
      <c r="C7561" s="13" t="n">
        <v>91538301</v>
      </c>
      <c r="D7561" s="13" t="s">
        <v>74</v>
      </c>
      <c r="E7561" s="14" t="s">
        <v>14</v>
      </c>
      <c r="F7561" s="13" t="s">
        <v>15</v>
      </c>
      <c r="G7561" s="21" t="n">
        <v>0.22</v>
      </c>
      <c r="H7561" s="13" t="n">
        <v>200</v>
      </c>
      <c r="I7561" s="21" t="n">
        <f>G7561*H7561*7</f>
        <v>308</v>
      </c>
      <c r="J7561" s="13" t="s">
        <v>126</v>
      </c>
      <c r="K7561" s="15" t="s">
        <v>139</v>
      </c>
      <c r="L7561" s="15"/>
      <c r="M7561" s="16"/>
      <c r="N7561" s="12"/>
      <c r="O7561" s="12"/>
      <c r="P7561" s="12"/>
      <c r="Q7561" s="23" t="n">
        <f>M7563/H7561</f>
        <v>0.01</v>
      </c>
    </row>
    <row r="7562" ht="22.5" customHeight="1">
      <c r="A7562" s="78"/>
      <c r="B7562" s="34"/>
      <c r="C7562" s="13"/>
      <c r="D7562" s="20"/>
      <c r="E7562" s="29"/>
      <c r="F7562" s="20"/>
      <c r="G7562" s="28"/>
      <c r="H7562" s="20"/>
      <c r="I7562" s="20"/>
      <c r="J7562" s="13" t="s">
        <v>127</v>
      </c>
      <c r="K7562" s="15" t="n">
        <v>166</v>
      </c>
      <c r="L7562" s="15" t="n">
        <v>44</v>
      </c>
      <c r="M7562" s="16" t="n">
        <v>0</v>
      </c>
      <c r="N7562" s="12" t="n">
        <v>0</v>
      </c>
      <c r="O7562" s="12" t="n">
        <v>0</v>
      </c>
      <c r="P7562" s="12" t="n">
        <v>0</v>
      </c>
      <c r="Q7562" s="26"/>
    </row>
    <row r="7563" ht="22.5" customHeight="1">
      <c r="A7563" s="78"/>
      <c r="B7563" s="34"/>
      <c r="C7563" s="13"/>
      <c r="D7563" s="20"/>
      <c r="E7563" s="29"/>
      <c r="F7563" s="20"/>
      <c r="G7563" s="28"/>
      <c r="H7563" s="20"/>
      <c r="I7563" s="20"/>
      <c r="J7563" s="13" t="s">
        <v>128</v>
      </c>
      <c r="K7563" s="15" t="n">
        <v>316</v>
      </c>
      <c r="L7563" s="15" t="n">
        <v>90</v>
      </c>
      <c r="M7563" s="16" t="n">
        <v>2</v>
      </c>
      <c r="N7563" s="12" t="n">
        <v>0.005</v>
      </c>
      <c r="O7563" s="12" t="n">
        <v>0.22</v>
      </c>
      <c r="P7563" s="12" t="n">
        <v>0.44</v>
      </c>
      <c r="Q7563" s="26"/>
    </row>
    <row r="7564" ht="22.5" customHeight="1">
      <c r="A7564" s="78"/>
      <c r="B7564" s="34"/>
      <c r="C7564" s="13" t="n">
        <v>91538306</v>
      </c>
      <c r="D7564" s="13" t="s">
        <v>74</v>
      </c>
      <c r="E7564" s="14" t="s">
        <v>71</v>
      </c>
      <c r="F7564" s="13" t="s">
        <v>15</v>
      </c>
      <c r="G7564" s="21" t="n">
        <v>0.18</v>
      </c>
      <c r="H7564" s="13" t="n">
        <v>250</v>
      </c>
      <c r="I7564" s="21" t="n">
        <f>G7564*H7564*7</f>
        <v>315</v>
      </c>
      <c r="J7564" s="13" t="s">
        <v>126</v>
      </c>
      <c r="K7564" s="15" t="s">
        <v>139</v>
      </c>
      <c r="L7564" s="15"/>
      <c r="M7564" s="16"/>
      <c r="N7564" s="12"/>
      <c r="O7564" s="12"/>
      <c r="P7564" s="12"/>
      <c r="Q7564" s="23" t="n">
        <f>M7566/H7564</f>
        <v>0.004</v>
      </c>
    </row>
    <row r="7565" ht="22.5" customHeight="1">
      <c r="A7565" s="78"/>
      <c r="B7565" s="34"/>
      <c r="C7565" s="13"/>
      <c r="D7565" s="20"/>
      <c r="E7565" s="29"/>
      <c r="F7565" s="20"/>
      <c r="G7565" s="28"/>
      <c r="H7565" s="20"/>
      <c r="I7565" s="20"/>
      <c r="J7565" s="13" t="s">
        <v>127</v>
      </c>
      <c r="K7565" s="15" t="n">
        <v>695</v>
      </c>
      <c r="L7565" s="15" t="n">
        <v>144</v>
      </c>
      <c r="M7565" s="16" t="n">
        <v>1</v>
      </c>
      <c r="N7565" s="12" t="n">
        <v>0.001</v>
      </c>
      <c r="O7565" s="12" t="n">
        <v>0.18</v>
      </c>
      <c r="P7565" s="12" t="n">
        <v>0.18</v>
      </c>
      <c r="Q7565" s="26"/>
    </row>
    <row r="7566" ht="22.5" customHeight="1">
      <c r="A7566" s="78"/>
      <c r="B7566" s="34"/>
      <c r="C7566" s="13"/>
      <c r="D7566" s="20"/>
      <c r="E7566" s="29"/>
      <c r="F7566" s="20"/>
      <c r="G7566" s="28"/>
      <c r="H7566" s="20"/>
      <c r="I7566" s="20"/>
      <c r="J7566" s="13" t="s">
        <v>128</v>
      </c>
      <c r="K7566" s="15" t="n">
        <v>1200</v>
      </c>
      <c r="L7566" s="15" t="n">
        <v>250</v>
      </c>
      <c r="M7566" s="16" t="n">
        <v>1</v>
      </c>
      <c r="N7566" s="12" t="n">
        <v>0.001</v>
      </c>
      <c r="O7566" s="12" t="n">
        <v>0.18</v>
      </c>
      <c r="P7566" s="12" t="n">
        <v>0.18</v>
      </c>
      <c r="Q7566" s="26"/>
    </row>
    <row r="7567" ht="22.5" customHeight="1">
      <c r="A7567" s="78"/>
      <c r="B7567" s="34"/>
      <c r="C7567" s="13" t="n">
        <v>91538307</v>
      </c>
      <c r="D7567" s="13" t="s">
        <v>74</v>
      </c>
      <c r="E7567" s="14" t="s">
        <v>17</v>
      </c>
      <c r="F7567" s="13" t="s">
        <v>15</v>
      </c>
      <c r="G7567" s="21" t="n">
        <v>0.22</v>
      </c>
      <c r="H7567" s="13" t="n">
        <v>200</v>
      </c>
      <c r="I7567" s="21" t="n">
        <f>G7567*H7567*7</f>
        <v>308</v>
      </c>
      <c r="J7567" s="13" t="s">
        <v>126</v>
      </c>
      <c r="K7567" s="15" t="s">
        <v>139</v>
      </c>
      <c r="L7567" s="15"/>
      <c r="M7567" s="16"/>
      <c r="N7567" s="12"/>
      <c r="O7567" s="12"/>
      <c r="P7567" s="12"/>
      <c r="Q7567" s="23" t="n">
        <f>M7569/H7567</f>
        <v>0</v>
      </c>
    </row>
    <row r="7568" ht="22.5" customHeight="1">
      <c r="A7568" s="78"/>
      <c r="B7568" s="34"/>
      <c r="C7568" s="13"/>
      <c r="D7568" s="20"/>
      <c r="E7568" s="29"/>
      <c r="F7568" s="20"/>
      <c r="G7568" s="28"/>
      <c r="H7568" s="20"/>
      <c r="I7568" s="20"/>
      <c r="J7568" s="13" t="s">
        <v>127</v>
      </c>
      <c r="K7568" s="15" t="s">
        <v>139</v>
      </c>
      <c r="L7568" s="15"/>
      <c r="M7568" s="16"/>
      <c r="N7568" s="12"/>
      <c r="O7568" s="12"/>
      <c r="P7568" s="12"/>
      <c r="Q7568" s="26"/>
    </row>
    <row r="7569" ht="22.5" customHeight="1">
      <c r="A7569" s="78"/>
      <c r="B7569" s="34"/>
      <c r="C7569" s="13"/>
      <c r="D7569" s="20"/>
      <c r="E7569" s="29"/>
      <c r="F7569" s="20"/>
      <c r="G7569" s="28"/>
      <c r="H7569" s="20"/>
      <c r="I7569" s="20"/>
      <c r="J7569" s="13" t="s">
        <v>128</v>
      </c>
      <c r="K7569" s="15" t="n">
        <v>9</v>
      </c>
      <c r="L7569" s="15" t="n">
        <v>1</v>
      </c>
      <c r="M7569" s="16" t="n">
        <v>0</v>
      </c>
      <c r="N7569" s="12" t="n">
        <v>0</v>
      </c>
      <c r="O7569" s="12" t="n">
        <v>0</v>
      </c>
      <c r="P7569" s="12" t="n">
        <v>0</v>
      </c>
      <c r="Q7569" s="26"/>
    </row>
    <row r="7570" ht="22.5" customHeight="1">
      <c r="A7570" s="78"/>
      <c r="B7570" s="34"/>
      <c r="C7570" s="13" t="n">
        <v>91538308</v>
      </c>
      <c r="D7570" s="13" t="s">
        <v>74</v>
      </c>
      <c r="E7570" s="14" t="s">
        <v>11</v>
      </c>
      <c r="F7570" s="13" t="s">
        <v>15</v>
      </c>
      <c r="G7570" s="21" t="n">
        <v>0.18</v>
      </c>
      <c r="H7570" s="13" t="n">
        <v>200</v>
      </c>
      <c r="I7570" s="21" t="n">
        <f>G7570*H7570*7</f>
        <v>252</v>
      </c>
      <c r="J7570" s="13" t="s">
        <v>126</v>
      </c>
      <c r="K7570" s="15" t="s">
        <v>139</v>
      </c>
      <c r="L7570" s="15"/>
      <c r="M7570" s="16"/>
      <c r="N7570" s="12"/>
      <c r="O7570" s="12"/>
      <c r="P7570" s="12"/>
      <c r="Q7570" s="23" t="n">
        <f>M7572/H7570</f>
        <v>0</v>
      </c>
    </row>
    <row r="7571" ht="22.5" customHeight="1">
      <c r="A7571" s="78"/>
      <c r="B7571" s="34"/>
      <c r="C7571" s="13"/>
      <c r="D7571" s="20"/>
      <c r="E7571" s="29"/>
      <c r="F7571" s="20"/>
      <c r="G7571" s="28"/>
      <c r="H7571" s="20"/>
      <c r="I7571" s="20"/>
      <c r="J7571" s="13" t="s">
        <v>127</v>
      </c>
      <c r="K7571" s="15" t="n">
        <v>23</v>
      </c>
      <c r="L7571" s="15" t="n">
        <v>0</v>
      </c>
      <c r="M7571" s="16" t="n">
        <v>0</v>
      </c>
      <c r="N7571" s="12" t="n">
        <v>0</v>
      </c>
      <c r="O7571" s="12" t="n">
        <v>0</v>
      </c>
      <c r="P7571" s="12" t="n">
        <v>0</v>
      </c>
      <c r="Q7571" s="26"/>
    </row>
    <row r="7572" ht="22.5" customHeight="1">
      <c r="A7572" s="78"/>
      <c r="B7572" s="34"/>
      <c r="C7572" s="13"/>
      <c r="D7572" s="20"/>
      <c r="E7572" s="29"/>
      <c r="F7572" s="20"/>
      <c r="G7572" s="28"/>
      <c r="H7572" s="20"/>
      <c r="I7572" s="20"/>
      <c r="J7572" s="13" t="s">
        <v>128</v>
      </c>
      <c r="K7572" s="15" t="n">
        <v>80</v>
      </c>
      <c r="L7572" s="15" t="n">
        <v>0</v>
      </c>
      <c r="M7572" s="16" t="n">
        <v>0</v>
      </c>
      <c r="N7572" s="12" t="n">
        <v>0</v>
      </c>
      <c r="O7572" s="12" t="n">
        <v>0</v>
      </c>
      <c r="P7572" s="12" t="n">
        <v>0</v>
      </c>
      <c r="Q7572" s="26"/>
    </row>
    <row r="7573" ht="22.5" customHeight="1">
      <c r="A7573" s="78"/>
      <c r="B7573" s="34"/>
      <c r="C7573" s="13" t="n">
        <v>91538309</v>
      </c>
      <c r="D7573" s="13" t="s">
        <v>74</v>
      </c>
      <c r="E7573" s="14" t="s">
        <v>46</v>
      </c>
      <c r="F7573" s="13" t="s">
        <v>15</v>
      </c>
      <c r="G7573" s="21" t="n">
        <v>0.18</v>
      </c>
      <c r="H7573" s="13" t="n">
        <v>198</v>
      </c>
      <c r="I7573" s="21" t="n">
        <f>G7573*H7573*7</f>
        <v>249.48</v>
      </c>
      <c r="J7573" s="13" t="s">
        <v>126</v>
      </c>
      <c r="K7573" s="15" t="s">
        <v>139</v>
      </c>
      <c r="L7573" s="15"/>
      <c r="M7573" s="16"/>
      <c r="N7573" s="12"/>
      <c r="O7573" s="12"/>
      <c r="P7573" s="12"/>
      <c r="Q7573" s="23" t="n">
        <f>M7575/H7573</f>
        <v>0.00505050505050505</v>
      </c>
    </row>
    <row r="7574" ht="22.5" customHeight="1">
      <c r="A7574" s="78"/>
      <c r="B7574" s="34"/>
      <c r="C7574" s="13"/>
      <c r="D7574" s="20"/>
      <c r="E7574" s="29"/>
      <c r="F7574" s="20"/>
      <c r="G7574" s="28"/>
      <c r="H7574" s="20"/>
      <c r="I7574" s="20"/>
      <c r="J7574" s="13" t="s">
        <v>127</v>
      </c>
      <c r="K7574" s="15" t="n">
        <v>90</v>
      </c>
      <c r="L7574" s="15" t="n">
        <v>20</v>
      </c>
      <c r="M7574" s="16" t="n">
        <v>0</v>
      </c>
      <c r="N7574" s="12" t="n">
        <v>0</v>
      </c>
      <c r="O7574" s="12" t="n">
        <v>0</v>
      </c>
      <c r="P7574" s="12" t="n">
        <v>0</v>
      </c>
      <c r="Q7574" s="26"/>
    </row>
    <row r="7575" ht="22.5" customHeight="1">
      <c r="A7575" s="78"/>
      <c r="B7575" s="34"/>
      <c r="C7575" s="13"/>
      <c r="D7575" s="20"/>
      <c r="E7575" s="29"/>
      <c r="F7575" s="20"/>
      <c r="G7575" s="28"/>
      <c r="H7575" s="20"/>
      <c r="I7575" s="20"/>
      <c r="J7575" s="13" t="s">
        <v>128</v>
      </c>
      <c r="K7575" s="15" t="n">
        <v>181</v>
      </c>
      <c r="L7575" s="15" t="n">
        <v>29</v>
      </c>
      <c r="M7575" s="16" t="n">
        <v>1</v>
      </c>
      <c r="N7575" s="12" t="n">
        <v>0.006</v>
      </c>
      <c r="O7575" s="12" t="n">
        <v>0.18</v>
      </c>
      <c r="P7575" s="12" t="n">
        <v>0.18</v>
      </c>
      <c r="Q7575" s="26"/>
    </row>
    <row r="7576" ht="22.5" customHeight="1">
      <c r="A7576" s="78"/>
      <c r="B7576" s="34"/>
      <c r="C7576" s="13" t="n">
        <v>11511535</v>
      </c>
      <c r="D7576" s="13" t="s">
        <v>81</v>
      </c>
      <c r="E7576" s="14" t="s">
        <v>14</v>
      </c>
      <c r="F7576" s="13" t="s">
        <v>26</v>
      </c>
      <c r="G7576" s="21" t="n">
        <v>0.3</v>
      </c>
      <c r="H7576" s="13" t="n">
        <v>200</v>
      </c>
      <c r="I7576" s="21" t="n">
        <f>G7576*H7576*7</f>
        <v>420</v>
      </c>
      <c r="J7576" s="13" t="s">
        <v>126</v>
      </c>
      <c r="K7576" s="15" t="n">
        <v>6591</v>
      </c>
      <c r="L7576" s="15" t="n">
        <v>75</v>
      </c>
      <c r="M7576" s="16" t="n">
        <v>5</v>
      </c>
      <c r="N7576" s="12" t="n">
        <v>0.02</v>
      </c>
      <c r="O7576" s="12" t="n">
        <v>0.37</v>
      </c>
      <c r="P7576" s="12" t="n">
        <v>1.86</v>
      </c>
      <c r="Q7576" s="23" t="n">
        <f>M7578/H7576</f>
        <v>0.72</v>
      </c>
    </row>
    <row r="7577" ht="22.5" customHeight="1">
      <c r="A7577" s="78"/>
      <c r="B7577" s="34"/>
      <c r="C7577" s="13"/>
      <c r="D7577" s="20"/>
      <c r="E7577" s="29"/>
      <c r="F7577" s="20"/>
      <c r="G7577" s="28"/>
      <c r="H7577" s="20"/>
      <c r="I7577" s="20"/>
      <c r="J7577" s="13" t="s">
        <v>127</v>
      </c>
      <c r="K7577" s="15" t="n">
        <v>181217</v>
      </c>
      <c r="L7577" s="15" t="n">
        <v>1644</v>
      </c>
      <c r="M7577" s="16" t="n">
        <v>71</v>
      </c>
      <c r="N7577" s="12" t="n">
        <v>0.03</v>
      </c>
      <c r="O7577" s="12" t="n">
        <v>0.61</v>
      </c>
      <c r="P7577" s="12" t="n">
        <v>43.1</v>
      </c>
      <c r="Q7577" s="26"/>
    </row>
    <row r="7578" ht="22.5" customHeight="1">
      <c r="A7578" s="78"/>
      <c r="B7578" s="34"/>
      <c r="C7578" s="13"/>
      <c r="D7578" s="20"/>
      <c r="E7578" s="29"/>
      <c r="F7578" s="20"/>
      <c r="G7578" s="28"/>
      <c r="H7578" s="20"/>
      <c r="I7578" s="47"/>
      <c r="J7578" s="38" t="s">
        <v>128</v>
      </c>
      <c r="K7578" s="15" t="n">
        <v>318160</v>
      </c>
      <c r="L7578" s="15" t="n">
        <v>2283</v>
      </c>
      <c r="M7578" s="16" t="n">
        <v>144</v>
      </c>
      <c r="N7578" s="12" t="n">
        <v>0.03</v>
      </c>
      <c r="O7578" s="12" t="n">
        <v>0.41</v>
      </c>
      <c r="P7578" s="12" t="n">
        <v>59.49</v>
      </c>
      <c r="Q7578" s="26"/>
    </row>
    <row r="7579" ht="22.5" customHeight="1">
      <c r="A7579" s="78"/>
      <c r="B7579" s="34"/>
      <c r="C7579" s="13" t="n">
        <v>11792342</v>
      </c>
      <c r="D7579" s="13" t="s">
        <v>87</v>
      </c>
      <c r="E7579" s="14" t="s">
        <v>42</v>
      </c>
      <c r="F7579" s="13" t="s">
        <v>15</v>
      </c>
      <c r="G7579" s="21" t="n">
        <v>0.2</v>
      </c>
      <c r="H7579" s="52" t="n">
        <v>40</v>
      </c>
      <c r="I7579" s="21" t="n">
        <f>G7579*H7579*7</f>
        <v>56</v>
      </c>
      <c r="J7579" s="13" t="s">
        <v>126</v>
      </c>
      <c r="K7579" s="15" t="n">
        <v>39</v>
      </c>
      <c r="L7579" s="15" t="n">
        <v>7</v>
      </c>
      <c r="M7579" s="16" t="n">
        <v>0</v>
      </c>
      <c r="N7579" s="12" t="n">
        <v>0</v>
      </c>
      <c r="O7579" s="12" t="n">
        <v>0</v>
      </c>
      <c r="P7579" s="12" t="n">
        <v>0</v>
      </c>
      <c r="Q7579" s="23" t="n">
        <f>M7581/H7579</f>
        <v>0.05</v>
      </c>
    </row>
    <row r="7580" ht="22.5" customHeight="1">
      <c r="A7580" s="78"/>
      <c r="B7580" s="34"/>
      <c r="C7580" s="13"/>
      <c r="D7580" s="20"/>
      <c r="E7580" s="29"/>
      <c r="F7580" s="20"/>
      <c r="G7580" s="28"/>
      <c r="H7580" s="54"/>
      <c r="I7580" s="20"/>
      <c r="J7580" s="13" t="s">
        <v>127</v>
      </c>
      <c r="K7580" s="15" t="n">
        <v>3305</v>
      </c>
      <c r="L7580" s="15" t="n">
        <v>227</v>
      </c>
      <c r="M7580" s="16" t="n">
        <v>1</v>
      </c>
      <c r="N7580" s="12" t="n">
        <v>0.001</v>
      </c>
      <c r="O7580" s="12" t="n">
        <v>0.2</v>
      </c>
      <c r="P7580" s="12" t="n">
        <v>0.2</v>
      </c>
      <c r="Q7580" s="26"/>
    </row>
    <row r="7581" ht="22.5" customHeight="1">
      <c r="A7581" s="78"/>
      <c r="B7581" s="34"/>
      <c r="C7581" s="13"/>
      <c r="D7581" s="20"/>
      <c r="E7581" s="48"/>
      <c r="F7581" s="47"/>
      <c r="G7581" s="49"/>
      <c r="H7581" s="55"/>
      <c r="I7581" s="20"/>
      <c r="J7581" s="13" t="s">
        <v>128</v>
      </c>
      <c r="K7581" s="15" t="n">
        <v>5786</v>
      </c>
      <c r="L7581" s="15" t="n">
        <v>516</v>
      </c>
      <c r="M7581" s="16" t="n">
        <v>2</v>
      </c>
      <c r="N7581" s="12" t="n">
        <v>0.001</v>
      </c>
      <c r="O7581" s="12" t="n">
        <v>0.2</v>
      </c>
      <c r="P7581" s="12" t="n">
        <v>0.4</v>
      </c>
      <c r="Q7581" s="26"/>
    </row>
    <row r="7582" ht="22.5" customHeight="1">
      <c r="A7582" s="78"/>
      <c r="B7582" s="34"/>
      <c r="C7582" s="13" t="n">
        <v>5365722</v>
      </c>
      <c r="D7582" s="13" t="s">
        <v>67</v>
      </c>
      <c r="E7582" s="14" t="s">
        <v>65</v>
      </c>
      <c r="F7582" s="13" t="s">
        <v>12</v>
      </c>
      <c r="G7582" s="21" t="n">
        <v>0.3</v>
      </c>
      <c r="H7582" s="52" t="n">
        <v>50</v>
      </c>
      <c r="I7582" s="21" t="n">
        <f>G7582*H7582*7</f>
        <v>105</v>
      </c>
      <c r="J7582" s="13" t="s">
        <v>126</v>
      </c>
      <c r="K7582" s="15" t="n">
        <v>198</v>
      </c>
      <c r="L7582" s="15" t="n">
        <v>84</v>
      </c>
      <c r="M7582" s="16" t="n">
        <v>2</v>
      </c>
      <c r="N7582" s="12" t="n">
        <v>0.007</v>
      </c>
      <c r="O7582" s="12" t="n">
        <v>0.304</v>
      </c>
      <c r="P7582" s="12" t="n">
        <v>0.6079</v>
      </c>
      <c r="Q7582" s="23" t="n">
        <f>M7584/H7582</f>
        <v>0.46</v>
      </c>
    </row>
    <row r="7583" ht="22.5" customHeight="1">
      <c r="A7583" s="78"/>
      <c r="B7583" s="34"/>
      <c r="C7583" s="13"/>
      <c r="D7583" s="20"/>
      <c r="E7583" s="29"/>
      <c r="F7583" s="20"/>
      <c r="G7583" s="28"/>
      <c r="H7583" s="54"/>
      <c r="I7583" s="20"/>
      <c r="J7583" s="13" t="s">
        <v>127</v>
      </c>
      <c r="K7583" s="15" t="n">
        <v>1670</v>
      </c>
      <c r="L7583" s="15" t="n">
        <v>616</v>
      </c>
      <c r="M7583" s="16" t="n">
        <v>22</v>
      </c>
      <c r="N7583" s="12" t="n">
        <v>0.01</v>
      </c>
      <c r="O7583" s="12" t="n">
        <v>0.293</v>
      </c>
      <c r="P7583" s="12" t="n">
        <v>6.4461</v>
      </c>
      <c r="Q7583" s="26"/>
    </row>
    <row r="7584" ht="22.5" customHeight="1">
      <c r="A7584" s="78"/>
      <c r="B7584" s="34"/>
      <c r="C7584" s="13"/>
      <c r="D7584" s="20"/>
      <c r="E7584" s="48"/>
      <c r="F7584" s="20"/>
      <c r="G7584" s="49"/>
      <c r="H7584" s="55"/>
      <c r="I7584" s="20"/>
      <c r="J7584" s="13" t="s">
        <v>128</v>
      </c>
      <c r="K7584" s="15" t="n">
        <v>5563</v>
      </c>
      <c r="L7584" s="15" t="n">
        <v>1934</v>
      </c>
      <c r="M7584" s="16" t="n">
        <v>23</v>
      </c>
      <c r="N7584" s="12" t="n">
        <v>0.004</v>
      </c>
      <c r="O7584" s="12" t="n">
        <v>0.34</v>
      </c>
      <c r="P7584" s="12" t="n">
        <v>7.8211</v>
      </c>
      <c r="Q7584" s="26"/>
    </row>
    <row r="7585" ht="22.5" customHeight="1">
      <c r="A7585" s="78"/>
      <c r="B7585" s="34"/>
      <c r="C7585" s="13" t="n">
        <v>11924654</v>
      </c>
      <c r="D7585" s="13" t="s">
        <v>67</v>
      </c>
      <c r="E7585" s="14" t="s">
        <v>65</v>
      </c>
      <c r="F7585" s="13" t="s">
        <v>12</v>
      </c>
      <c r="G7585" s="21" t="n">
        <v>0.3</v>
      </c>
      <c r="H7585" s="52" t="n">
        <v>50</v>
      </c>
      <c r="I7585" s="21" t="n">
        <f>G7585*H7585*7</f>
        <v>105</v>
      </c>
      <c r="J7585" s="13" t="s">
        <v>126</v>
      </c>
      <c r="K7585" s="15" t="n">
        <v>20</v>
      </c>
      <c r="L7585" s="15" t="n">
        <v>10</v>
      </c>
      <c r="M7585" s="16" t="n">
        <v>0</v>
      </c>
      <c r="N7585" s="12" t="n">
        <v>0</v>
      </c>
      <c r="O7585" s="12" t="n">
        <v>0</v>
      </c>
      <c r="P7585" s="12" t="n">
        <v>0.003</v>
      </c>
      <c r="Q7585" s="23" t="n">
        <f>M7587/H7585</f>
        <v>0</v>
      </c>
    </row>
    <row r="7586" ht="22.5" customHeight="1">
      <c r="A7586" s="78"/>
      <c r="B7586" s="34"/>
      <c r="C7586" s="13"/>
      <c r="D7586" s="20"/>
      <c r="E7586" s="29"/>
      <c r="F7586" s="20"/>
      <c r="G7586" s="28"/>
      <c r="H7586" s="54"/>
      <c r="I7586" s="20"/>
      <c r="J7586" s="13" t="s">
        <v>127</v>
      </c>
      <c r="K7586" s="15" t="n">
        <v>152</v>
      </c>
      <c r="L7586" s="15" t="n">
        <v>64</v>
      </c>
      <c r="M7586" s="16" t="n">
        <v>0</v>
      </c>
      <c r="N7586" s="12" t="n">
        <v>0</v>
      </c>
      <c r="O7586" s="12" t="n">
        <v>0</v>
      </c>
      <c r="P7586" s="12" t="n">
        <v>0.0238</v>
      </c>
      <c r="Q7586" s="26"/>
    </row>
    <row r="7587" ht="22.5" customHeight="1">
      <c r="A7587" s="79"/>
      <c r="B7587" s="30"/>
      <c r="C7587" s="13"/>
      <c r="D7587" s="20"/>
      <c r="E7587" s="48"/>
      <c r="F7587" s="20"/>
      <c r="G7587" s="49"/>
      <c r="H7587" s="55"/>
      <c r="I7587" s="20"/>
      <c r="J7587" s="13" t="s">
        <v>128</v>
      </c>
      <c r="K7587" s="15" t="n">
        <v>437</v>
      </c>
      <c r="L7587" s="15" t="n">
        <v>165</v>
      </c>
      <c r="M7587" s="16" t="n">
        <v>0</v>
      </c>
      <c r="N7587" s="12" t="n">
        <v>0.001</v>
      </c>
      <c r="O7587" s="12" t="n">
        <v>0</v>
      </c>
      <c r="P7587" s="12" t="n">
        <v>0.1257</v>
      </c>
      <c r="Q7587" s="26"/>
    </row>
    <row r="7588" ht="22.5" customHeight="1">
      <c r="A7588" s="19"/>
      <c r="C7588" s="11"/>
      <c r="D7588" s="11"/>
      <c r="E7588" s="11"/>
      <c r="F7588" s="11"/>
      <c r="G7588" s="18"/>
      <c r="H7588" s="11"/>
      <c r="I7588" s="18"/>
      <c r="J7588" s="11"/>
      <c r="K7588" s="16"/>
      <c r="L7588" s="16"/>
      <c r="M7588" s="16"/>
      <c r="N7588" s="16"/>
      <c r="O7588" s="16"/>
      <c r="P7588" s="71"/>
      <c r="Q7588" s="8"/>
    </row>
    <row r="7589" ht="22.5" customHeight="1">
      <c r="A7589" s="19" t="s">
        <v>123</v>
      </c>
      <c r="B7589" s="9" t="s">
        <v>140</v>
      </c>
      <c r="C7589" s="11"/>
      <c r="D7589" s="11"/>
      <c r="E7589" s="11"/>
      <c r="F7589" s="11"/>
      <c r="G7589" s="18"/>
      <c r="H7589" s="11"/>
      <c r="I7589" s="18"/>
      <c r="J7589" s="11"/>
      <c r="K7589" s="22" t="n">
        <f>SUM(K7590:K7719)</f>
        <v>10886338</v>
      </c>
      <c r="L7589" s="22" t="n">
        <f>SUM(L7590:L7719)</f>
        <v>1389501</v>
      </c>
      <c r="M7589" s="16"/>
      <c r="N7589" s="16"/>
      <c r="O7589" s="16"/>
      <c r="P7589" s="25" t="n">
        <f>SUM(P7590:P7719)</f>
        <v>4592.0243</v>
      </c>
      <c r="Q7589" s="8"/>
    </row>
    <row r="7590" ht="22.5" customHeight="1">
      <c r="A7590" s="27" t="n">
        <v>46271</v>
      </c>
      <c r="B7590" s="51" t="s">
        <v>125</v>
      </c>
      <c r="C7590" s="13" t="n">
        <v>10813123</v>
      </c>
      <c r="D7590" s="13" t="s">
        <v>10</v>
      </c>
      <c r="E7590" s="13" t="s">
        <v>11</v>
      </c>
      <c r="F7590" s="13" t="s">
        <v>12</v>
      </c>
      <c r="G7590" s="21" t="n">
        <v>0.25</v>
      </c>
      <c r="H7590" s="13" t="n">
        <v>1000</v>
      </c>
      <c r="I7590" s="21" t="n">
        <f>G7590*H7590*7</f>
        <v>1750</v>
      </c>
      <c r="J7590" s="13" t="s">
        <v>128</v>
      </c>
      <c r="K7590" s="11" t="n">
        <v>223919</v>
      </c>
      <c r="L7590" s="11" t="n">
        <v>11099</v>
      </c>
      <c r="M7590" s="11" t="n">
        <v>208</v>
      </c>
      <c r="N7590" s="12" t="n">
        <v>0.007</v>
      </c>
      <c r="O7590" s="12" t="n">
        <v>0.351</v>
      </c>
      <c r="P7590" s="12" t="n">
        <v>73.0151</v>
      </c>
      <c r="Q7590" s="23" t="n">
        <f>M7590/H7590</f>
        <v>0.208</v>
      </c>
    </row>
    <row r="7591" ht="22.5" customHeight="1">
      <c r="A7591" s="32"/>
      <c r="B7591" s="20"/>
      <c r="C7591" s="13" t="n">
        <v>1745925</v>
      </c>
      <c r="D7591" s="13" t="s">
        <v>13</v>
      </c>
      <c r="E7591" s="13" t="s">
        <v>14</v>
      </c>
      <c r="F7591" s="13" t="s">
        <v>15</v>
      </c>
      <c r="G7591" s="21" t="n">
        <v>0.15</v>
      </c>
      <c r="H7591" s="13" t="n">
        <v>500</v>
      </c>
      <c r="I7591" s="21" t="n">
        <f>G7591*H7591*7</f>
        <v>525</v>
      </c>
      <c r="J7591" s="13" t="s">
        <v>128</v>
      </c>
      <c r="K7591" s="17" t="n">
        <v>64998</v>
      </c>
      <c r="L7591" s="15" t="n">
        <v>27508</v>
      </c>
      <c r="M7591" s="15" t="n">
        <v>500</v>
      </c>
      <c r="N7591" s="12" t="n">
        <v>0.003</v>
      </c>
      <c r="O7591" s="12" t="n">
        <v>0.15</v>
      </c>
      <c r="P7591" s="12" t="n">
        <v>75</v>
      </c>
      <c r="Q7591" s="23" t="n">
        <f>M7591/H7591</f>
        <v>1</v>
      </c>
    </row>
    <row r="7592" ht="22.5" customHeight="1">
      <c r="A7592" s="32"/>
      <c r="B7592" s="20"/>
      <c r="C7592" s="13" t="n">
        <v>6951600</v>
      </c>
      <c r="D7592" s="13" t="s">
        <v>16</v>
      </c>
      <c r="E7592" s="13" t="s">
        <v>17</v>
      </c>
      <c r="F7592" s="13" t="s">
        <v>15</v>
      </c>
      <c r="G7592" s="21" t="n">
        <v>0.17</v>
      </c>
      <c r="H7592" s="13" t="n">
        <v>100</v>
      </c>
      <c r="I7592" s="21" t="n">
        <f>G7592*H7592*7</f>
        <v>119</v>
      </c>
      <c r="J7592" s="13" t="s">
        <v>128</v>
      </c>
      <c r="K7592" s="15" t="n">
        <v>17250</v>
      </c>
      <c r="L7592" s="15" t="n">
        <v>7016</v>
      </c>
      <c r="M7592" s="15" t="n">
        <v>78</v>
      </c>
      <c r="N7592" s="12" t="n">
        <v>0.002</v>
      </c>
      <c r="O7592" s="12" t="n">
        <v>0.174</v>
      </c>
      <c r="P7592" s="12" t="n">
        <v>13.6</v>
      </c>
      <c r="Q7592" s="23" t="n">
        <f>M7592/H7592</f>
        <v>0.78</v>
      </c>
    </row>
    <row r="7593" ht="22.5" customHeight="1">
      <c r="A7593" s="32"/>
      <c r="B7593" s="20"/>
      <c r="C7593" s="13" t="n">
        <v>6951594</v>
      </c>
      <c r="D7593" s="13" t="s">
        <v>16</v>
      </c>
      <c r="E7593" s="13" t="s">
        <v>18</v>
      </c>
      <c r="F7593" s="13" t="s">
        <v>15</v>
      </c>
      <c r="G7593" s="21" t="n">
        <v>0.7</v>
      </c>
      <c r="H7593" s="13" t="n">
        <v>400</v>
      </c>
      <c r="I7593" s="21" t="n">
        <f>G7593*H7593*7</f>
        <v>1960</v>
      </c>
      <c r="J7593" s="13" t="s">
        <v>128</v>
      </c>
      <c r="K7593" s="15" t="n">
        <v>98065</v>
      </c>
      <c r="L7593" s="15" t="n">
        <v>40388</v>
      </c>
      <c r="M7593" s="15" t="n">
        <v>187</v>
      </c>
      <c r="N7593" s="12" t="n">
        <v>0.003</v>
      </c>
      <c r="O7593" s="12" t="n">
        <v>0.7</v>
      </c>
      <c r="P7593" s="12" t="n">
        <v>130.9</v>
      </c>
      <c r="Q7593" s="23" t="n">
        <f>M7593/H7593</f>
        <v>0.4675</v>
      </c>
    </row>
    <row r="7594" ht="22.5" customHeight="1">
      <c r="A7594" s="32"/>
      <c r="B7594" s="20"/>
      <c r="C7594" s="13" t="n">
        <v>2732727</v>
      </c>
      <c r="D7594" s="13" t="s">
        <v>10</v>
      </c>
      <c r="E7594" s="13" t="s">
        <v>19</v>
      </c>
      <c r="F7594" s="13" t="s">
        <v>15</v>
      </c>
      <c r="G7594" s="21" t="n">
        <v>0.25</v>
      </c>
      <c r="H7594" s="13" t="n">
        <v>1000</v>
      </c>
      <c r="I7594" s="21" t="n">
        <f>G7594*H7594*7</f>
        <v>1750</v>
      </c>
      <c r="J7594" s="13" t="s">
        <v>128</v>
      </c>
      <c r="K7594" s="15" t="n">
        <v>44703</v>
      </c>
      <c r="L7594" s="15" t="n">
        <v>14629</v>
      </c>
      <c r="M7594" s="15" t="n">
        <v>478</v>
      </c>
      <c r="N7594" s="12" t="n">
        <v>0.008</v>
      </c>
      <c r="O7594" s="12" t="n">
        <v>0.25</v>
      </c>
      <c r="P7594" s="12" t="n">
        <v>119.425</v>
      </c>
      <c r="Q7594" s="23" t="n">
        <f>M7594/H7594</f>
        <v>0.478</v>
      </c>
    </row>
    <row r="7595" ht="22.5" customHeight="1">
      <c r="A7595" s="32"/>
      <c r="B7595" s="20"/>
      <c r="C7595" s="13" t="n">
        <v>5619156</v>
      </c>
      <c r="D7595" s="13" t="s">
        <v>10</v>
      </c>
      <c r="E7595" s="13" t="s">
        <v>19</v>
      </c>
      <c r="F7595" s="13" t="s">
        <v>12</v>
      </c>
      <c r="G7595" s="21" t="n">
        <v>0.24</v>
      </c>
      <c r="H7595" s="13" t="n">
        <v>500</v>
      </c>
      <c r="I7595" s="21" t="n">
        <f>G7595*H7595*7</f>
        <v>840</v>
      </c>
      <c r="J7595" s="13" t="s">
        <v>128</v>
      </c>
      <c r="K7595" s="15" t="n">
        <v>97479</v>
      </c>
      <c r="L7595" s="15" t="n">
        <v>18273</v>
      </c>
      <c r="M7595" s="15" t="n">
        <v>9</v>
      </c>
      <c r="N7595" s="12" t="n">
        <v>0</v>
      </c>
      <c r="O7595" s="12" t="n">
        <v>0.413</v>
      </c>
      <c r="P7595" s="12" t="n">
        <v>3.7185</v>
      </c>
      <c r="Q7595" s="23" t="n">
        <f>M7595/H7595</f>
        <v>0.018</v>
      </c>
    </row>
    <row r="7596" ht="22.5" customHeight="1">
      <c r="A7596" s="32"/>
      <c r="B7596" s="20"/>
      <c r="C7596" s="13" t="n">
        <v>6425889</v>
      </c>
      <c r="D7596" s="13" t="s">
        <v>10</v>
      </c>
      <c r="E7596" s="13" t="s">
        <v>20</v>
      </c>
      <c r="F7596" s="13" t="s">
        <v>15</v>
      </c>
      <c r="G7596" s="21" t="n">
        <v>0.25</v>
      </c>
      <c r="H7596" s="13" t="n">
        <v>400</v>
      </c>
      <c r="I7596" s="21" t="n">
        <f>G7596*H7596*7</f>
        <v>700</v>
      </c>
      <c r="J7596" s="13" t="s">
        <v>128</v>
      </c>
      <c r="K7596" s="15" t="n">
        <v>20268</v>
      </c>
      <c r="L7596" s="15" t="n">
        <v>7127</v>
      </c>
      <c r="M7596" s="15" t="n">
        <v>180</v>
      </c>
      <c r="N7596" s="12" t="n">
        <v>0.006</v>
      </c>
      <c r="O7596" s="12" t="n">
        <v>0.252</v>
      </c>
      <c r="P7596" s="12" t="n">
        <v>45.375</v>
      </c>
      <c r="Q7596" s="23" t="n">
        <f>M7596/H7596</f>
        <v>0.45</v>
      </c>
    </row>
    <row r="7597" ht="22.5" customHeight="1">
      <c r="A7597" s="32"/>
      <c r="B7597" s="20"/>
      <c r="C7597" s="13" t="n">
        <v>6439005</v>
      </c>
      <c r="D7597" s="13" t="s">
        <v>10</v>
      </c>
      <c r="E7597" s="13" t="s">
        <v>20</v>
      </c>
      <c r="F7597" s="13" t="s">
        <v>21</v>
      </c>
      <c r="G7597" s="21" t="n">
        <v>0.25</v>
      </c>
      <c r="H7597" s="13" t="n">
        <v>300</v>
      </c>
      <c r="I7597" s="21" t="n">
        <f>G7597*H7597*7</f>
        <v>525</v>
      </c>
      <c r="J7597" s="13" t="s">
        <v>128</v>
      </c>
      <c r="K7597" s="15" t="n">
        <v>98933</v>
      </c>
      <c r="L7597" s="15" t="n">
        <v>32871</v>
      </c>
      <c r="M7597" s="15" t="n">
        <v>109</v>
      </c>
      <c r="N7597" s="12" t="n">
        <v>0.0008</v>
      </c>
      <c r="O7597" s="12" t="n">
        <v>0.25</v>
      </c>
      <c r="P7597" s="12" t="n">
        <v>27.25</v>
      </c>
      <c r="Q7597" s="23" t="n">
        <f>M7597/H7597</f>
        <v>0.363333333333333</v>
      </c>
    </row>
    <row r="7598" ht="22.5" customHeight="1">
      <c r="A7598" s="32"/>
      <c r="B7598" s="20"/>
      <c r="C7598" s="13" t="n">
        <v>7203110</v>
      </c>
      <c r="D7598" s="13" t="s">
        <v>22</v>
      </c>
      <c r="E7598" s="13" t="s">
        <v>23</v>
      </c>
      <c r="F7598" s="13" t="s">
        <v>15</v>
      </c>
      <c r="G7598" s="21" t="n">
        <v>0.2</v>
      </c>
      <c r="H7598" s="13" t="n">
        <v>100</v>
      </c>
      <c r="I7598" s="21" t="n">
        <f>G7598*H7598*7</f>
        <v>140</v>
      </c>
      <c r="J7598" s="13" t="s">
        <v>128</v>
      </c>
      <c r="K7598" s="15" t="n">
        <v>26282</v>
      </c>
      <c r="L7598" s="15" t="n">
        <v>18056</v>
      </c>
      <c r="M7598" s="15" t="n">
        <v>7</v>
      </c>
      <c r="N7598" s="12" t="n">
        <v>0</v>
      </c>
      <c r="O7598" s="12" t="n">
        <v>0.2</v>
      </c>
      <c r="P7598" s="12" t="n">
        <v>1.4</v>
      </c>
      <c r="Q7598" s="23" t="n">
        <f>M7598/H7598</f>
        <v>0.07</v>
      </c>
    </row>
    <row r="7599" ht="22.5" customHeight="1">
      <c r="A7599" s="32"/>
      <c r="B7599" s="20"/>
      <c r="C7599" s="13" t="n">
        <v>7202934</v>
      </c>
      <c r="D7599" s="13" t="s">
        <v>22</v>
      </c>
      <c r="E7599" s="13" t="s">
        <v>24</v>
      </c>
      <c r="F7599" s="13" t="s">
        <v>15</v>
      </c>
      <c r="G7599" s="21" t="n">
        <v>0.35</v>
      </c>
      <c r="H7599" s="13" t="n">
        <v>200</v>
      </c>
      <c r="I7599" s="21" t="n">
        <f>G7599*H7599*7</f>
        <v>490</v>
      </c>
      <c r="J7599" s="13" t="s">
        <v>128</v>
      </c>
      <c r="K7599" s="15" t="n">
        <v>398667</v>
      </c>
      <c r="L7599" s="15" t="n">
        <v>231582</v>
      </c>
      <c r="M7599" s="15" t="n">
        <v>107</v>
      </c>
      <c r="N7599" s="12" t="n">
        <v>0</v>
      </c>
      <c r="O7599" s="12" t="n">
        <v>0.354</v>
      </c>
      <c r="P7599" s="12" t="n">
        <v>37.86</v>
      </c>
      <c r="Q7599" s="23" t="n">
        <f>M7599/H7599</f>
        <v>0.535</v>
      </c>
    </row>
    <row r="7600" ht="22.5" customHeight="1">
      <c r="A7600" s="32"/>
      <c r="B7600" s="20"/>
      <c r="C7600" s="13" t="n">
        <v>5847496</v>
      </c>
      <c r="D7600" s="13" t="s">
        <v>10</v>
      </c>
      <c r="E7600" s="13" t="s">
        <v>25</v>
      </c>
      <c r="F7600" s="13" t="s">
        <v>12</v>
      </c>
      <c r="G7600" s="21" t="n">
        <v>0.3</v>
      </c>
      <c r="H7600" s="13" t="n">
        <v>200</v>
      </c>
      <c r="I7600" s="21" t="n">
        <f>G7600*H7600*7</f>
        <v>420</v>
      </c>
      <c r="J7600" s="13" t="s">
        <v>128</v>
      </c>
      <c r="K7600" s="15" t="n">
        <v>20686</v>
      </c>
      <c r="L7600" s="15" t="n">
        <v>964</v>
      </c>
      <c r="M7600" s="15" t="n">
        <v>1</v>
      </c>
      <c r="N7600" s="12" t="n">
        <v>0.002</v>
      </c>
      <c r="O7600" s="12" t="n">
        <v>1.9003</v>
      </c>
      <c r="P7600" s="12" t="n">
        <v>1.9003</v>
      </c>
      <c r="Q7600" s="23" t="n">
        <f>M7600/H7600</f>
        <v>0.005</v>
      </c>
    </row>
    <row r="7601" ht="22.5" customHeight="1">
      <c r="A7601" s="32"/>
      <c r="B7601" s="20"/>
      <c r="C7601" s="13" t="n">
        <v>7572369</v>
      </c>
      <c r="D7601" s="13" t="s">
        <v>10</v>
      </c>
      <c r="E7601" s="13" t="s">
        <v>25</v>
      </c>
      <c r="F7601" s="13" t="s">
        <v>15</v>
      </c>
      <c r="G7601" s="21" t="n">
        <v>0.3</v>
      </c>
      <c r="H7601" s="13" t="n">
        <v>400</v>
      </c>
      <c r="I7601" s="21" t="n">
        <f>G7601*H7601*7</f>
        <v>840</v>
      </c>
      <c r="J7601" s="13" t="s">
        <v>128</v>
      </c>
      <c r="K7601" s="15" t="n">
        <v>10484</v>
      </c>
      <c r="L7601" s="15" t="n">
        <v>3262</v>
      </c>
      <c r="M7601" s="15" t="n">
        <v>102</v>
      </c>
      <c r="N7601" s="12" t="n">
        <v>0.01</v>
      </c>
      <c r="O7601" s="12" t="n">
        <v>0.306</v>
      </c>
      <c r="P7601" s="12" t="n">
        <v>31.26</v>
      </c>
      <c r="Q7601" s="23" t="n">
        <f>M7601/H7601</f>
        <v>0.255</v>
      </c>
    </row>
    <row r="7602" ht="22.5" customHeight="1">
      <c r="A7602" s="32"/>
      <c r="B7602" s="20"/>
      <c r="C7602" s="13" t="n">
        <v>8460883</v>
      </c>
      <c r="D7602" s="13" t="s">
        <v>16</v>
      </c>
      <c r="E7602" s="13" t="s">
        <v>11</v>
      </c>
      <c r="F7602" s="13" t="s">
        <v>15</v>
      </c>
      <c r="G7602" s="21" t="n">
        <v>0.14</v>
      </c>
      <c r="H7602" s="13" t="n">
        <v>1400</v>
      </c>
      <c r="I7602" s="21" t="n">
        <f>G7602*H7602*7</f>
        <v>1372</v>
      </c>
      <c r="J7602" s="13" t="s">
        <v>128</v>
      </c>
      <c r="K7602" s="36" t="n">
        <v>74204</v>
      </c>
      <c r="L7602" s="15" t="n">
        <v>23608</v>
      </c>
      <c r="M7602" s="15" t="n">
        <v>1157</v>
      </c>
      <c r="N7602" s="12" t="n">
        <v>0.007</v>
      </c>
      <c r="O7602" s="12" t="n">
        <v>0.14</v>
      </c>
      <c r="P7602" s="12" t="n">
        <v>162.274</v>
      </c>
      <c r="Q7602" s="23" t="n">
        <f>M7602/H7602</f>
        <v>0.826428571428571</v>
      </c>
    </row>
    <row r="7603" ht="22.5" customHeight="1">
      <c r="A7603" s="32"/>
      <c r="B7603" s="20"/>
      <c r="C7603" s="13" t="n">
        <v>8531973</v>
      </c>
      <c r="D7603" s="13" t="s">
        <v>16</v>
      </c>
      <c r="E7603" s="13" t="s">
        <v>18</v>
      </c>
      <c r="F7603" s="13" t="s">
        <v>26</v>
      </c>
      <c r="G7603" s="21" t="n">
        <v>0.45</v>
      </c>
      <c r="H7603" s="13" t="n">
        <v>150</v>
      </c>
      <c r="I7603" s="21" t="n">
        <f>G7603*H7603*7</f>
        <v>472.5</v>
      </c>
      <c r="J7603" s="13" t="s">
        <v>128</v>
      </c>
      <c r="K7603" s="15" t="n">
        <v>101904</v>
      </c>
      <c r="L7603" s="15" t="n">
        <v>209</v>
      </c>
      <c r="M7603" s="15" t="n">
        <v>5</v>
      </c>
      <c r="N7603" s="12" t="n">
        <v>0.01</v>
      </c>
      <c r="O7603" s="12" t="n">
        <v>0.44</v>
      </c>
      <c r="P7603" s="12" t="n">
        <v>2.18</v>
      </c>
      <c r="Q7603" s="23" t="n">
        <f>M7603/H7603</f>
        <v>0.0333333333333333</v>
      </c>
    </row>
    <row r="7604" ht="22.5" customHeight="1">
      <c r="A7604" s="32"/>
      <c r="B7604" s="20"/>
      <c r="C7604" s="13" t="n">
        <v>8156506</v>
      </c>
      <c r="D7604" s="13" t="s">
        <v>27</v>
      </c>
      <c r="E7604" s="13" t="s">
        <v>14</v>
      </c>
      <c r="F7604" s="13" t="s">
        <v>15</v>
      </c>
      <c r="G7604" s="21" t="n">
        <v>0.1</v>
      </c>
      <c r="H7604" s="13" t="n">
        <v>1000</v>
      </c>
      <c r="I7604" s="21" t="n">
        <f>G7604*H7604*7</f>
        <v>700</v>
      </c>
      <c r="J7604" s="13" t="s">
        <v>128</v>
      </c>
      <c r="K7604" s="15" t="n">
        <v>64735</v>
      </c>
      <c r="L7604" s="15" t="n">
        <v>26447</v>
      </c>
      <c r="M7604" s="15" t="n">
        <v>991</v>
      </c>
      <c r="N7604" s="12" t="n">
        <v>0.004</v>
      </c>
      <c r="O7604" s="12" t="n">
        <v>0.1</v>
      </c>
      <c r="P7604" s="12" t="n">
        <v>99.1</v>
      </c>
      <c r="Q7604" s="23" t="n">
        <f>M7604/H7604</f>
        <v>0.991</v>
      </c>
    </row>
    <row r="7605" ht="22.5" customHeight="1">
      <c r="A7605" s="32"/>
      <c r="B7605" s="20"/>
      <c r="C7605" s="13" t="n">
        <v>8819666</v>
      </c>
      <c r="D7605" s="13" t="s">
        <v>27</v>
      </c>
      <c r="E7605" s="13" t="s">
        <v>14</v>
      </c>
      <c r="F7605" s="13" t="s">
        <v>12</v>
      </c>
      <c r="G7605" s="21" t="n">
        <v>0.08</v>
      </c>
      <c r="H7605" s="13" t="n">
        <v>200</v>
      </c>
      <c r="I7605" s="21" t="n">
        <f>G7605*H7605*7</f>
        <v>112</v>
      </c>
      <c r="J7605" s="13" t="s">
        <v>128</v>
      </c>
      <c r="K7605" s="15" t="n">
        <v>12186</v>
      </c>
      <c r="L7605" s="15" t="n">
        <v>2827</v>
      </c>
      <c r="M7605" s="15" t="n">
        <v>199</v>
      </c>
      <c r="N7605" s="12" t="n">
        <v>0.007</v>
      </c>
      <c r="O7605" s="12" t="n">
        <v>0.1</v>
      </c>
      <c r="P7605" s="12" t="n">
        <v>19.8076</v>
      </c>
      <c r="Q7605" s="23" t="n">
        <f>M7605/H7605</f>
        <v>0.995</v>
      </c>
    </row>
    <row r="7606" ht="22.5" customHeight="1">
      <c r="A7606" s="32"/>
      <c r="B7606" s="20"/>
      <c r="C7606" s="13" t="n">
        <v>91410799</v>
      </c>
      <c r="D7606" s="13" t="s">
        <v>31</v>
      </c>
      <c r="E7606" s="13" t="s">
        <v>42</v>
      </c>
      <c r="F7606" s="13" t="s">
        <v>15</v>
      </c>
      <c r="G7606" s="21" t="n">
        <v>0.02</v>
      </c>
      <c r="H7606" s="13" t="n">
        <v>500</v>
      </c>
      <c r="I7606" s="21" t="n">
        <f>G7606*H7606*7</f>
        <v>70</v>
      </c>
      <c r="J7606" s="13" t="s">
        <v>128</v>
      </c>
      <c r="K7606" s="15" t="n">
        <v>54606</v>
      </c>
      <c r="L7606" s="15" t="n">
        <v>5266</v>
      </c>
      <c r="M7606" s="15" t="n">
        <v>311</v>
      </c>
      <c r="N7606" s="12" t="n">
        <v>0.001</v>
      </c>
      <c r="O7606" s="12" t="n">
        <v>0.02</v>
      </c>
      <c r="P7606" s="12" t="n">
        <v>6.22</v>
      </c>
      <c r="Q7606" s="23" t="n">
        <f>M7606/H7606</f>
        <v>0.622</v>
      </c>
    </row>
    <row r="7607" ht="22.5" customHeight="1">
      <c r="A7607" s="32"/>
      <c r="B7607" s="20"/>
      <c r="C7607" s="13" t="n">
        <v>7872826</v>
      </c>
      <c r="D7607" s="13" t="s">
        <v>28</v>
      </c>
      <c r="E7607" s="13" t="s">
        <v>14</v>
      </c>
      <c r="F7607" s="13" t="s">
        <v>15</v>
      </c>
      <c r="G7607" s="21" t="n">
        <v>0.48</v>
      </c>
      <c r="H7607" s="13" t="n">
        <v>400</v>
      </c>
      <c r="I7607" s="21" t="n">
        <f>G7607*H7607*7</f>
        <v>1344</v>
      </c>
      <c r="J7607" s="13" t="s">
        <v>128</v>
      </c>
      <c r="K7607" s="15" t="n">
        <v>31143</v>
      </c>
      <c r="L7607" s="15" t="n">
        <v>5083</v>
      </c>
      <c r="M7607" s="15" t="n">
        <v>75</v>
      </c>
      <c r="N7607" s="12" t="n">
        <v>0.007</v>
      </c>
      <c r="O7607" s="12" t="n">
        <v>0.487</v>
      </c>
      <c r="P7607" s="12" t="n">
        <v>36.528</v>
      </c>
      <c r="Q7607" s="23" t="n">
        <f>M7607/H7607</f>
        <v>0.1875</v>
      </c>
    </row>
    <row r="7608" ht="22.5" customHeight="1">
      <c r="A7608" s="32"/>
      <c r="B7608" s="20"/>
      <c r="C7608" s="13" t="n">
        <v>9311355</v>
      </c>
      <c r="D7608" s="13" t="s">
        <v>29</v>
      </c>
      <c r="E7608" s="13" t="s">
        <v>14</v>
      </c>
      <c r="F7608" s="13" t="s">
        <v>15</v>
      </c>
      <c r="G7608" s="21" t="n">
        <v>0.15</v>
      </c>
      <c r="H7608" s="13" t="n">
        <v>20</v>
      </c>
      <c r="I7608" s="21" t="n">
        <f>G7608*H7608*7</f>
        <v>21</v>
      </c>
      <c r="J7608" s="13" t="s">
        <v>128</v>
      </c>
      <c r="K7608" s="15" t="n">
        <v>6460</v>
      </c>
      <c r="L7608" s="15" t="n">
        <v>1868</v>
      </c>
      <c r="M7608" s="15" t="n">
        <v>20</v>
      </c>
      <c r="N7608" s="12" t="n">
        <v>0.002</v>
      </c>
      <c r="O7608" s="12" t="n">
        <v>0.15</v>
      </c>
      <c r="P7608" s="12" t="n">
        <v>3</v>
      </c>
      <c r="Q7608" s="23" t="n">
        <f>M7608/H7608</f>
        <v>1</v>
      </c>
    </row>
    <row r="7609" ht="22.5" customHeight="1">
      <c r="A7609" s="32"/>
      <c r="B7609" s="20"/>
      <c r="C7609" s="13" t="n">
        <v>10210818</v>
      </c>
      <c r="D7609" s="13" t="s">
        <v>27</v>
      </c>
      <c r="E7609" s="13" t="s">
        <v>14</v>
      </c>
      <c r="F7609" s="13" t="s">
        <v>26</v>
      </c>
      <c r="G7609" s="21" t="n">
        <v>0.2</v>
      </c>
      <c r="H7609" s="13" t="n">
        <v>100</v>
      </c>
      <c r="I7609" s="21" t="n">
        <f>G7609*H7609*7</f>
        <v>140</v>
      </c>
      <c r="J7609" s="13" t="s">
        <v>128</v>
      </c>
      <c r="K7609" s="15" t="n">
        <v>83372</v>
      </c>
      <c r="L7609" s="15" t="n">
        <v>584</v>
      </c>
      <c r="M7609" s="15" t="n">
        <v>67</v>
      </c>
      <c r="N7609" s="12" t="n">
        <v>0.02</v>
      </c>
      <c r="O7609" s="12" t="n">
        <v>0.17</v>
      </c>
      <c r="P7609" s="12" t="n">
        <v>11.37</v>
      </c>
      <c r="Q7609" s="23" t="n">
        <f>M7609/H7609</f>
        <v>0.67</v>
      </c>
    </row>
    <row r="7610" ht="22.5" customHeight="1">
      <c r="A7610" s="32"/>
      <c r="B7610" s="20"/>
      <c r="C7610" s="13" t="n">
        <v>10501490</v>
      </c>
      <c r="D7610" s="13" t="s">
        <v>13</v>
      </c>
      <c r="E7610" s="13" t="s">
        <v>14</v>
      </c>
      <c r="F7610" s="13" t="s">
        <v>15</v>
      </c>
      <c r="G7610" s="21" t="n">
        <v>0.15</v>
      </c>
      <c r="H7610" s="13" t="n">
        <v>100</v>
      </c>
      <c r="I7610" s="21" t="n">
        <f>G7610*H7610*7</f>
        <v>105</v>
      </c>
      <c r="J7610" s="13" t="s">
        <v>128</v>
      </c>
      <c r="K7610" s="15" t="n">
        <v>899</v>
      </c>
      <c r="L7610" s="15" t="n">
        <v>351</v>
      </c>
      <c r="M7610" s="15" t="n">
        <v>7</v>
      </c>
      <c r="N7610" s="12" t="n">
        <v>0.003</v>
      </c>
      <c r="O7610" s="12" t="n">
        <v>0.13</v>
      </c>
      <c r="P7610" s="12" t="n">
        <v>0.91</v>
      </c>
      <c r="Q7610" s="23" t="n">
        <f>M7610/H7610</f>
        <v>0.07</v>
      </c>
    </row>
    <row r="7611" ht="22.5" customHeight="1">
      <c r="A7611" s="32"/>
      <c r="B7611" s="20"/>
      <c r="C7611" s="53" t="n">
        <v>10912510</v>
      </c>
      <c r="D7611" s="13" t="s">
        <v>10</v>
      </c>
      <c r="E7611" s="13" t="s">
        <v>11</v>
      </c>
      <c r="F7611" s="13" t="s">
        <v>30</v>
      </c>
      <c r="G7611" s="21" t="n">
        <v>0.17</v>
      </c>
      <c r="H7611" s="13" t="n">
        <v>1500</v>
      </c>
      <c r="I7611" s="21" t="n">
        <f>G7611*H7611*7</f>
        <v>1785</v>
      </c>
      <c r="J7611" s="13" t="s">
        <v>128</v>
      </c>
      <c r="K7611" s="15" t="n">
        <v>167186</v>
      </c>
      <c r="L7611" s="15" t="n">
        <v>36035</v>
      </c>
      <c r="M7611" s="15" t="n">
        <v>1179</v>
      </c>
      <c r="N7611" s="12" t="n">
        <v>0.01</v>
      </c>
      <c r="O7611" s="12" t="n">
        <v>0.23</v>
      </c>
      <c r="P7611" s="12" t="n">
        <v>267.2</v>
      </c>
      <c r="Q7611" s="23" t="n">
        <f>M7611/H7611</f>
        <v>0.786</v>
      </c>
    </row>
    <row r="7612" ht="22.5" customHeight="1">
      <c r="A7612" s="32"/>
      <c r="B7612" s="20"/>
      <c r="C7612" s="53" t="n">
        <v>11080098</v>
      </c>
      <c r="D7612" s="13" t="s">
        <v>22</v>
      </c>
      <c r="E7612" s="13" t="s">
        <v>24</v>
      </c>
      <c r="F7612" s="13" t="s">
        <v>15</v>
      </c>
      <c r="G7612" s="21" t="n">
        <v>0.6</v>
      </c>
      <c r="H7612" s="13" t="n">
        <v>100</v>
      </c>
      <c r="I7612" s="21" t="n">
        <f>G7612*H7612*7</f>
        <v>420</v>
      </c>
      <c r="J7612" s="13" t="s">
        <v>128</v>
      </c>
      <c r="K7612" s="15" t="n">
        <v>1084</v>
      </c>
      <c r="L7612" s="15" t="n">
        <v>555</v>
      </c>
      <c r="M7612" s="15" t="n">
        <v>0</v>
      </c>
      <c r="N7612" s="12" t="n">
        <v>0</v>
      </c>
      <c r="O7612" s="12" t="n">
        <v>0</v>
      </c>
      <c r="P7612" s="12" t="n">
        <v>0</v>
      </c>
      <c r="Q7612" s="23" t="n">
        <f>M7612/H7612</f>
        <v>0</v>
      </c>
    </row>
    <row r="7613" ht="22.5" customHeight="1">
      <c r="A7613" s="32"/>
      <c r="B7613" s="20"/>
      <c r="C7613" s="53" t="n">
        <v>91540124</v>
      </c>
      <c r="D7613" s="13" t="s">
        <v>93</v>
      </c>
      <c r="E7613" s="13" t="s">
        <v>54</v>
      </c>
      <c r="F7613" s="13" t="s">
        <v>12</v>
      </c>
      <c r="G7613" s="21" t="n">
        <v>0.5</v>
      </c>
      <c r="H7613" s="13" t="n">
        <v>50</v>
      </c>
      <c r="I7613" s="21" t="n">
        <f>G7613*H7613*7</f>
        <v>175</v>
      </c>
      <c r="J7613" s="13" t="s">
        <v>128</v>
      </c>
      <c r="K7613" s="15" t="n">
        <v>2566</v>
      </c>
      <c r="L7613" s="15" t="n">
        <v>714</v>
      </c>
      <c r="M7613" s="15" t="n">
        <v>25</v>
      </c>
      <c r="N7613" s="12" t="n">
        <v>0.023</v>
      </c>
      <c r="O7613" s="12" t="n">
        <v>0.651</v>
      </c>
      <c r="P7613" s="12" t="n">
        <v>16.2725</v>
      </c>
      <c r="Q7613" s="23" t="n">
        <f>M7613/H7613</f>
        <v>0.5</v>
      </c>
    </row>
    <row r="7614" ht="22.5" customHeight="1">
      <c r="A7614" s="32"/>
      <c r="B7614" s="20"/>
      <c r="C7614" s="53" t="n">
        <v>91548042</v>
      </c>
      <c r="D7614" s="13" t="s">
        <v>13</v>
      </c>
      <c r="E7614" s="13" t="s">
        <v>14</v>
      </c>
      <c r="F7614" s="13" t="s">
        <v>12</v>
      </c>
      <c r="G7614" s="21" t="n">
        <v>0.3</v>
      </c>
      <c r="H7614" s="13" t="n">
        <v>50</v>
      </c>
      <c r="I7614" s="21" t="n">
        <f>G7614*H7614*7</f>
        <v>105</v>
      </c>
      <c r="J7614" s="13" t="s">
        <v>128</v>
      </c>
      <c r="K7614" s="15" t="n">
        <v>7030</v>
      </c>
      <c r="L7614" s="15" t="n">
        <v>108</v>
      </c>
      <c r="M7614" s="15" t="n">
        <v>1</v>
      </c>
      <c r="N7614" s="12" t="n">
        <v>0.001</v>
      </c>
      <c r="O7614" s="12" t="n">
        <v>0.0883</v>
      </c>
      <c r="P7614" s="12" t="n">
        <v>0.0883</v>
      </c>
      <c r="Q7614" s="23" t="n">
        <f>M7614/H7614</f>
        <v>0.02</v>
      </c>
    </row>
    <row r="7615" ht="22.5" customHeight="1">
      <c r="A7615" s="32"/>
      <c r="B7615" s="20"/>
      <c r="C7615" s="53" t="n">
        <v>91548043</v>
      </c>
      <c r="D7615" s="13" t="s">
        <v>31</v>
      </c>
      <c r="E7615" s="13" t="s">
        <v>32</v>
      </c>
      <c r="F7615" s="13" t="s">
        <v>15</v>
      </c>
      <c r="G7615" s="21" t="n">
        <v>0.1</v>
      </c>
      <c r="H7615" s="13" t="n">
        <v>200</v>
      </c>
      <c r="I7615" s="21" t="n">
        <f>G7615*H7615*7</f>
        <v>140</v>
      </c>
      <c r="J7615" s="13" t="s">
        <v>128</v>
      </c>
      <c r="K7615" s="15" t="n">
        <v>11997</v>
      </c>
      <c r="L7615" s="15" t="n">
        <v>4225</v>
      </c>
      <c r="M7615" s="15" t="n">
        <v>152</v>
      </c>
      <c r="N7615" s="12" t="n">
        <v>0.004</v>
      </c>
      <c r="O7615" s="12" t="n">
        <v>0.1</v>
      </c>
      <c r="P7615" s="12" t="n">
        <v>15.2</v>
      </c>
      <c r="Q7615" s="23" t="n">
        <f>M7615/H7615</f>
        <v>0.76</v>
      </c>
    </row>
    <row r="7616" ht="22.5" customHeight="1">
      <c r="A7616" s="32"/>
      <c r="B7616" s="20"/>
      <c r="C7616" s="53" t="n">
        <v>11715627</v>
      </c>
      <c r="D7616" s="13" t="s">
        <v>29</v>
      </c>
      <c r="E7616" s="13" t="s">
        <v>14</v>
      </c>
      <c r="F7616" s="13" t="s">
        <v>15</v>
      </c>
      <c r="G7616" s="21" t="n">
        <v>0.4</v>
      </c>
      <c r="H7616" s="13" t="n">
        <v>100</v>
      </c>
      <c r="I7616" s="21" t="n">
        <f>G7616*H7616*7</f>
        <v>280</v>
      </c>
      <c r="J7616" s="13" t="s">
        <v>128</v>
      </c>
      <c r="K7616" s="15" t="n">
        <v>58</v>
      </c>
      <c r="L7616" s="15" t="n">
        <v>4</v>
      </c>
      <c r="M7616" s="15" t="n">
        <v>0</v>
      </c>
      <c r="N7616" s="12" t="n">
        <v>0</v>
      </c>
      <c r="O7616" s="12" t="n">
        <v>0</v>
      </c>
      <c r="P7616" s="12" t="n">
        <v>0</v>
      </c>
      <c r="Q7616" s="23" t="n">
        <f>M7616/H7616</f>
        <v>0</v>
      </c>
    </row>
    <row r="7617" ht="22.5" customHeight="1">
      <c r="A7617" s="32"/>
      <c r="B7617" s="20"/>
      <c r="C7617" s="53" t="n">
        <v>11715655</v>
      </c>
      <c r="D7617" s="13" t="s">
        <v>16</v>
      </c>
      <c r="E7617" s="13" t="s">
        <v>11</v>
      </c>
      <c r="F7617" s="13" t="s">
        <v>15</v>
      </c>
      <c r="G7617" s="21" t="n">
        <v>0.15</v>
      </c>
      <c r="H7617" s="13" t="n">
        <v>100</v>
      </c>
      <c r="I7617" s="21" t="n">
        <f>G7617*H7617*7</f>
        <v>105</v>
      </c>
      <c r="J7617" s="13" t="s">
        <v>128</v>
      </c>
      <c r="K7617" s="15" t="n">
        <v>266</v>
      </c>
      <c r="L7617" s="15" t="n">
        <v>5</v>
      </c>
      <c r="M7617" s="15" t="n">
        <v>0</v>
      </c>
      <c r="N7617" s="12" t="n">
        <v>0</v>
      </c>
      <c r="O7617" s="12" t="n">
        <v>0</v>
      </c>
      <c r="P7617" s="12" t="n">
        <v>0</v>
      </c>
      <c r="Q7617" s="23" t="n">
        <f>M7617/H7617</f>
        <v>0</v>
      </c>
    </row>
    <row r="7618" ht="22.5" customHeight="1">
      <c r="A7618" s="32"/>
      <c r="B7618" s="20"/>
      <c r="C7618" s="53" t="n">
        <v>11715811</v>
      </c>
      <c r="D7618" s="13" t="s">
        <v>16</v>
      </c>
      <c r="E7618" s="13" t="s">
        <v>17</v>
      </c>
      <c r="F7618" s="13" t="s">
        <v>15</v>
      </c>
      <c r="G7618" s="21" t="n">
        <v>0.17</v>
      </c>
      <c r="H7618" s="13" t="n">
        <v>100</v>
      </c>
      <c r="I7618" s="21" t="n">
        <f>G7618*H7618*7</f>
        <v>119</v>
      </c>
      <c r="J7618" s="13" t="s">
        <v>128</v>
      </c>
      <c r="K7618" s="15" t="n">
        <v>128</v>
      </c>
      <c r="L7618" s="15" t="n">
        <v>3</v>
      </c>
      <c r="M7618" s="15" t="n">
        <v>0</v>
      </c>
      <c r="N7618" s="12" t="n">
        <v>0</v>
      </c>
      <c r="O7618" s="12" t="n">
        <v>0</v>
      </c>
      <c r="P7618" s="12" t="n">
        <v>0</v>
      </c>
      <c r="Q7618" s="23" t="n">
        <f>M7618/H7618</f>
        <v>0</v>
      </c>
    </row>
    <row r="7619" ht="22.5" customHeight="1">
      <c r="A7619" s="32"/>
      <c r="B7619" s="20"/>
      <c r="C7619" s="53" t="n">
        <v>11729927</v>
      </c>
      <c r="D7619" s="13" t="s">
        <v>10</v>
      </c>
      <c r="E7619" s="13" t="s">
        <v>20</v>
      </c>
      <c r="F7619" s="13" t="s">
        <v>15</v>
      </c>
      <c r="G7619" s="21" t="n">
        <v>0.25</v>
      </c>
      <c r="H7619" s="13" t="n">
        <v>100</v>
      </c>
      <c r="I7619" s="21" t="n">
        <f>G7619*H7619*7</f>
        <v>175</v>
      </c>
      <c r="J7619" s="13" t="s">
        <v>128</v>
      </c>
      <c r="K7619" s="15" t="n">
        <v>20268</v>
      </c>
      <c r="L7619" s="15" t="n">
        <v>7127</v>
      </c>
      <c r="M7619" s="15" t="n">
        <v>180</v>
      </c>
      <c r="N7619" s="12" t="n">
        <v>0.006</v>
      </c>
      <c r="O7619" s="12" t="n">
        <v>0.252</v>
      </c>
      <c r="P7619" s="12" t="n">
        <v>45.375</v>
      </c>
      <c r="Q7619" s="23" t="n">
        <f>M7619/H7619</f>
        <v>1.8</v>
      </c>
    </row>
    <row r="7620" ht="22.5" customHeight="1">
      <c r="A7620" s="32"/>
      <c r="B7620" s="20"/>
      <c r="C7620" s="53" t="n">
        <v>11729820</v>
      </c>
      <c r="D7620" s="13" t="s">
        <v>10</v>
      </c>
      <c r="E7620" s="13" t="s">
        <v>25</v>
      </c>
      <c r="F7620" s="13" t="s">
        <v>15</v>
      </c>
      <c r="G7620" s="21" t="n">
        <v>0.3</v>
      </c>
      <c r="H7620" s="13" t="n">
        <v>100</v>
      </c>
      <c r="I7620" s="21" t="n">
        <f>G7620*H7620*7</f>
        <v>210</v>
      </c>
      <c r="J7620" s="13" t="s">
        <v>128</v>
      </c>
      <c r="K7620" s="15" t="n">
        <v>21</v>
      </c>
      <c r="L7620" s="15" t="n">
        <v>6</v>
      </c>
      <c r="M7620" s="15" t="n">
        <v>0</v>
      </c>
      <c r="N7620" s="12" t="n">
        <v>0</v>
      </c>
      <c r="O7620" s="12" t="n">
        <v>0</v>
      </c>
      <c r="P7620" s="12" t="n">
        <v>0</v>
      </c>
      <c r="Q7620" s="23" t="n">
        <f>M7620/H7620</f>
        <v>0</v>
      </c>
    </row>
    <row r="7621" ht="22.5" customHeight="1">
      <c r="A7621" s="32"/>
      <c r="B7621" s="20"/>
      <c r="C7621" s="53" t="n">
        <v>11729830</v>
      </c>
      <c r="D7621" s="13" t="s">
        <v>10</v>
      </c>
      <c r="E7621" s="13" t="s">
        <v>11</v>
      </c>
      <c r="F7621" s="13" t="s">
        <v>12</v>
      </c>
      <c r="G7621" s="21" t="n">
        <v>0.17</v>
      </c>
      <c r="H7621" s="13" t="n">
        <v>100</v>
      </c>
      <c r="I7621" s="21" t="n">
        <f>G7621*H7621*7</f>
        <v>119</v>
      </c>
      <c r="J7621" s="13" t="s">
        <v>128</v>
      </c>
      <c r="K7621" s="15" t="n">
        <v>50</v>
      </c>
      <c r="L7621" s="15" t="n">
        <v>8</v>
      </c>
      <c r="M7621" s="15" t="n">
        <v>0</v>
      </c>
      <c r="N7621" s="12" t="n">
        <v>0</v>
      </c>
      <c r="O7621" s="12" t="n">
        <v>0</v>
      </c>
      <c r="P7621" s="12" t="n">
        <v>0.0015</v>
      </c>
      <c r="Q7621" s="23" t="n">
        <f>M7621/H7621</f>
        <v>0</v>
      </c>
    </row>
    <row r="7622" ht="22.5" customHeight="1">
      <c r="A7622" s="32"/>
      <c r="B7622" s="20"/>
      <c r="C7622" s="53" t="n">
        <v>11892329</v>
      </c>
      <c r="D7622" s="13" t="s">
        <v>10</v>
      </c>
      <c r="E7622" s="13" t="s">
        <v>11</v>
      </c>
      <c r="F7622" s="13" t="s">
        <v>15</v>
      </c>
      <c r="G7622" s="21" t="n">
        <v>0.25</v>
      </c>
      <c r="H7622" s="13" t="n">
        <v>500</v>
      </c>
      <c r="I7622" s="21" t="n">
        <f>G7622*H7622*7</f>
        <v>875</v>
      </c>
      <c r="J7622" s="13" t="s">
        <v>128</v>
      </c>
      <c r="K7622" s="15" t="n">
        <v>75962</v>
      </c>
      <c r="L7622" s="15" t="n">
        <v>26037</v>
      </c>
      <c r="M7622" s="15" t="n">
        <v>500</v>
      </c>
      <c r="N7622" s="12" t="n">
        <v>0.005</v>
      </c>
      <c r="O7622" s="12" t="n">
        <v>0.25</v>
      </c>
      <c r="P7622" s="12" t="n">
        <v>125</v>
      </c>
      <c r="Q7622" s="23" t="n">
        <f>M7622/H7622</f>
        <v>1</v>
      </c>
    </row>
    <row r="7623" ht="22.5" customHeight="1">
      <c r="A7623" s="32"/>
      <c r="B7623" s="20"/>
      <c r="C7623" s="53" t="n">
        <v>91557161</v>
      </c>
      <c r="D7623" s="13" t="s">
        <v>95</v>
      </c>
      <c r="E7623" s="13" t="s">
        <v>14</v>
      </c>
      <c r="F7623" s="13" t="s">
        <v>12</v>
      </c>
      <c r="G7623" s="21" t="n">
        <v>0.7</v>
      </c>
      <c r="H7623" s="13" t="n">
        <v>50</v>
      </c>
      <c r="I7623" s="21" t="n">
        <f>G7623*H7623*7</f>
        <v>245</v>
      </c>
      <c r="J7623" s="13" t="s">
        <v>128</v>
      </c>
      <c r="K7623" s="15" t="n">
        <v>1920</v>
      </c>
      <c r="L7623" s="15" t="n">
        <v>5</v>
      </c>
      <c r="M7623" s="15" t="n">
        <v>0</v>
      </c>
      <c r="N7623" s="12" t="n">
        <v>0</v>
      </c>
      <c r="O7623" s="12" t="n">
        <v>0</v>
      </c>
      <c r="P7623" s="12" t="n">
        <v>0.0015</v>
      </c>
      <c r="Q7623" s="23" t="n">
        <f>M7623/H7623</f>
        <v>0</v>
      </c>
    </row>
    <row r="7624" ht="22.5" customHeight="1">
      <c r="A7624" s="32"/>
      <c r="B7624" s="20"/>
      <c r="C7624" s="53" t="n">
        <v>91557333</v>
      </c>
      <c r="D7624" s="13" t="s">
        <v>99</v>
      </c>
      <c r="E7624" s="13" t="s">
        <v>14</v>
      </c>
      <c r="F7624" s="13" t="s">
        <v>12</v>
      </c>
      <c r="G7624" s="21" t="n">
        <v>0.5</v>
      </c>
      <c r="H7624" s="13" t="n">
        <v>99</v>
      </c>
      <c r="I7624" s="21" t="n">
        <f>G7624*H7624*7</f>
        <v>346.5</v>
      </c>
      <c r="J7624" s="13" t="s">
        <v>128</v>
      </c>
      <c r="K7624" s="15" t="n">
        <v>1103</v>
      </c>
      <c r="L7624" s="15" t="n">
        <v>34</v>
      </c>
      <c r="M7624" s="15" t="n">
        <v>0</v>
      </c>
      <c r="N7624" s="12" t="n">
        <v>0</v>
      </c>
      <c r="O7624" s="12" t="n">
        <v>0</v>
      </c>
      <c r="P7624" s="12" t="n">
        <v>0.1692</v>
      </c>
      <c r="Q7624" s="23" t="n">
        <f>M7624/H7624</f>
        <v>0</v>
      </c>
    </row>
    <row r="7625" ht="22.5" customHeight="1">
      <c r="A7625" s="32"/>
      <c r="B7625" s="20"/>
      <c r="C7625" s="53" t="n">
        <v>91557162</v>
      </c>
      <c r="D7625" s="13" t="s">
        <v>94</v>
      </c>
      <c r="E7625" s="13" t="s">
        <v>14</v>
      </c>
      <c r="F7625" s="13" t="s">
        <v>12</v>
      </c>
      <c r="G7625" s="21" t="n">
        <v>0.2</v>
      </c>
      <c r="H7625" s="13" t="n">
        <v>333</v>
      </c>
      <c r="I7625" s="21" t="n">
        <f>G7625*H7625*7</f>
        <v>466.2</v>
      </c>
      <c r="J7625" s="13" t="s">
        <v>128</v>
      </c>
      <c r="K7625" s="15" t="n">
        <v>480</v>
      </c>
      <c r="L7625" s="15" t="n">
        <v>0</v>
      </c>
      <c r="M7625" s="15" t="n">
        <v>0</v>
      </c>
      <c r="N7625" s="12" t="n">
        <v>0</v>
      </c>
      <c r="O7625" s="12" t="n">
        <v>0</v>
      </c>
      <c r="P7625" s="12" t="n">
        <v>0</v>
      </c>
      <c r="Q7625" s="23" t="n">
        <f>M7625/H7625</f>
        <v>0</v>
      </c>
    </row>
    <row r="7626" ht="22.5" customHeight="1">
      <c r="A7626" s="32"/>
      <c r="B7626" s="51" t="s">
        <v>129</v>
      </c>
      <c r="C7626" s="13" t="n">
        <v>6061077</v>
      </c>
      <c r="D7626" s="13" t="s">
        <v>35</v>
      </c>
      <c r="E7626" s="13" t="s">
        <v>14</v>
      </c>
      <c r="F7626" s="13" t="s">
        <v>15</v>
      </c>
      <c r="G7626" s="21" t="n">
        <v>2</v>
      </c>
      <c r="H7626" s="13" t="n">
        <v>20</v>
      </c>
      <c r="I7626" s="21" t="n">
        <f>G7626*H7626*7</f>
        <v>280</v>
      </c>
      <c r="J7626" s="13" t="s">
        <v>128</v>
      </c>
      <c r="K7626" s="17" t="n">
        <v>5182</v>
      </c>
      <c r="L7626" s="15" t="n">
        <v>35</v>
      </c>
      <c r="M7626" s="15" t="n">
        <v>1</v>
      </c>
      <c r="N7626" s="12" t="n">
        <v>0.012</v>
      </c>
      <c r="O7626" s="12" t="n">
        <v>0.431</v>
      </c>
      <c r="P7626" s="12" t="n">
        <v>0.431</v>
      </c>
      <c r="Q7626" s="23" t="n">
        <f>M7626/H7626</f>
        <v>0.05</v>
      </c>
    </row>
    <row r="7627" ht="22.5" customHeight="1">
      <c r="A7627" s="32"/>
      <c r="B7627" s="20"/>
      <c r="C7627" s="13" t="n">
        <v>6607117</v>
      </c>
      <c r="D7627" s="13" t="s">
        <v>35</v>
      </c>
      <c r="E7627" s="13" t="s">
        <v>14</v>
      </c>
      <c r="F7627" s="13" t="s">
        <v>15</v>
      </c>
      <c r="G7627" s="21" t="n">
        <v>2</v>
      </c>
      <c r="H7627" s="13" t="n">
        <v>300</v>
      </c>
      <c r="I7627" s="21" t="n">
        <f>G7627*H7627*7</f>
        <v>4200</v>
      </c>
      <c r="J7627" s="13" t="s">
        <v>128</v>
      </c>
      <c r="K7627" s="17" t="n">
        <v>30285</v>
      </c>
      <c r="L7627" s="15" t="n">
        <v>3427</v>
      </c>
      <c r="M7627" s="15" t="n">
        <v>270</v>
      </c>
      <c r="N7627" s="12" t="n">
        <v>0.038</v>
      </c>
      <c r="O7627" s="12" t="n">
        <v>0.485</v>
      </c>
      <c r="P7627" s="12" t="n">
        <v>130.937</v>
      </c>
      <c r="Q7627" s="23" t="n">
        <f>M7627/H7627</f>
        <v>0.9</v>
      </c>
    </row>
    <row r="7628" ht="22.5" customHeight="1">
      <c r="A7628" s="32"/>
      <c r="B7628" s="20"/>
      <c r="C7628" s="13" t="n">
        <v>5497580</v>
      </c>
      <c r="D7628" s="13" t="s">
        <v>31</v>
      </c>
      <c r="E7628" s="13" t="s">
        <v>17</v>
      </c>
      <c r="F7628" s="13" t="s">
        <v>15</v>
      </c>
      <c r="G7628" s="21" t="n">
        <v>0.28</v>
      </c>
      <c r="H7628" s="13" t="n">
        <v>1300</v>
      </c>
      <c r="I7628" s="21" t="n">
        <f>G7628*H7628*7</f>
        <v>2548</v>
      </c>
      <c r="J7628" s="13" t="s">
        <v>128</v>
      </c>
      <c r="K7628" s="17" t="n">
        <v>198969</v>
      </c>
      <c r="L7628" s="15" t="n">
        <v>44642</v>
      </c>
      <c r="M7628" s="15" t="n">
        <v>1337</v>
      </c>
      <c r="N7628" s="12" t="n">
        <v>0.008</v>
      </c>
      <c r="O7628" s="12" t="n">
        <v>0.254</v>
      </c>
      <c r="P7628" s="12" t="n">
        <v>339.046</v>
      </c>
      <c r="Q7628" s="23" t="n">
        <f>M7628/H7628</f>
        <v>1.02846153846154</v>
      </c>
    </row>
    <row r="7629" ht="22.5" customHeight="1">
      <c r="A7629" s="32"/>
      <c r="B7629" s="20"/>
      <c r="C7629" s="13" t="n">
        <v>91407542</v>
      </c>
      <c r="D7629" s="13" t="s">
        <v>31</v>
      </c>
      <c r="E7629" s="13" t="s">
        <v>36</v>
      </c>
      <c r="F7629" s="13" t="s">
        <v>15</v>
      </c>
      <c r="G7629" s="21" t="n">
        <v>0.02</v>
      </c>
      <c r="H7629" s="13" t="n">
        <v>1000</v>
      </c>
      <c r="I7629" s="21" t="n">
        <f>G7629*H7629*7</f>
        <v>140</v>
      </c>
      <c r="J7629" s="13" t="s">
        <v>128</v>
      </c>
      <c r="K7629" s="17" t="n">
        <v>35542</v>
      </c>
      <c r="L7629" s="15" t="n">
        <v>3035</v>
      </c>
      <c r="M7629" s="15" t="n">
        <v>84</v>
      </c>
      <c r="N7629" s="12" t="n">
        <v>0.001</v>
      </c>
      <c r="O7629" s="12" t="n">
        <v>0.023</v>
      </c>
      <c r="P7629" s="12" t="n">
        <v>1.94</v>
      </c>
      <c r="Q7629" s="23" t="n">
        <f>M7629/H7629</f>
        <v>0.084</v>
      </c>
    </row>
    <row r="7630" ht="22.5" customHeight="1">
      <c r="A7630" s="32"/>
      <c r="B7630" s="20"/>
      <c r="C7630" s="13" t="n">
        <v>8998645</v>
      </c>
      <c r="D7630" s="13" t="s">
        <v>31</v>
      </c>
      <c r="E7630" s="13" t="s">
        <v>17</v>
      </c>
      <c r="F7630" s="13" t="s">
        <v>15</v>
      </c>
      <c r="G7630" s="21" t="n">
        <v>0.28</v>
      </c>
      <c r="H7630" s="13" t="n">
        <v>200</v>
      </c>
      <c r="I7630" s="21" t="n">
        <f>G7630*H7630*7</f>
        <v>392</v>
      </c>
      <c r="J7630" s="13" t="s">
        <v>128</v>
      </c>
      <c r="K7630" s="17" t="n">
        <v>84862</v>
      </c>
      <c r="L7630" s="15" t="n">
        <v>578</v>
      </c>
      <c r="M7630" s="15" t="n">
        <v>17</v>
      </c>
      <c r="N7630" s="12" t="n">
        <v>0.005</v>
      </c>
      <c r="O7630" s="12" t="n">
        <v>0.176</v>
      </c>
      <c r="P7630" s="12" t="n">
        <v>2.987</v>
      </c>
      <c r="Q7630" s="23" t="n">
        <f>M7630/H7630</f>
        <v>0.085</v>
      </c>
    </row>
    <row r="7631" ht="22.5" customHeight="1">
      <c r="A7631" s="32"/>
      <c r="B7631" s="20"/>
      <c r="C7631" s="13" t="n">
        <v>4383473</v>
      </c>
      <c r="D7631" s="13" t="s">
        <v>35</v>
      </c>
      <c r="E7631" s="13" t="s">
        <v>14</v>
      </c>
      <c r="F7631" s="13" t="s">
        <v>15</v>
      </c>
      <c r="G7631" s="21" t="n">
        <v>0.2</v>
      </c>
      <c r="H7631" s="13" t="n">
        <v>150</v>
      </c>
      <c r="I7631" s="21" t="n">
        <f>G7631*H7631*7</f>
        <v>210</v>
      </c>
      <c r="J7631" s="13" t="s">
        <v>128</v>
      </c>
      <c r="K7631" s="17" t="n">
        <v>70797</v>
      </c>
      <c r="L7631" s="15" t="n">
        <v>9380</v>
      </c>
      <c r="M7631" s="15" t="n">
        <v>150</v>
      </c>
      <c r="N7631" s="12" t="n">
        <v>0.003</v>
      </c>
      <c r="O7631" s="12" t="n">
        <v>0.181</v>
      </c>
      <c r="P7631" s="12" t="n">
        <v>27.18</v>
      </c>
      <c r="Q7631" s="23" t="n">
        <f>M7631/H7631</f>
        <v>1</v>
      </c>
    </row>
    <row r="7632" ht="22.5" customHeight="1">
      <c r="A7632" s="32"/>
      <c r="B7632" s="20"/>
      <c r="C7632" s="13" t="n">
        <v>8094753</v>
      </c>
      <c r="D7632" s="13" t="s">
        <v>35</v>
      </c>
      <c r="E7632" s="13" t="s">
        <v>14</v>
      </c>
      <c r="F7632" s="13" t="s">
        <v>26</v>
      </c>
      <c r="G7632" s="21" t="n">
        <v>0.3</v>
      </c>
      <c r="H7632" s="13" t="n">
        <v>200</v>
      </c>
      <c r="I7632" s="21" t="n">
        <f>G7632*H7632*7</f>
        <v>420</v>
      </c>
      <c r="J7632" s="13" t="s">
        <v>128</v>
      </c>
      <c r="K7632" s="17" t="n">
        <v>561461</v>
      </c>
      <c r="L7632" s="15" t="n">
        <v>3217</v>
      </c>
      <c r="M7632" s="15" t="n">
        <v>194</v>
      </c>
      <c r="N7632" s="12" t="n">
        <v>0.02</v>
      </c>
      <c r="O7632" s="12" t="n">
        <v>0.27</v>
      </c>
      <c r="P7632" s="12" t="n">
        <v>53.01</v>
      </c>
      <c r="Q7632" s="23" t="n">
        <f>M7632/H7632</f>
        <v>0.97</v>
      </c>
    </row>
    <row r="7633" ht="22.5" customHeight="1">
      <c r="A7633" s="32"/>
      <c r="B7633" s="20"/>
      <c r="C7633" s="13" t="n">
        <v>9415350</v>
      </c>
      <c r="D7633" s="13" t="s">
        <v>37</v>
      </c>
      <c r="E7633" s="13" t="s">
        <v>14</v>
      </c>
      <c r="F7633" s="13" t="s">
        <v>26</v>
      </c>
      <c r="G7633" s="21" t="n">
        <v>0.15</v>
      </c>
      <c r="H7633" s="13" t="n">
        <v>50</v>
      </c>
      <c r="I7633" s="21" t="n">
        <f>G7633*H7633*7</f>
        <v>52.5</v>
      </c>
      <c r="J7633" s="13" t="s">
        <v>128</v>
      </c>
      <c r="K7633" s="17" t="n">
        <v>39599</v>
      </c>
      <c r="L7633" s="15" t="n">
        <v>321</v>
      </c>
      <c r="M7633" s="15" t="n">
        <v>44</v>
      </c>
      <c r="N7633" s="12" t="n">
        <v>0.02</v>
      </c>
      <c r="O7633" s="12" t="n">
        <v>0.12</v>
      </c>
      <c r="P7633" s="12" t="n">
        <v>5.23</v>
      </c>
      <c r="Q7633" s="23" t="n">
        <f>M7633/H7633</f>
        <v>0.88</v>
      </c>
    </row>
    <row r="7634" ht="22.5" customHeight="1">
      <c r="A7634" s="32"/>
      <c r="B7634" s="20"/>
      <c r="C7634" s="13" t="n">
        <v>2783561</v>
      </c>
      <c r="D7634" s="13" t="s">
        <v>38</v>
      </c>
      <c r="E7634" s="13" t="s">
        <v>14</v>
      </c>
      <c r="F7634" s="13" t="s">
        <v>15</v>
      </c>
      <c r="G7634" s="21" t="n">
        <v>0.1</v>
      </c>
      <c r="H7634" s="13" t="n">
        <v>500</v>
      </c>
      <c r="I7634" s="21" t="n">
        <f>G7634*H7634*7</f>
        <v>350</v>
      </c>
      <c r="J7634" s="13" t="s">
        <v>128</v>
      </c>
      <c r="K7634" s="17" t="n">
        <v>41600</v>
      </c>
      <c r="L7634" s="15" t="n">
        <v>12025</v>
      </c>
      <c r="M7634" s="15" t="n">
        <v>452</v>
      </c>
      <c r="N7634" s="12" t="n">
        <v>0.004</v>
      </c>
      <c r="O7634" s="12" t="n">
        <v>0.101</v>
      </c>
      <c r="P7634" s="12" t="n">
        <v>45.67</v>
      </c>
      <c r="Q7634" s="23" t="n">
        <f>M7634/H7634</f>
        <v>0.904</v>
      </c>
    </row>
    <row r="7635" ht="22.5" customHeight="1">
      <c r="A7635" s="32"/>
      <c r="B7635" s="20"/>
      <c r="C7635" s="13" t="n">
        <v>10599157</v>
      </c>
      <c r="D7635" s="13" t="s">
        <v>39</v>
      </c>
      <c r="E7635" s="13" t="s">
        <v>14</v>
      </c>
      <c r="F7635" s="13" t="s">
        <v>15</v>
      </c>
      <c r="G7635" s="21" t="n">
        <v>0.3</v>
      </c>
      <c r="H7635" s="13" t="n">
        <v>150</v>
      </c>
      <c r="I7635" s="21" t="n">
        <f>G7635*H7635*7</f>
        <v>315</v>
      </c>
      <c r="J7635" s="13" t="s">
        <v>128</v>
      </c>
      <c r="K7635" s="17" t="n">
        <v>20549</v>
      </c>
      <c r="L7635" s="15" t="n">
        <v>5965</v>
      </c>
      <c r="M7635" s="15" t="n">
        <v>104</v>
      </c>
      <c r="N7635" s="12" t="n">
        <v>0.005</v>
      </c>
      <c r="O7635" s="12" t="n">
        <v>0.311</v>
      </c>
      <c r="P7635" s="12" t="n">
        <v>32.35</v>
      </c>
      <c r="Q7635" s="23" t="n">
        <f>M7635/H7635</f>
        <v>0.693333333333333</v>
      </c>
    </row>
    <row r="7636" ht="22.5" customHeight="1">
      <c r="A7636" s="32"/>
      <c r="B7636" s="20"/>
      <c r="C7636" s="13" t="n">
        <v>10599681</v>
      </c>
      <c r="D7636" s="13" t="s">
        <v>40</v>
      </c>
      <c r="E7636" s="13" t="s">
        <v>14</v>
      </c>
      <c r="F7636" s="13" t="s">
        <v>15</v>
      </c>
      <c r="G7636" s="21" t="n">
        <v>0.13</v>
      </c>
      <c r="H7636" s="13" t="n">
        <v>400</v>
      </c>
      <c r="I7636" s="21" t="n">
        <f>G7636*H7636*7</f>
        <v>364</v>
      </c>
      <c r="J7636" s="13" t="s">
        <v>128</v>
      </c>
      <c r="K7636" s="15" t="n">
        <v>26368</v>
      </c>
      <c r="L7636" s="15" t="n">
        <v>7478</v>
      </c>
      <c r="M7636" s="15" t="n">
        <v>400</v>
      </c>
      <c r="N7636" s="12" t="n">
        <v>0.007</v>
      </c>
      <c r="O7636" s="12" t="n">
        <v>0.13</v>
      </c>
      <c r="P7636" s="12" t="n">
        <v>52</v>
      </c>
      <c r="Q7636" s="23" t="n">
        <f>M7636/H7636</f>
        <v>1</v>
      </c>
    </row>
    <row r="7637" ht="22.5" customHeight="1">
      <c r="A7637" s="32"/>
      <c r="B7637" s="20"/>
      <c r="C7637" s="13" t="n">
        <v>6060965</v>
      </c>
      <c r="D7637" s="13" t="s">
        <v>35</v>
      </c>
      <c r="E7637" s="13" t="s">
        <v>14</v>
      </c>
      <c r="F7637" s="13" t="s">
        <v>15</v>
      </c>
      <c r="G7637" s="21" t="n">
        <v>0.3</v>
      </c>
      <c r="H7637" s="13" t="n">
        <v>200</v>
      </c>
      <c r="I7637" s="21" t="n">
        <f>G7637*H7637*7</f>
        <v>420</v>
      </c>
      <c r="J7637" s="13" t="s">
        <v>128</v>
      </c>
      <c r="K7637" s="15" t="n">
        <v>52303</v>
      </c>
      <c r="L7637" s="15" t="n">
        <v>5752</v>
      </c>
      <c r="M7637" s="15" t="n">
        <v>180</v>
      </c>
      <c r="N7637" s="12" t="n">
        <v>0.01</v>
      </c>
      <c r="O7637" s="12" t="n">
        <v>0.312</v>
      </c>
      <c r="P7637" s="12" t="n">
        <v>56.13</v>
      </c>
      <c r="Q7637" s="23" t="n">
        <f>M7637/H7637</f>
        <v>0.9</v>
      </c>
    </row>
    <row r="7638" ht="22.5" customHeight="1">
      <c r="A7638" s="32"/>
      <c r="B7638" s="20"/>
      <c r="C7638" s="13" t="n">
        <v>10842514</v>
      </c>
      <c r="D7638" s="13" t="s">
        <v>41</v>
      </c>
      <c r="E7638" s="13" t="s">
        <v>14</v>
      </c>
      <c r="F7638" s="13" t="s">
        <v>26</v>
      </c>
      <c r="G7638" s="21" t="n">
        <v>0.15</v>
      </c>
      <c r="H7638" s="13" t="n">
        <v>100</v>
      </c>
      <c r="I7638" s="21" t="n">
        <f>G7638*H7638*7</f>
        <v>105</v>
      </c>
      <c r="J7638" s="13" t="s">
        <v>128</v>
      </c>
      <c r="K7638" s="15" t="n">
        <v>610</v>
      </c>
      <c r="L7638" s="15" t="n">
        <v>24</v>
      </c>
      <c r="M7638" s="15" t="n">
        <v>0</v>
      </c>
      <c r="N7638" s="12" t="n">
        <v>0.01</v>
      </c>
      <c r="O7638" s="12" t="n">
        <v>0</v>
      </c>
      <c r="P7638" s="12" t="n">
        <v>0.13</v>
      </c>
      <c r="Q7638" s="23" t="n">
        <f>M7638/H7638</f>
        <v>0</v>
      </c>
    </row>
    <row r="7639" ht="22.5" customHeight="1">
      <c r="A7639" s="32"/>
      <c r="B7639" s="20"/>
      <c r="C7639" s="13" t="n">
        <v>10815258</v>
      </c>
      <c r="D7639" s="13" t="s">
        <v>41</v>
      </c>
      <c r="E7639" s="13" t="s">
        <v>14</v>
      </c>
      <c r="F7639" s="13" t="s">
        <v>15</v>
      </c>
      <c r="G7639" s="21" t="n">
        <v>0.15</v>
      </c>
      <c r="H7639" s="13" t="n">
        <v>100</v>
      </c>
      <c r="I7639" s="21" t="n">
        <f>G7639*H7639*7</f>
        <v>105</v>
      </c>
      <c r="J7639" s="13" t="s">
        <v>128</v>
      </c>
      <c r="K7639" s="15" t="n">
        <v>7346</v>
      </c>
      <c r="L7639" s="15" t="n">
        <v>45</v>
      </c>
      <c r="M7639" s="15" t="n">
        <v>6</v>
      </c>
      <c r="N7639" s="12" t="n">
        <v>0.027</v>
      </c>
      <c r="O7639" s="12" t="n">
        <v>0.203</v>
      </c>
      <c r="P7639" s="12" t="n">
        <v>1.218</v>
      </c>
      <c r="Q7639" s="23" t="n">
        <f>M7639/H7639</f>
        <v>0.06</v>
      </c>
    </row>
    <row r="7640" ht="22.5" customHeight="1">
      <c r="A7640" s="32"/>
      <c r="B7640" s="20"/>
      <c r="C7640" s="13" t="n">
        <v>91535229</v>
      </c>
      <c r="D7640" s="13" t="s">
        <v>31</v>
      </c>
      <c r="E7640" s="13" t="s">
        <v>36</v>
      </c>
      <c r="F7640" s="13" t="s">
        <v>15</v>
      </c>
      <c r="G7640" s="21" t="n">
        <v>0.02</v>
      </c>
      <c r="H7640" s="13" t="n">
        <v>500</v>
      </c>
      <c r="I7640" s="21" t="n">
        <f>G7640*H7640*7</f>
        <v>70</v>
      </c>
      <c r="J7640" s="13" t="s">
        <v>128</v>
      </c>
      <c r="K7640" s="15" t="n">
        <v>1137</v>
      </c>
      <c r="L7640" s="15" t="n">
        <v>157</v>
      </c>
      <c r="M7640" s="15" t="n">
        <v>4</v>
      </c>
      <c r="N7640" s="12" t="n">
        <v>0.001</v>
      </c>
      <c r="O7640" s="12" t="n">
        <v>0.04</v>
      </c>
      <c r="P7640" s="12" t="n">
        <v>0.16</v>
      </c>
      <c r="Q7640" s="23" t="n">
        <f>M7640/H7640</f>
        <v>0.008</v>
      </c>
    </row>
    <row r="7641" ht="22.5" customHeight="1">
      <c r="A7641" s="32"/>
      <c r="B7641" s="20"/>
      <c r="C7641" s="13" t="n">
        <v>91535331</v>
      </c>
      <c r="D7641" s="13" t="s">
        <v>31</v>
      </c>
      <c r="E7641" s="13" t="s">
        <v>42</v>
      </c>
      <c r="F7641" s="13" t="s">
        <v>15</v>
      </c>
      <c r="G7641" s="21" t="n">
        <v>0.02</v>
      </c>
      <c r="H7641" s="13" t="n">
        <v>750</v>
      </c>
      <c r="I7641" s="21" t="n">
        <f>G7641*H7641*7</f>
        <v>105</v>
      </c>
      <c r="J7641" s="13" t="s">
        <v>128</v>
      </c>
      <c r="K7641" s="15" t="n">
        <v>3127</v>
      </c>
      <c r="L7641" s="15" t="n">
        <v>1009</v>
      </c>
      <c r="M7641" s="15" t="n">
        <v>8</v>
      </c>
      <c r="N7641" s="12" t="n">
        <v>0</v>
      </c>
      <c r="O7641" s="12" t="n">
        <v>0.04</v>
      </c>
      <c r="P7641" s="12" t="n">
        <v>0.32</v>
      </c>
      <c r="Q7641" s="23" t="n">
        <f>M7641/H7641</f>
        <v>0.0106666666666667</v>
      </c>
    </row>
    <row r="7642" ht="22.5" customHeight="1">
      <c r="A7642" s="32"/>
      <c r="B7642" s="20"/>
      <c r="C7642" s="13" t="n">
        <v>11324493</v>
      </c>
      <c r="D7642" s="13" t="s">
        <v>31</v>
      </c>
      <c r="E7642" s="13" t="s">
        <v>17</v>
      </c>
      <c r="F7642" s="13" t="s">
        <v>15</v>
      </c>
      <c r="G7642" s="21" t="n">
        <v>0.28</v>
      </c>
      <c r="H7642" s="13" t="n">
        <v>100</v>
      </c>
      <c r="I7642" s="21" t="n">
        <f>G7642*H7642*7</f>
        <v>196</v>
      </c>
      <c r="J7642" s="13" t="s">
        <v>128</v>
      </c>
      <c r="K7642" s="15" t="n">
        <v>354</v>
      </c>
      <c r="L7642" s="15" t="n">
        <v>108</v>
      </c>
      <c r="M7642" s="15" t="n">
        <v>2</v>
      </c>
      <c r="N7642" s="12" t="n">
        <v>0.006</v>
      </c>
      <c r="O7642" s="12" t="n">
        <v>0.3</v>
      </c>
      <c r="P7642" s="12" t="n">
        <v>0.6</v>
      </c>
      <c r="Q7642" s="23" t="n">
        <f>M7642/H7642</f>
        <v>0.02</v>
      </c>
    </row>
    <row r="7643" ht="22.5" customHeight="1">
      <c r="A7643" s="32"/>
      <c r="B7643" s="20"/>
      <c r="C7643" s="13" t="n">
        <v>10298628</v>
      </c>
      <c r="D7643" s="13" t="s">
        <v>43</v>
      </c>
      <c r="E7643" s="13" t="s">
        <v>14</v>
      </c>
      <c r="F7643" s="13" t="s">
        <v>26</v>
      </c>
      <c r="G7643" s="21" t="n">
        <v>0.15</v>
      </c>
      <c r="H7643" s="13" t="n">
        <v>300</v>
      </c>
      <c r="I7643" s="21" t="n">
        <f>G7643*H7643*7</f>
        <v>315</v>
      </c>
      <c r="J7643" s="13" t="s">
        <v>128</v>
      </c>
      <c r="K7643" s="15" t="n">
        <v>932006</v>
      </c>
      <c r="L7643" s="15" t="n">
        <v>2827</v>
      </c>
      <c r="M7643" s="15" t="n">
        <v>179</v>
      </c>
      <c r="N7643" s="12" t="n">
        <v>0.02</v>
      </c>
      <c r="O7643" s="12" t="n">
        <v>0.38</v>
      </c>
      <c r="P7643" s="12" t="n">
        <v>67.73</v>
      </c>
      <c r="Q7643" s="23" t="n">
        <f>M7643/H7643</f>
        <v>0.596666666666667</v>
      </c>
    </row>
    <row r="7644" ht="22.5" customHeight="1">
      <c r="A7644" s="32"/>
      <c r="B7644" s="20"/>
      <c r="C7644" s="13" t="n">
        <v>11655595</v>
      </c>
      <c r="D7644" s="13" t="s">
        <v>44</v>
      </c>
      <c r="E7644" s="13" t="s">
        <v>14</v>
      </c>
      <c r="F7644" s="13" t="s">
        <v>26</v>
      </c>
      <c r="G7644" s="21" t="n">
        <v>0.4</v>
      </c>
      <c r="H7644" s="13" t="n">
        <v>100</v>
      </c>
      <c r="I7644" s="21" t="n">
        <f>G7644*H7644*7</f>
        <v>280</v>
      </c>
      <c r="J7644" s="13" t="s">
        <v>128</v>
      </c>
      <c r="K7644" s="15" t="n">
        <v>9527</v>
      </c>
      <c r="L7644" s="15" t="n">
        <v>72</v>
      </c>
      <c r="M7644" s="15" t="n">
        <v>0</v>
      </c>
      <c r="N7644" s="12" t="n">
        <v>0.01</v>
      </c>
      <c r="O7644" s="12" t="n">
        <v>0</v>
      </c>
      <c r="P7644" s="12" t="n">
        <v>0.67</v>
      </c>
      <c r="Q7644" s="23" t="n">
        <f>M7644/H7644</f>
        <v>0</v>
      </c>
    </row>
    <row r="7645" ht="22.5" customHeight="1">
      <c r="A7645" s="32"/>
      <c r="B7645" s="20"/>
      <c r="C7645" s="13" t="n">
        <v>11655596</v>
      </c>
      <c r="D7645" s="13" t="s">
        <v>44</v>
      </c>
      <c r="E7645" s="13" t="s">
        <v>14</v>
      </c>
      <c r="F7645" s="13" t="s">
        <v>12</v>
      </c>
      <c r="G7645" s="21" t="n">
        <v>0.3</v>
      </c>
      <c r="H7645" s="13" t="n">
        <v>50</v>
      </c>
      <c r="I7645" s="21" t="n">
        <f>G7645*H7645*7</f>
        <v>105</v>
      </c>
      <c r="J7645" s="13" t="s">
        <v>128</v>
      </c>
      <c r="K7645" s="15" t="n">
        <v>1192</v>
      </c>
      <c r="L7645" s="15" t="n">
        <v>15</v>
      </c>
      <c r="M7645" s="15" t="n">
        <v>0</v>
      </c>
      <c r="N7645" s="12" t="n">
        <v>0.001</v>
      </c>
      <c r="O7645" s="12" t="n">
        <v>0</v>
      </c>
      <c r="P7645" s="12" t="n">
        <v>0.0106</v>
      </c>
      <c r="Q7645" s="23" t="n">
        <f>M7645/H7645</f>
        <v>0</v>
      </c>
    </row>
    <row r="7646" ht="22.5" customHeight="1">
      <c r="A7646" s="32"/>
      <c r="B7646" s="20"/>
      <c r="C7646" s="13" t="n">
        <v>11690183</v>
      </c>
      <c r="D7646" s="13" t="s">
        <v>38</v>
      </c>
      <c r="E7646" s="13" t="s">
        <v>14</v>
      </c>
      <c r="F7646" s="13" t="s">
        <v>15</v>
      </c>
      <c r="G7646" s="21" t="n">
        <v>0.1</v>
      </c>
      <c r="H7646" s="13" t="n">
        <v>100</v>
      </c>
      <c r="I7646" s="21" t="n">
        <f>G7646*H7646*7</f>
        <v>70</v>
      </c>
      <c r="J7646" s="13" t="s">
        <v>128</v>
      </c>
      <c r="K7646" s="15" t="n">
        <v>10184</v>
      </c>
      <c r="L7646" s="15" t="n">
        <v>2876</v>
      </c>
      <c r="M7646" s="15" t="n">
        <v>48</v>
      </c>
      <c r="N7646" s="12" t="n">
        <v>0.003</v>
      </c>
      <c r="O7646" s="12" t="n">
        <v>0.2</v>
      </c>
      <c r="P7646" s="12" t="n">
        <v>9.6</v>
      </c>
      <c r="Q7646" s="23" t="n">
        <f>M7646/H7646</f>
        <v>0.48</v>
      </c>
    </row>
    <row r="7647" ht="22.5" customHeight="1">
      <c r="A7647" s="32"/>
      <c r="B7647" s="20"/>
      <c r="C7647" s="13" t="n">
        <v>11763482</v>
      </c>
      <c r="D7647" s="13" t="s">
        <v>44</v>
      </c>
      <c r="E7647" s="13" t="s">
        <v>14</v>
      </c>
      <c r="F7647" s="13" t="s">
        <v>12</v>
      </c>
      <c r="G7647" s="21" t="n">
        <v>0.4</v>
      </c>
      <c r="H7647" s="13" t="n">
        <v>100</v>
      </c>
      <c r="I7647" s="21" t="n">
        <f>G7647*H7647*7</f>
        <v>280</v>
      </c>
      <c r="J7647" s="13" t="s">
        <v>128</v>
      </c>
      <c r="K7647" s="15" t="n">
        <v>516</v>
      </c>
      <c r="L7647" s="15" t="n">
        <v>150</v>
      </c>
      <c r="M7647" s="15" t="n">
        <v>0</v>
      </c>
      <c r="N7647" s="12" t="n">
        <v>0.002</v>
      </c>
      <c r="O7647" s="12" t="n">
        <v>0</v>
      </c>
      <c r="P7647" s="12" t="n">
        <v>0.3287</v>
      </c>
      <c r="Q7647" s="23" t="n">
        <f>M7647/H7647</f>
        <v>0</v>
      </c>
    </row>
    <row r="7648" ht="22.5" customHeight="1">
      <c r="A7648" s="32"/>
      <c r="B7648" s="51" t="s">
        <v>134</v>
      </c>
      <c r="C7648" s="13" t="n">
        <v>5464039</v>
      </c>
      <c r="D7648" s="13" t="s">
        <v>31</v>
      </c>
      <c r="E7648" s="13" t="s">
        <v>46</v>
      </c>
      <c r="F7648" s="13" t="s">
        <v>15</v>
      </c>
      <c r="G7648" s="21" t="n">
        <v>0.28</v>
      </c>
      <c r="H7648" s="13" t="n">
        <v>1500</v>
      </c>
      <c r="I7648" s="21" t="n">
        <f>G7648*H7648*7</f>
        <v>2940</v>
      </c>
      <c r="J7648" s="13" t="s">
        <v>128</v>
      </c>
      <c r="K7648" s="15" t="n">
        <v>239635</v>
      </c>
      <c r="L7648" s="15" t="n">
        <v>36592</v>
      </c>
      <c r="M7648" s="15" t="n">
        <v>922</v>
      </c>
      <c r="N7648" s="12" t="n">
        <v>0.007</v>
      </c>
      <c r="O7648" s="12" t="n">
        <v>0.296</v>
      </c>
      <c r="P7648" s="12" t="n">
        <v>272.52</v>
      </c>
      <c r="Q7648" s="23" t="n">
        <f>M7648/H7648</f>
        <v>0.614666666666667</v>
      </c>
    </row>
    <row r="7649" ht="22.5" customHeight="1">
      <c r="A7649" s="32"/>
      <c r="B7649" s="20"/>
      <c r="C7649" s="13" t="n">
        <v>8057746</v>
      </c>
      <c r="D7649" s="13" t="s">
        <v>31</v>
      </c>
      <c r="E7649" s="13" t="s">
        <v>46</v>
      </c>
      <c r="F7649" s="13" t="s">
        <v>15</v>
      </c>
      <c r="G7649" s="21" t="n">
        <v>0.32</v>
      </c>
      <c r="H7649" s="13" t="n">
        <v>300</v>
      </c>
      <c r="I7649" s="21" t="n">
        <f>G7649*H7649*7</f>
        <v>672</v>
      </c>
      <c r="J7649" s="13" t="s">
        <v>128</v>
      </c>
      <c r="K7649" s="15" t="n">
        <v>0</v>
      </c>
      <c r="L7649" s="15" t="n">
        <v>0</v>
      </c>
      <c r="M7649" s="15" t="n">
        <v>0</v>
      </c>
      <c r="N7649" s="12" t="n">
        <v>0</v>
      </c>
      <c r="O7649" s="12" t="n">
        <v>0</v>
      </c>
      <c r="P7649" s="12" t="n">
        <v>0</v>
      </c>
      <c r="Q7649" s="23" t="n">
        <f>M7649/H7649</f>
        <v>0</v>
      </c>
    </row>
    <row r="7650" ht="22.5" customHeight="1">
      <c r="A7650" s="32"/>
      <c r="B7650" s="20"/>
      <c r="C7650" s="13" t="n">
        <v>91399821</v>
      </c>
      <c r="D7650" s="13" t="s">
        <v>40</v>
      </c>
      <c r="E7650" s="13" t="s">
        <v>14</v>
      </c>
      <c r="F7650" s="13" t="s">
        <v>26</v>
      </c>
      <c r="G7650" s="21" t="n">
        <v>0.1</v>
      </c>
      <c r="H7650" s="13" t="n">
        <v>500</v>
      </c>
      <c r="I7650" s="21" t="n">
        <f>G7650*H7650*7</f>
        <v>350</v>
      </c>
      <c r="J7650" s="13" t="s">
        <v>128</v>
      </c>
      <c r="K7650" s="15" t="n">
        <v>54305</v>
      </c>
      <c r="L7650" s="15" t="n">
        <v>5510</v>
      </c>
      <c r="M7650" s="15" t="n">
        <v>497</v>
      </c>
      <c r="N7650" s="12" t="n">
        <v>0.01</v>
      </c>
      <c r="O7650" s="12" t="n">
        <v>0.06</v>
      </c>
      <c r="P7650" s="12" t="n">
        <v>29.86</v>
      </c>
      <c r="Q7650" s="23" t="n">
        <f>M7650/H7650</f>
        <v>0.994</v>
      </c>
    </row>
    <row r="7651" ht="22.5" customHeight="1">
      <c r="A7651" s="32"/>
      <c r="B7651" s="20"/>
      <c r="C7651" s="13" t="n">
        <v>8670368</v>
      </c>
      <c r="D7651" s="13" t="s">
        <v>16</v>
      </c>
      <c r="E7651" s="13" t="s">
        <v>11</v>
      </c>
      <c r="F7651" s="13" t="s">
        <v>30</v>
      </c>
      <c r="G7651" s="21" t="n">
        <v>0.12</v>
      </c>
      <c r="H7651" s="13" t="n">
        <v>100</v>
      </c>
      <c r="I7651" s="21" t="n">
        <f>G7651*H7651*7</f>
        <v>84</v>
      </c>
      <c r="J7651" s="13" t="s">
        <v>128</v>
      </c>
      <c r="K7651" s="15" t="n">
        <v>4305</v>
      </c>
      <c r="L7651" s="36" t="n">
        <v>374</v>
      </c>
      <c r="M7651" s="15" t="n">
        <v>7</v>
      </c>
      <c r="N7651" s="12" t="n">
        <v>0</v>
      </c>
      <c r="O7651" s="12" t="n">
        <v>0.21</v>
      </c>
      <c r="P7651" s="12" t="n">
        <v>1.45</v>
      </c>
      <c r="Q7651" s="23" t="n">
        <f>M7651/H7651</f>
        <v>0.07</v>
      </c>
    </row>
    <row r="7652" ht="22.5" customHeight="1">
      <c r="A7652" s="32"/>
      <c r="B7652" s="20"/>
      <c r="C7652" s="13" t="n">
        <v>10514860</v>
      </c>
      <c r="D7652" s="13" t="s">
        <v>44</v>
      </c>
      <c r="E7652" s="13" t="s">
        <v>14</v>
      </c>
      <c r="F7652" s="13" t="s">
        <v>15</v>
      </c>
      <c r="G7652" s="21" t="n">
        <v>0.7</v>
      </c>
      <c r="H7652" s="13" t="n">
        <v>200</v>
      </c>
      <c r="I7652" s="21" t="n">
        <f>G7652*H7652*7</f>
        <v>980</v>
      </c>
      <c r="J7652" s="13" t="s">
        <v>128</v>
      </c>
      <c r="K7652" s="15" t="n">
        <v>91941</v>
      </c>
      <c r="L7652" s="15" t="n">
        <v>22827</v>
      </c>
      <c r="M7652" s="15" t="n">
        <v>150</v>
      </c>
      <c r="N7652" s="12" t="n">
        <v>0.005</v>
      </c>
      <c r="O7652" s="12" t="n">
        <v>0.7</v>
      </c>
      <c r="P7652" s="12" t="n">
        <v>105</v>
      </c>
      <c r="Q7652" s="23" t="n">
        <f>M7652/H7652</f>
        <v>0.75</v>
      </c>
    </row>
    <row r="7653" ht="22.5" customHeight="1">
      <c r="A7653" s="32"/>
      <c r="B7653" s="20"/>
      <c r="C7653" s="13" t="n">
        <v>91532857</v>
      </c>
      <c r="D7653" s="13" t="s">
        <v>47</v>
      </c>
      <c r="E7653" s="13" t="s">
        <v>14</v>
      </c>
      <c r="F7653" s="13" t="s">
        <v>12</v>
      </c>
      <c r="G7653" s="21" t="n">
        <v>0.23</v>
      </c>
      <c r="H7653" s="13" t="n">
        <v>100</v>
      </c>
      <c r="I7653" s="21" t="n">
        <f>G7653*H7653*7</f>
        <v>161</v>
      </c>
      <c r="J7653" s="13" t="s">
        <v>128</v>
      </c>
      <c r="K7653" s="15" t="n">
        <v>15027</v>
      </c>
      <c r="L7653" s="15" t="n">
        <v>1740</v>
      </c>
      <c r="M7653" s="15" t="n">
        <v>65</v>
      </c>
      <c r="N7653" s="12" t="n">
        <v>0.007</v>
      </c>
      <c r="O7653" s="12" t="n">
        <v>0.175</v>
      </c>
      <c r="P7653" s="12" t="n">
        <v>11.3444</v>
      </c>
      <c r="Q7653" s="23" t="n">
        <f>M7653/H7653</f>
        <v>0.65</v>
      </c>
    </row>
    <row r="7654" ht="22.5" customHeight="1">
      <c r="A7654" s="32"/>
      <c r="B7654" s="20"/>
      <c r="C7654" s="13" t="n">
        <v>91534913</v>
      </c>
      <c r="D7654" s="13" t="s">
        <v>48</v>
      </c>
      <c r="E7654" s="13" t="s">
        <v>49</v>
      </c>
      <c r="F7654" s="13" t="s">
        <v>15</v>
      </c>
      <c r="G7654" s="21" t="n">
        <v>0.5</v>
      </c>
      <c r="H7654" s="13" t="n">
        <v>100</v>
      </c>
      <c r="I7654" s="21" t="n">
        <f>G7654*H7654*7</f>
        <v>350</v>
      </c>
      <c r="J7654" s="13" t="s">
        <v>128</v>
      </c>
      <c r="K7654" s="15" t="n">
        <v>27557</v>
      </c>
      <c r="L7654" s="15" t="n">
        <v>5359</v>
      </c>
      <c r="M7654" s="15" t="n">
        <v>7</v>
      </c>
      <c r="N7654" s="12" t="n">
        <v>0.001</v>
      </c>
      <c r="O7654" s="12" t="n">
        <v>1</v>
      </c>
      <c r="P7654" s="12" t="n">
        <v>7</v>
      </c>
      <c r="Q7654" s="23" t="n">
        <f>M7654/H7654</f>
        <v>0.07</v>
      </c>
    </row>
    <row r="7655" ht="22.5" customHeight="1">
      <c r="A7655" s="32"/>
      <c r="B7655" s="20"/>
      <c r="C7655" s="13" t="n">
        <v>91538336</v>
      </c>
      <c r="D7655" s="13" t="s">
        <v>98</v>
      </c>
      <c r="E7655" s="13" t="s">
        <v>32</v>
      </c>
      <c r="F7655" s="13" t="s">
        <v>15</v>
      </c>
      <c r="G7655" s="21" t="n">
        <v>0.25</v>
      </c>
      <c r="H7655" s="13" t="n">
        <v>100</v>
      </c>
      <c r="I7655" s="21" t="n">
        <f>G7655*H7655*7</f>
        <v>175</v>
      </c>
      <c r="J7655" s="13" t="s">
        <v>128</v>
      </c>
      <c r="K7655" s="15" t="n">
        <v>33236</v>
      </c>
      <c r="L7655" s="15" t="n">
        <v>1887</v>
      </c>
      <c r="M7655" s="15" t="n">
        <v>3</v>
      </c>
      <c r="N7655" s="12" t="n">
        <v>0.001</v>
      </c>
      <c r="O7655" s="12" t="n">
        <v>0.8</v>
      </c>
      <c r="P7655" s="12" t="n">
        <v>2.4</v>
      </c>
      <c r="Q7655" s="23" t="n">
        <f>M7655/H7655</f>
        <v>0.03</v>
      </c>
    </row>
    <row r="7656" ht="22.5" customHeight="1">
      <c r="A7656" s="32"/>
      <c r="B7656" s="20"/>
      <c r="C7656" s="13" t="n">
        <v>91533906</v>
      </c>
      <c r="D7656" s="13" t="s">
        <v>50</v>
      </c>
      <c r="E7656" s="13" t="s">
        <v>51</v>
      </c>
      <c r="F7656" s="13" t="s">
        <v>15</v>
      </c>
      <c r="G7656" s="21" t="n">
        <v>0.5</v>
      </c>
      <c r="H7656" s="13" t="n">
        <v>100</v>
      </c>
      <c r="I7656" s="21" t="n">
        <f>G7656*H7656*7</f>
        <v>350</v>
      </c>
      <c r="J7656" s="13" t="s">
        <v>128</v>
      </c>
      <c r="K7656" s="15" t="n">
        <v>19105</v>
      </c>
      <c r="L7656" s="15" t="n">
        <v>1797</v>
      </c>
      <c r="M7656" s="15" t="n">
        <v>8</v>
      </c>
      <c r="N7656" s="12" t="n">
        <v>0.004</v>
      </c>
      <c r="O7656" s="12" t="n">
        <v>1</v>
      </c>
      <c r="P7656" s="12" t="n">
        <v>8</v>
      </c>
      <c r="Q7656" s="23" t="n">
        <f>M7656/H7656</f>
        <v>0.08</v>
      </c>
    </row>
    <row r="7657" ht="22.5" customHeight="1">
      <c r="A7657" s="32"/>
      <c r="B7657" s="20"/>
      <c r="C7657" s="13" t="n">
        <v>91538334</v>
      </c>
      <c r="D7657" s="13" t="s">
        <v>98</v>
      </c>
      <c r="E7657" s="13" t="s">
        <v>18</v>
      </c>
      <c r="F7657" s="13" t="s">
        <v>15</v>
      </c>
      <c r="G7657" s="21" t="n">
        <v>0.5</v>
      </c>
      <c r="H7657" s="13" t="n">
        <v>100</v>
      </c>
      <c r="I7657" s="21" t="n">
        <f>G7657*H7657*7</f>
        <v>350</v>
      </c>
      <c r="J7657" s="13" t="s">
        <v>128</v>
      </c>
      <c r="K7657" s="15" t="n">
        <v>55077</v>
      </c>
      <c r="L7657" s="15" t="n">
        <v>10808</v>
      </c>
      <c r="M7657" s="15" t="n">
        <v>63</v>
      </c>
      <c r="N7657" s="12" t="n">
        <v>0.005</v>
      </c>
      <c r="O7657" s="12" t="n">
        <v>0.8</v>
      </c>
      <c r="P7657" s="12" t="n">
        <v>50.4</v>
      </c>
      <c r="Q7657" s="23" t="n">
        <f>M7657/H7657</f>
        <v>0.63</v>
      </c>
    </row>
    <row r="7658" ht="22.5" customHeight="1">
      <c r="A7658" s="32"/>
      <c r="B7658" s="20"/>
      <c r="C7658" s="13" t="n">
        <v>91545519</v>
      </c>
      <c r="D7658" s="13" t="s">
        <v>52</v>
      </c>
      <c r="E7658" s="13" t="s">
        <v>46</v>
      </c>
      <c r="F7658" s="13" t="s">
        <v>15</v>
      </c>
      <c r="G7658" s="21" t="n">
        <v>0.2</v>
      </c>
      <c r="H7658" s="13" t="n">
        <v>100</v>
      </c>
      <c r="I7658" s="21" t="n">
        <f>G7658*H7658*7</f>
        <v>140</v>
      </c>
      <c r="J7658" s="13" t="s">
        <v>128</v>
      </c>
      <c r="K7658" s="15" t="n">
        <v>33399</v>
      </c>
      <c r="L7658" s="15" t="n">
        <v>6414</v>
      </c>
      <c r="M7658" s="15" t="n">
        <v>50</v>
      </c>
      <c r="N7658" s="12" t="n">
        <v>0.002</v>
      </c>
      <c r="O7658" s="12" t="n">
        <v>0.2</v>
      </c>
      <c r="P7658" s="12" t="n">
        <v>10</v>
      </c>
      <c r="Q7658" s="23" t="n">
        <f>M7658/H7658</f>
        <v>0.5</v>
      </c>
    </row>
    <row r="7659" ht="22.5" customHeight="1">
      <c r="A7659" s="32"/>
      <c r="B7659" s="20"/>
      <c r="C7659" s="13" t="n">
        <v>91551388</v>
      </c>
      <c r="D7659" s="13" t="s">
        <v>53</v>
      </c>
      <c r="E7659" s="13" t="s">
        <v>54</v>
      </c>
      <c r="F7659" s="13" t="s">
        <v>12</v>
      </c>
      <c r="G7659" s="21" t="n">
        <v>0.5</v>
      </c>
      <c r="H7659" s="13" t="n">
        <v>50</v>
      </c>
      <c r="I7659" s="21" t="n">
        <f>G7659*H7659*7</f>
        <v>175</v>
      </c>
      <c r="J7659" s="13" t="s">
        <v>128</v>
      </c>
      <c r="K7659" s="15" t="n">
        <v>15027</v>
      </c>
      <c r="L7659" s="15" t="n">
        <v>1740</v>
      </c>
      <c r="M7659" s="15" t="n">
        <v>65</v>
      </c>
      <c r="N7659" s="12" t="n">
        <v>0.007</v>
      </c>
      <c r="O7659" s="12" t="n">
        <v>0.175</v>
      </c>
      <c r="P7659" s="12" t="n">
        <v>11.3444</v>
      </c>
      <c r="Q7659" s="23" t="n">
        <f>M7659/H7659</f>
        <v>1.3</v>
      </c>
    </row>
    <row r="7660" ht="22.5" customHeight="1">
      <c r="A7660" s="32"/>
      <c r="B7660" s="20"/>
      <c r="C7660" s="13" t="n">
        <v>91550293</v>
      </c>
      <c r="D7660" s="13" t="s">
        <v>55</v>
      </c>
      <c r="E7660" s="13" t="s">
        <v>56</v>
      </c>
      <c r="F7660" s="13" t="s">
        <v>15</v>
      </c>
      <c r="G7660" s="21" t="n">
        <v>0.35</v>
      </c>
      <c r="H7660" s="13" t="n">
        <v>66</v>
      </c>
      <c r="I7660" s="21" t="n">
        <f>G7660*H7660*7</f>
        <v>161.7</v>
      </c>
      <c r="J7660" s="13" t="s">
        <v>128</v>
      </c>
      <c r="K7660" s="15" t="n">
        <v>39652</v>
      </c>
      <c r="L7660" s="15" t="n">
        <v>7297</v>
      </c>
      <c r="M7660" s="15" t="n">
        <v>40</v>
      </c>
      <c r="N7660" s="12" t="n">
        <v>0.002</v>
      </c>
      <c r="O7660" s="12" t="n">
        <v>0.35</v>
      </c>
      <c r="P7660" s="12" t="n">
        <v>14</v>
      </c>
      <c r="Q7660" s="23" t="n">
        <f>M7660/H7660</f>
        <v>0.606060606060606</v>
      </c>
    </row>
    <row r="7661" ht="22.5" customHeight="1">
      <c r="A7661" s="32"/>
      <c r="B7661" s="20"/>
      <c r="C7661" s="13" t="n">
        <v>91550294</v>
      </c>
      <c r="D7661" s="13" t="s">
        <v>96</v>
      </c>
      <c r="E7661" s="13" t="s">
        <v>54</v>
      </c>
      <c r="F7661" s="13" t="s">
        <v>15</v>
      </c>
      <c r="G7661" s="21" t="n">
        <v>0.8</v>
      </c>
      <c r="H7661" s="13" t="n">
        <v>30</v>
      </c>
      <c r="I7661" s="21" t="n">
        <f>G7661*H7661*7</f>
        <v>168</v>
      </c>
      <c r="J7661" s="13" t="s">
        <v>128</v>
      </c>
      <c r="K7661" s="15" t="n">
        <v>5337</v>
      </c>
      <c r="L7661" s="15" t="n">
        <v>38</v>
      </c>
      <c r="M7661" s="15" t="n">
        <v>1</v>
      </c>
      <c r="N7661" s="12" t="n">
        <v>0.021</v>
      </c>
      <c r="O7661" s="12" t="n">
        <v>0.8</v>
      </c>
      <c r="P7661" s="12" t="n">
        <v>0.8</v>
      </c>
      <c r="Q7661" s="23" t="n">
        <f>M7661/H7661</f>
        <v>0.0333333333333333</v>
      </c>
    </row>
    <row r="7662" ht="22.5" customHeight="1">
      <c r="A7662" s="32"/>
      <c r="B7662" s="20"/>
      <c r="C7662" s="13" t="n">
        <v>9333145</v>
      </c>
      <c r="D7662" s="13" t="s">
        <v>57</v>
      </c>
      <c r="E7662" s="13" t="s">
        <v>14</v>
      </c>
      <c r="F7662" s="13" t="s">
        <v>26</v>
      </c>
      <c r="G7662" s="21" t="n">
        <v>0.38</v>
      </c>
      <c r="H7662" s="13" t="n">
        <v>200</v>
      </c>
      <c r="I7662" s="21" t="n">
        <f>G7662*H7662*7</f>
        <v>532</v>
      </c>
      <c r="J7662" s="13" t="s">
        <v>128</v>
      </c>
      <c r="K7662" s="15" t="n">
        <v>1904096</v>
      </c>
      <c r="L7662" s="15" t="n">
        <v>10533</v>
      </c>
      <c r="M7662" s="15" t="n">
        <v>171</v>
      </c>
      <c r="N7662" s="12" t="n">
        <v>0.01</v>
      </c>
      <c r="O7662" s="12" t="n">
        <v>0.5</v>
      </c>
      <c r="P7662" s="12" t="n">
        <v>86.2</v>
      </c>
      <c r="Q7662" s="23" t="n">
        <f>M7662/H7662</f>
        <v>0.855</v>
      </c>
    </row>
    <row r="7663" ht="22.5" customHeight="1">
      <c r="A7663" s="32"/>
      <c r="B7663" s="20"/>
      <c r="C7663" s="13" t="n">
        <v>91555309</v>
      </c>
      <c r="D7663" s="13" t="s">
        <v>52</v>
      </c>
      <c r="E7663" s="13" t="s">
        <v>36</v>
      </c>
      <c r="F7663" s="13" t="s">
        <v>15</v>
      </c>
      <c r="G7663" s="21" t="n">
        <v>1</v>
      </c>
      <c r="H7663" s="13" t="n">
        <v>50</v>
      </c>
      <c r="I7663" s="21" t="n">
        <f>G7663*H7663*7</f>
        <v>350</v>
      </c>
      <c r="J7663" s="13" t="s">
        <v>128</v>
      </c>
      <c r="K7663" s="15" t="n">
        <v>39</v>
      </c>
      <c r="L7663" s="15" t="n">
        <v>23</v>
      </c>
      <c r="M7663" s="15" t="n">
        <v>1</v>
      </c>
      <c r="N7663" s="12" t="n">
        <v>0.009</v>
      </c>
      <c r="O7663" s="12" t="n">
        <v>0.2</v>
      </c>
      <c r="P7663" s="12" t="n">
        <v>0.2</v>
      </c>
      <c r="Q7663" s="23" t="n">
        <f>M7663/H7663</f>
        <v>0.02</v>
      </c>
    </row>
    <row r="7664" ht="22.5" customHeight="1">
      <c r="A7664" s="32"/>
      <c r="B7664" s="20"/>
      <c r="C7664" s="13" t="n">
        <v>91554853</v>
      </c>
      <c r="D7664" s="13" t="s">
        <v>52</v>
      </c>
      <c r="E7664" s="13" t="s">
        <v>36</v>
      </c>
      <c r="F7664" s="13" t="s">
        <v>21</v>
      </c>
      <c r="G7664" s="21" t="n">
        <v>0.1</v>
      </c>
      <c r="H7664" s="13" t="n">
        <v>200</v>
      </c>
      <c r="I7664" s="21" t="n">
        <f>G7664*H7664*7</f>
        <v>140</v>
      </c>
      <c r="J7664" s="13" t="s">
        <v>128</v>
      </c>
      <c r="K7664" s="17" t="n">
        <v>56829</v>
      </c>
      <c r="L7664" s="15" t="n">
        <v>285</v>
      </c>
      <c r="M7664" s="17" t="n">
        <v>2</v>
      </c>
      <c r="N7664" s="12" t="n">
        <v>0</v>
      </c>
      <c r="O7664" s="12" t="n">
        <v>0.3</v>
      </c>
      <c r="P7664" s="12" t="n">
        <v>0.6</v>
      </c>
      <c r="Q7664" s="23" t="n">
        <f>M7664/H7664</f>
        <v>0.01</v>
      </c>
    </row>
    <row r="7665" ht="22.5" customHeight="1">
      <c r="A7665" s="32"/>
      <c r="B7665" s="20"/>
      <c r="C7665" s="13" t="n">
        <v>91557347</v>
      </c>
      <c r="D7665" s="13" t="s">
        <v>58</v>
      </c>
      <c r="E7665" s="13" t="s">
        <v>14</v>
      </c>
      <c r="F7665" s="13" t="s">
        <v>15</v>
      </c>
      <c r="G7665" s="21" t="n">
        <v>0.5</v>
      </c>
      <c r="H7665" s="13" t="n">
        <v>50</v>
      </c>
      <c r="I7665" s="21" t="n">
        <f>G7665*H7665*7</f>
        <v>175</v>
      </c>
      <c r="J7665" s="13" t="s">
        <v>128</v>
      </c>
      <c r="K7665" s="15" t="n">
        <v>40584</v>
      </c>
      <c r="L7665" s="15" t="n">
        <v>374</v>
      </c>
      <c r="M7665" s="15" t="n">
        <v>0</v>
      </c>
      <c r="N7665" s="12" t="n">
        <v>0</v>
      </c>
      <c r="O7665" s="12" t="n">
        <v>0</v>
      </c>
      <c r="P7665" s="12" t="n">
        <v>0</v>
      </c>
      <c r="Q7665" s="23" t="n">
        <f>M7665/H7665</f>
        <v>0</v>
      </c>
    </row>
    <row r="7666" ht="22.5" customHeight="1">
      <c r="A7666" s="32"/>
      <c r="B7666" s="20"/>
      <c r="C7666" s="13" t="n">
        <v>91557160</v>
      </c>
      <c r="D7666" s="13" t="s">
        <v>100</v>
      </c>
      <c r="E7666" s="13" t="s">
        <v>11</v>
      </c>
      <c r="F7666" s="13" t="s">
        <v>15</v>
      </c>
      <c r="G7666" s="21" t="n">
        <v>0.15</v>
      </c>
      <c r="H7666" s="13" t="n">
        <v>100</v>
      </c>
      <c r="I7666" s="21" t="n">
        <f>G7666*H7666*7</f>
        <v>105</v>
      </c>
      <c r="J7666" s="13" t="s">
        <v>128</v>
      </c>
      <c r="K7666" s="15" t="n">
        <v>25281</v>
      </c>
      <c r="L7666" s="15" t="n">
        <v>215</v>
      </c>
      <c r="M7666" s="15" t="n">
        <v>0</v>
      </c>
      <c r="N7666" s="12" t="n">
        <v>0</v>
      </c>
      <c r="O7666" s="12" t="n">
        <v>0</v>
      </c>
      <c r="P7666" s="12" t="n">
        <v>0</v>
      </c>
      <c r="Q7666" s="23" t="n">
        <f>M7666/H7666</f>
        <v>0</v>
      </c>
    </row>
    <row r="7667" ht="22.5" customHeight="1">
      <c r="A7667" s="32"/>
      <c r="B7667" s="20"/>
      <c r="C7667" s="13" t="n">
        <v>9298539</v>
      </c>
      <c r="D7667" s="13" t="s">
        <v>57</v>
      </c>
      <c r="E7667" s="13" t="s">
        <v>14</v>
      </c>
      <c r="F7667" s="13" t="s">
        <v>15</v>
      </c>
      <c r="G7667" s="21" t="n">
        <v>0.38</v>
      </c>
      <c r="H7667" s="13" t="n">
        <v>100</v>
      </c>
      <c r="I7667" s="21" t="n">
        <f>G7667*H7667*7</f>
        <v>266</v>
      </c>
      <c r="J7667" s="13" t="s">
        <v>128</v>
      </c>
      <c r="K7667" s="15" t="n">
        <v>321273</v>
      </c>
      <c r="L7667" s="15" t="n">
        <v>20813</v>
      </c>
      <c r="M7667" s="15" t="n">
        <v>100</v>
      </c>
      <c r="N7667" s="12" t="n">
        <v>0.002</v>
      </c>
      <c r="O7667" s="12" t="n">
        <v>0.38</v>
      </c>
      <c r="P7667" s="12" t="n">
        <v>38</v>
      </c>
      <c r="Q7667" s="23" t="n">
        <f>M7667/H7667</f>
        <v>1</v>
      </c>
    </row>
    <row r="7668" ht="22.5" customHeight="1">
      <c r="A7668" s="32"/>
      <c r="B7668" s="51" t="s">
        <v>137</v>
      </c>
      <c r="C7668" s="13" t="n">
        <v>91399439</v>
      </c>
      <c r="D7668" s="13" t="s">
        <v>69</v>
      </c>
      <c r="E7668" s="13" t="s">
        <v>42</v>
      </c>
      <c r="F7668" s="13" t="s">
        <v>15</v>
      </c>
      <c r="G7668" s="21" t="n">
        <v>0.1</v>
      </c>
      <c r="H7668" s="13" t="n">
        <v>200</v>
      </c>
      <c r="I7668" s="21" t="n">
        <f>G7668*H7668*7</f>
        <v>140</v>
      </c>
      <c r="J7668" s="13" t="s">
        <v>128</v>
      </c>
      <c r="K7668" s="17" t="n">
        <v>307521</v>
      </c>
      <c r="L7668" s="15" t="n">
        <v>30462</v>
      </c>
      <c r="M7668" s="17" t="n">
        <v>32</v>
      </c>
      <c r="N7668" s="12" t="n">
        <v>0</v>
      </c>
      <c r="O7668" s="12" t="n">
        <v>0.1</v>
      </c>
      <c r="P7668" s="12" t="n">
        <v>3.2</v>
      </c>
      <c r="Q7668" s="23" t="n">
        <f>M7668/H7668</f>
        <v>0.16</v>
      </c>
    </row>
    <row r="7669" ht="22.5" customHeight="1">
      <c r="A7669" s="32"/>
      <c r="B7669" s="20"/>
      <c r="C7669" s="13" t="n">
        <v>91399437</v>
      </c>
      <c r="D7669" s="13" t="s">
        <v>70</v>
      </c>
      <c r="E7669" s="13" t="s">
        <v>71</v>
      </c>
      <c r="F7669" s="13" t="s">
        <v>15</v>
      </c>
      <c r="G7669" s="21" t="n">
        <v>0.15</v>
      </c>
      <c r="H7669" s="13" t="n">
        <v>50</v>
      </c>
      <c r="I7669" s="21" t="n">
        <f>G7669*H7669*7</f>
        <v>52.5</v>
      </c>
      <c r="J7669" s="13" t="s">
        <v>128</v>
      </c>
      <c r="K7669" s="17" t="n">
        <v>22550</v>
      </c>
      <c r="L7669" s="15" t="n">
        <v>7900</v>
      </c>
      <c r="M7669" s="17" t="n">
        <v>50</v>
      </c>
      <c r="N7669" s="12" t="n">
        <v>0.001</v>
      </c>
      <c r="O7669" s="12" t="n">
        <v>0.15</v>
      </c>
      <c r="P7669" s="12" t="n">
        <v>7.5</v>
      </c>
      <c r="Q7669" s="23" t="n">
        <f>M7669/H7669</f>
        <v>1</v>
      </c>
    </row>
    <row r="7670" ht="22.5" customHeight="1">
      <c r="A7670" s="32"/>
      <c r="B7670" s="20"/>
      <c r="C7670" s="13" t="n">
        <v>5556054</v>
      </c>
      <c r="D7670" s="13" t="s">
        <v>72</v>
      </c>
      <c r="E7670" s="13" t="s">
        <v>36</v>
      </c>
      <c r="F7670" s="13" t="s">
        <v>15</v>
      </c>
      <c r="G7670" s="21" t="n">
        <v>0.8</v>
      </c>
      <c r="H7670" s="13" t="n">
        <v>100</v>
      </c>
      <c r="I7670" s="21" t="n">
        <f>G7670*H7670*7</f>
        <v>560</v>
      </c>
      <c r="J7670" s="13" t="s">
        <v>128</v>
      </c>
      <c r="K7670" s="17" t="n">
        <v>21897</v>
      </c>
      <c r="L7670" s="15" t="n">
        <v>1206</v>
      </c>
      <c r="M7670" s="17" t="n">
        <v>2</v>
      </c>
      <c r="N7670" s="12" t="n">
        <v>0.003</v>
      </c>
      <c r="O7670" s="12" t="n">
        <v>2.066</v>
      </c>
      <c r="P7670" s="12" t="n">
        <v>4.132</v>
      </c>
      <c r="Q7670" s="23" t="n">
        <f>M7670/H7670</f>
        <v>0.02</v>
      </c>
    </row>
    <row r="7671" ht="22.5" customHeight="1">
      <c r="A7671" s="32"/>
      <c r="B7671" s="20"/>
      <c r="C7671" s="13" t="n">
        <v>8628042</v>
      </c>
      <c r="D7671" s="13" t="s">
        <v>28</v>
      </c>
      <c r="E7671" s="13" t="s">
        <v>14</v>
      </c>
      <c r="F7671" s="13" t="s">
        <v>26</v>
      </c>
      <c r="G7671" s="21" t="n">
        <v>0.48</v>
      </c>
      <c r="H7671" s="13" t="n">
        <v>500</v>
      </c>
      <c r="I7671" s="21" t="n">
        <f>G7671*H7671*7</f>
        <v>1680</v>
      </c>
      <c r="J7671" s="13" t="s">
        <v>128</v>
      </c>
      <c r="K7671" s="17" t="n">
        <v>192660</v>
      </c>
      <c r="L7671" s="15" t="n">
        <v>25970</v>
      </c>
      <c r="M7671" s="17" t="n">
        <v>668</v>
      </c>
      <c r="N7671" s="12" t="n">
        <v>0.01</v>
      </c>
      <c r="O7671" s="12" t="n">
        <v>0.28</v>
      </c>
      <c r="P7671" s="12" t="n">
        <v>188.28</v>
      </c>
      <c r="Q7671" s="23" t="n">
        <f>M7671/H7671</f>
        <v>1.336</v>
      </c>
    </row>
    <row r="7672" ht="22.5" customHeight="1">
      <c r="A7672" s="32"/>
      <c r="B7672" s="20"/>
      <c r="C7672" s="13" t="n">
        <v>9297014</v>
      </c>
      <c r="D7672" s="13" t="s">
        <v>13</v>
      </c>
      <c r="E7672" s="13" t="s">
        <v>14</v>
      </c>
      <c r="F7672" s="13" t="s">
        <v>26</v>
      </c>
      <c r="G7672" s="21" t="n">
        <v>0.19</v>
      </c>
      <c r="H7672" s="13" t="n">
        <v>300</v>
      </c>
      <c r="I7672" s="21" t="n">
        <f>G7672*H7672*7</f>
        <v>399</v>
      </c>
      <c r="J7672" s="13" t="s">
        <v>128</v>
      </c>
      <c r="K7672" s="17" t="n">
        <v>96069</v>
      </c>
      <c r="L7672" s="15" t="n">
        <v>1423</v>
      </c>
      <c r="M7672" s="17" t="n">
        <v>84</v>
      </c>
      <c r="N7672" s="12" t="n">
        <v>0</v>
      </c>
      <c r="O7672" s="12" t="n">
        <v>0.07</v>
      </c>
      <c r="P7672" s="12" t="n">
        <v>5.91</v>
      </c>
      <c r="Q7672" s="23" t="n">
        <f>M7672/H7672</f>
        <v>0.28</v>
      </c>
    </row>
    <row r="7673" ht="22.5" customHeight="1">
      <c r="A7673" s="32"/>
      <c r="B7673" s="20"/>
      <c r="C7673" s="13" t="n">
        <v>7815836</v>
      </c>
      <c r="D7673" s="13" t="s">
        <v>73</v>
      </c>
      <c r="E7673" s="13" t="s">
        <v>36</v>
      </c>
      <c r="F7673" s="13" t="s">
        <v>15</v>
      </c>
      <c r="G7673" s="21" t="n">
        <v>0.08</v>
      </c>
      <c r="H7673" s="13" t="n">
        <v>12000</v>
      </c>
      <c r="I7673" s="21" t="n">
        <f>G7673*H7673*7</f>
        <v>6720</v>
      </c>
      <c r="J7673" s="13" t="s">
        <v>128</v>
      </c>
      <c r="K7673" s="17" t="n">
        <v>448763</v>
      </c>
      <c r="L7673" s="15" t="n">
        <v>102629</v>
      </c>
      <c r="M7673" s="17" t="n">
        <v>3527</v>
      </c>
      <c r="N7673" s="12" t="n">
        <v>0.004</v>
      </c>
      <c r="O7673" s="12" t="n">
        <v>0.106</v>
      </c>
      <c r="P7673" s="12" t="n">
        <v>372.32</v>
      </c>
      <c r="Q7673" s="23" t="n">
        <f>M7673/H7673</f>
        <v>0.293916666666667</v>
      </c>
    </row>
    <row r="7674" ht="22.5" customHeight="1">
      <c r="A7674" s="32"/>
      <c r="B7674" s="20"/>
      <c r="C7674" s="13" t="n">
        <v>9751142</v>
      </c>
      <c r="D7674" s="13" t="s">
        <v>101</v>
      </c>
      <c r="E7674" s="13" t="s">
        <v>11</v>
      </c>
      <c r="F7674" s="13" t="s">
        <v>30</v>
      </c>
      <c r="G7674" s="21" t="n">
        <v>0.3</v>
      </c>
      <c r="H7674" s="13" t="n">
        <v>170</v>
      </c>
      <c r="I7674" s="21" t="n">
        <f>G7674*H7674*7</f>
        <v>357</v>
      </c>
      <c r="J7674" s="13" t="s">
        <v>128</v>
      </c>
      <c r="K7674" s="17" t="n">
        <v>14958</v>
      </c>
      <c r="L7674" s="15" t="n">
        <v>1695</v>
      </c>
      <c r="M7674" s="17" t="n">
        <v>4</v>
      </c>
      <c r="N7674" s="12" t="n">
        <v>0.01</v>
      </c>
      <c r="O7674" s="12" t="n">
        <v>1.5</v>
      </c>
      <c r="P7674" s="12" t="n">
        <v>8.98</v>
      </c>
      <c r="Q7674" s="23" t="n">
        <f>M7674/H7674</f>
        <v>0.0235294117647059</v>
      </c>
    </row>
    <row r="7675" ht="22.5" customHeight="1">
      <c r="A7675" s="32"/>
      <c r="B7675" s="20"/>
      <c r="C7675" s="13" t="n">
        <v>8312006</v>
      </c>
      <c r="D7675" s="13" t="s">
        <v>92</v>
      </c>
      <c r="E7675" s="13" t="s">
        <v>14</v>
      </c>
      <c r="F7675" s="13" t="s">
        <v>15</v>
      </c>
      <c r="G7675" s="21" t="n">
        <v>0.12</v>
      </c>
      <c r="H7675" s="13" t="n">
        <v>50</v>
      </c>
      <c r="I7675" s="21" t="n">
        <f>G7675*H7675*7</f>
        <v>42</v>
      </c>
      <c r="J7675" s="13" t="s">
        <v>128</v>
      </c>
      <c r="K7675" s="17" t="n">
        <v>9416</v>
      </c>
      <c r="L7675" s="17" t="n">
        <v>1438</v>
      </c>
      <c r="M7675" s="17" t="n">
        <v>37</v>
      </c>
      <c r="N7675" s="12" t="n">
        <v>0.003</v>
      </c>
      <c r="O7675" s="12" t="n">
        <v>0.12</v>
      </c>
      <c r="P7675" s="12" t="n">
        <v>4.44</v>
      </c>
      <c r="Q7675" s="23" t="n">
        <f>M7675/H7675</f>
        <v>0.74</v>
      </c>
    </row>
    <row r="7676" ht="22.5" customHeight="1">
      <c r="A7676" s="32"/>
      <c r="B7676" s="20"/>
      <c r="C7676" s="13" t="n">
        <v>91467820</v>
      </c>
      <c r="D7676" s="13" t="s">
        <v>74</v>
      </c>
      <c r="E7676" s="13" t="s">
        <v>36</v>
      </c>
      <c r="F7676" s="13" t="s">
        <v>15</v>
      </c>
      <c r="G7676" s="21" t="n">
        <v>0.1</v>
      </c>
      <c r="H7676" s="13" t="n">
        <v>300</v>
      </c>
      <c r="I7676" s="21" t="n">
        <f>G7676*H7676*7</f>
        <v>210</v>
      </c>
      <c r="J7676" s="13" t="s">
        <v>128</v>
      </c>
      <c r="K7676" s="17" t="n">
        <v>119331</v>
      </c>
      <c r="L7676" s="15" t="n">
        <v>30689</v>
      </c>
      <c r="M7676" s="17" t="n">
        <v>200</v>
      </c>
      <c r="N7676" s="12" t="n">
        <v>0.001</v>
      </c>
      <c r="O7676" s="12" t="n">
        <v>0.1</v>
      </c>
      <c r="P7676" s="12" t="n">
        <v>20</v>
      </c>
      <c r="Q7676" s="23" t="n">
        <f>M7676/H7676</f>
        <v>0.666666666666667</v>
      </c>
    </row>
    <row r="7677" ht="22.5" customHeight="1">
      <c r="A7677" s="32"/>
      <c r="B7677" s="20"/>
      <c r="C7677" s="13" t="n">
        <v>91467821</v>
      </c>
      <c r="D7677" s="13" t="s">
        <v>74</v>
      </c>
      <c r="E7677" s="13" t="s">
        <v>17</v>
      </c>
      <c r="F7677" s="13" t="s">
        <v>15</v>
      </c>
      <c r="G7677" s="21" t="n">
        <v>0.17</v>
      </c>
      <c r="H7677" s="13" t="n">
        <v>100</v>
      </c>
      <c r="I7677" s="21" t="n">
        <f>G7677*H7677*7</f>
        <v>119</v>
      </c>
      <c r="J7677" s="13" t="s">
        <v>128</v>
      </c>
      <c r="K7677" s="17" t="n">
        <v>63090</v>
      </c>
      <c r="L7677" s="15" t="n">
        <v>14372</v>
      </c>
      <c r="M7677" s="17" t="n">
        <v>100</v>
      </c>
      <c r="N7677" s="12" t="n">
        <v>0.001</v>
      </c>
      <c r="O7677" s="12" t="n">
        <v>0.17</v>
      </c>
      <c r="P7677" s="12" t="n">
        <v>17</v>
      </c>
      <c r="Q7677" s="23" t="n">
        <f>M7677/H7677</f>
        <v>1</v>
      </c>
    </row>
    <row r="7678" ht="22.5" customHeight="1">
      <c r="A7678" s="32"/>
      <c r="B7678" s="20"/>
      <c r="C7678" s="13" t="n">
        <v>10295313</v>
      </c>
      <c r="D7678" s="13" t="s">
        <v>92</v>
      </c>
      <c r="E7678" s="13" t="s">
        <v>14</v>
      </c>
      <c r="F7678" s="13" t="s">
        <v>15</v>
      </c>
      <c r="G7678" s="21" t="n">
        <v>3</v>
      </c>
      <c r="H7678" s="13" t="n">
        <v>100</v>
      </c>
      <c r="I7678" s="21" t="n">
        <f>G7678*H7678*7</f>
        <v>2100</v>
      </c>
      <c r="J7678" s="13" t="s">
        <v>128</v>
      </c>
      <c r="K7678" s="17" t="n">
        <v>736</v>
      </c>
      <c r="L7678" s="17" t="n">
        <v>0</v>
      </c>
      <c r="M7678" s="17" t="n">
        <v>0</v>
      </c>
      <c r="N7678" s="12" t="n">
        <v>0</v>
      </c>
      <c r="O7678" s="12" t="n">
        <v>0</v>
      </c>
      <c r="P7678" s="12" t="n">
        <v>0</v>
      </c>
      <c r="Q7678" s="23" t="n">
        <f>M7678/H7678</f>
        <v>0</v>
      </c>
    </row>
    <row r="7679" ht="22.5" customHeight="1">
      <c r="A7679" s="32"/>
      <c r="B7679" s="20"/>
      <c r="C7679" s="13" t="n">
        <v>91496145</v>
      </c>
      <c r="D7679" s="13" t="s">
        <v>74</v>
      </c>
      <c r="E7679" s="13" t="s">
        <v>71</v>
      </c>
      <c r="F7679" s="13" t="s">
        <v>15</v>
      </c>
      <c r="G7679" s="21" t="n">
        <v>0.14</v>
      </c>
      <c r="H7679" s="13" t="n">
        <v>50</v>
      </c>
      <c r="I7679" s="21" t="n">
        <f>G7679*H7679*7</f>
        <v>49</v>
      </c>
      <c r="J7679" s="13" t="s">
        <v>128</v>
      </c>
      <c r="K7679" s="17" t="n">
        <v>43703</v>
      </c>
      <c r="L7679" s="17" t="n">
        <v>8285</v>
      </c>
      <c r="M7679" s="17" t="n">
        <v>50</v>
      </c>
      <c r="N7679" s="12" t="n">
        <v>0.001</v>
      </c>
      <c r="O7679" s="12" t="n">
        <v>0.15</v>
      </c>
      <c r="P7679" s="12" t="n">
        <v>7.5</v>
      </c>
      <c r="Q7679" s="23" t="n">
        <f>M7679/H7679</f>
        <v>1</v>
      </c>
    </row>
    <row r="7680" ht="22.5" customHeight="1">
      <c r="A7680" s="32"/>
      <c r="B7680" s="20"/>
      <c r="C7680" s="13" t="n">
        <v>91496146</v>
      </c>
      <c r="D7680" s="13" t="s">
        <v>74</v>
      </c>
      <c r="E7680" s="13" t="s">
        <v>46</v>
      </c>
      <c r="F7680" s="13" t="s">
        <v>15</v>
      </c>
      <c r="G7680" s="21" t="n">
        <v>0.14</v>
      </c>
      <c r="H7680" s="13" t="n">
        <v>200</v>
      </c>
      <c r="I7680" s="21" t="n">
        <f>G7680*H7680*7</f>
        <v>196</v>
      </c>
      <c r="J7680" s="13" t="s">
        <v>128</v>
      </c>
      <c r="K7680" s="17" t="n">
        <v>41934</v>
      </c>
      <c r="L7680" s="17" t="n">
        <v>15516</v>
      </c>
      <c r="M7680" s="17" t="n">
        <v>122</v>
      </c>
      <c r="N7680" s="12" t="n">
        <v>0.001</v>
      </c>
      <c r="O7680" s="12" t="n">
        <v>0.14</v>
      </c>
      <c r="P7680" s="12" t="n">
        <v>17.08</v>
      </c>
      <c r="Q7680" s="23" t="n">
        <f>M7680/H7680</f>
        <v>0.61</v>
      </c>
    </row>
    <row r="7681" ht="22.5" customHeight="1">
      <c r="A7681" s="32"/>
      <c r="B7681" s="20"/>
      <c r="C7681" s="13" t="n">
        <v>91496147</v>
      </c>
      <c r="D7681" s="13" t="s">
        <v>74</v>
      </c>
      <c r="E7681" s="13" t="s">
        <v>11</v>
      </c>
      <c r="F7681" s="13" t="s">
        <v>15</v>
      </c>
      <c r="G7681" s="21" t="n">
        <v>0.14</v>
      </c>
      <c r="H7681" s="13" t="n">
        <v>150</v>
      </c>
      <c r="I7681" s="21" t="n">
        <f>G7681*H7681*7</f>
        <v>147</v>
      </c>
      <c r="J7681" s="13" t="s">
        <v>128</v>
      </c>
      <c r="K7681" s="17" t="n">
        <v>86578</v>
      </c>
      <c r="L7681" s="15" t="n">
        <v>18496</v>
      </c>
      <c r="M7681" s="17" t="n">
        <v>136</v>
      </c>
      <c r="N7681" s="12" t="n">
        <v>0.001</v>
      </c>
      <c r="O7681" s="12" t="n">
        <v>0.13</v>
      </c>
      <c r="P7681" s="12" t="n">
        <v>17.68</v>
      </c>
      <c r="Q7681" s="23" t="n">
        <f>M7681/H7681</f>
        <v>0.906666666666667</v>
      </c>
    </row>
    <row r="7682" ht="22.5" customHeight="1">
      <c r="A7682" s="32"/>
      <c r="B7682" s="20"/>
      <c r="C7682" s="13" t="n">
        <v>91496148</v>
      </c>
      <c r="D7682" s="13" t="s">
        <v>74</v>
      </c>
      <c r="E7682" s="13" t="s">
        <v>14</v>
      </c>
      <c r="F7682" s="13" t="s">
        <v>15</v>
      </c>
      <c r="G7682" s="21" t="n">
        <v>0.15</v>
      </c>
      <c r="H7682" s="13" t="n">
        <v>200</v>
      </c>
      <c r="I7682" s="21" t="n">
        <f>G7682*H7682*7</f>
        <v>210</v>
      </c>
      <c r="J7682" s="13" t="s">
        <v>128</v>
      </c>
      <c r="K7682" s="17" t="n">
        <v>50825</v>
      </c>
      <c r="L7682" s="17" t="n">
        <v>16629</v>
      </c>
      <c r="M7682" s="17" t="n">
        <v>160</v>
      </c>
      <c r="N7682" s="12" t="n">
        <v>0.001</v>
      </c>
      <c r="O7682" s="12" t="n">
        <v>0.15</v>
      </c>
      <c r="P7682" s="12" t="n">
        <v>24</v>
      </c>
      <c r="Q7682" s="23" t="n">
        <f>M7682/H7682</f>
        <v>0.8</v>
      </c>
    </row>
    <row r="7683" ht="22.5" customHeight="1">
      <c r="A7683" s="32"/>
      <c r="B7683" s="20"/>
      <c r="C7683" s="13" t="n">
        <v>10765365</v>
      </c>
      <c r="D7683" s="13" t="s">
        <v>75</v>
      </c>
      <c r="E7683" s="13" t="s">
        <v>71</v>
      </c>
      <c r="F7683" s="13" t="s">
        <v>15</v>
      </c>
      <c r="G7683" s="21" t="n">
        <v>0.19</v>
      </c>
      <c r="H7683" s="13" t="n">
        <v>100</v>
      </c>
      <c r="I7683" s="21" t="n">
        <f>G7683*H7683*7</f>
        <v>133</v>
      </c>
      <c r="J7683" s="13" t="s">
        <v>128</v>
      </c>
      <c r="K7683" s="17" t="n">
        <v>155196</v>
      </c>
      <c r="L7683" s="15" t="n">
        <v>1829</v>
      </c>
      <c r="M7683" s="17" t="n">
        <v>61</v>
      </c>
      <c r="N7683" s="12" t="n">
        <v>0.006</v>
      </c>
      <c r="O7683" s="12" t="n">
        <v>0.183</v>
      </c>
      <c r="P7683" s="12" t="n">
        <v>11.18</v>
      </c>
      <c r="Q7683" s="23" t="n">
        <f>M7683/H7683</f>
        <v>0.61</v>
      </c>
    </row>
    <row r="7684" ht="22.5" customHeight="1">
      <c r="A7684" s="32"/>
      <c r="B7684" s="20"/>
      <c r="C7684" s="13" t="n">
        <v>11079953</v>
      </c>
      <c r="D7684" s="13" t="s">
        <v>72</v>
      </c>
      <c r="E7684" s="13" t="s">
        <v>36</v>
      </c>
      <c r="F7684" s="13" t="s">
        <v>15</v>
      </c>
      <c r="G7684" s="21" t="n">
        <v>0.8</v>
      </c>
      <c r="H7684" s="13" t="n">
        <v>100</v>
      </c>
      <c r="I7684" s="21" t="n">
        <f>G7684*H7684*7</f>
        <v>560</v>
      </c>
      <c r="J7684" s="13" t="s">
        <v>128</v>
      </c>
      <c r="K7684" s="17" t="n">
        <v>13</v>
      </c>
      <c r="L7684" s="17" t="n">
        <v>1</v>
      </c>
      <c r="M7684" s="17" t="n">
        <v>0</v>
      </c>
      <c r="N7684" s="12" t="n">
        <v>0</v>
      </c>
      <c r="O7684" s="12" t="n">
        <v>0</v>
      </c>
      <c r="P7684" s="12" t="n">
        <v>0</v>
      </c>
      <c r="Q7684" s="23" t="n">
        <f>M7684/H7684</f>
        <v>0</v>
      </c>
    </row>
    <row r="7685" ht="22.5" customHeight="1">
      <c r="A7685" s="32"/>
      <c r="B7685" s="20"/>
      <c r="C7685" s="13" t="n">
        <v>11079265</v>
      </c>
      <c r="D7685" s="13" t="s">
        <v>101</v>
      </c>
      <c r="E7685" s="13" t="s">
        <v>11</v>
      </c>
      <c r="F7685" s="13" t="s">
        <v>30</v>
      </c>
      <c r="G7685" s="21" t="n">
        <v>0.3</v>
      </c>
      <c r="H7685" s="13" t="n">
        <v>100</v>
      </c>
      <c r="I7685" s="21" t="n">
        <f>G7685*H7685*7</f>
        <v>210</v>
      </c>
      <c r="J7685" s="13" t="s">
        <v>128</v>
      </c>
      <c r="K7685" s="17" t="n">
        <v>114</v>
      </c>
      <c r="L7685" s="17" t="n">
        <v>7</v>
      </c>
      <c r="M7685" s="17" t="n">
        <v>0</v>
      </c>
      <c r="N7685" s="12" t="n">
        <v>0</v>
      </c>
      <c r="O7685" s="12" t="n">
        <v>0</v>
      </c>
      <c r="P7685" s="12" t="n">
        <v>0.02</v>
      </c>
      <c r="Q7685" s="23" t="n">
        <f>M7685/H7685</f>
        <v>0</v>
      </c>
    </row>
    <row r="7686" ht="22.5" customHeight="1">
      <c r="A7686" s="32"/>
      <c r="B7686" s="20"/>
      <c r="C7686" s="13" t="n">
        <v>9535696</v>
      </c>
      <c r="D7686" s="13" t="s">
        <v>97</v>
      </c>
      <c r="E7686" s="13" t="s">
        <v>36</v>
      </c>
      <c r="F7686" s="13" t="s">
        <v>15</v>
      </c>
      <c r="G7686" s="21" t="n">
        <v>0.1</v>
      </c>
      <c r="H7686" s="13" t="n">
        <v>100</v>
      </c>
      <c r="I7686" s="21" t="n">
        <f>G7686*H7686*7</f>
        <v>70</v>
      </c>
      <c r="J7686" s="13" t="s">
        <v>128</v>
      </c>
      <c r="K7686" s="17" t="n">
        <v>30235</v>
      </c>
      <c r="L7686" s="17" t="n">
        <v>976</v>
      </c>
      <c r="M7686" s="17" t="n">
        <v>0</v>
      </c>
      <c r="N7686" s="12" t="n">
        <v>0</v>
      </c>
      <c r="O7686" s="12" t="n">
        <v>0</v>
      </c>
      <c r="P7686" s="12" t="n">
        <v>0</v>
      </c>
      <c r="Q7686" s="23" t="n">
        <f>M7686/H7686</f>
        <v>0</v>
      </c>
    </row>
    <row r="7687" ht="22.5" customHeight="1">
      <c r="A7687" s="32"/>
      <c r="B7687" s="20"/>
      <c r="C7687" s="13" t="n">
        <v>11690181</v>
      </c>
      <c r="D7687" s="13" t="s">
        <v>76</v>
      </c>
      <c r="E7687" s="13" t="s">
        <v>14</v>
      </c>
      <c r="F7687" s="13" t="s">
        <v>15</v>
      </c>
      <c r="G7687" s="21" t="n">
        <v>0.45</v>
      </c>
      <c r="H7687" s="13" t="n">
        <v>500</v>
      </c>
      <c r="I7687" s="21" t="n">
        <f>G7687*H7687*7</f>
        <v>1575</v>
      </c>
      <c r="J7687" s="13" t="s">
        <v>128</v>
      </c>
      <c r="K7687" s="17" t="n">
        <v>306265</v>
      </c>
      <c r="L7687" s="17" t="n">
        <v>18709</v>
      </c>
      <c r="M7687" s="17" t="n">
        <v>500</v>
      </c>
      <c r="N7687" s="12" t="n">
        <v>0.011</v>
      </c>
      <c r="O7687" s="12" t="n">
        <v>0.42</v>
      </c>
      <c r="P7687" s="12" t="n">
        <v>210.1</v>
      </c>
      <c r="Q7687" s="23" t="n">
        <f>M7687/H7687</f>
        <v>1</v>
      </c>
    </row>
    <row r="7688" ht="22.5" customHeight="1">
      <c r="A7688" s="32"/>
      <c r="B7688" s="20"/>
      <c r="C7688" s="13" t="n">
        <v>11836152</v>
      </c>
      <c r="D7688" s="13" t="s">
        <v>73</v>
      </c>
      <c r="E7688" s="13" t="s">
        <v>36</v>
      </c>
      <c r="F7688" s="13" t="s">
        <v>15</v>
      </c>
      <c r="G7688" s="21" t="n">
        <v>0.09</v>
      </c>
      <c r="H7688" s="13" t="n">
        <v>100</v>
      </c>
      <c r="I7688" s="21" t="n">
        <f>G7688*H7688*7</f>
        <v>63</v>
      </c>
      <c r="J7688" s="13" t="s">
        <v>128</v>
      </c>
      <c r="K7688" s="17" t="n">
        <v>1522</v>
      </c>
      <c r="L7688" s="15" t="n">
        <v>186</v>
      </c>
      <c r="M7688" s="17" t="n">
        <v>2</v>
      </c>
      <c r="N7688" s="12" t="n">
        <v>0.001</v>
      </c>
      <c r="O7688" s="12" t="n">
        <v>0.09</v>
      </c>
      <c r="P7688" s="12" t="n">
        <v>0.18</v>
      </c>
      <c r="Q7688" s="23" t="n">
        <f>M7688/H7688</f>
        <v>0.02</v>
      </c>
    </row>
    <row r="7689" ht="22.5" customHeight="1">
      <c r="A7689" s="32"/>
      <c r="B7689" s="20"/>
      <c r="C7689" s="13" t="n">
        <v>11862336</v>
      </c>
      <c r="D7689" s="13" t="s">
        <v>69</v>
      </c>
      <c r="E7689" s="13" t="s">
        <v>42</v>
      </c>
      <c r="F7689" s="13" t="s">
        <v>15</v>
      </c>
      <c r="G7689" s="21" t="n">
        <v>0.1</v>
      </c>
      <c r="H7689" s="13" t="n">
        <v>100</v>
      </c>
      <c r="I7689" s="21" t="n">
        <f>G7689*H7689*7</f>
        <v>70</v>
      </c>
      <c r="J7689" s="13" t="s">
        <v>128</v>
      </c>
      <c r="K7689" s="17" t="n">
        <v>1340</v>
      </c>
      <c r="L7689" s="17" t="n">
        <v>382</v>
      </c>
      <c r="M7689" s="17" t="n">
        <v>1</v>
      </c>
      <c r="N7689" s="12" t="n">
        <v>0</v>
      </c>
      <c r="O7689" s="12" t="n">
        <v>0.1</v>
      </c>
      <c r="P7689" s="12" t="n">
        <v>0.1</v>
      </c>
      <c r="Q7689" s="23" t="n">
        <f>M7689/H7689</f>
        <v>0.01</v>
      </c>
    </row>
    <row r="7690" ht="22.5" customHeight="1">
      <c r="A7690" s="32"/>
      <c r="B7690" s="20"/>
      <c r="C7690" s="13" t="n">
        <v>11924259</v>
      </c>
      <c r="D7690" s="13" t="s">
        <v>77</v>
      </c>
      <c r="E7690" s="13" t="s">
        <v>36</v>
      </c>
      <c r="F7690" s="13" t="s">
        <v>15</v>
      </c>
      <c r="G7690" s="21" t="n">
        <v>0.12</v>
      </c>
      <c r="H7690" s="13" t="n">
        <v>200</v>
      </c>
      <c r="I7690" s="21" t="n">
        <f>G7690*H7690*7</f>
        <v>168</v>
      </c>
      <c r="J7690" s="13" t="s">
        <v>128</v>
      </c>
      <c r="K7690" s="17" t="n">
        <v>107744</v>
      </c>
      <c r="L7690" s="15" t="n">
        <v>16229</v>
      </c>
      <c r="M7690" s="17" t="n">
        <v>65</v>
      </c>
      <c r="N7690" s="12" t="n">
        <v>0</v>
      </c>
      <c r="O7690" s="12" t="n">
        <v>0.12</v>
      </c>
      <c r="P7690" s="12" t="n">
        <v>7.8</v>
      </c>
      <c r="Q7690" s="23" t="n">
        <f>M7690/H7690</f>
        <v>0.325</v>
      </c>
    </row>
    <row r="7691" ht="22.5" customHeight="1">
      <c r="A7691" s="32"/>
      <c r="B7691" s="20"/>
      <c r="C7691" s="13" t="n">
        <v>11924419</v>
      </c>
      <c r="D7691" s="13" t="s">
        <v>77</v>
      </c>
      <c r="E7691" s="13" t="s">
        <v>36</v>
      </c>
      <c r="F7691" s="13" t="s">
        <v>26</v>
      </c>
      <c r="G7691" s="21" t="n">
        <v>0.12</v>
      </c>
      <c r="H7691" s="13" t="n">
        <v>100</v>
      </c>
      <c r="I7691" s="21" t="n">
        <f>G7691*H7691*7</f>
        <v>84</v>
      </c>
      <c r="J7691" s="13" t="s">
        <v>128</v>
      </c>
      <c r="K7691" s="17" t="n">
        <v>380933</v>
      </c>
      <c r="L7691" s="15" t="n">
        <v>1847</v>
      </c>
      <c r="M7691" s="17" t="n">
        <v>21</v>
      </c>
      <c r="N7691" s="12" t="n">
        <v>0</v>
      </c>
      <c r="O7691" s="12" t="n">
        <v>0.14</v>
      </c>
      <c r="P7691" s="12" t="n">
        <v>3.01</v>
      </c>
      <c r="Q7691" s="23" t="n">
        <f>M7691/H7691</f>
        <v>0.21</v>
      </c>
    </row>
    <row r="7692" ht="22.5" customHeight="1">
      <c r="A7692" s="32"/>
      <c r="B7692" s="51" t="s">
        <v>138</v>
      </c>
      <c r="C7692" s="13" t="n">
        <v>6395488</v>
      </c>
      <c r="D7692" s="13" t="s">
        <v>39</v>
      </c>
      <c r="E7692" s="13" t="s">
        <v>14</v>
      </c>
      <c r="F7692" s="13" t="s">
        <v>15</v>
      </c>
      <c r="G7692" s="21" t="n">
        <v>0.3</v>
      </c>
      <c r="H7692" s="13" t="n">
        <v>200</v>
      </c>
      <c r="I7692" s="21" t="n">
        <f>G7692*H7692*7</f>
        <v>420</v>
      </c>
      <c r="J7692" s="13" t="s">
        <v>128</v>
      </c>
      <c r="K7692" s="15" t="n">
        <v>36194</v>
      </c>
      <c r="L7692" s="15" t="n">
        <v>12769</v>
      </c>
      <c r="M7692" s="16" t="n">
        <v>200</v>
      </c>
      <c r="N7692" s="12" t="n">
        <v>0.005</v>
      </c>
      <c r="O7692" s="12" t="n">
        <v>0.3</v>
      </c>
      <c r="P7692" s="12" t="n">
        <v>60</v>
      </c>
      <c r="Q7692" s="23" t="n">
        <f>M7692/H7692</f>
        <v>1</v>
      </c>
    </row>
    <row r="7693" ht="22.5" customHeight="1">
      <c r="A7693" s="32"/>
      <c r="B7693" s="20"/>
      <c r="C7693" s="13" t="n">
        <v>8291713</v>
      </c>
      <c r="D7693" s="13" t="s">
        <v>40</v>
      </c>
      <c r="E7693" s="13" t="s">
        <v>14</v>
      </c>
      <c r="F7693" s="13" t="s">
        <v>15</v>
      </c>
      <c r="G7693" s="21" t="n">
        <v>0.14</v>
      </c>
      <c r="H7693" s="13" t="n">
        <v>2000</v>
      </c>
      <c r="I7693" s="21" t="n">
        <f>G7693*H7693*7</f>
        <v>1960</v>
      </c>
      <c r="J7693" s="13" t="s">
        <v>128</v>
      </c>
      <c r="K7693" s="15" t="n">
        <v>138010</v>
      </c>
      <c r="L7693" s="15" t="n">
        <v>51849</v>
      </c>
      <c r="M7693" s="15" t="n">
        <v>1500</v>
      </c>
      <c r="N7693" s="12" t="n">
        <v>0.004</v>
      </c>
      <c r="O7693" s="12" t="n">
        <v>0.139</v>
      </c>
      <c r="P7693" s="12" t="n">
        <v>208.57</v>
      </c>
      <c r="Q7693" s="23" t="n">
        <f>M7693/H7693</f>
        <v>0.75</v>
      </c>
    </row>
    <row r="7694" ht="22.5" customHeight="1">
      <c r="A7694" s="32"/>
      <c r="B7694" s="20"/>
      <c r="C7694" s="13" t="n">
        <v>8566541</v>
      </c>
      <c r="D7694" s="13" t="s">
        <v>79</v>
      </c>
      <c r="E7694" s="13" t="s">
        <v>14</v>
      </c>
      <c r="F7694" s="13" t="s">
        <v>26</v>
      </c>
      <c r="G7694" s="21" t="n">
        <v>0.13</v>
      </c>
      <c r="H7694" s="13" t="n">
        <v>500</v>
      </c>
      <c r="I7694" s="21" t="n">
        <f>G7694*H7694*7</f>
        <v>455</v>
      </c>
      <c r="J7694" s="13" t="s">
        <v>128</v>
      </c>
      <c r="K7694" s="15" t="n">
        <v>214129</v>
      </c>
      <c r="L7694" s="15" t="n">
        <v>2217</v>
      </c>
      <c r="M7694" s="16" t="n">
        <v>325</v>
      </c>
      <c r="N7694" s="12" t="n">
        <v>0.03</v>
      </c>
      <c r="O7694" s="12" t="n">
        <v>0.18</v>
      </c>
      <c r="P7694" s="12" t="n">
        <v>59.59</v>
      </c>
      <c r="Q7694" s="23" t="n">
        <f>M7694/H7694</f>
        <v>0.65</v>
      </c>
    </row>
    <row r="7695" ht="22.5" customHeight="1">
      <c r="A7695" s="32"/>
      <c r="B7695" s="20"/>
      <c r="C7695" s="13" t="n">
        <v>8566084</v>
      </c>
      <c r="D7695" s="13" t="s">
        <v>80</v>
      </c>
      <c r="E7695" s="13" t="s">
        <v>42</v>
      </c>
      <c r="F7695" s="13" t="s">
        <v>15</v>
      </c>
      <c r="G7695" s="21" t="n">
        <v>0.12</v>
      </c>
      <c r="H7695" s="13" t="n">
        <v>100</v>
      </c>
      <c r="I7695" s="21" t="n">
        <f>G7695*H7695*7</f>
        <v>84</v>
      </c>
      <c r="J7695" s="13" t="s">
        <v>128</v>
      </c>
      <c r="K7695" s="15" t="n">
        <v>67161</v>
      </c>
      <c r="L7695" s="15" t="n">
        <v>14659</v>
      </c>
      <c r="M7695" s="16" t="n">
        <v>100</v>
      </c>
      <c r="N7695" s="12" t="n">
        <v>0.001</v>
      </c>
      <c r="O7695" s="12" t="n">
        <v>0.12</v>
      </c>
      <c r="P7695" s="12" t="n">
        <v>12</v>
      </c>
      <c r="Q7695" s="23" t="n">
        <f>M7695/H7695</f>
        <v>1</v>
      </c>
    </row>
    <row r="7696" ht="22.5" customHeight="1">
      <c r="A7696" s="32"/>
      <c r="B7696" s="20"/>
      <c r="C7696" s="13" t="n">
        <v>2937658</v>
      </c>
      <c r="D7696" s="13" t="s">
        <v>81</v>
      </c>
      <c r="E7696" s="13" t="s">
        <v>14</v>
      </c>
      <c r="F7696" s="13" t="s">
        <v>15</v>
      </c>
      <c r="G7696" s="21" t="n">
        <v>0.15</v>
      </c>
      <c r="H7696" s="13" t="n">
        <v>100</v>
      </c>
      <c r="I7696" s="21" t="n">
        <f>G7696*H7696*7</f>
        <v>105</v>
      </c>
      <c r="J7696" s="13" t="s">
        <v>128</v>
      </c>
      <c r="K7696" s="15" t="n">
        <v>9884</v>
      </c>
      <c r="L7696" s="15" t="n">
        <v>3919</v>
      </c>
      <c r="M7696" s="16" t="n">
        <v>100</v>
      </c>
      <c r="N7696" s="12" t="n">
        <v>0.003</v>
      </c>
      <c r="O7696" s="12" t="n">
        <v>0.123</v>
      </c>
      <c r="P7696" s="12" t="n">
        <v>12.331</v>
      </c>
      <c r="Q7696" s="23" t="n">
        <f>M7696/H7696</f>
        <v>1</v>
      </c>
    </row>
    <row r="7697" ht="22.5" customHeight="1">
      <c r="A7697" s="32"/>
      <c r="B7697" s="20"/>
      <c r="C7697" s="13" t="n">
        <v>6706444</v>
      </c>
      <c r="D7697" s="13" t="s">
        <v>82</v>
      </c>
      <c r="E7697" s="13" t="s">
        <v>83</v>
      </c>
      <c r="F7697" s="13" t="s">
        <v>12</v>
      </c>
      <c r="G7697" s="21" t="n">
        <v>0.5</v>
      </c>
      <c r="H7697" s="13" t="n">
        <v>100</v>
      </c>
      <c r="I7697" s="21" t="n">
        <f>G7697*H7697*7</f>
        <v>350</v>
      </c>
      <c r="J7697" s="13" t="s">
        <v>128</v>
      </c>
      <c r="K7697" s="15" t="n">
        <v>121284</v>
      </c>
      <c r="L7697" s="15" t="n">
        <v>9958</v>
      </c>
      <c r="M7697" s="16" t="n">
        <v>32</v>
      </c>
      <c r="N7697" s="12" t="n">
        <v>0.002</v>
      </c>
      <c r="O7697" s="12" t="n">
        <v>0.668</v>
      </c>
      <c r="P7697" s="12" t="n">
        <v>21.3664</v>
      </c>
      <c r="Q7697" s="23" t="n">
        <f>M7697/H7697</f>
        <v>0.32</v>
      </c>
    </row>
    <row r="7698" ht="22.5" customHeight="1">
      <c r="A7698" s="32"/>
      <c r="B7698" s="20"/>
      <c r="C7698" s="13" t="n">
        <v>5963354</v>
      </c>
      <c r="D7698" s="13" t="s">
        <v>82</v>
      </c>
      <c r="E7698" s="13" t="s">
        <v>83</v>
      </c>
      <c r="F7698" s="13" t="s">
        <v>15</v>
      </c>
      <c r="G7698" s="21" t="n">
        <v>0.55</v>
      </c>
      <c r="H7698" s="13" t="n">
        <v>500</v>
      </c>
      <c r="I7698" s="21" t="n">
        <f>G7698*H7698*7</f>
        <v>1925</v>
      </c>
      <c r="J7698" s="13" t="s">
        <v>128</v>
      </c>
      <c r="K7698" s="15" t="n">
        <v>294092</v>
      </c>
      <c r="L7698" s="15" t="n">
        <v>81326</v>
      </c>
      <c r="M7698" s="16" t="n">
        <v>362</v>
      </c>
      <c r="N7698" s="12" t="n">
        <v>0.003</v>
      </c>
      <c r="O7698" s="12" t="n">
        <v>0.584</v>
      </c>
      <c r="P7698" s="12" t="n">
        <v>211.532</v>
      </c>
      <c r="Q7698" s="23" t="n">
        <f>M7698/H7698</f>
        <v>0.724</v>
      </c>
    </row>
    <row r="7699" ht="22.5" customHeight="1">
      <c r="A7699" s="32"/>
      <c r="B7699" s="20"/>
      <c r="C7699" s="13" t="n">
        <v>9686529</v>
      </c>
      <c r="D7699" s="13" t="s">
        <v>82</v>
      </c>
      <c r="E7699" s="13" t="s">
        <v>84</v>
      </c>
      <c r="F7699" s="13" t="s">
        <v>15</v>
      </c>
      <c r="G7699" s="21" t="n">
        <v>0.4</v>
      </c>
      <c r="H7699" s="13" t="n">
        <v>200</v>
      </c>
      <c r="I7699" s="21" t="n">
        <f>G7699*H7699*7</f>
        <v>560</v>
      </c>
      <c r="J7699" s="13" t="s">
        <v>128</v>
      </c>
      <c r="K7699" s="15" t="n">
        <v>50624</v>
      </c>
      <c r="L7699" s="15" t="n">
        <v>17910</v>
      </c>
      <c r="M7699" s="16" t="n">
        <v>34</v>
      </c>
      <c r="N7699" s="12" t="n">
        <v>0.001</v>
      </c>
      <c r="O7699" s="12" t="n">
        <v>0.5</v>
      </c>
      <c r="P7699" s="12" t="n">
        <v>17</v>
      </c>
      <c r="Q7699" s="23" t="n">
        <f>M7699/H7699</f>
        <v>0.17</v>
      </c>
    </row>
    <row r="7700" ht="22.5" customHeight="1">
      <c r="A7700" s="32"/>
      <c r="B7700" s="20"/>
      <c r="C7700" s="13" t="n">
        <v>5963400</v>
      </c>
      <c r="D7700" s="13" t="s">
        <v>82</v>
      </c>
      <c r="E7700" s="13" t="s">
        <v>85</v>
      </c>
      <c r="F7700" s="13" t="s">
        <v>15</v>
      </c>
      <c r="G7700" s="21" t="n">
        <v>0.4</v>
      </c>
      <c r="H7700" s="13" t="n">
        <v>300</v>
      </c>
      <c r="I7700" s="21" t="n">
        <f>G7700*H7700*7</f>
        <v>840</v>
      </c>
      <c r="J7700" s="13" t="s">
        <v>128</v>
      </c>
      <c r="K7700" s="15" t="n">
        <v>194974</v>
      </c>
      <c r="L7700" s="15" t="n">
        <v>73574</v>
      </c>
      <c r="M7700" s="16" t="n">
        <v>244</v>
      </c>
      <c r="N7700" s="12" t="n">
        <v>0.002</v>
      </c>
      <c r="O7700" s="12" t="n">
        <v>0.47</v>
      </c>
      <c r="P7700" s="12" t="n">
        <v>114.8</v>
      </c>
      <c r="Q7700" s="23" t="n">
        <f>M7700/H7700</f>
        <v>0.813333333333333</v>
      </c>
    </row>
    <row r="7701" ht="22.5" customHeight="1">
      <c r="A7701" s="32"/>
      <c r="B7701" s="20"/>
      <c r="C7701" s="13" t="n">
        <v>10080665</v>
      </c>
      <c r="D7701" s="13" t="s">
        <v>82</v>
      </c>
      <c r="E7701" s="13" t="s">
        <v>86</v>
      </c>
      <c r="F7701" s="13" t="s">
        <v>15</v>
      </c>
      <c r="G7701" s="21" t="n">
        <v>0.38</v>
      </c>
      <c r="H7701" s="13" t="n">
        <v>40</v>
      </c>
      <c r="I7701" s="21" t="n">
        <f>G7701*H7701*7</f>
        <v>106.4</v>
      </c>
      <c r="J7701" s="13" t="s">
        <v>128</v>
      </c>
      <c r="K7701" s="15" t="n">
        <v>9537</v>
      </c>
      <c r="L7701" s="15" t="n">
        <v>2228</v>
      </c>
      <c r="M7701" s="16" t="n">
        <v>9</v>
      </c>
      <c r="N7701" s="12" t="n">
        <v>0.002</v>
      </c>
      <c r="O7701" s="12" t="n">
        <v>0.38</v>
      </c>
      <c r="P7701" s="12" t="n">
        <v>3.42</v>
      </c>
      <c r="Q7701" s="23" t="n">
        <f>M7701/H7701</f>
        <v>0.225</v>
      </c>
    </row>
    <row r="7702" ht="22.5" customHeight="1">
      <c r="A7702" s="32"/>
      <c r="B7702" s="20"/>
      <c r="C7702" s="13" t="n">
        <v>91520433</v>
      </c>
      <c r="D7702" s="13" t="s">
        <v>74</v>
      </c>
      <c r="E7702" s="13" t="s">
        <v>14</v>
      </c>
      <c r="F7702" s="13" t="s">
        <v>15</v>
      </c>
      <c r="G7702" s="21" t="n">
        <v>0.16</v>
      </c>
      <c r="H7702" s="13" t="n">
        <v>200</v>
      </c>
      <c r="I7702" s="21" t="n">
        <f>G7702*H7702*7</f>
        <v>224</v>
      </c>
      <c r="J7702" s="13" t="s">
        <v>128</v>
      </c>
      <c r="K7702" s="15" t="n">
        <v>38175</v>
      </c>
      <c r="L7702" s="15" t="n">
        <v>1586</v>
      </c>
      <c r="M7702" s="16" t="n">
        <v>0</v>
      </c>
      <c r="N7702" s="12" t="n">
        <v>0</v>
      </c>
      <c r="O7702" s="12" t="n">
        <v>0</v>
      </c>
      <c r="P7702" s="12" t="n">
        <v>0</v>
      </c>
      <c r="Q7702" s="23" t="n">
        <f>M7702/H7702</f>
        <v>0</v>
      </c>
    </row>
    <row r="7703" ht="22.5" customHeight="1">
      <c r="A7703" s="32"/>
      <c r="B7703" s="20"/>
      <c r="C7703" s="13" t="n">
        <v>91528810</v>
      </c>
      <c r="D7703" s="13" t="s">
        <v>102</v>
      </c>
      <c r="E7703" s="13" t="s">
        <v>14</v>
      </c>
      <c r="F7703" s="13" t="s">
        <v>15</v>
      </c>
      <c r="G7703" s="21" t="n">
        <v>0.12</v>
      </c>
      <c r="H7703" s="13" t="n">
        <v>111</v>
      </c>
      <c r="I7703" s="21" t="n">
        <f>G7703*H7703*7</f>
        <v>93.24</v>
      </c>
      <c r="J7703" s="13" t="s">
        <v>128</v>
      </c>
      <c r="K7703" s="15" t="n">
        <v>4356</v>
      </c>
      <c r="L7703" s="15" t="n">
        <v>41</v>
      </c>
      <c r="M7703" s="16" t="n">
        <v>0</v>
      </c>
      <c r="N7703" s="12" t="n">
        <v>0</v>
      </c>
      <c r="O7703" s="12" t="n">
        <v>0</v>
      </c>
      <c r="P7703" s="12" t="n">
        <v>0</v>
      </c>
      <c r="Q7703" s="23" t="n">
        <f>M7703/H7703</f>
        <v>0</v>
      </c>
    </row>
    <row r="7704" ht="22.5" customHeight="1">
      <c r="A7704" s="32"/>
      <c r="B7704" s="20"/>
      <c r="C7704" s="13" t="n">
        <v>5623760</v>
      </c>
      <c r="D7704" s="13" t="s">
        <v>89</v>
      </c>
      <c r="E7704" s="13" t="s">
        <v>14</v>
      </c>
      <c r="F7704" s="13" t="s">
        <v>15</v>
      </c>
      <c r="G7704" s="21" t="n">
        <v>0.15</v>
      </c>
      <c r="H7704" s="13" t="n">
        <v>50</v>
      </c>
      <c r="I7704" s="21" t="n">
        <f>G7704*H7704*7</f>
        <v>52.5</v>
      </c>
      <c r="J7704" s="13" t="s">
        <v>128</v>
      </c>
      <c r="K7704" s="15" t="n">
        <v>6630</v>
      </c>
      <c r="L7704" s="15" t="n">
        <v>1165</v>
      </c>
      <c r="M7704" s="16" t="n">
        <v>50</v>
      </c>
      <c r="N7704" s="12" t="n">
        <v>0.006</v>
      </c>
      <c r="O7704" s="12" t="n">
        <v>0.15</v>
      </c>
      <c r="P7704" s="12" t="n">
        <v>7.5</v>
      </c>
      <c r="Q7704" s="23" t="n">
        <f>M7704/H7704</f>
        <v>1</v>
      </c>
    </row>
    <row r="7705" ht="22.5" customHeight="1">
      <c r="A7705" s="32"/>
      <c r="B7705" s="20"/>
      <c r="C7705" s="13" t="n">
        <v>11078827</v>
      </c>
      <c r="D7705" s="13" t="s">
        <v>82</v>
      </c>
      <c r="E7705" s="13" t="s">
        <v>85</v>
      </c>
      <c r="F7705" s="13" t="s">
        <v>15</v>
      </c>
      <c r="G7705" s="21" t="n">
        <v>0.2</v>
      </c>
      <c r="H7705" s="13" t="n">
        <v>50</v>
      </c>
      <c r="I7705" s="21" t="n">
        <f>G7705*H7705*7</f>
        <v>70</v>
      </c>
      <c r="J7705" s="13" t="s">
        <v>128</v>
      </c>
      <c r="K7705" s="15" t="n">
        <v>105</v>
      </c>
      <c r="L7705" s="15" t="n">
        <v>8</v>
      </c>
      <c r="M7705" s="16" t="n">
        <v>1</v>
      </c>
      <c r="N7705" s="12" t="n">
        <v>0.038</v>
      </c>
      <c r="O7705" s="12" t="n">
        <v>0.3</v>
      </c>
      <c r="P7705" s="12" t="n">
        <v>0.3</v>
      </c>
      <c r="Q7705" s="23" t="n">
        <f>M7705/H7705</f>
        <v>0.02</v>
      </c>
    </row>
    <row r="7706" ht="22.5" customHeight="1">
      <c r="A7706" s="32"/>
      <c r="B7706" s="20"/>
      <c r="C7706" s="13" t="n">
        <v>11078981</v>
      </c>
      <c r="D7706" s="13" t="s">
        <v>82</v>
      </c>
      <c r="E7706" s="13" t="s">
        <v>83</v>
      </c>
      <c r="F7706" s="13" t="s">
        <v>15</v>
      </c>
      <c r="G7706" s="21" t="n">
        <v>0.2</v>
      </c>
      <c r="H7706" s="13" t="n">
        <v>50</v>
      </c>
      <c r="I7706" s="21" t="n">
        <f>G7706*H7706*7</f>
        <v>70</v>
      </c>
      <c r="J7706" s="13" t="s">
        <v>128</v>
      </c>
      <c r="K7706" s="15" t="n">
        <v>278</v>
      </c>
      <c r="L7706" s="15" t="n">
        <v>5</v>
      </c>
      <c r="M7706" s="16" t="n">
        <v>0</v>
      </c>
      <c r="N7706" s="12" t="n">
        <v>0</v>
      </c>
      <c r="O7706" s="12" t="n">
        <v>0</v>
      </c>
      <c r="P7706" s="12" t="n">
        <v>0</v>
      </c>
      <c r="Q7706" s="23" t="n">
        <f>M7706/H7706</f>
        <v>0</v>
      </c>
    </row>
    <row r="7707" ht="22.5" customHeight="1">
      <c r="A7707" s="32"/>
      <c r="B7707" s="20"/>
      <c r="C7707" s="13" t="n">
        <v>11080833</v>
      </c>
      <c r="D7707" s="13" t="s">
        <v>82</v>
      </c>
      <c r="E7707" s="13" t="s">
        <v>84</v>
      </c>
      <c r="F7707" s="13" t="s">
        <v>15</v>
      </c>
      <c r="G7707" s="21" t="n">
        <v>0.2</v>
      </c>
      <c r="H7707" s="13" t="n">
        <v>50</v>
      </c>
      <c r="I7707" s="21" t="n">
        <f>G7707*H7707*7</f>
        <v>70</v>
      </c>
      <c r="J7707" s="13" t="s">
        <v>128</v>
      </c>
      <c r="K7707" s="15" t="n">
        <v>31</v>
      </c>
      <c r="L7707" s="15" t="n">
        <v>9</v>
      </c>
      <c r="M7707" s="16" t="n">
        <v>0</v>
      </c>
      <c r="N7707" s="12" t="n">
        <v>0</v>
      </c>
      <c r="O7707" s="12" t="n">
        <v>0</v>
      </c>
      <c r="P7707" s="12" t="n">
        <v>0</v>
      </c>
      <c r="Q7707" s="23" t="n">
        <f>M7707/H7707</f>
        <v>0</v>
      </c>
    </row>
    <row r="7708" ht="22.5" customHeight="1">
      <c r="A7708" s="32"/>
      <c r="B7708" s="20"/>
      <c r="C7708" s="13" t="n">
        <v>11081056</v>
      </c>
      <c r="D7708" s="13" t="s">
        <v>82</v>
      </c>
      <c r="E7708" s="13" t="s">
        <v>86</v>
      </c>
      <c r="F7708" s="13" t="s">
        <v>15</v>
      </c>
      <c r="G7708" s="21" t="n">
        <v>0.2</v>
      </c>
      <c r="H7708" s="13" t="n">
        <v>50</v>
      </c>
      <c r="I7708" s="21" t="n">
        <f>G7708*H7708*7</f>
        <v>70</v>
      </c>
      <c r="J7708" s="13" t="s">
        <v>128</v>
      </c>
      <c r="K7708" s="15" t="n">
        <v>141</v>
      </c>
      <c r="L7708" s="15" t="n">
        <v>19</v>
      </c>
      <c r="M7708" s="16" t="n">
        <v>0</v>
      </c>
      <c r="N7708" s="12" t="n">
        <v>0</v>
      </c>
      <c r="O7708" s="12" t="n">
        <v>0</v>
      </c>
      <c r="P7708" s="12" t="n">
        <v>0</v>
      </c>
      <c r="Q7708" s="23" t="n">
        <f>M7708/H7708</f>
        <v>0</v>
      </c>
    </row>
    <row r="7709" ht="22.5" customHeight="1">
      <c r="A7709" s="32"/>
      <c r="B7709" s="20"/>
      <c r="C7709" s="13" t="n">
        <v>11078963</v>
      </c>
      <c r="D7709" s="13" t="s">
        <v>81</v>
      </c>
      <c r="E7709" s="13" t="s">
        <v>14</v>
      </c>
      <c r="F7709" s="13" t="s">
        <v>15</v>
      </c>
      <c r="G7709" s="21" t="n">
        <v>0.4</v>
      </c>
      <c r="H7709" s="13" t="n">
        <v>100</v>
      </c>
      <c r="I7709" s="21" t="n">
        <f>G7709*H7709*7</f>
        <v>280</v>
      </c>
      <c r="J7709" s="13" t="s">
        <v>128</v>
      </c>
      <c r="K7709" s="15" t="n">
        <v>7699</v>
      </c>
      <c r="L7709" s="15" t="n">
        <v>519</v>
      </c>
      <c r="M7709" s="16" t="n">
        <v>31</v>
      </c>
      <c r="N7709" s="12" t="n">
        <v>0.024</v>
      </c>
      <c r="O7709" s="12" t="n">
        <v>0.4</v>
      </c>
      <c r="P7709" s="12" t="n">
        <v>12.4</v>
      </c>
      <c r="Q7709" s="23" t="n">
        <f>M7709/H7709</f>
        <v>0.31</v>
      </c>
    </row>
    <row r="7710" ht="22.5" customHeight="1">
      <c r="A7710" s="32"/>
      <c r="B7710" s="20"/>
      <c r="C7710" s="13" t="n">
        <v>91538300</v>
      </c>
      <c r="D7710" s="13" t="s">
        <v>74</v>
      </c>
      <c r="E7710" s="13" t="s">
        <v>36</v>
      </c>
      <c r="F7710" s="13" t="s">
        <v>15</v>
      </c>
      <c r="G7710" s="21" t="n">
        <v>0.14</v>
      </c>
      <c r="H7710" s="13" t="n">
        <v>300</v>
      </c>
      <c r="I7710" s="21" t="n">
        <f>G7710*H7710*7</f>
        <v>294</v>
      </c>
      <c r="J7710" s="13" t="s">
        <v>128</v>
      </c>
      <c r="K7710" s="15" t="n">
        <v>2434</v>
      </c>
      <c r="L7710" s="15" t="n">
        <v>332</v>
      </c>
      <c r="M7710" s="16" t="n">
        <v>4</v>
      </c>
      <c r="N7710" s="12" t="n">
        <v>0.002</v>
      </c>
      <c r="O7710" s="12" t="n">
        <v>0.14</v>
      </c>
      <c r="P7710" s="12" t="n">
        <v>0.56</v>
      </c>
      <c r="Q7710" s="23" t="n">
        <f>M7710/H7710</f>
        <v>0.0133333333333333</v>
      </c>
    </row>
    <row r="7711" ht="22.5" customHeight="1">
      <c r="A7711" s="32"/>
      <c r="B7711" s="20"/>
      <c r="C7711" s="13" t="n">
        <v>91538301</v>
      </c>
      <c r="D7711" s="13" t="s">
        <v>74</v>
      </c>
      <c r="E7711" s="13" t="s">
        <v>14</v>
      </c>
      <c r="F7711" s="13" t="s">
        <v>15</v>
      </c>
      <c r="G7711" s="21" t="n">
        <v>0.22</v>
      </c>
      <c r="H7711" s="13" t="n">
        <v>200</v>
      </c>
      <c r="I7711" s="21" t="n">
        <f>G7711*H7711*7</f>
        <v>308</v>
      </c>
      <c r="J7711" s="13" t="s">
        <v>128</v>
      </c>
      <c r="K7711" s="15" t="n">
        <v>376</v>
      </c>
      <c r="L7711" s="15" t="n">
        <v>119</v>
      </c>
      <c r="M7711" s="16" t="n">
        <v>6</v>
      </c>
      <c r="N7711" s="12" t="n">
        <v>0.011</v>
      </c>
      <c r="O7711" s="12" t="n">
        <v>0.22</v>
      </c>
      <c r="P7711" s="12" t="n">
        <v>1.32</v>
      </c>
      <c r="Q7711" s="23" t="n">
        <f>M7711/H7711</f>
        <v>0.03</v>
      </c>
    </row>
    <row r="7712" ht="22.5" customHeight="1">
      <c r="A7712" s="32"/>
      <c r="B7712" s="20"/>
      <c r="C7712" s="13" t="n">
        <v>91538306</v>
      </c>
      <c r="D7712" s="13" t="s">
        <v>74</v>
      </c>
      <c r="E7712" s="13" t="s">
        <v>71</v>
      </c>
      <c r="F7712" s="13" t="s">
        <v>15</v>
      </c>
      <c r="G7712" s="21" t="n">
        <v>0.18</v>
      </c>
      <c r="H7712" s="13" t="n">
        <v>250</v>
      </c>
      <c r="I7712" s="21" t="n">
        <f>G7712*H7712*7</f>
        <v>315</v>
      </c>
      <c r="J7712" s="13" t="s">
        <v>128</v>
      </c>
      <c r="K7712" s="15" t="n">
        <v>1239</v>
      </c>
      <c r="L7712" s="15" t="n">
        <v>274</v>
      </c>
      <c r="M7712" s="16" t="n">
        <v>2</v>
      </c>
      <c r="N7712" s="12" t="n">
        <v>0.001</v>
      </c>
      <c r="O7712" s="12" t="n">
        <v>0.18</v>
      </c>
      <c r="P7712" s="12" t="n">
        <v>0.36</v>
      </c>
      <c r="Q7712" s="23" t="n">
        <f>M7712/H7712</f>
        <v>0.008</v>
      </c>
    </row>
    <row r="7713" ht="22.5" customHeight="1">
      <c r="A7713" s="32"/>
      <c r="B7713" s="20"/>
      <c r="C7713" s="13" t="n">
        <v>91538307</v>
      </c>
      <c r="D7713" s="13" t="s">
        <v>74</v>
      </c>
      <c r="E7713" s="13" t="s">
        <v>17</v>
      </c>
      <c r="F7713" s="13" t="s">
        <v>15</v>
      </c>
      <c r="G7713" s="21" t="n">
        <v>0.22</v>
      </c>
      <c r="H7713" s="13" t="n">
        <v>200</v>
      </c>
      <c r="I7713" s="21" t="n">
        <f>G7713*H7713*7</f>
        <v>308</v>
      </c>
      <c r="J7713" s="13" t="s">
        <v>128</v>
      </c>
      <c r="K7713" s="15" t="n">
        <v>19</v>
      </c>
      <c r="L7713" s="15" t="n">
        <v>7</v>
      </c>
      <c r="M7713" s="16" t="n">
        <v>0</v>
      </c>
      <c r="N7713" s="12" t="n">
        <v>0</v>
      </c>
      <c r="O7713" s="12" t="n">
        <v>0</v>
      </c>
      <c r="P7713" s="12" t="n">
        <v>0</v>
      </c>
      <c r="Q7713" s="23" t="n">
        <f>M7713/H7713</f>
        <v>0</v>
      </c>
    </row>
    <row r="7714" ht="22.5" customHeight="1">
      <c r="A7714" s="32"/>
      <c r="B7714" s="20"/>
      <c r="C7714" s="13" t="n">
        <v>91538308</v>
      </c>
      <c r="D7714" s="13" t="s">
        <v>74</v>
      </c>
      <c r="E7714" s="13" t="s">
        <v>11</v>
      </c>
      <c r="F7714" s="13" t="s">
        <v>15</v>
      </c>
      <c r="G7714" s="21" t="n">
        <v>0.18</v>
      </c>
      <c r="H7714" s="13" t="n">
        <v>200</v>
      </c>
      <c r="I7714" s="21" t="n">
        <f>G7714*H7714*7</f>
        <v>252</v>
      </c>
      <c r="J7714" s="13" t="s">
        <v>128</v>
      </c>
      <c r="K7714" s="15" t="n">
        <v>91</v>
      </c>
      <c r="L7714" s="15" t="n">
        <v>3</v>
      </c>
      <c r="M7714" s="16" t="n">
        <v>0</v>
      </c>
      <c r="N7714" s="12" t="n">
        <v>0</v>
      </c>
      <c r="O7714" s="12" t="n">
        <v>0</v>
      </c>
      <c r="P7714" s="12" t="n">
        <v>0</v>
      </c>
      <c r="Q7714" s="23" t="n">
        <f>M7714/H7714</f>
        <v>0</v>
      </c>
    </row>
    <row r="7715" ht="22.5" customHeight="1">
      <c r="A7715" s="32"/>
      <c r="B7715" s="20"/>
      <c r="C7715" s="13" t="n">
        <v>91538309</v>
      </c>
      <c r="D7715" s="13" t="s">
        <v>74</v>
      </c>
      <c r="E7715" s="13" t="s">
        <v>46</v>
      </c>
      <c r="F7715" s="13" t="s">
        <v>15</v>
      </c>
      <c r="G7715" s="21" t="n">
        <v>0.18</v>
      </c>
      <c r="H7715" s="13" t="n">
        <v>198</v>
      </c>
      <c r="I7715" s="21" t="n">
        <f>G7715*H7715*7</f>
        <v>249.48</v>
      </c>
      <c r="J7715" s="13" t="s">
        <v>128</v>
      </c>
      <c r="K7715" s="15" t="n">
        <v>176</v>
      </c>
      <c r="L7715" s="15" t="n">
        <v>31</v>
      </c>
      <c r="M7715" s="16" t="n">
        <v>2</v>
      </c>
      <c r="N7715" s="12" t="n">
        <v>0.012</v>
      </c>
      <c r="O7715" s="12" t="n">
        <v>0.18</v>
      </c>
      <c r="P7715" s="12" t="n">
        <v>0.36</v>
      </c>
      <c r="Q7715" s="23" t="n">
        <f>M7715/H7715</f>
        <v>0.0101010101010101</v>
      </c>
    </row>
    <row r="7716" ht="22.5" customHeight="1">
      <c r="A7716" s="32"/>
      <c r="B7716" s="20"/>
      <c r="C7716" s="13" t="n">
        <v>11511535</v>
      </c>
      <c r="D7716" s="13" t="s">
        <v>81</v>
      </c>
      <c r="E7716" s="13" t="s">
        <v>14</v>
      </c>
      <c r="F7716" s="13" t="s">
        <v>26</v>
      </c>
      <c r="G7716" s="21" t="n">
        <v>0.3</v>
      </c>
      <c r="H7716" s="13" t="n">
        <v>200</v>
      </c>
      <c r="I7716" s="21" t="n">
        <f>G7716*H7716*7</f>
        <v>420</v>
      </c>
      <c r="J7716" s="13" t="s">
        <v>128</v>
      </c>
      <c r="K7716" s="15" t="n">
        <v>213294</v>
      </c>
      <c r="L7716" s="15" t="n">
        <v>2566</v>
      </c>
      <c r="M7716" s="16" t="n">
        <v>176</v>
      </c>
      <c r="N7716" s="12" t="n">
        <v>0.02</v>
      </c>
      <c r="O7716" s="12" t="n">
        <v>0.34</v>
      </c>
      <c r="P7716" s="12" t="n">
        <v>58.99</v>
      </c>
      <c r="Q7716" s="23" t="n">
        <f>M7716/H7716</f>
        <v>0.88</v>
      </c>
    </row>
    <row r="7717" ht="22.5" customHeight="1">
      <c r="A7717" s="32"/>
      <c r="B7717" s="20"/>
      <c r="C7717" s="13" t="n">
        <v>11792342</v>
      </c>
      <c r="D7717" s="13" t="s">
        <v>87</v>
      </c>
      <c r="E7717" s="13" t="s">
        <v>42</v>
      </c>
      <c r="F7717" s="13" t="s">
        <v>15</v>
      </c>
      <c r="G7717" s="21" t="n">
        <v>0.2</v>
      </c>
      <c r="H7717" s="13" t="n">
        <v>40</v>
      </c>
      <c r="I7717" s="21" t="n">
        <f>G7717*H7717*7</f>
        <v>56</v>
      </c>
      <c r="J7717" s="13" t="s">
        <v>128</v>
      </c>
      <c r="K7717" s="15" t="n">
        <v>6336</v>
      </c>
      <c r="L7717" s="15" t="n">
        <v>556</v>
      </c>
      <c r="M7717" s="16" t="n">
        <v>1</v>
      </c>
      <c r="N7717" s="12" t="n">
        <v>0</v>
      </c>
      <c r="O7717" s="12" t="n">
        <v>0.2</v>
      </c>
      <c r="P7717" s="12" t="n">
        <v>0.2</v>
      </c>
      <c r="Q7717" s="23" t="n">
        <f>M7717/H7717</f>
        <v>0.025</v>
      </c>
    </row>
    <row r="7718" ht="22.5" customHeight="1">
      <c r="A7718" s="32"/>
      <c r="B7718" s="20"/>
      <c r="C7718" s="13" t="n">
        <v>5365722</v>
      </c>
      <c r="D7718" s="13" t="s">
        <v>67</v>
      </c>
      <c r="E7718" s="13" t="s">
        <v>65</v>
      </c>
      <c r="F7718" s="13" t="s">
        <v>12</v>
      </c>
      <c r="G7718" s="21" t="n">
        <v>0.3</v>
      </c>
      <c r="H7718" s="13" t="n">
        <v>50</v>
      </c>
      <c r="I7718" s="21" t="n">
        <f>G7718*H7718*7</f>
        <v>105</v>
      </c>
      <c r="J7718" s="13" t="s">
        <v>128</v>
      </c>
      <c r="K7718" s="15" t="n">
        <v>8393</v>
      </c>
      <c r="L7718" s="15" t="n">
        <v>3078</v>
      </c>
      <c r="M7718" s="16" t="n">
        <v>31</v>
      </c>
      <c r="N7718" s="12" t="n">
        <v>0.003</v>
      </c>
      <c r="O7718" s="12" t="n">
        <v>0.343</v>
      </c>
      <c r="P7718" s="12" t="n">
        <v>10.638</v>
      </c>
      <c r="Q7718" s="23" t="n">
        <f>M7718/H7718</f>
        <v>0.62</v>
      </c>
    </row>
    <row r="7719" ht="22.5" customHeight="1">
      <c r="A7719" s="32"/>
      <c r="B7719" s="20"/>
      <c r="C7719" s="13" t="n">
        <v>11924654</v>
      </c>
      <c r="D7719" s="13" t="s">
        <v>67</v>
      </c>
      <c r="E7719" s="13" t="s">
        <v>65</v>
      </c>
      <c r="F7719" s="13" t="s">
        <v>12</v>
      </c>
      <c r="G7719" s="21" t="n">
        <v>0.3</v>
      </c>
      <c r="H7719" s="13" t="n">
        <v>50</v>
      </c>
      <c r="I7719" s="21" t="n">
        <f>G7719*H7719*7</f>
        <v>105</v>
      </c>
      <c r="J7719" s="13" t="s">
        <v>128</v>
      </c>
      <c r="K7719" s="15" t="n">
        <v>700</v>
      </c>
      <c r="L7719" s="15" t="n">
        <v>250</v>
      </c>
      <c r="M7719" s="16" t="n">
        <v>0</v>
      </c>
      <c r="N7719" s="12" t="n">
        <v>0.001</v>
      </c>
      <c r="O7719" s="12" t="n">
        <v>0</v>
      </c>
      <c r="P7719" s="12" t="n">
        <v>0.1763</v>
      </c>
      <c r="Q7719" s="23" t="n">
        <f>M7719/H7719</f>
        <v>0</v>
      </c>
    </row>
    <row r="7720" ht="22.5" customHeight="1">
      <c r="A7720" s="19"/>
      <c r="C7720" s="11"/>
      <c r="D7720" s="11"/>
      <c r="E7720" s="11"/>
      <c r="F7720" s="11"/>
      <c r="G7720" s="18"/>
      <c r="H7720" s="11"/>
      <c r="I7720" s="18"/>
      <c r="J7720" s="11"/>
      <c r="K7720" s="16"/>
      <c r="L7720" s="16"/>
      <c r="M7720" s="16"/>
      <c r="N7720" s="16"/>
      <c r="O7720" s="16"/>
      <c r="P7720" s="71"/>
      <c r="Q7720" s="8"/>
    </row>
    <row r="7721" ht="22.5" customHeight="1">
      <c r="A7721" s="19" t="s">
        <v>123</v>
      </c>
      <c r="B7721" s="9" t="s">
        <v>142</v>
      </c>
      <c r="C7721" s="11"/>
      <c r="D7721" s="11"/>
      <c r="E7721" s="11"/>
      <c r="F7721" s="11"/>
      <c r="G7721" s="18"/>
      <c r="H7721" s="11"/>
      <c r="I7721" s="18"/>
      <c r="J7721" s="11"/>
      <c r="K7721" s="22" t="n">
        <f>SUM(K7722:K7851)</f>
        <v>11814685</v>
      </c>
      <c r="L7721" s="22" t="n">
        <f>SUM(L7722:L7851)</f>
        <v>1659153</v>
      </c>
      <c r="M7721" s="16"/>
      <c r="N7721" s="16"/>
      <c r="O7721" s="16"/>
      <c r="P7721" s="25" t="n">
        <f>SUM(P7722:P7851)</f>
        <v>4595.9209</v>
      </c>
      <c r="Q7721" s="8"/>
    </row>
    <row r="7722" ht="22.5" customHeight="1">
      <c r="A7722" s="27" t="n">
        <v>46270</v>
      </c>
      <c r="B7722" s="51" t="s">
        <v>125</v>
      </c>
      <c r="C7722" s="13" t="n">
        <v>10813123</v>
      </c>
      <c r="D7722" s="13" t="s">
        <v>10</v>
      </c>
      <c r="E7722" s="13" t="s">
        <v>11</v>
      </c>
      <c r="F7722" s="13" t="s">
        <v>12</v>
      </c>
      <c r="G7722" s="21" t="n">
        <v>0.25</v>
      </c>
      <c r="H7722" s="13" t="n">
        <v>1000</v>
      </c>
      <c r="I7722" s="21" t="n">
        <f>G7722*H7722*7</f>
        <v>1750</v>
      </c>
      <c r="J7722" s="13" t="s">
        <v>128</v>
      </c>
      <c r="K7722" s="11" t="n">
        <v>226814</v>
      </c>
      <c r="L7722" s="11" t="n">
        <v>10966</v>
      </c>
      <c r="M7722" s="11" t="n">
        <v>241</v>
      </c>
      <c r="N7722" s="12" t="n">
        <v>0.007</v>
      </c>
      <c r="O7722" s="12" t="n">
        <v>0.329</v>
      </c>
      <c r="P7722" s="12" t="n">
        <v>79.2813</v>
      </c>
      <c r="Q7722" s="23" t="n">
        <f>M7722/H7722</f>
        <v>0.241</v>
      </c>
    </row>
    <row r="7723" ht="22.5" customHeight="1">
      <c r="A7723" s="32"/>
      <c r="B7723" s="20"/>
      <c r="C7723" s="13" t="n">
        <v>1745925</v>
      </c>
      <c r="D7723" s="13" t="s">
        <v>13</v>
      </c>
      <c r="E7723" s="13" t="s">
        <v>14</v>
      </c>
      <c r="F7723" s="13" t="s">
        <v>15</v>
      </c>
      <c r="G7723" s="21" t="n">
        <v>0.15</v>
      </c>
      <c r="H7723" s="13" t="n">
        <v>500</v>
      </c>
      <c r="I7723" s="21" t="n">
        <f>G7723*H7723*7</f>
        <v>525</v>
      </c>
      <c r="J7723" s="13" t="s">
        <v>128</v>
      </c>
      <c r="K7723" s="17" t="n">
        <v>93447</v>
      </c>
      <c r="L7723" s="15" t="n">
        <v>42842</v>
      </c>
      <c r="M7723" s="15" t="n">
        <v>500</v>
      </c>
      <c r="N7723" s="12" t="n">
        <v>0.002</v>
      </c>
      <c r="O7723" s="12" t="n">
        <v>0.15</v>
      </c>
      <c r="P7723" s="12" t="n">
        <v>75</v>
      </c>
      <c r="Q7723" s="23" t="n">
        <f>M7723/H7723</f>
        <v>1</v>
      </c>
    </row>
    <row r="7724" ht="22.5" customHeight="1">
      <c r="A7724" s="32"/>
      <c r="B7724" s="20"/>
      <c r="C7724" s="13" t="n">
        <v>6951600</v>
      </c>
      <c r="D7724" s="13" t="s">
        <v>16</v>
      </c>
      <c r="E7724" s="13" t="s">
        <v>17</v>
      </c>
      <c r="F7724" s="13" t="s">
        <v>15</v>
      </c>
      <c r="G7724" s="21" t="n">
        <v>0.17</v>
      </c>
      <c r="H7724" s="13" t="n">
        <v>100</v>
      </c>
      <c r="I7724" s="21" t="n">
        <f>G7724*H7724*7</f>
        <v>119</v>
      </c>
      <c r="J7724" s="13" t="s">
        <v>128</v>
      </c>
      <c r="K7724" s="15" t="n">
        <v>19196</v>
      </c>
      <c r="L7724" s="15" t="n">
        <v>8373</v>
      </c>
      <c r="M7724" s="15" t="n">
        <v>92</v>
      </c>
      <c r="N7724" s="12" t="n">
        <v>0.002</v>
      </c>
      <c r="O7724" s="12" t="n">
        <v>0.177</v>
      </c>
      <c r="P7724" s="12" t="n">
        <v>16.286</v>
      </c>
      <c r="Q7724" s="23" t="n">
        <f>M7724/H7724</f>
        <v>0.92</v>
      </c>
    </row>
    <row r="7725" ht="22.5" customHeight="1">
      <c r="A7725" s="32"/>
      <c r="B7725" s="20"/>
      <c r="C7725" s="13" t="n">
        <v>6951594</v>
      </c>
      <c r="D7725" s="13" t="s">
        <v>16</v>
      </c>
      <c r="E7725" s="13" t="s">
        <v>18</v>
      </c>
      <c r="F7725" s="13" t="s">
        <v>15</v>
      </c>
      <c r="G7725" s="21" t="n">
        <v>0.7</v>
      </c>
      <c r="H7725" s="13" t="n">
        <v>400</v>
      </c>
      <c r="I7725" s="21" t="n">
        <f>G7725*H7725*7</f>
        <v>1960</v>
      </c>
      <c r="J7725" s="13" t="s">
        <v>128</v>
      </c>
      <c r="K7725" s="15" t="n">
        <v>78907</v>
      </c>
      <c r="L7725" s="15" t="n">
        <v>32355</v>
      </c>
      <c r="M7725" s="15" t="n">
        <v>214</v>
      </c>
      <c r="N7725" s="12" t="n">
        <v>0.005</v>
      </c>
      <c r="O7725" s="12" t="n">
        <v>0.7</v>
      </c>
      <c r="P7725" s="12" t="n">
        <v>149.8</v>
      </c>
      <c r="Q7725" s="23" t="n">
        <f>M7725/H7725</f>
        <v>0.535</v>
      </c>
    </row>
    <row r="7726" ht="22.5" customHeight="1">
      <c r="A7726" s="32"/>
      <c r="B7726" s="20"/>
      <c r="C7726" s="13" t="n">
        <v>2732727</v>
      </c>
      <c r="D7726" s="13" t="s">
        <v>10</v>
      </c>
      <c r="E7726" s="13" t="s">
        <v>19</v>
      </c>
      <c r="F7726" s="13" t="s">
        <v>15</v>
      </c>
      <c r="G7726" s="21" t="n">
        <v>0.25</v>
      </c>
      <c r="H7726" s="13" t="n">
        <v>1000</v>
      </c>
      <c r="I7726" s="21" t="n">
        <f>G7726*H7726*7</f>
        <v>1750</v>
      </c>
      <c r="J7726" s="13" t="s">
        <v>128</v>
      </c>
      <c r="K7726" s="15" t="n">
        <v>31006</v>
      </c>
      <c r="L7726" s="15" t="n">
        <v>9506</v>
      </c>
      <c r="M7726" s="15" t="n">
        <v>490</v>
      </c>
      <c r="N7726" s="12" t="n">
        <v>0.013</v>
      </c>
      <c r="O7726" s="12" t="n">
        <v>0.25</v>
      </c>
      <c r="P7726" s="12" t="n">
        <v>122.525</v>
      </c>
      <c r="Q7726" s="23" t="n">
        <f>M7726/H7726</f>
        <v>0.49</v>
      </c>
    </row>
    <row r="7727" ht="22.5" customHeight="1">
      <c r="A7727" s="32"/>
      <c r="B7727" s="20"/>
      <c r="C7727" s="13" t="n">
        <v>5619156</v>
      </c>
      <c r="D7727" s="13" t="s">
        <v>10</v>
      </c>
      <c r="E7727" s="13" t="s">
        <v>19</v>
      </c>
      <c r="F7727" s="13" t="s">
        <v>12</v>
      </c>
      <c r="G7727" s="21" t="n">
        <v>0.24</v>
      </c>
      <c r="H7727" s="13" t="n">
        <v>500</v>
      </c>
      <c r="I7727" s="21" t="n">
        <f>G7727*H7727*7</f>
        <v>840</v>
      </c>
      <c r="J7727" s="13" t="s">
        <v>128</v>
      </c>
      <c r="K7727" s="15" t="n">
        <v>129988</v>
      </c>
      <c r="L7727" s="15" t="n">
        <v>23326</v>
      </c>
      <c r="M7727" s="15" t="n">
        <v>10</v>
      </c>
      <c r="N7727" s="12" t="n">
        <v>0</v>
      </c>
      <c r="O7727" s="12" t="n">
        <v>0.458</v>
      </c>
      <c r="P7727" s="12" t="n">
        <v>4.5806</v>
      </c>
      <c r="Q7727" s="23" t="n">
        <f>M7727/H7727</f>
        <v>0.02</v>
      </c>
    </row>
    <row r="7728" ht="22.5" customHeight="1">
      <c r="A7728" s="32"/>
      <c r="B7728" s="20"/>
      <c r="C7728" s="13" t="n">
        <v>6425889</v>
      </c>
      <c r="D7728" s="13" t="s">
        <v>10</v>
      </c>
      <c r="E7728" s="13" t="s">
        <v>20</v>
      </c>
      <c r="F7728" s="13" t="s">
        <v>15</v>
      </c>
      <c r="G7728" s="21" t="n">
        <v>0.25</v>
      </c>
      <c r="H7728" s="13" t="n">
        <v>400</v>
      </c>
      <c r="I7728" s="21" t="n">
        <f>G7728*H7728*7</f>
        <v>700</v>
      </c>
      <c r="J7728" s="13" t="s">
        <v>128</v>
      </c>
      <c r="K7728" s="15" t="n">
        <v>16441</v>
      </c>
      <c r="L7728" s="15" t="n">
        <v>5367</v>
      </c>
      <c r="M7728" s="15" t="n">
        <v>172</v>
      </c>
      <c r="N7728" s="12" t="n">
        <v>0.008</v>
      </c>
      <c r="O7728" s="12" t="n">
        <v>0.252</v>
      </c>
      <c r="P7728" s="12" t="n">
        <v>43.425</v>
      </c>
      <c r="Q7728" s="23" t="n">
        <f>M7728/H7728</f>
        <v>0.43</v>
      </c>
    </row>
    <row r="7729" ht="22.5" customHeight="1">
      <c r="A7729" s="32"/>
      <c r="B7729" s="20"/>
      <c r="C7729" s="13" t="n">
        <v>6439005</v>
      </c>
      <c r="D7729" s="13" t="s">
        <v>10</v>
      </c>
      <c r="E7729" s="13" t="s">
        <v>20</v>
      </c>
      <c r="F7729" s="13" t="s">
        <v>21</v>
      </c>
      <c r="G7729" s="21" t="n">
        <v>0.25</v>
      </c>
      <c r="H7729" s="13" t="n">
        <v>300</v>
      </c>
      <c r="I7729" s="21" t="n">
        <f>G7729*H7729*7</f>
        <v>525</v>
      </c>
      <c r="J7729" s="13" t="s">
        <v>128</v>
      </c>
      <c r="K7729" s="15" t="n">
        <v>58660</v>
      </c>
      <c r="L7729" s="15" t="n">
        <v>17418</v>
      </c>
      <c r="M7729" s="15" t="n">
        <v>83</v>
      </c>
      <c r="N7729" s="12" t="n">
        <v>0.0012</v>
      </c>
      <c r="O7729" s="12" t="n">
        <v>0.25</v>
      </c>
      <c r="P7729" s="12" t="n">
        <v>20.75</v>
      </c>
      <c r="Q7729" s="23" t="n">
        <f>M7729/H7729</f>
        <v>0.276666666666667</v>
      </c>
    </row>
    <row r="7730" ht="22.5" customHeight="1">
      <c r="A7730" s="32"/>
      <c r="B7730" s="20"/>
      <c r="C7730" s="13" t="n">
        <v>7203110</v>
      </c>
      <c r="D7730" s="13" t="s">
        <v>22</v>
      </c>
      <c r="E7730" s="13" t="s">
        <v>23</v>
      </c>
      <c r="F7730" s="13" t="s">
        <v>15</v>
      </c>
      <c r="G7730" s="21" t="n">
        <v>0.2</v>
      </c>
      <c r="H7730" s="13" t="n">
        <v>100</v>
      </c>
      <c r="I7730" s="21" t="n">
        <f>G7730*H7730*7</f>
        <v>140</v>
      </c>
      <c r="J7730" s="13" t="s">
        <v>128</v>
      </c>
      <c r="K7730" s="15" t="n">
        <v>34174</v>
      </c>
      <c r="L7730" s="15" t="n">
        <v>24320</v>
      </c>
      <c r="M7730" s="15" t="n">
        <v>11</v>
      </c>
      <c r="N7730" s="12" t="n">
        <v>0</v>
      </c>
      <c r="O7730" s="12" t="n">
        <v>0.2</v>
      </c>
      <c r="P7730" s="12" t="n">
        <v>2.2</v>
      </c>
      <c r="Q7730" s="23" t="n">
        <f>M7730/H7730</f>
        <v>0.11</v>
      </c>
    </row>
    <row r="7731" ht="22.5" customHeight="1">
      <c r="A7731" s="32"/>
      <c r="B7731" s="20"/>
      <c r="C7731" s="13" t="n">
        <v>7202934</v>
      </c>
      <c r="D7731" s="13" t="s">
        <v>22</v>
      </c>
      <c r="E7731" s="13" t="s">
        <v>24</v>
      </c>
      <c r="F7731" s="13" t="s">
        <v>15</v>
      </c>
      <c r="G7731" s="21" t="n">
        <v>0.35</v>
      </c>
      <c r="H7731" s="13" t="n">
        <v>200</v>
      </c>
      <c r="I7731" s="21" t="n">
        <f>G7731*H7731*7</f>
        <v>490</v>
      </c>
      <c r="J7731" s="13" t="s">
        <v>128</v>
      </c>
      <c r="K7731" s="15" t="n">
        <v>251366</v>
      </c>
      <c r="L7731" s="15" t="n">
        <v>140048</v>
      </c>
      <c r="M7731" s="15" t="n">
        <v>99</v>
      </c>
      <c r="N7731" s="12" t="n">
        <v>0</v>
      </c>
      <c r="O7731" s="12" t="n">
        <v>0.353</v>
      </c>
      <c r="P7731" s="12" t="n">
        <v>34.96</v>
      </c>
      <c r="Q7731" s="23" t="n">
        <f>M7731/H7731</f>
        <v>0.495</v>
      </c>
    </row>
    <row r="7732" ht="22.5" customHeight="1">
      <c r="A7732" s="32"/>
      <c r="B7732" s="20"/>
      <c r="C7732" s="13" t="n">
        <v>5847496</v>
      </c>
      <c r="D7732" s="13" t="s">
        <v>10</v>
      </c>
      <c r="E7732" s="13" t="s">
        <v>25</v>
      </c>
      <c r="F7732" s="13" t="s">
        <v>12</v>
      </c>
      <c r="G7732" s="21" t="n">
        <v>0.3</v>
      </c>
      <c r="H7732" s="13" t="n">
        <v>200</v>
      </c>
      <c r="I7732" s="21" t="n">
        <f>G7732*H7732*7</f>
        <v>420</v>
      </c>
      <c r="J7732" s="13" t="s">
        <v>128</v>
      </c>
      <c r="K7732" s="15" t="n">
        <v>34737</v>
      </c>
      <c r="L7732" s="15" t="n">
        <v>1628</v>
      </c>
      <c r="M7732" s="15" t="n">
        <v>9</v>
      </c>
      <c r="N7732" s="12" t="n">
        <v>0</v>
      </c>
      <c r="O7732" s="12" t="n">
        <v>0.68</v>
      </c>
      <c r="P7732" s="12" t="n">
        <v>6.1194</v>
      </c>
      <c r="Q7732" s="23" t="n">
        <f>M7732/H7732</f>
        <v>0.045</v>
      </c>
    </row>
    <row r="7733" ht="22.5" customHeight="1">
      <c r="A7733" s="32"/>
      <c r="B7733" s="20"/>
      <c r="C7733" s="13" t="n">
        <v>7572369</v>
      </c>
      <c r="D7733" s="13" t="s">
        <v>10</v>
      </c>
      <c r="E7733" s="13" t="s">
        <v>25</v>
      </c>
      <c r="F7733" s="13" t="s">
        <v>15</v>
      </c>
      <c r="G7733" s="21" t="n">
        <v>0.3</v>
      </c>
      <c r="H7733" s="13" t="n">
        <v>400</v>
      </c>
      <c r="I7733" s="21" t="n">
        <f>G7733*H7733*7</f>
        <v>840</v>
      </c>
      <c r="J7733" s="13" t="s">
        <v>128</v>
      </c>
      <c r="K7733" s="15" t="n">
        <v>7635</v>
      </c>
      <c r="L7733" s="15" t="n">
        <v>2269</v>
      </c>
      <c r="M7733" s="15" t="n">
        <v>66</v>
      </c>
      <c r="N7733" s="12" t="n">
        <v>0.009</v>
      </c>
      <c r="O7733" s="12" t="n">
        <v>0.31</v>
      </c>
      <c r="P7733" s="12" t="n">
        <v>20.49</v>
      </c>
      <c r="Q7733" s="23" t="n">
        <f>M7733/H7733</f>
        <v>0.165</v>
      </c>
    </row>
    <row r="7734" ht="22.5" customHeight="1">
      <c r="A7734" s="32"/>
      <c r="B7734" s="20"/>
      <c r="C7734" s="13" t="n">
        <v>8460883</v>
      </c>
      <c r="D7734" s="13" t="s">
        <v>16</v>
      </c>
      <c r="E7734" s="13" t="s">
        <v>11</v>
      </c>
      <c r="F7734" s="13" t="s">
        <v>15</v>
      </c>
      <c r="G7734" s="21" t="n">
        <v>0.14</v>
      </c>
      <c r="H7734" s="13" t="n">
        <v>1400</v>
      </c>
      <c r="I7734" s="21" t="n">
        <f>G7734*H7734*7</f>
        <v>1372</v>
      </c>
      <c r="J7734" s="13" t="s">
        <v>128</v>
      </c>
      <c r="K7734" s="36" t="n">
        <v>61265</v>
      </c>
      <c r="L7734" s="15" t="n">
        <v>18001</v>
      </c>
      <c r="M7734" s="15" t="n">
        <v>1071</v>
      </c>
      <c r="N7734" s="12" t="n">
        <v>0.008</v>
      </c>
      <c r="O7734" s="12" t="n">
        <v>0.141</v>
      </c>
      <c r="P7734" s="12" t="n">
        <v>151.508</v>
      </c>
      <c r="Q7734" s="23" t="n">
        <f>M7734/H7734</f>
        <v>0.765</v>
      </c>
    </row>
    <row r="7735" ht="22.5" customHeight="1">
      <c r="A7735" s="32"/>
      <c r="B7735" s="20"/>
      <c r="C7735" s="13" t="n">
        <v>8531973</v>
      </c>
      <c r="D7735" s="13" t="s">
        <v>16</v>
      </c>
      <c r="E7735" s="13" t="s">
        <v>18</v>
      </c>
      <c r="F7735" s="13" t="s">
        <v>26</v>
      </c>
      <c r="G7735" s="21" t="n">
        <v>0.45</v>
      </c>
      <c r="H7735" s="13" t="n">
        <v>150</v>
      </c>
      <c r="I7735" s="21" t="n">
        <f>G7735*H7735*7</f>
        <v>472.5</v>
      </c>
      <c r="J7735" s="13" t="s">
        <v>128</v>
      </c>
      <c r="K7735" s="15" t="n">
        <v>117008</v>
      </c>
      <c r="L7735" s="15" t="n">
        <v>261</v>
      </c>
      <c r="M7735" s="15" t="n">
        <v>3</v>
      </c>
      <c r="N7735" s="12" t="n">
        <v>0.01</v>
      </c>
      <c r="O7735" s="12" t="n">
        <v>0.92</v>
      </c>
      <c r="P7735" s="12" t="n">
        <v>2.76</v>
      </c>
      <c r="Q7735" s="23" t="n">
        <f>M7735/H7735</f>
        <v>0.02</v>
      </c>
    </row>
    <row r="7736" ht="22.5" customHeight="1">
      <c r="A7736" s="32"/>
      <c r="B7736" s="20"/>
      <c r="C7736" s="13" t="n">
        <v>8156506</v>
      </c>
      <c r="D7736" s="13" t="s">
        <v>27</v>
      </c>
      <c r="E7736" s="13" t="s">
        <v>14</v>
      </c>
      <c r="F7736" s="13" t="s">
        <v>15</v>
      </c>
      <c r="G7736" s="21" t="n">
        <v>0.1</v>
      </c>
      <c r="H7736" s="13" t="n">
        <v>1000</v>
      </c>
      <c r="I7736" s="21" t="n">
        <f>G7736*H7736*7</f>
        <v>700</v>
      </c>
      <c r="J7736" s="13" t="s">
        <v>128</v>
      </c>
      <c r="K7736" s="15" t="n">
        <v>60491</v>
      </c>
      <c r="L7736" s="15" t="n">
        <v>23682</v>
      </c>
      <c r="M7736" s="15" t="n">
        <v>1000</v>
      </c>
      <c r="N7736" s="12" t="n">
        <v>0.004</v>
      </c>
      <c r="O7736" s="12" t="n">
        <v>0.1</v>
      </c>
      <c r="P7736" s="12" t="n">
        <v>100</v>
      </c>
      <c r="Q7736" s="23" t="n">
        <f>M7736/H7736</f>
        <v>1</v>
      </c>
    </row>
    <row r="7737" ht="22.5" customHeight="1">
      <c r="A7737" s="32"/>
      <c r="B7737" s="20"/>
      <c r="C7737" s="13" t="n">
        <v>8819666</v>
      </c>
      <c r="D7737" s="13" t="s">
        <v>27</v>
      </c>
      <c r="E7737" s="13" t="s">
        <v>14</v>
      </c>
      <c r="F7737" s="13" t="s">
        <v>12</v>
      </c>
      <c r="G7737" s="21" t="n">
        <v>0.08</v>
      </c>
      <c r="H7737" s="13" t="n">
        <v>200</v>
      </c>
      <c r="I7737" s="21" t="n">
        <f>G7737*H7737*7</f>
        <v>112</v>
      </c>
      <c r="J7737" s="13" t="s">
        <v>128</v>
      </c>
      <c r="K7737" s="15" t="n">
        <v>11172</v>
      </c>
      <c r="L7737" s="15" t="n">
        <v>2394</v>
      </c>
      <c r="M7737" s="15" t="n">
        <v>199</v>
      </c>
      <c r="N7737" s="12" t="n">
        <v>0.008</v>
      </c>
      <c r="O7737" s="12" t="n">
        <v>0.1</v>
      </c>
      <c r="P7737" s="12" t="n">
        <v>19.8603</v>
      </c>
      <c r="Q7737" s="23" t="n">
        <f>M7737/H7737</f>
        <v>0.995</v>
      </c>
    </row>
    <row r="7738" ht="22.5" customHeight="1">
      <c r="A7738" s="32"/>
      <c r="B7738" s="20"/>
      <c r="C7738" s="13" t="n">
        <v>91410799</v>
      </c>
      <c r="D7738" s="13" t="s">
        <v>31</v>
      </c>
      <c r="E7738" s="13" t="s">
        <v>42</v>
      </c>
      <c r="F7738" s="13" t="s">
        <v>15</v>
      </c>
      <c r="G7738" s="21" t="n">
        <v>0.02</v>
      </c>
      <c r="H7738" s="13" t="n">
        <v>500</v>
      </c>
      <c r="I7738" s="21" t="n">
        <f>G7738*H7738*7</f>
        <v>70</v>
      </c>
      <c r="J7738" s="13" t="s">
        <v>128</v>
      </c>
      <c r="K7738" s="15" t="n">
        <v>186341</v>
      </c>
      <c r="L7738" s="15" t="n">
        <v>42704</v>
      </c>
      <c r="M7738" s="15" t="n">
        <v>416</v>
      </c>
      <c r="N7738" s="12" t="n">
        <v>0</v>
      </c>
      <c r="O7738" s="12" t="n">
        <v>0.02</v>
      </c>
      <c r="P7738" s="12" t="n">
        <v>8.32</v>
      </c>
      <c r="Q7738" s="23" t="n">
        <f>M7738/H7738</f>
        <v>0.832</v>
      </c>
    </row>
    <row r="7739" ht="22.5" customHeight="1">
      <c r="A7739" s="32"/>
      <c r="B7739" s="20"/>
      <c r="C7739" s="13" t="n">
        <v>7872826</v>
      </c>
      <c r="D7739" s="13" t="s">
        <v>28</v>
      </c>
      <c r="E7739" s="13" t="s">
        <v>14</v>
      </c>
      <c r="F7739" s="13" t="s">
        <v>15</v>
      </c>
      <c r="G7739" s="21" t="n">
        <v>0.48</v>
      </c>
      <c r="H7739" s="13" t="n">
        <v>400</v>
      </c>
      <c r="I7739" s="21" t="n">
        <f>G7739*H7739*7</f>
        <v>1344</v>
      </c>
      <c r="J7739" s="13" t="s">
        <v>128</v>
      </c>
      <c r="K7739" s="15" t="n">
        <v>38401</v>
      </c>
      <c r="L7739" s="15" t="n">
        <v>7759</v>
      </c>
      <c r="M7739" s="15" t="n">
        <v>89</v>
      </c>
      <c r="N7739" s="12" t="n">
        <v>0.006</v>
      </c>
      <c r="O7739" s="12" t="n">
        <v>0.487</v>
      </c>
      <c r="P7739" s="12" t="n">
        <v>43.386</v>
      </c>
      <c r="Q7739" s="23" t="n">
        <f>M7739/H7739</f>
        <v>0.2225</v>
      </c>
    </row>
    <row r="7740" ht="22.5" customHeight="1">
      <c r="A7740" s="32"/>
      <c r="B7740" s="20"/>
      <c r="C7740" s="13" t="n">
        <v>9311355</v>
      </c>
      <c r="D7740" s="13" t="s">
        <v>29</v>
      </c>
      <c r="E7740" s="13" t="s">
        <v>14</v>
      </c>
      <c r="F7740" s="13" t="s">
        <v>15</v>
      </c>
      <c r="G7740" s="21" t="n">
        <v>0.15</v>
      </c>
      <c r="H7740" s="13" t="n">
        <v>20</v>
      </c>
      <c r="I7740" s="21" t="n">
        <f>G7740*H7740*7</f>
        <v>21</v>
      </c>
      <c r="J7740" s="13" t="s">
        <v>128</v>
      </c>
      <c r="K7740" s="15" t="n">
        <v>5884</v>
      </c>
      <c r="L7740" s="15" t="n">
        <v>1496</v>
      </c>
      <c r="M7740" s="15" t="n">
        <v>20</v>
      </c>
      <c r="N7740" s="12" t="n">
        <v>0.002</v>
      </c>
      <c r="O7740" s="12" t="n">
        <v>0.15</v>
      </c>
      <c r="P7740" s="12" t="n">
        <v>3</v>
      </c>
      <c r="Q7740" s="23" t="n">
        <f>M7740/H7740</f>
        <v>1</v>
      </c>
    </row>
    <row r="7741" ht="22.5" customHeight="1">
      <c r="A7741" s="32"/>
      <c r="B7741" s="20"/>
      <c r="C7741" s="13" t="n">
        <v>10210818</v>
      </c>
      <c r="D7741" s="13" t="s">
        <v>27</v>
      </c>
      <c r="E7741" s="13" t="s">
        <v>14</v>
      </c>
      <c r="F7741" s="13" t="s">
        <v>26</v>
      </c>
      <c r="G7741" s="21" t="n">
        <v>0.2</v>
      </c>
      <c r="H7741" s="13" t="n">
        <v>100</v>
      </c>
      <c r="I7741" s="21" t="n">
        <f>G7741*H7741*7</f>
        <v>140</v>
      </c>
      <c r="J7741" s="13" t="s">
        <v>128</v>
      </c>
      <c r="K7741" s="15" t="n">
        <v>95402</v>
      </c>
      <c r="L7741" s="15" t="n">
        <v>563</v>
      </c>
      <c r="M7741" s="15" t="n">
        <v>82</v>
      </c>
      <c r="N7741" s="12" t="n">
        <v>0.02</v>
      </c>
      <c r="O7741" s="12" t="n">
        <v>0.13</v>
      </c>
      <c r="P7741" s="12" t="n">
        <v>10.41</v>
      </c>
      <c r="Q7741" s="23" t="n">
        <f>M7741/H7741</f>
        <v>0.82</v>
      </c>
    </row>
    <row r="7742" ht="22.5" customHeight="1">
      <c r="A7742" s="32"/>
      <c r="B7742" s="20"/>
      <c r="C7742" s="13" t="n">
        <v>10501490</v>
      </c>
      <c r="D7742" s="13" t="s">
        <v>13</v>
      </c>
      <c r="E7742" s="13" t="s">
        <v>14</v>
      </c>
      <c r="F7742" s="13" t="s">
        <v>15</v>
      </c>
      <c r="G7742" s="21" t="n">
        <v>0.15</v>
      </c>
      <c r="H7742" s="13" t="n">
        <v>100</v>
      </c>
      <c r="I7742" s="21" t="n">
        <f>G7742*H7742*7</f>
        <v>105</v>
      </c>
      <c r="J7742" s="13" t="s">
        <v>128</v>
      </c>
      <c r="K7742" s="15" t="n">
        <v>982</v>
      </c>
      <c r="L7742" s="15" t="n">
        <v>426</v>
      </c>
      <c r="M7742" s="15" t="n">
        <v>7</v>
      </c>
      <c r="N7742" s="12" t="n">
        <v>0.002</v>
      </c>
      <c r="O7742" s="12" t="n">
        <v>0.13</v>
      </c>
      <c r="P7742" s="12" t="n">
        <v>0.91</v>
      </c>
      <c r="Q7742" s="23" t="n">
        <f>M7742/H7742</f>
        <v>0.07</v>
      </c>
    </row>
    <row r="7743" ht="22.5" customHeight="1">
      <c r="A7743" s="32"/>
      <c r="B7743" s="20"/>
      <c r="C7743" s="53" t="n">
        <v>10912510</v>
      </c>
      <c r="D7743" s="13" t="s">
        <v>10</v>
      </c>
      <c r="E7743" s="13" t="s">
        <v>11</v>
      </c>
      <c r="F7743" s="13" t="s">
        <v>30</v>
      </c>
      <c r="G7743" s="21" t="n">
        <v>0.17</v>
      </c>
      <c r="H7743" s="13" t="n">
        <v>1500</v>
      </c>
      <c r="I7743" s="21" t="n">
        <f>G7743*H7743*7</f>
        <v>1785</v>
      </c>
      <c r="J7743" s="13" t="s">
        <v>128</v>
      </c>
      <c r="K7743" s="15" t="n">
        <v>152313</v>
      </c>
      <c r="L7743" s="15" t="n">
        <v>26800</v>
      </c>
      <c r="M7743" s="15" t="n">
        <v>876</v>
      </c>
      <c r="N7743" s="12" t="n">
        <v>0.01</v>
      </c>
      <c r="O7743" s="12" t="n">
        <v>0.23</v>
      </c>
      <c r="P7743" s="12" t="n">
        <v>202.13</v>
      </c>
      <c r="Q7743" s="23" t="n">
        <f>M7743/H7743</f>
        <v>0.584</v>
      </c>
    </row>
    <row r="7744" ht="22.5" customHeight="1">
      <c r="A7744" s="32"/>
      <c r="B7744" s="20"/>
      <c r="C7744" s="53" t="n">
        <v>11080098</v>
      </c>
      <c r="D7744" s="13" t="s">
        <v>22</v>
      </c>
      <c r="E7744" s="13" t="s">
        <v>24</v>
      </c>
      <c r="F7744" s="13" t="s">
        <v>15</v>
      </c>
      <c r="G7744" s="21" t="n">
        <v>0.6</v>
      </c>
      <c r="H7744" s="13" t="n">
        <v>100</v>
      </c>
      <c r="I7744" s="21" t="n">
        <f>G7744*H7744*7</f>
        <v>420</v>
      </c>
      <c r="J7744" s="13" t="s">
        <v>128</v>
      </c>
      <c r="K7744" s="15" t="n">
        <v>924</v>
      </c>
      <c r="L7744" s="15" t="n">
        <v>465</v>
      </c>
      <c r="M7744" s="15" t="n">
        <v>1</v>
      </c>
      <c r="N7744" s="12" t="n">
        <v>0.001</v>
      </c>
      <c r="O7744" s="12" t="n">
        <v>0.6</v>
      </c>
      <c r="P7744" s="12" t="n">
        <v>0.6</v>
      </c>
      <c r="Q7744" s="23" t="n">
        <f>M7744/H7744</f>
        <v>0.01</v>
      </c>
    </row>
    <row r="7745" ht="22.5" customHeight="1">
      <c r="A7745" s="32"/>
      <c r="B7745" s="20"/>
      <c r="C7745" s="53" t="n">
        <v>91540124</v>
      </c>
      <c r="D7745" s="13" t="s">
        <v>93</v>
      </c>
      <c r="E7745" s="13" t="s">
        <v>54</v>
      </c>
      <c r="F7745" s="13" t="s">
        <v>12</v>
      </c>
      <c r="G7745" s="21" t="n">
        <v>0.5</v>
      </c>
      <c r="H7745" s="13" t="n">
        <v>50</v>
      </c>
      <c r="I7745" s="21" t="n">
        <f>G7745*H7745*7</f>
        <v>175</v>
      </c>
      <c r="J7745" s="13" t="s">
        <v>128</v>
      </c>
      <c r="K7745" s="15" t="n">
        <v>1843</v>
      </c>
      <c r="L7745" s="15" t="n">
        <v>503</v>
      </c>
      <c r="M7745" s="15" t="n">
        <v>21</v>
      </c>
      <c r="N7745" s="12" t="n">
        <v>0.027</v>
      </c>
      <c r="O7745" s="12" t="n">
        <v>0.653</v>
      </c>
      <c r="P7745" s="12" t="n">
        <v>13.7081</v>
      </c>
      <c r="Q7745" s="23" t="n">
        <f>M7745/H7745</f>
        <v>0.42</v>
      </c>
    </row>
    <row r="7746" ht="22.5" customHeight="1">
      <c r="A7746" s="32"/>
      <c r="B7746" s="20"/>
      <c r="C7746" s="53" t="n">
        <v>91548042</v>
      </c>
      <c r="D7746" s="13" t="s">
        <v>13</v>
      </c>
      <c r="E7746" s="13" t="s">
        <v>14</v>
      </c>
      <c r="F7746" s="13" t="s">
        <v>12</v>
      </c>
      <c r="G7746" s="21" t="n">
        <v>0.3</v>
      </c>
      <c r="H7746" s="13" t="n">
        <v>50</v>
      </c>
      <c r="I7746" s="21" t="n">
        <f>G7746*H7746*7</f>
        <v>105</v>
      </c>
      <c r="J7746" s="13" t="s">
        <v>128</v>
      </c>
      <c r="K7746" s="15" t="n">
        <v>5728</v>
      </c>
      <c r="L7746" s="15" t="n">
        <v>39</v>
      </c>
      <c r="M7746" s="15" t="n">
        <v>1</v>
      </c>
      <c r="N7746" s="12" t="n">
        <v>0.001</v>
      </c>
      <c r="O7746" s="12" t="n">
        <v>0.0327</v>
      </c>
      <c r="P7746" s="12" t="n">
        <v>0.0327</v>
      </c>
      <c r="Q7746" s="23" t="n">
        <f>M7746/H7746</f>
        <v>0.02</v>
      </c>
    </row>
    <row r="7747" ht="22.5" customHeight="1">
      <c r="A7747" s="32"/>
      <c r="B7747" s="20"/>
      <c r="C7747" s="53" t="n">
        <v>91548043</v>
      </c>
      <c r="D7747" s="13" t="s">
        <v>31</v>
      </c>
      <c r="E7747" s="13" t="s">
        <v>32</v>
      </c>
      <c r="F7747" s="13" t="s">
        <v>15</v>
      </c>
      <c r="G7747" s="21" t="n">
        <v>0.1</v>
      </c>
      <c r="H7747" s="13" t="n">
        <v>200</v>
      </c>
      <c r="I7747" s="21" t="n">
        <f>G7747*H7747*7</f>
        <v>140</v>
      </c>
      <c r="J7747" s="13" t="s">
        <v>128</v>
      </c>
      <c r="K7747" s="15" t="n">
        <v>38729</v>
      </c>
      <c r="L7747" s="15" t="n">
        <v>17607</v>
      </c>
      <c r="M7747" s="15" t="n">
        <v>69</v>
      </c>
      <c r="N7747" s="12" t="n">
        <v>0.1</v>
      </c>
      <c r="O7747" s="12" t="n">
        <v>0.1</v>
      </c>
      <c r="P7747" s="12" t="n">
        <v>6.9</v>
      </c>
      <c r="Q7747" s="23" t="n">
        <f>M7747/H7747</f>
        <v>0.345</v>
      </c>
    </row>
    <row r="7748" ht="22.5" customHeight="1">
      <c r="A7748" s="32"/>
      <c r="B7748" s="20"/>
      <c r="C7748" s="53" t="n">
        <v>11715627</v>
      </c>
      <c r="D7748" s="13" t="s">
        <v>29</v>
      </c>
      <c r="E7748" s="13" t="s">
        <v>14</v>
      </c>
      <c r="F7748" s="13" t="s">
        <v>15</v>
      </c>
      <c r="G7748" s="21" t="n">
        <v>0.4</v>
      </c>
      <c r="H7748" s="13" t="n">
        <v>100</v>
      </c>
      <c r="I7748" s="21" t="n">
        <f>G7748*H7748*7</f>
        <v>280</v>
      </c>
      <c r="J7748" s="13" t="s">
        <v>128</v>
      </c>
      <c r="K7748" s="15" t="n">
        <v>63</v>
      </c>
      <c r="L7748" s="15" t="n">
        <v>6</v>
      </c>
      <c r="M7748" s="15" t="n">
        <v>0</v>
      </c>
      <c r="N7748" s="12" t="n">
        <v>0</v>
      </c>
      <c r="O7748" s="12" t="n">
        <v>0</v>
      </c>
      <c r="P7748" s="12" t="n">
        <v>0</v>
      </c>
      <c r="Q7748" s="23" t="n">
        <f>M7748/H7748</f>
        <v>0</v>
      </c>
    </row>
    <row r="7749" ht="22.5" customHeight="1">
      <c r="A7749" s="32"/>
      <c r="B7749" s="20"/>
      <c r="C7749" s="53" t="n">
        <v>11715655</v>
      </c>
      <c r="D7749" s="13" t="s">
        <v>16</v>
      </c>
      <c r="E7749" s="13" t="s">
        <v>11</v>
      </c>
      <c r="F7749" s="13" t="s">
        <v>15</v>
      </c>
      <c r="G7749" s="21" t="n">
        <v>0.15</v>
      </c>
      <c r="H7749" s="13" t="n">
        <v>100</v>
      </c>
      <c r="I7749" s="21" t="n">
        <f>G7749*H7749*7</f>
        <v>105</v>
      </c>
      <c r="J7749" s="13" t="s">
        <v>128</v>
      </c>
      <c r="K7749" s="15" t="n">
        <v>211</v>
      </c>
      <c r="L7749" s="15" t="n">
        <v>3</v>
      </c>
      <c r="M7749" s="15" t="n">
        <v>0</v>
      </c>
      <c r="N7749" s="12" t="n">
        <v>0</v>
      </c>
      <c r="O7749" s="12" t="n">
        <v>0</v>
      </c>
      <c r="P7749" s="12" t="n">
        <v>0</v>
      </c>
      <c r="Q7749" s="23" t="n">
        <f>M7749/H7749</f>
        <v>0</v>
      </c>
    </row>
    <row r="7750" ht="22.5" customHeight="1">
      <c r="A7750" s="32"/>
      <c r="B7750" s="20"/>
      <c r="C7750" s="53" t="n">
        <v>11715811</v>
      </c>
      <c r="D7750" s="13" t="s">
        <v>16</v>
      </c>
      <c r="E7750" s="13" t="s">
        <v>17</v>
      </c>
      <c r="F7750" s="13" t="s">
        <v>15</v>
      </c>
      <c r="G7750" s="21" t="n">
        <v>0.17</v>
      </c>
      <c r="H7750" s="13" t="n">
        <v>100</v>
      </c>
      <c r="I7750" s="21" t="n">
        <f>G7750*H7750*7</f>
        <v>119</v>
      </c>
      <c r="J7750" s="13" t="s">
        <v>128</v>
      </c>
      <c r="K7750" s="15" t="n">
        <v>118</v>
      </c>
      <c r="L7750" s="15" t="n">
        <v>4</v>
      </c>
      <c r="M7750" s="15" t="n">
        <v>0</v>
      </c>
      <c r="N7750" s="12" t="n">
        <v>0</v>
      </c>
      <c r="O7750" s="12" t="n">
        <v>0</v>
      </c>
      <c r="P7750" s="12" t="n">
        <v>0</v>
      </c>
      <c r="Q7750" s="23" t="n">
        <f>M7750/H7750</f>
        <v>0</v>
      </c>
    </row>
    <row r="7751" ht="22.5" customHeight="1">
      <c r="A7751" s="32"/>
      <c r="B7751" s="20"/>
      <c r="C7751" s="53" t="n">
        <v>11729927</v>
      </c>
      <c r="D7751" s="13" t="s">
        <v>10</v>
      </c>
      <c r="E7751" s="13" t="s">
        <v>20</v>
      </c>
      <c r="F7751" s="13" t="s">
        <v>15</v>
      </c>
      <c r="G7751" s="21" t="n">
        <v>0.25</v>
      </c>
      <c r="H7751" s="13" t="n">
        <v>100</v>
      </c>
      <c r="I7751" s="21" t="n">
        <f>G7751*H7751*7</f>
        <v>175</v>
      </c>
      <c r="J7751" s="13" t="s">
        <v>128</v>
      </c>
      <c r="K7751" s="15" t="n">
        <v>432</v>
      </c>
      <c r="L7751" s="15" t="n">
        <v>22</v>
      </c>
      <c r="M7751" s="15" t="n">
        <v>0</v>
      </c>
      <c r="N7751" s="12" t="n">
        <v>0</v>
      </c>
      <c r="O7751" s="12" t="n">
        <v>0</v>
      </c>
      <c r="P7751" s="12" t="n">
        <v>0</v>
      </c>
      <c r="Q7751" s="23" t="n">
        <f>M7751/H7751</f>
        <v>0</v>
      </c>
    </row>
    <row r="7752" ht="22.5" customHeight="1">
      <c r="A7752" s="32"/>
      <c r="B7752" s="20"/>
      <c r="C7752" s="53" t="n">
        <v>11729820</v>
      </c>
      <c r="D7752" s="13" t="s">
        <v>10</v>
      </c>
      <c r="E7752" s="13" t="s">
        <v>25</v>
      </c>
      <c r="F7752" s="13" t="s">
        <v>15</v>
      </c>
      <c r="G7752" s="21" t="n">
        <v>0.3</v>
      </c>
      <c r="H7752" s="13" t="n">
        <v>100</v>
      </c>
      <c r="I7752" s="21" t="n">
        <f>G7752*H7752*7</f>
        <v>210</v>
      </c>
      <c r="J7752" s="13" t="s">
        <v>128</v>
      </c>
      <c r="K7752" s="15" t="n">
        <v>13</v>
      </c>
      <c r="L7752" s="15" t="n">
        <v>5</v>
      </c>
      <c r="M7752" s="15" t="n">
        <v>0</v>
      </c>
      <c r="N7752" s="12" t="n">
        <v>0</v>
      </c>
      <c r="O7752" s="12" t="n">
        <v>0</v>
      </c>
      <c r="P7752" s="12" t="n">
        <v>0</v>
      </c>
      <c r="Q7752" s="23" t="n">
        <f>M7752/H7752</f>
        <v>0</v>
      </c>
    </row>
    <row r="7753" ht="22.5" customHeight="1">
      <c r="A7753" s="32"/>
      <c r="B7753" s="20"/>
      <c r="C7753" s="53" t="n">
        <v>11729830</v>
      </c>
      <c r="D7753" s="13" t="s">
        <v>10</v>
      </c>
      <c r="E7753" s="13" t="s">
        <v>11</v>
      </c>
      <c r="F7753" s="13" t="s">
        <v>12</v>
      </c>
      <c r="G7753" s="21" t="n">
        <v>0.17</v>
      </c>
      <c r="H7753" s="13" t="n">
        <v>100</v>
      </c>
      <c r="I7753" s="21" t="n">
        <f>G7753*H7753*7</f>
        <v>119</v>
      </c>
      <c r="J7753" s="13" t="s">
        <v>128</v>
      </c>
      <c r="K7753" s="15" t="n">
        <v>72</v>
      </c>
      <c r="L7753" s="15" t="n">
        <v>8</v>
      </c>
      <c r="M7753" s="15" t="n">
        <v>0</v>
      </c>
      <c r="N7753" s="12" t="n">
        <v>0</v>
      </c>
      <c r="O7753" s="12" t="n">
        <v>0</v>
      </c>
      <c r="P7753" s="12" t="n">
        <v>0.0107</v>
      </c>
      <c r="Q7753" s="23" t="n">
        <f>M7753/H7753</f>
        <v>0</v>
      </c>
    </row>
    <row r="7754" ht="22.5" customHeight="1">
      <c r="A7754" s="32"/>
      <c r="B7754" s="20"/>
      <c r="C7754" s="53" t="n">
        <v>11892329</v>
      </c>
      <c r="D7754" s="13" t="s">
        <v>10</v>
      </c>
      <c r="E7754" s="13" t="s">
        <v>11</v>
      </c>
      <c r="F7754" s="13" t="s">
        <v>15</v>
      </c>
      <c r="G7754" s="21" t="n">
        <v>0.25</v>
      </c>
      <c r="H7754" s="13" t="n">
        <v>500</v>
      </c>
      <c r="I7754" s="21" t="n">
        <f>G7754*H7754*7</f>
        <v>875</v>
      </c>
      <c r="J7754" s="13" t="s">
        <v>128</v>
      </c>
      <c r="K7754" s="15" t="n">
        <v>43912</v>
      </c>
      <c r="L7754" s="15" t="n">
        <v>15056</v>
      </c>
      <c r="M7754" s="15" t="n">
        <v>500</v>
      </c>
      <c r="N7754" s="12" t="n">
        <v>0.008</v>
      </c>
      <c r="O7754" s="12" t="n">
        <v>0.25</v>
      </c>
      <c r="P7754" s="12" t="n">
        <v>125</v>
      </c>
      <c r="Q7754" s="23" t="n">
        <f>M7754/H7754</f>
        <v>1</v>
      </c>
    </row>
    <row r="7755" ht="22.5" customHeight="1">
      <c r="A7755" s="32"/>
      <c r="B7755" s="20"/>
      <c r="C7755" s="53" t="n">
        <v>91557161</v>
      </c>
      <c r="D7755" s="13" t="s">
        <v>95</v>
      </c>
      <c r="E7755" s="13" t="s">
        <v>14</v>
      </c>
      <c r="F7755" s="13" t="s">
        <v>12</v>
      </c>
      <c r="G7755" s="21" t="n">
        <v>0.7</v>
      </c>
      <c r="H7755" s="13" t="n">
        <v>50</v>
      </c>
      <c r="I7755" s="21" t="n">
        <f>G7755*H7755*7</f>
        <v>245</v>
      </c>
      <c r="J7755" s="13" t="s">
        <v>128</v>
      </c>
      <c r="K7755" s="15" t="n">
        <v>1820</v>
      </c>
      <c r="L7755" s="15" t="n">
        <v>8</v>
      </c>
      <c r="M7755" s="15" t="n">
        <v>0</v>
      </c>
      <c r="N7755" s="12" t="n">
        <v>0.007</v>
      </c>
      <c r="O7755" s="12" t="n">
        <v>0</v>
      </c>
      <c r="P7755" s="12" t="n">
        <v>0.0585</v>
      </c>
      <c r="Q7755" s="23" t="n">
        <f>M7755/H7755</f>
        <v>0</v>
      </c>
    </row>
    <row r="7756" ht="22.5" customHeight="1">
      <c r="A7756" s="32"/>
      <c r="B7756" s="20"/>
      <c r="C7756" s="53" t="n">
        <v>91557333</v>
      </c>
      <c r="D7756" s="13" t="s">
        <v>99</v>
      </c>
      <c r="E7756" s="13" t="s">
        <v>14</v>
      </c>
      <c r="F7756" s="13" t="s">
        <v>12</v>
      </c>
      <c r="G7756" s="21" t="n">
        <v>0.5</v>
      </c>
      <c r="H7756" s="13" t="n">
        <v>99</v>
      </c>
      <c r="I7756" s="21" t="n">
        <f>G7756*H7756*7</f>
        <v>346.5</v>
      </c>
      <c r="J7756" s="13" t="s">
        <v>128</v>
      </c>
      <c r="K7756" s="15" t="n">
        <v>1082</v>
      </c>
      <c r="L7756" s="15" t="n">
        <v>28</v>
      </c>
      <c r="M7756" s="15" t="n">
        <v>0</v>
      </c>
      <c r="N7756" s="12" t="n">
        <v>0</v>
      </c>
      <c r="O7756" s="12" t="n">
        <v>0</v>
      </c>
      <c r="P7756" s="12" t="n">
        <v>0.0459</v>
      </c>
      <c r="Q7756" s="23" t="n">
        <f>M7756/H7756</f>
        <v>0</v>
      </c>
    </row>
    <row r="7757" ht="22.5" customHeight="1">
      <c r="A7757" s="32"/>
      <c r="B7757" s="20"/>
      <c r="C7757" s="53" t="n">
        <v>91557162</v>
      </c>
      <c r="D7757" s="13" t="s">
        <v>94</v>
      </c>
      <c r="E7757" s="13" t="s">
        <v>14</v>
      </c>
      <c r="F7757" s="13" t="s">
        <v>12</v>
      </c>
      <c r="G7757" s="21" t="n">
        <v>0.2</v>
      </c>
      <c r="H7757" s="13" t="n">
        <v>333</v>
      </c>
      <c r="I7757" s="21" t="n">
        <f>G7757*H7757*7</f>
        <v>466.2</v>
      </c>
      <c r="J7757" s="13" t="s">
        <v>128</v>
      </c>
      <c r="K7757" s="15" t="n">
        <v>436</v>
      </c>
      <c r="L7757" s="15" t="n">
        <v>0</v>
      </c>
      <c r="M7757" s="15" t="n">
        <v>0</v>
      </c>
      <c r="N7757" s="12" t="n">
        <v>0</v>
      </c>
      <c r="O7757" s="12" t="n">
        <v>0</v>
      </c>
      <c r="P7757" s="12" t="n">
        <v>0</v>
      </c>
      <c r="Q7757" s="23" t="n">
        <f>M7757/H7757</f>
        <v>0</v>
      </c>
    </row>
    <row r="7758" ht="22.5" customHeight="1">
      <c r="A7758" s="32"/>
      <c r="B7758" s="51" t="s">
        <v>129</v>
      </c>
      <c r="C7758" s="13" t="n">
        <v>6061077</v>
      </c>
      <c r="D7758" s="13" t="s">
        <v>35</v>
      </c>
      <c r="E7758" s="13" t="s">
        <v>14</v>
      </c>
      <c r="F7758" s="13" t="s">
        <v>15</v>
      </c>
      <c r="G7758" s="21" t="n">
        <v>2</v>
      </c>
      <c r="H7758" s="13" t="n">
        <v>20</v>
      </c>
      <c r="I7758" s="21" t="n">
        <f>G7758*H7758*7</f>
        <v>280</v>
      </c>
      <c r="J7758" s="13" t="s">
        <v>128</v>
      </c>
      <c r="K7758" s="17" t="n">
        <v>5696</v>
      </c>
      <c r="L7758" s="15" t="n">
        <v>41</v>
      </c>
      <c r="M7758" s="15" t="n">
        <v>3</v>
      </c>
      <c r="N7758" s="12" t="n">
        <v>0.025</v>
      </c>
      <c r="O7758" s="12" t="n">
        <v>0.34</v>
      </c>
      <c r="P7758" s="12" t="n">
        <v>1.019</v>
      </c>
      <c r="Q7758" s="23" t="n">
        <f>M7758/H7758</f>
        <v>0.15</v>
      </c>
    </row>
    <row r="7759" ht="22.5" customHeight="1">
      <c r="A7759" s="32"/>
      <c r="B7759" s="20"/>
      <c r="C7759" s="13" t="n">
        <v>6607117</v>
      </c>
      <c r="D7759" s="13" t="s">
        <v>35</v>
      </c>
      <c r="E7759" s="13" t="s">
        <v>14</v>
      </c>
      <c r="F7759" s="13" t="s">
        <v>15</v>
      </c>
      <c r="G7759" s="21" t="n">
        <v>2</v>
      </c>
      <c r="H7759" s="13" t="n">
        <v>300</v>
      </c>
      <c r="I7759" s="21" t="n">
        <f>G7759*H7759*7</f>
        <v>4200</v>
      </c>
      <c r="J7759" s="13" t="s">
        <v>128</v>
      </c>
      <c r="K7759" s="17" t="n">
        <v>30090</v>
      </c>
      <c r="L7759" s="15" t="n">
        <v>3207</v>
      </c>
      <c r="M7759" s="15" t="n">
        <v>217</v>
      </c>
      <c r="N7759" s="12" t="n">
        <v>0.036</v>
      </c>
      <c r="O7759" s="12" t="n">
        <v>0.525</v>
      </c>
      <c r="P7759" s="12" t="n">
        <v>114.014</v>
      </c>
      <c r="Q7759" s="23" t="n">
        <f>M7759/H7759</f>
        <v>0.723333333333333</v>
      </c>
    </row>
    <row r="7760" ht="22.5" customHeight="1">
      <c r="A7760" s="32"/>
      <c r="B7760" s="20"/>
      <c r="C7760" s="13" t="n">
        <v>5497580</v>
      </c>
      <c r="D7760" s="13" t="s">
        <v>31</v>
      </c>
      <c r="E7760" s="13" t="s">
        <v>17</v>
      </c>
      <c r="F7760" s="13" t="s">
        <v>15</v>
      </c>
      <c r="G7760" s="21" t="n">
        <v>0.28</v>
      </c>
      <c r="H7760" s="13" t="n">
        <v>1300</v>
      </c>
      <c r="I7760" s="21" t="n">
        <f>G7760*H7760*7</f>
        <v>2548</v>
      </c>
      <c r="J7760" s="13" t="s">
        <v>128</v>
      </c>
      <c r="K7760" s="17" t="n">
        <v>280248</v>
      </c>
      <c r="L7760" s="15" t="n">
        <v>91869</v>
      </c>
      <c r="M7760" s="15" t="n">
        <v>1171</v>
      </c>
      <c r="N7760" s="12" t="n">
        <v>0.003</v>
      </c>
      <c r="O7760" s="12" t="n">
        <v>0.249</v>
      </c>
      <c r="P7760" s="12" t="n">
        <v>291.253</v>
      </c>
      <c r="Q7760" s="23" t="n">
        <f>M7760/H7760</f>
        <v>0.900769230769231</v>
      </c>
    </row>
    <row r="7761" ht="22.5" customHeight="1">
      <c r="A7761" s="32"/>
      <c r="B7761" s="20"/>
      <c r="C7761" s="13" t="n">
        <v>91407542</v>
      </c>
      <c r="D7761" s="13" t="s">
        <v>31</v>
      </c>
      <c r="E7761" s="13" t="s">
        <v>36</v>
      </c>
      <c r="F7761" s="13" t="s">
        <v>15</v>
      </c>
      <c r="G7761" s="21" t="n">
        <v>0.02</v>
      </c>
      <c r="H7761" s="13" t="n">
        <v>1000</v>
      </c>
      <c r="I7761" s="21" t="n">
        <f>G7761*H7761*7</f>
        <v>140</v>
      </c>
      <c r="J7761" s="13" t="s">
        <v>128</v>
      </c>
      <c r="K7761" s="17" t="n">
        <v>129877</v>
      </c>
      <c r="L7761" s="15" t="n">
        <v>28981</v>
      </c>
      <c r="M7761" s="15" t="n">
        <v>0</v>
      </c>
      <c r="N7761" s="12" t="n">
        <v>0</v>
      </c>
      <c r="O7761" s="12" t="n">
        <v>0</v>
      </c>
      <c r="P7761" s="12" t="n">
        <v>0</v>
      </c>
      <c r="Q7761" s="23" t="n">
        <f>M7761/H7761</f>
        <v>0</v>
      </c>
    </row>
    <row r="7762" ht="22.5" customHeight="1">
      <c r="A7762" s="32"/>
      <c r="B7762" s="20"/>
      <c r="C7762" s="13" t="n">
        <v>8998645</v>
      </c>
      <c r="D7762" s="13" t="s">
        <v>31</v>
      </c>
      <c r="E7762" s="13" t="s">
        <v>17</v>
      </c>
      <c r="F7762" s="13" t="s">
        <v>15</v>
      </c>
      <c r="G7762" s="21" t="n">
        <v>0.28</v>
      </c>
      <c r="H7762" s="13" t="n">
        <v>200</v>
      </c>
      <c r="I7762" s="21" t="n">
        <f>G7762*H7762*7</f>
        <v>392</v>
      </c>
      <c r="J7762" s="13" t="s">
        <v>128</v>
      </c>
      <c r="K7762" s="17" t="n">
        <v>76534</v>
      </c>
      <c r="L7762" s="15" t="n">
        <v>534</v>
      </c>
      <c r="M7762" s="15" t="n">
        <v>11</v>
      </c>
      <c r="N7762" s="12" t="n">
        <v>0.004</v>
      </c>
      <c r="O7762" s="12" t="n">
        <v>0.213</v>
      </c>
      <c r="P7762" s="12" t="n">
        <v>2.346</v>
      </c>
      <c r="Q7762" s="23" t="n">
        <f>M7762/H7762</f>
        <v>0.055</v>
      </c>
    </row>
    <row r="7763" ht="22.5" customHeight="1">
      <c r="A7763" s="32"/>
      <c r="B7763" s="20"/>
      <c r="C7763" s="13" t="n">
        <v>4383473</v>
      </c>
      <c r="D7763" s="13" t="s">
        <v>35</v>
      </c>
      <c r="E7763" s="13" t="s">
        <v>14</v>
      </c>
      <c r="F7763" s="13" t="s">
        <v>15</v>
      </c>
      <c r="G7763" s="21" t="n">
        <v>0.2</v>
      </c>
      <c r="H7763" s="13" t="n">
        <v>150</v>
      </c>
      <c r="I7763" s="21" t="n">
        <f>G7763*H7763*7</f>
        <v>210</v>
      </c>
      <c r="J7763" s="13" t="s">
        <v>128</v>
      </c>
      <c r="K7763" s="17" t="n">
        <v>62207</v>
      </c>
      <c r="L7763" s="15" t="n">
        <v>9042</v>
      </c>
      <c r="M7763" s="15" t="n">
        <v>150</v>
      </c>
      <c r="N7763" s="12" t="n">
        <v>0.003</v>
      </c>
      <c r="O7763" s="12" t="n">
        <v>0.181</v>
      </c>
      <c r="P7763" s="12" t="n">
        <v>27.09</v>
      </c>
      <c r="Q7763" s="23" t="n">
        <f>M7763/H7763</f>
        <v>1</v>
      </c>
    </row>
    <row r="7764" ht="22.5" customHeight="1">
      <c r="A7764" s="32"/>
      <c r="B7764" s="20"/>
      <c r="C7764" s="13" t="n">
        <v>8094753</v>
      </c>
      <c r="D7764" s="13" t="s">
        <v>35</v>
      </c>
      <c r="E7764" s="13" t="s">
        <v>14</v>
      </c>
      <c r="F7764" s="13" t="s">
        <v>26</v>
      </c>
      <c r="G7764" s="21" t="n">
        <v>0.3</v>
      </c>
      <c r="H7764" s="13" t="n">
        <v>200</v>
      </c>
      <c r="I7764" s="21" t="n">
        <f>G7764*H7764*7</f>
        <v>420</v>
      </c>
      <c r="J7764" s="13" t="s">
        <v>128</v>
      </c>
      <c r="K7764" s="17" t="n">
        <v>1086688</v>
      </c>
      <c r="L7764" s="15" t="n">
        <v>5472</v>
      </c>
      <c r="M7764" s="15" t="n">
        <v>196</v>
      </c>
      <c r="N7764" s="12" t="n">
        <v>0.01</v>
      </c>
      <c r="O7764" s="12" t="n">
        <v>0.39</v>
      </c>
      <c r="P7764" s="12" t="n">
        <v>75.73</v>
      </c>
      <c r="Q7764" s="23" t="n">
        <f>M7764/H7764</f>
        <v>0.98</v>
      </c>
    </row>
    <row r="7765" ht="22.5" customHeight="1">
      <c r="A7765" s="32"/>
      <c r="B7765" s="20"/>
      <c r="C7765" s="13" t="n">
        <v>9415350</v>
      </c>
      <c r="D7765" s="13" t="s">
        <v>37</v>
      </c>
      <c r="E7765" s="13" t="s">
        <v>14</v>
      </c>
      <c r="F7765" s="13" t="s">
        <v>26</v>
      </c>
      <c r="G7765" s="21" t="n">
        <v>0.15</v>
      </c>
      <c r="H7765" s="13" t="n">
        <v>50</v>
      </c>
      <c r="I7765" s="21" t="n">
        <f>G7765*H7765*7</f>
        <v>52.5</v>
      </c>
      <c r="J7765" s="13" t="s">
        <v>128</v>
      </c>
      <c r="K7765" s="17" t="n">
        <v>77721</v>
      </c>
      <c r="L7765" s="15" t="n">
        <v>563</v>
      </c>
      <c r="M7765" s="15" t="n">
        <v>48</v>
      </c>
      <c r="N7765" s="12" t="n">
        <v>0.01</v>
      </c>
      <c r="O7765" s="12" t="n">
        <v>0.16</v>
      </c>
      <c r="P7765" s="12" t="n">
        <v>7.82</v>
      </c>
      <c r="Q7765" s="23" t="n">
        <f>M7765/H7765</f>
        <v>0.96</v>
      </c>
    </row>
    <row r="7766" ht="22.5" customHeight="1">
      <c r="A7766" s="32"/>
      <c r="B7766" s="20"/>
      <c r="C7766" s="13" t="n">
        <v>2783561</v>
      </c>
      <c r="D7766" s="13" t="s">
        <v>38</v>
      </c>
      <c r="E7766" s="13" t="s">
        <v>14</v>
      </c>
      <c r="F7766" s="13" t="s">
        <v>15</v>
      </c>
      <c r="G7766" s="21" t="n">
        <v>0.1</v>
      </c>
      <c r="H7766" s="13" t="n">
        <v>500</v>
      </c>
      <c r="I7766" s="21" t="n">
        <f>G7766*H7766*7</f>
        <v>350</v>
      </c>
      <c r="J7766" s="13" t="s">
        <v>128</v>
      </c>
      <c r="K7766" s="17" t="n">
        <v>55808</v>
      </c>
      <c r="L7766" s="15" t="n">
        <v>20136</v>
      </c>
      <c r="M7766" s="15" t="n">
        <v>440</v>
      </c>
      <c r="N7766" s="12" t="n">
        <v>0.002</v>
      </c>
      <c r="O7766" s="12" t="n">
        <v>0.101</v>
      </c>
      <c r="P7766" s="12" t="n">
        <v>44.595</v>
      </c>
      <c r="Q7766" s="23" t="n">
        <f>M7766/H7766</f>
        <v>0.88</v>
      </c>
    </row>
    <row r="7767" ht="22.5" customHeight="1">
      <c r="A7767" s="32"/>
      <c r="B7767" s="20"/>
      <c r="C7767" s="13" t="n">
        <v>10599157</v>
      </c>
      <c r="D7767" s="13" t="s">
        <v>39</v>
      </c>
      <c r="E7767" s="13" t="s">
        <v>14</v>
      </c>
      <c r="F7767" s="13" t="s">
        <v>15</v>
      </c>
      <c r="G7767" s="21" t="n">
        <v>0.3</v>
      </c>
      <c r="H7767" s="13" t="n">
        <v>150</v>
      </c>
      <c r="I7767" s="21" t="n">
        <f>G7767*H7767*7</f>
        <v>315</v>
      </c>
      <c r="J7767" s="13" t="s">
        <v>128</v>
      </c>
      <c r="K7767" s="17" t="n">
        <v>17559</v>
      </c>
      <c r="L7767" s="15" t="n">
        <v>4795</v>
      </c>
      <c r="M7767" s="15" t="n">
        <v>102</v>
      </c>
      <c r="N7767" s="12" t="n">
        <v>0.007</v>
      </c>
      <c r="O7767" s="12" t="n">
        <v>0.308</v>
      </c>
      <c r="P7767" s="12" t="n">
        <v>31.4</v>
      </c>
      <c r="Q7767" s="23" t="n">
        <f>M7767/H7767</f>
        <v>0.68</v>
      </c>
    </row>
    <row r="7768" ht="22.5" customHeight="1">
      <c r="A7768" s="32"/>
      <c r="B7768" s="20"/>
      <c r="C7768" s="13" t="n">
        <v>10599681</v>
      </c>
      <c r="D7768" s="13" t="s">
        <v>40</v>
      </c>
      <c r="E7768" s="13" t="s">
        <v>14</v>
      </c>
      <c r="F7768" s="13" t="s">
        <v>15</v>
      </c>
      <c r="G7768" s="21" t="n">
        <v>0.13</v>
      </c>
      <c r="H7768" s="13" t="n">
        <v>400</v>
      </c>
      <c r="I7768" s="21" t="n">
        <f>G7768*H7768*7</f>
        <v>364</v>
      </c>
      <c r="J7768" s="13" t="s">
        <v>128</v>
      </c>
      <c r="K7768" s="15" t="n">
        <v>22514</v>
      </c>
      <c r="L7768" s="15" t="n">
        <v>6294</v>
      </c>
      <c r="M7768" s="15" t="n">
        <v>397</v>
      </c>
      <c r="N7768" s="12" t="n">
        <v>0.008</v>
      </c>
      <c r="O7768" s="12" t="n">
        <v>0.13</v>
      </c>
      <c r="P7768" s="12" t="n">
        <v>51.61</v>
      </c>
      <c r="Q7768" s="23" t="n">
        <f>M7768/H7768</f>
        <v>0.9925</v>
      </c>
    </row>
    <row r="7769" ht="22.5" customHeight="1">
      <c r="A7769" s="32"/>
      <c r="B7769" s="20"/>
      <c r="C7769" s="13" t="n">
        <v>6060965</v>
      </c>
      <c r="D7769" s="13" t="s">
        <v>35</v>
      </c>
      <c r="E7769" s="13" t="s">
        <v>14</v>
      </c>
      <c r="F7769" s="13" t="s">
        <v>15</v>
      </c>
      <c r="G7769" s="21" t="n">
        <v>0.3</v>
      </c>
      <c r="H7769" s="13" t="n">
        <v>200</v>
      </c>
      <c r="I7769" s="21" t="n">
        <f>G7769*H7769*7</f>
        <v>420</v>
      </c>
      <c r="J7769" s="13" t="s">
        <v>128</v>
      </c>
      <c r="K7769" s="15" t="n">
        <v>59016</v>
      </c>
      <c r="L7769" s="15" t="n">
        <v>6561</v>
      </c>
      <c r="M7769" s="15" t="n">
        <v>200</v>
      </c>
      <c r="N7769" s="12" t="n">
        <v>0.01</v>
      </c>
      <c r="O7769" s="12" t="n">
        <v>0.315</v>
      </c>
      <c r="P7769" s="12" t="n">
        <v>62.91</v>
      </c>
      <c r="Q7769" s="23" t="n">
        <f>M7769/H7769</f>
        <v>1</v>
      </c>
    </row>
    <row r="7770" ht="22.5" customHeight="1">
      <c r="A7770" s="32"/>
      <c r="B7770" s="20"/>
      <c r="C7770" s="13" t="n">
        <v>10842514</v>
      </c>
      <c r="D7770" s="13" t="s">
        <v>41</v>
      </c>
      <c r="E7770" s="13" t="s">
        <v>14</v>
      </c>
      <c r="F7770" s="13" t="s">
        <v>26</v>
      </c>
      <c r="G7770" s="21" t="n">
        <v>0.15</v>
      </c>
      <c r="H7770" s="13" t="n">
        <v>100</v>
      </c>
      <c r="I7770" s="21" t="n">
        <f>G7770*H7770*7</f>
        <v>105</v>
      </c>
      <c r="J7770" s="13" t="s">
        <v>128</v>
      </c>
      <c r="K7770" s="15" t="n">
        <v>4244</v>
      </c>
      <c r="L7770" s="15" t="n">
        <v>67</v>
      </c>
      <c r="M7770" s="15" t="n">
        <v>1</v>
      </c>
      <c r="N7770" s="12" t="n">
        <v>0.03</v>
      </c>
      <c r="O7770" s="12" t="n">
        <v>0.31</v>
      </c>
      <c r="P7770" s="12" t="n">
        <v>0.23</v>
      </c>
      <c r="Q7770" s="23" t="n">
        <f>M7770/H7770</f>
        <v>0.01</v>
      </c>
    </row>
    <row r="7771" ht="22.5" customHeight="1">
      <c r="A7771" s="32"/>
      <c r="B7771" s="20"/>
      <c r="C7771" s="13" t="n">
        <v>10815258</v>
      </c>
      <c r="D7771" s="13" t="s">
        <v>41</v>
      </c>
      <c r="E7771" s="13" t="s">
        <v>14</v>
      </c>
      <c r="F7771" s="13" t="s">
        <v>15</v>
      </c>
      <c r="G7771" s="21" t="n">
        <v>0.15</v>
      </c>
      <c r="H7771" s="13" t="n">
        <v>100</v>
      </c>
      <c r="I7771" s="21" t="n">
        <f>G7771*H7771*7</f>
        <v>105</v>
      </c>
      <c r="J7771" s="13" t="s">
        <v>128</v>
      </c>
      <c r="K7771" s="15" t="n">
        <v>7753</v>
      </c>
      <c r="L7771" s="15" t="n">
        <v>81</v>
      </c>
      <c r="M7771" s="15" t="n">
        <v>8</v>
      </c>
      <c r="N7771" s="12" t="n">
        <v>0.02</v>
      </c>
      <c r="O7771" s="12" t="n">
        <v>0.203</v>
      </c>
      <c r="P7771" s="12" t="n">
        <v>1.624</v>
      </c>
      <c r="Q7771" s="23" t="n">
        <f>M7771/H7771</f>
        <v>0.08</v>
      </c>
    </row>
    <row r="7772" ht="22.5" customHeight="1">
      <c r="A7772" s="32"/>
      <c r="B7772" s="20"/>
      <c r="C7772" s="13" t="n">
        <v>91535229</v>
      </c>
      <c r="D7772" s="13" t="s">
        <v>31</v>
      </c>
      <c r="E7772" s="13" t="s">
        <v>36</v>
      </c>
      <c r="F7772" s="13" t="s">
        <v>15</v>
      </c>
      <c r="G7772" s="21" t="n">
        <v>0.02</v>
      </c>
      <c r="H7772" s="13" t="n">
        <v>500</v>
      </c>
      <c r="I7772" s="21" t="n">
        <f>G7772*H7772*7</f>
        <v>70</v>
      </c>
      <c r="J7772" s="13" t="s">
        <v>128</v>
      </c>
      <c r="K7772" s="15" t="n">
        <v>2373</v>
      </c>
      <c r="L7772" s="15" t="n">
        <v>663</v>
      </c>
      <c r="M7772" s="15" t="n">
        <v>0</v>
      </c>
      <c r="N7772" s="12" t="n">
        <v>0</v>
      </c>
      <c r="O7772" s="12" t="n">
        <v>0</v>
      </c>
      <c r="P7772" s="12" t="n">
        <v>0</v>
      </c>
      <c r="Q7772" s="23" t="n">
        <f>M7772/H7772</f>
        <v>0</v>
      </c>
    </row>
    <row r="7773" ht="22.5" customHeight="1">
      <c r="A7773" s="32"/>
      <c r="B7773" s="20"/>
      <c r="C7773" s="13" t="n">
        <v>91535331</v>
      </c>
      <c r="D7773" s="13" t="s">
        <v>31</v>
      </c>
      <c r="E7773" s="13" t="s">
        <v>42</v>
      </c>
      <c r="F7773" s="13" t="s">
        <v>15</v>
      </c>
      <c r="G7773" s="21" t="n">
        <v>0.02</v>
      </c>
      <c r="H7773" s="13" t="n">
        <v>750</v>
      </c>
      <c r="I7773" s="21" t="n">
        <f>G7773*H7773*7</f>
        <v>105</v>
      </c>
      <c r="J7773" s="13" t="s">
        <v>128</v>
      </c>
      <c r="K7773" s="15" t="n">
        <v>2183</v>
      </c>
      <c r="L7773" s="15" t="n">
        <v>953</v>
      </c>
      <c r="M7773" s="15" t="n">
        <v>6</v>
      </c>
      <c r="N7773" s="12" t="n">
        <v>0</v>
      </c>
      <c r="O7773" s="12" t="n">
        <v>0.04</v>
      </c>
      <c r="P7773" s="12" t="n">
        <v>0.24</v>
      </c>
      <c r="Q7773" s="23" t="n">
        <f>M7773/H7773</f>
        <v>0.008</v>
      </c>
    </row>
    <row r="7774" ht="22.5" customHeight="1">
      <c r="A7774" s="32"/>
      <c r="B7774" s="20"/>
      <c r="C7774" s="13" t="n">
        <v>11324493</v>
      </c>
      <c r="D7774" s="13" t="s">
        <v>31</v>
      </c>
      <c r="E7774" s="13" t="s">
        <v>17</v>
      </c>
      <c r="F7774" s="13" t="s">
        <v>15</v>
      </c>
      <c r="G7774" s="21" t="n">
        <v>0.28</v>
      </c>
      <c r="H7774" s="13" t="n">
        <v>100</v>
      </c>
      <c r="I7774" s="21" t="n">
        <f>G7774*H7774*7</f>
        <v>196</v>
      </c>
      <c r="J7774" s="13" t="s">
        <v>128</v>
      </c>
      <c r="K7774" s="15" t="n">
        <v>398</v>
      </c>
      <c r="L7774" s="15" t="n">
        <v>149</v>
      </c>
      <c r="M7774" s="15" t="n">
        <v>5</v>
      </c>
      <c r="N7774" s="12" t="n">
        <v>0.01</v>
      </c>
      <c r="O7774" s="12" t="n">
        <v>0.3</v>
      </c>
      <c r="P7774" s="12" t="n">
        <v>1.5</v>
      </c>
      <c r="Q7774" s="23" t="n">
        <f>M7774/H7774</f>
        <v>0.05</v>
      </c>
    </row>
    <row r="7775" ht="22.5" customHeight="1">
      <c r="A7775" s="32"/>
      <c r="B7775" s="20"/>
      <c r="C7775" s="13" t="n">
        <v>10298628</v>
      </c>
      <c r="D7775" s="13" t="s">
        <v>43</v>
      </c>
      <c r="E7775" s="13" t="s">
        <v>14</v>
      </c>
      <c r="F7775" s="13" t="s">
        <v>26</v>
      </c>
      <c r="G7775" s="21" t="n">
        <v>0.15</v>
      </c>
      <c r="H7775" s="13" t="n">
        <v>300</v>
      </c>
      <c r="I7775" s="21" t="n">
        <f>G7775*H7775*7</f>
        <v>315</v>
      </c>
      <c r="J7775" s="13" t="s">
        <v>128</v>
      </c>
      <c r="K7775" s="15" t="n">
        <v>803737</v>
      </c>
      <c r="L7775" s="15" t="n">
        <v>2196</v>
      </c>
      <c r="M7775" s="15" t="n">
        <v>180</v>
      </c>
      <c r="N7775" s="12" t="n">
        <v>0.03</v>
      </c>
      <c r="O7775" s="12" t="n">
        <v>0.31</v>
      </c>
      <c r="P7775" s="12" t="n">
        <v>54.93</v>
      </c>
      <c r="Q7775" s="23" t="n">
        <f>M7775/H7775</f>
        <v>0.6</v>
      </c>
    </row>
    <row r="7776" ht="22.5" customHeight="1">
      <c r="A7776" s="32"/>
      <c r="B7776" s="20"/>
      <c r="C7776" s="13" t="n">
        <v>11655595</v>
      </c>
      <c r="D7776" s="13" t="s">
        <v>44</v>
      </c>
      <c r="E7776" s="13" t="s">
        <v>14</v>
      </c>
      <c r="F7776" s="13" t="s">
        <v>26</v>
      </c>
      <c r="G7776" s="21" t="n">
        <v>0.4</v>
      </c>
      <c r="H7776" s="13" t="n">
        <v>100</v>
      </c>
      <c r="I7776" s="21" t="n">
        <f>G7776*H7776*7</f>
        <v>280</v>
      </c>
      <c r="J7776" s="13" t="s">
        <v>128</v>
      </c>
      <c r="K7776" s="15" t="n">
        <v>6690</v>
      </c>
      <c r="L7776" s="15" t="n">
        <v>60</v>
      </c>
      <c r="M7776" s="15" t="n">
        <v>0</v>
      </c>
      <c r="N7776" s="12" t="n">
        <v>0</v>
      </c>
      <c r="O7776" s="12" t="n">
        <v>0.01</v>
      </c>
      <c r="P7776" s="12" t="n">
        <v>0.3</v>
      </c>
      <c r="Q7776" s="23" t="n">
        <f>M7776/H7776</f>
        <v>0</v>
      </c>
    </row>
    <row r="7777" ht="22.5" customHeight="1">
      <c r="A7777" s="32"/>
      <c r="B7777" s="20"/>
      <c r="C7777" s="13" t="n">
        <v>11655596</v>
      </c>
      <c r="D7777" s="13" t="s">
        <v>44</v>
      </c>
      <c r="E7777" s="13" t="s">
        <v>14</v>
      </c>
      <c r="F7777" s="13" t="s">
        <v>12</v>
      </c>
      <c r="G7777" s="21" t="n">
        <v>0.3</v>
      </c>
      <c r="H7777" s="13" t="n">
        <v>50</v>
      </c>
      <c r="I7777" s="21" t="n">
        <f>G7777*H7777*7</f>
        <v>105</v>
      </c>
      <c r="J7777" s="13" t="s">
        <v>128</v>
      </c>
      <c r="K7777" s="15" t="n">
        <v>990</v>
      </c>
      <c r="L7777" s="15" t="n">
        <v>7</v>
      </c>
      <c r="M7777" s="15" t="n">
        <v>0</v>
      </c>
      <c r="N7777" s="12" t="n">
        <v>0.002</v>
      </c>
      <c r="O7777" s="12" t="n">
        <v>0</v>
      </c>
      <c r="P7777" s="12" t="n">
        <v>0.0114</v>
      </c>
      <c r="Q7777" s="23" t="n">
        <f>M7777/H7777</f>
        <v>0</v>
      </c>
    </row>
    <row r="7778" ht="22.5" customHeight="1">
      <c r="A7778" s="32"/>
      <c r="B7778" s="20"/>
      <c r="C7778" s="13" t="n">
        <v>11690183</v>
      </c>
      <c r="D7778" s="13" t="s">
        <v>38</v>
      </c>
      <c r="E7778" s="13" t="s">
        <v>14</v>
      </c>
      <c r="F7778" s="13" t="s">
        <v>15</v>
      </c>
      <c r="G7778" s="21" t="n">
        <v>0.1</v>
      </c>
      <c r="H7778" s="13" t="n">
        <v>100</v>
      </c>
      <c r="I7778" s="21" t="n">
        <f>G7778*H7778*7</f>
        <v>70</v>
      </c>
      <c r="J7778" s="13" t="s">
        <v>128</v>
      </c>
      <c r="K7778" s="15" t="n">
        <v>12603</v>
      </c>
      <c r="L7778" s="15" t="n">
        <v>4080</v>
      </c>
      <c r="M7778" s="15" t="n">
        <v>60</v>
      </c>
      <c r="N7778" s="12" t="n">
        <v>0.003</v>
      </c>
      <c r="O7778" s="12" t="n">
        <v>0.2</v>
      </c>
      <c r="P7778" s="12" t="n">
        <v>12</v>
      </c>
      <c r="Q7778" s="23" t="n">
        <f>M7778/H7778</f>
        <v>0.6</v>
      </c>
    </row>
    <row r="7779" ht="22.5" customHeight="1">
      <c r="A7779" s="32"/>
      <c r="B7779" s="20"/>
      <c r="C7779" s="13" t="n">
        <v>11763482</v>
      </c>
      <c r="D7779" s="13" t="s">
        <v>44</v>
      </c>
      <c r="E7779" s="13" t="s">
        <v>14</v>
      </c>
      <c r="F7779" s="13" t="s">
        <v>12</v>
      </c>
      <c r="G7779" s="21" t="n">
        <v>0.4</v>
      </c>
      <c r="H7779" s="13" t="n">
        <v>100</v>
      </c>
      <c r="I7779" s="21" t="n">
        <f>G7779*H7779*7</f>
        <v>280</v>
      </c>
      <c r="J7779" s="13" t="s">
        <v>128</v>
      </c>
      <c r="K7779" s="15" t="n">
        <v>435</v>
      </c>
      <c r="L7779" s="15" t="n">
        <v>103</v>
      </c>
      <c r="M7779" s="15" t="n">
        <v>0</v>
      </c>
      <c r="N7779" s="12" t="n">
        <v>0.003</v>
      </c>
      <c r="O7779" s="12" t="n">
        <v>0</v>
      </c>
      <c r="P7779" s="12" t="n">
        <v>0.3459</v>
      </c>
      <c r="Q7779" s="23" t="n">
        <f>M7779/H7779</f>
        <v>0</v>
      </c>
    </row>
    <row r="7780" ht="22.5" customHeight="1">
      <c r="A7780" s="32"/>
      <c r="B7780" s="51" t="s">
        <v>134</v>
      </c>
      <c r="C7780" s="13" t="n">
        <v>5464039</v>
      </c>
      <c r="D7780" s="13" t="s">
        <v>31</v>
      </c>
      <c r="E7780" s="13" t="s">
        <v>46</v>
      </c>
      <c r="F7780" s="13" t="s">
        <v>15</v>
      </c>
      <c r="G7780" s="21" t="n">
        <v>0.28</v>
      </c>
      <c r="H7780" s="13" t="n">
        <v>1500</v>
      </c>
      <c r="I7780" s="21" t="n">
        <f>G7780*H7780*7</f>
        <v>2940</v>
      </c>
      <c r="J7780" s="13" t="s">
        <v>128</v>
      </c>
      <c r="K7780" s="15" t="n">
        <v>333048</v>
      </c>
      <c r="L7780" s="15" t="n">
        <v>67739</v>
      </c>
      <c r="M7780" s="15" t="n">
        <v>806</v>
      </c>
      <c r="N7780" s="12" t="n">
        <v>0.004</v>
      </c>
      <c r="O7780" s="12" t="n">
        <v>0.295</v>
      </c>
      <c r="P7780" s="12" t="n">
        <v>238.055</v>
      </c>
      <c r="Q7780" s="23" t="n">
        <f>M7780/H7780</f>
        <v>0.537333333333333</v>
      </c>
    </row>
    <row r="7781" ht="22.5" customHeight="1">
      <c r="A7781" s="32"/>
      <c r="B7781" s="20"/>
      <c r="C7781" s="13" t="n">
        <v>8057746</v>
      </c>
      <c r="D7781" s="13" t="s">
        <v>31</v>
      </c>
      <c r="E7781" s="13" t="s">
        <v>46</v>
      </c>
      <c r="F7781" s="13" t="s">
        <v>15</v>
      </c>
      <c r="G7781" s="21" t="n">
        <v>0.32</v>
      </c>
      <c r="H7781" s="13" t="n">
        <v>300</v>
      </c>
      <c r="I7781" s="21" t="n">
        <f>G7781*H7781*7</f>
        <v>672</v>
      </c>
      <c r="J7781" s="13" t="s">
        <v>128</v>
      </c>
      <c r="K7781" s="15" t="n">
        <v>0</v>
      </c>
      <c r="L7781" s="15" t="n">
        <v>0</v>
      </c>
      <c r="M7781" s="15" t="n">
        <v>0</v>
      </c>
      <c r="N7781" s="12" t="n">
        <v>0</v>
      </c>
      <c r="O7781" s="12" t="n">
        <v>0</v>
      </c>
      <c r="P7781" s="12" t="n">
        <v>0</v>
      </c>
      <c r="Q7781" s="23" t="n">
        <f>M7781/H7781</f>
        <v>0</v>
      </c>
    </row>
    <row r="7782" ht="22.5" customHeight="1">
      <c r="A7782" s="32"/>
      <c r="B7782" s="20"/>
      <c r="C7782" s="13" t="n">
        <v>91399821</v>
      </c>
      <c r="D7782" s="13" t="s">
        <v>40</v>
      </c>
      <c r="E7782" s="13" t="s">
        <v>14</v>
      </c>
      <c r="F7782" s="13" t="s">
        <v>26</v>
      </c>
      <c r="G7782" s="21" t="n">
        <v>0.1</v>
      </c>
      <c r="H7782" s="13" t="n">
        <v>500</v>
      </c>
      <c r="I7782" s="21" t="n">
        <f>G7782*H7782*7</f>
        <v>350</v>
      </c>
      <c r="J7782" s="13" t="s">
        <v>128</v>
      </c>
      <c r="K7782" s="15" t="n">
        <v>56176</v>
      </c>
      <c r="L7782" s="15" t="n">
        <v>10938</v>
      </c>
      <c r="M7782" s="15" t="n">
        <v>492</v>
      </c>
      <c r="N7782" s="12" t="n">
        <v>0.01</v>
      </c>
      <c r="O7782" s="12" t="n">
        <v>0.13</v>
      </c>
      <c r="P7782" s="12" t="n">
        <v>64.68</v>
      </c>
      <c r="Q7782" s="23" t="n">
        <f>M7782/H7782</f>
        <v>0.984</v>
      </c>
    </row>
    <row r="7783" ht="22.5" customHeight="1">
      <c r="A7783" s="32"/>
      <c r="B7783" s="20"/>
      <c r="C7783" s="13" t="n">
        <v>8670368</v>
      </c>
      <c r="D7783" s="13" t="s">
        <v>16</v>
      </c>
      <c r="E7783" s="13" t="s">
        <v>11</v>
      </c>
      <c r="F7783" s="13" t="s">
        <v>30</v>
      </c>
      <c r="G7783" s="21" t="n">
        <v>0.12</v>
      </c>
      <c r="H7783" s="13" t="n">
        <v>100</v>
      </c>
      <c r="I7783" s="21" t="n">
        <f>G7783*H7783*7</f>
        <v>84</v>
      </c>
      <c r="J7783" s="13" t="s">
        <v>128</v>
      </c>
      <c r="K7783" s="15" t="n">
        <v>1524</v>
      </c>
      <c r="L7783" s="36" t="n">
        <v>130</v>
      </c>
      <c r="M7783" s="15" t="n">
        <v>1</v>
      </c>
      <c r="N7783" s="12" t="n">
        <v>0</v>
      </c>
      <c r="O7783" s="12" t="n">
        <v>0.4</v>
      </c>
      <c r="P7783" s="12" t="n">
        <v>0.4</v>
      </c>
      <c r="Q7783" s="23" t="n">
        <f>M7783/H7783</f>
        <v>0.01</v>
      </c>
    </row>
    <row r="7784" ht="22.5" customHeight="1">
      <c r="A7784" s="32"/>
      <c r="B7784" s="20"/>
      <c r="C7784" s="13" t="n">
        <v>10514860</v>
      </c>
      <c r="D7784" s="13" t="s">
        <v>44</v>
      </c>
      <c r="E7784" s="13" t="s">
        <v>14</v>
      </c>
      <c r="F7784" s="13" t="s">
        <v>15</v>
      </c>
      <c r="G7784" s="21" t="n">
        <v>0.7</v>
      </c>
      <c r="H7784" s="13" t="n">
        <v>200</v>
      </c>
      <c r="I7784" s="21" t="n">
        <f>G7784*H7784*7</f>
        <v>980</v>
      </c>
      <c r="J7784" s="13" t="s">
        <v>128</v>
      </c>
      <c r="K7784" s="15" t="n">
        <v>86493</v>
      </c>
      <c r="L7784" s="15" t="n">
        <v>20085</v>
      </c>
      <c r="M7784" s="15" t="n">
        <v>200</v>
      </c>
      <c r="N7784" s="12" t="n">
        <v>0.007</v>
      </c>
      <c r="O7784" s="12" t="n">
        <v>0.7</v>
      </c>
      <c r="P7784" s="12" t="n">
        <v>140</v>
      </c>
      <c r="Q7784" s="23" t="n">
        <f>M7784/H7784</f>
        <v>1</v>
      </c>
    </row>
    <row r="7785" ht="22.5" customHeight="1">
      <c r="A7785" s="32"/>
      <c r="B7785" s="20"/>
      <c r="C7785" s="13" t="n">
        <v>91532857</v>
      </c>
      <c r="D7785" s="13" t="s">
        <v>47</v>
      </c>
      <c r="E7785" s="13" t="s">
        <v>14</v>
      </c>
      <c r="F7785" s="13" t="s">
        <v>12</v>
      </c>
      <c r="G7785" s="21" t="n">
        <v>0.23</v>
      </c>
      <c r="H7785" s="13" t="n">
        <v>100</v>
      </c>
      <c r="I7785" s="21" t="n">
        <f>G7785*H7785*7</f>
        <v>161</v>
      </c>
      <c r="J7785" s="13" t="s">
        <v>128</v>
      </c>
      <c r="K7785" s="15" t="n">
        <v>12152</v>
      </c>
      <c r="L7785" s="15" t="n">
        <v>1329</v>
      </c>
      <c r="M7785" s="15" t="n">
        <v>56</v>
      </c>
      <c r="N7785" s="12" t="n">
        <v>0.007</v>
      </c>
      <c r="O7785" s="12" t="n">
        <v>0.174</v>
      </c>
      <c r="P7785" s="12" t="n">
        <v>9.7537</v>
      </c>
      <c r="Q7785" s="23" t="n">
        <f>M7785/H7785</f>
        <v>0.56</v>
      </c>
    </row>
    <row r="7786" ht="22.5" customHeight="1">
      <c r="A7786" s="32"/>
      <c r="B7786" s="20"/>
      <c r="C7786" s="13" t="n">
        <v>91534913</v>
      </c>
      <c r="D7786" s="13" t="s">
        <v>48</v>
      </c>
      <c r="E7786" s="13" t="s">
        <v>49</v>
      </c>
      <c r="F7786" s="13" t="s">
        <v>15</v>
      </c>
      <c r="G7786" s="21" t="n">
        <v>0.5</v>
      </c>
      <c r="H7786" s="13" t="n">
        <v>100</v>
      </c>
      <c r="I7786" s="21" t="n">
        <f>G7786*H7786*7</f>
        <v>350</v>
      </c>
      <c r="J7786" s="13" t="s">
        <v>128</v>
      </c>
      <c r="K7786" s="15" t="n">
        <v>33568</v>
      </c>
      <c r="L7786" s="15" t="n">
        <v>8626</v>
      </c>
      <c r="M7786" s="15" t="n">
        <v>7</v>
      </c>
      <c r="N7786" s="12" t="n">
        <v>0.001</v>
      </c>
      <c r="O7786" s="12" t="n">
        <v>1</v>
      </c>
      <c r="P7786" s="12" t="n">
        <v>7</v>
      </c>
      <c r="Q7786" s="23" t="n">
        <f>M7786/H7786</f>
        <v>0.07</v>
      </c>
    </row>
    <row r="7787" ht="22.5" customHeight="1">
      <c r="A7787" s="32"/>
      <c r="B7787" s="20"/>
      <c r="C7787" s="13" t="n">
        <v>91538336</v>
      </c>
      <c r="D7787" s="13" t="s">
        <v>98</v>
      </c>
      <c r="E7787" s="13" t="s">
        <v>32</v>
      </c>
      <c r="F7787" s="13" t="s">
        <v>15</v>
      </c>
      <c r="G7787" s="21" t="n">
        <v>0.25</v>
      </c>
      <c r="H7787" s="13" t="n">
        <v>100</v>
      </c>
      <c r="I7787" s="21" t="n">
        <f>G7787*H7787*7</f>
        <v>175</v>
      </c>
      <c r="J7787" s="13" t="s">
        <v>128</v>
      </c>
      <c r="K7787" s="15" t="n">
        <v>26814</v>
      </c>
      <c r="L7787" s="15" t="n">
        <v>1715</v>
      </c>
      <c r="M7787" s="15" t="n">
        <v>2</v>
      </c>
      <c r="N7787" s="12" t="n">
        <v>0.001</v>
      </c>
      <c r="O7787" s="12" t="n">
        <v>0.8</v>
      </c>
      <c r="P7787" s="12" t="n">
        <v>1.6</v>
      </c>
      <c r="Q7787" s="23" t="n">
        <f>M7787/H7787</f>
        <v>0.02</v>
      </c>
    </row>
    <row r="7788" ht="22.5" customHeight="1">
      <c r="A7788" s="32"/>
      <c r="B7788" s="20"/>
      <c r="C7788" s="13" t="n">
        <v>91533906</v>
      </c>
      <c r="D7788" s="13" t="s">
        <v>50</v>
      </c>
      <c r="E7788" s="13" t="s">
        <v>51</v>
      </c>
      <c r="F7788" s="13" t="s">
        <v>15</v>
      </c>
      <c r="G7788" s="21" t="n">
        <v>0.5</v>
      </c>
      <c r="H7788" s="13" t="n">
        <v>100</v>
      </c>
      <c r="I7788" s="21" t="n">
        <f>G7788*H7788*7</f>
        <v>350</v>
      </c>
      <c r="J7788" s="13" t="s">
        <v>128</v>
      </c>
      <c r="K7788" s="15" t="n">
        <v>18472</v>
      </c>
      <c r="L7788" s="15" t="n">
        <v>1733</v>
      </c>
      <c r="M7788" s="15" t="n">
        <v>5</v>
      </c>
      <c r="N7788" s="12" t="n">
        <v>0.003</v>
      </c>
      <c r="O7788" s="12" t="n">
        <v>1</v>
      </c>
      <c r="P7788" s="12" t="n">
        <v>5</v>
      </c>
      <c r="Q7788" s="23" t="n">
        <f>M7788/H7788</f>
        <v>0.05</v>
      </c>
    </row>
    <row r="7789" ht="22.5" customHeight="1">
      <c r="A7789" s="32"/>
      <c r="B7789" s="20"/>
      <c r="C7789" s="13" t="n">
        <v>91538334</v>
      </c>
      <c r="D7789" s="13" t="s">
        <v>98</v>
      </c>
      <c r="E7789" s="13" t="s">
        <v>18</v>
      </c>
      <c r="F7789" s="13" t="s">
        <v>15</v>
      </c>
      <c r="G7789" s="21" t="n">
        <v>0.5</v>
      </c>
      <c r="H7789" s="13" t="n">
        <v>100</v>
      </c>
      <c r="I7789" s="21" t="n">
        <f>G7789*H7789*7</f>
        <v>350</v>
      </c>
      <c r="J7789" s="13" t="s">
        <v>128</v>
      </c>
      <c r="K7789" s="15" t="n">
        <v>20546</v>
      </c>
      <c r="L7789" s="15" t="n">
        <v>2545</v>
      </c>
      <c r="M7789" s="15" t="n">
        <v>33</v>
      </c>
      <c r="N7789" s="12" t="n">
        <v>0.01</v>
      </c>
      <c r="O7789" s="12" t="n">
        <v>0.8</v>
      </c>
      <c r="P7789" s="12" t="n">
        <v>26.4</v>
      </c>
      <c r="Q7789" s="23" t="n">
        <f>M7789/H7789</f>
        <v>0.33</v>
      </c>
    </row>
    <row r="7790" ht="22.5" customHeight="1">
      <c r="A7790" s="32"/>
      <c r="B7790" s="20"/>
      <c r="C7790" s="13" t="n">
        <v>91545519</v>
      </c>
      <c r="D7790" s="13" t="s">
        <v>52</v>
      </c>
      <c r="E7790" s="13" t="s">
        <v>46</v>
      </c>
      <c r="F7790" s="13" t="s">
        <v>15</v>
      </c>
      <c r="G7790" s="21" t="n">
        <v>0.2</v>
      </c>
      <c r="H7790" s="13" t="n">
        <v>100</v>
      </c>
      <c r="I7790" s="21" t="n">
        <f>G7790*H7790*7</f>
        <v>140</v>
      </c>
      <c r="J7790" s="13" t="s">
        <v>128</v>
      </c>
      <c r="K7790" s="15" t="n">
        <v>21950</v>
      </c>
      <c r="L7790" s="15" t="n">
        <v>3439</v>
      </c>
      <c r="M7790" s="15" t="n">
        <v>50</v>
      </c>
      <c r="N7790" s="12" t="n">
        <v>0.003</v>
      </c>
      <c r="O7790" s="12" t="n">
        <v>0.199</v>
      </c>
      <c r="P7790" s="12" t="n">
        <v>9.94</v>
      </c>
      <c r="Q7790" s="23" t="n">
        <f>M7790/H7790</f>
        <v>0.5</v>
      </c>
    </row>
    <row r="7791" ht="22.5" customHeight="1">
      <c r="A7791" s="32"/>
      <c r="B7791" s="20"/>
      <c r="C7791" s="13" t="n">
        <v>91551388</v>
      </c>
      <c r="D7791" s="13" t="s">
        <v>53</v>
      </c>
      <c r="E7791" s="13" t="s">
        <v>54</v>
      </c>
      <c r="F7791" s="13" t="s">
        <v>12</v>
      </c>
      <c r="G7791" s="21" t="n">
        <v>0.5</v>
      </c>
      <c r="H7791" s="13" t="n">
        <v>50</v>
      </c>
      <c r="I7791" s="21" t="n">
        <f>G7791*H7791*7</f>
        <v>175</v>
      </c>
      <c r="J7791" s="13" t="s">
        <v>128</v>
      </c>
      <c r="K7791" s="15" t="n">
        <v>1967</v>
      </c>
      <c r="L7791" s="15" t="n">
        <v>817</v>
      </c>
      <c r="M7791" s="15" t="n">
        <v>40</v>
      </c>
      <c r="N7791" s="12" t="n">
        <v>0.035</v>
      </c>
      <c r="O7791" s="12" t="n">
        <v>0.709</v>
      </c>
      <c r="P7791" s="12" t="n">
        <v>28.3657</v>
      </c>
      <c r="Q7791" s="23" t="n">
        <f>M7791/H7791</f>
        <v>0.8</v>
      </c>
    </row>
    <row r="7792" ht="22.5" customHeight="1">
      <c r="A7792" s="32"/>
      <c r="B7792" s="20"/>
      <c r="C7792" s="13" t="n">
        <v>91550293</v>
      </c>
      <c r="D7792" s="13" t="s">
        <v>55</v>
      </c>
      <c r="E7792" s="13" t="s">
        <v>56</v>
      </c>
      <c r="F7792" s="13" t="s">
        <v>15</v>
      </c>
      <c r="G7792" s="21" t="n">
        <v>0.35</v>
      </c>
      <c r="H7792" s="13" t="n">
        <v>66</v>
      </c>
      <c r="I7792" s="21" t="n">
        <f>G7792*H7792*7</f>
        <v>161.7</v>
      </c>
      <c r="J7792" s="13" t="s">
        <v>128</v>
      </c>
      <c r="K7792" s="15" t="n">
        <v>41615</v>
      </c>
      <c r="L7792" s="15" t="n">
        <v>7095</v>
      </c>
      <c r="M7792" s="15" t="n">
        <v>35</v>
      </c>
      <c r="N7792" s="12" t="n">
        <v>0.002</v>
      </c>
      <c r="O7792" s="12" t="n">
        <v>0.35</v>
      </c>
      <c r="P7792" s="12" t="n">
        <v>12.25</v>
      </c>
      <c r="Q7792" s="23" t="n">
        <f>M7792/H7792</f>
        <v>0.53030303030303</v>
      </c>
    </row>
    <row r="7793" ht="22.5" customHeight="1">
      <c r="A7793" s="32"/>
      <c r="B7793" s="20"/>
      <c r="C7793" s="13" t="n">
        <v>91550294</v>
      </c>
      <c r="D7793" s="13" t="s">
        <v>96</v>
      </c>
      <c r="E7793" s="13" t="s">
        <v>54</v>
      </c>
      <c r="F7793" s="13" t="s">
        <v>15</v>
      </c>
      <c r="G7793" s="21" t="n">
        <v>0.8</v>
      </c>
      <c r="H7793" s="13" t="n">
        <v>30</v>
      </c>
      <c r="I7793" s="21" t="n">
        <f>G7793*H7793*7</f>
        <v>168</v>
      </c>
      <c r="J7793" s="13" t="s">
        <v>128</v>
      </c>
      <c r="K7793" s="15" t="n">
        <v>4898</v>
      </c>
      <c r="L7793" s="15" t="n">
        <v>39</v>
      </c>
      <c r="M7793" s="15" t="n">
        <v>2</v>
      </c>
      <c r="N7793" s="12" t="n">
        <v>0.041</v>
      </c>
      <c r="O7793" s="12" t="n">
        <v>0.8</v>
      </c>
      <c r="P7793" s="12" t="n">
        <v>1.6</v>
      </c>
      <c r="Q7793" s="23" t="n">
        <f>M7793/H7793</f>
        <v>0.0666666666666667</v>
      </c>
    </row>
    <row r="7794" ht="22.5" customHeight="1">
      <c r="A7794" s="32"/>
      <c r="B7794" s="20"/>
      <c r="C7794" s="13" t="n">
        <v>9333145</v>
      </c>
      <c r="D7794" s="13" t="s">
        <v>57</v>
      </c>
      <c r="E7794" s="13" t="s">
        <v>14</v>
      </c>
      <c r="F7794" s="13" t="s">
        <v>26</v>
      </c>
      <c r="G7794" s="21" t="n">
        <v>0.38</v>
      </c>
      <c r="H7794" s="13" t="n">
        <v>200</v>
      </c>
      <c r="I7794" s="21" t="n">
        <f>G7794*H7794*7</f>
        <v>532</v>
      </c>
      <c r="J7794" s="13" t="s">
        <v>128</v>
      </c>
      <c r="K7794" s="15" t="n">
        <v>823084</v>
      </c>
      <c r="L7794" s="15" t="n">
        <v>7108</v>
      </c>
      <c r="M7794" s="15" t="n">
        <v>132</v>
      </c>
      <c r="N7794" s="12" t="n">
        <v>0.01</v>
      </c>
      <c r="O7794" s="12" t="n">
        <v>0.27</v>
      </c>
      <c r="P7794" s="12" t="n">
        <v>36.23</v>
      </c>
      <c r="Q7794" s="23" t="n">
        <f>M7794/H7794</f>
        <v>0.66</v>
      </c>
    </row>
    <row r="7795" ht="22.5" customHeight="1">
      <c r="A7795" s="32"/>
      <c r="B7795" s="20"/>
      <c r="C7795" s="13" t="n">
        <v>91555309</v>
      </c>
      <c r="D7795" s="13" t="s">
        <v>52</v>
      </c>
      <c r="E7795" s="13" t="s">
        <v>36</v>
      </c>
      <c r="F7795" s="13" t="s">
        <v>15</v>
      </c>
      <c r="G7795" s="21" t="n">
        <v>1</v>
      </c>
      <c r="H7795" s="13" t="n">
        <v>50</v>
      </c>
      <c r="I7795" s="21" t="n">
        <f>G7795*H7795*7</f>
        <v>350</v>
      </c>
      <c r="J7795" s="13" t="s">
        <v>128</v>
      </c>
      <c r="K7795" s="15" t="n">
        <v>75</v>
      </c>
      <c r="L7795" s="15" t="n">
        <v>39</v>
      </c>
      <c r="M7795" s="15" t="n">
        <v>0</v>
      </c>
      <c r="N7795" s="12" t="n">
        <v>0</v>
      </c>
      <c r="O7795" s="12" t="n">
        <v>0</v>
      </c>
      <c r="P7795" s="12" t="n">
        <v>0</v>
      </c>
      <c r="Q7795" s="23" t="n">
        <f>M7795/H7795</f>
        <v>0</v>
      </c>
    </row>
    <row r="7796" ht="22.5" customHeight="1">
      <c r="A7796" s="32"/>
      <c r="B7796" s="20"/>
      <c r="C7796" s="13" t="n">
        <v>91554853</v>
      </c>
      <c r="D7796" s="13" t="s">
        <v>52</v>
      </c>
      <c r="E7796" s="13" t="s">
        <v>36</v>
      </c>
      <c r="F7796" s="13" t="s">
        <v>21</v>
      </c>
      <c r="G7796" s="21" t="n">
        <v>0.1</v>
      </c>
      <c r="H7796" s="13" t="n">
        <v>200</v>
      </c>
      <c r="I7796" s="21" t="n">
        <f>G7796*H7796*7</f>
        <v>140</v>
      </c>
      <c r="J7796" s="13" t="s">
        <v>128</v>
      </c>
      <c r="K7796" s="17" t="n">
        <v>40048</v>
      </c>
      <c r="L7796" s="15" t="n">
        <v>345</v>
      </c>
      <c r="M7796" s="17" t="n">
        <v>1</v>
      </c>
      <c r="N7796" s="12" t="n">
        <v>0</v>
      </c>
      <c r="O7796" s="12" t="n">
        <v>0.3</v>
      </c>
      <c r="P7796" s="12" t="n">
        <v>0.3</v>
      </c>
      <c r="Q7796" s="23" t="n">
        <f>M7796/H7796</f>
        <v>0.005</v>
      </c>
    </row>
    <row r="7797" ht="22.5" customHeight="1">
      <c r="A7797" s="32"/>
      <c r="B7797" s="20"/>
      <c r="C7797" s="13" t="n">
        <v>91557347</v>
      </c>
      <c r="D7797" s="13" t="s">
        <v>58</v>
      </c>
      <c r="E7797" s="13" t="s">
        <v>14</v>
      </c>
      <c r="F7797" s="13" t="s">
        <v>15</v>
      </c>
      <c r="G7797" s="21" t="n">
        <v>0.5</v>
      </c>
      <c r="H7797" s="13" t="n">
        <v>50</v>
      </c>
      <c r="I7797" s="21" t="n">
        <f>G7797*H7797*7</f>
        <v>175</v>
      </c>
      <c r="J7797" s="13" t="s">
        <v>128</v>
      </c>
      <c r="K7797" s="15" t="n">
        <v>39222</v>
      </c>
      <c r="L7797" s="15" t="n">
        <v>504</v>
      </c>
      <c r="M7797" s="15" t="n">
        <v>2</v>
      </c>
      <c r="N7797" s="12" t="n">
        <v>0.002</v>
      </c>
      <c r="O7797" s="12" t="n">
        <v>0.5</v>
      </c>
      <c r="P7797" s="12" t="n">
        <v>1</v>
      </c>
      <c r="Q7797" s="23" t="n">
        <f>M7797/H7797</f>
        <v>0.04</v>
      </c>
    </row>
    <row r="7798" ht="22.5" customHeight="1">
      <c r="A7798" s="32"/>
      <c r="B7798" s="20"/>
      <c r="C7798" s="13" t="n">
        <v>91557160</v>
      </c>
      <c r="D7798" s="13" t="s">
        <v>100</v>
      </c>
      <c r="E7798" s="13" t="s">
        <v>11</v>
      </c>
      <c r="F7798" s="13" t="s">
        <v>15</v>
      </c>
      <c r="G7798" s="21" t="n">
        <v>0.15</v>
      </c>
      <c r="H7798" s="13" t="n">
        <v>100</v>
      </c>
      <c r="I7798" s="21" t="n">
        <f>G7798*H7798*7</f>
        <v>105</v>
      </c>
      <c r="J7798" s="13" t="s">
        <v>128</v>
      </c>
      <c r="K7798" s="15" t="n">
        <v>37204</v>
      </c>
      <c r="L7798" s="15" t="n">
        <v>1449</v>
      </c>
      <c r="M7798" s="15" t="n">
        <v>0</v>
      </c>
      <c r="N7798" s="12" t="n">
        <v>0</v>
      </c>
      <c r="O7798" s="12" t="n">
        <v>0</v>
      </c>
      <c r="P7798" s="12" t="n">
        <v>0</v>
      </c>
      <c r="Q7798" s="23" t="n">
        <f>M7798/H7798</f>
        <v>0</v>
      </c>
    </row>
    <row r="7799" ht="22.5" customHeight="1">
      <c r="A7799" s="32"/>
      <c r="B7799" s="20"/>
      <c r="C7799" s="13" t="n">
        <v>9298539</v>
      </c>
      <c r="D7799" s="13" t="s">
        <v>57</v>
      </c>
      <c r="E7799" s="13" t="s">
        <v>14</v>
      </c>
      <c r="F7799" s="13" t="s">
        <v>15</v>
      </c>
      <c r="G7799" s="21" t="n">
        <v>0.38</v>
      </c>
      <c r="H7799" s="13" t="n">
        <v>100</v>
      </c>
      <c r="I7799" s="21" t="n">
        <f>G7799*H7799*7</f>
        <v>266</v>
      </c>
      <c r="J7799" s="13" t="s">
        <v>128</v>
      </c>
      <c r="K7799" s="15" t="n">
        <v>1251241</v>
      </c>
      <c r="L7799" s="15" t="n">
        <v>81509</v>
      </c>
      <c r="M7799" s="15" t="n">
        <v>100</v>
      </c>
      <c r="N7799" s="12" t="n">
        <v>0</v>
      </c>
      <c r="O7799" s="12" t="n">
        <v>0.38</v>
      </c>
      <c r="P7799" s="12" t="n">
        <v>38</v>
      </c>
      <c r="Q7799" s="23" t="n">
        <f>M7799/H7799</f>
        <v>1</v>
      </c>
    </row>
    <row r="7800" ht="22.5" customHeight="1">
      <c r="A7800" s="32"/>
      <c r="B7800" s="51" t="s">
        <v>137</v>
      </c>
      <c r="C7800" s="13" t="n">
        <v>91399439</v>
      </c>
      <c r="D7800" s="13" t="s">
        <v>69</v>
      </c>
      <c r="E7800" s="13" t="s">
        <v>42</v>
      </c>
      <c r="F7800" s="13" t="s">
        <v>15</v>
      </c>
      <c r="G7800" s="21" t="n">
        <v>0.1</v>
      </c>
      <c r="H7800" s="13" t="n">
        <v>200</v>
      </c>
      <c r="I7800" s="21" t="n">
        <f>G7800*H7800*7</f>
        <v>140</v>
      </c>
      <c r="J7800" s="13" t="s">
        <v>128</v>
      </c>
      <c r="K7800" s="17" t="n">
        <v>122446</v>
      </c>
      <c r="L7800" s="15" t="n">
        <v>8513</v>
      </c>
      <c r="M7800" s="17" t="n">
        <v>46</v>
      </c>
      <c r="N7800" s="12" t="n">
        <v>0.001</v>
      </c>
      <c r="O7800" s="12" t="n">
        <v>0.1</v>
      </c>
      <c r="P7800" s="12" t="n">
        <v>4.6</v>
      </c>
      <c r="Q7800" s="23" t="n">
        <f>M7800/H7800</f>
        <v>0.23</v>
      </c>
    </row>
    <row r="7801" ht="22.5" customHeight="1">
      <c r="A7801" s="32"/>
      <c r="B7801" s="20"/>
      <c r="C7801" s="13" t="n">
        <v>91399437</v>
      </c>
      <c r="D7801" s="13" t="s">
        <v>70</v>
      </c>
      <c r="E7801" s="13" t="s">
        <v>71</v>
      </c>
      <c r="F7801" s="13" t="s">
        <v>15</v>
      </c>
      <c r="G7801" s="21" t="n">
        <v>0.15</v>
      </c>
      <c r="H7801" s="13" t="n">
        <v>50</v>
      </c>
      <c r="I7801" s="21" t="n">
        <f>G7801*H7801*7</f>
        <v>52.5</v>
      </c>
      <c r="J7801" s="13" t="s">
        <v>128</v>
      </c>
      <c r="K7801" s="17" t="n">
        <v>11962</v>
      </c>
      <c r="L7801" s="15" t="n">
        <v>3791</v>
      </c>
      <c r="M7801" s="17" t="n">
        <v>50</v>
      </c>
      <c r="N7801" s="12" t="n">
        <v>0.002</v>
      </c>
      <c r="O7801" s="12" t="n">
        <v>0.15</v>
      </c>
      <c r="P7801" s="12" t="n">
        <v>7.5</v>
      </c>
      <c r="Q7801" s="23" t="n">
        <f>M7801/H7801</f>
        <v>1</v>
      </c>
    </row>
    <row r="7802" ht="22.5" customHeight="1">
      <c r="A7802" s="32"/>
      <c r="B7802" s="20"/>
      <c r="C7802" s="13" t="n">
        <v>5556054</v>
      </c>
      <c r="D7802" s="13" t="s">
        <v>72</v>
      </c>
      <c r="E7802" s="13" t="s">
        <v>36</v>
      </c>
      <c r="F7802" s="13" t="s">
        <v>15</v>
      </c>
      <c r="G7802" s="21" t="n">
        <v>0.8</v>
      </c>
      <c r="H7802" s="13" t="n">
        <v>100</v>
      </c>
      <c r="I7802" s="21" t="n">
        <f>G7802*H7802*7</f>
        <v>560</v>
      </c>
      <c r="J7802" s="13" t="s">
        <v>128</v>
      </c>
      <c r="K7802" s="17" t="n">
        <v>22678</v>
      </c>
      <c r="L7802" s="15" t="n">
        <v>979</v>
      </c>
      <c r="M7802" s="17" t="n">
        <v>3</v>
      </c>
      <c r="N7802" s="12" t="n">
        <v>0.005</v>
      </c>
      <c r="O7802" s="12" t="n">
        <v>1.66</v>
      </c>
      <c r="P7802" s="12" t="n">
        <v>4.98</v>
      </c>
      <c r="Q7802" s="23" t="n">
        <f>M7802/H7802</f>
        <v>0.03</v>
      </c>
    </row>
    <row r="7803" ht="22.5" customHeight="1">
      <c r="A7803" s="32"/>
      <c r="B7803" s="20"/>
      <c r="C7803" s="13" t="n">
        <v>8628042</v>
      </c>
      <c r="D7803" s="13" t="s">
        <v>28</v>
      </c>
      <c r="E7803" s="13" t="s">
        <v>14</v>
      </c>
      <c r="F7803" s="13" t="s">
        <v>26</v>
      </c>
      <c r="G7803" s="21" t="n">
        <v>0.48</v>
      </c>
      <c r="H7803" s="13" t="n">
        <v>500</v>
      </c>
      <c r="I7803" s="21" t="n">
        <f>G7803*H7803*7</f>
        <v>1680</v>
      </c>
      <c r="J7803" s="13" t="s">
        <v>128</v>
      </c>
      <c r="K7803" s="17" t="n">
        <v>280712</v>
      </c>
      <c r="L7803" s="15" t="n">
        <v>20744</v>
      </c>
      <c r="M7803" s="17" t="n">
        <v>654</v>
      </c>
      <c r="N7803" s="12" t="n">
        <v>0.02</v>
      </c>
      <c r="O7803" s="12" t="n">
        <v>0.56</v>
      </c>
      <c r="P7803" s="12" t="n">
        <v>368.49</v>
      </c>
      <c r="Q7803" s="23" t="n">
        <f>M7803/H7803</f>
        <v>1.308</v>
      </c>
    </row>
    <row r="7804" ht="22.5" customHeight="1">
      <c r="A7804" s="32"/>
      <c r="B7804" s="20"/>
      <c r="C7804" s="13" t="n">
        <v>9297014</v>
      </c>
      <c r="D7804" s="13" t="s">
        <v>13</v>
      </c>
      <c r="E7804" s="13" t="s">
        <v>14</v>
      </c>
      <c r="F7804" s="13" t="s">
        <v>26</v>
      </c>
      <c r="G7804" s="21" t="n">
        <v>0.19</v>
      </c>
      <c r="H7804" s="13" t="n">
        <v>300</v>
      </c>
      <c r="I7804" s="21" t="n">
        <f>G7804*H7804*7</f>
        <v>399</v>
      </c>
      <c r="J7804" s="13" t="s">
        <v>128</v>
      </c>
      <c r="K7804" s="17" t="n">
        <v>77712</v>
      </c>
      <c r="L7804" s="15" t="n">
        <v>1222</v>
      </c>
      <c r="M7804" s="17" t="n">
        <v>98</v>
      </c>
      <c r="N7804" s="12" t="n">
        <v>0.01</v>
      </c>
      <c r="O7804" s="12" t="n">
        <v>0.07</v>
      </c>
      <c r="P7804" s="12" t="n">
        <v>6.62</v>
      </c>
      <c r="Q7804" s="23" t="n">
        <f>M7804/H7804</f>
        <v>0.326666666666667</v>
      </c>
    </row>
    <row r="7805" ht="22.5" customHeight="1">
      <c r="A7805" s="32"/>
      <c r="B7805" s="20"/>
      <c r="C7805" s="13" t="n">
        <v>7815836</v>
      </c>
      <c r="D7805" s="13" t="s">
        <v>73</v>
      </c>
      <c r="E7805" s="13" t="s">
        <v>36</v>
      </c>
      <c r="F7805" s="13" t="s">
        <v>15</v>
      </c>
      <c r="G7805" s="21" t="n">
        <v>0.08</v>
      </c>
      <c r="H7805" s="13" t="n">
        <v>12000</v>
      </c>
      <c r="I7805" s="21" t="n">
        <f>G7805*H7805*7</f>
        <v>6720</v>
      </c>
      <c r="J7805" s="13" t="s">
        <v>128</v>
      </c>
      <c r="K7805" s="17" t="n">
        <v>370753</v>
      </c>
      <c r="L7805" s="15" t="n">
        <v>86007</v>
      </c>
      <c r="M7805" s="17" t="n">
        <v>3481</v>
      </c>
      <c r="N7805" s="12" t="n">
        <v>0.004</v>
      </c>
      <c r="O7805" s="12" t="n">
        <v>0.107</v>
      </c>
      <c r="P7805" s="12" t="n">
        <v>373.51</v>
      </c>
      <c r="Q7805" s="23" t="n">
        <f>M7805/H7805</f>
        <v>0.290083333333333</v>
      </c>
    </row>
    <row r="7806" ht="22.5" customHeight="1">
      <c r="A7806" s="32"/>
      <c r="B7806" s="20"/>
      <c r="C7806" s="13" t="n">
        <v>9751142</v>
      </c>
      <c r="D7806" s="13" t="s">
        <v>101</v>
      </c>
      <c r="E7806" s="13" t="s">
        <v>11</v>
      </c>
      <c r="F7806" s="13" t="s">
        <v>30</v>
      </c>
      <c r="G7806" s="21" t="n">
        <v>0.3</v>
      </c>
      <c r="H7806" s="13" t="n">
        <v>170</v>
      </c>
      <c r="I7806" s="21" t="n">
        <f>G7806*H7806*7</f>
        <v>357</v>
      </c>
      <c r="J7806" s="13" t="s">
        <v>128</v>
      </c>
      <c r="K7806" s="17" t="n">
        <v>5029</v>
      </c>
      <c r="L7806" s="15" t="n">
        <v>532</v>
      </c>
      <c r="M7806" s="17" t="n">
        <v>1</v>
      </c>
      <c r="N7806" s="12" t="n">
        <v>0</v>
      </c>
      <c r="O7806" s="12" t="n">
        <v>1.76</v>
      </c>
      <c r="P7806" s="12" t="n">
        <v>1.76</v>
      </c>
      <c r="Q7806" s="23" t="n">
        <f>M7806/H7806</f>
        <v>0.00588235294117647</v>
      </c>
    </row>
    <row r="7807" ht="22.5" customHeight="1">
      <c r="A7807" s="32"/>
      <c r="B7807" s="20"/>
      <c r="C7807" s="13" t="n">
        <v>8312006</v>
      </c>
      <c r="D7807" s="13" t="s">
        <v>92</v>
      </c>
      <c r="E7807" s="13" t="s">
        <v>14</v>
      </c>
      <c r="F7807" s="13" t="s">
        <v>15</v>
      </c>
      <c r="G7807" s="21" t="n">
        <v>0.12</v>
      </c>
      <c r="H7807" s="13" t="n">
        <v>50</v>
      </c>
      <c r="I7807" s="21" t="n">
        <f>G7807*H7807*7</f>
        <v>42</v>
      </c>
      <c r="J7807" s="13" t="s">
        <v>128</v>
      </c>
      <c r="K7807" s="17" t="n">
        <v>13266</v>
      </c>
      <c r="L7807" s="17" t="n">
        <v>2474</v>
      </c>
      <c r="M7807" s="17" t="n">
        <v>17</v>
      </c>
      <c r="N7807" s="12" t="n">
        <v>0.001</v>
      </c>
      <c r="O7807" s="12" t="n">
        <v>0.12</v>
      </c>
      <c r="P7807" s="12" t="n">
        <v>2.04</v>
      </c>
      <c r="Q7807" s="23" t="n">
        <f>M7807/H7807</f>
        <v>0.34</v>
      </c>
    </row>
    <row r="7808" ht="22.5" customHeight="1">
      <c r="A7808" s="32"/>
      <c r="B7808" s="20"/>
      <c r="C7808" s="13" t="n">
        <v>91467820</v>
      </c>
      <c r="D7808" s="13" t="s">
        <v>74</v>
      </c>
      <c r="E7808" s="13" t="s">
        <v>36</v>
      </c>
      <c r="F7808" s="13" t="s">
        <v>15</v>
      </c>
      <c r="G7808" s="21" t="n">
        <v>0.1</v>
      </c>
      <c r="H7808" s="13" t="n">
        <v>300</v>
      </c>
      <c r="I7808" s="21" t="n">
        <f>G7808*H7808*7</f>
        <v>210</v>
      </c>
      <c r="J7808" s="13" t="s">
        <v>128</v>
      </c>
      <c r="K7808" s="17" t="n">
        <v>192644</v>
      </c>
      <c r="L7808" s="15" t="n">
        <v>53295</v>
      </c>
      <c r="M7808" s="17" t="n">
        <v>200</v>
      </c>
      <c r="N7808" s="12" t="n">
        <v>0</v>
      </c>
      <c r="O7808" s="12" t="n">
        <v>0.1</v>
      </c>
      <c r="P7808" s="12" t="n">
        <v>20</v>
      </c>
      <c r="Q7808" s="23" t="n">
        <f>M7808/H7808</f>
        <v>0.666666666666667</v>
      </c>
    </row>
    <row r="7809" ht="22.5" customHeight="1">
      <c r="A7809" s="32"/>
      <c r="B7809" s="20"/>
      <c r="C7809" s="13" t="n">
        <v>91467821</v>
      </c>
      <c r="D7809" s="13" t="s">
        <v>74</v>
      </c>
      <c r="E7809" s="13" t="s">
        <v>17</v>
      </c>
      <c r="F7809" s="13" t="s">
        <v>15</v>
      </c>
      <c r="G7809" s="21" t="n">
        <v>0.17</v>
      </c>
      <c r="H7809" s="13" t="n">
        <v>100</v>
      </c>
      <c r="I7809" s="21" t="n">
        <f>G7809*H7809*7</f>
        <v>119</v>
      </c>
      <c r="J7809" s="13" t="s">
        <v>128</v>
      </c>
      <c r="K7809" s="17" t="n">
        <v>80000</v>
      </c>
      <c r="L7809" s="15" t="n">
        <v>17420</v>
      </c>
      <c r="M7809" s="17" t="n">
        <v>100</v>
      </c>
      <c r="N7809" s="12" t="n">
        <v>0.001</v>
      </c>
      <c r="O7809" s="12" t="n">
        <v>0.17</v>
      </c>
      <c r="P7809" s="12" t="n">
        <v>17</v>
      </c>
      <c r="Q7809" s="23" t="n">
        <f>M7809/H7809</f>
        <v>1</v>
      </c>
    </row>
    <row r="7810" ht="22.5" customHeight="1">
      <c r="A7810" s="32"/>
      <c r="B7810" s="20"/>
      <c r="C7810" s="13" t="n">
        <v>10295313</v>
      </c>
      <c r="D7810" s="13" t="s">
        <v>92</v>
      </c>
      <c r="E7810" s="13" t="s">
        <v>14</v>
      </c>
      <c r="F7810" s="13" t="s">
        <v>15</v>
      </c>
      <c r="G7810" s="21" t="n">
        <v>3</v>
      </c>
      <c r="H7810" s="13" t="n">
        <v>100</v>
      </c>
      <c r="I7810" s="21" t="n">
        <f>G7810*H7810*7</f>
        <v>2100</v>
      </c>
      <c r="J7810" s="13" t="s">
        <v>128</v>
      </c>
      <c r="K7810" s="17" t="n">
        <v>1379</v>
      </c>
      <c r="L7810" s="17" t="n">
        <v>2</v>
      </c>
      <c r="M7810" s="17" t="n">
        <v>0</v>
      </c>
      <c r="N7810" s="12" t="n">
        <v>0</v>
      </c>
      <c r="O7810" s="12" t="n">
        <v>0</v>
      </c>
      <c r="P7810" s="12" t="n">
        <v>0</v>
      </c>
      <c r="Q7810" s="23" t="n">
        <f>M7810/H7810</f>
        <v>0</v>
      </c>
    </row>
    <row r="7811" ht="22.5" customHeight="1">
      <c r="A7811" s="32"/>
      <c r="B7811" s="20"/>
      <c r="C7811" s="13" t="n">
        <v>91496145</v>
      </c>
      <c r="D7811" s="13" t="s">
        <v>74</v>
      </c>
      <c r="E7811" s="13" t="s">
        <v>71</v>
      </c>
      <c r="F7811" s="13" t="s">
        <v>15</v>
      </c>
      <c r="G7811" s="21" t="n">
        <v>0.14</v>
      </c>
      <c r="H7811" s="13" t="n">
        <v>50</v>
      </c>
      <c r="I7811" s="21" t="n">
        <f>G7811*H7811*7</f>
        <v>49</v>
      </c>
      <c r="J7811" s="13" t="s">
        <v>128</v>
      </c>
      <c r="K7811" s="17" t="n">
        <v>54573</v>
      </c>
      <c r="L7811" s="17" t="n">
        <v>12775</v>
      </c>
      <c r="M7811" s="17" t="n">
        <v>50</v>
      </c>
      <c r="N7811" s="12" t="n">
        <v>0.001</v>
      </c>
      <c r="O7811" s="12" t="n">
        <v>0.15</v>
      </c>
      <c r="P7811" s="12" t="n">
        <v>7.5</v>
      </c>
      <c r="Q7811" s="23" t="n">
        <f>M7811/H7811</f>
        <v>1</v>
      </c>
    </row>
    <row r="7812" ht="22.5" customHeight="1">
      <c r="A7812" s="32"/>
      <c r="B7812" s="20"/>
      <c r="C7812" s="13" t="n">
        <v>91496146</v>
      </c>
      <c r="D7812" s="13" t="s">
        <v>74</v>
      </c>
      <c r="E7812" s="13" t="s">
        <v>46</v>
      </c>
      <c r="F7812" s="13" t="s">
        <v>15</v>
      </c>
      <c r="G7812" s="21" t="n">
        <v>0.14</v>
      </c>
      <c r="H7812" s="13" t="n">
        <v>200</v>
      </c>
      <c r="I7812" s="21" t="n">
        <f>G7812*H7812*7</f>
        <v>196</v>
      </c>
      <c r="J7812" s="13" t="s">
        <v>128</v>
      </c>
      <c r="K7812" s="17" t="n">
        <v>37236</v>
      </c>
      <c r="L7812" s="17" t="n">
        <v>15510</v>
      </c>
      <c r="M7812" s="17" t="n">
        <v>200</v>
      </c>
      <c r="N7812" s="12" t="n">
        <v>0.002</v>
      </c>
      <c r="O7812" s="12" t="n">
        <v>0.14</v>
      </c>
      <c r="P7812" s="12" t="n">
        <v>28</v>
      </c>
      <c r="Q7812" s="23" t="n">
        <f>M7812/H7812</f>
        <v>1</v>
      </c>
    </row>
    <row r="7813" ht="22.5" customHeight="1">
      <c r="A7813" s="32"/>
      <c r="B7813" s="20"/>
      <c r="C7813" s="13" t="n">
        <v>91496147</v>
      </c>
      <c r="D7813" s="13" t="s">
        <v>74</v>
      </c>
      <c r="E7813" s="13" t="s">
        <v>11</v>
      </c>
      <c r="F7813" s="13" t="s">
        <v>15</v>
      </c>
      <c r="G7813" s="21" t="n">
        <v>0.14</v>
      </c>
      <c r="H7813" s="13" t="n">
        <v>150</v>
      </c>
      <c r="I7813" s="21" t="n">
        <f>G7813*H7813*7</f>
        <v>147</v>
      </c>
      <c r="J7813" s="13" t="s">
        <v>128</v>
      </c>
      <c r="K7813" s="17" t="n">
        <v>43210</v>
      </c>
      <c r="L7813" s="15" t="n">
        <v>9867</v>
      </c>
      <c r="M7813" s="17" t="n">
        <v>134</v>
      </c>
      <c r="N7813" s="12" t="n">
        <v>0.002</v>
      </c>
      <c r="O7813" s="12" t="n">
        <v>0.13</v>
      </c>
      <c r="P7813" s="12" t="n">
        <v>17.42</v>
      </c>
      <c r="Q7813" s="23" t="n">
        <f>M7813/H7813</f>
        <v>0.893333333333333</v>
      </c>
    </row>
    <row r="7814" ht="22.5" customHeight="1">
      <c r="A7814" s="32"/>
      <c r="B7814" s="20"/>
      <c r="C7814" s="13" t="n">
        <v>91496148</v>
      </c>
      <c r="D7814" s="13" t="s">
        <v>74</v>
      </c>
      <c r="E7814" s="13" t="s">
        <v>14</v>
      </c>
      <c r="F7814" s="13" t="s">
        <v>15</v>
      </c>
      <c r="G7814" s="21" t="n">
        <v>0.15</v>
      </c>
      <c r="H7814" s="13" t="n">
        <v>200</v>
      </c>
      <c r="I7814" s="21" t="n">
        <f>G7814*H7814*7</f>
        <v>210</v>
      </c>
      <c r="J7814" s="13" t="s">
        <v>128</v>
      </c>
      <c r="K7814" s="17" t="n">
        <v>58416</v>
      </c>
      <c r="L7814" s="17" t="n">
        <v>20257</v>
      </c>
      <c r="M7814" s="17" t="n">
        <v>160</v>
      </c>
      <c r="N7814" s="12" t="n">
        <v>0.001</v>
      </c>
      <c r="O7814" s="12" t="n">
        <v>0.15</v>
      </c>
      <c r="P7814" s="12" t="n">
        <v>24</v>
      </c>
      <c r="Q7814" s="23" t="n">
        <f>M7814/H7814</f>
        <v>0.8</v>
      </c>
    </row>
    <row r="7815" ht="22.5" customHeight="1">
      <c r="A7815" s="32"/>
      <c r="B7815" s="20"/>
      <c r="C7815" s="13" t="n">
        <v>10765365</v>
      </c>
      <c r="D7815" s="13" t="s">
        <v>75</v>
      </c>
      <c r="E7815" s="13" t="s">
        <v>71</v>
      </c>
      <c r="F7815" s="13" t="s">
        <v>15</v>
      </c>
      <c r="G7815" s="21" t="n">
        <v>0.19</v>
      </c>
      <c r="H7815" s="13" t="n">
        <v>100</v>
      </c>
      <c r="I7815" s="21" t="n">
        <f>G7815*H7815*7</f>
        <v>133</v>
      </c>
      <c r="J7815" s="13" t="s">
        <v>128</v>
      </c>
      <c r="K7815" s="17" t="n">
        <v>151564</v>
      </c>
      <c r="L7815" s="15" t="n">
        <v>1843</v>
      </c>
      <c r="M7815" s="17" t="n">
        <v>73</v>
      </c>
      <c r="N7815" s="12" t="n">
        <v>0.007</v>
      </c>
      <c r="O7815" s="12" t="n">
        <v>0.183</v>
      </c>
      <c r="P7815" s="12" t="n">
        <v>13.35</v>
      </c>
      <c r="Q7815" s="23" t="n">
        <f>M7815/H7815</f>
        <v>0.73</v>
      </c>
    </row>
    <row r="7816" ht="22.5" customHeight="1">
      <c r="A7816" s="32"/>
      <c r="B7816" s="20"/>
      <c r="C7816" s="13" t="n">
        <v>11079953</v>
      </c>
      <c r="D7816" s="13" t="s">
        <v>72</v>
      </c>
      <c r="E7816" s="13" t="s">
        <v>36</v>
      </c>
      <c r="F7816" s="13" t="s">
        <v>15</v>
      </c>
      <c r="G7816" s="21" t="n">
        <v>0.8</v>
      </c>
      <c r="H7816" s="13" t="n">
        <v>100</v>
      </c>
      <c r="I7816" s="21" t="n">
        <f>G7816*H7816*7</f>
        <v>560</v>
      </c>
      <c r="J7816" s="13" t="s">
        <v>128</v>
      </c>
      <c r="K7816" s="17" t="n">
        <v>18</v>
      </c>
      <c r="L7816" s="17" t="n">
        <v>4</v>
      </c>
      <c r="M7816" s="17" t="n">
        <v>0</v>
      </c>
      <c r="N7816" s="12" t="n">
        <v>0</v>
      </c>
      <c r="O7816" s="12" t="n">
        <v>0</v>
      </c>
      <c r="P7816" s="12" t="n">
        <v>0</v>
      </c>
      <c r="Q7816" s="23" t="n">
        <f>M7816/H7816</f>
        <v>0</v>
      </c>
    </row>
    <row r="7817" ht="22.5" customHeight="1">
      <c r="A7817" s="32"/>
      <c r="B7817" s="20"/>
      <c r="C7817" s="13" t="n">
        <v>11079265</v>
      </c>
      <c r="D7817" s="13" t="s">
        <v>101</v>
      </c>
      <c r="E7817" s="13" t="s">
        <v>11</v>
      </c>
      <c r="F7817" s="13" t="s">
        <v>30</v>
      </c>
      <c r="G7817" s="21" t="n">
        <v>0.3</v>
      </c>
      <c r="H7817" s="13" t="n">
        <v>100</v>
      </c>
      <c r="I7817" s="21" t="n">
        <f>G7817*H7817*7</f>
        <v>210</v>
      </c>
      <c r="J7817" s="13" t="s">
        <v>128</v>
      </c>
      <c r="K7817" s="17" t="n">
        <v>2506</v>
      </c>
      <c r="L7817" s="17" t="n">
        <v>70</v>
      </c>
      <c r="M7817" s="17" t="n">
        <v>0</v>
      </c>
      <c r="N7817" s="12" t="n">
        <v>0.01</v>
      </c>
      <c r="O7817" s="12" t="n">
        <v>0</v>
      </c>
      <c r="P7817" s="12" t="n">
        <v>0.54</v>
      </c>
      <c r="Q7817" s="23" t="n">
        <f>M7817/H7817</f>
        <v>0</v>
      </c>
    </row>
    <row r="7818" ht="22.5" customHeight="1">
      <c r="A7818" s="32"/>
      <c r="B7818" s="20"/>
      <c r="C7818" s="13" t="n">
        <v>9535696</v>
      </c>
      <c r="D7818" s="13" t="s">
        <v>97</v>
      </c>
      <c r="E7818" s="13" t="s">
        <v>36</v>
      </c>
      <c r="F7818" s="13" t="s">
        <v>15</v>
      </c>
      <c r="G7818" s="21" t="n">
        <v>0.1</v>
      </c>
      <c r="H7818" s="13" t="n">
        <v>100</v>
      </c>
      <c r="I7818" s="21" t="n">
        <f>G7818*H7818*7</f>
        <v>70</v>
      </c>
      <c r="J7818" s="13" t="s">
        <v>128</v>
      </c>
      <c r="K7818" s="17" t="n">
        <v>37876</v>
      </c>
      <c r="L7818" s="17" t="n">
        <v>1266</v>
      </c>
      <c r="M7818" s="17" t="n">
        <v>0</v>
      </c>
      <c r="N7818" s="12" t="n">
        <v>0</v>
      </c>
      <c r="O7818" s="12" t="n">
        <v>0</v>
      </c>
      <c r="P7818" s="12" t="n">
        <v>0</v>
      </c>
      <c r="Q7818" s="23" t="n">
        <f>M7818/H7818</f>
        <v>0</v>
      </c>
    </row>
    <row r="7819" ht="22.5" customHeight="1">
      <c r="A7819" s="32"/>
      <c r="B7819" s="20"/>
      <c r="C7819" s="13" t="n">
        <v>11690181</v>
      </c>
      <c r="D7819" s="13" t="s">
        <v>76</v>
      </c>
      <c r="E7819" s="13" t="s">
        <v>14</v>
      </c>
      <c r="F7819" s="13" t="s">
        <v>15</v>
      </c>
      <c r="G7819" s="21" t="n">
        <v>0.45</v>
      </c>
      <c r="H7819" s="13" t="n">
        <v>500</v>
      </c>
      <c r="I7819" s="21" t="n">
        <f>G7819*H7819*7</f>
        <v>1575</v>
      </c>
      <c r="J7819" s="13" t="s">
        <v>128</v>
      </c>
      <c r="K7819" s="17" t="n">
        <v>308091</v>
      </c>
      <c r="L7819" s="17" t="n">
        <v>33306</v>
      </c>
      <c r="M7819" s="17" t="n">
        <v>500</v>
      </c>
      <c r="N7819" s="12" t="n">
        <v>0.006</v>
      </c>
      <c r="O7819" s="12" t="n">
        <v>0.421</v>
      </c>
      <c r="P7819" s="12" t="n">
        <v>210.3</v>
      </c>
      <c r="Q7819" s="23" t="n">
        <f>M7819/H7819</f>
        <v>1</v>
      </c>
    </row>
    <row r="7820" ht="22.5" customHeight="1">
      <c r="A7820" s="32"/>
      <c r="B7820" s="20"/>
      <c r="C7820" s="13" t="n">
        <v>11836152</v>
      </c>
      <c r="D7820" s="13" t="s">
        <v>73</v>
      </c>
      <c r="E7820" s="13" t="s">
        <v>36</v>
      </c>
      <c r="F7820" s="13" t="s">
        <v>15</v>
      </c>
      <c r="G7820" s="21" t="n">
        <v>0.09</v>
      </c>
      <c r="H7820" s="13" t="n">
        <v>100</v>
      </c>
      <c r="I7820" s="21" t="n">
        <f>G7820*H7820*7</f>
        <v>63</v>
      </c>
      <c r="J7820" s="13" t="s">
        <v>128</v>
      </c>
      <c r="K7820" s="17" t="n">
        <v>1435</v>
      </c>
      <c r="L7820" s="15" t="n">
        <v>179</v>
      </c>
      <c r="M7820" s="17" t="n">
        <v>0</v>
      </c>
      <c r="N7820" s="12" t="n">
        <v>0</v>
      </c>
      <c r="O7820" s="12" t="n">
        <v>0</v>
      </c>
      <c r="P7820" s="12" t="n">
        <v>0</v>
      </c>
      <c r="Q7820" s="23" t="n">
        <f>M7820/H7820</f>
        <v>0</v>
      </c>
    </row>
    <row r="7821" ht="22.5" customHeight="1">
      <c r="A7821" s="32"/>
      <c r="B7821" s="20"/>
      <c r="C7821" s="13" t="n">
        <v>11862336</v>
      </c>
      <c r="D7821" s="13" t="s">
        <v>69</v>
      </c>
      <c r="E7821" s="13" t="s">
        <v>42</v>
      </c>
      <c r="F7821" s="13" t="s">
        <v>15</v>
      </c>
      <c r="G7821" s="21" t="n">
        <v>0.1</v>
      </c>
      <c r="H7821" s="13" t="n">
        <v>100</v>
      </c>
      <c r="I7821" s="21" t="n">
        <f>G7821*H7821*7</f>
        <v>70</v>
      </c>
      <c r="J7821" s="13" t="s">
        <v>128</v>
      </c>
      <c r="K7821" s="17" t="n">
        <v>643</v>
      </c>
      <c r="L7821" s="17" t="n">
        <v>215</v>
      </c>
      <c r="M7821" s="17" t="n">
        <v>0</v>
      </c>
      <c r="N7821" s="12" t="n">
        <v>0</v>
      </c>
      <c r="O7821" s="12" t="n">
        <v>0</v>
      </c>
      <c r="P7821" s="12" t="n">
        <v>0</v>
      </c>
      <c r="Q7821" s="23" t="n">
        <f>M7821/H7821</f>
        <v>0</v>
      </c>
    </row>
    <row r="7822" ht="22.5" customHeight="1">
      <c r="A7822" s="32"/>
      <c r="B7822" s="20"/>
      <c r="C7822" s="13" t="n">
        <v>11924259</v>
      </c>
      <c r="D7822" s="13" t="s">
        <v>77</v>
      </c>
      <c r="E7822" s="13" t="s">
        <v>36</v>
      </c>
      <c r="F7822" s="13" t="s">
        <v>15</v>
      </c>
      <c r="G7822" s="21" t="n">
        <v>0.12</v>
      </c>
      <c r="H7822" s="13" t="n">
        <v>200</v>
      </c>
      <c r="I7822" s="21" t="n">
        <f>G7822*H7822*7</f>
        <v>168</v>
      </c>
      <c r="J7822" s="13" t="s">
        <v>128</v>
      </c>
      <c r="K7822" s="17" t="n">
        <v>802170</v>
      </c>
      <c r="L7822" s="15" t="n">
        <v>187744</v>
      </c>
      <c r="M7822" s="17" t="n">
        <v>55</v>
      </c>
      <c r="N7822" s="12" t="n">
        <v>0</v>
      </c>
      <c r="O7822" s="12" t="n">
        <v>0.12</v>
      </c>
      <c r="P7822" s="12" t="n">
        <v>6.6</v>
      </c>
      <c r="Q7822" s="23" t="n">
        <f>M7822/H7822</f>
        <v>0.275</v>
      </c>
    </row>
    <row r="7823" ht="22.5" customHeight="1">
      <c r="A7823" s="32"/>
      <c r="B7823" s="20"/>
      <c r="C7823" s="13" t="n">
        <v>11924419</v>
      </c>
      <c r="D7823" s="13" t="s">
        <v>77</v>
      </c>
      <c r="E7823" s="13" t="s">
        <v>36</v>
      </c>
      <c r="F7823" s="13" t="s">
        <v>26</v>
      </c>
      <c r="G7823" s="21" t="n">
        <v>0.12</v>
      </c>
      <c r="H7823" s="13" t="n">
        <v>100</v>
      </c>
      <c r="I7823" s="21" t="n">
        <f>G7823*H7823*7</f>
        <v>84</v>
      </c>
      <c r="J7823" s="13" t="s">
        <v>128</v>
      </c>
      <c r="K7823" s="17" t="n">
        <v>246935</v>
      </c>
      <c r="L7823" s="15" t="n">
        <v>1462</v>
      </c>
      <c r="M7823" s="17" t="n">
        <v>32</v>
      </c>
      <c r="N7823" s="12" t="n">
        <v>0</v>
      </c>
      <c r="O7823" s="12" t="n">
        <v>0.04</v>
      </c>
      <c r="P7823" s="12" t="n">
        <v>1.41</v>
      </c>
      <c r="Q7823" s="23" t="n">
        <f>M7823/H7823</f>
        <v>0.32</v>
      </c>
    </row>
    <row r="7824" ht="22.5" customHeight="1">
      <c r="A7824" s="32"/>
      <c r="B7824" s="51" t="s">
        <v>138</v>
      </c>
      <c r="C7824" s="13" t="n">
        <v>6395488</v>
      </c>
      <c r="D7824" s="13" t="s">
        <v>39</v>
      </c>
      <c r="E7824" s="13" t="s">
        <v>14</v>
      </c>
      <c r="F7824" s="13" t="s">
        <v>15</v>
      </c>
      <c r="G7824" s="21" t="n">
        <v>0.3</v>
      </c>
      <c r="H7824" s="13" t="n">
        <v>200</v>
      </c>
      <c r="I7824" s="21" t="n">
        <f>G7824*H7824*7</f>
        <v>420</v>
      </c>
      <c r="J7824" s="13" t="s">
        <v>128</v>
      </c>
      <c r="K7824" s="15" t="n">
        <v>49870</v>
      </c>
      <c r="L7824" s="15" t="n">
        <v>17990</v>
      </c>
      <c r="M7824" s="16" t="n">
        <v>200</v>
      </c>
      <c r="N7824" s="12" t="n">
        <v>0.003</v>
      </c>
      <c r="O7824" s="12" t="n">
        <v>0.3</v>
      </c>
      <c r="P7824" s="12" t="n">
        <v>60</v>
      </c>
      <c r="Q7824" s="23" t="n">
        <f>M7824/H7824</f>
        <v>1</v>
      </c>
    </row>
    <row r="7825" ht="22.5" customHeight="1">
      <c r="A7825" s="32"/>
      <c r="B7825" s="20"/>
      <c r="C7825" s="13" t="n">
        <v>8291713</v>
      </c>
      <c r="D7825" s="13" t="s">
        <v>40</v>
      </c>
      <c r="E7825" s="13" t="s">
        <v>14</v>
      </c>
      <c r="F7825" s="13" t="s">
        <v>15</v>
      </c>
      <c r="G7825" s="21" t="n">
        <v>0.14</v>
      </c>
      <c r="H7825" s="13" t="n">
        <v>2000</v>
      </c>
      <c r="I7825" s="21" t="n">
        <f>G7825*H7825*7</f>
        <v>1960</v>
      </c>
      <c r="J7825" s="13" t="s">
        <v>128</v>
      </c>
      <c r="K7825" s="15" t="n">
        <v>128416</v>
      </c>
      <c r="L7825" s="15" t="n">
        <v>48961</v>
      </c>
      <c r="M7825" s="15" t="n">
        <v>1500</v>
      </c>
      <c r="N7825" s="12" t="n">
        <v>0.004</v>
      </c>
      <c r="O7825" s="12" t="n">
        <v>0.14</v>
      </c>
      <c r="P7825" s="12" t="n">
        <v>210</v>
      </c>
      <c r="Q7825" s="23" t="n">
        <f>M7825/H7825</f>
        <v>0.75</v>
      </c>
    </row>
    <row r="7826" ht="22.5" customHeight="1">
      <c r="A7826" s="32"/>
      <c r="B7826" s="20"/>
      <c r="C7826" s="13" t="n">
        <v>8566541</v>
      </c>
      <c r="D7826" s="13" t="s">
        <v>79</v>
      </c>
      <c r="E7826" s="13" t="s">
        <v>14</v>
      </c>
      <c r="F7826" s="13" t="s">
        <v>26</v>
      </c>
      <c r="G7826" s="21" t="n">
        <v>0.13</v>
      </c>
      <c r="H7826" s="13" t="n">
        <v>500</v>
      </c>
      <c r="I7826" s="21" t="n">
        <f>G7826*H7826*7</f>
        <v>455</v>
      </c>
      <c r="J7826" s="13" t="s">
        <v>128</v>
      </c>
      <c r="K7826" s="15" t="n">
        <v>239094</v>
      </c>
      <c r="L7826" s="15" t="n">
        <v>2779</v>
      </c>
      <c r="M7826" s="16" t="n">
        <v>338</v>
      </c>
      <c r="N7826" s="12" t="n">
        <v>0.02</v>
      </c>
      <c r="O7826" s="12" t="n">
        <v>0.17</v>
      </c>
      <c r="P7826" s="12" t="n">
        <v>58.66</v>
      </c>
      <c r="Q7826" s="23" t="n">
        <f>M7826/H7826</f>
        <v>0.676</v>
      </c>
    </row>
    <row r="7827" ht="22.5" customHeight="1">
      <c r="A7827" s="32"/>
      <c r="B7827" s="20"/>
      <c r="C7827" s="13" t="n">
        <v>8566084</v>
      </c>
      <c r="D7827" s="13" t="s">
        <v>80</v>
      </c>
      <c r="E7827" s="13" t="s">
        <v>42</v>
      </c>
      <c r="F7827" s="13" t="s">
        <v>15</v>
      </c>
      <c r="G7827" s="21" t="n">
        <v>0.12</v>
      </c>
      <c r="H7827" s="13" t="n">
        <v>100</v>
      </c>
      <c r="I7827" s="21" t="n">
        <f>G7827*H7827*7</f>
        <v>84</v>
      </c>
      <c r="J7827" s="13" t="s">
        <v>128</v>
      </c>
      <c r="K7827" s="15" t="n">
        <v>65169</v>
      </c>
      <c r="L7827" s="15" t="n">
        <v>13964</v>
      </c>
      <c r="M7827" s="16" t="n">
        <v>100</v>
      </c>
      <c r="N7827" s="12" t="n">
        <v>0.001</v>
      </c>
      <c r="O7827" s="12" t="n">
        <v>0.12</v>
      </c>
      <c r="P7827" s="12" t="n">
        <v>12</v>
      </c>
      <c r="Q7827" s="23" t="n">
        <f>M7827/H7827</f>
        <v>1</v>
      </c>
    </row>
    <row r="7828" ht="22.5" customHeight="1">
      <c r="A7828" s="32"/>
      <c r="B7828" s="20"/>
      <c r="C7828" s="13" t="n">
        <v>2937658</v>
      </c>
      <c r="D7828" s="13" t="s">
        <v>81</v>
      </c>
      <c r="E7828" s="13" t="s">
        <v>14</v>
      </c>
      <c r="F7828" s="13" t="s">
        <v>15</v>
      </c>
      <c r="G7828" s="21" t="n">
        <v>0.15</v>
      </c>
      <c r="H7828" s="13" t="n">
        <v>100</v>
      </c>
      <c r="I7828" s="21" t="n">
        <f>G7828*H7828*7</f>
        <v>105</v>
      </c>
      <c r="J7828" s="13" t="s">
        <v>128</v>
      </c>
      <c r="K7828" s="15" t="n">
        <v>4759</v>
      </c>
      <c r="L7828" s="15" t="n">
        <v>2207</v>
      </c>
      <c r="M7828" s="16" t="n">
        <v>100</v>
      </c>
      <c r="N7828" s="12" t="n">
        <v>0.006</v>
      </c>
      <c r="O7828" s="12" t="n">
        <v>0.123</v>
      </c>
      <c r="P7828" s="12" t="n">
        <v>12.331</v>
      </c>
      <c r="Q7828" s="23" t="n">
        <f>M7828/H7828</f>
        <v>1</v>
      </c>
    </row>
    <row r="7829" ht="22.5" customHeight="1">
      <c r="A7829" s="32"/>
      <c r="B7829" s="20"/>
      <c r="C7829" s="13" t="n">
        <v>6706444</v>
      </c>
      <c r="D7829" s="13" t="s">
        <v>82</v>
      </c>
      <c r="E7829" s="13" t="s">
        <v>83</v>
      </c>
      <c r="F7829" s="13" t="s">
        <v>12</v>
      </c>
      <c r="G7829" s="21" t="n">
        <v>0.5</v>
      </c>
      <c r="H7829" s="13" t="n">
        <v>100</v>
      </c>
      <c r="I7829" s="21" t="n">
        <f>G7829*H7829*7</f>
        <v>350</v>
      </c>
      <c r="J7829" s="13" t="s">
        <v>128</v>
      </c>
      <c r="K7829" s="15" t="n">
        <v>86314</v>
      </c>
      <c r="L7829" s="15" t="n">
        <v>6818</v>
      </c>
      <c r="M7829" s="16" t="n">
        <v>14</v>
      </c>
      <c r="N7829" s="12" t="n">
        <v>0.002</v>
      </c>
      <c r="O7829" s="12" t="n">
        <v>0.879</v>
      </c>
      <c r="P7829" s="12" t="n">
        <v>12.3085</v>
      </c>
      <c r="Q7829" s="23" t="n">
        <f>M7829/H7829</f>
        <v>0.14</v>
      </c>
    </row>
    <row r="7830" ht="22.5" customHeight="1">
      <c r="A7830" s="32"/>
      <c r="B7830" s="20"/>
      <c r="C7830" s="13" t="n">
        <v>5963354</v>
      </c>
      <c r="D7830" s="13" t="s">
        <v>82</v>
      </c>
      <c r="E7830" s="13" t="s">
        <v>83</v>
      </c>
      <c r="F7830" s="13" t="s">
        <v>15</v>
      </c>
      <c r="G7830" s="21" t="n">
        <v>0.55</v>
      </c>
      <c r="H7830" s="13" t="n">
        <v>500</v>
      </c>
      <c r="I7830" s="21" t="n">
        <f>G7830*H7830*7</f>
        <v>1925</v>
      </c>
      <c r="J7830" s="13" t="s">
        <v>128</v>
      </c>
      <c r="K7830" s="15" t="n">
        <v>303949</v>
      </c>
      <c r="L7830" s="15" t="n">
        <v>92266</v>
      </c>
      <c r="M7830" s="16" t="n">
        <v>362</v>
      </c>
      <c r="N7830" s="12" t="n">
        <v>0.002</v>
      </c>
      <c r="O7830" s="12" t="n">
        <v>0.583</v>
      </c>
      <c r="P7830" s="12" t="n">
        <v>210.938</v>
      </c>
      <c r="Q7830" s="23" t="n">
        <f>M7830/H7830</f>
        <v>0.724</v>
      </c>
    </row>
    <row r="7831" ht="22.5" customHeight="1">
      <c r="A7831" s="32"/>
      <c r="B7831" s="20"/>
      <c r="C7831" s="13" t="n">
        <v>9686529</v>
      </c>
      <c r="D7831" s="13" t="s">
        <v>82</v>
      </c>
      <c r="E7831" s="13" t="s">
        <v>84</v>
      </c>
      <c r="F7831" s="13" t="s">
        <v>15</v>
      </c>
      <c r="G7831" s="21" t="n">
        <v>0.4</v>
      </c>
      <c r="H7831" s="13" t="n">
        <v>200</v>
      </c>
      <c r="I7831" s="21" t="n">
        <f>G7831*H7831*7</f>
        <v>560</v>
      </c>
      <c r="J7831" s="13" t="s">
        <v>128</v>
      </c>
      <c r="K7831" s="15" t="n">
        <v>49737</v>
      </c>
      <c r="L7831" s="15" t="n">
        <v>18981</v>
      </c>
      <c r="M7831" s="16" t="n">
        <v>29</v>
      </c>
      <c r="N7831" s="12" t="n">
        <v>0.001</v>
      </c>
      <c r="O7831" s="12" t="n">
        <v>0.5</v>
      </c>
      <c r="P7831" s="12" t="n">
        <v>14.5</v>
      </c>
      <c r="Q7831" s="23" t="n">
        <f>M7831/H7831</f>
        <v>0.145</v>
      </c>
    </row>
    <row r="7832" ht="22.5" customHeight="1">
      <c r="A7832" s="32"/>
      <c r="B7832" s="20"/>
      <c r="C7832" s="13" t="n">
        <v>5963400</v>
      </c>
      <c r="D7832" s="13" t="s">
        <v>82</v>
      </c>
      <c r="E7832" s="13" t="s">
        <v>85</v>
      </c>
      <c r="F7832" s="13" t="s">
        <v>15</v>
      </c>
      <c r="G7832" s="21" t="n">
        <v>0.4</v>
      </c>
      <c r="H7832" s="13" t="n">
        <v>300</v>
      </c>
      <c r="I7832" s="21" t="n">
        <f>G7832*H7832*7</f>
        <v>840</v>
      </c>
      <c r="J7832" s="13" t="s">
        <v>128</v>
      </c>
      <c r="K7832" s="15" t="n">
        <v>196109</v>
      </c>
      <c r="L7832" s="15" t="n">
        <v>79140</v>
      </c>
      <c r="M7832" s="16" t="n">
        <v>300</v>
      </c>
      <c r="N7832" s="12" t="n">
        <v>0.002</v>
      </c>
      <c r="O7832" s="12" t="n">
        <v>0.478</v>
      </c>
      <c r="P7832" s="12" t="n">
        <v>143.37</v>
      </c>
      <c r="Q7832" s="23" t="n">
        <f>M7832/H7832</f>
        <v>1</v>
      </c>
    </row>
    <row r="7833" ht="22.5" customHeight="1">
      <c r="A7833" s="32"/>
      <c r="B7833" s="20"/>
      <c r="C7833" s="13" t="n">
        <v>10080665</v>
      </c>
      <c r="D7833" s="13" t="s">
        <v>82</v>
      </c>
      <c r="E7833" s="13" t="s">
        <v>86</v>
      </c>
      <c r="F7833" s="13" t="s">
        <v>15</v>
      </c>
      <c r="G7833" s="21" t="n">
        <v>0.38</v>
      </c>
      <c r="H7833" s="13" t="n">
        <v>40</v>
      </c>
      <c r="I7833" s="21" t="n">
        <f>G7833*H7833*7</f>
        <v>106.4</v>
      </c>
      <c r="J7833" s="13" t="s">
        <v>128</v>
      </c>
      <c r="K7833" s="15" t="n">
        <v>11028</v>
      </c>
      <c r="L7833" s="15" t="n">
        <v>2616</v>
      </c>
      <c r="M7833" s="16" t="n">
        <v>15</v>
      </c>
      <c r="N7833" s="12" t="n">
        <v>0.002</v>
      </c>
      <c r="O7833" s="12" t="n">
        <v>0.38</v>
      </c>
      <c r="P7833" s="12" t="n">
        <v>5.7</v>
      </c>
      <c r="Q7833" s="23" t="n">
        <f>M7833/H7833</f>
        <v>0.375</v>
      </c>
    </row>
    <row r="7834" ht="22.5" customHeight="1">
      <c r="A7834" s="32"/>
      <c r="B7834" s="20"/>
      <c r="C7834" s="13" t="n">
        <v>91520433</v>
      </c>
      <c r="D7834" s="13" t="s">
        <v>74</v>
      </c>
      <c r="E7834" s="13" t="s">
        <v>14</v>
      </c>
      <c r="F7834" s="13" t="s">
        <v>15</v>
      </c>
      <c r="G7834" s="21" t="n">
        <v>0.16</v>
      </c>
      <c r="H7834" s="13" t="n">
        <v>200</v>
      </c>
      <c r="I7834" s="21" t="n">
        <f>G7834*H7834*7</f>
        <v>224</v>
      </c>
      <c r="J7834" s="13" t="s">
        <v>128</v>
      </c>
      <c r="K7834" s="15" t="n">
        <v>41312</v>
      </c>
      <c r="L7834" s="15" t="n">
        <v>1656</v>
      </c>
      <c r="M7834" s="16" t="n">
        <v>0</v>
      </c>
      <c r="N7834" s="12" t="n">
        <v>0</v>
      </c>
      <c r="O7834" s="12" t="n">
        <v>0</v>
      </c>
      <c r="P7834" s="12" t="n">
        <v>0</v>
      </c>
      <c r="Q7834" s="23" t="n">
        <f>M7834/H7834</f>
        <v>0</v>
      </c>
    </row>
    <row r="7835" ht="22.5" customHeight="1">
      <c r="A7835" s="32"/>
      <c r="B7835" s="20"/>
      <c r="C7835" s="13" t="n">
        <v>91528810</v>
      </c>
      <c r="D7835" s="13" t="s">
        <v>102</v>
      </c>
      <c r="E7835" s="13" t="s">
        <v>14</v>
      </c>
      <c r="F7835" s="13" t="s">
        <v>15</v>
      </c>
      <c r="G7835" s="21" t="n">
        <v>0.12</v>
      </c>
      <c r="H7835" s="13" t="n">
        <v>111</v>
      </c>
      <c r="I7835" s="21" t="n">
        <f>G7835*H7835*7</f>
        <v>93.24</v>
      </c>
      <c r="J7835" s="13" t="s">
        <v>128</v>
      </c>
      <c r="K7835" s="15" t="n">
        <v>5221</v>
      </c>
      <c r="L7835" s="15" t="n">
        <v>51</v>
      </c>
      <c r="M7835" s="16" t="n">
        <v>0</v>
      </c>
      <c r="N7835" s="12" t="n">
        <v>0</v>
      </c>
      <c r="O7835" s="12" t="n">
        <v>0</v>
      </c>
      <c r="P7835" s="12" t="n">
        <v>0</v>
      </c>
      <c r="Q7835" s="23" t="n">
        <f>M7835/H7835</f>
        <v>0</v>
      </c>
    </row>
    <row r="7836" ht="22.5" customHeight="1">
      <c r="A7836" s="32"/>
      <c r="B7836" s="20"/>
      <c r="C7836" s="13" t="n">
        <v>5623760</v>
      </c>
      <c r="D7836" s="13" t="s">
        <v>89</v>
      </c>
      <c r="E7836" s="13" t="s">
        <v>14</v>
      </c>
      <c r="F7836" s="13" t="s">
        <v>15</v>
      </c>
      <c r="G7836" s="21" t="n">
        <v>0.15</v>
      </c>
      <c r="H7836" s="13" t="n">
        <v>50</v>
      </c>
      <c r="I7836" s="21" t="n">
        <f>G7836*H7836*7</f>
        <v>52.5</v>
      </c>
      <c r="J7836" s="13" t="s">
        <v>128</v>
      </c>
      <c r="K7836" s="15" t="n">
        <v>31230</v>
      </c>
      <c r="L7836" s="15" t="n">
        <v>7534</v>
      </c>
      <c r="M7836" s="16" t="n">
        <v>50</v>
      </c>
      <c r="N7836" s="12" t="n">
        <v>0.001</v>
      </c>
      <c r="O7836" s="12" t="n">
        <v>0.151</v>
      </c>
      <c r="P7836" s="12" t="n">
        <v>7.55</v>
      </c>
      <c r="Q7836" s="23" t="n">
        <f>M7836/H7836</f>
        <v>1</v>
      </c>
    </row>
    <row r="7837" ht="22.5" customHeight="1">
      <c r="A7837" s="32"/>
      <c r="B7837" s="20"/>
      <c r="C7837" s="13" t="n">
        <v>11078827</v>
      </c>
      <c r="D7837" s="13" t="s">
        <v>82</v>
      </c>
      <c r="E7837" s="13" t="s">
        <v>85</v>
      </c>
      <c r="F7837" s="13" t="s">
        <v>15</v>
      </c>
      <c r="G7837" s="21" t="n">
        <v>0.2</v>
      </c>
      <c r="H7837" s="13" t="n">
        <v>50</v>
      </c>
      <c r="I7837" s="21" t="n">
        <f>G7837*H7837*7</f>
        <v>70</v>
      </c>
      <c r="J7837" s="13" t="s">
        <v>128</v>
      </c>
      <c r="K7837" s="15" t="n">
        <v>138</v>
      </c>
      <c r="L7837" s="15" t="n">
        <v>13</v>
      </c>
      <c r="M7837" s="16" t="n">
        <v>0</v>
      </c>
      <c r="N7837" s="12" t="n">
        <v>0</v>
      </c>
      <c r="O7837" s="12" t="n">
        <v>0</v>
      </c>
      <c r="P7837" s="12" t="n">
        <v>0</v>
      </c>
      <c r="Q7837" s="23" t="n">
        <f>M7837/H7837</f>
        <v>0</v>
      </c>
    </row>
    <row r="7838" ht="22.5" customHeight="1">
      <c r="A7838" s="32"/>
      <c r="B7838" s="20"/>
      <c r="C7838" s="13" t="n">
        <v>11078981</v>
      </c>
      <c r="D7838" s="13" t="s">
        <v>82</v>
      </c>
      <c r="E7838" s="13" t="s">
        <v>83</v>
      </c>
      <c r="F7838" s="13" t="s">
        <v>15</v>
      </c>
      <c r="G7838" s="21" t="n">
        <v>0.2</v>
      </c>
      <c r="H7838" s="13" t="n">
        <v>50</v>
      </c>
      <c r="I7838" s="21" t="n">
        <f>G7838*H7838*7</f>
        <v>70</v>
      </c>
      <c r="J7838" s="13" t="s">
        <v>128</v>
      </c>
      <c r="K7838" s="15" t="n">
        <v>274</v>
      </c>
      <c r="L7838" s="15" t="n">
        <v>14</v>
      </c>
      <c r="M7838" s="16" t="n">
        <v>0</v>
      </c>
      <c r="N7838" s="12" t="n">
        <v>0</v>
      </c>
      <c r="O7838" s="12" t="n">
        <v>0</v>
      </c>
      <c r="P7838" s="12" t="n">
        <v>0</v>
      </c>
      <c r="Q7838" s="23" t="n">
        <f>M7838/H7838</f>
        <v>0</v>
      </c>
    </row>
    <row r="7839" ht="22.5" customHeight="1">
      <c r="A7839" s="32"/>
      <c r="B7839" s="20"/>
      <c r="C7839" s="13" t="n">
        <v>11080833</v>
      </c>
      <c r="D7839" s="13" t="s">
        <v>82</v>
      </c>
      <c r="E7839" s="13" t="s">
        <v>84</v>
      </c>
      <c r="F7839" s="13" t="s">
        <v>15</v>
      </c>
      <c r="G7839" s="21" t="n">
        <v>0.2</v>
      </c>
      <c r="H7839" s="13" t="n">
        <v>50</v>
      </c>
      <c r="I7839" s="21" t="n">
        <f>G7839*H7839*7</f>
        <v>70</v>
      </c>
      <c r="J7839" s="13" t="s">
        <v>128</v>
      </c>
      <c r="K7839" s="15" t="n">
        <v>42</v>
      </c>
      <c r="L7839" s="15" t="n">
        <v>8</v>
      </c>
      <c r="M7839" s="16" t="n">
        <v>0</v>
      </c>
      <c r="N7839" s="12" t="n">
        <v>0</v>
      </c>
      <c r="O7839" s="12" t="n">
        <v>0</v>
      </c>
      <c r="P7839" s="12" t="n">
        <v>0</v>
      </c>
      <c r="Q7839" s="23" t="n">
        <f>M7839/H7839</f>
        <v>0</v>
      </c>
    </row>
    <row r="7840" ht="22.5" customHeight="1">
      <c r="A7840" s="32"/>
      <c r="B7840" s="20"/>
      <c r="C7840" s="13" t="n">
        <v>11081056</v>
      </c>
      <c r="D7840" s="13" t="s">
        <v>82</v>
      </c>
      <c r="E7840" s="13" t="s">
        <v>86</v>
      </c>
      <c r="F7840" s="13" t="s">
        <v>15</v>
      </c>
      <c r="G7840" s="21" t="n">
        <v>0.2</v>
      </c>
      <c r="H7840" s="13" t="n">
        <v>50</v>
      </c>
      <c r="I7840" s="21" t="n">
        <f>G7840*H7840*7</f>
        <v>70</v>
      </c>
      <c r="J7840" s="13" t="s">
        <v>128</v>
      </c>
      <c r="K7840" s="15" t="n">
        <v>178</v>
      </c>
      <c r="L7840" s="15" t="n">
        <v>24</v>
      </c>
      <c r="M7840" s="16" t="n">
        <v>0</v>
      </c>
      <c r="N7840" s="12" t="n">
        <v>0</v>
      </c>
      <c r="O7840" s="12" t="n">
        <v>0</v>
      </c>
      <c r="P7840" s="12" t="n">
        <v>0</v>
      </c>
      <c r="Q7840" s="23" t="n">
        <f>M7840/H7840</f>
        <v>0</v>
      </c>
    </row>
    <row r="7841" ht="22.5" customHeight="1">
      <c r="A7841" s="32"/>
      <c r="B7841" s="20"/>
      <c r="C7841" s="13" t="n">
        <v>11078963</v>
      </c>
      <c r="D7841" s="13" t="s">
        <v>81</v>
      </c>
      <c r="E7841" s="13" t="s">
        <v>14</v>
      </c>
      <c r="F7841" s="13" t="s">
        <v>15</v>
      </c>
      <c r="G7841" s="21" t="n">
        <v>0.4</v>
      </c>
      <c r="H7841" s="13" t="n">
        <v>100</v>
      </c>
      <c r="I7841" s="21" t="n">
        <f>G7841*H7841*7</f>
        <v>280</v>
      </c>
      <c r="J7841" s="13" t="s">
        <v>128</v>
      </c>
      <c r="K7841" s="15" t="n">
        <v>7727</v>
      </c>
      <c r="L7841" s="15" t="n">
        <v>512</v>
      </c>
      <c r="M7841" s="16" t="n">
        <v>39</v>
      </c>
      <c r="N7841" s="12" t="n">
        <v>0.03</v>
      </c>
      <c r="O7841" s="12" t="n">
        <v>0.4</v>
      </c>
      <c r="P7841" s="12" t="n">
        <v>15.6</v>
      </c>
      <c r="Q7841" s="23" t="n">
        <f>M7841/H7841</f>
        <v>0.39</v>
      </c>
    </row>
    <row r="7842" ht="22.5" customHeight="1">
      <c r="A7842" s="32"/>
      <c r="B7842" s="20"/>
      <c r="C7842" s="13" t="n">
        <v>91538300</v>
      </c>
      <c r="D7842" s="13" t="s">
        <v>74</v>
      </c>
      <c r="E7842" s="13" t="s">
        <v>36</v>
      </c>
      <c r="F7842" s="13" t="s">
        <v>15</v>
      </c>
      <c r="G7842" s="21" t="n">
        <v>0.14</v>
      </c>
      <c r="H7842" s="13" t="n">
        <v>300</v>
      </c>
      <c r="I7842" s="21" t="n">
        <f>G7842*H7842*7</f>
        <v>294</v>
      </c>
      <c r="J7842" s="13" t="s">
        <v>128</v>
      </c>
      <c r="K7842" s="15" t="n">
        <v>2956</v>
      </c>
      <c r="L7842" s="15" t="n">
        <v>450</v>
      </c>
      <c r="M7842" s="16" t="n">
        <v>3</v>
      </c>
      <c r="N7842" s="12" t="n">
        <v>0.001</v>
      </c>
      <c r="O7842" s="12" t="n">
        <v>0.14</v>
      </c>
      <c r="P7842" s="12" t="n">
        <v>0.42</v>
      </c>
      <c r="Q7842" s="23" t="n">
        <f>M7842/H7842</f>
        <v>0.01</v>
      </c>
    </row>
    <row r="7843" ht="22.5" customHeight="1">
      <c r="A7843" s="32"/>
      <c r="B7843" s="20"/>
      <c r="C7843" s="13" t="n">
        <v>91538301</v>
      </c>
      <c r="D7843" s="13" t="s">
        <v>74</v>
      </c>
      <c r="E7843" s="13" t="s">
        <v>14</v>
      </c>
      <c r="F7843" s="13" t="s">
        <v>15</v>
      </c>
      <c r="G7843" s="21" t="n">
        <v>0.22</v>
      </c>
      <c r="H7843" s="13" t="n">
        <v>200</v>
      </c>
      <c r="I7843" s="21" t="n">
        <f>G7843*H7843*7</f>
        <v>308</v>
      </c>
      <c r="J7843" s="13" t="s">
        <v>128</v>
      </c>
      <c r="K7843" s="15" t="n">
        <v>472</v>
      </c>
      <c r="L7843" s="15" t="n">
        <v>172</v>
      </c>
      <c r="M7843" s="16" t="n">
        <v>3</v>
      </c>
      <c r="N7843" s="12" t="n">
        <v>0.004</v>
      </c>
      <c r="O7843" s="12" t="n">
        <v>0.22</v>
      </c>
      <c r="P7843" s="12" t="n">
        <v>0.66</v>
      </c>
      <c r="Q7843" s="23" t="n">
        <f>M7843/H7843</f>
        <v>0.015</v>
      </c>
    </row>
    <row r="7844" ht="22.5" customHeight="1">
      <c r="A7844" s="32"/>
      <c r="B7844" s="20"/>
      <c r="C7844" s="13" t="n">
        <v>91538306</v>
      </c>
      <c r="D7844" s="13" t="s">
        <v>74</v>
      </c>
      <c r="E7844" s="13" t="s">
        <v>71</v>
      </c>
      <c r="F7844" s="13" t="s">
        <v>15</v>
      </c>
      <c r="G7844" s="21" t="n">
        <v>0.18</v>
      </c>
      <c r="H7844" s="13" t="n">
        <v>250</v>
      </c>
      <c r="I7844" s="21" t="n">
        <f>G7844*H7844*7</f>
        <v>315</v>
      </c>
      <c r="J7844" s="13" t="s">
        <v>128</v>
      </c>
      <c r="K7844" s="15" t="n">
        <v>1317</v>
      </c>
      <c r="L7844" s="15" t="n">
        <v>346</v>
      </c>
      <c r="M7844" s="16" t="n">
        <v>1</v>
      </c>
      <c r="N7844" s="12" t="n">
        <v>0.001</v>
      </c>
      <c r="O7844" s="12" t="n">
        <v>0.18</v>
      </c>
      <c r="P7844" s="12" t="n">
        <v>0.18</v>
      </c>
      <c r="Q7844" s="23" t="n">
        <f>M7844/H7844</f>
        <v>0.004</v>
      </c>
    </row>
    <row r="7845" ht="22.5" customHeight="1">
      <c r="A7845" s="32"/>
      <c r="B7845" s="20"/>
      <c r="C7845" s="13" t="n">
        <v>91538307</v>
      </c>
      <c r="D7845" s="13" t="s">
        <v>74</v>
      </c>
      <c r="E7845" s="13" t="s">
        <v>17</v>
      </c>
      <c r="F7845" s="13" t="s">
        <v>15</v>
      </c>
      <c r="G7845" s="21" t="n">
        <v>0.22</v>
      </c>
      <c r="H7845" s="13" t="n">
        <v>200</v>
      </c>
      <c r="I7845" s="21" t="n">
        <f>G7845*H7845*7</f>
        <v>308</v>
      </c>
      <c r="J7845" s="13" t="s">
        <v>128</v>
      </c>
      <c r="K7845" s="15" t="n">
        <v>24</v>
      </c>
      <c r="L7845" s="15" t="n">
        <v>3</v>
      </c>
      <c r="M7845" s="16" t="n">
        <v>0</v>
      </c>
      <c r="N7845" s="12" t="n">
        <v>0</v>
      </c>
      <c r="O7845" s="12" t="n">
        <v>0</v>
      </c>
      <c r="P7845" s="12" t="n">
        <v>0</v>
      </c>
      <c r="Q7845" s="23" t="n">
        <f>M7845/H7845</f>
        <v>0</v>
      </c>
    </row>
    <row r="7846" ht="22.5" customHeight="1">
      <c r="A7846" s="32"/>
      <c r="B7846" s="20"/>
      <c r="C7846" s="13" t="n">
        <v>91538308</v>
      </c>
      <c r="D7846" s="13" t="s">
        <v>74</v>
      </c>
      <c r="E7846" s="13" t="s">
        <v>11</v>
      </c>
      <c r="F7846" s="13" t="s">
        <v>15</v>
      </c>
      <c r="G7846" s="21" t="n">
        <v>0.18</v>
      </c>
      <c r="H7846" s="13" t="n">
        <v>200</v>
      </c>
      <c r="I7846" s="21" t="n">
        <f>G7846*H7846*7</f>
        <v>252</v>
      </c>
      <c r="J7846" s="13" t="s">
        <v>128</v>
      </c>
      <c r="K7846" s="15" t="n">
        <v>61</v>
      </c>
      <c r="L7846" s="15" t="n">
        <v>7</v>
      </c>
      <c r="M7846" s="16" t="n">
        <v>0</v>
      </c>
      <c r="N7846" s="12" t="n">
        <v>0</v>
      </c>
      <c r="O7846" s="12" t="n">
        <v>0</v>
      </c>
      <c r="P7846" s="12" t="n">
        <v>0</v>
      </c>
      <c r="Q7846" s="23" t="n">
        <f>M7846/H7846</f>
        <v>0</v>
      </c>
    </row>
    <row r="7847" ht="22.5" customHeight="1">
      <c r="A7847" s="32"/>
      <c r="B7847" s="20"/>
      <c r="C7847" s="13" t="n">
        <v>91538309</v>
      </c>
      <c r="D7847" s="13" t="s">
        <v>74</v>
      </c>
      <c r="E7847" s="13" t="s">
        <v>46</v>
      </c>
      <c r="F7847" s="13" t="s">
        <v>15</v>
      </c>
      <c r="G7847" s="21" t="n">
        <v>0.18</v>
      </c>
      <c r="H7847" s="13" t="n">
        <v>198</v>
      </c>
      <c r="I7847" s="21" t="n">
        <f>G7847*H7847*7</f>
        <v>249.48</v>
      </c>
      <c r="J7847" s="13" t="s">
        <v>128</v>
      </c>
      <c r="K7847" s="15" t="n">
        <v>175</v>
      </c>
      <c r="L7847" s="15" t="n">
        <v>46</v>
      </c>
      <c r="M7847" s="16" t="n">
        <v>1</v>
      </c>
      <c r="N7847" s="12" t="n">
        <v>0.004</v>
      </c>
      <c r="O7847" s="12" t="n">
        <v>0.18</v>
      </c>
      <c r="P7847" s="12" t="n">
        <v>0.18</v>
      </c>
      <c r="Q7847" s="23" t="n">
        <f>M7847/H7847</f>
        <v>0.00505050505050505</v>
      </c>
    </row>
    <row r="7848" ht="22.5" customHeight="1">
      <c r="A7848" s="32"/>
      <c r="B7848" s="20"/>
      <c r="C7848" s="13" t="n">
        <v>11511535</v>
      </c>
      <c r="D7848" s="13" t="s">
        <v>81</v>
      </c>
      <c r="E7848" s="13" t="s">
        <v>14</v>
      </c>
      <c r="F7848" s="13" t="s">
        <v>26</v>
      </c>
      <c r="G7848" s="21" t="n">
        <v>0.3</v>
      </c>
      <c r="H7848" s="13" t="n">
        <v>200</v>
      </c>
      <c r="I7848" s="21" t="n">
        <f>G7848*H7848*7</f>
        <v>420</v>
      </c>
      <c r="J7848" s="13" t="s">
        <v>128</v>
      </c>
      <c r="K7848" s="15" t="n">
        <v>253365</v>
      </c>
      <c r="L7848" s="15" t="n">
        <v>1815</v>
      </c>
      <c r="M7848" s="16" t="n">
        <v>113</v>
      </c>
      <c r="N7848" s="12" t="n">
        <v>0.02</v>
      </c>
      <c r="O7848" s="12" t="n">
        <v>0.38</v>
      </c>
      <c r="P7848" s="12" t="n">
        <v>43.1</v>
      </c>
      <c r="Q7848" s="23" t="n">
        <f>M7848/H7848</f>
        <v>0.565</v>
      </c>
    </row>
    <row r="7849" ht="22.5" customHeight="1">
      <c r="A7849" s="32"/>
      <c r="B7849" s="20"/>
      <c r="C7849" s="13" t="n">
        <v>11792342</v>
      </c>
      <c r="D7849" s="13" t="s">
        <v>87</v>
      </c>
      <c r="E7849" s="13" t="s">
        <v>42</v>
      </c>
      <c r="F7849" s="13" t="s">
        <v>15</v>
      </c>
      <c r="G7849" s="21" t="n">
        <v>0.2</v>
      </c>
      <c r="H7849" s="13" t="n">
        <v>40</v>
      </c>
      <c r="I7849" s="21" t="n">
        <f>G7849*H7849*7</f>
        <v>56</v>
      </c>
      <c r="J7849" s="13" t="s">
        <v>128</v>
      </c>
      <c r="K7849" s="15" t="n">
        <v>5286</v>
      </c>
      <c r="L7849" s="15" t="n">
        <v>495</v>
      </c>
      <c r="M7849" s="16" t="n">
        <v>0</v>
      </c>
      <c r="N7849" s="12" t="n">
        <v>0</v>
      </c>
      <c r="O7849" s="12" t="n">
        <v>0</v>
      </c>
      <c r="P7849" s="12" t="n">
        <v>0</v>
      </c>
      <c r="Q7849" s="23" t="n">
        <f>M7849/H7849</f>
        <v>0</v>
      </c>
    </row>
    <row r="7850" ht="22.5" customHeight="1">
      <c r="A7850" s="32"/>
      <c r="B7850" s="20"/>
      <c r="C7850" s="13" t="n">
        <v>5365722</v>
      </c>
      <c r="D7850" s="13" t="s">
        <v>67</v>
      </c>
      <c r="E7850" s="13" t="s">
        <v>65</v>
      </c>
      <c r="F7850" s="13" t="s">
        <v>12</v>
      </c>
      <c r="G7850" s="21" t="n">
        <v>0.3</v>
      </c>
      <c r="H7850" s="13" t="n">
        <v>50</v>
      </c>
      <c r="I7850" s="21" t="n">
        <f>G7850*H7850*7</f>
        <v>105</v>
      </c>
      <c r="J7850" s="13" t="s">
        <v>128</v>
      </c>
      <c r="K7850" s="15" t="n">
        <v>3982</v>
      </c>
      <c r="L7850" s="15" t="n">
        <v>1311</v>
      </c>
      <c r="M7850" s="16" t="n">
        <v>26</v>
      </c>
      <c r="N7850" s="12" t="n">
        <v>0.005</v>
      </c>
      <c r="O7850" s="12" t="n">
        <v>0.271</v>
      </c>
      <c r="P7850" s="12" t="n">
        <v>7.0573</v>
      </c>
      <c r="Q7850" s="23" t="n">
        <f>M7850/H7850</f>
        <v>0.52</v>
      </c>
    </row>
    <row r="7851" ht="22.5" customHeight="1">
      <c r="A7851" s="32"/>
      <c r="B7851" s="20"/>
      <c r="C7851" s="13" t="n">
        <v>11924654</v>
      </c>
      <c r="D7851" s="13" t="s">
        <v>67</v>
      </c>
      <c r="E7851" s="13" t="s">
        <v>65</v>
      </c>
      <c r="F7851" s="13" t="s">
        <v>12</v>
      </c>
      <c r="G7851" s="21" t="n">
        <v>0.3</v>
      </c>
      <c r="H7851" s="13" t="n">
        <v>50</v>
      </c>
      <c r="I7851" s="21" t="n">
        <f>G7851*H7851*7</f>
        <v>105</v>
      </c>
      <c r="J7851" s="13" t="s">
        <v>128</v>
      </c>
      <c r="K7851" s="15" t="n">
        <v>752</v>
      </c>
      <c r="L7851" s="15" t="n">
        <v>201</v>
      </c>
      <c r="M7851" s="16" t="n">
        <v>1</v>
      </c>
      <c r="N7851" s="12" t="n">
        <v>0.001</v>
      </c>
      <c r="O7851" s="12" t="n">
        <v>0.146</v>
      </c>
      <c r="P7851" s="12" t="n">
        <v>0.1459</v>
      </c>
      <c r="Q7851" s="23" t="n">
        <f>M7851/H7851</f>
        <v>0.02</v>
      </c>
    </row>
    <row r="7852" ht="22.5" customHeight="1">
      <c r="A7852" s="19"/>
      <c r="C7852" s="11"/>
      <c r="D7852" s="11"/>
      <c r="E7852" s="11"/>
      <c r="F7852" s="11"/>
      <c r="G7852" s="18"/>
      <c r="H7852" s="11"/>
      <c r="I7852" s="18"/>
      <c r="J7852" s="11"/>
      <c r="K7852" s="16"/>
      <c r="L7852" s="16"/>
      <c r="M7852" s="16"/>
      <c r="N7852" s="16"/>
      <c r="O7852" s="16"/>
      <c r="P7852" s="71"/>
      <c r="Q7852" s="8"/>
    </row>
    <row r="7853" ht="22.5" customHeight="1">
      <c r="A7853" s="19" t="s">
        <v>123</v>
      </c>
      <c r="B7853" s="9" t="s">
        <v>143</v>
      </c>
      <c r="C7853" s="11"/>
      <c r="D7853" s="11"/>
      <c r="E7853" s="11"/>
      <c r="F7853" s="11"/>
      <c r="G7853" s="18"/>
      <c r="H7853" s="11"/>
      <c r="I7853" s="18"/>
      <c r="J7853" s="11"/>
      <c r="K7853" s="22" t="n">
        <f>K7856+K7859+K7862+K7865+K7868+K7871+K7874+K7877+K7880+K7883+K7886+K7889+K7892+K7895+K7898+K7901+K7904+K7907+K7910+K7913+K7916+K7919+K7922+K7925+K7928+K7931+K7934+K7937+K7940+K7943+K7946+K7949+K7952+K7955+K7958+K7961+K7964+K7967+K7970+K7973+K7976+K7979+K7982+K7985+K7988+K7991+K7994+K7997+K8000+K8003+K8006+K8009+K8012+K8015+K8018+K8021+K8024+K8027+K8030+K8033+K8036+K8039+K8042+K8045+K8048+K8051+K8054+K8057+K8060+K8063+K8066+K8069+K8072+K8075+K8078+K8081+K8084+K8087+K8090+K8093+K8096+K8099+K8102+K8105+K8108+K8111+K8114+K8117+K8120+K8123+K8126+K8129+K8132+K8135+K8138+K8141+K8144+K8147+K8150+K8153+K8156+K8159+K8162+K8165+K8168+K8171+K8174+K8177+K8180+K8183+K8186+K8189+K8192+K8195+K8198+K8201+K8204+K8207+K8210+K8213+K8216+K8219+K8222+K8225+K8228+K8231+K8234+K8237+K8240+K8243+K8246+K8249+K8252</f>
        <v>9345504</v>
      </c>
      <c r="L7853" s="22" t="n">
        <f>L7856+L7859+L7862+L7865+L7868+L7871+L7874+L7877+L7880+L7883+L7886+L7889+L7892+L7895+L7898+L7901+L7904+L7907+L7910+L7913+L7916+L7919+L7922+L7925+L7928+L7931+L7934+L7937+L7940+L7943+L7946+L7949+L7952+L7955+L7958+L7961+L7964+L7967+L7970+L7973+L7976+L7979+L7982+L7985+L7988+L7991+L7994+L7997+L8000+L8003+L8006+L8009+L8012+L8015+L8018+L8021+L8024+L8027+L8030+L8033+L8036+L8039+L8042+L8045+L8048+L8051+L8054+L8057+L8060+L8063+L8066+L8069+L8072+L8075+L8078+L8081+L8084+L8087+L8090+L8093+L8096+L8099+L8102+L8105+L8108+L8111+L8114+L8117+L8120+L8123+L8126+L8129+L8132+L8135+L8138+L8141+L8144+L8147+L8150+L8153+L8156+L8159+L8162+L8165+L8168+L8171+L8174+L8177+L8180+L8183+L8186+L8189+L8192+L8195+L8198+L8201+L8204+L8207+L8210+L8213+L8216+L8219+L8222+L8225+L8228+L8231+L8234+L8237+L8240+L8243+L8246+L8249+L8252</f>
        <v>1439392</v>
      </c>
      <c r="M7853" s="16"/>
      <c r="N7853" s="16"/>
      <c r="O7853" s="16"/>
      <c r="P7853" s="25" t="n">
        <f>P7856+P7859+P7862+P7865+P7868+P7871+P7874+P7877+P7880+P7883+P7886+P7889+P7892+P7895+P7898+P7901+P7904+P7907+P7910+P7913+P7916+P7919+P7922+P7925+P7928+P7931+P7934+P7937+P7940+P7943+P7946+P7949+P7952+P7955+P7958+P7961+P7964+P7967+P7970+P7973+P7976+P7979+P7982+P7985+P7988+P7991+P7994+P7997+P8000+P8003+P8006+P8009+P8012+P8015+P8018+P8021+P8024+P8027+P8030+P8033+P8036+P8039+P8042+P8045+P8048+P8051+P8054+P8057+P8060+P8063+P8066+P8069+P8072+P8075+P8078+P8081+P8084+P8087+P8090+P8093+P8096+P8099+P8102+P8105+P8108+P8111+P8114+P8117+P8120+P8123+P8126+P8129+P8132+P8135+P8138+P8141+P8144+P8147+P8150+P8153+P8156+P8159+P8162+P8165+P8168+P8171+P8174+P8177+P8180+P8183+P8186+P8189+P8192+P8195+P8198+P8201+P8204+P8207+P8210+P8213+P8216+P8219+P8222+P8225+P8228+P8231+P8234+P8237+P8240+P8243+P8246+P8249+P8252</f>
        <v>4186.4332</v>
      </c>
      <c r="Q7853" s="8"/>
    </row>
    <row r="7854" ht="22.5" customHeight="1">
      <c r="A7854" s="81" t="n">
        <v>46269</v>
      </c>
      <c r="B7854" s="76" t="s">
        <v>125</v>
      </c>
      <c r="C7854" s="13" t="n">
        <v>10813123</v>
      </c>
      <c r="D7854" s="13" t="s">
        <v>10</v>
      </c>
      <c r="E7854" s="14" t="s">
        <v>11</v>
      </c>
      <c r="F7854" s="13" t="s">
        <v>12</v>
      </c>
      <c r="G7854" s="21" t="n">
        <v>0.25</v>
      </c>
      <c r="H7854" s="13" t="n">
        <v>1000</v>
      </c>
      <c r="I7854" s="21" t="n">
        <f>G7854*H7854*7</f>
        <v>1750</v>
      </c>
      <c r="J7854" s="13" t="s">
        <v>126</v>
      </c>
      <c r="K7854" s="11" t="n">
        <v>31806</v>
      </c>
      <c r="L7854" s="11" t="n">
        <v>1508</v>
      </c>
      <c r="M7854" s="11" t="n">
        <v>7</v>
      </c>
      <c r="N7854" s="12" t="n">
        <v>0.004</v>
      </c>
      <c r="O7854" s="12" t="n">
        <v>0.828</v>
      </c>
      <c r="P7854" s="12" t="n">
        <v>5.7944</v>
      </c>
      <c r="Q7854" s="23" t="n">
        <f>M7856/H7854</f>
        <v>0.267</v>
      </c>
    </row>
    <row r="7855" ht="22.5" customHeight="1">
      <c r="A7855" s="34"/>
      <c r="B7855" s="34"/>
      <c r="C7855" s="13"/>
      <c r="D7855" s="20"/>
      <c r="E7855" s="29"/>
      <c r="F7855" s="20"/>
      <c r="G7855" s="20"/>
      <c r="H7855" s="20"/>
      <c r="I7855" s="20"/>
      <c r="J7855" s="13" t="s">
        <v>127</v>
      </c>
      <c r="K7855" s="11" t="n">
        <v>80095</v>
      </c>
      <c r="L7855" s="11" t="n">
        <v>3788</v>
      </c>
      <c r="M7855" s="11" t="n">
        <v>65</v>
      </c>
      <c r="N7855" s="12" t="n">
        <v>0.006</v>
      </c>
      <c r="O7855" s="12" t="n">
        <v>0.368</v>
      </c>
      <c r="P7855" s="12" t="n">
        <v>23.9301</v>
      </c>
      <c r="Q7855" s="26"/>
    </row>
    <row r="7856" ht="22.5" customHeight="1">
      <c r="A7856" s="34"/>
      <c r="B7856" s="34"/>
      <c r="C7856" s="13"/>
      <c r="D7856" s="20"/>
      <c r="E7856" s="29"/>
      <c r="F7856" s="20"/>
      <c r="G7856" s="20"/>
      <c r="H7856" s="20"/>
      <c r="I7856" s="20"/>
      <c r="J7856" s="13" t="s">
        <v>128</v>
      </c>
      <c r="K7856" s="11" t="n">
        <v>238887</v>
      </c>
      <c r="L7856" s="11" t="n">
        <v>11157</v>
      </c>
      <c r="M7856" s="11" t="n">
        <v>267</v>
      </c>
      <c r="N7856" s="12" t="n">
        <v>0.008</v>
      </c>
      <c r="O7856" s="12" t="n">
        <v>0.324</v>
      </c>
      <c r="P7856" s="12" t="n">
        <v>86.427</v>
      </c>
      <c r="Q7856" s="26"/>
    </row>
    <row r="7857" ht="22.5" customHeight="1">
      <c r="A7857" s="34"/>
      <c r="B7857" s="34"/>
      <c r="C7857" s="13" t="n">
        <v>1745925</v>
      </c>
      <c r="D7857" s="13" t="s">
        <v>13</v>
      </c>
      <c r="E7857" s="14" t="s">
        <v>14</v>
      </c>
      <c r="F7857" s="13" t="s">
        <v>15</v>
      </c>
      <c r="G7857" s="21" t="n">
        <v>0.15</v>
      </c>
      <c r="H7857" s="13" t="n">
        <v>500</v>
      </c>
      <c r="I7857" s="21" t="n">
        <f>G7857*H7857*7</f>
        <v>525</v>
      </c>
      <c r="J7857" s="13" t="s">
        <v>126</v>
      </c>
      <c r="K7857" s="17" t="n">
        <v>58</v>
      </c>
      <c r="L7857" s="15" t="n">
        <v>23</v>
      </c>
      <c r="M7857" s="15" t="n">
        <v>0</v>
      </c>
      <c r="N7857" s="12" t="n">
        <v>0</v>
      </c>
      <c r="O7857" s="12" t="n">
        <v>0</v>
      </c>
      <c r="P7857" s="12" t="n">
        <v>0</v>
      </c>
      <c r="Q7857" s="23" t="n">
        <f>M7859/H7857</f>
        <v>1</v>
      </c>
    </row>
    <row r="7858" ht="22.5" customHeight="1">
      <c r="A7858" s="34"/>
      <c r="B7858" s="34"/>
      <c r="C7858" s="13"/>
      <c r="D7858" s="20"/>
      <c r="E7858" s="29"/>
      <c r="F7858" s="20"/>
      <c r="G7858" s="20"/>
      <c r="H7858" s="20"/>
      <c r="I7858" s="20"/>
      <c r="J7858" s="13" t="s">
        <v>127</v>
      </c>
      <c r="K7858" s="17" t="n">
        <v>15212</v>
      </c>
      <c r="L7858" s="15" t="n">
        <v>6375</v>
      </c>
      <c r="M7858" s="15" t="n">
        <v>129</v>
      </c>
      <c r="N7858" s="12" t="n">
        <v>0.003</v>
      </c>
      <c r="O7858" s="12" t="n">
        <v>0.15</v>
      </c>
      <c r="P7858" s="12" t="n">
        <v>19.35</v>
      </c>
      <c r="Q7858" s="26"/>
      <c r="R7858" s="4" t="s">
        <v>203</v>
      </c>
    </row>
    <row r="7859" ht="22.5" customHeight="1">
      <c r="A7859" s="34"/>
      <c r="B7859" s="34"/>
      <c r="C7859" s="13"/>
      <c r="D7859" s="20"/>
      <c r="E7859" s="29"/>
      <c r="F7859" s="20"/>
      <c r="G7859" s="20"/>
      <c r="H7859" s="20"/>
      <c r="I7859" s="20"/>
      <c r="J7859" s="13" t="s">
        <v>128</v>
      </c>
      <c r="K7859" s="15" t="n">
        <v>71306</v>
      </c>
      <c r="L7859" s="15" t="n">
        <v>31949</v>
      </c>
      <c r="M7859" s="15" t="n">
        <v>500</v>
      </c>
      <c r="N7859" s="12" t="n">
        <v>0.002</v>
      </c>
      <c r="O7859" s="12" t="n">
        <v>0.15</v>
      </c>
      <c r="P7859" s="12" t="n">
        <v>75</v>
      </c>
      <c r="Q7859" s="26"/>
    </row>
    <row r="7860" ht="22.5" customHeight="1">
      <c r="A7860" s="34"/>
      <c r="B7860" s="34"/>
      <c r="C7860" s="13" t="n">
        <v>6951600</v>
      </c>
      <c r="D7860" s="13" t="s">
        <v>16</v>
      </c>
      <c r="E7860" s="14" t="s">
        <v>17</v>
      </c>
      <c r="F7860" s="13" t="s">
        <v>15</v>
      </c>
      <c r="G7860" s="21" t="n">
        <v>0.17</v>
      </c>
      <c r="H7860" s="13" t="n">
        <v>100</v>
      </c>
      <c r="I7860" s="21" t="n">
        <f>G7860*H7860*7</f>
        <v>119</v>
      </c>
      <c r="J7860" s="13" t="s">
        <v>126</v>
      </c>
      <c r="K7860" s="15" t="n">
        <v>377</v>
      </c>
      <c r="L7860" s="15" t="n">
        <v>177</v>
      </c>
      <c r="M7860" s="15" t="n">
        <v>0</v>
      </c>
      <c r="N7860" s="12" t="n">
        <v>0</v>
      </c>
      <c r="O7860" s="12" t="n">
        <v>0</v>
      </c>
      <c r="P7860" s="12" t="n">
        <v>0</v>
      </c>
      <c r="Q7860" s="23" t="n">
        <f>M7862/H7860</f>
        <v>0.55</v>
      </c>
    </row>
    <row r="7861" ht="22.5" customHeight="1">
      <c r="A7861" s="34"/>
      <c r="B7861" s="34"/>
      <c r="C7861" s="13"/>
      <c r="D7861" s="20"/>
      <c r="E7861" s="29"/>
      <c r="F7861" s="20"/>
      <c r="G7861" s="20"/>
      <c r="H7861" s="20"/>
      <c r="I7861" s="20"/>
      <c r="J7861" s="13" t="s">
        <v>127</v>
      </c>
      <c r="K7861" s="15" t="n">
        <v>6175</v>
      </c>
      <c r="L7861" s="15" t="n">
        <v>2544</v>
      </c>
      <c r="M7861" s="15" t="n">
        <v>29</v>
      </c>
      <c r="N7861" s="12" t="n">
        <v>0.002</v>
      </c>
      <c r="O7861" s="12" t="n">
        <v>0.174</v>
      </c>
      <c r="P7861" s="12" t="n">
        <v>5.032</v>
      </c>
      <c r="Q7861" s="26"/>
    </row>
    <row r="7862" ht="22.5" customHeight="1">
      <c r="A7862" s="34"/>
      <c r="B7862" s="34"/>
      <c r="C7862" s="13"/>
      <c r="D7862" s="20"/>
      <c r="E7862" s="29"/>
      <c r="F7862" s="20"/>
      <c r="G7862" s="20"/>
      <c r="H7862" s="20"/>
      <c r="I7862" s="20"/>
      <c r="J7862" s="13" t="s">
        <v>128</v>
      </c>
      <c r="K7862" s="15" t="n">
        <v>15554</v>
      </c>
      <c r="L7862" s="15" t="n">
        <v>6556</v>
      </c>
      <c r="M7862" s="15" t="n">
        <v>55</v>
      </c>
      <c r="N7862" s="12" t="n">
        <v>0.001</v>
      </c>
      <c r="O7862" s="12" t="n">
        <v>0.173</v>
      </c>
      <c r="P7862" s="12" t="n">
        <v>9.52</v>
      </c>
      <c r="Q7862" s="26"/>
    </row>
    <row r="7863" ht="22.5" customHeight="1">
      <c r="A7863" s="34"/>
      <c r="B7863" s="34"/>
      <c r="C7863" s="13" t="n">
        <v>6951594</v>
      </c>
      <c r="D7863" s="13" t="s">
        <v>16</v>
      </c>
      <c r="E7863" s="14" t="s">
        <v>18</v>
      </c>
      <c r="F7863" s="13" t="s">
        <v>15</v>
      </c>
      <c r="G7863" s="21" t="n">
        <v>0.7</v>
      </c>
      <c r="H7863" s="13" t="n">
        <v>400</v>
      </c>
      <c r="I7863" s="21" t="n">
        <f>G7863*H7863*7</f>
        <v>1960</v>
      </c>
      <c r="J7863" s="13" t="s">
        <v>126</v>
      </c>
      <c r="K7863" s="15" t="n">
        <v>905</v>
      </c>
      <c r="L7863" s="15" t="n">
        <v>371</v>
      </c>
      <c r="M7863" s="15" t="n">
        <v>0</v>
      </c>
      <c r="N7863" s="12" t="n">
        <v>0</v>
      </c>
      <c r="O7863" s="12" t="n">
        <v>0</v>
      </c>
      <c r="P7863" s="12" t="n">
        <v>0</v>
      </c>
      <c r="Q7863" s="23" t="n">
        <f>M7865/H7863</f>
        <v>0.2675</v>
      </c>
    </row>
    <row r="7864" ht="22.5" customHeight="1">
      <c r="A7864" s="34"/>
      <c r="B7864" s="34"/>
      <c r="C7864" s="13"/>
      <c r="D7864" s="20"/>
      <c r="E7864" s="29"/>
      <c r="F7864" s="20"/>
      <c r="G7864" s="20"/>
      <c r="H7864" s="20"/>
      <c r="I7864" s="20"/>
      <c r="J7864" s="13" t="s">
        <v>127</v>
      </c>
      <c r="K7864" s="15" t="n">
        <v>18504</v>
      </c>
      <c r="L7864" s="15" t="n">
        <v>7833</v>
      </c>
      <c r="M7864" s="15" t="n">
        <v>72</v>
      </c>
      <c r="N7864" s="12" t="n">
        <v>0.006</v>
      </c>
      <c r="O7864" s="12" t="n">
        <v>0.7</v>
      </c>
      <c r="P7864" s="12" t="n">
        <v>50.4</v>
      </c>
      <c r="Q7864" s="26"/>
    </row>
    <row r="7865" ht="22.5" customHeight="1">
      <c r="A7865" s="34"/>
      <c r="B7865" s="34"/>
      <c r="C7865" s="13"/>
      <c r="D7865" s="20"/>
      <c r="E7865" s="29"/>
      <c r="F7865" s="20"/>
      <c r="G7865" s="20"/>
      <c r="H7865" s="20"/>
      <c r="I7865" s="20"/>
      <c r="J7865" s="13" t="s">
        <v>128</v>
      </c>
      <c r="K7865" s="15" t="n">
        <v>94499</v>
      </c>
      <c r="L7865" s="15" t="n">
        <v>40228</v>
      </c>
      <c r="M7865" s="15" t="n">
        <v>107</v>
      </c>
      <c r="N7865" s="12" t="n">
        <v>0.002</v>
      </c>
      <c r="O7865" s="12" t="n">
        <v>0.7</v>
      </c>
      <c r="P7865" s="12" t="n">
        <v>74.9</v>
      </c>
      <c r="Q7865" s="26"/>
    </row>
    <row r="7866" ht="22.5" customHeight="1">
      <c r="A7866" s="34"/>
      <c r="B7866" s="34"/>
      <c r="C7866" s="13" t="n">
        <v>2732727</v>
      </c>
      <c r="D7866" s="13" t="s">
        <v>10</v>
      </c>
      <c r="E7866" s="14" t="s">
        <v>19</v>
      </c>
      <c r="F7866" s="13" t="s">
        <v>15</v>
      </c>
      <c r="G7866" s="21" t="n">
        <v>0.25</v>
      </c>
      <c r="H7866" s="13" t="n">
        <v>1000</v>
      </c>
      <c r="I7866" s="21" t="n">
        <f>G7866*H7866*7</f>
        <v>1750</v>
      </c>
      <c r="J7866" s="13" t="s">
        <v>126</v>
      </c>
      <c r="K7866" s="15" t="n">
        <v>526</v>
      </c>
      <c r="L7866" s="15" t="n">
        <v>218</v>
      </c>
      <c r="M7866" s="15" t="n">
        <v>29</v>
      </c>
      <c r="N7866" s="12" t="n">
        <v>0.033</v>
      </c>
      <c r="O7866" s="12" t="n">
        <v>0.248</v>
      </c>
      <c r="P7866" s="12" t="n">
        <v>7.2</v>
      </c>
      <c r="Q7866" s="23" t="n">
        <f>M7868/H7866</f>
        <v>0.58</v>
      </c>
    </row>
    <row r="7867" ht="22.5" customHeight="1">
      <c r="A7867" s="34"/>
      <c r="B7867" s="34"/>
      <c r="C7867" s="13"/>
      <c r="D7867" s="20"/>
      <c r="E7867" s="29"/>
      <c r="F7867" s="20"/>
      <c r="G7867" s="20"/>
      <c r="H7867" s="20"/>
      <c r="I7867" s="20"/>
      <c r="J7867" s="13" t="s">
        <v>127</v>
      </c>
      <c r="K7867" s="15" t="n">
        <v>6711</v>
      </c>
      <c r="L7867" s="15" t="n">
        <v>2123</v>
      </c>
      <c r="M7867" s="15" t="n">
        <v>105</v>
      </c>
      <c r="N7867" s="12" t="n">
        <v>0.012</v>
      </c>
      <c r="O7867" s="12" t="n">
        <v>0.25</v>
      </c>
      <c r="P7867" s="12" t="n">
        <v>26.225</v>
      </c>
      <c r="Q7867" s="26"/>
    </row>
    <row r="7868" ht="22.5" customHeight="1">
      <c r="A7868" s="34"/>
      <c r="B7868" s="34"/>
      <c r="C7868" s="13"/>
      <c r="D7868" s="20"/>
      <c r="E7868" s="29"/>
      <c r="F7868" s="20"/>
      <c r="G7868" s="20"/>
      <c r="H7868" s="20"/>
      <c r="I7868" s="20"/>
      <c r="J7868" s="13" t="s">
        <v>128</v>
      </c>
      <c r="K7868" s="15" t="n">
        <v>31496</v>
      </c>
      <c r="L7868" s="15" t="n">
        <v>11279</v>
      </c>
      <c r="M7868" s="15" t="n">
        <v>580</v>
      </c>
      <c r="N7868" s="12" t="n">
        <v>0.013</v>
      </c>
      <c r="O7868" s="12" t="n">
        <v>0.25</v>
      </c>
      <c r="P7868" s="12" t="n">
        <v>145.025</v>
      </c>
      <c r="Q7868" s="26"/>
    </row>
    <row r="7869" ht="22.5" customHeight="1">
      <c r="A7869" s="34"/>
      <c r="B7869" s="34"/>
      <c r="C7869" s="13" t="n">
        <v>5619156</v>
      </c>
      <c r="D7869" s="13" t="s">
        <v>10</v>
      </c>
      <c r="E7869" s="14" t="s">
        <v>19</v>
      </c>
      <c r="F7869" s="13" t="s">
        <v>12</v>
      </c>
      <c r="G7869" s="21" t="n">
        <v>0.24</v>
      </c>
      <c r="H7869" s="13" t="n">
        <v>500</v>
      </c>
      <c r="I7869" s="21" t="n">
        <f>G7869*H7869*7</f>
        <v>840</v>
      </c>
      <c r="J7869" s="13" t="s">
        <v>126</v>
      </c>
      <c r="K7869" s="15" t="n">
        <v>5226</v>
      </c>
      <c r="L7869" s="15" t="n">
        <v>1148</v>
      </c>
      <c r="M7869" s="15" t="n">
        <v>1</v>
      </c>
      <c r="N7869" s="12" t="n">
        <v>0</v>
      </c>
      <c r="O7869" s="12" t="n">
        <v>0.1745</v>
      </c>
      <c r="P7869" s="12" t="n">
        <v>0.1745</v>
      </c>
      <c r="Q7869" s="23" t="n">
        <f>M7871/H7869</f>
        <v>0.026</v>
      </c>
    </row>
    <row r="7870" ht="22.5" customHeight="1">
      <c r="A7870" s="34"/>
      <c r="B7870" s="34"/>
      <c r="C7870" s="13"/>
      <c r="D7870" s="20"/>
      <c r="E7870" s="29"/>
      <c r="F7870" s="20"/>
      <c r="G7870" s="20"/>
      <c r="H7870" s="20"/>
      <c r="I7870" s="20"/>
      <c r="J7870" s="13" t="s">
        <v>127</v>
      </c>
      <c r="K7870" s="15" t="n">
        <v>58813</v>
      </c>
      <c r="L7870" s="15" t="n">
        <v>12891</v>
      </c>
      <c r="M7870" s="15" t="n">
        <v>2</v>
      </c>
      <c r="N7870" s="12" t="n">
        <v>0</v>
      </c>
      <c r="O7870" s="12" t="n">
        <v>0.938</v>
      </c>
      <c r="P7870" s="12" t="n">
        <v>1.8764</v>
      </c>
      <c r="Q7870" s="26"/>
    </row>
    <row r="7871" ht="22.5" customHeight="1">
      <c r="A7871" s="34"/>
      <c r="B7871" s="34"/>
      <c r="C7871" s="13"/>
      <c r="D7871" s="20"/>
      <c r="E7871" s="29"/>
      <c r="F7871" s="20"/>
      <c r="G7871" s="20"/>
      <c r="H7871" s="20"/>
      <c r="I7871" s="20"/>
      <c r="J7871" s="13" t="s">
        <v>128</v>
      </c>
      <c r="K7871" s="15" t="n">
        <v>183666</v>
      </c>
      <c r="L7871" s="15" t="n">
        <v>36525</v>
      </c>
      <c r="M7871" s="15" t="n">
        <v>13</v>
      </c>
      <c r="N7871" s="12" t="n">
        <v>0</v>
      </c>
      <c r="O7871" s="12" t="n">
        <v>0.478</v>
      </c>
      <c r="P7871" s="12" t="n">
        <v>6.2129</v>
      </c>
      <c r="Q7871" s="26"/>
    </row>
    <row r="7872" ht="22.5" customHeight="1">
      <c r="A7872" s="34"/>
      <c r="B7872" s="34"/>
      <c r="C7872" s="13" t="n">
        <v>6425889</v>
      </c>
      <c r="D7872" s="13" t="s">
        <v>10</v>
      </c>
      <c r="E7872" s="14" t="s">
        <v>20</v>
      </c>
      <c r="F7872" s="13" t="s">
        <v>15</v>
      </c>
      <c r="G7872" s="21" t="n">
        <v>0.25</v>
      </c>
      <c r="H7872" s="13" t="n">
        <v>400</v>
      </c>
      <c r="I7872" s="21" t="n">
        <f>G7872*H7872*7</f>
        <v>700</v>
      </c>
      <c r="J7872" s="13" t="s">
        <v>126</v>
      </c>
      <c r="K7872" s="15" t="n">
        <v>107</v>
      </c>
      <c r="L7872" s="15" t="n">
        <v>35</v>
      </c>
      <c r="M7872" s="15" t="n">
        <v>0</v>
      </c>
      <c r="N7872" s="12" t="n">
        <v>0</v>
      </c>
      <c r="O7872" s="12" t="n">
        <v>0</v>
      </c>
      <c r="P7872" s="12" t="n">
        <v>0</v>
      </c>
      <c r="Q7872" s="23" t="n">
        <v>0.003</v>
      </c>
    </row>
    <row r="7873" ht="22.5" customHeight="1">
      <c r="A7873" s="34"/>
      <c r="B7873" s="34"/>
      <c r="C7873" s="13"/>
      <c r="D7873" s="20"/>
      <c r="E7873" s="29"/>
      <c r="F7873" s="20"/>
      <c r="G7873" s="20"/>
      <c r="H7873" s="20"/>
      <c r="I7873" s="20"/>
      <c r="J7873" s="13" t="s">
        <v>127</v>
      </c>
      <c r="K7873" s="15" t="n">
        <v>4171</v>
      </c>
      <c r="L7873" s="36" t="n">
        <v>1556</v>
      </c>
      <c r="M7873" s="15" t="n">
        <v>25</v>
      </c>
      <c r="N7873" s="12" t="n">
        <v>0.004</v>
      </c>
      <c r="O7873" s="12" t="n">
        <v>0.252</v>
      </c>
      <c r="P7873" s="12" t="n">
        <v>6.3</v>
      </c>
      <c r="Q7873" s="26"/>
    </row>
    <row r="7874" ht="22.5" customHeight="1">
      <c r="A7874" s="34"/>
      <c r="B7874" s="34"/>
      <c r="C7874" s="13"/>
      <c r="D7874" s="20"/>
      <c r="E7874" s="29"/>
      <c r="F7874" s="20"/>
      <c r="G7874" s="20"/>
      <c r="H7874" s="20"/>
      <c r="I7874" s="20"/>
      <c r="J7874" s="13" t="s">
        <v>128</v>
      </c>
      <c r="K7874" s="15" t="n">
        <v>16185</v>
      </c>
      <c r="L7874" s="15" t="n">
        <v>5426</v>
      </c>
      <c r="M7874" s="15" t="n">
        <v>155</v>
      </c>
      <c r="N7874" s="12" t="n">
        <v>0.007</v>
      </c>
      <c r="O7874" s="12" t="n">
        <v>0.252</v>
      </c>
      <c r="P7874" s="12" t="n">
        <v>39.125</v>
      </c>
      <c r="Q7874" s="26"/>
    </row>
    <row r="7875" ht="22.5" customHeight="1">
      <c r="A7875" s="34"/>
      <c r="B7875" s="34"/>
      <c r="C7875" s="13" t="n">
        <v>6439005</v>
      </c>
      <c r="D7875" s="13" t="s">
        <v>10</v>
      </c>
      <c r="E7875" s="14" t="s">
        <v>20</v>
      </c>
      <c r="F7875" s="13" t="s">
        <v>21</v>
      </c>
      <c r="G7875" s="21" t="n">
        <v>0.25</v>
      </c>
      <c r="H7875" s="13" t="n">
        <v>300</v>
      </c>
      <c r="I7875" s="21" t="n">
        <f>G7875*H7875*7</f>
        <v>525</v>
      </c>
      <c r="J7875" s="13" t="s">
        <v>126</v>
      </c>
      <c r="K7875" s="15" t="n">
        <v>0</v>
      </c>
      <c r="L7875" s="15" t="n">
        <v>0</v>
      </c>
      <c r="M7875" s="15" t="n">
        <v>0</v>
      </c>
      <c r="N7875" s="12" t="n">
        <v>0</v>
      </c>
      <c r="O7875" s="12" t="n">
        <v>0</v>
      </c>
      <c r="P7875" s="12" t="n">
        <v>0</v>
      </c>
      <c r="Q7875" s="23" t="n">
        <f>M7877/H7875</f>
        <v>0.283333333333333</v>
      </c>
    </row>
    <row r="7876" ht="22.5" customHeight="1">
      <c r="A7876" s="34"/>
      <c r="B7876" s="34"/>
      <c r="C7876" s="13"/>
      <c r="D7876" s="20"/>
      <c r="E7876" s="29"/>
      <c r="F7876" s="20"/>
      <c r="G7876" s="20"/>
      <c r="H7876" s="20"/>
      <c r="I7876" s="20"/>
      <c r="J7876" s="13" t="s">
        <v>127</v>
      </c>
      <c r="K7876" s="15" t="n">
        <v>5453</v>
      </c>
      <c r="L7876" s="15" t="n">
        <v>1954</v>
      </c>
      <c r="M7876" s="15" t="n">
        <v>18</v>
      </c>
      <c r="N7876" s="12" t="n">
        <v>0.0023</v>
      </c>
      <c r="O7876" s="12" t="n">
        <v>0.25</v>
      </c>
      <c r="P7876" s="12" t="n">
        <v>4.5</v>
      </c>
      <c r="Q7876" s="26"/>
    </row>
    <row r="7877" ht="22.5" customHeight="1">
      <c r="A7877" s="34"/>
      <c r="B7877" s="34"/>
      <c r="C7877" s="13"/>
      <c r="D7877" s="20"/>
      <c r="E7877" s="29"/>
      <c r="F7877" s="20"/>
      <c r="G7877" s="20"/>
      <c r="H7877" s="20"/>
      <c r="I7877" s="20"/>
      <c r="J7877" s="13" t="s">
        <v>128</v>
      </c>
      <c r="K7877" s="15" t="n">
        <v>53743</v>
      </c>
      <c r="L7877" s="15" t="n">
        <v>15880</v>
      </c>
      <c r="M7877" s="15" t="n">
        <v>85</v>
      </c>
      <c r="N7877" s="12" t="n">
        <v>0.0013</v>
      </c>
      <c r="O7877" s="12" t="n">
        <v>0.25</v>
      </c>
      <c r="P7877" s="12" t="n">
        <v>21.25</v>
      </c>
      <c r="Q7877" s="26"/>
    </row>
    <row r="7878" ht="22.5" customHeight="1">
      <c r="A7878" s="34"/>
      <c r="B7878" s="34"/>
      <c r="C7878" s="13" t="n">
        <v>7203110</v>
      </c>
      <c r="D7878" s="13" t="s">
        <v>22</v>
      </c>
      <c r="E7878" s="14" t="s">
        <v>23</v>
      </c>
      <c r="F7878" s="13" t="s">
        <v>15</v>
      </c>
      <c r="G7878" s="21" t="n">
        <v>0.2</v>
      </c>
      <c r="H7878" s="13" t="n">
        <v>100</v>
      </c>
      <c r="I7878" s="21" t="n">
        <f>G7878*H7878*7</f>
        <v>140</v>
      </c>
      <c r="J7878" s="13" t="s">
        <v>126</v>
      </c>
      <c r="K7878" s="15" t="n">
        <v>289</v>
      </c>
      <c r="L7878" s="15" t="n">
        <v>185</v>
      </c>
      <c r="M7878" s="15" t="n">
        <v>0</v>
      </c>
      <c r="N7878" s="12" t="n">
        <v>0</v>
      </c>
      <c r="O7878" s="12" t="n">
        <v>0</v>
      </c>
      <c r="P7878" s="12" t="n">
        <v>0</v>
      </c>
      <c r="Q7878" s="23" t="n">
        <f>M7880/H7878</f>
        <v>0.1</v>
      </c>
    </row>
    <row r="7879" ht="22.5" customHeight="1">
      <c r="A7879" s="34"/>
      <c r="B7879" s="34"/>
      <c r="C7879" s="13"/>
      <c r="D7879" s="20"/>
      <c r="E7879" s="29"/>
      <c r="F7879" s="20"/>
      <c r="G7879" s="20"/>
      <c r="H7879" s="20"/>
      <c r="I7879" s="20"/>
      <c r="J7879" s="13" t="s">
        <v>127</v>
      </c>
      <c r="K7879" s="15" t="n">
        <v>7029</v>
      </c>
      <c r="L7879" s="15" t="n">
        <v>4868</v>
      </c>
      <c r="M7879" s="15" t="n">
        <v>2</v>
      </c>
      <c r="N7879" s="12" t="n">
        <v>0</v>
      </c>
      <c r="O7879" s="12" t="n">
        <v>0.2</v>
      </c>
      <c r="P7879" s="12" t="n">
        <v>0.4</v>
      </c>
      <c r="Q7879" s="26"/>
    </row>
    <row r="7880" ht="22.5" customHeight="1">
      <c r="A7880" s="34"/>
      <c r="B7880" s="34"/>
      <c r="C7880" s="13"/>
      <c r="D7880" s="20"/>
      <c r="E7880" s="29"/>
      <c r="F7880" s="20"/>
      <c r="G7880" s="20"/>
      <c r="H7880" s="20"/>
      <c r="I7880" s="20"/>
      <c r="J7880" s="13" t="s">
        <v>128</v>
      </c>
      <c r="K7880" s="15" t="n">
        <v>28533</v>
      </c>
      <c r="L7880" s="15" t="n">
        <v>19861</v>
      </c>
      <c r="M7880" s="15" t="n">
        <v>10</v>
      </c>
      <c r="N7880" s="12" t="n">
        <v>0</v>
      </c>
      <c r="O7880" s="12" t="n">
        <v>0.2</v>
      </c>
      <c r="P7880" s="12" t="n">
        <v>2</v>
      </c>
      <c r="Q7880" s="26"/>
    </row>
    <row r="7881" ht="22.5" customHeight="1">
      <c r="A7881" s="34"/>
      <c r="B7881" s="34"/>
      <c r="C7881" s="13" t="n">
        <v>7202934</v>
      </c>
      <c r="D7881" s="13" t="s">
        <v>22</v>
      </c>
      <c r="E7881" s="14" t="s">
        <v>24</v>
      </c>
      <c r="F7881" s="13" t="s">
        <v>15</v>
      </c>
      <c r="G7881" s="21" t="n">
        <v>0.35</v>
      </c>
      <c r="H7881" s="13" t="n">
        <v>200</v>
      </c>
      <c r="I7881" s="21" t="n">
        <f>G7881*H7881*7</f>
        <v>490</v>
      </c>
      <c r="J7881" s="13" t="s">
        <v>126</v>
      </c>
      <c r="K7881" s="15" t="n">
        <v>800</v>
      </c>
      <c r="L7881" s="15" t="n">
        <v>418</v>
      </c>
      <c r="M7881" s="15" t="n">
        <v>0</v>
      </c>
      <c r="N7881" s="12" t="n">
        <v>0</v>
      </c>
      <c r="O7881" s="12" t="n">
        <v>0</v>
      </c>
      <c r="P7881" s="12" t="n">
        <v>0</v>
      </c>
      <c r="Q7881" s="23" t="n">
        <v>0</v>
      </c>
    </row>
    <row r="7882" ht="22.5" customHeight="1">
      <c r="A7882" s="34"/>
      <c r="B7882" s="34"/>
      <c r="C7882" s="13"/>
      <c r="D7882" s="20"/>
      <c r="E7882" s="29"/>
      <c r="F7882" s="20"/>
      <c r="G7882" s="20"/>
      <c r="H7882" s="20"/>
      <c r="I7882" s="20"/>
      <c r="J7882" s="13" t="s">
        <v>127</v>
      </c>
      <c r="K7882" s="15" t="n">
        <v>153843</v>
      </c>
      <c r="L7882" s="15" t="n">
        <v>95135</v>
      </c>
      <c r="M7882" s="15" t="n">
        <v>76</v>
      </c>
      <c r="N7882" s="12" t="n">
        <v>0</v>
      </c>
      <c r="O7882" s="12" t="n">
        <v>0.354</v>
      </c>
      <c r="P7882" s="12" t="n">
        <v>26.88</v>
      </c>
      <c r="Q7882" s="26"/>
    </row>
    <row r="7883" ht="22.5" customHeight="1">
      <c r="A7883" s="34"/>
      <c r="B7883" s="34"/>
      <c r="C7883" s="13"/>
      <c r="D7883" s="20"/>
      <c r="E7883" s="29"/>
      <c r="F7883" s="20"/>
      <c r="G7883" s="20"/>
      <c r="H7883" s="20"/>
      <c r="I7883" s="20"/>
      <c r="J7883" s="13" t="s">
        <v>128</v>
      </c>
      <c r="K7883" s="15" t="n">
        <v>180447</v>
      </c>
      <c r="L7883" s="15" t="n">
        <v>107633</v>
      </c>
      <c r="M7883" s="15" t="n">
        <v>90</v>
      </c>
      <c r="N7883" s="12" t="n">
        <v>0</v>
      </c>
      <c r="O7883" s="12" t="n">
        <v>0.354</v>
      </c>
      <c r="P7883" s="12" t="n">
        <v>31.87</v>
      </c>
      <c r="Q7883" s="26"/>
    </row>
    <row r="7884" ht="22.5" customHeight="1">
      <c r="A7884" s="34"/>
      <c r="B7884" s="34"/>
      <c r="C7884" s="13" t="n">
        <v>5847496</v>
      </c>
      <c r="D7884" s="13" t="s">
        <v>10</v>
      </c>
      <c r="E7884" s="14" t="s">
        <v>25</v>
      </c>
      <c r="F7884" s="13" t="s">
        <v>12</v>
      </c>
      <c r="G7884" s="21" t="n">
        <v>0.3</v>
      </c>
      <c r="H7884" s="13" t="n">
        <v>200</v>
      </c>
      <c r="I7884" s="21" t="n">
        <f>G7884*H7884*7</f>
        <v>420</v>
      </c>
      <c r="J7884" s="13" t="s">
        <v>126</v>
      </c>
      <c r="K7884" s="15" t="n">
        <v>1593</v>
      </c>
      <c r="L7884" s="15" t="n">
        <v>98</v>
      </c>
      <c r="M7884" s="15" t="n">
        <v>1</v>
      </c>
      <c r="N7884" s="12" t="n">
        <v>0</v>
      </c>
      <c r="O7884" s="12" t="n">
        <v>0.099</v>
      </c>
      <c r="P7884" s="12" t="n">
        <v>0.099</v>
      </c>
      <c r="Q7884" s="23" t="n">
        <f>M7886/H7884</f>
        <v>0.03</v>
      </c>
    </row>
    <row r="7885" ht="22.5" customHeight="1">
      <c r="A7885" s="34"/>
      <c r="B7885" s="34"/>
      <c r="C7885" s="13"/>
      <c r="D7885" s="20"/>
      <c r="E7885" s="29"/>
      <c r="F7885" s="20"/>
      <c r="G7885" s="20"/>
      <c r="H7885" s="20"/>
      <c r="I7885" s="20"/>
      <c r="J7885" s="13" t="s">
        <v>127</v>
      </c>
      <c r="K7885" s="15" t="n">
        <v>13146</v>
      </c>
      <c r="L7885" s="15" t="n">
        <v>1166</v>
      </c>
      <c r="M7885" s="15" t="n">
        <v>6</v>
      </c>
      <c r="N7885" s="12" t="n">
        <v>0</v>
      </c>
      <c r="O7885" s="12" t="n">
        <v>0.584</v>
      </c>
      <c r="P7885" s="12" t="n">
        <v>3.506</v>
      </c>
      <c r="Q7885" s="26"/>
    </row>
    <row r="7886" ht="22.5" customHeight="1">
      <c r="A7886" s="34"/>
      <c r="B7886" s="34"/>
      <c r="C7886" s="13"/>
      <c r="D7886" s="20"/>
      <c r="E7886" s="29"/>
      <c r="F7886" s="20"/>
      <c r="G7886" s="20"/>
      <c r="H7886" s="20"/>
      <c r="I7886" s="20"/>
      <c r="J7886" s="13" t="s">
        <v>128</v>
      </c>
      <c r="K7886" s="15" t="n">
        <v>28153</v>
      </c>
      <c r="L7886" s="15" t="n">
        <v>1918</v>
      </c>
      <c r="M7886" s="15" t="n">
        <v>6</v>
      </c>
      <c r="N7886" s="12" t="n">
        <v>0.003</v>
      </c>
      <c r="O7886" s="12" t="n">
        <v>1.045</v>
      </c>
      <c r="P7886" s="12" t="n">
        <v>6.2719</v>
      </c>
      <c r="Q7886" s="26"/>
    </row>
    <row r="7887" ht="22.5" customHeight="1">
      <c r="A7887" s="34"/>
      <c r="B7887" s="34"/>
      <c r="C7887" s="13" t="n">
        <v>7572369</v>
      </c>
      <c r="D7887" s="13" t="s">
        <v>10</v>
      </c>
      <c r="E7887" s="14" t="s">
        <v>25</v>
      </c>
      <c r="F7887" s="13" t="s">
        <v>15</v>
      </c>
      <c r="G7887" s="21" t="n">
        <v>0.3</v>
      </c>
      <c r="H7887" s="13" t="n">
        <v>400</v>
      </c>
      <c r="I7887" s="21" t="n">
        <f>G7887*H7887*7</f>
        <v>840</v>
      </c>
      <c r="J7887" s="13" t="s">
        <v>126</v>
      </c>
      <c r="K7887" s="15" t="n">
        <v>14</v>
      </c>
      <c r="L7887" s="15" t="n">
        <v>1</v>
      </c>
      <c r="M7887" s="15" t="n">
        <v>0</v>
      </c>
      <c r="N7887" s="12" t="n">
        <v>0</v>
      </c>
      <c r="O7887" s="12" t="n">
        <v>0</v>
      </c>
      <c r="P7887" s="12" t="n">
        <v>0</v>
      </c>
      <c r="Q7887" s="23" t="n">
        <f>M7889/H7887</f>
        <v>0.2075</v>
      </c>
    </row>
    <row r="7888" ht="22.5" customHeight="1">
      <c r="A7888" s="34"/>
      <c r="B7888" s="34"/>
      <c r="C7888" s="13"/>
      <c r="D7888" s="20"/>
      <c r="E7888" s="29"/>
      <c r="F7888" s="20"/>
      <c r="G7888" s="20"/>
      <c r="H7888" s="20"/>
      <c r="I7888" s="20"/>
      <c r="J7888" s="13" t="s">
        <v>127</v>
      </c>
      <c r="K7888" s="15" t="n">
        <v>5219</v>
      </c>
      <c r="L7888" s="15" t="n">
        <v>1897</v>
      </c>
      <c r="M7888" s="15" t="n">
        <v>32</v>
      </c>
      <c r="N7888" s="12" t="n">
        <v>0.005</v>
      </c>
      <c r="O7888" s="12" t="n">
        <v>0.304</v>
      </c>
      <c r="P7888" s="12" t="n">
        <v>9.72</v>
      </c>
      <c r="Q7888" s="26"/>
    </row>
    <row r="7889" ht="22.5" customHeight="1">
      <c r="A7889" s="34"/>
      <c r="B7889" s="34"/>
      <c r="C7889" s="13"/>
      <c r="D7889" s="20"/>
      <c r="E7889" s="29"/>
      <c r="F7889" s="20"/>
      <c r="G7889" s="20"/>
      <c r="H7889" s="20"/>
      <c r="I7889" s="20"/>
      <c r="J7889" s="13" t="s">
        <v>128</v>
      </c>
      <c r="K7889" s="15" t="n">
        <v>11420</v>
      </c>
      <c r="L7889" s="15" t="n">
        <v>3777</v>
      </c>
      <c r="M7889" s="15" t="n">
        <v>83</v>
      </c>
      <c r="N7889" s="12" t="n">
        <v>0.007</v>
      </c>
      <c r="O7889" s="12" t="n">
        <v>0.305</v>
      </c>
      <c r="P7889" s="12" t="n">
        <v>25.35</v>
      </c>
      <c r="Q7889" s="26"/>
    </row>
    <row r="7890" ht="22.5" customHeight="1">
      <c r="A7890" s="34"/>
      <c r="B7890" s="34"/>
      <c r="C7890" s="13" t="n">
        <v>8460883</v>
      </c>
      <c r="D7890" s="13" t="s">
        <v>16</v>
      </c>
      <c r="E7890" s="14" t="s">
        <v>11</v>
      </c>
      <c r="F7890" s="13" t="s">
        <v>15</v>
      </c>
      <c r="G7890" s="21" t="n">
        <v>0.14</v>
      </c>
      <c r="H7890" s="13" t="n">
        <v>1400</v>
      </c>
      <c r="I7890" s="21" t="n">
        <f>G7890*H7890*7</f>
        <v>1372</v>
      </c>
      <c r="J7890" s="13" t="s">
        <v>126</v>
      </c>
      <c r="K7890" s="36" t="n">
        <v>4455</v>
      </c>
      <c r="L7890" s="15" t="n">
        <v>1319</v>
      </c>
      <c r="M7890" s="15" t="n">
        <v>48</v>
      </c>
      <c r="N7890" s="12" t="n">
        <v>0.005</v>
      </c>
      <c r="O7890" s="12" t="n">
        <v>0.141</v>
      </c>
      <c r="P7890" s="12" t="n">
        <v>6.79</v>
      </c>
      <c r="Q7890" s="23" t="n">
        <f>M7892/H7890</f>
        <v>0.254285714285714</v>
      </c>
    </row>
    <row r="7891" ht="22.5" customHeight="1">
      <c r="A7891" s="34"/>
      <c r="B7891" s="34"/>
      <c r="C7891" s="13"/>
      <c r="D7891" s="20"/>
      <c r="E7891" s="29"/>
      <c r="F7891" s="20"/>
      <c r="G7891" s="20"/>
      <c r="H7891" s="20"/>
      <c r="I7891" s="20"/>
      <c r="J7891" s="13" t="s">
        <v>127</v>
      </c>
      <c r="K7891" s="15" t="n">
        <v>20210</v>
      </c>
      <c r="L7891" s="15" t="n">
        <v>5981</v>
      </c>
      <c r="M7891" s="15" t="n">
        <v>221</v>
      </c>
      <c r="N7891" s="12" t="n">
        <v>0.005</v>
      </c>
      <c r="O7891" s="12" t="n">
        <v>0.141</v>
      </c>
      <c r="P7891" s="12" t="n">
        <v>31.122</v>
      </c>
      <c r="Q7891" s="26"/>
    </row>
    <row r="7892" ht="22.5" customHeight="1">
      <c r="A7892" s="34"/>
      <c r="B7892" s="34"/>
      <c r="C7892" s="13"/>
      <c r="D7892" s="20"/>
      <c r="E7892" s="29"/>
      <c r="F7892" s="20"/>
      <c r="G7892" s="20"/>
      <c r="H7892" s="20"/>
      <c r="I7892" s="20"/>
      <c r="J7892" s="13" t="s">
        <v>128</v>
      </c>
      <c r="K7892" s="15" t="n">
        <v>76713</v>
      </c>
      <c r="L7892" s="15" t="n">
        <v>26125</v>
      </c>
      <c r="M7892" s="15" t="n">
        <v>356</v>
      </c>
      <c r="N7892" s="12" t="n">
        <v>0.002</v>
      </c>
      <c r="O7892" s="12" t="n">
        <v>0.141</v>
      </c>
      <c r="P7892" s="12" t="n">
        <v>50.246</v>
      </c>
      <c r="Q7892" s="26"/>
    </row>
    <row r="7893" ht="22.5" customHeight="1">
      <c r="A7893" s="34"/>
      <c r="B7893" s="34"/>
      <c r="C7893" s="13" t="n">
        <v>8531973</v>
      </c>
      <c r="D7893" s="13" t="s">
        <v>16</v>
      </c>
      <c r="E7893" s="14" t="s">
        <v>18</v>
      </c>
      <c r="F7893" s="13" t="s">
        <v>26</v>
      </c>
      <c r="G7893" s="21" t="n">
        <v>0.45</v>
      </c>
      <c r="H7893" s="13" t="n">
        <v>150</v>
      </c>
      <c r="I7893" s="21" t="n">
        <f>G7893*H7893*7</f>
        <v>472.5</v>
      </c>
      <c r="J7893" s="13" t="s">
        <v>126</v>
      </c>
      <c r="K7893" s="15" t="n">
        <v>0</v>
      </c>
      <c r="L7893" s="15" t="n">
        <v>0</v>
      </c>
      <c r="M7893" s="15" t="n">
        <v>0</v>
      </c>
      <c r="N7893" s="12" t="n">
        <v>0</v>
      </c>
      <c r="O7893" s="12" t="n">
        <v>0</v>
      </c>
      <c r="P7893" s="12" t="n">
        <v>0</v>
      </c>
      <c r="Q7893" s="23" t="n">
        <f>M7895/H7893</f>
        <v>0</v>
      </c>
    </row>
    <row r="7894" ht="22.5" customHeight="1">
      <c r="A7894" s="34"/>
      <c r="B7894" s="34"/>
      <c r="C7894" s="13"/>
      <c r="D7894" s="20"/>
      <c r="E7894" s="29"/>
      <c r="F7894" s="20"/>
      <c r="G7894" s="20"/>
      <c r="H7894" s="20"/>
      <c r="I7894" s="20"/>
      <c r="J7894" s="13" t="s">
        <v>127</v>
      </c>
      <c r="K7894" s="15" t="n">
        <v>16664</v>
      </c>
      <c r="L7894" s="15" t="n">
        <v>29</v>
      </c>
      <c r="M7894" s="15" t="n">
        <v>0</v>
      </c>
      <c r="N7894" s="12" t="n">
        <v>0</v>
      </c>
      <c r="O7894" s="12" t="n">
        <v>0</v>
      </c>
      <c r="P7894" s="12" t="n">
        <v>0.29</v>
      </c>
      <c r="Q7894" s="26"/>
    </row>
    <row r="7895" ht="22.5" customHeight="1">
      <c r="A7895" s="34"/>
      <c r="B7895" s="34"/>
      <c r="C7895" s="13"/>
      <c r="D7895" s="20"/>
      <c r="E7895" s="29"/>
      <c r="F7895" s="20"/>
      <c r="G7895" s="20"/>
      <c r="H7895" s="20"/>
      <c r="I7895" s="20"/>
      <c r="J7895" s="13" t="s">
        <v>128</v>
      </c>
      <c r="K7895" s="15" t="n">
        <v>48243</v>
      </c>
      <c r="L7895" s="15" t="n">
        <v>116</v>
      </c>
      <c r="M7895" s="15" t="n">
        <v>0</v>
      </c>
      <c r="N7895" s="12" t="n">
        <v>0</v>
      </c>
      <c r="O7895" s="12" t="n">
        <v>0</v>
      </c>
      <c r="P7895" s="12" t="n">
        <v>1.31</v>
      </c>
      <c r="Q7895" s="26"/>
    </row>
    <row r="7896" ht="22.5" customHeight="1">
      <c r="A7896" s="34"/>
      <c r="B7896" s="34"/>
      <c r="C7896" s="13" t="n">
        <v>8156506</v>
      </c>
      <c r="D7896" s="13" t="s">
        <v>27</v>
      </c>
      <c r="E7896" s="14" t="s">
        <v>14</v>
      </c>
      <c r="F7896" s="13" t="s">
        <v>15</v>
      </c>
      <c r="G7896" s="21" t="n">
        <v>0.1</v>
      </c>
      <c r="H7896" s="13" t="n">
        <v>1000</v>
      </c>
      <c r="I7896" s="21" t="n">
        <f>G7896*H7896*7</f>
        <v>700</v>
      </c>
      <c r="J7896" s="13" t="s">
        <v>126</v>
      </c>
      <c r="K7896" s="15" t="n">
        <v>86</v>
      </c>
      <c r="L7896" s="15" t="n">
        <v>31</v>
      </c>
      <c r="M7896" s="15" t="n">
        <v>0</v>
      </c>
      <c r="N7896" s="12" t="n">
        <v>0</v>
      </c>
      <c r="O7896" s="12" t="n">
        <v>0</v>
      </c>
      <c r="P7896" s="12" t="n">
        <v>0</v>
      </c>
      <c r="Q7896" s="23" t="n">
        <f>M7898/H7896</f>
        <v>1</v>
      </c>
    </row>
    <row r="7897" ht="22.5" customHeight="1">
      <c r="A7897" s="34"/>
      <c r="B7897" s="34"/>
      <c r="C7897" s="13"/>
      <c r="D7897" s="20"/>
      <c r="E7897" s="29"/>
      <c r="F7897" s="20"/>
      <c r="G7897" s="20"/>
      <c r="H7897" s="20"/>
      <c r="I7897" s="20"/>
      <c r="J7897" s="13" t="s">
        <v>127</v>
      </c>
      <c r="K7897" s="15" t="n">
        <v>10571</v>
      </c>
      <c r="L7897" s="15" t="n">
        <v>3508</v>
      </c>
      <c r="M7897" s="15" t="n">
        <v>210</v>
      </c>
      <c r="N7897" s="12" t="n">
        <v>0.006</v>
      </c>
      <c r="O7897" s="12" t="n">
        <v>0.1</v>
      </c>
      <c r="P7897" s="12" t="n">
        <v>21</v>
      </c>
      <c r="Q7897" s="26"/>
    </row>
    <row r="7898" ht="22.5" customHeight="1">
      <c r="A7898" s="34"/>
      <c r="B7898" s="34"/>
      <c r="C7898" s="13"/>
      <c r="D7898" s="20"/>
      <c r="E7898" s="29"/>
      <c r="F7898" s="20"/>
      <c r="G7898" s="20"/>
      <c r="H7898" s="20"/>
      <c r="I7898" s="20"/>
      <c r="J7898" s="13" t="s">
        <v>128</v>
      </c>
      <c r="K7898" s="15" t="n">
        <v>51482</v>
      </c>
      <c r="L7898" s="15" t="n">
        <v>19145</v>
      </c>
      <c r="M7898" s="15" t="n">
        <v>1000</v>
      </c>
      <c r="N7898" s="12" t="n">
        <v>0.005</v>
      </c>
      <c r="O7898" s="12" t="n">
        <v>0.1</v>
      </c>
      <c r="P7898" s="12" t="n">
        <v>100</v>
      </c>
      <c r="Q7898" s="26"/>
    </row>
    <row r="7899" ht="22.5" customHeight="1">
      <c r="A7899" s="34"/>
      <c r="B7899" s="34"/>
      <c r="C7899" s="13" t="n">
        <v>8819666</v>
      </c>
      <c r="D7899" s="13" t="s">
        <v>27</v>
      </c>
      <c r="E7899" s="14" t="s">
        <v>14</v>
      </c>
      <c r="F7899" s="13" t="s">
        <v>12</v>
      </c>
      <c r="G7899" s="21" t="n">
        <v>0.08</v>
      </c>
      <c r="H7899" s="13" t="n">
        <v>200</v>
      </c>
      <c r="I7899" s="21" t="n">
        <f>G7899*H7899*7</f>
        <v>112</v>
      </c>
      <c r="J7899" s="13" t="s">
        <v>126</v>
      </c>
      <c r="K7899" s="15" t="n">
        <v>601</v>
      </c>
      <c r="L7899" s="15" t="n">
        <v>107</v>
      </c>
      <c r="M7899" s="15" t="n">
        <v>17</v>
      </c>
      <c r="N7899" s="12" t="n">
        <v>0.02</v>
      </c>
      <c r="O7899" s="12" t="n">
        <v>0.124</v>
      </c>
      <c r="P7899" s="12" t="n">
        <v>2.1142</v>
      </c>
      <c r="Q7899" s="23" t="n">
        <f>M7901/H7899</f>
        <v>0.985</v>
      </c>
    </row>
    <row r="7900" ht="22.5" customHeight="1">
      <c r="A7900" s="34"/>
      <c r="B7900" s="34"/>
      <c r="C7900" s="13"/>
      <c r="D7900" s="20"/>
      <c r="E7900" s="29"/>
      <c r="F7900" s="20"/>
      <c r="G7900" s="20"/>
      <c r="H7900" s="20"/>
      <c r="I7900" s="20"/>
      <c r="J7900" s="13" t="s">
        <v>127</v>
      </c>
      <c r="K7900" s="15" t="n">
        <v>3148</v>
      </c>
      <c r="L7900" s="15" t="n">
        <v>605</v>
      </c>
      <c r="M7900" s="15" t="n">
        <v>73</v>
      </c>
      <c r="N7900" s="12" t="n">
        <v>0.015</v>
      </c>
      <c r="O7900" s="12" t="n">
        <v>0.123</v>
      </c>
      <c r="P7900" s="12" t="n">
        <v>8.9854</v>
      </c>
      <c r="Q7900" s="26"/>
    </row>
    <row r="7901" ht="22.5" customHeight="1">
      <c r="A7901" s="34"/>
      <c r="B7901" s="34"/>
      <c r="C7901" s="13"/>
      <c r="D7901" s="20"/>
      <c r="E7901" s="29"/>
      <c r="F7901" s="20"/>
      <c r="G7901" s="20"/>
      <c r="H7901" s="20"/>
      <c r="I7901" s="20"/>
      <c r="J7901" s="13" t="s">
        <v>128</v>
      </c>
      <c r="K7901" s="15" t="n">
        <v>7942</v>
      </c>
      <c r="L7901" s="15" t="n">
        <v>1577</v>
      </c>
      <c r="M7901" s="15" t="n">
        <v>197</v>
      </c>
      <c r="N7901" s="12" t="n">
        <v>0.013</v>
      </c>
      <c r="O7901" s="12" t="n">
        <v>0.102</v>
      </c>
      <c r="P7901" s="71" t="n">
        <v>20.0936</v>
      </c>
      <c r="Q7901" s="26"/>
    </row>
    <row r="7902" ht="22.5" customHeight="1">
      <c r="A7902" s="34"/>
      <c r="B7902" s="34"/>
      <c r="C7902" s="13" t="n">
        <v>91410799</v>
      </c>
      <c r="D7902" s="13" t="s">
        <v>31</v>
      </c>
      <c r="E7902" s="14" t="s">
        <v>42</v>
      </c>
      <c r="F7902" s="13" t="s">
        <v>15</v>
      </c>
      <c r="G7902" s="21" t="n">
        <v>0.02</v>
      </c>
      <c r="H7902" s="13" t="n">
        <v>500</v>
      </c>
      <c r="I7902" s="21" t="n">
        <f>G7902*H7902*7</f>
        <v>70</v>
      </c>
      <c r="J7902" s="13" t="s">
        <v>126</v>
      </c>
      <c r="K7902" s="15" t="n">
        <v>73</v>
      </c>
      <c r="L7902" s="15" t="n">
        <v>5</v>
      </c>
      <c r="M7902" s="15" t="n">
        <v>0</v>
      </c>
      <c r="N7902" s="12" t="n">
        <v>0</v>
      </c>
      <c r="O7902" s="12" t="n">
        <v>0</v>
      </c>
      <c r="P7902" s="12" t="n">
        <v>0</v>
      </c>
      <c r="Q7902" s="23" t="n">
        <f>M7904/H7902</f>
        <v>0.996</v>
      </c>
    </row>
    <row r="7903" ht="22.5" customHeight="1">
      <c r="A7903" s="34"/>
      <c r="B7903" s="34"/>
      <c r="C7903" s="13"/>
      <c r="D7903" s="20"/>
      <c r="E7903" s="29"/>
      <c r="F7903" s="20"/>
      <c r="G7903" s="20"/>
      <c r="H7903" s="20"/>
      <c r="I7903" s="20"/>
      <c r="J7903" s="13" t="s">
        <v>127</v>
      </c>
      <c r="K7903" s="15" t="n">
        <v>295417</v>
      </c>
      <c r="L7903" s="15" t="n">
        <v>71839</v>
      </c>
      <c r="M7903" s="15" t="n">
        <v>498</v>
      </c>
      <c r="N7903" s="12" t="n">
        <v>0</v>
      </c>
      <c r="O7903" s="12" t="n">
        <v>0.02</v>
      </c>
      <c r="P7903" s="12" t="n">
        <v>9.96</v>
      </c>
      <c r="Q7903" s="26"/>
    </row>
    <row r="7904" ht="22.5" customHeight="1">
      <c r="A7904" s="34"/>
      <c r="B7904" s="34"/>
      <c r="C7904" s="13"/>
      <c r="D7904" s="20"/>
      <c r="E7904" s="29"/>
      <c r="F7904" s="20"/>
      <c r="G7904" s="20"/>
      <c r="H7904" s="20"/>
      <c r="I7904" s="20"/>
      <c r="J7904" s="13" t="s">
        <v>128</v>
      </c>
      <c r="K7904" s="15" t="n">
        <v>314924</v>
      </c>
      <c r="L7904" s="15" t="n">
        <v>74338</v>
      </c>
      <c r="M7904" s="15" t="n">
        <v>498</v>
      </c>
      <c r="N7904" s="12" t="n">
        <v>0</v>
      </c>
      <c r="O7904" s="12" t="n">
        <v>0.02</v>
      </c>
      <c r="P7904" s="12" t="n">
        <v>9.96</v>
      </c>
      <c r="Q7904" s="26"/>
    </row>
    <row r="7905" ht="22.5" customHeight="1">
      <c r="A7905" s="34"/>
      <c r="B7905" s="34"/>
      <c r="C7905" s="13" t="n">
        <v>7872826</v>
      </c>
      <c r="D7905" s="13" t="s">
        <v>28</v>
      </c>
      <c r="E7905" s="14" t="s">
        <v>14</v>
      </c>
      <c r="F7905" s="13" t="s">
        <v>15</v>
      </c>
      <c r="G7905" s="21" t="n">
        <v>0.48</v>
      </c>
      <c r="H7905" s="13" t="n">
        <v>400</v>
      </c>
      <c r="I7905" s="21" t="n">
        <f>G7905*H7905*7</f>
        <v>1344</v>
      </c>
      <c r="J7905" s="13" t="s">
        <v>126</v>
      </c>
      <c r="K7905" s="15" t="n">
        <v>194</v>
      </c>
      <c r="L7905" s="15" t="n">
        <v>39</v>
      </c>
      <c r="M7905" s="15" t="n">
        <v>0</v>
      </c>
      <c r="N7905" s="12" t="n">
        <v>0</v>
      </c>
      <c r="O7905" s="12" t="n">
        <v>0</v>
      </c>
      <c r="P7905" s="12" t="n">
        <v>0</v>
      </c>
      <c r="Q7905" s="23" t="n">
        <f>M7907/H7905</f>
        <v>0.2175</v>
      </c>
    </row>
    <row r="7906" ht="22.5" customHeight="1">
      <c r="A7906" s="34"/>
      <c r="B7906" s="34"/>
      <c r="C7906" s="13"/>
      <c r="D7906" s="20"/>
      <c r="E7906" s="29"/>
      <c r="F7906" s="20"/>
      <c r="G7906" s="20"/>
      <c r="H7906" s="20"/>
      <c r="I7906" s="20"/>
      <c r="J7906" s="13" t="s">
        <v>127</v>
      </c>
      <c r="K7906" s="36" t="n">
        <v>12547</v>
      </c>
      <c r="L7906" s="15" t="n">
        <v>2553</v>
      </c>
      <c r="M7906" s="15" t="n">
        <v>22</v>
      </c>
      <c r="N7906" s="12" t="n">
        <v>0.004</v>
      </c>
      <c r="O7906" s="12" t="n">
        <v>0.484</v>
      </c>
      <c r="P7906" s="12" t="n">
        <v>10.65</v>
      </c>
      <c r="Q7906" s="26"/>
    </row>
    <row r="7907" ht="22.5" customHeight="1">
      <c r="A7907" s="34"/>
      <c r="B7907" s="34"/>
      <c r="C7907" s="13"/>
      <c r="D7907" s="20"/>
      <c r="E7907" s="29"/>
      <c r="F7907" s="20"/>
      <c r="G7907" s="20"/>
      <c r="H7907" s="20"/>
      <c r="I7907" s="20"/>
      <c r="J7907" s="13" t="s">
        <v>128</v>
      </c>
      <c r="K7907" s="15" t="n">
        <v>51762</v>
      </c>
      <c r="L7907" s="15" t="n">
        <v>10974</v>
      </c>
      <c r="M7907" s="15" t="n">
        <v>87</v>
      </c>
      <c r="N7907" s="12" t="n">
        <v>0.004</v>
      </c>
      <c r="O7907" s="12" t="n">
        <v>0.488</v>
      </c>
      <c r="P7907" s="12" t="n">
        <v>42.42</v>
      </c>
      <c r="Q7907" s="26"/>
    </row>
    <row r="7908" ht="22.5" customHeight="1">
      <c r="A7908" s="34"/>
      <c r="B7908" s="34"/>
      <c r="C7908" s="13" t="n">
        <v>9311355</v>
      </c>
      <c r="D7908" s="13" t="s">
        <v>29</v>
      </c>
      <c r="E7908" s="14" t="s">
        <v>14</v>
      </c>
      <c r="F7908" s="13" t="s">
        <v>15</v>
      </c>
      <c r="G7908" s="21" t="n">
        <v>0.15</v>
      </c>
      <c r="H7908" s="13" t="n">
        <v>20</v>
      </c>
      <c r="I7908" s="21" t="n">
        <f>G7908*H7908*7</f>
        <v>21</v>
      </c>
      <c r="J7908" s="13" t="s">
        <v>126</v>
      </c>
      <c r="K7908" s="15" t="n">
        <v>3</v>
      </c>
      <c r="L7908" s="15" t="n">
        <v>1</v>
      </c>
      <c r="M7908" s="15" t="n">
        <v>0</v>
      </c>
      <c r="N7908" s="12" t="n">
        <v>0</v>
      </c>
      <c r="O7908" s="12" t="n">
        <v>0</v>
      </c>
      <c r="P7908" s="12" t="n">
        <v>0</v>
      </c>
      <c r="Q7908" s="23" t="n">
        <f>M7910/H7908</f>
        <v>1</v>
      </c>
    </row>
    <row r="7909" ht="22.5" customHeight="1">
      <c r="A7909" s="34"/>
      <c r="B7909" s="34"/>
      <c r="C7909" s="13"/>
      <c r="D7909" s="20"/>
      <c r="E7909" s="29"/>
      <c r="F7909" s="20"/>
      <c r="G7909" s="20"/>
      <c r="H7909" s="20"/>
      <c r="I7909" s="20"/>
      <c r="J7909" s="13" t="s">
        <v>127</v>
      </c>
      <c r="K7909" s="36" t="n">
        <v>2858</v>
      </c>
      <c r="L7909" s="15" t="n">
        <v>877</v>
      </c>
      <c r="M7909" s="15" t="n">
        <v>20</v>
      </c>
      <c r="N7909" s="12" t="n">
        <v>0.003</v>
      </c>
      <c r="O7909" s="12" t="n">
        <v>0.15</v>
      </c>
      <c r="P7909" s="12" t="n">
        <v>3</v>
      </c>
      <c r="Q7909" s="26"/>
    </row>
    <row r="7910" ht="22.5" customHeight="1">
      <c r="A7910" s="34"/>
      <c r="B7910" s="34"/>
      <c r="C7910" s="13"/>
      <c r="D7910" s="20"/>
      <c r="E7910" s="29"/>
      <c r="F7910" s="20"/>
      <c r="G7910" s="20"/>
      <c r="H7910" s="20"/>
      <c r="I7910" s="20"/>
      <c r="J7910" s="13" t="s">
        <v>128</v>
      </c>
      <c r="K7910" s="15" t="n">
        <v>4427</v>
      </c>
      <c r="L7910" s="15" t="n">
        <v>1023</v>
      </c>
      <c r="M7910" s="15" t="n">
        <v>20</v>
      </c>
      <c r="N7910" s="12" t="n">
        <v>0.003</v>
      </c>
      <c r="O7910" s="12" t="n">
        <v>0.15</v>
      </c>
      <c r="P7910" s="12" t="n">
        <v>3</v>
      </c>
      <c r="Q7910" s="26"/>
    </row>
    <row r="7911" ht="22.5" customHeight="1">
      <c r="A7911" s="34"/>
      <c r="B7911" s="34"/>
      <c r="C7911" s="13" t="n">
        <v>10210818</v>
      </c>
      <c r="D7911" s="13" t="s">
        <v>27</v>
      </c>
      <c r="E7911" s="14" t="s">
        <v>14</v>
      </c>
      <c r="F7911" s="13" t="s">
        <v>26</v>
      </c>
      <c r="G7911" s="21" t="n">
        <v>0.2</v>
      </c>
      <c r="H7911" s="13" t="n">
        <v>100</v>
      </c>
      <c r="I7911" s="21" t="n">
        <f>G7911*H7911*7</f>
        <v>140</v>
      </c>
      <c r="J7911" s="13" t="s">
        <v>126</v>
      </c>
      <c r="K7911" s="15" t="n">
        <v>0</v>
      </c>
      <c r="L7911" s="15" t="n">
        <v>0</v>
      </c>
      <c r="M7911" s="15" t="n">
        <v>0</v>
      </c>
      <c r="N7911" s="12" t="n">
        <v>0</v>
      </c>
      <c r="O7911" s="12" t="n">
        <v>0</v>
      </c>
      <c r="P7911" s="12" t="n">
        <v>0</v>
      </c>
      <c r="Q7911" s="23" t="n">
        <f>M7913/H7911</f>
        <v>0.64</v>
      </c>
    </row>
    <row r="7912" ht="22.5" customHeight="1">
      <c r="A7912" s="34"/>
      <c r="B7912" s="34"/>
      <c r="C7912" s="13"/>
      <c r="D7912" s="20"/>
      <c r="E7912" s="29"/>
      <c r="F7912" s="20"/>
      <c r="G7912" s="20"/>
      <c r="H7912" s="20"/>
      <c r="I7912" s="20"/>
      <c r="J7912" s="13" t="s">
        <v>127</v>
      </c>
      <c r="K7912" s="15" t="n">
        <v>10331</v>
      </c>
      <c r="L7912" s="15" t="n">
        <v>172</v>
      </c>
      <c r="M7912" s="15" t="n">
        <v>24</v>
      </c>
      <c r="N7912" s="12" t="n">
        <v>0.02</v>
      </c>
      <c r="O7912" s="12" t="n">
        <v>0.17</v>
      </c>
      <c r="P7912" s="12" t="n">
        <v>4.07</v>
      </c>
      <c r="Q7912" s="26"/>
    </row>
    <row r="7913" ht="22.5" customHeight="1">
      <c r="A7913" s="34"/>
      <c r="B7913" s="34"/>
      <c r="C7913" s="13"/>
      <c r="D7913" s="20"/>
      <c r="E7913" s="29"/>
      <c r="F7913" s="20"/>
      <c r="G7913" s="20"/>
      <c r="H7913" s="20"/>
      <c r="I7913" s="20"/>
      <c r="J7913" s="13" t="s">
        <v>128</v>
      </c>
      <c r="K7913" s="15" t="n">
        <v>67101</v>
      </c>
      <c r="L7913" s="15" t="n">
        <v>518</v>
      </c>
      <c r="M7913" s="15" t="n">
        <v>64</v>
      </c>
      <c r="N7913" s="12" t="n">
        <v>0.02</v>
      </c>
      <c r="O7913" s="12" t="n">
        <v>0.18</v>
      </c>
      <c r="P7913" s="12" t="n">
        <v>11.33</v>
      </c>
      <c r="Q7913" s="26"/>
    </row>
    <row r="7914" ht="22.5" customHeight="1">
      <c r="A7914" s="34"/>
      <c r="B7914" s="34"/>
      <c r="C7914" s="13" t="n">
        <v>10501490</v>
      </c>
      <c r="D7914" s="13" t="s">
        <v>13</v>
      </c>
      <c r="E7914" s="14" t="s">
        <v>14</v>
      </c>
      <c r="F7914" s="13" t="s">
        <v>15</v>
      </c>
      <c r="G7914" s="21" t="n">
        <v>0.15</v>
      </c>
      <c r="H7914" s="13" t="n">
        <v>100</v>
      </c>
      <c r="I7914" s="21" t="n">
        <f>G7914*H7914*7</f>
        <v>105</v>
      </c>
      <c r="J7914" s="13" t="s">
        <v>126</v>
      </c>
      <c r="K7914" s="15" t="n">
        <v>0</v>
      </c>
      <c r="L7914" s="15" t="n">
        <v>0</v>
      </c>
      <c r="M7914" s="15" t="n">
        <v>0</v>
      </c>
      <c r="N7914" s="12" t="n">
        <v>0</v>
      </c>
      <c r="O7914" s="12" t="n">
        <v>0</v>
      </c>
      <c r="P7914" s="12" t="n">
        <v>0</v>
      </c>
      <c r="Q7914" s="23" t="n">
        <f>M7916/H7914</f>
        <v>0.1</v>
      </c>
    </row>
    <row r="7915" ht="22.5" customHeight="1">
      <c r="A7915" s="34"/>
      <c r="B7915" s="34"/>
      <c r="C7915" s="13"/>
      <c r="D7915" s="20"/>
      <c r="E7915" s="29"/>
      <c r="F7915" s="20"/>
      <c r="G7915" s="20"/>
      <c r="H7915" s="20"/>
      <c r="I7915" s="20"/>
      <c r="J7915" s="13" t="s">
        <v>127</v>
      </c>
      <c r="K7915" s="17" t="n">
        <v>259</v>
      </c>
      <c r="L7915" s="15" t="n">
        <v>140</v>
      </c>
      <c r="M7915" s="15" t="n">
        <v>2</v>
      </c>
      <c r="N7915" s="12" t="n">
        <v>0.002</v>
      </c>
      <c r="O7915" s="12" t="n">
        <v>0.13</v>
      </c>
      <c r="P7915" s="12" t="n">
        <v>0.26</v>
      </c>
      <c r="Q7915" s="26"/>
    </row>
    <row r="7916" ht="22.5" customHeight="1">
      <c r="A7916" s="34"/>
      <c r="B7916" s="34"/>
      <c r="C7916" s="13"/>
      <c r="D7916" s="20"/>
      <c r="E7916" s="29"/>
      <c r="F7916" s="20"/>
      <c r="G7916" s="20"/>
      <c r="H7916" s="20"/>
      <c r="I7916" s="20"/>
      <c r="J7916" s="13" t="s">
        <v>128</v>
      </c>
      <c r="K7916" s="15" t="n">
        <v>820</v>
      </c>
      <c r="L7916" s="15" t="n">
        <v>367</v>
      </c>
      <c r="M7916" s="15" t="n">
        <v>10</v>
      </c>
      <c r="N7916" s="12" t="n">
        <v>0.004</v>
      </c>
      <c r="O7916" s="12" t="n">
        <v>0.13</v>
      </c>
      <c r="P7916" s="12" t="n">
        <v>1.3</v>
      </c>
      <c r="Q7916" s="26"/>
    </row>
    <row r="7917" ht="22.5" customHeight="1">
      <c r="A7917" s="34"/>
      <c r="B7917" s="34"/>
      <c r="C7917" s="53" t="n">
        <v>10912510</v>
      </c>
      <c r="D7917" s="13" t="s">
        <v>10</v>
      </c>
      <c r="E7917" s="14" t="s">
        <v>11</v>
      </c>
      <c r="F7917" s="13" t="s">
        <v>30</v>
      </c>
      <c r="G7917" s="21" t="n">
        <v>0.17</v>
      </c>
      <c r="H7917" s="13" t="n">
        <v>1500</v>
      </c>
      <c r="I7917" s="21" t="n">
        <f>G7917*H7917*7</f>
        <v>1785</v>
      </c>
      <c r="J7917" s="13" t="s">
        <v>126</v>
      </c>
      <c r="K7917" s="15" t="n">
        <v>10736</v>
      </c>
      <c r="L7917" s="15" t="n">
        <v>1713</v>
      </c>
      <c r="M7917" s="15" t="n">
        <v>61</v>
      </c>
      <c r="N7917" s="12" t="n">
        <v>0.01</v>
      </c>
      <c r="O7917" s="12" t="n">
        <v>0.23</v>
      </c>
      <c r="P7917" s="12" t="n">
        <v>14.23</v>
      </c>
      <c r="Q7917" s="23" t="n">
        <f>M7919/H7917</f>
        <v>0.543333333333333</v>
      </c>
    </row>
    <row r="7918" ht="22.5" customHeight="1">
      <c r="A7918" s="34"/>
      <c r="B7918" s="34"/>
      <c r="C7918" s="13"/>
      <c r="D7918" s="20"/>
      <c r="E7918" s="29"/>
      <c r="F7918" s="20"/>
      <c r="G7918" s="20"/>
      <c r="H7918" s="20"/>
      <c r="I7918" s="20"/>
      <c r="J7918" s="13" t="s">
        <v>127</v>
      </c>
      <c r="K7918" s="17" t="n">
        <v>37253</v>
      </c>
      <c r="L7918" s="15" t="n">
        <v>7460</v>
      </c>
      <c r="M7918" s="15" t="n">
        <v>209</v>
      </c>
      <c r="N7918" s="12" t="n">
        <v>0.01</v>
      </c>
      <c r="O7918" s="12" t="n">
        <v>0.31</v>
      </c>
      <c r="P7918" s="12" t="n">
        <v>63.76</v>
      </c>
      <c r="Q7918" s="26"/>
    </row>
    <row r="7919" ht="22.5" customHeight="1">
      <c r="A7919" s="34"/>
      <c r="B7919" s="34"/>
      <c r="C7919" s="13"/>
      <c r="D7919" s="20"/>
      <c r="E7919" s="29"/>
      <c r="F7919" s="20"/>
      <c r="G7919" s="20"/>
      <c r="H7919" s="20"/>
      <c r="I7919" s="20"/>
      <c r="J7919" s="13" t="s">
        <v>128</v>
      </c>
      <c r="K7919" s="15" t="n">
        <v>130261</v>
      </c>
      <c r="L7919" s="15" t="n">
        <v>24239</v>
      </c>
      <c r="M7919" s="15" t="n">
        <v>815</v>
      </c>
      <c r="N7919" s="12" t="n">
        <v>0.01</v>
      </c>
      <c r="O7919" s="12" t="n">
        <v>0.26</v>
      </c>
      <c r="P7919" s="12" t="n">
        <v>215.97</v>
      </c>
      <c r="Q7919" s="26"/>
    </row>
    <row r="7920" ht="22.5" customHeight="1">
      <c r="A7920" s="34"/>
      <c r="B7920" s="34"/>
      <c r="C7920" s="53" t="n">
        <v>11080098</v>
      </c>
      <c r="D7920" s="13" t="s">
        <v>22</v>
      </c>
      <c r="E7920" s="14" t="s">
        <v>24</v>
      </c>
      <c r="F7920" s="13" t="s">
        <v>15</v>
      </c>
      <c r="G7920" s="21" t="n">
        <v>0.6</v>
      </c>
      <c r="H7920" s="13" t="n">
        <v>100</v>
      </c>
      <c r="I7920" s="21" t="n">
        <f>G7920*H7920*7</f>
        <v>420</v>
      </c>
      <c r="J7920" s="13" t="s">
        <v>126</v>
      </c>
      <c r="K7920" s="15" t="n">
        <v>0</v>
      </c>
      <c r="L7920" s="15" t="n">
        <v>0</v>
      </c>
      <c r="M7920" s="15" t="n">
        <v>0</v>
      </c>
      <c r="N7920" s="12" t="n">
        <v>0</v>
      </c>
      <c r="O7920" s="12" t="n">
        <v>0</v>
      </c>
      <c r="P7920" s="12" t="n">
        <v>0</v>
      </c>
      <c r="Q7920" s="23" t="n">
        <f>M7922/H7920</f>
        <v>0.01</v>
      </c>
    </row>
    <row r="7921" ht="22.5" customHeight="1">
      <c r="A7921" s="34"/>
      <c r="B7921" s="34"/>
      <c r="C7921" s="13"/>
      <c r="D7921" s="20"/>
      <c r="E7921" s="29"/>
      <c r="F7921" s="20"/>
      <c r="G7921" s="20"/>
      <c r="H7921" s="20"/>
      <c r="I7921" s="20"/>
      <c r="J7921" s="13" t="s">
        <v>127</v>
      </c>
      <c r="K7921" s="17" t="n">
        <v>453</v>
      </c>
      <c r="L7921" s="15" t="n">
        <v>279</v>
      </c>
      <c r="M7921" s="15" t="n">
        <v>1</v>
      </c>
      <c r="N7921" s="12" t="n">
        <v>0.002</v>
      </c>
      <c r="O7921" s="12" t="n">
        <v>0.6</v>
      </c>
      <c r="P7921" s="12" t="n">
        <v>0.6</v>
      </c>
      <c r="Q7921" s="26"/>
    </row>
    <row r="7922" ht="22.5" customHeight="1">
      <c r="A7922" s="34"/>
      <c r="B7922" s="34"/>
      <c r="C7922" s="13"/>
      <c r="D7922" s="20"/>
      <c r="E7922" s="29"/>
      <c r="F7922" s="20"/>
      <c r="G7922" s="20"/>
      <c r="H7922" s="20"/>
      <c r="I7922" s="20"/>
      <c r="J7922" s="13" t="s">
        <v>128</v>
      </c>
      <c r="K7922" s="15" t="n">
        <v>709</v>
      </c>
      <c r="L7922" s="15" t="n">
        <v>377</v>
      </c>
      <c r="M7922" s="15" t="n">
        <v>1</v>
      </c>
      <c r="N7922" s="12" t="n">
        <v>0.002</v>
      </c>
      <c r="O7922" s="12" t="n">
        <v>0.6</v>
      </c>
      <c r="P7922" s="12" t="n">
        <v>0.6</v>
      </c>
      <c r="Q7922" s="26"/>
    </row>
    <row r="7923" ht="22.5" customHeight="1">
      <c r="A7923" s="34"/>
      <c r="B7923" s="34"/>
      <c r="C7923" s="53" t="n">
        <v>91540124</v>
      </c>
      <c r="D7923" s="13" t="s">
        <v>93</v>
      </c>
      <c r="E7923" s="14" t="s">
        <v>54</v>
      </c>
      <c r="F7923" s="13" t="s">
        <v>12</v>
      </c>
      <c r="G7923" s="21" t="n">
        <v>0.5</v>
      </c>
      <c r="H7923" s="13" t="n">
        <v>50</v>
      </c>
      <c r="I7923" s="21" t="n">
        <f>G7923*H7923*7</f>
        <v>175</v>
      </c>
      <c r="J7923" s="13" t="s">
        <v>126</v>
      </c>
      <c r="K7923" s="15" t="n">
        <v>0</v>
      </c>
      <c r="L7923" s="15" t="n">
        <v>0</v>
      </c>
      <c r="M7923" s="15" t="n">
        <v>0</v>
      </c>
      <c r="N7923" s="12" t="n">
        <v>0</v>
      </c>
      <c r="O7923" s="12" t="n">
        <v>0</v>
      </c>
      <c r="P7923" s="12" t="n">
        <v>0</v>
      </c>
      <c r="Q7923" s="23" t="n">
        <f>M7925/H7923</f>
        <v>0.58</v>
      </c>
    </row>
    <row r="7924" ht="22.5" customHeight="1">
      <c r="A7924" s="34"/>
      <c r="B7924" s="34"/>
      <c r="C7924" s="13"/>
      <c r="D7924" s="20"/>
      <c r="E7924" s="29"/>
      <c r="F7924" s="20"/>
      <c r="G7924" s="20"/>
      <c r="H7924" s="20"/>
      <c r="I7924" s="20"/>
      <c r="J7924" s="13" t="s">
        <v>127</v>
      </c>
      <c r="K7924" s="15" t="n">
        <v>1312</v>
      </c>
      <c r="L7924" s="15" t="n">
        <v>345</v>
      </c>
      <c r="M7924" s="15" t="n">
        <v>29</v>
      </c>
      <c r="N7924" s="12" t="n">
        <v>0</v>
      </c>
      <c r="O7924" s="12" t="n">
        <v>0.384</v>
      </c>
      <c r="P7924" s="12" t="n">
        <v>11.1397</v>
      </c>
      <c r="Q7924" s="26"/>
    </row>
    <row r="7925" ht="22.5" customHeight="1">
      <c r="A7925" s="34"/>
      <c r="B7925" s="34"/>
      <c r="C7925" s="13"/>
      <c r="D7925" s="20"/>
      <c r="E7925" s="29"/>
      <c r="F7925" s="20"/>
      <c r="G7925" s="20"/>
      <c r="H7925" s="20"/>
      <c r="I7925" s="20"/>
      <c r="J7925" s="13" t="s">
        <v>128</v>
      </c>
      <c r="K7925" s="15" t="n">
        <v>3618</v>
      </c>
      <c r="L7925" s="15" t="n">
        <v>944</v>
      </c>
      <c r="M7925" s="15" t="n">
        <v>29</v>
      </c>
      <c r="N7925" s="12" t="n">
        <v>0.022</v>
      </c>
      <c r="O7925" s="12" t="n">
        <v>0.708</v>
      </c>
      <c r="P7925" s="12" t="n">
        <v>20.5391</v>
      </c>
      <c r="Q7925" s="26"/>
    </row>
    <row r="7926" ht="22.5" customHeight="1">
      <c r="A7926" s="34"/>
      <c r="B7926" s="34"/>
      <c r="C7926" s="53" t="n">
        <v>91548042</v>
      </c>
      <c r="D7926" s="13" t="s">
        <v>13</v>
      </c>
      <c r="E7926" s="14" t="s">
        <v>14</v>
      </c>
      <c r="F7926" s="13" t="s">
        <v>12</v>
      </c>
      <c r="G7926" s="21" t="n">
        <v>0.3</v>
      </c>
      <c r="H7926" s="13" t="n">
        <v>50</v>
      </c>
      <c r="I7926" s="21" t="n">
        <f>G7926*H7926*7</f>
        <v>105</v>
      </c>
      <c r="J7926" s="13" t="s">
        <v>126</v>
      </c>
      <c r="K7926" s="15" t="n">
        <v>0</v>
      </c>
      <c r="L7926" s="15" t="n">
        <v>0</v>
      </c>
      <c r="M7926" s="15" t="n">
        <v>0</v>
      </c>
      <c r="N7926" s="12" t="n">
        <v>0</v>
      </c>
      <c r="O7926" s="12" t="n">
        <v>0</v>
      </c>
      <c r="P7926" s="12" t="n">
        <v>0</v>
      </c>
      <c r="Q7926" s="23" t="n">
        <f>M7928/H7926</f>
        <v>0</v>
      </c>
    </row>
    <row r="7927" ht="22.5" customHeight="1">
      <c r="A7927" s="34"/>
      <c r="B7927" s="34"/>
      <c r="C7927" s="13"/>
      <c r="D7927" s="20"/>
      <c r="E7927" s="29"/>
      <c r="F7927" s="20"/>
      <c r="G7927" s="20"/>
      <c r="H7927" s="20"/>
      <c r="I7927" s="20"/>
      <c r="J7927" s="13" t="s">
        <v>127</v>
      </c>
      <c r="K7927" s="15" t="n">
        <v>1399</v>
      </c>
      <c r="L7927" s="15" t="n">
        <v>5</v>
      </c>
      <c r="M7927" s="15" t="n">
        <v>0</v>
      </c>
      <c r="N7927" s="12" t="n">
        <v>0</v>
      </c>
      <c r="O7927" s="12" t="n">
        <v>0</v>
      </c>
      <c r="P7927" s="12" t="n">
        <v>0.0026</v>
      </c>
      <c r="Q7927" s="26"/>
    </row>
    <row r="7928" ht="22.5" customHeight="1">
      <c r="A7928" s="34"/>
      <c r="B7928" s="34"/>
      <c r="C7928" s="13"/>
      <c r="D7928" s="20"/>
      <c r="E7928" s="29"/>
      <c r="F7928" s="20"/>
      <c r="G7928" s="20"/>
      <c r="H7928" s="20"/>
      <c r="I7928" s="20"/>
      <c r="J7928" s="13" t="s">
        <v>128</v>
      </c>
      <c r="K7928" s="15" t="n">
        <v>4700</v>
      </c>
      <c r="L7928" s="15" t="n">
        <v>39</v>
      </c>
      <c r="M7928" s="15" t="n">
        <v>0</v>
      </c>
      <c r="N7928" s="12" t="n">
        <v>0</v>
      </c>
      <c r="O7928" s="12" t="n">
        <v>0</v>
      </c>
      <c r="P7928" s="12" t="n">
        <v>0.0447</v>
      </c>
      <c r="Q7928" s="26"/>
    </row>
    <row r="7929" ht="22.5" customHeight="1">
      <c r="A7929" s="34"/>
      <c r="B7929" s="34"/>
      <c r="C7929" s="53" t="n">
        <v>91548043</v>
      </c>
      <c r="D7929" s="13" t="s">
        <v>31</v>
      </c>
      <c r="E7929" s="14" t="s">
        <v>32</v>
      </c>
      <c r="F7929" s="13" t="s">
        <v>15</v>
      </c>
      <c r="G7929" s="21" t="n">
        <v>0.1</v>
      </c>
      <c r="H7929" s="13" t="n">
        <v>200</v>
      </c>
      <c r="I7929" s="21" t="n">
        <f>G7929*H7929*7</f>
        <v>140</v>
      </c>
      <c r="J7929" s="13" t="s">
        <v>126</v>
      </c>
      <c r="K7929" s="15" t="n">
        <v>36</v>
      </c>
      <c r="L7929" s="15" t="n">
        <v>9</v>
      </c>
      <c r="M7929" s="15" t="n">
        <v>0</v>
      </c>
      <c r="N7929" s="12" t="n">
        <v>0</v>
      </c>
      <c r="O7929" s="12" t="n">
        <v>0</v>
      </c>
      <c r="P7929" s="12" t="n">
        <v>0</v>
      </c>
      <c r="Q7929" s="23" t="n">
        <f>M7931/H7929</f>
        <v>0.995</v>
      </c>
    </row>
    <row r="7930" ht="22.5" customHeight="1">
      <c r="A7930" s="34"/>
      <c r="B7930" s="34"/>
      <c r="C7930" s="13"/>
      <c r="D7930" s="20"/>
      <c r="E7930" s="29"/>
      <c r="F7930" s="20"/>
      <c r="G7930" s="20"/>
      <c r="H7930" s="20"/>
      <c r="I7930" s="20"/>
      <c r="J7930" s="13" t="s">
        <v>127</v>
      </c>
      <c r="K7930" s="15" t="n">
        <v>9253</v>
      </c>
      <c r="L7930" s="15" t="n">
        <v>4785</v>
      </c>
      <c r="M7930" s="15" t="n">
        <v>81</v>
      </c>
      <c r="N7930" s="12" t="n">
        <v>0.002</v>
      </c>
      <c r="O7930" s="12" t="n">
        <v>0.1</v>
      </c>
      <c r="P7930" s="12" t="n">
        <v>8.1</v>
      </c>
      <c r="Q7930" s="26"/>
    </row>
    <row r="7931" ht="22.5" customHeight="1">
      <c r="A7931" s="34"/>
      <c r="B7931" s="34"/>
      <c r="C7931" s="13"/>
      <c r="D7931" s="20"/>
      <c r="E7931" s="29"/>
      <c r="F7931" s="20"/>
      <c r="G7931" s="20"/>
      <c r="H7931" s="20"/>
      <c r="I7931" s="20"/>
      <c r="J7931" s="13" t="s">
        <v>128</v>
      </c>
      <c r="K7931" s="15" t="n">
        <v>32579</v>
      </c>
      <c r="L7931" s="15" t="n">
        <v>14776</v>
      </c>
      <c r="M7931" s="15" t="n">
        <v>199</v>
      </c>
      <c r="N7931" s="12" t="n">
        <v>0.001</v>
      </c>
      <c r="O7931" s="12" t="n">
        <v>0.1</v>
      </c>
      <c r="P7931" s="12" t="n">
        <v>19.9</v>
      </c>
      <c r="Q7931" s="26"/>
    </row>
    <row r="7932" ht="22.5" customHeight="1">
      <c r="A7932" s="34"/>
      <c r="B7932" s="34"/>
      <c r="C7932" s="53" t="n">
        <v>11715627</v>
      </c>
      <c r="D7932" s="13" t="s">
        <v>29</v>
      </c>
      <c r="E7932" s="14" t="s">
        <v>14</v>
      </c>
      <c r="F7932" s="13" t="s">
        <v>15</v>
      </c>
      <c r="G7932" s="21" t="n">
        <v>0.4</v>
      </c>
      <c r="H7932" s="13" t="n">
        <v>100</v>
      </c>
      <c r="I7932" s="21" t="n">
        <f>G7932*H7932*7</f>
        <v>280</v>
      </c>
      <c r="J7932" s="13" t="s">
        <v>126</v>
      </c>
      <c r="K7932" s="15" t="n">
        <v>0</v>
      </c>
      <c r="L7932" s="15" t="n">
        <v>0</v>
      </c>
      <c r="M7932" s="15" t="n">
        <v>0</v>
      </c>
      <c r="N7932" s="12" t="n">
        <v>0</v>
      </c>
      <c r="O7932" s="12" t="n">
        <v>0</v>
      </c>
      <c r="P7932" s="12" t="n">
        <v>0</v>
      </c>
      <c r="Q7932" s="23" t="n">
        <f>M7934/H7932</f>
        <v>0</v>
      </c>
    </row>
    <row r="7933" ht="22.5" customHeight="1">
      <c r="A7933" s="34"/>
      <c r="B7933" s="34"/>
      <c r="C7933" s="13"/>
      <c r="D7933" s="20"/>
      <c r="E7933" s="29"/>
      <c r="F7933" s="20"/>
      <c r="G7933" s="20"/>
      <c r="H7933" s="20"/>
      <c r="I7933" s="20"/>
      <c r="J7933" s="13" t="s">
        <v>127</v>
      </c>
      <c r="K7933" s="15" t="n">
        <v>21</v>
      </c>
      <c r="L7933" s="15" t="n">
        <v>0</v>
      </c>
      <c r="M7933" s="15" t="n">
        <v>0</v>
      </c>
      <c r="N7933" s="12" t="n">
        <v>0</v>
      </c>
      <c r="O7933" s="12" t="n">
        <v>0</v>
      </c>
      <c r="P7933" s="12" t="n">
        <v>0</v>
      </c>
      <c r="Q7933" s="26"/>
    </row>
    <row r="7934" ht="22.5" customHeight="1">
      <c r="A7934" s="34"/>
      <c r="B7934" s="34"/>
      <c r="C7934" s="13"/>
      <c r="D7934" s="20"/>
      <c r="E7934" s="29"/>
      <c r="F7934" s="20"/>
      <c r="G7934" s="20"/>
      <c r="H7934" s="20"/>
      <c r="I7934" s="20"/>
      <c r="J7934" s="13" t="s">
        <v>128</v>
      </c>
      <c r="K7934" s="15" t="n">
        <v>56</v>
      </c>
      <c r="L7934" s="15" t="n">
        <v>2</v>
      </c>
      <c r="M7934" s="15" t="n">
        <v>0</v>
      </c>
      <c r="N7934" s="12" t="n">
        <v>0</v>
      </c>
      <c r="O7934" s="12" t="n">
        <v>0</v>
      </c>
      <c r="P7934" s="12" t="n">
        <v>0</v>
      </c>
      <c r="Q7934" s="26"/>
    </row>
    <row r="7935" ht="22.5" customHeight="1">
      <c r="A7935" s="34"/>
      <c r="B7935" s="34"/>
      <c r="C7935" s="53" t="n">
        <v>11715655</v>
      </c>
      <c r="D7935" s="13" t="s">
        <v>16</v>
      </c>
      <c r="E7935" s="14" t="s">
        <v>11</v>
      </c>
      <c r="F7935" s="13" t="s">
        <v>15</v>
      </c>
      <c r="G7935" s="21" t="n">
        <v>0.15</v>
      </c>
      <c r="H7935" s="13" t="n">
        <v>100</v>
      </c>
      <c r="I7935" s="21" t="n">
        <f>G7935*H7935*7</f>
        <v>105</v>
      </c>
      <c r="J7935" s="13" t="s">
        <v>126</v>
      </c>
      <c r="K7935" s="15" t="n">
        <v>0</v>
      </c>
      <c r="L7935" s="15" t="n">
        <v>0</v>
      </c>
      <c r="M7935" s="15" t="n">
        <v>0</v>
      </c>
      <c r="N7935" s="12" t="n">
        <v>0</v>
      </c>
      <c r="O7935" s="12" t="n">
        <v>0</v>
      </c>
      <c r="P7935" s="12" t="n">
        <v>0</v>
      </c>
      <c r="Q7935" s="23" t="n">
        <f>M7937/H7935</f>
        <v>0</v>
      </c>
    </row>
    <row r="7936" ht="22.5" customHeight="1">
      <c r="A7936" s="34"/>
      <c r="B7936" s="34"/>
      <c r="C7936" s="13"/>
      <c r="D7936" s="20"/>
      <c r="E7936" s="29"/>
      <c r="F7936" s="20"/>
      <c r="G7936" s="20"/>
      <c r="H7936" s="20"/>
      <c r="I7936" s="20"/>
      <c r="J7936" s="13" t="s">
        <v>127</v>
      </c>
      <c r="K7936" s="15" t="n">
        <v>57</v>
      </c>
      <c r="L7936" s="15" t="n">
        <v>1</v>
      </c>
      <c r="M7936" s="15" t="n">
        <v>0</v>
      </c>
      <c r="N7936" s="12" t="n">
        <v>0</v>
      </c>
      <c r="O7936" s="12" t="n">
        <v>0</v>
      </c>
      <c r="P7936" s="12" t="n">
        <v>0</v>
      </c>
      <c r="Q7936" s="26"/>
    </row>
    <row r="7937" ht="22.5" customHeight="1">
      <c r="A7937" s="34"/>
      <c r="B7937" s="34"/>
      <c r="C7937" s="13"/>
      <c r="D7937" s="20"/>
      <c r="E7937" s="29"/>
      <c r="F7937" s="20"/>
      <c r="G7937" s="20"/>
      <c r="H7937" s="20"/>
      <c r="I7937" s="20"/>
      <c r="J7937" s="13" t="s">
        <v>128</v>
      </c>
      <c r="K7937" s="15" t="n">
        <v>199</v>
      </c>
      <c r="L7937" s="15" t="n">
        <v>5</v>
      </c>
      <c r="M7937" s="15" t="n">
        <v>0</v>
      </c>
      <c r="N7937" s="12" t="n">
        <v>0</v>
      </c>
      <c r="O7937" s="12" t="n">
        <v>0</v>
      </c>
      <c r="P7937" s="12" t="n">
        <v>0</v>
      </c>
      <c r="Q7937" s="26"/>
    </row>
    <row r="7938" ht="22.5" customHeight="1">
      <c r="A7938" s="34"/>
      <c r="B7938" s="34"/>
      <c r="C7938" s="53" t="n">
        <v>11715811</v>
      </c>
      <c r="D7938" s="13" t="s">
        <v>16</v>
      </c>
      <c r="E7938" s="14" t="s">
        <v>17</v>
      </c>
      <c r="F7938" s="13" t="s">
        <v>15</v>
      </c>
      <c r="G7938" s="21" t="n">
        <v>0.17</v>
      </c>
      <c r="H7938" s="13" t="n">
        <v>100</v>
      </c>
      <c r="I7938" s="21" t="n">
        <f>G7938*H7938*7</f>
        <v>119</v>
      </c>
      <c r="J7938" s="13" t="s">
        <v>126</v>
      </c>
      <c r="K7938" s="15" t="n">
        <v>0</v>
      </c>
      <c r="L7938" s="15" t="n">
        <v>0</v>
      </c>
      <c r="M7938" s="15" t="n">
        <v>0</v>
      </c>
      <c r="N7938" s="12" t="n">
        <v>0</v>
      </c>
      <c r="O7938" s="12" t="n">
        <v>0</v>
      </c>
      <c r="P7938" s="12" t="n">
        <v>0</v>
      </c>
      <c r="Q7938" s="23" t="n">
        <f>M7940/H7938</f>
        <v>0</v>
      </c>
    </row>
    <row r="7939" ht="22.5" customHeight="1">
      <c r="A7939" s="34"/>
      <c r="B7939" s="34"/>
      <c r="C7939" s="13"/>
      <c r="D7939" s="20"/>
      <c r="E7939" s="29"/>
      <c r="F7939" s="20"/>
      <c r="G7939" s="20"/>
      <c r="H7939" s="20"/>
      <c r="I7939" s="20"/>
      <c r="J7939" s="13" t="s">
        <v>127</v>
      </c>
      <c r="K7939" s="15" t="n">
        <v>34</v>
      </c>
      <c r="L7939" s="15" t="n">
        <v>0</v>
      </c>
      <c r="M7939" s="15" t="n">
        <v>0</v>
      </c>
      <c r="N7939" s="12" t="n">
        <v>0</v>
      </c>
      <c r="O7939" s="12" t="n">
        <v>0</v>
      </c>
      <c r="P7939" s="12" t="n">
        <v>0</v>
      </c>
      <c r="Q7939" s="26"/>
    </row>
    <row r="7940" ht="22.5" customHeight="1">
      <c r="A7940" s="34"/>
      <c r="B7940" s="34"/>
      <c r="C7940" s="13"/>
      <c r="D7940" s="20"/>
      <c r="E7940" s="29"/>
      <c r="F7940" s="20"/>
      <c r="G7940" s="20"/>
      <c r="H7940" s="20"/>
      <c r="I7940" s="20"/>
      <c r="J7940" s="13" t="s">
        <v>128</v>
      </c>
      <c r="K7940" s="15" t="n">
        <v>94</v>
      </c>
      <c r="L7940" s="15" t="n">
        <v>1</v>
      </c>
      <c r="M7940" s="15" t="n">
        <v>0</v>
      </c>
      <c r="N7940" s="12" t="n">
        <v>0</v>
      </c>
      <c r="O7940" s="12" t="n">
        <v>0</v>
      </c>
      <c r="P7940" s="12" t="n">
        <v>0</v>
      </c>
      <c r="Q7940" s="26"/>
    </row>
    <row r="7941" ht="22.5" customHeight="1">
      <c r="A7941" s="34"/>
      <c r="B7941" s="34"/>
      <c r="C7941" s="53" t="n">
        <v>11729927</v>
      </c>
      <c r="D7941" s="13" t="s">
        <v>10</v>
      </c>
      <c r="E7941" s="14" t="s">
        <v>20</v>
      </c>
      <c r="F7941" s="13" t="s">
        <v>15</v>
      </c>
      <c r="G7941" s="21" t="n">
        <v>0.25</v>
      </c>
      <c r="H7941" s="13" t="n">
        <v>100</v>
      </c>
      <c r="I7941" s="21" t="n">
        <f>G7941*H7941*7</f>
        <v>175</v>
      </c>
      <c r="J7941" s="13" t="s">
        <v>126</v>
      </c>
      <c r="K7941" s="15" t="n">
        <v>0</v>
      </c>
      <c r="L7941" s="15" t="n">
        <v>0</v>
      </c>
      <c r="M7941" s="15" t="n">
        <v>0</v>
      </c>
      <c r="N7941" s="12" t="n">
        <v>0</v>
      </c>
      <c r="O7941" s="12" t="n">
        <v>0</v>
      </c>
      <c r="P7941" s="12" t="n">
        <v>0</v>
      </c>
      <c r="Q7941" s="23" t="n">
        <f>M7943/H7941</f>
        <v>0.01</v>
      </c>
    </row>
    <row r="7942" ht="22.5" customHeight="1">
      <c r="A7942" s="34"/>
      <c r="B7942" s="34"/>
      <c r="C7942" s="13"/>
      <c r="D7942" s="20"/>
      <c r="E7942" s="29"/>
      <c r="F7942" s="20"/>
      <c r="G7942" s="20"/>
      <c r="H7942" s="20"/>
      <c r="I7942" s="20"/>
      <c r="J7942" s="13" t="s">
        <v>127</v>
      </c>
      <c r="K7942" s="15" t="n">
        <v>179</v>
      </c>
      <c r="L7942" s="15" t="n">
        <v>12</v>
      </c>
      <c r="M7942" s="15" t="n">
        <v>0</v>
      </c>
      <c r="N7942" s="12" t="n">
        <v>0</v>
      </c>
      <c r="O7942" s="12" t="n">
        <v>0</v>
      </c>
      <c r="P7942" s="12" t="n">
        <v>0</v>
      </c>
      <c r="Q7942" s="26"/>
    </row>
    <row r="7943" ht="22.5" customHeight="1">
      <c r="A7943" s="34"/>
      <c r="B7943" s="34"/>
      <c r="C7943" s="13"/>
      <c r="D7943" s="20"/>
      <c r="E7943" s="29"/>
      <c r="F7943" s="20"/>
      <c r="G7943" s="20"/>
      <c r="H7943" s="20"/>
      <c r="I7943" s="20"/>
      <c r="J7943" s="13" t="s">
        <v>128</v>
      </c>
      <c r="K7943" s="15" t="n">
        <v>544</v>
      </c>
      <c r="L7943" s="15" t="n">
        <v>22</v>
      </c>
      <c r="M7943" s="15" t="n">
        <v>1</v>
      </c>
      <c r="N7943" s="12" t="n">
        <v>0.011</v>
      </c>
      <c r="O7943" s="12" t="n">
        <v>0.25</v>
      </c>
      <c r="P7943" s="12" t="n">
        <v>0.25</v>
      </c>
      <c r="Q7943" s="26"/>
    </row>
    <row r="7944" ht="22.5" customHeight="1">
      <c r="A7944" s="34"/>
      <c r="B7944" s="34"/>
      <c r="C7944" s="53" t="n">
        <v>11729820</v>
      </c>
      <c r="D7944" s="13" t="s">
        <v>10</v>
      </c>
      <c r="E7944" s="14" t="s">
        <v>25</v>
      </c>
      <c r="F7944" s="13" t="s">
        <v>15</v>
      </c>
      <c r="G7944" s="21" t="n">
        <v>0.3</v>
      </c>
      <c r="H7944" s="13" t="n">
        <v>100</v>
      </c>
      <c r="I7944" s="21" t="n">
        <f>G7944*H7944*7</f>
        <v>210</v>
      </c>
      <c r="J7944" s="13" t="s">
        <v>126</v>
      </c>
      <c r="K7944" s="15" t="n">
        <v>0</v>
      </c>
      <c r="L7944" s="15" t="n">
        <v>0</v>
      </c>
      <c r="M7944" s="15" t="n">
        <v>0</v>
      </c>
      <c r="N7944" s="12" t="n">
        <v>0</v>
      </c>
      <c r="O7944" s="12" t="n">
        <v>0</v>
      </c>
      <c r="P7944" s="12" t="n">
        <v>0</v>
      </c>
      <c r="Q7944" s="23" t="n">
        <f>M7946/H7944</f>
        <v>0</v>
      </c>
    </row>
    <row r="7945" ht="22.5" customHeight="1">
      <c r="A7945" s="34"/>
      <c r="B7945" s="34"/>
      <c r="C7945" s="13"/>
      <c r="D7945" s="20"/>
      <c r="E7945" s="29"/>
      <c r="F7945" s="20"/>
      <c r="G7945" s="20"/>
      <c r="H7945" s="20"/>
      <c r="I7945" s="20"/>
      <c r="J7945" s="13" t="s">
        <v>127</v>
      </c>
      <c r="K7945" s="15" t="n">
        <v>12</v>
      </c>
      <c r="L7945" s="15" t="n">
        <v>2</v>
      </c>
      <c r="M7945" s="15" t="n">
        <v>0</v>
      </c>
      <c r="N7945" s="12" t="n">
        <v>0</v>
      </c>
      <c r="O7945" s="12" t="n">
        <v>0</v>
      </c>
      <c r="P7945" s="12" t="n">
        <v>0</v>
      </c>
      <c r="Q7945" s="26"/>
    </row>
    <row r="7946" ht="22.5" customHeight="1">
      <c r="A7946" s="34"/>
      <c r="B7946" s="34"/>
      <c r="C7946" s="13"/>
      <c r="D7946" s="20"/>
      <c r="E7946" s="29"/>
      <c r="F7946" s="20"/>
      <c r="G7946" s="20"/>
      <c r="H7946" s="20"/>
      <c r="I7946" s="20"/>
      <c r="J7946" s="13" t="s">
        <v>128</v>
      </c>
      <c r="K7946" s="15" t="n">
        <v>21</v>
      </c>
      <c r="L7946" s="15" t="n">
        <v>2</v>
      </c>
      <c r="M7946" s="15" t="n">
        <v>0</v>
      </c>
      <c r="N7946" s="12" t="n">
        <v>0</v>
      </c>
      <c r="O7946" s="12" t="n">
        <v>0</v>
      </c>
      <c r="P7946" s="12" t="n">
        <v>0</v>
      </c>
      <c r="Q7946" s="26"/>
    </row>
    <row r="7947" ht="22.5" customHeight="1">
      <c r="A7947" s="34"/>
      <c r="B7947" s="34"/>
      <c r="C7947" s="53" t="n">
        <v>11729830</v>
      </c>
      <c r="D7947" s="13" t="s">
        <v>10</v>
      </c>
      <c r="E7947" s="14" t="s">
        <v>11</v>
      </c>
      <c r="F7947" s="13" t="s">
        <v>12</v>
      </c>
      <c r="G7947" s="21" t="n">
        <v>0.17</v>
      </c>
      <c r="H7947" s="13" t="n">
        <v>100</v>
      </c>
      <c r="I7947" s="21" t="n">
        <f>G7947*H7947*7</f>
        <v>119</v>
      </c>
      <c r="J7947" s="13" t="s">
        <v>126</v>
      </c>
      <c r="K7947" s="15" t="n">
        <v>0</v>
      </c>
      <c r="L7947" s="15" t="n">
        <v>0</v>
      </c>
      <c r="M7947" s="15" t="n">
        <v>0</v>
      </c>
      <c r="N7947" s="12" t="n">
        <v>0</v>
      </c>
      <c r="O7947" s="12" t="n">
        <v>0</v>
      </c>
      <c r="P7947" s="12" t="n">
        <v>0</v>
      </c>
      <c r="Q7947" s="23" t="n">
        <f>M7949/H7947</f>
        <v>0</v>
      </c>
    </row>
    <row r="7948" ht="22.5" customHeight="1">
      <c r="A7948" s="34"/>
      <c r="B7948" s="34"/>
      <c r="C7948" s="13"/>
      <c r="D7948" s="20"/>
      <c r="E7948" s="29"/>
      <c r="F7948" s="20"/>
      <c r="G7948" s="20"/>
      <c r="H7948" s="20"/>
      <c r="I7948" s="20"/>
      <c r="J7948" s="13" t="s">
        <v>127</v>
      </c>
      <c r="K7948" s="15" t="n">
        <v>8</v>
      </c>
      <c r="L7948" s="15" t="n">
        <v>2</v>
      </c>
      <c r="M7948" s="15" t="n">
        <v>0</v>
      </c>
      <c r="N7948" s="12" t="n">
        <v>0</v>
      </c>
      <c r="O7948" s="12" t="n">
        <v>0</v>
      </c>
      <c r="P7948" s="12" t="n">
        <v>0</v>
      </c>
      <c r="Q7948" s="26"/>
    </row>
    <row r="7949" ht="22.5" customHeight="1">
      <c r="A7949" s="34"/>
      <c r="B7949" s="34"/>
      <c r="C7949" s="13"/>
      <c r="D7949" s="20"/>
      <c r="E7949" s="29"/>
      <c r="F7949" s="20"/>
      <c r="G7949" s="20"/>
      <c r="H7949" s="20"/>
      <c r="I7949" s="20"/>
      <c r="J7949" s="13" t="s">
        <v>128</v>
      </c>
      <c r="K7949" s="15" t="n">
        <v>47</v>
      </c>
      <c r="L7949" s="15" t="n">
        <v>3</v>
      </c>
      <c r="M7949" s="15" t="n">
        <v>0</v>
      </c>
      <c r="N7949" s="12" t="n">
        <v>0</v>
      </c>
      <c r="O7949" s="12" t="n">
        <v>0</v>
      </c>
      <c r="P7949" s="12" t="n">
        <v>0.0023</v>
      </c>
      <c r="Q7949" s="26"/>
    </row>
    <row r="7950" ht="22.5" customHeight="1">
      <c r="A7950" s="34"/>
      <c r="B7950" s="34"/>
      <c r="C7950" s="53" t="n">
        <v>11892329</v>
      </c>
      <c r="D7950" s="13" t="s">
        <v>10</v>
      </c>
      <c r="E7950" s="14" t="s">
        <v>11</v>
      </c>
      <c r="F7950" s="13" t="s">
        <v>15</v>
      </c>
      <c r="G7950" s="21" t="n">
        <v>0.25</v>
      </c>
      <c r="H7950" s="13" t="n">
        <v>500</v>
      </c>
      <c r="I7950" s="21" t="n">
        <f>G7950*H7950*7</f>
        <v>875</v>
      </c>
      <c r="J7950" s="13" t="s">
        <v>126</v>
      </c>
      <c r="K7950" s="15" t="n">
        <v>22482</v>
      </c>
      <c r="L7950" s="15" t="n">
        <v>9968</v>
      </c>
      <c r="M7950" s="15" t="n">
        <v>0</v>
      </c>
      <c r="N7950" s="12" t="n">
        <v>0</v>
      </c>
      <c r="O7950" s="12" t="n">
        <v>0</v>
      </c>
      <c r="P7950" s="12" t="n">
        <v>0</v>
      </c>
      <c r="Q7950" s="23" t="n">
        <f>M7952/H7950</f>
        <v>1.002</v>
      </c>
    </row>
    <row r="7951" ht="22.5" customHeight="1">
      <c r="A7951" s="34"/>
      <c r="B7951" s="34"/>
      <c r="C7951" s="13"/>
      <c r="D7951" s="20"/>
      <c r="E7951" s="29"/>
      <c r="F7951" s="20"/>
      <c r="G7951" s="20"/>
      <c r="H7951" s="20"/>
      <c r="I7951" s="20"/>
      <c r="J7951" s="13" t="s">
        <v>127</v>
      </c>
      <c r="K7951" s="15" t="n">
        <v>56820</v>
      </c>
      <c r="L7951" s="15" t="n">
        <v>24786</v>
      </c>
      <c r="M7951" s="15" t="n">
        <v>501</v>
      </c>
      <c r="N7951" s="12" t="n">
        <v>0.005</v>
      </c>
      <c r="O7951" s="12" t="n">
        <v>0.25</v>
      </c>
      <c r="P7951" s="12" t="n">
        <v>125.25</v>
      </c>
      <c r="Q7951" s="26"/>
    </row>
    <row r="7952" ht="22.5" customHeight="1">
      <c r="A7952" s="34"/>
      <c r="B7952" s="34"/>
      <c r="C7952" s="13"/>
      <c r="D7952" s="20"/>
      <c r="E7952" s="29"/>
      <c r="F7952" s="20"/>
      <c r="G7952" s="20"/>
      <c r="H7952" s="20"/>
      <c r="I7952" s="20"/>
      <c r="J7952" s="13" t="s">
        <v>128</v>
      </c>
      <c r="K7952" s="15" t="n">
        <v>240805</v>
      </c>
      <c r="L7952" s="15" t="n">
        <v>105339</v>
      </c>
      <c r="M7952" s="15" t="n">
        <v>501</v>
      </c>
      <c r="N7952" s="12" t="n">
        <v>0.005</v>
      </c>
      <c r="O7952" s="12" t="n">
        <v>0.25</v>
      </c>
      <c r="P7952" s="12" t="n">
        <v>125.25</v>
      </c>
      <c r="Q7952" s="26"/>
    </row>
    <row r="7953" ht="22.5" customHeight="1">
      <c r="A7953" s="34"/>
      <c r="B7953" s="34"/>
      <c r="C7953" s="53" t="n">
        <v>91557161</v>
      </c>
      <c r="D7953" s="13" t="s">
        <v>95</v>
      </c>
      <c r="E7953" s="14" t="s">
        <v>14</v>
      </c>
      <c r="F7953" s="13" t="s">
        <v>12</v>
      </c>
      <c r="G7953" s="21" t="n">
        <v>0.7</v>
      </c>
      <c r="H7953" s="13" t="n">
        <v>50</v>
      </c>
      <c r="I7953" s="21" t="n">
        <f>G7953*H7953*7</f>
        <v>245</v>
      </c>
      <c r="J7953" s="13" t="s">
        <v>126</v>
      </c>
      <c r="K7953" s="15" t="s">
        <v>139</v>
      </c>
      <c r="L7953" s="15"/>
      <c r="M7953" s="15"/>
      <c r="N7953" s="12"/>
      <c r="O7953" s="12"/>
      <c r="P7953" s="12"/>
      <c r="Q7953" s="23" t="n">
        <f>M7955/H7953</f>
        <v>0</v>
      </c>
    </row>
    <row r="7954" ht="22.5" customHeight="1">
      <c r="A7954" s="34"/>
      <c r="B7954" s="34"/>
      <c r="C7954" s="13"/>
      <c r="D7954" s="20"/>
      <c r="E7954" s="29"/>
      <c r="F7954" s="20"/>
      <c r="G7954" s="20"/>
      <c r="H7954" s="20"/>
      <c r="I7954" s="20"/>
      <c r="J7954" s="13" t="s">
        <v>127</v>
      </c>
      <c r="K7954" s="15" t="n">
        <v>205</v>
      </c>
      <c r="L7954" s="15" t="n">
        <v>1</v>
      </c>
      <c r="M7954" s="15" t="n">
        <v>0</v>
      </c>
      <c r="N7954" s="12" t="n">
        <v>0</v>
      </c>
      <c r="O7954" s="12" t="n">
        <v>0</v>
      </c>
      <c r="P7954" s="12" t="n">
        <v>0.0108</v>
      </c>
      <c r="Q7954" s="26"/>
    </row>
    <row r="7955" ht="22.5" customHeight="1">
      <c r="A7955" s="34"/>
      <c r="B7955" s="34"/>
      <c r="C7955" s="13"/>
      <c r="D7955" s="20"/>
      <c r="E7955" s="29"/>
      <c r="F7955" s="20"/>
      <c r="G7955" s="20"/>
      <c r="H7955" s="20"/>
      <c r="I7955" s="20"/>
      <c r="J7955" s="13" t="s">
        <v>128</v>
      </c>
      <c r="K7955" s="15" t="n">
        <v>917</v>
      </c>
      <c r="L7955" s="15" t="n">
        <v>3</v>
      </c>
      <c r="M7955" s="15" t="n">
        <v>0</v>
      </c>
      <c r="N7955" s="12" t="n">
        <v>0</v>
      </c>
      <c r="O7955" s="12" t="n">
        <v>0</v>
      </c>
      <c r="P7955" s="12" t="n">
        <v>0.0279</v>
      </c>
      <c r="Q7955" s="26"/>
    </row>
    <row r="7956" ht="22.5" customHeight="1">
      <c r="A7956" s="34"/>
      <c r="B7956" s="34"/>
      <c r="C7956" s="53" t="n">
        <v>91557333</v>
      </c>
      <c r="D7956" s="13" t="s">
        <v>99</v>
      </c>
      <c r="E7956" s="14" t="s">
        <v>14</v>
      </c>
      <c r="F7956" s="13" t="s">
        <v>12</v>
      </c>
      <c r="G7956" s="21" t="n">
        <v>0.5</v>
      </c>
      <c r="H7956" s="13" t="n">
        <v>99</v>
      </c>
      <c r="I7956" s="21" t="n">
        <f>G7956*H7956*7</f>
        <v>346.5</v>
      </c>
      <c r="J7956" s="13" t="s">
        <v>126</v>
      </c>
      <c r="K7956" s="15" t="s">
        <v>139</v>
      </c>
      <c r="L7956" s="15"/>
      <c r="M7956" s="15"/>
      <c r="N7956" s="12"/>
      <c r="O7956" s="12"/>
      <c r="P7956" s="12"/>
      <c r="Q7956" s="23" t="n">
        <f>M7958/H7956</f>
        <v>0</v>
      </c>
    </row>
    <row r="7957" ht="22.5" customHeight="1">
      <c r="A7957" s="34"/>
      <c r="B7957" s="34"/>
      <c r="C7957" s="13"/>
      <c r="D7957" s="20"/>
      <c r="E7957" s="29"/>
      <c r="F7957" s="20"/>
      <c r="G7957" s="20"/>
      <c r="H7957" s="20"/>
      <c r="I7957" s="20"/>
      <c r="J7957" s="13" t="s">
        <v>127</v>
      </c>
      <c r="K7957" s="15" t="n">
        <v>375</v>
      </c>
      <c r="L7957" s="15" t="n">
        <v>2</v>
      </c>
      <c r="M7957" s="15" t="n">
        <v>0</v>
      </c>
      <c r="N7957" s="12" t="n">
        <v>0</v>
      </c>
      <c r="O7957" s="12" t="n">
        <v>0</v>
      </c>
      <c r="P7957" s="12" t="n">
        <v>0.0024</v>
      </c>
      <c r="Q7957" s="26"/>
    </row>
    <row r="7958" ht="22.5" customHeight="1">
      <c r="A7958" s="34"/>
      <c r="B7958" s="34"/>
      <c r="C7958" s="13"/>
      <c r="D7958" s="20"/>
      <c r="E7958" s="29"/>
      <c r="F7958" s="20"/>
      <c r="G7958" s="20"/>
      <c r="H7958" s="20"/>
      <c r="I7958" s="20"/>
      <c r="J7958" s="13" t="s">
        <v>128</v>
      </c>
      <c r="K7958" s="15" t="n">
        <v>959</v>
      </c>
      <c r="L7958" s="15" t="n">
        <v>7</v>
      </c>
      <c r="M7958" s="15" t="n">
        <v>0</v>
      </c>
      <c r="N7958" s="12" t="n">
        <v>0</v>
      </c>
      <c r="O7958" s="12" t="n">
        <v>0</v>
      </c>
      <c r="P7958" s="12" t="n">
        <v>0.0132</v>
      </c>
      <c r="Q7958" s="26"/>
    </row>
    <row r="7959" ht="22.5" customHeight="1">
      <c r="A7959" s="34"/>
      <c r="B7959" s="34"/>
      <c r="C7959" s="53" t="n">
        <v>91557162</v>
      </c>
      <c r="D7959" s="13" t="s">
        <v>94</v>
      </c>
      <c r="E7959" s="14" t="s">
        <v>14</v>
      </c>
      <c r="F7959" s="13" t="s">
        <v>12</v>
      </c>
      <c r="G7959" s="21" t="n">
        <v>0.2</v>
      </c>
      <c r="H7959" s="13" t="n">
        <v>333</v>
      </c>
      <c r="I7959" s="21" t="n">
        <f>G7959*H7959*7</f>
        <v>466.2</v>
      </c>
      <c r="J7959" s="13" t="s">
        <v>126</v>
      </c>
      <c r="K7959" s="15" t="s">
        <v>139</v>
      </c>
      <c r="L7959" s="15"/>
      <c r="M7959" s="15"/>
      <c r="N7959" s="12"/>
      <c r="O7959" s="12"/>
      <c r="P7959" s="12"/>
      <c r="Q7959" s="23" t="n">
        <f>M7961/H7959</f>
        <v>0</v>
      </c>
    </row>
    <row r="7960" ht="22.5" customHeight="1">
      <c r="A7960" s="34"/>
      <c r="B7960" s="34"/>
      <c r="C7960" s="13"/>
      <c r="D7960" s="20"/>
      <c r="E7960" s="29"/>
      <c r="F7960" s="20"/>
      <c r="G7960" s="20"/>
      <c r="H7960" s="20"/>
      <c r="I7960" s="20"/>
      <c r="J7960" s="13" t="s">
        <v>127</v>
      </c>
      <c r="K7960" s="15" t="n">
        <v>18557</v>
      </c>
      <c r="L7960" s="15" t="n">
        <v>459</v>
      </c>
      <c r="M7960" s="15" t="n">
        <v>0</v>
      </c>
      <c r="N7960" s="12" t="n">
        <v>0</v>
      </c>
      <c r="O7960" s="12" t="n">
        <v>0</v>
      </c>
      <c r="P7960" s="12" t="n">
        <v>1.7287</v>
      </c>
      <c r="Q7960" s="26"/>
    </row>
    <row r="7961" ht="22.5" customHeight="1">
      <c r="A7961" s="34"/>
      <c r="B7961" s="34"/>
      <c r="C7961" s="13"/>
      <c r="D7961" s="20"/>
      <c r="E7961" s="29"/>
      <c r="F7961" s="20"/>
      <c r="G7961" s="20"/>
      <c r="H7961" s="20"/>
      <c r="I7961" s="20"/>
      <c r="J7961" s="13" t="s">
        <v>128</v>
      </c>
      <c r="K7961" s="15" t="n">
        <v>20258</v>
      </c>
      <c r="L7961" s="15" t="n">
        <v>503</v>
      </c>
      <c r="M7961" s="15" t="n">
        <v>0</v>
      </c>
      <c r="N7961" s="12" t="n">
        <v>0</v>
      </c>
      <c r="O7961" s="12" t="n">
        <v>0</v>
      </c>
      <c r="P7961" s="12" t="n">
        <v>1.9316</v>
      </c>
      <c r="Q7961" s="26"/>
    </row>
    <row r="7962" ht="22.5" customHeight="1">
      <c r="A7962" s="34"/>
      <c r="B7962" s="51" t="s">
        <v>129</v>
      </c>
      <c r="C7962" s="13" t="n">
        <v>6061077</v>
      </c>
      <c r="D7962" s="13" t="s">
        <v>35</v>
      </c>
      <c r="E7962" s="14" t="s">
        <v>14</v>
      </c>
      <c r="F7962" s="13" t="s">
        <v>15</v>
      </c>
      <c r="G7962" s="21" t="n">
        <v>2</v>
      </c>
      <c r="H7962" s="13" t="n">
        <v>20</v>
      </c>
      <c r="I7962" s="21" t="n">
        <f>G7962*H7962*7</f>
        <v>280</v>
      </c>
      <c r="J7962" s="13" t="s">
        <v>126</v>
      </c>
      <c r="K7962" s="17" t="n">
        <v>20</v>
      </c>
      <c r="L7962" s="15" t="n">
        <v>0</v>
      </c>
      <c r="M7962" s="15" t="n">
        <v>0</v>
      </c>
      <c r="N7962" s="12" t="n">
        <v>0</v>
      </c>
      <c r="O7962" s="12" t="n">
        <v>0</v>
      </c>
      <c r="P7962" s="12" t="n">
        <v>0</v>
      </c>
      <c r="Q7962" s="23" t="n">
        <f>M7964/H7962</f>
        <v>0</v>
      </c>
    </row>
    <row r="7963" ht="22.5" customHeight="1">
      <c r="A7963" s="34"/>
      <c r="B7963" s="20"/>
      <c r="C7963" s="13"/>
      <c r="D7963" s="20"/>
      <c r="E7963" s="29"/>
      <c r="F7963" s="20"/>
      <c r="G7963" s="20"/>
      <c r="H7963" s="20"/>
      <c r="I7963" s="20"/>
      <c r="J7963" s="13" t="s">
        <v>127</v>
      </c>
      <c r="K7963" s="17" t="n">
        <v>1469</v>
      </c>
      <c r="L7963" s="15" t="n">
        <v>23</v>
      </c>
      <c r="M7963" s="15" t="n">
        <v>0</v>
      </c>
      <c r="N7963" s="12" t="n">
        <v>0</v>
      </c>
      <c r="O7963" s="12" t="n">
        <v>0</v>
      </c>
      <c r="P7963" s="12" t="n">
        <v>0</v>
      </c>
      <c r="Q7963" s="26"/>
    </row>
    <row r="7964" ht="22.5" customHeight="1">
      <c r="A7964" s="34"/>
      <c r="B7964" s="20"/>
      <c r="C7964" s="13"/>
      <c r="D7964" s="20"/>
      <c r="E7964" s="29"/>
      <c r="F7964" s="20"/>
      <c r="G7964" s="20"/>
      <c r="H7964" s="20"/>
      <c r="I7964" s="20"/>
      <c r="J7964" s="13" t="s">
        <v>128</v>
      </c>
      <c r="K7964" s="17" t="n">
        <v>5110</v>
      </c>
      <c r="L7964" s="15" t="n">
        <v>43</v>
      </c>
      <c r="M7964" s="15" t="n">
        <v>0</v>
      </c>
      <c r="N7964" s="12" t="n">
        <v>0</v>
      </c>
      <c r="O7964" s="12" t="n">
        <v>0</v>
      </c>
      <c r="P7964" s="12" t="n">
        <v>0</v>
      </c>
      <c r="Q7964" s="26"/>
    </row>
    <row r="7965" ht="22.5" customHeight="1">
      <c r="A7965" s="34"/>
      <c r="B7965" s="20"/>
      <c r="C7965" s="13" t="n">
        <v>6607117</v>
      </c>
      <c r="D7965" s="13" t="s">
        <v>35</v>
      </c>
      <c r="E7965" s="14" t="s">
        <v>14</v>
      </c>
      <c r="F7965" s="13" t="s">
        <v>15</v>
      </c>
      <c r="G7965" s="21" t="n">
        <v>2</v>
      </c>
      <c r="H7965" s="13" t="n">
        <v>300</v>
      </c>
      <c r="I7965" s="21" t="n">
        <f>G7965*H7965*7</f>
        <v>4200</v>
      </c>
      <c r="J7965" s="13" t="s">
        <v>126</v>
      </c>
      <c r="K7965" s="17" t="n">
        <v>566</v>
      </c>
      <c r="L7965" s="15" t="n">
        <v>91</v>
      </c>
      <c r="M7965" s="15" t="n">
        <v>0</v>
      </c>
      <c r="N7965" s="12" t="n">
        <v>0</v>
      </c>
      <c r="O7965" s="12" t="n">
        <v>0</v>
      </c>
      <c r="P7965" s="12" t="n">
        <v>0</v>
      </c>
      <c r="Q7965" s="23" t="n">
        <f>M7967/H7965</f>
        <v>0.636666666666667</v>
      </c>
    </row>
    <row r="7966" ht="22.5" customHeight="1">
      <c r="A7966" s="34"/>
      <c r="B7966" s="20"/>
      <c r="C7966" s="13"/>
      <c r="D7966" s="20"/>
      <c r="E7966" s="29"/>
      <c r="F7966" s="20"/>
      <c r="G7966" s="20"/>
      <c r="H7966" s="20"/>
      <c r="I7966" s="20"/>
      <c r="J7966" s="13" t="s">
        <v>127</v>
      </c>
      <c r="K7966" s="15" t="n">
        <v>8611</v>
      </c>
      <c r="L7966" s="15" t="n">
        <v>887</v>
      </c>
      <c r="M7966" s="15" t="n">
        <v>15</v>
      </c>
      <c r="N7966" s="12" t="n">
        <v>0.012</v>
      </c>
      <c r="O7966" s="12" t="n">
        <v>0.697</v>
      </c>
      <c r="P7966" s="12" t="n">
        <v>10.462</v>
      </c>
      <c r="Q7966" s="26"/>
    </row>
    <row r="7967" ht="22.5" customHeight="1">
      <c r="A7967" s="34"/>
      <c r="B7967" s="20"/>
      <c r="C7967" s="13"/>
      <c r="D7967" s="20"/>
      <c r="E7967" s="29"/>
      <c r="F7967" s="20"/>
      <c r="G7967" s="20"/>
      <c r="H7967" s="20"/>
      <c r="I7967" s="20"/>
      <c r="J7967" s="13" t="s">
        <v>128</v>
      </c>
      <c r="K7967" s="44" t="n">
        <v>29345</v>
      </c>
      <c r="L7967" s="15" t="n">
        <v>3298</v>
      </c>
      <c r="M7967" s="15" t="n">
        <v>191</v>
      </c>
      <c r="N7967" s="12" t="n">
        <v>0.033</v>
      </c>
      <c r="O7967" s="12" t="n">
        <v>0.565</v>
      </c>
      <c r="P7967" s="12" t="n">
        <v>108.007</v>
      </c>
      <c r="Q7967" s="26"/>
    </row>
    <row r="7968" ht="22.5" customHeight="1">
      <c r="A7968" s="34"/>
      <c r="B7968" s="20"/>
      <c r="C7968" s="13" t="n">
        <v>5497580</v>
      </c>
      <c r="D7968" s="13" t="s">
        <v>31</v>
      </c>
      <c r="E7968" s="14" t="s">
        <v>17</v>
      </c>
      <c r="F7968" s="13" t="s">
        <v>15</v>
      </c>
      <c r="G7968" s="21" t="n">
        <v>0.28</v>
      </c>
      <c r="H7968" s="13" t="n">
        <v>1300</v>
      </c>
      <c r="I7968" s="21" t="n">
        <f>G7968*H7968*7</f>
        <v>2548</v>
      </c>
      <c r="J7968" s="13" t="s">
        <v>126</v>
      </c>
      <c r="K7968" s="17" t="n">
        <v>4504</v>
      </c>
      <c r="L7968" s="15" t="n">
        <v>1053</v>
      </c>
      <c r="M7968" s="15" t="n">
        <v>28</v>
      </c>
      <c r="N7968" s="12" t="n">
        <v>0.006</v>
      </c>
      <c r="O7968" s="12" t="n">
        <v>0.24</v>
      </c>
      <c r="P7968" s="12" t="n">
        <v>6.724</v>
      </c>
      <c r="Q7968" s="23" t="n">
        <f>M7970/H7968</f>
        <v>0.783076923076923</v>
      </c>
    </row>
    <row r="7969" ht="22.5" customHeight="1">
      <c r="A7969" s="34"/>
      <c r="B7969" s="20"/>
      <c r="C7969" s="13"/>
      <c r="D7969" s="20"/>
      <c r="E7969" s="29"/>
      <c r="F7969" s="20"/>
      <c r="G7969" s="20"/>
      <c r="H7969" s="20"/>
      <c r="I7969" s="20"/>
      <c r="J7969" s="13" t="s">
        <v>127</v>
      </c>
      <c r="K7969" s="17" t="n">
        <v>74924</v>
      </c>
      <c r="L7969" s="15" t="n">
        <v>20577</v>
      </c>
      <c r="M7969" s="15" t="n">
        <v>470</v>
      </c>
      <c r="N7969" s="12" t="n">
        <v>0.006</v>
      </c>
      <c r="O7969" s="12" t="n">
        <v>0.248</v>
      </c>
      <c r="P7969" s="12" t="n">
        <v>116.41</v>
      </c>
      <c r="Q7969" s="26"/>
    </row>
    <row r="7970" ht="22.5" customHeight="1">
      <c r="A7970" s="34"/>
      <c r="B7970" s="20"/>
      <c r="C7970" s="13"/>
      <c r="D7970" s="20"/>
      <c r="E7970" s="29"/>
      <c r="F7970" s="20"/>
      <c r="G7970" s="20"/>
      <c r="H7970" s="20"/>
      <c r="I7970" s="20"/>
      <c r="J7970" s="13" t="s">
        <v>128</v>
      </c>
      <c r="K7970" s="17" t="n">
        <v>257047</v>
      </c>
      <c r="L7970" s="15" t="n">
        <v>79299</v>
      </c>
      <c r="M7970" s="15" t="n">
        <v>1018</v>
      </c>
      <c r="N7970" s="12" t="n">
        <v>0.003</v>
      </c>
      <c r="O7970" s="12" t="n">
        <v>0.248</v>
      </c>
      <c r="P7970" s="12" t="n">
        <v>251.953</v>
      </c>
      <c r="Q7970" s="26"/>
    </row>
    <row r="7971" ht="22.5" customHeight="1">
      <c r="A7971" s="34"/>
      <c r="B7971" s="20"/>
      <c r="C7971" s="13" t="n">
        <v>91407542</v>
      </c>
      <c r="D7971" s="13" t="s">
        <v>31</v>
      </c>
      <c r="E7971" s="14" t="s">
        <v>36</v>
      </c>
      <c r="F7971" s="13" t="s">
        <v>15</v>
      </c>
      <c r="G7971" s="21" t="n">
        <v>0.02</v>
      </c>
      <c r="H7971" s="13" t="n">
        <v>1000</v>
      </c>
      <c r="I7971" s="21" t="n">
        <f>G7971*H7971*7</f>
        <v>140</v>
      </c>
      <c r="J7971" s="13" t="s">
        <v>126</v>
      </c>
      <c r="K7971" s="17" t="n">
        <v>965</v>
      </c>
      <c r="L7971" s="15" t="n">
        <v>111</v>
      </c>
      <c r="M7971" s="15" t="n">
        <v>4</v>
      </c>
      <c r="N7971" s="12" t="n">
        <v>0.001</v>
      </c>
      <c r="O7971" s="12" t="n">
        <v>0.024</v>
      </c>
      <c r="P7971" s="12" t="n">
        <v>0.094</v>
      </c>
      <c r="Q7971" s="23" t="n">
        <f>M7973/H7971</f>
        <v>0.498</v>
      </c>
    </row>
    <row r="7972" ht="22.5" customHeight="1">
      <c r="A7972" s="34"/>
      <c r="B7972" s="20"/>
      <c r="C7972" s="13"/>
      <c r="D7972" s="20"/>
      <c r="E7972" s="29"/>
      <c r="F7972" s="20"/>
      <c r="G7972" s="20"/>
      <c r="H7972" s="20"/>
      <c r="I7972" s="20"/>
      <c r="J7972" s="13" t="s">
        <v>127</v>
      </c>
      <c r="K7972" s="17" t="n">
        <v>116752</v>
      </c>
      <c r="L7972" s="15" t="n">
        <v>31228</v>
      </c>
      <c r="M7972" s="15" t="n">
        <v>498</v>
      </c>
      <c r="N7972" s="12" t="n">
        <v>0</v>
      </c>
      <c r="O7972" s="12" t="n">
        <v>0.02</v>
      </c>
      <c r="P7972" s="12" t="n">
        <v>10.048</v>
      </c>
      <c r="Q7972" s="26"/>
    </row>
    <row r="7973" ht="22.5" customHeight="1">
      <c r="A7973" s="34"/>
      <c r="B7973" s="20"/>
      <c r="C7973" s="13"/>
      <c r="D7973" s="20"/>
      <c r="E7973" s="29"/>
      <c r="F7973" s="20"/>
      <c r="G7973" s="20"/>
      <c r="H7973" s="20"/>
      <c r="I7973" s="20"/>
      <c r="J7973" s="13" t="s">
        <v>128</v>
      </c>
      <c r="K7973" s="17" t="n">
        <v>181046</v>
      </c>
      <c r="L7973" s="15" t="n">
        <v>41617</v>
      </c>
      <c r="M7973" s="15" t="n">
        <v>498</v>
      </c>
      <c r="N7973" s="12" t="n">
        <v>0</v>
      </c>
      <c r="O7973" s="12" t="n">
        <v>0.02</v>
      </c>
      <c r="P7973" s="12" t="n">
        <v>10.048</v>
      </c>
      <c r="Q7973" s="26"/>
    </row>
    <row r="7974" ht="22.5" customHeight="1">
      <c r="A7974" s="34"/>
      <c r="B7974" s="20"/>
      <c r="C7974" s="13" t="n">
        <v>8998645</v>
      </c>
      <c r="D7974" s="13" t="s">
        <v>31</v>
      </c>
      <c r="E7974" s="14" t="s">
        <v>17</v>
      </c>
      <c r="F7974" s="13" t="s">
        <v>15</v>
      </c>
      <c r="G7974" s="21" t="n">
        <v>0.28</v>
      </c>
      <c r="H7974" s="13" t="n">
        <v>200</v>
      </c>
      <c r="I7974" s="21" t="n">
        <f>G7974*H7974*7</f>
        <v>392</v>
      </c>
      <c r="J7974" s="13" t="s">
        <v>126</v>
      </c>
      <c r="K7974" s="17" t="n">
        <v>4453</v>
      </c>
      <c r="L7974" s="15" t="n">
        <v>30</v>
      </c>
      <c r="M7974" s="15" t="n">
        <v>0</v>
      </c>
      <c r="N7974" s="12" t="n">
        <v>0</v>
      </c>
      <c r="O7974" s="12" t="n">
        <v>0</v>
      </c>
      <c r="P7974" s="12" t="n">
        <v>0</v>
      </c>
      <c r="Q7974" s="23" t="n">
        <f>M7976/H7974</f>
        <v>0.025</v>
      </c>
    </row>
    <row r="7975" ht="22.5" customHeight="1">
      <c r="A7975" s="34"/>
      <c r="B7975" s="20"/>
      <c r="C7975" s="13"/>
      <c r="D7975" s="20"/>
      <c r="E7975" s="29"/>
      <c r="F7975" s="20"/>
      <c r="G7975" s="20"/>
      <c r="H7975" s="20"/>
      <c r="I7975" s="20"/>
      <c r="J7975" s="13" t="s">
        <v>127</v>
      </c>
      <c r="K7975" s="17" t="n">
        <v>17003</v>
      </c>
      <c r="L7975" s="15" t="n">
        <v>184</v>
      </c>
      <c r="M7975" s="15" t="n">
        <v>2</v>
      </c>
      <c r="N7975" s="12" t="n">
        <v>0</v>
      </c>
      <c r="O7975" s="12" t="n">
        <v>0.02</v>
      </c>
      <c r="P7975" s="12" t="n">
        <v>0.041</v>
      </c>
      <c r="Q7975" s="26"/>
    </row>
    <row r="7976" ht="22.5" customHeight="1">
      <c r="A7976" s="34"/>
      <c r="B7976" s="20"/>
      <c r="C7976" s="13"/>
      <c r="D7976" s="20"/>
      <c r="E7976" s="29"/>
      <c r="F7976" s="20"/>
      <c r="G7976" s="20"/>
      <c r="H7976" s="20"/>
      <c r="I7976" s="20"/>
      <c r="J7976" s="13" t="s">
        <v>128</v>
      </c>
      <c r="K7976" s="17" t="n">
        <v>74259</v>
      </c>
      <c r="L7976" s="15" t="n">
        <v>630</v>
      </c>
      <c r="M7976" s="17" t="n">
        <v>5</v>
      </c>
      <c r="N7976" s="12" t="n">
        <v>0.001</v>
      </c>
      <c r="O7976" s="12" t="n">
        <v>0.083</v>
      </c>
      <c r="P7976" s="12" t="n">
        <v>0.415</v>
      </c>
      <c r="Q7976" s="26"/>
    </row>
    <row r="7977" ht="22.5" customHeight="1">
      <c r="A7977" s="34"/>
      <c r="B7977" s="20"/>
      <c r="C7977" s="13" t="n">
        <v>9102719</v>
      </c>
      <c r="D7977" s="13" t="s">
        <v>103</v>
      </c>
      <c r="E7977" s="14" t="s">
        <v>63</v>
      </c>
      <c r="F7977" s="13" t="s">
        <v>15</v>
      </c>
      <c r="G7977" s="21" t="n">
        <v>0.05</v>
      </c>
      <c r="H7977" s="13" t="n">
        <v>200</v>
      </c>
      <c r="I7977" s="21" t="n">
        <f>G7977*H7977*7</f>
        <v>70</v>
      </c>
      <c r="J7977" s="13" t="s">
        <v>126</v>
      </c>
      <c r="K7977" s="17" t="n">
        <v>4885</v>
      </c>
      <c r="L7977" s="15" t="n">
        <v>152</v>
      </c>
      <c r="M7977" s="15" t="n">
        <v>0</v>
      </c>
      <c r="N7977" s="12" t="n">
        <v>0</v>
      </c>
      <c r="O7977" s="12" t="n">
        <v>0</v>
      </c>
      <c r="P7977" s="12" t="n">
        <v>0</v>
      </c>
      <c r="Q7977" s="23" t="n">
        <f>M7979/H7977</f>
        <v>0.08</v>
      </c>
    </row>
    <row r="7978" ht="22.5" customHeight="1">
      <c r="A7978" s="34"/>
      <c r="B7978" s="20"/>
      <c r="C7978" s="13"/>
      <c r="D7978" s="20"/>
      <c r="E7978" s="29"/>
      <c r="F7978" s="20"/>
      <c r="G7978" s="20"/>
      <c r="H7978" s="20"/>
      <c r="I7978" s="20"/>
      <c r="J7978" s="13" t="s">
        <v>127</v>
      </c>
      <c r="K7978" s="17" t="n">
        <v>12388</v>
      </c>
      <c r="L7978" s="15" t="n">
        <v>485</v>
      </c>
      <c r="M7978" s="15" t="n">
        <v>2</v>
      </c>
      <c r="N7978" s="12" t="n">
        <v>0</v>
      </c>
      <c r="O7978" s="12" t="n">
        <v>0.111</v>
      </c>
      <c r="P7978" s="12" t="n">
        <v>0.222</v>
      </c>
      <c r="Q7978" s="26"/>
      <c r="R7978" s="4" t="s">
        <v>204</v>
      </c>
    </row>
    <row r="7979" ht="22.5" customHeight="1">
      <c r="A7979" s="34"/>
      <c r="B7979" s="20"/>
      <c r="C7979" s="13"/>
      <c r="D7979" s="20"/>
      <c r="E7979" s="29"/>
      <c r="F7979" s="20"/>
      <c r="G7979" s="20"/>
      <c r="H7979" s="20"/>
      <c r="I7979" s="20"/>
      <c r="J7979" s="13" t="s">
        <v>128</v>
      </c>
      <c r="K7979" s="17" t="n">
        <v>15713</v>
      </c>
      <c r="L7979" s="15" t="n">
        <v>655</v>
      </c>
      <c r="M7979" s="15" t="n">
        <v>16</v>
      </c>
      <c r="N7979" s="12" t="n">
        <v>0.004</v>
      </c>
      <c r="O7979" s="12" t="n">
        <v>0.174</v>
      </c>
      <c r="P7979" s="12" t="n">
        <v>2.78</v>
      </c>
      <c r="Q7979" s="26"/>
    </row>
    <row r="7980" ht="22.5" customHeight="1">
      <c r="A7980" s="34"/>
      <c r="B7980" s="20"/>
      <c r="C7980" s="13" t="n">
        <v>4383473</v>
      </c>
      <c r="D7980" s="13" t="s">
        <v>35</v>
      </c>
      <c r="E7980" s="14" t="s">
        <v>14</v>
      </c>
      <c r="F7980" s="13" t="s">
        <v>15</v>
      </c>
      <c r="G7980" s="21" t="n">
        <v>0.2</v>
      </c>
      <c r="H7980" s="13" t="n">
        <v>150</v>
      </c>
      <c r="I7980" s="21" t="n">
        <f>G7980*H7980*7</f>
        <v>210</v>
      </c>
      <c r="J7980" s="13" t="s">
        <v>126</v>
      </c>
      <c r="K7980" s="17" t="n">
        <v>37</v>
      </c>
      <c r="L7980" s="15" t="n">
        <v>7</v>
      </c>
      <c r="M7980" s="15" t="n">
        <v>1</v>
      </c>
      <c r="N7980" s="12" t="n">
        <v>0.026</v>
      </c>
      <c r="O7980" s="12" t="n">
        <v>0.18</v>
      </c>
      <c r="P7980" s="12" t="n">
        <v>0.18</v>
      </c>
      <c r="Q7980" s="23" t="n">
        <f>M7982/H7980</f>
        <v>1</v>
      </c>
    </row>
    <row r="7981" ht="22.5" customHeight="1">
      <c r="A7981" s="34"/>
      <c r="B7981" s="20"/>
      <c r="C7981" s="13"/>
      <c r="D7981" s="20"/>
      <c r="E7981" s="29"/>
      <c r="F7981" s="20"/>
      <c r="G7981" s="20"/>
      <c r="H7981" s="20"/>
      <c r="I7981" s="20"/>
      <c r="J7981" s="13" t="s">
        <v>127</v>
      </c>
      <c r="K7981" s="17" t="n">
        <v>13866</v>
      </c>
      <c r="L7981" s="15" t="n">
        <v>1621</v>
      </c>
      <c r="M7981" s="15" t="n">
        <v>63</v>
      </c>
      <c r="N7981" s="12" t="n">
        <v>0.007</v>
      </c>
      <c r="O7981" s="12" t="n">
        <v>0.176</v>
      </c>
      <c r="P7981" s="12" t="n">
        <v>11.106</v>
      </c>
      <c r="Q7981" s="26"/>
    </row>
    <row r="7982" ht="22.5" customHeight="1">
      <c r="A7982" s="34"/>
      <c r="B7982" s="20"/>
      <c r="C7982" s="13"/>
      <c r="D7982" s="20"/>
      <c r="E7982" s="29"/>
      <c r="F7982" s="20"/>
      <c r="G7982" s="20"/>
      <c r="H7982" s="20"/>
      <c r="I7982" s="20"/>
      <c r="J7982" s="13" t="s">
        <v>128</v>
      </c>
      <c r="K7982" s="17" t="n">
        <v>45578</v>
      </c>
      <c r="L7982" s="15" t="n">
        <v>5542</v>
      </c>
      <c r="M7982" s="15" t="n">
        <v>150</v>
      </c>
      <c r="N7982" s="12" t="n">
        <v>0.005</v>
      </c>
      <c r="O7982" s="12" t="n">
        <v>0.178</v>
      </c>
      <c r="P7982" s="12" t="n">
        <v>26.766</v>
      </c>
      <c r="Q7982" s="26"/>
    </row>
    <row r="7983" ht="22.5" customHeight="1">
      <c r="A7983" s="34"/>
      <c r="B7983" s="20"/>
      <c r="C7983" s="13" t="n">
        <v>8094753</v>
      </c>
      <c r="D7983" s="13" t="s">
        <v>35</v>
      </c>
      <c r="E7983" s="14" t="s">
        <v>14</v>
      </c>
      <c r="F7983" s="13" t="s">
        <v>26</v>
      </c>
      <c r="G7983" s="21" t="n">
        <v>0.3</v>
      </c>
      <c r="H7983" s="13" t="n">
        <v>200</v>
      </c>
      <c r="I7983" s="21" t="n">
        <f>G7983*H7983*7</f>
        <v>420</v>
      </c>
      <c r="J7983" s="13" t="s">
        <v>126</v>
      </c>
      <c r="K7983" s="17" t="n">
        <v>32840</v>
      </c>
      <c r="L7983" s="15" t="n">
        <v>199</v>
      </c>
      <c r="M7983" s="15" t="n">
        <v>15</v>
      </c>
      <c r="N7983" s="12" t="n">
        <v>0.01</v>
      </c>
      <c r="O7983" s="12" t="n">
        <v>0.19</v>
      </c>
      <c r="P7983" s="12" t="n">
        <v>2.84</v>
      </c>
      <c r="Q7983" s="23" t="n">
        <f>M7985/H7983</f>
        <v>0.97</v>
      </c>
    </row>
    <row r="7984" ht="22.5" customHeight="1">
      <c r="A7984" s="34"/>
      <c r="B7984" s="20"/>
      <c r="C7984" s="13"/>
      <c r="D7984" s="20"/>
      <c r="E7984" s="29"/>
      <c r="F7984" s="20"/>
      <c r="G7984" s="20"/>
      <c r="H7984" s="20"/>
      <c r="I7984" s="20"/>
      <c r="J7984" s="13" t="s">
        <v>127</v>
      </c>
      <c r="K7984" s="17" t="n">
        <v>339757</v>
      </c>
      <c r="L7984" s="15" t="n">
        <v>1639</v>
      </c>
      <c r="M7984" s="15" t="n">
        <v>74</v>
      </c>
      <c r="N7984" s="12" t="n">
        <v>0.01</v>
      </c>
      <c r="O7984" s="12" t="n">
        <v>0.32</v>
      </c>
      <c r="P7984" s="12" t="n">
        <v>23.38</v>
      </c>
      <c r="Q7984" s="26"/>
    </row>
    <row r="7985" ht="22.5" customHeight="1">
      <c r="A7985" s="34"/>
      <c r="B7985" s="20"/>
      <c r="C7985" s="13"/>
      <c r="D7985" s="20"/>
      <c r="E7985" s="29"/>
      <c r="F7985" s="20"/>
      <c r="G7985" s="20"/>
      <c r="H7985" s="20"/>
      <c r="I7985" s="20"/>
      <c r="J7985" s="13" t="s">
        <v>128</v>
      </c>
      <c r="K7985" s="17" t="n">
        <v>789388</v>
      </c>
      <c r="L7985" s="15" t="n">
        <v>3939</v>
      </c>
      <c r="M7985" s="15" t="n">
        <v>194</v>
      </c>
      <c r="N7985" s="12" t="n">
        <v>0.02</v>
      </c>
      <c r="O7985" s="12" t="n">
        <v>0.31</v>
      </c>
      <c r="P7985" s="12" t="n">
        <v>59.18</v>
      </c>
      <c r="Q7985" s="26"/>
    </row>
    <row r="7986" ht="22.5" customHeight="1">
      <c r="A7986" s="34"/>
      <c r="B7986" s="20"/>
      <c r="C7986" s="13" t="n">
        <v>9415350</v>
      </c>
      <c r="D7986" s="13" t="s">
        <v>37</v>
      </c>
      <c r="E7986" s="14" t="s">
        <v>14</v>
      </c>
      <c r="F7986" s="13" t="s">
        <v>26</v>
      </c>
      <c r="G7986" s="21" t="n">
        <v>0.15</v>
      </c>
      <c r="H7986" s="13" t="n">
        <v>50</v>
      </c>
      <c r="I7986" s="21" t="n">
        <f>G7986*H7986*7</f>
        <v>52.5</v>
      </c>
      <c r="J7986" s="13" t="s">
        <v>126</v>
      </c>
      <c r="K7986" s="17" t="n">
        <v>5248</v>
      </c>
      <c r="L7986" s="15" t="n">
        <v>30</v>
      </c>
      <c r="M7986" s="15" t="n">
        <v>2</v>
      </c>
      <c r="N7986" s="12" t="n">
        <v>0.01</v>
      </c>
      <c r="O7986" s="12" t="n">
        <v>0.18</v>
      </c>
      <c r="P7986" s="12" t="n">
        <v>0.36</v>
      </c>
      <c r="Q7986" s="23" t="n">
        <f>M7988/H7986</f>
        <v>0.7</v>
      </c>
    </row>
    <row r="7987" ht="22.5" customHeight="1">
      <c r="A7987" s="34"/>
      <c r="B7987" s="20"/>
      <c r="C7987" s="13"/>
      <c r="D7987" s="20"/>
      <c r="E7987" s="29"/>
      <c r="F7987" s="20"/>
      <c r="G7987" s="20"/>
      <c r="H7987" s="20"/>
      <c r="I7987" s="20"/>
      <c r="J7987" s="13" t="s">
        <v>127</v>
      </c>
      <c r="K7987" s="17" t="n">
        <v>15101</v>
      </c>
      <c r="L7987" s="15" t="n">
        <v>116</v>
      </c>
      <c r="M7987" s="15" t="n">
        <v>15</v>
      </c>
      <c r="N7987" s="12" t="n">
        <v>0.02</v>
      </c>
      <c r="O7987" s="12" t="n">
        <v>0.15</v>
      </c>
      <c r="P7987" s="12" t="n">
        <v>2.3</v>
      </c>
      <c r="Q7987" s="26"/>
    </row>
    <row r="7988" ht="22.5" customHeight="1">
      <c r="A7988" s="34"/>
      <c r="B7988" s="20"/>
      <c r="C7988" s="13"/>
      <c r="D7988" s="20"/>
      <c r="E7988" s="29"/>
      <c r="F7988" s="20"/>
      <c r="G7988" s="20"/>
      <c r="H7988" s="20"/>
      <c r="I7988" s="20"/>
      <c r="J7988" s="13" t="s">
        <v>128</v>
      </c>
      <c r="K7988" s="17" t="n">
        <v>46164</v>
      </c>
      <c r="L7988" s="15" t="n">
        <v>295</v>
      </c>
      <c r="M7988" s="15" t="n">
        <v>35</v>
      </c>
      <c r="N7988" s="12" t="n">
        <v>0.02</v>
      </c>
      <c r="O7988" s="12" t="n">
        <v>0.15</v>
      </c>
      <c r="P7988" s="12" t="n">
        <v>5.26</v>
      </c>
      <c r="Q7988" s="26"/>
    </row>
    <row r="7989" ht="22.5" customHeight="1">
      <c r="A7989" s="34"/>
      <c r="B7989" s="20"/>
      <c r="C7989" s="13" t="n">
        <v>2783561</v>
      </c>
      <c r="D7989" s="13" t="s">
        <v>38</v>
      </c>
      <c r="E7989" s="14" t="s">
        <v>14</v>
      </c>
      <c r="F7989" s="13" t="s">
        <v>15</v>
      </c>
      <c r="G7989" s="21" t="n">
        <v>0.1</v>
      </c>
      <c r="H7989" s="13" t="n">
        <v>500</v>
      </c>
      <c r="I7989" s="21" t="n">
        <f>G7989*H7989*7</f>
        <v>350</v>
      </c>
      <c r="J7989" s="13" t="s">
        <v>126</v>
      </c>
      <c r="K7989" s="17" t="n">
        <v>34</v>
      </c>
      <c r="L7989" s="15" t="n">
        <v>2</v>
      </c>
      <c r="M7989" s="15" t="n">
        <v>0</v>
      </c>
      <c r="N7989" s="12" t="n">
        <v>0</v>
      </c>
      <c r="O7989" s="12" t="n">
        <v>0</v>
      </c>
      <c r="P7989" s="12" t="n">
        <v>0</v>
      </c>
      <c r="Q7989" s="23" t="n">
        <f>M7991/H7989</f>
        <v>0.872</v>
      </c>
    </row>
    <row r="7990" ht="22.5" customHeight="1">
      <c r="A7990" s="34"/>
      <c r="B7990" s="20"/>
      <c r="C7990" s="13"/>
      <c r="D7990" s="20"/>
      <c r="E7990" s="29"/>
      <c r="F7990" s="20"/>
      <c r="G7990" s="20"/>
      <c r="H7990" s="20"/>
      <c r="I7990" s="20"/>
      <c r="J7990" s="13" t="s">
        <v>127</v>
      </c>
      <c r="K7990" s="17" t="n">
        <v>26901</v>
      </c>
      <c r="L7990" s="15" t="n">
        <v>9412</v>
      </c>
      <c r="M7990" s="17" t="n">
        <v>342</v>
      </c>
      <c r="N7990" s="12" t="n">
        <v>0.004</v>
      </c>
      <c r="O7990" s="12" t="n">
        <v>0.101</v>
      </c>
      <c r="P7990" s="12" t="n">
        <v>34.5</v>
      </c>
      <c r="Q7990" s="26"/>
    </row>
    <row r="7991" ht="22.5" customHeight="1">
      <c r="A7991" s="34"/>
      <c r="B7991" s="20"/>
      <c r="C7991" s="13"/>
      <c r="D7991" s="20"/>
      <c r="E7991" s="29"/>
      <c r="F7991" s="20"/>
      <c r="G7991" s="20"/>
      <c r="H7991" s="20"/>
      <c r="I7991" s="20"/>
      <c r="J7991" s="13" t="s">
        <v>128</v>
      </c>
      <c r="K7991" s="17" t="n">
        <v>61127</v>
      </c>
      <c r="L7991" s="15" t="n">
        <v>20868</v>
      </c>
      <c r="M7991" s="17" t="n">
        <v>436</v>
      </c>
      <c r="N7991" s="12" t="n">
        <v>0.002</v>
      </c>
      <c r="O7991" s="12" t="n">
        <v>0.101</v>
      </c>
      <c r="P7991" s="12" t="n">
        <v>43.97</v>
      </c>
      <c r="Q7991" s="26"/>
    </row>
    <row r="7992" ht="22.5" customHeight="1">
      <c r="A7992" s="34"/>
      <c r="B7992" s="20"/>
      <c r="C7992" s="13" t="n">
        <v>10599157</v>
      </c>
      <c r="D7992" s="13" t="s">
        <v>39</v>
      </c>
      <c r="E7992" s="14" t="s">
        <v>14</v>
      </c>
      <c r="F7992" s="13" t="s">
        <v>15</v>
      </c>
      <c r="G7992" s="21" t="n">
        <v>0.3</v>
      </c>
      <c r="H7992" s="13" t="n">
        <v>150</v>
      </c>
      <c r="I7992" s="21" t="n">
        <f>G7992*H7992*7</f>
        <v>315</v>
      </c>
      <c r="J7992" s="13" t="s">
        <v>126</v>
      </c>
      <c r="K7992" s="17" t="n">
        <v>110</v>
      </c>
      <c r="L7992" s="15" t="n">
        <v>27</v>
      </c>
      <c r="M7992" s="15" t="n">
        <v>0</v>
      </c>
      <c r="N7992" s="12" t="n">
        <v>0</v>
      </c>
      <c r="O7992" s="12" t="n">
        <v>0</v>
      </c>
      <c r="P7992" s="12" t="n">
        <v>0</v>
      </c>
      <c r="Q7992" s="23" t="n">
        <f>M7994/H7992</f>
        <v>0.606666666666667</v>
      </c>
    </row>
    <row r="7993" ht="22.5" customHeight="1">
      <c r="A7993" s="34"/>
      <c r="B7993" s="20"/>
      <c r="C7993" s="13"/>
      <c r="D7993" s="20"/>
      <c r="E7993" s="29"/>
      <c r="F7993" s="20"/>
      <c r="G7993" s="20"/>
      <c r="H7993" s="20"/>
      <c r="I7993" s="20"/>
      <c r="J7993" s="13" t="s">
        <v>127</v>
      </c>
      <c r="K7993" s="17" t="n">
        <v>6916</v>
      </c>
      <c r="L7993" s="15" t="n">
        <v>1937</v>
      </c>
      <c r="M7993" s="17" t="n">
        <v>34</v>
      </c>
      <c r="N7993" s="12" t="n">
        <v>0.005</v>
      </c>
      <c r="O7993" s="12" t="n">
        <v>0.279</v>
      </c>
      <c r="P7993" s="12" t="n">
        <v>9.5</v>
      </c>
      <c r="Q7993" s="26"/>
    </row>
    <row r="7994" ht="22.5" customHeight="1">
      <c r="A7994" s="34"/>
      <c r="B7994" s="20"/>
      <c r="C7994" s="13"/>
      <c r="D7994" s="20"/>
      <c r="E7994" s="29"/>
      <c r="F7994" s="20"/>
      <c r="G7994" s="20"/>
      <c r="H7994" s="20"/>
      <c r="I7994" s="20"/>
      <c r="J7994" s="13" t="s">
        <v>128</v>
      </c>
      <c r="K7994" s="17" t="n">
        <v>14592</v>
      </c>
      <c r="L7994" s="15" t="n">
        <v>4036</v>
      </c>
      <c r="M7994" s="17" t="n">
        <v>91</v>
      </c>
      <c r="N7994" s="12" t="n">
        <v>0.007</v>
      </c>
      <c r="O7994" s="12" t="n">
        <v>0.298</v>
      </c>
      <c r="P7994" s="12" t="n">
        <v>27.15</v>
      </c>
      <c r="Q7994" s="26"/>
    </row>
    <row r="7995" ht="22.5" customHeight="1">
      <c r="A7995" s="34"/>
      <c r="B7995" s="20"/>
      <c r="C7995" s="13" t="n">
        <v>10599681</v>
      </c>
      <c r="D7995" s="13" t="s">
        <v>40</v>
      </c>
      <c r="E7995" s="14" t="s">
        <v>14</v>
      </c>
      <c r="F7995" s="13" t="s">
        <v>15</v>
      </c>
      <c r="G7995" s="21" t="n">
        <v>0.13</v>
      </c>
      <c r="H7995" s="13" t="n">
        <v>400</v>
      </c>
      <c r="I7995" s="21" t="n">
        <f>G7995*H7995*7</f>
        <v>364</v>
      </c>
      <c r="J7995" s="13" t="s">
        <v>126</v>
      </c>
      <c r="K7995" s="15" t="n">
        <v>279</v>
      </c>
      <c r="L7995" s="15" t="n">
        <v>78</v>
      </c>
      <c r="M7995" s="15" t="n">
        <v>9</v>
      </c>
      <c r="N7995" s="12" t="n">
        <v>0.015</v>
      </c>
      <c r="O7995" s="12" t="n">
        <v>0.13</v>
      </c>
      <c r="P7995" s="12" t="n">
        <v>1.17</v>
      </c>
      <c r="Q7995" s="23" t="n">
        <f>M7997/H7995</f>
        <v>0.765</v>
      </c>
    </row>
    <row r="7996" ht="22.5" customHeight="1">
      <c r="A7996" s="34"/>
      <c r="B7996" s="20"/>
      <c r="C7996" s="13"/>
      <c r="D7996" s="20"/>
      <c r="E7996" s="29"/>
      <c r="F7996" s="20"/>
      <c r="G7996" s="20"/>
      <c r="H7996" s="20"/>
      <c r="I7996" s="20"/>
      <c r="J7996" s="13" t="s">
        <v>127</v>
      </c>
      <c r="K7996" s="17" t="n">
        <v>6665</v>
      </c>
      <c r="L7996" s="15" t="n">
        <v>1716</v>
      </c>
      <c r="M7996" s="17" t="n">
        <v>85</v>
      </c>
      <c r="N7996" s="12" t="n">
        <v>0.008</v>
      </c>
      <c r="O7996" s="12" t="n">
        <v>0.156</v>
      </c>
      <c r="P7996" s="12" t="n">
        <v>13.25</v>
      </c>
      <c r="Q7996" s="26"/>
    </row>
    <row r="7997" ht="22.5" customHeight="1">
      <c r="A7997" s="34"/>
      <c r="B7997" s="20"/>
      <c r="C7997" s="13"/>
      <c r="D7997" s="20"/>
      <c r="E7997" s="29"/>
      <c r="F7997" s="20"/>
      <c r="G7997" s="20"/>
      <c r="H7997" s="20"/>
      <c r="I7997" s="20"/>
      <c r="J7997" s="13" t="s">
        <v>128</v>
      </c>
      <c r="K7997" s="17" t="n">
        <v>17084</v>
      </c>
      <c r="L7997" s="15" t="n">
        <v>4653</v>
      </c>
      <c r="M7997" s="17" t="n">
        <v>306</v>
      </c>
      <c r="N7997" s="12" t="n">
        <v>0.009</v>
      </c>
      <c r="O7997" s="12" t="n">
        <v>0.13</v>
      </c>
      <c r="P7997" s="12" t="n">
        <v>39.78</v>
      </c>
      <c r="Q7997" s="26"/>
    </row>
    <row r="7998" ht="22.5" customHeight="1">
      <c r="A7998" s="34"/>
      <c r="B7998" s="20"/>
      <c r="C7998" s="13" t="n">
        <v>6060965</v>
      </c>
      <c r="D7998" s="13" t="s">
        <v>35</v>
      </c>
      <c r="E7998" s="70" t="s">
        <v>14</v>
      </c>
      <c r="F7998" s="38" t="s">
        <v>15</v>
      </c>
      <c r="G7998" s="40" t="n">
        <v>0.3</v>
      </c>
      <c r="H7998" s="38" t="n">
        <v>200</v>
      </c>
      <c r="I7998" s="40" t="n">
        <f>G7998*H7998*7</f>
        <v>420</v>
      </c>
      <c r="J7998" s="13" t="s">
        <v>126</v>
      </c>
      <c r="K7998" s="15" t="n">
        <v>573</v>
      </c>
      <c r="L7998" s="15" t="n">
        <v>82</v>
      </c>
      <c r="M7998" s="15" t="n">
        <v>2</v>
      </c>
      <c r="N7998" s="12" t="n">
        <v>0.007</v>
      </c>
      <c r="O7998" s="12" t="n">
        <v>0.3</v>
      </c>
      <c r="P7998" s="12" t="n">
        <v>0.6</v>
      </c>
      <c r="Q7998" s="23" t="n">
        <f>M8000/H7998</f>
        <v>0.93</v>
      </c>
    </row>
    <row r="7999" ht="22.5" customHeight="1">
      <c r="A7999" s="34"/>
      <c r="B7999" s="20"/>
      <c r="C7999" s="20"/>
      <c r="D7999" s="20"/>
      <c r="E7999" s="45"/>
      <c r="F7999" s="34"/>
      <c r="G7999" s="34"/>
      <c r="H7999" s="34"/>
      <c r="I7999" s="34"/>
      <c r="J7999" s="13" t="s">
        <v>127</v>
      </c>
      <c r="K7999" s="15" t="n">
        <v>13127</v>
      </c>
      <c r="L7999" s="15" t="n">
        <v>1600</v>
      </c>
      <c r="M7999" s="16" t="n">
        <v>50</v>
      </c>
      <c r="N7999" s="12" t="n">
        <v>0.01</v>
      </c>
      <c r="O7999" s="12" t="n">
        <v>0.307</v>
      </c>
      <c r="P7999" s="12" t="n">
        <v>15.34</v>
      </c>
      <c r="Q7999" s="26"/>
    </row>
    <row r="8000" ht="22.5" customHeight="1">
      <c r="A8000" s="34"/>
      <c r="B8000" s="20"/>
      <c r="C8000" s="20"/>
      <c r="D8000" s="20"/>
      <c r="E8000" s="46"/>
      <c r="F8000" s="30"/>
      <c r="G8000" s="30"/>
      <c r="H8000" s="30"/>
      <c r="I8000" s="30"/>
      <c r="J8000" s="13" t="s">
        <v>128</v>
      </c>
      <c r="K8000" s="15" t="n">
        <v>46790</v>
      </c>
      <c r="L8000" s="15" t="n">
        <v>5840</v>
      </c>
      <c r="M8000" s="16" t="n">
        <v>186</v>
      </c>
      <c r="N8000" s="12" t="n">
        <v>0.01</v>
      </c>
      <c r="O8000" s="12" t="n">
        <v>0.311</v>
      </c>
      <c r="P8000" s="12" t="n">
        <v>57.88</v>
      </c>
      <c r="Q8000" s="26"/>
    </row>
    <row r="8001" ht="22.5" customHeight="1">
      <c r="A8001" s="34"/>
      <c r="B8001" s="20"/>
      <c r="C8001" s="13" t="n">
        <v>10842514</v>
      </c>
      <c r="D8001" s="13" t="s">
        <v>41</v>
      </c>
      <c r="E8001" s="70" t="s">
        <v>14</v>
      </c>
      <c r="F8001" s="38" t="s">
        <v>26</v>
      </c>
      <c r="G8001" s="40" t="n">
        <v>0.15</v>
      </c>
      <c r="H8001" s="38" t="n">
        <v>100</v>
      </c>
      <c r="I8001" s="40" t="n">
        <f>G8001*H8001*7</f>
        <v>105</v>
      </c>
      <c r="J8001" s="13" t="s">
        <v>126</v>
      </c>
      <c r="K8001" s="15" t="n">
        <v>21</v>
      </c>
      <c r="L8001" s="15" t="n">
        <v>1</v>
      </c>
      <c r="M8001" s="15" t="n">
        <v>0</v>
      </c>
      <c r="N8001" s="12" t="n">
        <v>0</v>
      </c>
      <c r="O8001" s="12" t="n">
        <v>0</v>
      </c>
      <c r="P8001" s="12" t="n">
        <v>0</v>
      </c>
      <c r="Q8001" s="23" t="n">
        <f>M8003/H8001</f>
        <v>0.01</v>
      </c>
    </row>
    <row r="8002" ht="22.5" customHeight="1">
      <c r="A8002" s="34"/>
      <c r="B8002" s="20"/>
      <c r="C8002" s="20"/>
      <c r="D8002" s="20"/>
      <c r="E8002" s="45"/>
      <c r="F8002" s="34"/>
      <c r="G8002" s="34"/>
      <c r="H8002" s="34"/>
      <c r="I8002" s="34"/>
      <c r="J8002" s="13" t="s">
        <v>127</v>
      </c>
      <c r="K8002" s="15" t="n">
        <v>622</v>
      </c>
      <c r="L8002" s="15" t="n">
        <v>5</v>
      </c>
      <c r="M8002" s="15" t="n">
        <v>0</v>
      </c>
      <c r="N8002" s="12" t="n">
        <v>0.01</v>
      </c>
      <c r="O8002" s="12" t="n">
        <v>0</v>
      </c>
      <c r="P8002" s="12" t="n">
        <v>0.03</v>
      </c>
      <c r="Q8002" s="26"/>
    </row>
    <row r="8003" ht="22.5" customHeight="1">
      <c r="A8003" s="34"/>
      <c r="B8003" s="20"/>
      <c r="C8003" s="20"/>
      <c r="D8003" s="20"/>
      <c r="E8003" s="46"/>
      <c r="F8003" s="30"/>
      <c r="G8003" s="30"/>
      <c r="H8003" s="30"/>
      <c r="I8003" s="30"/>
      <c r="J8003" s="13" t="s">
        <v>128</v>
      </c>
      <c r="K8003" s="15" t="n">
        <v>1900</v>
      </c>
      <c r="L8003" s="15" t="n">
        <v>51</v>
      </c>
      <c r="M8003" s="15" t="n">
        <v>1</v>
      </c>
      <c r="N8003" s="12" t="n">
        <v>0</v>
      </c>
      <c r="O8003" s="12" t="n">
        <v>0.18</v>
      </c>
      <c r="P8003" s="12" t="n">
        <v>0.18</v>
      </c>
      <c r="Q8003" s="26"/>
    </row>
    <row r="8004" ht="22.5" customHeight="1">
      <c r="A8004" s="34"/>
      <c r="B8004" s="20"/>
      <c r="C8004" s="13" t="n">
        <v>10815258</v>
      </c>
      <c r="D8004" s="13" t="s">
        <v>41</v>
      </c>
      <c r="E8004" s="70" t="s">
        <v>14</v>
      </c>
      <c r="F8004" s="38" t="s">
        <v>15</v>
      </c>
      <c r="G8004" s="40" t="n">
        <v>0.15</v>
      </c>
      <c r="H8004" s="38" t="n">
        <v>100</v>
      </c>
      <c r="I8004" s="40" t="n">
        <f>G8004*H8004*7</f>
        <v>105</v>
      </c>
      <c r="J8004" s="13" t="s">
        <v>126</v>
      </c>
      <c r="K8004" s="15" t="n">
        <v>59</v>
      </c>
      <c r="L8004" s="15" t="n">
        <v>0</v>
      </c>
      <c r="M8004" s="15" t="n">
        <v>0</v>
      </c>
      <c r="N8004" s="12" t="n">
        <v>0</v>
      </c>
      <c r="O8004" s="12" t="n">
        <v>0</v>
      </c>
      <c r="P8004" s="12" t="n">
        <v>0</v>
      </c>
      <c r="Q8004" s="23" t="n">
        <f>M8006/H8004</f>
        <v>0.01</v>
      </c>
    </row>
    <row r="8005" ht="22.5" customHeight="1">
      <c r="A8005" s="34"/>
      <c r="B8005" s="20"/>
      <c r="C8005" s="20"/>
      <c r="D8005" s="20"/>
      <c r="E8005" s="45"/>
      <c r="F8005" s="34"/>
      <c r="G8005" s="34"/>
      <c r="H8005" s="34"/>
      <c r="I8005" s="34"/>
      <c r="J8005" s="13" t="s">
        <v>127</v>
      </c>
      <c r="K8005" s="15" t="n">
        <v>2261</v>
      </c>
      <c r="L8005" s="15" t="n">
        <v>4</v>
      </c>
      <c r="M8005" s="15" t="n">
        <v>1</v>
      </c>
      <c r="N8005" s="12" t="n">
        <v>0.051</v>
      </c>
      <c r="O8005" s="12" t="n">
        <v>0.203</v>
      </c>
      <c r="P8005" s="12" t="n">
        <v>0.203</v>
      </c>
      <c r="Q8005" s="26"/>
    </row>
    <row r="8006" ht="22.5" customHeight="1">
      <c r="A8006" s="34"/>
      <c r="B8006" s="20"/>
      <c r="C8006" s="20"/>
      <c r="D8006" s="20"/>
      <c r="E8006" s="46"/>
      <c r="F8006" s="30"/>
      <c r="G8006" s="30"/>
      <c r="H8006" s="30"/>
      <c r="I8006" s="30"/>
      <c r="J8006" s="13" t="s">
        <v>128</v>
      </c>
      <c r="K8006" s="15" t="n">
        <v>5786</v>
      </c>
      <c r="L8006" s="15" t="n">
        <v>23</v>
      </c>
      <c r="M8006" s="15" t="n">
        <v>1</v>
      </c>
      <c r="N8006" s="12" t="n">
        <v>0.009</v>
      </c>
      <c r="O8006" s="12" t="n">
        <v>0.203</v>
      </c>
      <c r="P8006" s="12" t="n">
        <v>0.203</v>
      </c>
      <c r="Q8006" s="26"/>
    </row>
    <row r="8007" ht="22.5" customHeight="1">
      <c r="A8007" s="34"/>
      <c r="B8007" s="20"/>
      <c r="C8007" s="13" t="n">
        <v>91535229</v>
      </c>
      <c r="D8007" s="13" t="s">
        <v>31</v>
      </c>
      <c r="E8007" s="70" t="s">
        <v>36</v>
      </c>
      <c r="F8007" s="38" t="s">
        <v>15</v>
      </c>
      <c r="G8007" s="40" t="n">
        <v>0.02</v>
      </c>
      <c r="H8007" s="38" t="n">
        <v>500</v>
      </c>
      <c r="I8007" s="40" t="n">
        <f>G8007*H8007*7</f>
        <v>70</v>
      </c>
      <c r="J8007" s="13" t="s">
        <v>126</v>
      </c>
      <c r="K8007" s="15" t="n">
        <v>17</v>
      </c>
      <c r="L8007" s="15" t="n">
        <v>0</v>
      </c>
      <c r="M8007" s="15" t="n">
        <v>0</v>
      </c>
      <c r="N8007" s="12" t="n">
        <v>0</v>
      </c>
      <c r="O8007" s="12" t="n">
        <v>0</v>
      </c>
      <c r="P8007" s="12" t="n">
        <v>0</v>
      </c>
      <c r="Q8007" s="23" t="n">
        <f>M8009/H8007</f>
        <v>0.02</v>
      </c>
    </row>
    <row r="8008" ht="22.5" customHeight="1">
      <c r="A8008" s="34"/>
      <c r="B8008" s="20"/>
      <c r="C8008" s="20"/>
      <c r="D8008" s="20"/>
      <c r="E8008" s="45"/>
      <c r="F8008" s="34"/>
      <c r="G8008" s="34"/>
      <c r="H8008" s="34"/>
      <c r="I8008" s="34"/>
      <c r="J8008" s="13" t="s">
        <v>127</v>
      </c>
      <c r="K8008" s="15" t="n">
        <v>1757</v>
      </c>
      <c r="L8008" s="15" t="n">
        <v>573</v>
      </c>
      <c r="M8008" s="15" t="n">
        <v>8</v>
      </c>
      <c r="N8008" s="12" t="n">
        <v>0.001</v>
      </c>
      <c r="O8008" s="12" t="n">
        <v>0.04</v>
      </c>
      <c r="P8008" s="12" t="n">
        <v>0.32</v>
      </c>
      <c r="Q8008" s="26"/>
    </row>
    <row r="8009" ht="22.5" customHeight="1">
      <c r="A8009" s="34"/>
      <c r="B8009" s="20"/>
      <c r="C8009" s="20"/>
      <c r="D8009" s="20"/>
      <c r="E8009" s="46"/>
      <c r="F8009" s="30"/>
      <c r="G8009" s="30"/>
      <c r="H8009" s="30"/>
      <c r="I8009" s="30"/>
      <c r="J8009" s="13" t="s">
        <v>128</v>
      </c>
      <c r="K8009" s="15" t="n">
        <v>2827</v>
      </c>
      <c r="L8009" s="15" t="n">
        <v>859</v>
      </c>
      <c r="M8009" s="15" t="n">
        <v>10</v>
      </c>
      <c r="N8009" s="12" t="n">
        <v>0</v>
      </c>
      <c r="O8009" s="12" t="n">
        <v>0.04</v>
      </c>
      <c r="P8009" s="12" t="n">
        <v>0.4</v>
      </c>
      <c r="Q8009" s="26"/>
    </row>
    <row r="8010" ht="22.5" customHeight="1">
      <c r="A8010" s="34"/>
      <c r="B8010" s="20"/>
      <c r="C8010" s="13" t="n">
        <v>91535331</v>
      </c>
      <c r="D8010" s="13" t="s">
        <v>31</v>
      </c>
      <c r="E8010" s="70" t="s">
        <v>42</v>
      </c>
      <c r="F8010" s="38" t="s">
        <v>15</v>
      </c>
      <c r="G8010" s="40" t="n">
        <v>0.02</v>
      </c>
      <c r="H8010" s="38" t="n">
        <v>750</v>
      </c>
      <c r="I8010" s="40" t="n">
        <f>G8010*H8010*7</f>
        <v>105</v>
      </c>
      <c r="J8010" s="13" t="s">
        <v>126</v>
      </c>
      <c r="K8010" s="15" t="n">
        <v>12</v>
      </c>
      <c r="L8010" s="15" t="n">
        <v>5</v>
      </c>
      <c r="M8010" s="15" t="n">
        <v>0</v>
      </c>
      <c r="N8010" s="12" t="n">
        <v>0</v>
      </c>
      <c r="O8010" s="12" t="n">
        <v>0</v>
      </c>
      <c r="P8010" s="12" t="n">
        <v>0</v>
      </c>
      <c r="Q8010" s="23" t="n">
        <f>M8012/H8010</f>
        <v>0.0186666666666667</v>
      </c>
    </row>
    <row r="8011" ht="22.5" customHeight="1">
      <c r="A8011" s="34"/>
      <c r="B8011" s="20"/>
      <c r="C8011" s="20"/>
      <c r="D8011" s="20"/>
      <c r="E8011" s="45"/>
      <c r="F8011" s="34"/>
      <c r="G8011" s="34"/>
      <c r="H8011" s="34"/>
      <c r="I8011" s="34"/>
      <c r="J8011" s="13" t="s">
        <v>127</v>
      </c>
      <c r="K8011" s="15" t="n">
        <v>1397</v>
      </c>
      <c r="L8011" s="15" t="n">
        <v>685</v>
      </c>
      <c r="M8011" s="15" t="n">
        <v>12</v>
      </c>
      <c r="N8011" s="12" t="n">
        <v>0.001</v>
      </c>
      <c r="O8011" s="12" t="n">
        <v>0.037</v>
      </c>
      <c r="P8011" s="12" t="n">
        <v>0.44</v>
      </c>
      <c r="Q8011" s="26"/>
    </row>
    <row r="8012" ht="22.5" customHeight="1">
      <c r="A8012" s="34"/>
      <c r="B8012" s="20"/>
      <c r="C8012" s="20"/>
      <c r="D8012" s="20"/>
      <c r="E8012" s="46"/>
      <c r="F8012" s="30"/>
      <c r="G8012" s="30"/>
      <c r="H8012" s="30"/>
      <c r="I8012" s="30"/>
      <c r="J8012" s="13" t="s">
        <v>128</v>
      </c>
      <c r="K8012" s="15" t="n">
        <v>2799</v>
      </c>
      <c r="L8012" s="15" t="n">
        <v>1268</v>
      </c>
      <c r="M8012" s="16" t="n">
        <v>14</v>
      </c>
      <c r="N8012" s="12" t="n">
        <v>0</v>
      </c>
      <c r="O8012" s="12" t="n">
        <v>0.037</v>
      </c>
      <c r="P8012" s="12" t="n">
        <v>0.52</v>
      </c>
      <c r="Q8012" s="26"/>
    </row>
    <row r="8013" ht="22.5" customHeight="1">
      <c r="A8013" s="34"/>
      <c r="B8013" s="20"/>
      <c r="C8013" s="13" t="n">
        <v>11324493</v>
      </c>
      <c r="D8013" s="13" t="s">
        <v>31</v>
      </c>
      <c r="E8013" s="70" t="s">
        <v>17</v>
      </c>
      <c r="F8013" s="38" t="s">
        <v>15</v>
      </c>
      <c r="G8013" s="40" t="n">
        <v>0.28</v>
      </c>
      <c r="H8013" s="38" t="n">
        <v>100</v>
      </c>
      <c r="I8013" s="40" t="n">
        <f>G8013*H8013*7</f>
        <v>196</v>
      </c>
      <c r="J8013" s="13" t="s">
        <v>126</v>
      </c>
      <c r="K8013" s="15" t="n">
        <v>5</v>
      </c>
      <c r="L8013" s="15" t="n">
        <v>1</v>
      </c>
      <c r="M8013" s="15" t="n">
        <v>0</v>
      </c>
      <c r="N8013" s="12" t="n">
        <v>0</v>
      </c>
      <c r="O8013" s="12" t="n">
        <v>0</v>
      </c>
      <c r="P8013" s="12" t="n">
        <v>0</v>
      </c>
      <c r="Q8013" s="23" t="n">
        <f>M8015/H8013</f>
        <v>0.01</v>
      </c>
    </row>
    <row r="8014" ht="22.5" customHeight="1">
      <c r="A8014" s="34"/>
      <c r="B8014" s="20"/>
      <c r="C8014" s="20"/>
      <c r="D8014" s="20"/>
      <c r="E8014" s="45"/>
      <c r="F8014" s="34"/>
      <c r="G8014" s="34"/>
      <c r="H8014" s="34"/>
      <c r="I8014" s="34"/>
      <c r="J8014" s="13" t="s">
        <v>127</v>
      </c>
      <c r="K8014" s="15" t="n">
        <v>169</v>
      </c>
      <c r="L8014" s="15" t="n">
        <v>54</v>
      </c>
      <c r="M8014" s="15" t="n">
        <v>1</v>
      </c>
      <c r="N8014" s="12" t="n">
        <v>0.005</v>
      </c>
      <c r="O8014" s="12" t="n">
        <v>0.28</v>
      </c>
      <c r="P8014" s="12" t="n">
        <v>0.28</v>
      </c>
      <c r="Q8014" s="26"/>
    </row>
    <row r="8015" ht="22.5" customHeight="1">
      <c r="A8015" s="34"/>
      <c r="B8015" s="20"/>
      <c r="C8015" s="20"/>
      <c r="D8015" s="20"/>
      <c r="E8015" s="46"/>
      <c r="F8015" s="30"/>
      <c r="G8015" s="30"/>
      <c r="H8015" s="30"/>
      <c r="I8015" s="30"/>
      <c r="J8015" s="13" t="s">
        <v>128</v>
      </c>
      <c r="K8015" s="15" t="n">
        <v>412</v>
      </c>
      <c r="L8015" s="15" t="n">
        <v>146</v>
      </c>
      <c r="M8015" s="15" t="n">
        <v>1</v>
      </c>
      <c r="N8015" s="12" t="n">
        <v>0.005</v>
      </c>
      <c r="O8015" s="12" t="n">
        <v>0.28</v>
      </c>
      <c r="P8015" s="12" t="n">
        <v>0.28</v>
      </c>
      <c r="Q8015" s="26"/>
    </row>
    <row r="8016" ht="22.5" customHeight="1">
      <c r="A8016" s="34"/>
      <c r="B8016" s="20"/>
      <c r="C8016" s="13" t="n">
        <v>10298628</v>
      </c>
      <c r="D8016" s="13" t="s">
        <v>43</v>
      </c>
      <c r="E8016" s="70" t="s">
        <v>14</v>
      </c>
      <c r="F8016" s="38" t="s">
        <v>26</v>
      </c>
      <c r="G8016" s="40" t="n">
        <v>0.15</v>
      </c>
      <c r="H8016" s="38" t="n">
        <v>300</v>
      </c>
      <c r="I8016" s="40" t="n">
        <f>G8016*H8016*7</f>
        <v>315</v>
      </c>
      <c r="J8016" s="13" t="s">
        <v>126</v>
      </c>
      <c r="K8016" s="15" t="n">
        <v>17579</v>
      </c>
      <c r="L8016" s="15" t="n">
        <v>47</v>
      </c>
      <c r="M8016" s="15" t="n">
        <v>7</v>
      </c>
      <c r="N8016" s="12" t="n">
        <v>0.03</v>
      </c>
      <c r="O8016" s="12" t="n">
        <v>0.2</v>
      </c>
      <c r="P8016" s="12" t="n">
        <v>1.41</v>
      </c>
      <c r="Q8016" s="23" t="n">
        <f>M8018/H8016</f>
        <v>0.416666666666667</v>
      </c>
    </row>
    <row r="8017" ht="22.5" customHeight="1">
      <c r="A8017" s="34"/>
      <c r="B8017" s="20"/>
      <c r="C8017" s="20"/>
      <c r="D8017" s="20"/>
      <c r="E8017" s="45"/>
      <c r="F8017" s="34"/>
      <c r="G8017" s="34"/>
      <c r="H8017" s="34"/>
      <c r="I8017" s="34"/>
      <c r="J8017" s="13" t="s">
        <v>127</v>
      </c>
      <c r="K8017" s="15" t="n">
        <v>109106</v>
      </c>
      <c r="L8017" s="15" t="n">
        <v>236</v>
      </c>
      <c r="M8017" s="15" t="n">
        <v>25</v>
      </c>
      <c r="N8017" s="12" t="n">
        <v>0.04</v>
      </c>
      <c r="O8017" s="12" t="n">
        <v>0.34</v>
      </c>
      <c r="P8017" s="12" t="n">
        <v>8.6</v>
      </c>
      <c r="Q8017" s="26"/>
    </row>
    <row r="8018" ht="22.5" customHeight="1">
      <c r="A8018" s="34"/>
      <c r="B8018" s="20"/>
      <c r="C8018" s="20"/>
      <c r="D8018" s="20"/>
      <c r="E8018" s="46"/>
      <c r="F8018" s="30"/>
      <c r="G8018" s="30"/>
      <c r="H8018" s="30"/>
      <c r="I8018" s="30"/>
      <c r="J8018" s="13" t="s">
        <v>128</v>
      </c>
      <c r="K8018" s="15" t="n">
        <v>533878</v>
      </c>
      <c r="L8018" s="15" t="n">
        <v>1453</v>
      </c>
      <c r="M8018" s="16" t="n">
        <v>125</v>
      </c>
      <c r="N8018" s="12" t="n">
        <v>0.03</v>
      </c>
      <c r="O8018" s="12" t="n">
        <v>0.29</v>
      </c>
      <c r="P8018" s="12" t="n">
        <v>36.87</v>
      </c>
      <c r="Q8018" s="26"/>
    </row>
    <row r="8019" ht="22.5" customHeight="1">
      <c r="A8019" s="34"/>
      <c r="B8019" s="20"/>
      <c r="C8019" s="13" t="n">
        <v>11655595</v>
      </c>
      <c r="D8019" s="13" t="s">
        <v>44</v>
      </c>
      <c r="E8019" s="70" t="s">
        <v>14</v>
      </c>
      <c r="F8019" s="38" t="s">
        <v>26</v>
      </c>
      <c r="G8019" s="40" t="n">
        <v>0.4</v>
      </c>
      <c r="H8019" s="38" t="n">
        <v>100</v>
      </c>
      <c r="I8019" s="40" t="n">
        <f>G8019*H8019*7</f>
        <v>280</v>
      </c>
      <c r="J8019" s="13" t="s">
        <v>126</v>
      </c>
      <c r="K8019" s="15" t="n">
        <v>1219</v>
      </c>
      <c r="L8019" s="15" t="n">
        <v>17</v>
      </c>
      <c r="M8019" s="15" t="n">
        <v>0</v>
      </c>
      <c r="N8019" s="12" t="n">
        <v>0.01</v>
      </c>
      <c r="O8019" s="12" t="n">
        <v>0</v>
      </c>
      <c r="P8019" s="12" t="n">
        <v>0.12</v>
      </c>
      <c r="Q8019" s="23" t="n">
        <f>M8021/H8019</f>
        <v>0.01</v>
      </c>
    </row>
    <row r="8020" ht="22.5" customHeight="1">
      <c r="A8020" s="34"/>
      <c r="B8020" s="20"/>
      <c r="C8020" s="20"/>
      <c r="D8020" s="20"/>
      <c r="E8020" s="45"/>
      <c r="F8020" s="34"/>
      <c r="G8020" s="34"/>
      <c r="H8020" s="34"/>
      <c r="I8020" s="34"/>
      <c r="J8020" s="13" t="s">
        <v>127</v>
      </c>
      <c r="K8020" s="15" t="n">
        <v>3664</v>
      </c>
      <c r="L8020" s="15" t="n">
        <v>39</v>
      </c>
      <c r="M8020" s="15" t="n">
        <v>0</v>
      </c>
      <c r="N8020" s="12" t="n">
        <v>0.01</v>
      </c>
      <c r="O8020" s="12" t="n">
        <v>0</v>
      </c>
      <c r="P8020" s="12" t="n">
        <v>0.31</v>
      </c>
      <c r="Q8020" s="26"/>
    </row>
    <row r="8021" ht="22.5" customHeight="1">
      <c r="A8021" s="34"/>
      <c r="B8021" s="20"/>
      <c r="C8021" s="20"/>
      <c r="D8021" s="20"/>
      <c r="E8021" s="46"/>
      <c r="F8021" s="30"/>
      <c r="G8021" s="30"/>
      <c r="H8021" s="30"/>
      <c r="I8021" s="30"/>
      <c r="J8021" s="13" t="s">
        <v>128</v>
      </c>
      <c r="K8021" s="15" t="n">
        <v>8393</v>
      </c>
      <c r="L8021" s="15" t="n">
        <v>89</v>
      </c>
      <c r="M8021" s="15" t="n">
        <v>1</v>
      </c>
      <c r="N8021" s="12" t="n">
        <v>0.01</v>
      </c>
      <c r="O8021" s="12" t="n">
        <v>0.55</v>
      </c>
      <c r="P8021" s="12" t="n">
        <v>0.55</v>
      </c>
      <c r="Q8021" s="26"/>
    </row>
    <row r="8022" ht="22.5" customHeight="1">
      <c r="A8022" s="34"/>
      <c r="B8022" s="20"/>
      <c r="C8022" s="13" t="n">
        <v>11655596</v>
      </c>
      <c r="D8022" s="13" t="s">
        <v>44</v>
      </c>
      <c r="E8022" s="70" t="s">
        <v>14</v>
      </c>
      <c r="F8022" s="38" t="s">
        <v>12</v>
      </c>
      <c r="G8022" s="40" t="n">
        <v>0.3</v>
      </c>
      <c r="H8022" s="38" t="n">
        <v>50</v>
      </c>
      <c r="I8022" s="40" t="n">
        <f>G8022*H8022*7</f>
        <v>105</v>
      </c>
      <c r="J8022" s="13" t="s">
        <v>126</v>
      </c>
      <c r="K8022" s="15" t="n">
        <v>4</v>
      </c>
      <c r="L8022" s="15" t="n">
        <v>0</v>
      </c>
      <c r="M8022" s="15" t="n">
        <v>0</v>
      </c>
      <c r="N8022" s="12" t="n">
        <v>0</v>
      </c>
      <c r="O8022" s="12" t="n">
        <v>0</v>
      </c>
      <c r="P8022" s="12" t="n">
        <v>0</v>
      </c>
      <c r="Q8022" s="23" t="n">
        <f>M8024/H8022</f>
        <v>0</v>
      </c>
    </row>
    <row r="8023" ht="22.5" customHeight="1">
      <c r="A8023" s="34"/>
      <c r="B8023" s="20"/>
      <c r="C8023" s="20"/>
      <c r="D8023" s="20"/>
      <c r="E8023" s="45"/>
      <c r="F8023" s="34"/>
      <c r="G8023" s="34"/>
      <c r="H8023" s="34"/>
      <c r="I8023" s="34"/>
      <c r="J8023" s="13" t="s">
        <v>127</v>
      </c>
      <c r="K8023" s="15" t="n">
        <v>82</v>
      </c>
      <c r="L8023" s="15" t="n">
        <v>0</v>
      </c>
      <c r="M8023" s="15" t="n">
        <v>0</v>
      </c>
      <c r="N8023" s="12" t="n">
        <v>0</v>
      </c>
      <c r="O8023" s="12" t="n">
        <v>0</v>
      </c>
      <c r="P8023" s="12" t="n">
        <v>0</v>
      </c>
      <c r="Q8023" s="26"/>
      <c r="R8023" s="4" t="s">
        <v>132</v>
      </c>
    </row>
    <row r="8024" ht="22.5" customHeight="1">
      <c r="A8024" s="34"/>
      <c r="B8024" s="20"/>
      <c r="C8024" s="20"/>
      <c r="D8024" s="20"/>
      <c r="E8024" s="46"/>
      <c r="F8024" s="30"/>
      <c r="G8024" s="30"/>
      <c r="H8024" s="30"/>
      <c r="I8024" s="30"/>
      <c r="J8024" s="13" t="s">
        <v>128</v>
      </c>
      <c r="K8024" s="15" t="n">
        <v>684</v>
      </c>
      <c r="L8024" s="15" t="n">
        <v>3</v>
      </c>
      <c r="M8024" s="15" t="n">
        <v>0</v>
      </c>
      <c r="N8024" s="12" t="n">
        <v>0.002</v>
      </c>
      <c r="O8024" s="12" t="n">
        <v>0</v>
      </c>
      <c r="P8024" s="12" t="n">
        <v>0.0073</v>
      </c>
      <c r="Q8024" s="26"/>
    </row>
    <row r="8025" ht="22.5" customHeight="1">
      <c r="A8025" s="34"/>
      <c r="B8025" s="20"/>
      <c r="C8025" s="13" t="n">
        <v>11690183</v>
      </c>
      <c r="D8025" s="13" t="s">
        <v>38</v>
      </c>
      <c r="E8025" s="70" t="s">
        <v>14</v>
      </c>
      <c r="F8025" s="38" t="s">
        <v>15</v>
      </c>
      <c r="G8025" s="40" t="n">
        <v>0.1</v>
      </c>
      <c r="H8025" s="38" t="n">
        <v>100</v>
      </c>
      <c r="I8025" s="40" t="n">
        <f>G8025*H8025*7</f>
        <v>70</v>
      </c>
      <c r="J8025" s="13" t="s">
        <v>126</v>
      </c>
      <c r="K8025" s="15" t="n">
        <v>14</v>
      </c>
      <c r="L8025" s="15" t="n">
        <v>1</v>
      </c>
      <c r="M8025" s="15" t="n">
        <v>0</v>
      </c>
      <c r="N8025" s="12" t="n">
        <v>0</v>
      </c>
      <c r="O8025" s="12" t="n">
        <v>0</v>
      </c>
      <c r="P8025" s="12" t="n">
        <v>0</v>
      </c>
      <c r="Q8025" s="23" t="n">
        <f>M8027/H8025</f>
        <v>0.64</v>
      </c>
    </row>
    <row r="8026" ht="22.5" customHeight="1">
      <c r="A8026" s="34"/>
      <c r="B8026" s="20"/>
      <c r="C8026" s="20"/>
      <c r="D8026" s="20"/>
      <c r="E8026" s="45"/>
      <c r="F8026" s="34"/>
      <c r="G8026" s="34"/>
      <c r="H8026" s="34"/>
      <c r="I8026" s="34"/>
      <c r="J8026" s="13" t="s">
        <v>127</v>
      </c>
      <c r="K8026" s="15" t="n">
        <v>7520</v>
      </c>
      <c r="L8026" s="15" t="n">
        <v>2723</v>
      </c>
      <c r="M8026" s="16" t="n">
        <v>54</v>
      </c>
      <c r="N8026" s="12" t="n">
        <v>0.004</v>
      </c>
      <c r="O8026" s="12" t="n">
        <v>0.2</v>
      </c>
      <c r="P8026" s="12" t="n">
        <v>10.8</v>
      </c>
      <c r="Q8026" s="26"/>
    </row>
    <row r="8027" ht="22.5" customHeight="1">
      <c r="A8027" s="34"/>
      <c r="B8027" s="20"/>
      <c r="C8027" s="20"/>
      <c r="D8027" s="20"/>
      <c r="E8027" s="46"/>
      <c r="F8027" s="30"/>
      <c r="G8027" s="30"/>
      <c r="H8027" s="30"/>
      <c r="I8027" s="30"/>
      <c r="J8027" s="13" t="s">
        <v>128</v>
      </c>
      <c r="K8027" s="15" t="n">
        <v>15690</v>
      </c>
      <c r="L8027" s="15" t="n">
        <v>5238</v>
      </c>
      <c r="M8027" s="16" t="n">
        <v>64</v>
      </c>
      <c r="N8027" s="12" t="n">
        <v>0.002</v>
      </c>
      <c r="O8027" s="12" t="n">
        <v>0.2</v>
      </c>
      <c r="P8027" s="12" t="n">
        <v>12.8</v>
      </c>
      <c r="Q8027" s="26"/>
    </row>
    <row r="8028" ht="22.5" customHeight="1">
      <c r="A8028" s="34"/>
      <c r="B8028" s="20"/>
      <c r="C8028" s="13" t="n">
        <v>7953512</v>
      </c>
      <c r="D8028" s="13" t="s">
        <v>43</v>
      </c>
      <c r="E8028" s="70" t="s">
        <v>14</v>
      </c>
      <c r="F8028" s="38" t="s">
        <v>15</v>
      </c>
      <c r="G8028" s="40" t="n">
        <v>0.18</v>
      </c>
      <c r="H8028" s="38" t="n">
        <v>50</v>
      </c>
      <c r="I8028" s="40" t="n">
        <f>G8028*H8028*7</f>
        <v>63</v>
      </c>
      <c r="J8028" s="13" t="s">
        <v>126</v>
      </c>
      <c r="K8028" s="15" t="n">
        <v>33</v>
      </c>
      <c r="L8028" s="15" t="n">
        <v>0</v>
      </c>
      <c r="M8028" s="15" t="n">
        <v>0</v>
      </c>
      <c r="N8028" s="12" t="n">
        <v>0</v>
      </c>
      <c r="O8028" s="12" t="n">
        <v>0</v>
      </c>
      <c r="P8028" s="12" t="n">
        <v>0</v>
      </c>
      <c r="Q8028" s="23" t="n">
        <f>M8030/H8028</f>
        <v>0.74</v>
      </c>
    </row>
    <row r="8029" ht="22.5" customHeight="1">
      <c r="A8029" s="34"/>
      <c r="B8029" s="20"/>
      <c r="C8029" s="20"/>
      <c r="D8029" s="20"/>
      <c r="E8029" s="45"/>
      <c r="F8029" s="34"/>
      <c r="G8029" s="34"/>
      <c r="H8029" s="34"/>
      <c r="I8029" s="34"/>
      <c r="J8029" s="13" t="s">
        <v>127</v>
      </c>
      <c r="K8029" s="15" t="n">
        <v>4562</v>
      </c>
      <c r="L8029" s="15" t="n">
        <v>619</v>
      </c>
      <c r="M8029" s="16" t="n">
        <v>34</v>
      </c>
      <c r="N8029" s="12" t="n">
        <v>0.005</v>
      </c>
      <c r="O8029" s="12" t="n">
        <v>0.1</v>
      </c>
      <c r="P8029" s="12" t="n">
        <v>3.4</v>
      </c>
      <c r="Q8029" s="26"/>
      <c r="R8029" s="4" t="s">
        <v>204</v>
      </c>
    </row>
    <row r="8030" ht="22.5" customHeight="1">
      <c r="A8030" s="34"/>
      <c r="B8030" s="20"/>
      <c r="C8030" s="20"/>
      <c r="D8030" s="20"/>
      <c r="E8030" s="46"/>
      <c r="F8030" s="30"/>
      <c r="G8030" s="30"/>
      <c r="H8030" s="30"/>
      <c r="I8030" s="30"/>
      <c r="J8030" s="13" t="s">
        <v>128</v>
      </c>
      <c r="K8030" s="15" t="n">
        <v>6064</v>
      </c>
      <c r="L8030" s="15" t="n">
        <v>800</v>
      </c>
      <c r="M8030" s="16" t="n">
        <v>37</v>
      </c>
      <c r="N8030" s="12" t="n">
        <v>0.005</v>
      </c>
      <c r="O8030" s="12" t="n">
        <v>0.102</v>
      </c>
      <c r="P8030" s="12" t="n">
        <v>3.76</v>
      </c>
      <c r="Q8030" s="26"/>
    </row>
    <row r="8031" ht="22.5" customHeight="1">
      <c r="A8031" s="34"/>
      <c r="B8031" s="20"/>
      <c r="C8031" s="13" t="n">
        <v>11763482</v>
      </c>
      <c r="D8031" s="13" t="s">
        <v>44</v>
      </c>
      <c r="E8031" s="70" t="s">
        <v>14</v>
      </c>
      <c r="F8031" s="38" t="s">
        <v>12</v>
      </c>
      <c r="G8031" s="40" t="n">
        <v>0.4</v>
      </c>
      <c r="H8031" s="38" t="n">
        <v>100</v>
      </c>
      <c r="I8031" s="40" t="n">
        <f>G8031*H8031*7</f>
        <v>280</v>
      </c>
      <c r="J8031" s="13" t="s">
        <v>126</v>
      </c>
      <c r="K8031" s="15" t="n">
        <v>13</v>
      </c>
      <c r="L8031" s="15" t="n">
        <v>0</v>
      </c>
      <c r="M8031" s="15" t="n">
        <v>0</v>
      </c>
      <c r="N8031" s="12" t="n">
        <v>0</v>
      </c>
      <c r="O8031" s="12" t="n">
        <v>0</v>
      </c>
      <c r="P8031" s="12" t="n">
        <v>0</v>
      </c>
      <c r="Q8031" s="23" t="n">
        <f>M8033/H8031</f>
        <v>0</v>
      </c>
    </row>
    <row r="8032" ht="22.5" customHeight="1">
      <c r="A8032" s="34"/>
      <c r="B8032" s="20"/>
      <c r="C8032" s="20"/>
      <c r="D8032" s="20"/>
      <c r="E8032" s="45"/>
      <c r="F8032" s="34"/>
      <c r="G8032" s="34"/>
      <c r="H8032" s="34"/>
      <c r="I8032" s="34"/>
      <c r="J8032" s="13" t="s">
        <v>127</v>
      </c>
      <c r="K8032" s="15" t="n">
        <v>151</v>
      </c>
      <c r="L8032" s="15" t="n">
        <v>8</v>
      </c>
      <c r="M8032" s="15" t="n">
        <v>0</v>
      </c>
      <c r="N8032" s="12" t="n">
        <v>0</v>
      </c>
      <c r="O8032" s="12" t="n">
        <v>0</v>
      </c>
      <c r="P8032" s="12" t="n">
        <v>0</v>
      </c>
      <c r="Q8032" s="26"/>
    </row>
    <row r="8033" ht="22.5" customHeight="1">
      <c r="A8033" s="34"/>
      <c r="B8033" s="20"/>
      <c r="C8033" s="20"/>
      <c r="D8033" s="20"/>
      <c r="E8033" s="46"/>
      <c r="F8033" s="30"/>
      <c r="G8033" s="30"/>
      <c r="H8033" s="30"/>
      <c r="I8033" s="30"/>
      <c r="J8033" s="13" t="s">
        <v>128</v>
      </c>
      <c r="K8033" s="15" t="n">
        <v>355</v>
      </c>
      <c r="L8033" s="15" t="n">
        <v>74</v>
      </c>
      <c r="M8033" s="15" t="n">
        <v>0</v>
      </c>
      <c r="N8033" s="12" t="n">
        <v>0.003</v>
      </c>
      <c r="O8033" s="12" t="n">
        <v>0</v>
      </c>
      <c r="P8033" s="12" t="n">
        <v>0.2229</v>
      </c>
      <c r="Q8033" s="26"/>
    </row>
    <row r="8034" ht="22.5" customHeight="1">
      <c r="A8034" s="34"/>
      <c r="B8034" s="76" t="s">
        <v>134</v>
      </c>
      <c r="C8034" s="13" t="n">
        <v>5464039</v>
      </c>
      <c r="D8034" s="13" t="s">
        <v>31</v>
      </c>
      <c r="E8034" s="14" t="s">
        <v>46</v>
      </c>
      <c r="F8034" s="13" t="s">
        <v>15</v>
      </c>
      <c r="G8034" s="21" t="n">
        <v>0.28</v>
      </c>
      <c r="H8034" s="13" t="n">
        <v>1500</v>
      </c>
      <c r="I8034" s="21" t="n">
        <f>G8034*H8034*7</f>
        <v>2940</v>
      </c>
      <c r="J8034" s="13" t="s">
        <v>126</v>
      </c>
      <c r="K8034" s="15" t="n">
        <v>9224</v>
      </c>
      <c r="L8034" s="15" t="n">
        <v>1098</v>
      </c>
      <c r="M8034" s="15" t="n">
        <v>33</v>
      </c>
      <c r="N8034" s="12" t="n">
        <v>0.009</v>
      </c>
      <c r="O8034" s="12" t="n">
        <v>0.289</v>
      </c>
      <c r="P8034" s="12" t="n">
        <v>9.54</v>
      </c>
      <c r="Q8034" s="23" t="n">
        <f>M8036/H8034</f>
        <v>0.542</v>
      </c>
    </row>
    <row r="8035" ht="22.5" customHeight="1">
      <c r="A8035" s="34"/>
      <c r="B8035" s="34"/>
      <c r="C8035" s="13"/>
      <c r="D8035" s="20"/>
      <c r="E8035" s="29"/>
      <c r="F8035" s="20"/>
      <c r="G8035" s="20"/>
      <c r="H8035" s="20"/>
      <c r="I8035" s="20"/>
      <c r="J8035" s="13" t="s">
        <v>127</v>
      </c>
      <c r="K8035" s="15" t="n">
        <v>146119</v>
      </c>
      <c r="L8035" s="15" t="n">
        <v>26564</v>
      </c>
      <c r="M8035" s="15" t="n">
        <v>536</v>
      </c>
      <c r="N8035" s="12" t="n">
        <v>0.006</v>
      </c>
      <c r="O8035" s="12" t="n">
        <v>0.294</v>
      </c>
      <c r="P8035" s="12" t="n">
        <v>157.545</v>
      </c>
      <c r="Q8035" s="26"/>
    </row>
    <row r="8036" ht="22.5" customHeight="1">
      <c r="A8036" s="34"/>
      <c r="B8036" s="34"/>
      <c r="C8036" s="13"/>
      <c r="D8036" s="20"/>
      <c r="E8036" s="29"/>
      <c r="F8036" s="20"/>
      <c r="G8036" s="20"/>
      <c r="H8036" s="20"/>
      <c r="I8036" s="20"/>
      <c r="J8036" s="13" t="s">
        <v>128</v>
      </c>
      <c r="K8036" s="15" t="n">
        <v>368312</v>
      </c>
      <c r="L8036" s="15" t="n">
        <v>67878</v>
      </c>
      <c r="M8036" s="15" t="n">
        <v>813</v>
      </c>
      <c r="N8036" s="12" t="n">
        <v>0.004</v>
      </c>
      <c r="O8036" s="12" t="n">
        <v>0.294</v>
      </c>
      <c r="P8036" s="12" t="n">
        <v>239.335</v>
      </c>
      <c r="Q8036" s="26"/>
    </row>
    <row r="8037" ht="22.5" customHeight="1">
      <c r="A8037" s="34"/>
      <c r="B8037" s="34"/>
      <c r="C8037" s="13" t="n">
        <v>8057746</v>
      </c>
      <c r="D8037" s="13" t="s">
        <v>31</v>
      </c>
      <c r="E8037" s="14" t="s">
        <v>46</v>
      </c>
      <c r="F8037" s="13" t="s">
        <v>15</v>
      </c>
      <c r="G8037" s="21" t="n">
        <v>0.32</v>
      </c>
      <c r="H8037" s="13" t="n">
        <v>300</v>
      </c>
      <c r="I8037" s="21" t="n">
        <f>G8037*H8037*7</f>
        <v>672</v>
      </c>
      <c r="J8037" s="13" t="s">
        <v>126</v>
      </c>
      <c r="K8037" s="15" t="n">
        <v>0</v>
      </c>
      <c r="L8037" s="15" t="n">
        <v>0</v>
      </c>
      <c r="M8037" s="15" t="n">
        <v>0</v>
      </c>
      <c r="N8037" s="12" t="n">
        <v>0</v>
      </c>
      <c r="O8037" s="12" t="n">
        <v>0</v>
      </c>
      <c r="P8037" s="12" t="n">
        <v>0</v>
      </c>
      <c r="Q8037" s="23" t="n">
        <f>M8039/H8037</f>
        <v>0</v>
      </c>
    </row>
    <row r="8038" ht="22.5" customHeight="1">
      <c r="A8038" s="34"/>
      <c r="B8038" s="34"/>
      <c r="C8038" s="13"/>
      <c r="D8038" s="20"/>
      <c r="E8038" s="29"/>
      <c r="F8038" s="20"/>
      <c r="G8038" s="20"/>
      <c r="H8038" s="20"/>
      <c r="I8038" s="20"/>
      <c r="J8038" s="13" t="s">
        <v>127</v>
      </c>
      <c r="K8038" s="15" t="n">
        <v>0</v>
      </c>
      <c r="L8038" s="15" t="n">
        <v>0</v>
      </c>
      <c r="M8038" s="15" t="n">
        <v>0</v>
      </c>
      <c r="N8038" s="12" t="n">
        <v>0</v>
      </c>
      <c r="O8038" s="12" t="n">
        <v>0</v>
      </c>
      <c r="P8038" s="12" t="n">
        <v>0</v>
      </c>
      <c r="Q8038" s="26"/>
    </row>
    <row r="8039" ht="22.5" customHeight="1">
      <c r="A8039" s="34"/>
      <c r="B8039" s="34"/>
      <c r="C8039" s="13"/>
      <c r="D8039" s="20"/>
      <c r="E8039" s="29"/>
      <c r="F8039" s="20"/>
      <c r="G8039" s="20"/>
      <c r="H8039" s="20"/>
      <c r="I8039" s="20"/>
      <c r="J8039" s="13" t="s">
        <v>128</v>
      </c>
      <c r="K8039" s="15" t="n">
        <v>0</v>
      </c>
      <c r="L8039" s="15" t="n">
        <v>0</v>
      </c>
      <c r="M8039" s="15" t="n">
        <v>0</v>
      </c>
      <c r="N8039" s="12" t="n">
        <v>0</v>
      </c>
      <c r="O8039" s="12" t="n">
        <v>0</v>
      </c>
      <c r="P8039" s="12" t="n">
        <v>0</v>
      </c>
      <c r="Q8039" s="26"/>
    </row>
    <row r="8040" ht="22.5" customHeight="1">
      <c r="A8040" s="34"/>
      <c r="B8040" s="34"/>
      <c r="C8040" s="13" t="n">
        <v>91399821</v>
      </c>
      <c r="D8040" s="13" t="s">
        <v>40</v>
      </c>
      <c r="E8040" s="14" t="s">
        <v>14</v>
      </c>
      <c r="F8040" s="13" t="s">
        <v>26</v>
      </c>
      <c r="G8040" s="21" t="n">
        <v>0.1</v>
      </c>
      <c r="H8040" s="13" t="n">
        <v>500</v>
      </c>
      <c r="I8040" s="21" t="n">
        <f>G8040*H8040*7</f>
        <v>350</v>
      </c>
      <c r="J8040" s="13" t="s">
        <v>126</v>
      </c>
      <c r="K8040" s="15" t="n">
        <v>2227</v>
      </c>
      <c r="L8040" s="15" t="n">
        <v>605</v>
      </c>
      <c r="M8040" s="15" t="n">
        <v>0</v>
      </c>
      <c r="N8040" s="12" t="n">
        <v>0</v>
      </c>
      <c r="O8040" s="12" t="n">
        <v>0</v>
      </c>
      <c r="P8040" s="12" t="n">
        <v>4.86</v>
      </c>
      <c r="Q8040" s="23" t="n">
        <f>M8042/H8040</f>
        <v>0.998</v>
      </c>
    </row>
    <row r="8041" ht="22.5" customHeight="1">
      <c r="A8041" s="34"/>
      <c r="B8041" s="34"/>
      <c r="C8041" s="13"/>
      <c r="D8041" s="20"/>
      <c r="E8041" s="29"/>
      <c r="F8041" s="20"/>
      <c r="G8041" s="20"/>
      <c r="H8041" s="20"/>
      <c r="I8041" s="20"/>
      <c r="J8041" s="13" t="s">
        <v>127</v>
      </c>
      <c r="K8041" s="15" t="n">
        <v>13901</v>
      </c>
      <c r="L8041" s="15" t="n">
        <v>3394</v>
      </c>
      <c r="M8041" s="15" t="n">
        <v>172</v>
      </c>
      <c r="N8041" s="12" t="n">
        <v>0.01</v>
      </c>
      <c r="O8041" s="12" t="n">
        <v>0.15</v>
      </c>
      <c r="P8041" s="12" t="n">
        <v>24.94</v>
      </c>
      <c r="Q8041" s="26"/>
    </row>
    <row r="8042" ht="22.5" customHeight="1">
      <c r="A8042" s="34"/>
      <c r="B8042" s="34"/>
      <c r="C8042" s="13"/>
      <c r="D8042" s="20"/>
      <c r="E8042" s="29"/>
      <c r="F8042" s="20"/>
      <c r="G8042" s="20"/>
      <c r="H8042" s="20"/>
      <c r="I8042" s="20"/>
      <c r="J8042" s="13" t="s">
        <v>128</v>
      </c>
      <c r="K8042" s="15" t="n">
        <v>44288</v>
      </c>
      <c r="L8042" s="15" t="n">
        <v>10115</v>
      </c>
      <c r="M8042" s="15" t="n">
        <v>499</v>
      </c>
      <c r="N8042" s="12" t="n">
        <v>0.01</v>
      </c>
      <c r="O8042" s="12" t="n">
        <v>0.14</v>
      </c>
      <c r="P8042" s="12" t="n">
        <v>70.95</v>
      </c>
      <c r="Q8042" s="26"/>
    </row>
    <row r="8043" ht="22.5" customHeight="1">
      <c r="A8043" s="34"/>
      <c r="B8043" s="34"/>
      <c r="C8043" s="13" t="n">
        <v>8670368</v>
      </c>
      <c r="D8043" s="13" t="s">
        <v>16</v>
      </c>
      <c r="E8043" s="14" t="s">
        <v>11</v>
      </c>
      <c r="F8043" s="13" t="s">
        <v>30</v>
      </c>
      <c r="G8043" s="21" t="n">
        <v>0.12</v>
      </c>
      <c r="H8043" s="13" t="n">
        <v>100</v>
      </c>
      <c r="I8043" s="21" t="n">
        <f>G8043*H8043*7</f>
        <v>84</v>
      </c>
      <c r="J8043" s="13" t="s">
        <v>126</v>
      </c>
      <c r="K8043" s="15" t="n">
        <v>1028</v>
      </c>
      <c r="L8043" s="36" t="n">
        <v>110</v>
      </c>
      <c r="M8043" s="15" t="n">
        <v>0</v>
      </c>
      <c r="N8043" s="12" t="n">
        <v>0</v>
      </c>
      <c r="O8043" s="12" t="n">
        <v>0</v>
      </c>
      <c r="P8043" s="12" t="n">
        <v>0.36</v>
      </c>
      <c r="Q8043" s="23" t="n">
        <f>M8045/H8043</f>
        <v>0.01</v>
      </c>
    </row>
    <row r="8044" ht="22.5" customHeight="1">
      <c r="A8044" s="34"/>
      <c r="B8044" s="34"/>
      <c r="C8044" s="13"/>
      <c r="D8044" s="20"/>
      <c r="E8044" s="29"/>
      <c r="F8044" s="20"/>
      <c r="G8044" s="20"/>
      <c r="H8044" s="20"/>
      <c r="I8044" s="20"/>
      <c r="J8044" s="13" t="s">
        <v>127</v>
      </c>
      <c r="K8044" s="15" t="n">
        <v>1087</v>
      </c>
      <c r="L8044" s="15" t="n">
        <v>121</v>
      </c>
      <c r="M8044" s="15" t="n">
        <v>0</v>
      </c>
      <c r="N8044" s="12" t="n">
        <v>0</v>
      </c>
      <c r="O8044" s="12" t="n">
        <v>0</v>
      </c>
      <c r="P8044" s="12" t="n">
        <v>0.37</v>
      </c>
      <c r="Q8044" s="26"/>
    </row>
    <row r="8045" ht="22.5" customHeight="1">
      <c r="A8045" s="34"/>
      <c r="B8045" s="34"/>
      <c r="C8045" s="13"/>
      <c r="D8045" s="20"/>
      <c r="E8045" s="29"/>
      <c r="F8045" s="20"/>
      <c r="G8045" s="20"/>
      <c r="H8045" s="20"/>
      <c r="I8045" s="20"/>
      <c r="J8045" s="13" t="s">
        <v>128</v>
      </c>
      <c r="K8045" s="15" t="n">
        <v>1435</v>
      </c>
      <c r="L8045" s="15" t="n">
        <v>145</v>
      </c>
      <c r="M8045" s="15" t="n">
        <v>1</v>
      </c>
      <c r="N8045" s="12" t="n">
        <v>0</v>
      </c>
      <c r="O8045" s="12" t="n">
        <v>0.42</v>
      </c>
      <c r="P8045" s="12" t="n">
        <v>0.42</v>
      </c>
      <c r="Q8045" s="26"/>
    </row>
    <row r="8046" ht="22.5" customHeight="1">
      <c r="A8046" s="34"/>
      <c r="B8046" s="34"/>
      <c r="C8046" s="13" t="n">
        <v>10514860</v>
      </c>
      <c r="D8046" s="13" t="s">
        <v>44</v>
      </c>
      <c r="E8046" s="14" t="s">
        <v>14</v>
      </c>
      <c r="F8046" s="13" t="s">
        <v>15</v>
      </c>
      <c r="G8046" s="21" t="n">
        <v>0.7</v>
      </c>
      <c r="H8046" s="13" t="n">
        <v>200</v>
      </c>
      <c r="I8046" s="21" t="n">
        <f>G8046*H8046*7</f>
        <v>980</v>
      </c>
      <c r="J8046" s="13" t="s">
        <v>126</v>
      </c>
      <c r="K8046" s="15" t="n">
        <v>424</v>
      </c>
      <c r="L8046" s="15" t="n">
        <v>110</v>
      </c>
      <c r="M8046" s="15" t="n">
        <v>1</v>
      </c>
      <c r="N8046" s="12" t="n">
        <v>0.006</v>
      </c>
      <c r="O8046" s="12" t="n">
        <v>0.7</v>
      </c>
      <c r="P8046" s="12" t="n">
        <v>0.7</v>
      </c>
      <c r="Q8046" s="23" t="n">
        <f>M8048/H8046</f>
        <v>0.55</v>
      </c>
    </row>
    <row r="8047" ht="22.5" customHeight="1">
      <c r="A8047" s="34"/>
      <c r="B8047" s="34"/>
      <c r="C8047" s="13"/>
      <c r="D8047" s="20"/>
      <c r="E8047" s="29"/>
      <c r="F8047" s="20"/>
      <c r="G8047" s="20"/>
      <c r="H8047" s="20"/>
      <c r="I8047" s="20"/>
      <c r="J8047" s="13" t="s">
        <v>127</v>
      </c>
      <c r="K8047" s="15" t="n">
        <v>22072</v>
      </c>
      <c r="L8047" s="15" t="n">
        <v>6340</v>
      </c>
      <c r="M8047" s="15" t="n">
        <v>43</v>
      </c>
      <c r="N8047" s="12" t="n">
        <v>0.005</v>
      </c>
      <c r="O8047" s="12" t="n">
        <v>0.7</v>
      </c>
      <c r="P8047" s="12" t="n">
        <v>30.1</v>
      </c>
      <c r="Q8047" s="26"/>
    </row>
    <row r="8048" ht="22.5" customHeight="1">
      <c r="A8048" s="34"/>
      <c r="B8048" s="34"/>
      <c r="C8048" s="13"/>
      <c r="D8048" s="20"/>
      <c r="E8048" s="29"/>
      <c r="F8048" s="20"/>
      <c r="G8048" s="20"/>
      <c r="H8048" s="20"/>
      <c r="I8048" s="20"/>
      <c r="J8048" s="13" t="s">
        <v>128</v>
      </c>
      <c r="K8048" s="15" t="n">
        <v>64902</v>
      </c>
      <c r="L8048" s="15" t="n">
        <v>15920</v>
      </c>
      <c r="M8048" s="15" t="n">
        <v>110</v>
      </c>
      <c r="N8048" s="12" t="n">
        <v>0.005</v>
      </c>
      <c r="O8048" s="12" t="n">
        <v>0.7</v>
      </c>
      <c r="P8048" s="12" t="n">
        <v>77</v>
      </c>
      <c r="Q8048" s="26"/>
    </row>
    <row r="8049" ht="22.5" customHeight="1">
      <c r="A8049" s="34"/>
      <c r="B8049" s="34"/>
      <c r="C8049" s="13" t="n">
        <v>91532857</v>
      </c>
      <c r="D8049" s="13" t="s">
        <v>47</v>
      </c>
      <c r="E8049" s="14" t="s">
        <v>14</v>
      </c>
      <c r="F8049" s="13" t="s">
        <v>12</v>
      </c>
      <c r="G8049" s="21" t="n">
        <v>0.23</v>
      </c>
      <c r="H8049" s="13" t="n">
        <v>100</v>
      </c>
      <c r="I8049" s="21" t="n">
        <f>G8049*H8049*7</f>
        <v>161</v>
      </c>
      <c r="J8049" s="13" t="s">
        <v>126</v>
      </c>
      <c r="K8049" s="15" t="n">
        <v>344</v>
      </c>
      <c r="L8049" s="15" t="n">
        <v>40</v>
      </c>
      <c r="M8049" s="15" t="n">
        <v>2</v>
      </c>
      <c r="N8049" s="12" t="n">
        <v>0.018</v>
      </c>
      <c r="O8049" s="12" t="n">
        <v>0.018</v>
      </c>
      <c r="P8049" s="12" t="n">
        <v>0.7042</v>
      </c>
      <c r="Q8049" s="23" t="n">
        <f>M8051/H8049</f>
        <v>0.53</v>
      </c>
    </row>
    <row r="8050" ht="22.5" customHeight="1">
      <c r="A8050" s="34"/>
      <c r="B8050" s="34"/>
      <c r="C8050" s="13"/>
      <c r="D8050" s="20"/>
      <c r="E8050" s="29"/>
      <c r="F8050" s="20"/>
      <c r="G8050" s="20"/>
      <c r="H8050" s="20"/>
      <c r="I8050" s="20"/>
      <c r="J8050" s="13" t="s">
        <v>127</v>
      </c>
      <c r="K8050" s="15" t="n">
        <v>1709</v>
      </c>
      <c r="L8050" s="15" t="n">
        <v>157</v>
      </c>
      <c r="M8050" s="15" t="n">
        <v>13</v>
      </c>
      <c r="N8050" s="12" t="n">
        <v>0.015</v>
      </c>
      <c r="O8050" s="12" t="n">
        <v>0.18</v>
      </c>
      <c r="P8050" s="12" t="n">
        <v>2.3359</v>
      </c>
      <c r="Q8050" s="26"/>
    </row>
    <row r="8051" ht="22.5" customHeight="1">
      <c r="A8051" s="34"/>
      <c r="B8051" s="34"/>
      <c r="C8051" s="13"/>
      <c r="D8051" s="20"/>
      <c r="E8051" s="29"/>
      <c r="F8051" s="20"/>
      <c r="G8051" s="20"/>
      <c r="H8051" s="20"/>
      <c r="I8051" s="20"/>
      <c r="J8051" s="13" t="s">
        <v>128</v>
      </c>
      <c r="K8051" s="15" t="n">
        <v>8790</v>
      </c>
      <c r="L8051" s="15" t="n">
        <v>853</v>
      </c>
      <c r="M8051" s="15" t="n">
        <v>53</v>
      </c>
      <c r="N8051" s="12" t="n">
        <v>0.01</v>
      </c>
      <c r="O8051" s="12" t="n">
        <v>0.161</v>
      </c>
      <c r="P8051" s="12" t="n">
        <v>8.541</v>
      </c>
      <c r="Q8051" s="26"/>
    </row>
    <row r="8052" ht="22.5" customHeight="1">
      <c r="A8052" s="34"/>
      <c r="B8052" s="34"/>
      <c r="C8052" s="13" t="n">
        <v>91534913</v>
      </c>
      <c r="D8052" s="13" t="s">
        <v>48</v>
      </c>
      <c r="E8052" s="14" t="s">
        <v>49</v>
      </c>
      <c r="F8052" s="13" t="s">
        <v>15</v>
      </c>
      <c r="G8052" s="21" t="n">
        <v>0.5</v>
      </c>
      <c r="H8052" s="13" t="n">
        <v>100</v>
      </c>
      <c r="I8052" s="21" t="n">
        <f>G8052*H8052*7</f>
        <v>350</v>
      </c>
      <c r="J8052" s="13" t="s">
        <v>126</v>
      </c>
      <c r="K8052" s="15" t="n">
        <v>1097</v>
      </c>
      <c r="L8052" s="15" t="n">
        <v>231</v>
      </c>
      <c r="M8052" s="15" t="n">
        <v>0</v>
      </c>
      <c r="N8052" s="12" t="n">
        <v>0</v>
      </c>
      <c r="O8052" s="12" t="n">
        <v>0</v>
      </c>
      <c r="P8052" s="12" t="n">
        <v>0</v>
      </c>
      <c r="Q8052" s="23" t="n">
        <f>M8054/H8052</f>
        <v>0.1</v>
      </c>
    </row>
    <row r="8053" ht="22.5" customHeight="1">
      <c r="A8053" s="34"/>
      <c r="B8053" s="34"/>
      <c r="C8053" s="13"/>
      <c r="D8053" s="20"/>
      <c r="E8053" s="29"/>
      <c r="F8053" s="20"/>
      <c r="G8053" s="20"/>
      <c r="H8053" s="20"/>
      <c r="I8053" s="20"/>
      <c r="J8053" s="13" t="s">
        <v>127</v>
      </c>
      <c r="K8053" s="15" t="n">
        <v>18044</v>
      </c>
      <c r="L8053" s="15" t="n">
        <v>5334</v>
      </c>
      <c r="M8053" s="15" t="n">
        <v>5</v>
      </c>
      <c r="N8053" s="12" t="n">
        <v>0.001</v>
      </c>
      <c r="O8053" s="12" t="n">
        <v>1</v>
      </c>
      <c r="P8053" s="12" t="n">
        <v>5</v>
      </c>
      <c r="Q8053" s="26"/>
    </row>
    <row r="8054" ht="22.5" customHeight="1">
      <c r="A8054" s="34"/>
      <c r="B8054" s="34"/>
      <c r="C8054" s="13"/>
      <c r="D8054" s="20"/>
      <c r="E8054" s="29"/>
      <c r="F8054" s="20"/>
      <c r="G8054" s="20"/>
      <c r="H8054" s="20"/>
      <c r="I8054" s="20"/>
      <c r="J8054" s="13" t="s">
        <v>128</v>
      </c>
      <c r="K8054" s="15" t="n">
        <v>39535</v>
      </c>
      <c r="L8054" s="15" t="n">
        <v>10960</v>
      </c>
      <c r="M8054" s="15" t="n">
        <v>10</v>
      </c>
      <c r="N8054" s="12" t="n">
        <v>0.001</v>
      </c>
      <c r="O8054" s="12" t="n">
        <v>1</v>
      </c>
      <c r="P8054" s="12" t="n">
        <v>10</v>
      </c>
      <c r="Q8054" s="26"/>
    </row>
    <row r="8055" ht="22.5" customHeight="1">
      <c r="A8055" s="34"/>
      <c r="B8055" s="34"/>
      <c r="C8055" s="13" t="n">
        <v>91538336</v>
      </c>
      <c r="D8055" s="13" t="s">
        <v>98</v>
      </c>
      <c r="E8055" s="14" t="s">
        <v>32</v>
      </c>
      <c r="F8055" s="13" t="s">
        <v>15</v>
      </c>
      <c r="G8055" s="21" t="n">
        <v>0.25</v>
      </c>
      <c r="H8055" s="13" t="n">
        <v>100</v>
      </c>
      <c r="I8055" s="21" t="n">
        <f>G8055*H8055*7</f>
        <v>175</v>
      </c>
      <c r="J8055" s="13" t="s">
        <v>126</v>
      </c>
      <c r="K8055" s="15" t="n">
        <v>223</v>
      </c>
      <c r="L8055" s="15" t="n">
        <v>14</v>
      </c>
      <c r="M8055" s="15" t="n">
        <v>0</v>
      </c>
      <c r="N8055" s="12" t="n">
        <v>0</v>
      </c>
      <c r="O8055" s="12" t="n">
        <v>0</v>
      </c>
      <c r="P8055" s="12" t="n">
        <v>0</v>
      </c>
      <c r="Q8055" s="23" t="n">
        <f>M8057/H8055</f>
        <v>0.01</v>
      </c>
    </row>
    <row r="8056" ht="22.5" customHeight="1">
      <c r="A8056" s="34"/>
      <c r="B8056" s="34"/>
      <c r="C8056" s="13"/>
      <c r="D8056" s="20"/>
      <c r="E8056" s="29"/>
      <c r="F8056" s="20"/>
      <c r="G8056" s="20"/>
      <c r="H8056" s="20"/>
      <c r="I8056" s="20"/>
      <c r="J8056" s="13" t="s">
        <v>127</v>
      </c>
      <c r="K8056" s="15" t="n">
        <v>8063</v>
      </c>
      <c r="L8056" s="15" t="n">
        <v>320</v>
      </c>
      <c r="M8056" s="15" t="n">
        <v>1</v>
      </c>
      <c r="N8056" s="12" t="n">
        <v>0.003</v>
      </c>
      <c r="O8056" s="12" t="n">
        <v>0.8</v>
      </c>
      <c r="P8056" s="12" t="n">
        <v>0.8</v>
      </c>
      <c r="Q8056" s="26"/>
    </row>
    <row r="8057" ht="22.5" customHeight="1">
      <c r="A8057" s="34"/>
      <c r="B8057" s="34"/>
      <c r="C8057" s="13"/>
      <c r="D8057" s="20"/>
      <c r="E8057" s="29"/>
      <c r="F8057" s="20"/>
      <c r="G8057" s="20"/>
      <c r="H8057" s="20"/>
      <c r="I8057" s="20"/>
      <c r="J8057" s="13" t="s">
        <v>128</v>
      </c>
      <c r="K8057" s="15" t="n">
        <v>25637</v>
      </c>
      <c r="L8057" s="15" t="n">
        <v>880</v>
      </c>
      <c r="M8057" s="15" t="n">
        <v>1</v>
      </c>
      <c r="N8057" s="12" t="n">
        <v>0.001</v>
      </c>
      <c r="O8057" s="12" t="n">
        <v>0.8</v>
      </c>
      <c r="P8057" s="12" t="n">
        <v>0.8</v>
      </c>
      <c r="Q8057" s="26"/>
    </row>
    <row r="8058" ht="22.5" customHeight="1">
      <c r="A8058" s="34"/>
      <c r="B8058" s="34"/>
      <c r="C8058" s="13" t="n">
        <v>91533906</v>
      </c>
      <c r="D8058" s="13" t="s">
        <v>50</v>
      </c>
      <c r="E8058" s="14" t="s">
        <v>51</v>
      </c>
      <c r="F8058" s="13" t="s">
        <v>15</v>
      </c>
      <c r="G8058" s="21" t="n">
        <v>0.5</v>
      </c>
      <c r="H8058" s="13" t="n">
        <v>100</v>
      </c>
      <c r="I8058" s="21" t="n">
        <f>G8058*H8058*7</f>
        <v>350</v>
      </c>
      <c r="J8058" s="13" t="s">
        <v>126</v>
      </c>
      <c r="K8058" s="15" t="n">
        <v>577</v>
      </c>
      <c r="L8058" s="15" t="n">
        <v>57</v>
      </c>
      <c r="M8058" s="15" t="n">
        <v>1</v>
      </c>
      <c r="N8058" s="12" t="n">
        <v>0.018</v>
      </c>
      <c r="O8058" s="12" t="n">
        <v>1</v>
      </c>
      <c r="P8058" s="12" t="n">
        <v>1</v>
      </c>
      <c r="Q8058" s="23" t="n">
        <f>M8060/H8058</f>
        <v>0.05</v>
      </c>
    </row>
    <row r="8059" ht="22.5" customHeight="1">
      <c r="A8059" s="34"/>
      <c r="B8059" s="34"/>
      <c r="C8059" s="13"/>
      <c r="D8059" s="20"/>
      <c r="E8059" s="29"/>
      <c r="F8059" s="20"/>
      <c r="G8059" s="20"/>
      <c r="H8059" s="20"/>
      <c r="I8059" s="20"/>
      <c r="J8059" s="13" t="s">
        <v>127</v>
      </c>
      <c r="K8059" s="15" t="n">
        <v>6657</v>
      </c>
      <c r="L8059" s="15" t="n">
        <v>994</v>
      </c>
      <c r="M8059" s="15" t="n">
        <v>1</v>
      </c>
      <c r="N8059" s="12" t="n">
        <v>0.001</v>
      </c>
      <c r="O8059" s="12" t="n">
        <v>1</v>
      </c>
      <c r="P8059" s="12" t="n">
        <v>1</v>
      </c>
      <c r="Q8059" s="26"/>
    </row>
    <row r="8060" ht="22.5" customHeight="1">
      <c r="A8060" s="34"/>
      <c r="B8060" s="34"/>
      <c r="C8060" s="13"/>
      <c r="D8060" s="20"/>
      <c r="E8060" s="29"/>
      <c r="F8060" s="20"/>
      <c r="G8060" s="20"/>
      <c r="H8060" s="20"/>
      <c r="I8060" s="20"/>
      <c r="J8060" s="13" t="s">
        <v>128</v>
      </c>
      <c r="K8060" s="15" t="n">
        <v>16193</v>
      </c>
      <c r="L8060" s="15" t="n">
        <v>2014</v>
      </c>
      <c r="M8060" s="15" t="n">
        <v>5</v>
      </c>
      <c r="N8060" s="12" t="n">
        <v>0.002</v>
      </c>
      <c r="O8060" s="12" t="n">
        <v>1</v>
      </c>
      <c r="P8060" s="12" t="n">
        <v>5</v>
      </c>
      <c r="Q8060" s="26"/>
    </row>
    <row r="8061" ht="22.5" customHeight="1">
      <c r="A8061" s="34"/>
      <c r="B8061" s="34"/>
      <c r="C8061" s="13" t="n">
        <v>91538334</v>
      </c>
      <c r="D8061" s="13" t="s">
        <v>98</v>
      </c>
      <c r="E8061" s="14" t="s">
        <v>18</v>
      </c>
      <c r="F8061" s="13" t="s">
        <v>15</v>
      </c>
      <c r="G8061" s="21" t="n">
        <v>0.5</v>
      </c>
      <c r="H8061" s="13" t="n">
        <v>100</v>
      </c>
      <c r="I8061" s="21" t="n">
        <f>G8061*H8061*7</f>
        <v>350</v>
      </c>
      <c r="J8061" s="13" t="s">
        <v>126</v>
      </c>
      <c r="K8061" s="15" t="n">
        <v>199</v>
      </c>
      <c r="L8061" s="15" t="n">
        <v>10</v>
      </c>
      <c r="M8061" s="15" t="n">
        <v>0</v>
      </c>
      <c r="N8061" s="12" t="n">
        <v>0</v>
      </c>
      <c r="O8061" s="12" t="n">
        <v>0</v>
      </c>
      <c r="P8061" s="12" t="n">
        <v>0</v>
      </c>
      <c r="Q8061" s="23" t="n">
        <f>M8063/H8061</f>
        <v>0.09</v>
      </c>
    </row>
    <row r="8062" ht="22.5" customHeight="1">
      <c r="A8062" s="34"/>
      <c r="B8062" s="34"/>
      <c r="C8062" s="13"/>
      <c r="D8062" s="20"/>
      <c r="E8062" s="29"/>
      <c r="F8062" s="20"/>
      <c r="G8062" s="20"/>
      <c r="H8062" s="20"/>
      <c r="I8062" s="20"/>
      <c r="J8062" s="13" t="s">
        <v>127</v>
      </c>
      <c r="K8062" s="15" t="n">
        <v>5447</v>
      </c>
      <c r="L8062" s="15" t="n">
        <v>381</v>
      </c>
      <c r="M8062" s="15" t="n">
        <v>3</v>
      </c>
      <c r="N8062" s="12" t="n">
        <v>0.006</v>
      </c>
      <c r="O8062" s="12" t="n">
        <v>0.8</v>
      </c>
      <c r="P8062" s="12" t="n">
        <v>2.4</v>
      </c>
      <c r="Q8062" s="26"/>
    </row>
    <row r="8063" ht="22.5" customHeight="1">
      <c r="A8063" s="34"/>
      <c r="B8063" s="34"/>
      <c r="C8063" s="13"/>
      <c r="D8063" s="20"/>
      <c r="E8063" s="29"/>
      <c r="F8063" s="20"/>
      <c r="G8063" s="20"/>
      <c r="H8063" s="20"/>
      <c r="I8063" s="20"/>
      <c r="J8063" s="13" t="s">
        <v>128</v>
      </c>
      <c r="K8063" s="15" t="n">
        <v>15175</v>
      </c>
      <c r="L8063" s="15" t="n">
        <v>1054</v>
      </c>
      <c r="M8063" s="15" t="n">
        <v>9</v>
      </c>
      <c r="N8063" s="12" t="n">
        <v>0.007</v>
      </c>
      <c r="O8063" s="12" t="n">
        <v>0.8</v>
      </c>
      <c r="P8063" s="12" t="n">
        <v>7.2</v>
      </c>
      <c r="Q8063" s="26"/>
    </row>
    <row r="8064" ht="22.5" customHeight="1">
      <c r="A8064" s="34"/>
      <c r="B8064" s="34"/>
      <c r="C8064" s="13" t="n">
        <v>91545519</v>
      </c>
      <c r="D8064" s="13" t="s">
        <v>52</v>
      </c>
      <c r="E8064" s="14" t="s">
        <v>46</v>
      </c>
      <c r="F8064" s="13" t="s">
        <v>15</v>
      </c>
      <c r="G8064" s="21" t="n">
        <v>0.2</v>
      </c>
      <c r="H8064" s="13" t="n">
        <v>100</v>
      </c>
      <c r="I8064" s="21" t="n">
        <f>G8064*H8064*7</f>
        <v>140</v>
      </c>
      <c r="J8064" s="13" t="s">
        <v>126</v>
      </c>
      <c r="K8064" s="15" t="n">
        <v>134</v>
      </c>
      <c r="L8064" s="15" t="n">
        <v>9</v>
      </c>
      <c r="M8064" s="15" t="n">
        <v>0</v>
      </c>
      <c r="N8064" s="12" t="n">
        <v>0</v>
      </c>
      <c r="O8064" s="12" t="n">
        <v>0</v>
      </c>
      <c r="P8064" s="12" t="n">
        <v>0</v>
      </c>
      <c r="Q8064" s="23" t="n">
        <f>M8066/H8064</f>
        <v>0.35</v>
      </c>
    </row>
    <row r="8065" ht="22.5" customHeight="1">
      <c r="A8065" s="34"/>
      <c r="B8065" s="34"/>
      <c r="C8065" s="13"/>
      <c r="D8065" s="20"/>
      <c r="E8065" s="29"/>
      <c r="F8065" s="20"/>
      <c r="G8065" s="20"/>
      <c r="H8065" s="20"/>
      <c r="I8065" s="20"/>
      <c r="J8065" s="13" t="s">
        <v>127</v>
      </c>
      <c r="K8065" s="15" t="n">
        <v>9024</v>
      </c>
      <c r="L8065" s="15" t="n">
        <v>1811</v>
      </c>
      <c r="M8065" s="15" t="n">
        <v>29</v>
      </c>
      <c r="N8065" s="12" t="n">
        <v>0.003</v>
      </c>
      <c r="O8065" s="12" t="n">
        <v>0.199</v>
      </c>
      <c r="P8065" s="12" t="n">
        <v>5.76</v>
      </c>
      <c r="Q8065" s="26"/>
    </row>
    <row r="8066" ht="22.5" customHeight="1">
      <c r="A8066" s="34"/>
      <c r="B8066" s="34"/>
      <c r="C8066" s="13"/>
      <c r="D8066" s="20"/>
      <c r="E8066" s="29"/>
      <c r="F8066" s="20"/>
      <c r="G8066" s="20"/>
      <c r="H8066" s="20"/>
      <c r="I8066" s="20"/>
      <c r="J8066" s="13" t="s">
        <v>128</v>
      </c>
      <c r="K8066" s="15" t="n">
        <v>15212</v>
      </c>
      <c r="L8066" s="15" t="n">
        <v>2102</v>
      </c>
      <c r="M8066" s="15" t="n">
        <v>35</v>
      </c>
      <c r="N8066" s="12" t="n">
        <v>0.003</v>
      </c>
      <c r="O8066" s="12" t="n">
        <v>0.199</v>
      </c>
      <c r="P8066" s="12" t="n">
        <v>6.96</v>
      </c>
      <c r="Q8066" s="26"/>
    </row>
    <row r="8067" ht="22.5" customHeight="1">
      <c r="A8067" s="34"/>
      <c r="B8067" s="34"/>
      <c r="C8067" s="13" t="n">
        <v>91551388</v>
      </c>
      <c r="D8067" s="13" t="s">
        <v>53</v>
      </c>
      <c r="E8067" s="14" t="s">
        <v>54</v>
      </c>
      <c r="F8067" s="13" t="s">
        <v>12</v>
      </c>
      <c r="G8067" s="21" t="n">
        <v>0.5</v>
      </c>
      <c r="H8067" s="13" t="n">
        <v>50</v>
      </c>
      <c r="I8067" s="21" t="n">
        <f>G8067*H8067*7</f>
        <v>175</v>
      </c>
      <c r="J8067" s="13" t="s">
        <v>126</v>
      </c>
      <c r="K8067" s="15" t="n">
        <v>235</v>
      </c>
      <c r="L8067" s="15" t="n">
        <v>112</v>
      </c>
      <c r="M8067" s="15" t="n">
        <v>11</v>
      </c>
      <c r="N8067" s="12" t="n">
        <v>0.047</v>
      </c>
      <c r="O8067" s="12" t="n">
        <v>0.478</v>
      </c>
      <c r="P8067" s="12" t="n">
        <v>5.2609</v>
      </c>
      <c r="Q8067" s="23" t="n">
        <f>M8069/H8067</f>
        <v>0.8</v>
      </c>
    </row>
    <row r="8068" ht="22.5" customHeight="1">
      <c r="A8068" s="34"/>
      <c r="B8068" s="34"/>
      <c r="C8068" s="13"/>
      <c r="D8068" s="20"/>
      <c r="E8068" s="29"/>
      <c r="F8068" s="20"/>
      <c r="G8068" s="20"/>
      <c r="H8068" s="20"/>
      <c r="I8068" s="20"/>
      <c r="J8068" s="13" t="s">
        <v>127</v>
      </c>
      <c r="K8068" s="15" t="n">
        <v>993</v>
      </c>
      <c r="L8068" s="15" t="n">
        <v>513</v>
      </c>
      <c r="M8068" s="15" t="n">
        <v>40</v>
      </c>
      <c r="N8068" s="12" t="n">
        <v>0.057</v>
      </c>
      <c r="O8068" s="12" t="n">
        <v>0.736</v>
      </c>
      <c r="P8068" s="12" t="n">
        <v>29.4294</v>
      </c>
      <c r="Q8068" s="26"/>
    </row>
    <row r="8069" ht="22.5" customHeight="1">
      <c r="A8069" s="34"/>
      <c r="B8069" s="34"/>
      <c r="C8069" s="13"/>
      <c r="D8069" s="20"/>
      <c r="E8069" s="29"/>
      <c r="F8069" s="20"/>
      <c r="G8069" s="20"/>
      <c r="H8069" s="20"/>
      <c r="I8069" s="20"/>
      <c r="J8069" s="13" t="s">
        <v>128</v>
      </c>
      <c r="K8069" s="15" t="n">
        <v>1525</v>
      </c>
      <c r="L8069" s="15" t="n">
        <v>784</v>
      </c>
      <c r="M8069" s="15" t="n">
        <v>40</v>
      </c>
      <c r="N8069" s="12" t="n">
        <v>0.046</v>
      </c>
      <c r="O8069" s="12" t="n">
        <v>0.892</v>
      </c>
      <c r="P8069" s="12" t="n">
        <v>35.686</v>
      </c>
      <c r="Q8069" s="26"/>
    </row>
    <row r="8070" ht="22.5" customHeight="1">
      <c r="A8070" s="34"/>
      <c r="B8070" s="34"/>
      <c r="C8070" s="13" t="n">
        <v>91550293</v>
      </c>
      <c r="D8070" s="13" t="s">
        <v>55</v>
      </c>
      <c r="E8070" s="14" t="s">
        <v>56</v>
      </c>
      <c r="F8070" s="13" t="s">
        <v>15</v>
      </c>
      <c r="G8070" s="21" t="n">
        <v>0.35</v>
      </c>
      <c r="H8070" s="13" t="n">
        <v>66</v>
      </c>
      <c r="I8070" s="21" t="n">
        <f>G8070*H8070*7</f>
        <v>161.7</v>
      </c>
      <c r="J8070" s="13" t="s">
        <v>126</v>
      </c>
      <c r="K8070" s="15" t="n">
        <v>560</v>
      </c>
      <c r="L8070" s="15" t="n">
        <v>87</v>
      </c>
      <c r="M8070" s="15" t="n">
        <v>0</v>
      </c>
      <c r="N8070" s="12" t="n">
        <v>0</v>
      </c>
      <c r="O8070" s="12" t="n">
        <v>0</v>
      </c>
      <c r="P8070" s="12" t="n">
        <v>0</v>
      </c>
      <c r="Q8070" s="23" t="n">
        <f>M8072/H8070</f>
        <v>0.727272727272727</v>
      </c>
    </row>
    <row r="8071" ht="22.5" customHeight="1">
      <c r="A8071" s="34"/>
      <c r="B8071" s="34"/>
      <c r="C8071" s="13"/>
      <c r="D8071" s="20"/>
      <c r="E8071" s="29"/>
      <c r="F8071" s="20"/>
      <c r="G8071" s="20"/>
      <c r="H8071" s="20"/>
      <c r="I8071" s="20"/>
      <c r="J8071" s="13" t="s">
        <v>127</v>
      </c>
      <c r="K8071" s="15" t="n">
        <v>10339</v>
      </c>
      <c r="L8071" s="15" t="n">
        <v>2350</v>
      </c>
      <c r="M8071" s="15" t="n">
        <v>9</v>
      </c>
      <c r="N8071" s="12" t="n">
        <v>0.001</v>
      </c>
      <c r="O8071" s="12" t="n">
        <v>0.35</v>
      </c>
      <c r="P8071" s="12" t="n">
        <v>3.15</v>
      </c>
      <c r="Q8071" s="26"/>
    </row>
    <row r="8072" ht="22.5" customHeight="1">
      <c r="A8072" s="34"/>
      <c r="B8072" s="34"/>
      <c r="C8072" s="13"/>
      <c r="D8072" s="20"/>
      <c r="E8072" s="29"/>
      <c r="F8072" s="20"/>
      <c r="G8072" s="20"/>
      <c r="H8072" s="20"/>
      <c r="I8072" s="20"/>
      <c r="J8072" s="13" t="s">
        <v>128</v>
      </c>
      <c r="K8072" s="15" t="n">
        <v>46671</v>
      </c>
      <c r="L8072" s="15" t="n">
        <v>8628</v>
      </c>
      <c r="M8072" s="15" t="n">
        <v>48</v>
      </c>
      <c r="N8072" s="12" t="n">
        <v>0.002</v>
      </c>
      <c r="O8072" s="12" t="n">
        <v>0.35</v>
      </c>
      <c r="P8072" s="12" t="n">
        <v>16.8</v>
      </c>
      <c r="Q8072" s="26"/>
    </row>
    <row r="8073" ht="22.5" customHeight="1">
      <c r="A8073" s="34"/>
      <c r="B8073" s="34"/>
      <c r="C8073" s="13" t="n">
        <v>91550294</v>
      </c>
      <c r="D8073" s="13" t="s">
        <v>96</v>
      </c>
      <c r="E8073" s="14" t="s">
        <v>54</v>
      </c>
      <c r="F8073" s="13" t="s">
        <v>15</v>
      </c>
      <c r="G8073" s="21" t="n">
        <v>0.8</v>
      </c>
      <c r="H8073" s="13" t="n">
        <v>30</v>
      </c>
      <c r="I8073" s="21" t="n">
        <f>G8073*H8073*7</f>
        <v>168</v>
      </c>
      <c r="J8073" s="13" t="s">
        <v>126</v>
      </c>
      <c r="K8073" s="15" t="n">
        <v>280</v>
      </c>
      <c r="L8073" s="15" t="n">
        <v>6</v>
      </c>
      <c r="M8073" s="15" t="n">
        <v>0</v>
      </c>
      <c r="N8073" s="12" t="n">
        <v>0</v>
      </c>
      <c r="O8073" s="12" t="n">
        <v>0</v>
      </c>
      <c r="P8073" s="12" t="n">
        <v>0</v>
      </c>
      <c r="Q8073" s="23" t="n">
        <f>M8075/H8073</f>
        <v>0.1</v>
      </c>
    </row>
    <row r="8074" ht="22.5" customHeight="1">
      <c r="A8074" s="34"/>
      <c r="B8074" s="34"/>
      <c r="C8074" s="13"/>
      <c r="D8074" s="20"/>
      <c r="E8074" s="29"/>
      <c r="F8074" s="20"/>
      <c r="G8074" s="20"/>
      <c r="H8074" s="20"/>
      <c r="I8074" s="20"/>
      <c r="J8074" s="13" t="s">
        <v>127</v>
      </c>
      <c r="K8074" s="15" t="n">
        <v>3152</v>
      </c>
      <c r="L8074" s="15" t="n">
        <v>67</v>
      </c>
      <c r="M8074" s="15" t="n">
        <v>0</v>
      </c>
      <c r="N8074" s="12" t="n">
        <v>0</v>
      </c>
      <c r="O8074" s="12" t="n">
        <v>0</v>
      </c>
      <c r="P8074" s="12" t="n">
        <v>0</v>
      </c>
      <c r="Q8074" s="26"/>
    </row>
    <row r="8075" ht="22.5" customHeight="1">
      <c r="A8075" s="34"/>
      <c r="B8075" s="34"/>
      <c r="C8075" s="13"/>
      <c r="D8075" s="20"/>
      <c r="E8075" s="29"/>
      <c r="F8075" s="20"/>
      <c r="G8075" s="20"/>
      <c r="H8075" s="20"/>
      <c r="I8075" s="20"/>
      <c r="J8075" s="13" t="s">
        <v>128</v>
      </c>
      <c r="K8075" s="15" t="n">
        <v>5374</v>
      </c>
      <c r="L8075" s="15" t="n">
        <v>111</v>
      </c>
      <c r="M8075" s="15" t="n">
        <v>3</v>
      </c>
      <c r="N8075" s="12" t="n">
        <v>0.022</v>
      </c>
      <c r="O8075" s="12" t="n">
        <v>0.8</v>
      </c>
      <c r="P8075" s="12" t="n">
        <v>2.4</v>
      </c>
      <c r="Q8075" s="26"/>
    </row>
    <row r="8076" ht="22.5" customHeight="1">
      <c r="A8076" s="34"/>
      <c r="B8076" s="34"/>
      <c r="C8076" s="13" t="n">
        <v>9333145</v>
      </c>
      <c r="D8076" s="13" t="s">
        <v>57</v>
      </c>
      <c r="E8076" s="14" t="s">
        <v>14</v>
      </c>
      <c r="F8076" s="13" t="s">
        <v>26</v>
      </c>
      <c r="G8076" s="21" t="n">
        <v>0.38</v>
      </c>
      <c r="H8076" s="13" t="n">
        <v>200</v>
      </c>
      <c r="I8076" s="21" t="n">
        <f>G8076*H8076*7</f>
        <v>532</v>
      </c>
      <c r="J8076" s="13" t="s">
        <v>126</v>
      </c>
      <c r="K8076" s="15" t="n">
        <v>115562</v>
      </c>
      <c r="L8076" s="15" t="n">
        <v>1375</v>
      </c>
      <c r="M8076" s="15" t="n">
        <v>16</v>
      </c>
      <c r="N8076" s="12" t="n">
        <v>0</v>
      </c>
      <c r="O8076" s="12" t="n">
        <v>0.31</v>
      </c>
      <c r="P8076" s="12" t="n">
        <v>4.97</v>
      </c>
      <c r="Q8076" s="23" t="n">
        <f>M8078/H8076</f>
        <v>0.515</v>
      </c>
    </row>
    <row r="8077" ht="22.5" customHeight="1">
      <c r="A8077" s="34"/>
      <c r="B8077" s="34"/>
      <c r="C8077" s="13"/>
      <c r="D8077" s="20"/>
      <c r="E8077" s="29"/>
      <c r="F8077" s="20"/>
      <c r="G8077" s="20"/>
      <c r="H8077" s="20"/>
      <c r="I8077" s="20"/>
      <c r="J8077" s="13" t="s">
        <v>127</v>
      </c>
      <c r="K8077" s="15" t="n">
        <v>455019</v>
      </c>
      <c r="L8077" s="15" t="n">
        <v>5709</v>
      </c>
      <c r="M8077" s="15" t="n">
        <v>64</v>
      </c>
      <c r="N8077" s="12" t="n">
        <v>0</v>
      </c>
      <c r="O8077" s="12" t="n">
        <v>0.29</v>
      </c>
      <c r="P8077" s="12" t="n">
        <v>18.41</v>
      </c>
      <c r="Q8077" s="26"/>
    </row>
    <row r="8078" ht="22.5" customHeight="1">
      <c r="A8078" s="34"/>
      <c r="B8078" s="34"/>
      <c r="C8078" s="13"/>
      <c r="D8078" s="20"/>
      <c r="E8078" s="29"/>
      <c r="F8078" s="20"/>
      <c r="G8078" s="20"/>
      <c r="H8078" s="20"/>
      <c r="I8078" s="20"/>
      <c r="J8078" s="13" t="s">
        <v>128</v>
      </c>
      <c r="K8078" s="15" t="n">
        <v>592259</v>
      </c>
      <c r="L8078" s="15" t="n">
        <v>7229</v>
      </c>
      <c r="M8078" s="15" t="n">
        <v>103</v>
      </c>
      <c r="N8078" s="12" t="n">
        <v>0</v>
      </c>
      <c r="O8078" s="12" t="n">
        <v>0.24</v>
      </c>
      <c r="P8078" s="12" t="n">
        <v>24.59</v>
      </c>
      <c r="Q8078" s="26"/>
    </row>
    <row r="8079" ht="22.5" customHeight="1">
      <c r="A8079" s="34"/>
      <c r="B8079" s="34"/>
      <c r="C8079" s="13" t="n">
        <v>91555309</v>
      </c>
      <c r="D8079" s="13" t="s">
        <v>52</v>
      </c>
      <c r="E8079" s="14" t="s">
        <v>36</v>
      </c>
      <c r="F8079" s="13" t="s">
        <v>15</v>
      </c>
      <c r="G8079" s="21" t="n">
        <v>1</v>
      </c>
      <c r="H8079" s="13" t="n">
        <v>50</v>
      </c>
      <c r="I8079" s="21" t="n">
        <f>G8079*H8079*7</f>
        <v>350</v>
      </c>
      <c r="J8079" s="13" t="s">
        <v>126</v>
      </c>
      <c r="K8079" s="15" t="n">
        <v>5</v>
      </c>
      <c r="L8079" s="15" t="n">
        <v>3</v>
      </c>
      <c r="M8079" s="15" t="n">
        <v>0</v>
      </c>
      <c r="N8079" s="12" t="n">
        <v>0</v>
      </c>
      <c r="O8079" s="12" t="n">
        <v>0</v>
      </c>
      <c r="P8079" s="12" t="n">
        <v>0</v>
      </c>
      <c r="Q8079" s="23" t="n">
        <f>M8081/H8079</f>
        <v>1.68</v>
      </c>
    </row>
    <row r="8080" ht="22.5" customHeight="1">
      <c r="A8080" s="34"/>
      <c r="B8080" s="34"/>
      <c r="C8080" s="13"/>
      <c r="D8080" s="20"/>
      <c r="E8080" s="29"/>
      <c r="F8080" s="20"/>
      <c r="G8080" s="20"/>
      <c r="H8080" s="20"/>
      <c r="I8080" s="20"/>
      <c r="J8080" s="13" t="s">
        <v>127</v>
      </c>
      <c r="K8080" s="15" t="n">
        <v>50</v>
      </c>
      <c r="L8080" s="15" t="n">
        <v>29</v>
      </c>
      <c r="M8080" s="15" t="n">
        <v>0</v>
      </c>
      <c r="N8080" s="12" t="n">
        <v>0</v>
      </c>
      <c r="O8080" s="12" t="n">
        <v>0</v>
      </c>
      <c r="P8080" s="12" t="n">
        <v>0</v>
      </c>
      <c r="Q8080" s="26"/>
    </row>
    <row r="8081" ht="22.5" customHeight="1">
      <c r="A8081" s="34"/>
      <c r="B8081" s="34"/>
      <c r="C8081" s="13"/>
      <c r="D8081" s="20"/>
      <c r="E8081" s="29"/>
      <c r="F8081" s="20"/>
      <c r="G8081" s="20"/>
      <c r="H8081" s="20"/>
      <c r="I8081" s="20"/>
      <c r="J8081" s="13" t="s">
        <v>128</v>
      </c>
      <c r="K8081" s="15" t="n">
        <v>8999</v>
      </c>
      <c r="L8081" s="15" t="n">
        <v>2280</v>
      </c>
      <c r="M8081" s="15" t="n">
        <v>84</v>
      </c>
      <c r="N8081" s="12" t="n">
        <v>0.007</v>
      </c>
      <c r="O8081" s="12" t="n">
        <v>0.2</v>
      </c>
      <c r="P8081" s="12" t="n">
        <v>16.8</v>
      </c>
      <c r="Q8081" s="26"/>
    </row>
    <row r="8082" ht="22.5" customHeight="1">
      <c r="A8082" s="34"/>
      <c r="B8082" s="34"/>
      <c r="C8082" s="13" t="n">
        <v>91554853</v>
      </c>
      <c r="D8082" s="13" t="s">
        <v>52</v>
      </c>
      <c r="E8082" s="14" t="s">
        <v>36</v>
      </c>
      <c r="F8082" s="13" t="s">
        <v>21</v>
      </c>
      <c r="G8082" s="21" t="n">
        <v>0.1</v>
      </c>
      <c r="H8082" s="13" t="n">
        <v>200</v>
      </c>
      <c r="I8082" s="21" t="n">
        <f>G8082*H8082*7</f>
        <v>140</v>
      </c>
      <c r="J8082" s="13" t="s">
        <v>126</v>
      </c>
      <c r="K8082" s="17" t="n">
        <v>0</v>
      </c>
      <c r="L8082" s="15" t="n">
        <v>0</v>
      </c>
      <c r="M8082" s="17" t="n">
        <v>0</v>
      </c>
      <c r="N8082" s="12" t="n">
        <v>0</v>
      </c>
      <c r="O8082" s="12" t="n">
        <v>0</v>
      </c>
      <c r="P8082" s="12" t="n">
        <v>0</v>
      </c>
      <c r="Q8082" s="23" t="n">
        <f>M8084/H8082</f>
        <v>0.005</v>
      </c>
    </row>
    <row r="8083" ht="22.5" customHeight="1">
      <c r="A8083" s="34"/>
      <c r="B8083" s="34"/>
      <c r="C8083" s="13"/>
      <c r="D8083" s="20"/>
      <c r="E8083" s="29"/>
      <c r="F8083" s="20"/>
      <c r="G8083" s="20"/>
      <c r="H8083" s="20"/>
      <c r="I8083" s="20"/>
      <c r="J8083" s="13" t="s">
        <v>127</v>
      </c>
      <c r="K8083" s="15" t="n">
        <v>10388</v>
      </c>
      <c r="L8083" s="15" t="n">
        <v>341</v>
      </c>
      <c r="M8083" s="17" t="n">
        <v>0</v>
      </c>
      <c r="N8083" s="12" t="n">
        <v>0</v>
      </c>
      <c r="O8083" s="12" t="n">
        <v>0</v>
      </c>
      <c r="P8083" s="12" t="n">
        <v>0</v>
      </c>
      <c r="Q8083" s="26"/>
    </row>
    <row r="8084" ht="22.5" customHeight="1">
      <c r="A8084" s="34"/>
      <c r="B8084" s="34"/>
      <c r="C8084" s="13"/>
      <c r="D8084" s="20"/>
      <c r="E8084" s="29"/>
      <c r="F8084" s="20"/>
      <c r="G8084" s="20"/>
      <c r="H8084" s="20"/>
      <c r="I8084" s="20"/>
      <c r="J8084" s="13" t="s">
        <v>128</v>
      </c>
      <c r="K8084" s="15" t="n">
        <v>29269</v>
      </c>
      <c r="L8084" s="15" t="n">
        <v>727</v>
      </c>
      <c r="M8084" s="15" t="n">
        <v>1</v>
      </c>
      <c r="N8084" s="12" t="n">
        <v>0</v>
      </c>
      <c r="O8084" s="12" t="n">
        <v>0.3</v>
      </c>
      <c r="P8084" s="12" t="n">
        <v>0.3</v>
      </c>
      <c r="Q8084" s="26"/>
    </row>
    <row r="8085" ht="22.5" customHeight="1">
      <c r="A8085" s="34"/>
      <c r="B8085" s="34"/>
      <c r="C8085" s="13" t="n">
        <v>91557347</v>
      </c>
      <c r="D8085" s="13" t="s">
        <v>58</v>
      </c>
      <c r="E8085" s="14" t="s">
        <v>14</v>
      </c>
      <c r="F8085" s="13" t="s">
        <v>15</v>
      </c>
      <c r="G8085" s="21" t="n">
        <v>0.5</v>
      </c>
      <c r="H8085" s="13" t="n">
        <v>50</v>
      </c>
      <c r="I8085" s="21" t="n">
        <f>G8085*H8085*7</f>
        <v>175</v>
      </c>
      <c r="J8085" s="13" t="s">
        <v>126</v>
      </c>
      <c r="K8085" s="15" t="n">
        <v>338</v>
      </c>
      <c r="L8085" s="15" t="n">
        <v>1</v>
      </c>
      <c r="M8085" s="15" t="n">
        <v>0</v>
      </c>
      <c r="N8085" s="12" t="n">
        <v>0</v>
      </c>
      <c r="O8085" s="12" t="n">
        <v>0</v>
      </c>
      <c r="P8085" s="12" t="n">
        <v>0</v>
      </c>
      <c r="Q8085" s="23" t="n">
        <f>M8087/H8085</f>
        <v>0.04</v>
      </c>
    </row>
    <row r="8086" ht="22.5" customHeight="1">
      <c r="A8086" s="34"/>
      <c r="B8086" s="34"/>
      <c r="C8086" s="13"/>
      <c r="D8086" s="20"/>
      <c r="E8086" s="29"/>
      <c r="F8086" s="20"/>
      <c r="G8086" s="20"/>
      <c r="H8086" s="20"/>
      <c r="I8086" s="20"/>
      <c r="J8086" s="13" t="s">
        <v>127</v>
      </c>
      <c r="K8086" s="15" t="n">
        <v>9929</v>
      </c>
      <c r="L8086" s="15" t="n">
        <v>137</v>
      </c>
      <c r="M8086" s="15" t="n">
        <v>0</v>
      </c>
      <c r="N8086" s="12" t="n">
        <v>0</v>
      </c>
      <c r="O8086" s="12" t="n">
        <v>0</v>
      </c>
      <c r="P8086" s="12" t="n">
        <v>0</v>
      </c>
      <c r="Q8086" s="26"/>
    </row>
    <row r="8087" ht="22.5" customHeight="1">
      <c r="A8087" s="34"/>
      <c r="B8087" s="34"/>
      <c r="C8087" s="13"/>
      <c r="D8087" s="20"/>
      <c r="E8087" s="29"/>
      <c r="F8087" s="20"/>
      <c r="G8087" s="20"/>
      <c r="H8087" s="20"/>
      <c r="I8087" s="20"/>
      <c r="J8087" s="13" t="s">
        <v>128</v>
      </c>
      <c r="K8087" s="15" t="n">
        <v>32017</v>
      </c>
      <c r="L8087" s="15" t="n">
        <v>295</v>
      </c>
      <c r="M8087" s="15" t="n">
        <v>2</v>
      </c>
      <c r="N8087" s="12" t="n">
        <v>0.003</v>
      </c>
      <c r="O8087" s="12" t="n">
        <v>0.5</v>
      </c>
      <c r="P8087" s="12" t="n">
        <v>1</v>
      </c>
      <c r="Q8087" s="26"/>
    </row>
    <row r="8088" ht="22.5" customHeight="1">
      <c r="A8088" s="34"/>
      <c r="B8088" s="34"/>
      <c r="C8088" s="13" t="n">
        <v>91557160</v>
      </c>
      <c r="D8088" s="13" t="s">
        <v>100</v>
      </c>
      <c r="E8088" s="14" t="s">
        <v>11</v>
      </c>
      <c r="F8088" s="13" t="s">
        <v>15</v>
      </c>
      <c r="G8088" s="21" t="n">
        <v>0.15</v>
      </c>
      <c r="H8088" s="13" t="n">
        <v>100</v>
      </c>
      <c r="I8088" s="21" t="n">
        <f>G8088*H8088*7</f>
        <v>105</v>
      </c>
      <c r="J8088" s="13" t="s">
        <v>126</v>
      </c>
      <c r="K8088" s="15" t="n">
        <v>1837</v>
      </c>
      <c r="L8088" s="15" t="n">
        <v>106</v>
      </c>
      <c r="M8088" s="15" t="n">
        <v>0</v>
      </c>
      <c r="N8088" s="12" t="n">
        <v>0</v>
      </c>
      <c r="O8088" s="12" t="n">
        <v>0</v>
      </c>
      <c r="P8088" s="12" t="n">
        <v>0</v>
      </c>
      <c r="Q8088" s="23" t="n">
        <f>M8090/H8088</f>
        <v>0.32</v>
      </c>
    </row>
    <row r="8089" ht="22.5" customHeight="1">
      <c r="A8089" s="34"/>
      <c r="B8089" s="34"/>
      <c r="C8089" s="13"/>
      <c r="D8089" s="20"/>
      <c r="E8089" s="29"/>
      <c r="F8089" s="20"/>
      <c r="G8089" s="20"/>
      <c r="H8089" s="20"/>
      <c r="I8089" s="20"/>
      <c r="J8089" s="13" t="s">
        <v>127</v>
      </c>
      <c r="K8089" s="15" t="n">
        <v>11651</v>
      </c>
      <c r="L8089" s="15" t="n">
        <v>1153</v>
      </c>
      <c r="M8089" s="15" t="n">
        <v>32</v>
      </c>
      <c r="N8089" s="12" t="n">
        <v>0.004</v>
      </c>
      <c r="O8089" s="12" t="n">
        <v>0.15</v>
      </c>
      <c r="P8089" s="12" t="n">
        <v>4.8</v>
      </c>
      <c r="Q8089" s="26"/>
    </row>
    <row r="8090" ht="22.5" customHeight="1">
      <c r="A8090" s="34"/>
      <c r="B8090" s="34"/>
      <c r="C8090" s="13"/>
      <c r="D8090" s="20"/>
      <c r="E8090" s="29"/>
      <c r="F8090" s="20"/>
      <c r="G8090" s="20"/>
      <c r="H8090" s="20"/>
      <c r="I8090" s="20"/>
      <c r="J8090" s="13" t="s">
        <v>128</v>
      </c>
      <c r="K8090" s="15" t="n">
        <v>39594</v>
      </c>
      <c r="L8090" s="15" t="n">
        <v>3453</v>
      </c>
      <c r="M8090" s="15" t="n">
        <v>32</v>
      </c>
      <c r="N8090" s="12" t="n">
        <v>0.001</v>
      </c>
      <c r="O8090" s="12" t="n">
        <v>0.15</v>
      </c>
      <c r="P8090" s="12" t="n">
        <v>4.8</v>
      </c>
      <c r="Q8090" s="26"/>
    </row>
    <row r="8091" ht="22.5" customHeight="1">
      <c r="A8091" s="34"/>
      <c r="B8091" s="34"/>
      <c r="C8091" s="13" t="n">
        <v>9298539</v>
      </c>
      <c r="D8091" s="13" t="s">
        <v>57</v>
      </c>
      <c r="E8091" s="14" t="s">
        <v>14</v>
      </c>
      <c r="F8091" s="13" t="s">
        <v>15</v>
      </c>
      <c r="G8091" s="21" t="n">
        <v>0.38</v>
      </c>
      <c r="H8091" s="13" t="n">
        <v>100</v>
      </c>
      <c r="I8091" s="21" t="n">
        <f>G8091*H8091*7</f>
        <v>266</v>
      </c>
      <c r="J8091" s="13" t="s">
        <v>126</v>
      </c>
      <c r="K8091" s="15" t="s">
        <v>149</v>
      </c>
      <c r="L8091" s="15"/>
      <c r="M8091" s="15"/>
      <c r="N8091" s="12"/>
      <c r="O8091" s="12"/>
      <c r="P8091" s="12"/>
      <c r="Q8091" s="23" t="n">
        <f>M8093/H8091</f>
        <v>1</v>
      </c>
    </row>
    <row r="8092" ht="22.5" customHeight="1">
      <c r="A8092" s="34"/>
      <c r="B8092" s="34"/>
      <c r="C8092" s="13"/>
      <c r="D8092" s="20"/>
      <c r="E8092" s="29"/>
      <c r="F8092" s="20"/>
      <c r="G8092" s="20"/>
      <c r="H8092" s="20"/>
      <c r="I8092" s="20"/>
      <c r="J8092" s="13" t="s">
        <v>127</v>
      </c>
      <c r="K8092" s="15" t="s">
        <v>149</v>
      </c>
      <c r="L8092" s="15"/>
      <c r="M8092" s="15"/>
      <c r="N8092" s="12"/>
      <c r="O8092" s="12"/>
      <c r="P8092" s="12"/>
      <c r="Q8092" s="26"/>
      <c r="R8092" s="4" t="s">
        <v>205</v>
      </c>
    </row>
    <row r="8093" ht="22.5" customHeight="1">
      <c r="A8093" s="34"/>
      <c r="B8093" s="34"/>
      <c r="C8093" s="13"/>
      <c r="D8093" s="20"/>
      <c r="E8093" s="29"/>
      <c r="F8093" s="20"/>
      <c r="G8093" s="20"/>
      <c r="H8093" s="20"/>
      <c r="I8093" s="20"/>
      <c r="J8093" s="13" t="s">
        <v>128</v>
      </c>
      <c r="K8093" s="15" t="n">
        <v>79809</v>
      </c>
      <c r="L8093" s="15" t="n">
        <v>5205</v>
      </c>
      <c r="M8093" s="15" t="n">
        <v>100</v>
      </c>
      <c r="N8093" s="12" t="n">
        <v>0.007</v>
      </c>
      <c r="O8093" s="12" t="n">
        <v>0.38</v>
      </c>
      <c r="P8093" s="12" t="n">
        <v>38</v>
      </c>
      <c r="Q8093" s="26"/>
    </row>
    <row r="8094" ht="22.5" customHeight="1">
      <c r="A8094" s="34"/>
      <c r="B8094" s="76" t="s">
        <v>137</v>
      </c>
      <c r="C8094" s="13" t="n">
        <v>91399439</v>
      </c>
      <c r="D8094" s="13" t="s">
        <v>69</v>
      </c>
      <c r="E8094" s="14" t="s">
        <v>42</v>
      </c>
      <c r="F8094" s="13" t="s">
        <v>15</v>
      </c>
      <c r="G8094" s="21" t="n">
        <v>0.1</v>
      </c>
      <c r="H8094" s="13" t="n">
        <v>200</v>
      </c>
      <c r="I8094" s="21" t="n">
        <f>G8094*H8094*7</f>
        <v>140</v>
      </c>
      <c r="J8094" s="13" t="s">
        <v>126</v>
      </c>
      <c r="K8094" s="17" t="n">
        <v>561</v>
      </c>
      <c r="L8094" s="15" t="n">
        <v>29</v>
      </c>
      <c r="M8094" s="17" t="n">
        <v>1</v>
      </c>
      <c r="N8094" s="12" t="n">
        <v>0.003</v>
      </c>
      <c r="O8094" s="12" t="n">
        <v>0.1</v>
      </c>
      <c r="P8094" s="12" t="n">
        <v>0.1</v>
      </c>
      <c r="Q8094" s="23" t="n">
        <f>M8096/H8094</f>
        <v>0.165</v>
      </c>
    </row>
    <row r="8095" ht="22.5" customHeight="1">
      <c r="A8095" s="34"/>
      <c r="B8095" s="34"/>
      <c r="C8095" s="13"/>
      <c r="D8095" s="20"/>
      <c r="E8095" s="29"/>
      <c r="F8095" s="20"/>
      <c r="G8095" s="20"/>
      <c r="H8095" s="20"/>
      <c r="I8095" s="20"/>
      <c r="J8095" s="13" t="s">
        <v>127</v>
      </c>
      <c r="K8095" s="17" t="n">
        <v>86495</v>
      </c>
      <c r="L8095" s="15" t="n">
        <v>8321</v>
      </c>
      <c r="M8095" s="17" t="n">
        <v>27</v>
      </c>
      <c r="N8095" s="12" t="n">
        <v>0</v>
      </c>
      <c r="O8095" s="12" t="n">
        <v>0.1</v>
      </c>
      <c r="P8095" s="12" t="n">
        <v>2.7</v>
      </c>
      <c r="Q8095" s="26"/>
    </row>
    <row r="8096" ht="22.5" customHeight="1">
      <c r="A8096" s="34"/>
      <c r="B8096" s="34"/>
      <c r="C8096" s="13"/>
      <c r="D8096" s="20"/>
      <c r="E8096" s="29"/>
      <c r="F8096" s="20"/>
      <c r="G8096" s="20"/>
      <c r="H8096" s="20"/>
      <c r="I8096" s="20"/>
      <c r="J8096" s="13" t="s">
        <v>128</v>
      </c>
      <c r="K8096" s="17" t="n">
        <v>159541</v>
      </c>
      <c r="L8096" s="15" t="n">
        <v>11488</v>
      </c>
      <c r="M8096" s="11" t="n">
        <v>33</v>
      </c>
      <c r="N8096" s="12" t="n">
        <v>0</v>
      </c>
      <c r="O8096" s="12" t="n">
        <v>0.1</v>
      </c>
      <c r="P8096" s="12" t="n">
        <v>3.3</v>
      </c>
      <c r="Q8096" s="26"/>
    </row>
    <row r="8097" ht="22.5" customHeight="1">
      <c r="A8097" s="34"/>
      <c r="B8097" s="34"/>
      <c r="C8097" s="13" t="n">
        <v>91399437</v>
      </c>
      <c r="D8097" s="13" t="s">
        <v>70</v>
      </c>
      <c r="E8097" s="14" t="s">
        <v>71</v>
      </c>
      <c r="F8097" s="13" t="s">
        <v>15</v>
      </c>
      <c r="G8097" s="21" t="n">
        <v>0.15</v>
      </c>
      <c r="H8097" s="13" t="n">
        <v>50</v>
      </c>
      <c r="I8097" s="21" t="n">
        <f>G8097*H8097*7</f>
        <v>52.5</v>
      </c>
      <c r="J8097" s="13" t="s">
        <v>126</v>
      </c>
      <c r="K8097" s="17" t="n">
        <v>132</v>
      </c>
      <c r="L8097" s="15" t="n">
        <v>28</v>
      </c>
      <c r="M8097" s="17" t="n">
        <v>0</v>
      </c>
      <c r="N8097" s="12" t="n">
        <v>0</v>
      </c>
      <c r="O8097" s="12" t="n">
        <v>0</v>
      </c>
      <c r="P8097" s="12" t="n">
        <v>0</v>
      </c>
      <c r="Q8097" s="23" t="n">
        <f>M8099/H8097</f>
        <v>1</v>
      </c>
    </row>
    <row r="8098" ht="22.5" customHeight="1">
      <c r="A8098" s="34"/>
      <c r="B8098" s="34"/>
      <c r="C8098" s="13"/>
      <c r="D8098" s="20"/>
      <c r="E8098" s="29"/>
      <c r="F8098" s="20"/>
      <c r="G8098" s="20"/>
      <c r="H8098" s="20"/>
      <c r="I8098" s="20"/>
      <c r="J8098" s="13" t="s">
        <v>127</v>
      </c>
      <c r="K8098" s="17" t="n">
        <v>20071</v>
      </c>
      <c r="L8098" s="15" t="n">
        <v>9417</v>
      </c>
      <c r="M8098" s="15" t="n">
        <v>50</v>
      </c>
      <c r="N8098" s="12" t="n">
        <v>0.001</v>
      </c>
      <c r="O8098" s="12" t="n">
        <v>0.15</v>
      </c>
      <c r="P8098" s="12" t="n">
        <v>7.5</v>
      </c>
      <c r="Q8098" s="26"/>
    </row>
    <row r="8099" ht="22.5" customHeight="1">
      <c r="A8099" s="34"/>
      <c r="B8099" s="34"/>
      <c r="C8099" s="13"/>
      <c r="D8099" s="20"/>
      <c r="E8099" s="29"/>
      <c r="F8099" s="20"/>
      <c r="G8099" s="20"/>
      <c r="H8099" s="20"/>
      <c r="I8099" s="20"/>
      <c r="J8099" s="13" t="s">
        <v>128</v>
      </c>
      <c r="K8099" s="17" t="n">
        <v>21936</v>
      </c>
      <c r="L8099" s="15" t="n">
        <v>9582</v>
      </c>
      <c r="M8099" s="15" t="n">
        <v>50</v>
      </c>
      <c r="N8099" s="12" t="n">
        <v>0.001</v>
      </c>
      <c r="O8099" s="12" t="n">
        <v>0.15</v>
      </c>
      <c r="P8099" s="12" t="n">
        <v>7.5</v>
      </c>
      <c r="Q8099" s="26"/>
    </row>
    <row r="8100" ht="22.5" customHeight="1">
      <c r="A8100" s="34"/>
      <c r="B8100" s="34"/>
      <c r="C8100" s="13" t="n">
        <v>5556054</v>
      </c>
      <c r="D8100" s="13" t="s">
        <v>72</v>
      </c>
      <c r="E8100" s="14" t="s">
        <v>36</v>
      </c>
      <c r="F8100" s="13" t="s">
        <v>15</v>
      </c>
      <c r="G8100" s="21" t="n">
        <v>0.8</v>
      </c>
      <c r="H8100" s="13" t="n">
        <v>100</v>
      </c>
      <c r="I8100" s="21" t="n">
        <f>G8100*H8100*7</f>
        <v>560</v>
      </c>
      <c r="J8100" s="13" t="s">
        <v>126</v>
      </c>
      <c r="K8100" s="17" t="n">
        <v>817</v>
      </c>
      <c r="L8100" s="15" t="n">
        <v>23</v>
      </c>
      <c r="M8100" s="17" t="n">
        <v>0</v>
      </c>
      <c r="N8100" s="12" t="n">
        <v>0</v>
      </c>
      <c r="O8100" s="12" t="n">
        <v>0</v>
      </c>
      <c r="P8100" s="12" t="n">
        <v>0</v>
      </c>
      <c r="Q8100" s="23" t="n">
        <f>M8102/H8100</f>
        <v>0.05</v>
      </c>
    </row>
    <row r="8101" ht="22.5" customHeight="1">
      <c r="A8101" s="34"/>
      <c r="B8101" s="34"/>
      <c r="C8101" s="13"/>
      <c r="D8101" s="20"/>
      <c r="E8101" s="29"/>
      <c r="F8101" s="20"/>
      <c r="G8101" s="20"/>
      <c r="H8101" s="20"/>
      <c r="I8101" s="20"/>
      <c r="J8101" s="13" t="s">
        <v>127</v>
      </c>
      <c r="K8101" s="17" t="n">
        <v>10161</v>
      </c>
      <c r="L8101" s="15" t="n">
        <v>697</v>
      </c>
      <c r="M8101" s="17" t="n">
        <v>2</v>
      </c>
      <c r="N8101" s="12" t="n">
        <v>0.002</v>
      </c>
      <c r="O8101" s="12" t="n">
        <v>0.75</v>
      </c>
      <c r="P8101" s="12" t="n">
        <v>1.5</v>
      </c>
      <c r="Q8101" s="26"/>
    </row>
    <row r="8102" ht="22.5" customHeight="1">
      <c r="A8102" s="34"/>
      <c r="B8102" s="34"/>
      <c r="C8102" s="13"/>
      <c r="D8102" s="20"/>
      <c r="E8102" s="29"/>
      <c r="F8102" s="20"/>
      <c r="G8102" s="20"/>
      <c r="H8102" s="20"/>
      <c r="I8102" s="20"/>
      <c r="J8102" s="13" t="s">
        <v>128</v>
      </c>
      <c r="K8102" s="17" t="n">
        <v>25925</v>
      </c>
      <c r="L8102" s="15" t="n">
        <v>1178</v>
      </c>
      <c r="M8102" s="17" t="n">
        <v>5</v>
      </c>
      <c r="N8102" s="12" t="n">
        <v>0.004</v>
      </c>
      <c r="O8102" s="12" t="n">
        <v>1.054</v>
      </c>
      <c r="P8102" s="12" t="n">
        <v>5.271</v>
      </c>
      <c r="Q8102" s="26"/>
    </row>
    <row r="8103" ht="22.5" customHeight="1">
      <c r="A8103" s="34"/>
      <c r="B8103" s="34"/>
      <c r="C8103" s="13" t="n">
        <v>8628042</v>
      </c>
      <c r="D8103" s="13" t="s">
        <v>28</v>
      </c>
      <c r="E8103" s="14" t="s">
        <v>14</v>
      </c>
      <c r="F8103" s="13" t="s">
        <v>26</v>
      </c>
      <c r="G8103" s="21" t="n">
        <v>0.48</v>
      </c>
      <c r="H8103" s="13" t="n">
        <v>500</v>
      </c>
      <c r="I8103" s="21" t="n">
        <f>G8103*H8103*7</f>
        <v>1680</v>
      </c>
      <c r="J8103" s="13" t="s">
        <v>126</v>
      </c>
      <c r="K8103" s="17" t="n">
        <v>2918</v>
      </c>
      <c r="L8103" s="15" t="n">
        <v>810</v>
      </c>
      <c r="M8103" s="17" t="n">
        <v>12</v>
      </c>
      <c r="N8103" s="12" t="n">
        <v>0.01</v>
      </c>
      <c r="O8103" s="12" t="n">
        <v>0.79</v>
      </c>
      <c r="P8103" s="12" t="n">
        <v>9.46</v>
      </c>
      <c r="Q8103" s="23" t="n">
        <f>M8105/H8103</f>
        <v>1.08</v>
      </c>
    </row>
    <row r="8104" ht="22.5" customHeight="1">
      <c r="A8104" s="34"/>
      <c r="B8104" s="34"/>
      <c r="C8104" s="13"/>
      <c r="D8104" s="20"/>
      <c r="E8104" s="29"/>
      <c r="F8104" s="20"/>
      <c r="G8104" s="20"/>
      <c r="H8104" s="20"/>
      <c r="I8104" s="20"/>
      <c r="J8104" s="13" t="s">
        <v>127</v>
      </c>
      <c r="K8104" s="17" t="n">
        <v>36548</v>
      </c>
      <c r="L8104" s="15" t="n">
        <v>6215</v>
      </c>
      <c r="M8104" s="17" t="n">
        <v>151</v>
      </c>
      <c r="N8104" s="12" t="n">
        <v>0.02</v>
      </c>
      <c r="O8104" s="12" t="n">
        <v>1.01</v>
      </c>
      <c r="P8104" s="12" t="n">
        <v>152.25</v>
      </c>
      <c r="Q8104" s="26"/>
    </row>
    <row r="8105" ht="22.5" customHeight="1">
      <c r="A8105" s="34"/>
      <c r="B8105" s="34"/>
      <c r="C8105" s="13"/>
      <c r="D8105" s="20"/>
      <c r="E8105" s="29"/>
      <c r="F8105" s="20"/>
      <c r="G8105" s="20"/>
      <c r="H8105" s="20"/>
      <c r="I8105" s="20"/>
      <c r="J8105" s="13" t="s">
        <v>128</v>
      </c>
      <c r="K8105" s="17" t="n">
        <v>259134</v>
      </c>
      <c r="L8105" s="15" t="n">
        <v>17236</v>
      </c>
      <c r="M8105" s="11" t="n">
        <v>540</v>
      </c>
      <c r="N8105" s="12" t="n">
        <v>0.02</v>
      </c>
      <c r="O8105" s="12" t="n">
        <v>0.668</v>
      </c>
      <c r="P8105" s="12" t="n">
        <v>360.96</v>
      </c>
      <c r="Q8105" s="26"/>
    </row>
    <row r="8106" ht="22.5" customHeight="1">
      <c r="A8106" s="34"/>
      <c r="B8106" s="34"/>
      <c r="C8106" s="13" t="n">
        <v>9297014</v>
      </c>
      <c r="D8106" s="13" t="s">
        <v>13</v>
      </c>
      <c r="E8106" s="14" t="s">
        <v>14</v>
      </c>
      <c r="F8106" s="13" t="s">
        <v>26</v>
      </c>
      <c r="G8106" s="21" t="n">
        <v>0.19</v>
      </c>
      <c r="H8106" s="13" t="n">
        <v>300</v>
      </c>
      <c r="I8106" s="21" t="n">
        <f>G8106*H8106*7</f>
        <v>399</v>
      </c>
      <c r="J8106" s="13" t="s">
        <v>126</v>
      </c>
      <c r="K8106" s="17" t="n">
        <v>24172</v>
      </c>
      <c r="L8106" s="15" t="n">
        <v>340</v>
      </c>
      <c r="M8106" s="17" t="n">
        <v>10</v>
      </c>
      <c r="N8106" s="12" t="n">
        <v>0.01</v>
      </c>
      <c r="O8106" s="12" t="n">
        <v>0.24</v>
      </c>
      <c r="P8106" s="12" t="n">
        <v>2.38</v>
      </c>
      <c r="Q8106" s="23" t="n">
        <f>M8108/H8106</f>
        <v>0.536666666666667</v>
      </c>
    </row>
    <row r="8107" ht="22.5" customHeight="1">
      <c r="A8107" s="34"/>
      <c r="B8107" s="34"/>
      <c r="C8107" s="13"/>
      <c r="D8107" s="20"/>
      <c r="E8107" s="29"/>
      <c r="F8107" s="20"/>
      <c r="G8107" s="20"/>
      <c r="H8107" s="20"/>
      <c r="I8107" s="20"/>
      <c r="J8107" s="13" t="s">
        <v>127</v>
      </c>
      <c r="K8107" s="17" t="n">
        <v>154365</v>
      </c>
      <c r="L8107" s="15" t="n">
        <v>2301</v>
      </c>
      <c r="M8107" s="11" t="n">
        <v>104</v>
      </c>
      <c r="N8107" s="12" t="n">
        <v>0.01</v>
      </c>
      <c r="O8107" s="12" t="n">
        <v>0.14</v>
      </c>
      <c r="P8107" s="12" t="n">
        <v>14.84</v>
      </c>
      <c r="Q8107" s="26"/>
    </row>
    <row r="8108" ht="22.5" customHeight="1">
      <c r="A8108" s="34"/>
      <c r="B8108" s="34"/>
      <c r="C8108" s="13"/>
      <c r="D8108" s="20"/>
      <c r="E8108" s="29"/>
      <c r="F8108" s="20"/>
      <c r="G8108" s="20"/>
      <c r="H8108" s="20"/>
      <c r="I8108" s="20"/>
      <c r="J8108" s="13" t="s">
        <v>128</v>
      </c>
      <c r="K8108" s="17" t="n">
        <v>167271</v>
      </c>
      <c r="L8108" s="15" t="n">
        <v>2593</v>
      </c>
      <c r="M8108" s="11" t="n">
        <v>161</v>
      </c>
      <c r="N8108" s="12" t="n">
        <v>0.01</v>
      </c>
      <c r="O8108" s="12" t="n">
        <v>0.1</v>
      </c>
      <c r="P8108" s="12" t="n">
        <v>16.52</v>
      </c>
      <c r="Q8108" s="26"/>
    </row>
    <row r="8109" ht="22.5" customHeight="1">
      <c r="A8109" s="34"/>
      <c r="B8109" s="34"/>
      <c r="C8109" s="13" t="n">
        <v>7815836</v>
      </c>
      <c r="D8109" s="13" t="s">
        <v>73</v>
      </c>
      <c r="E8109" s="14" t="s">
        <v>36</v>
      </c>
      <c r="F8109" s="13" t="s">
        <v>15</v>
      </c>
      <c r="G8109" s="21" t="n">
        <v>0.08</v>
      </c>
      <c r="H8109" s="13" t="n">
        <v>12000</v>
      </c>
      <c r="I8109" s="21" t="n">
        <f>G8109*H8109*7</f>
        <v>6720</v>
      </c>
      <c r="J8109" s="13" t="s">
        <v>126</v>
      </c>
      <c r="K8109" s="17" t="n">
        <v>12611</v>
      </c>
      <c r="L8109" s="15" t="n">
        <v>2218</v>
      </c>
      <c r="M8109" s="17" t="n">
        <v>85</v>
      </c>
      <c r="N8109" s="12" t="n">
        <v>0.005</v>
      </c>
      <c r="O8109" s="12" t="n">
        <v>0.123</v>
      </c>
      <c r="P8109" s="12" t="n">
        <v>10.48</v>
      </c>
      <c r="Q8109" s="23" t="n">
        <f>M8111/H8109</f>
        <v>0.24125</v>
      </c>
    </row>
    <row r="8110" ht="22.5" customHeight="1">
      <c r="A8110" s="34"/>
      <c r="B8110" s="34"/>
      <c r="C8110" s="13"/>
      <c r="D8110" s="20"/>
      <c r="E8110" s="29"/>
      <c r="F8110" s="20"/>
      <c r="G8110" s="20"/>
      <c r="H8110" s="20"/>
      <c r="I8110" s="20"/>
      <c r="J8110" s="13" t="s">
        <v>127</v>
      </c>
      <c r="K8110" s="17" t="n">
        <v>138124</v>
      </c>
      <c r="L8110" s="15" t="n">
        <v>29718</v>
      </c>
      <c r="M8110" s="17" t="n">
        <v>787</v>
      </c>
      <c r="N8110" s="12" t="n">
        <v>0.003</v>
      </c>
      <c r="O8110" s="12" t="n">
        <v>0.11</v>
      </c>
      <c r="P8110" s="12" t="n">
        <v>86.24</v>
      </c>
      <c r="Q8110" s="26"/>
    </row>
    <row r="8111" ht="22.5" customHeight="1">
      <c r="A8111" s="34"/>
      <c r="B8111" s="34"/>
      <c r="C8111" s="13"/>
      <c r="D8111" s="20"/>
      <c r="E8111" s="29"/>
      <c r="F8111" s="20"/>
      <c r="G8111" s="20"/>
      <c r="H8111" s="20"/>
      <c r="I8111" s="20"/>
      <c r="J8111" s="13" t="s">
        <v>128</v>
      </c>
      <c r="K8111" s="17" t="n">
        <v>376295</v>
      </c>
      <c r="L8111" s="15" t="n">
        <v>83436</v>
      </c>
      <c r="M8111" s="17" t="n">
        <v>2895</v>
      </c>
      <c r="N8111" s="12" t="n">
        <v>0.004</v>
      </c>
      <c r="O8111" s="12" t="n">
        <v>0.108</v>
      </c>
      <c r="P8111" s="12" t="n">
        <v>311.31</v>
      </c>
      <c r="Q8111" s="26"/>
    </row>
    <row r="8112" ht="22.5" customHeight="1">
      <c r="A8112" s="34"/>
      <c r="B8112" s="34"/>
      <c r="C8112" s="13" t="n">
        <v>9751142</v>
      </c>
      <c r="D8112" s="13" t="s">
        <v>101</v>
      </c>
      <c r="E8112" s="14" t="s">
        <v>11</v>
      </c>
      <c r="F8112" s="13" t="s">
        <v>30</v>
      </c>
      <c r="G8112" s="21" t="n">
        <v>0.3</v>
      </c>
      <c r="H8112" s="13" t="n">
        <v>170</v>
      </c>
      <c r="I8112" s="21" t="n">
        <f>G8112*H8112*7</f>
        <v>357</v>
      </c>
      <c r="J8112" s="13" t="s">
        <v>126</v>
      </c>
      <c r="K8112" s="17" t="n">
        <v>42</v>
      </c>
      <c r="L8112" s="15" t="n">
        <v>20</v>
      </c>
      <c r="M8112" s="17" t="n">
        <v>0</v>
      </c>
      <c r="N8112" s="12" t="n">
        <v>0</v>
      </c>
      <c r="O8112" s="12" t="n">
        <v>0</v>
      </c>
      <c r="P8112" s="12" t="n">
        <v>0.03</v>
      </c>
      <c r="Q8112" s="23" t="n">
        <f>M8114/H8112</f>
        <v>0.00588235294117647</v>
      </c>
    </row>
    <row r="8113" ht="22.5" customHeight="1">
      <c r="A8113" s="34"/>
      <c r="B8113" s="34"/>
      <c r="C8113" s="13"/>
      <c r="D8113" s="20"/>
      <c r="E8113" s="29"/>
      <c r="F8113" s="20"/>
      <c r="G8113" s="20"/>
      <c r="H8113" s="20"/>
      <c r="I8113" s="20"/>
      <c r="J8113" s="13" t="s">
        <v>127</v>
      </c>
      <c r="K8113" s="17" t="n">
        <v>48</v>
      </c>
      <c r="L8113" s="15" t="n">
        <v>20</v>
      </c>
      <c r="M8113" s="17" t="n">
        <v>0</v>
      </c>
      <c r="N8113" s="12" t="n">
        <v>0</v>
      </c>
      <c r="O8113" s="12" t="n">
        <v>0</v>
      </c>
      <c r="P8113" s="12" t="n">
        <v>0.03</v>
      </c>
      <c r="Q8113" s="26"/>
    </row>
    <row r="8114" ht="22.5" customHeight="1">
      <c r="A8114" s="34"/>
      <c r="B8114" s="34"/>
      <c r="C8114" s="13"/>
      <c r="D8114" s="20"/>
      <c r="E8114" s="29"/>
      <c r="F8114" s="20"/>
      <c r="G8114" s="20"/>
      <c r="H8114" s="20"/>
      <c r="I8114" s="20"/>
      <c r="J8114" s="13" t="s">
        <v>128</v>
      </c>
      <c r="K8114" s="17" t="n">
        <v>451</v>
      </c>
      <c r="L8114" s="15" t="n">
        <v>89</v>
      </c>
      <c r="M8114" s="17" t="n">
        <v>1</v>
      </c>
      <c r="N8114" s="12" t="n">
        <v>0</v>
      </c>
      <c r="O8114" s="12" t="n">
        <v>0.18</v>
      </c>
      <c r="P8114" s="12" t="n">
        <v>0.18</v>
      </c>
      <c r="Q8114" s="26"/>
    </row>
    <row r="8115" ht="22.5" customHeight="1">
      <c r="A8115" s="34"/>
      <c r="B8115" s="34"/>
      <c r="C8115" s="13" t="n">
        <v>8312006</v>
      </c>
      <c r="D8115" s="13" t="s">
        <v>92</v>
      </c>
      <c r="E8115" s="14" t="s">
        <v>14</v>
      </c>
      <c r="F8115" s="13" t="s">
        <v>15</v>
      </c>
      <c r="G8115" s="21" t="n">
        <v>0.12</v>
      </c>
      <c r="H8115" s="14" t="n">
        <v>50</v>
      </c>
      <c r="I8115" s="21" t="n">
        <f>G8115*H8115*7</f>
        <v>42</v>
      </c>
      <c r="J8115" s="13" t="s">
        <v>126</v>
      </c>
      <c r="K8115" s="17" t="n">
        <v>28</v>
      </c>
      <c r="L8115" s="17" t="n">
        <v>2</v>
      </c>
      <c r="M8115" s="17" t="n">
        <v>0</v>
      </c>
      <c r="N8115" s="12" t="n">
        <v>0</v>
      </c>
      <c r="O8115" s="12" t="n">
        <v>0</v>
      </c>
      <c r="P8115" s="12" t="n">
        <v>0</v>
      </c>
      <c r="Q8115" s="23" t="n">
        <f>M8117/H8115</f>
        <v>0.48</v>
      </c>
    </row>
    <row r="8116" ht="22.5" customHeight="1">
      <c r="A8116" s="34"/>
      <c r="B8116" s="34"/>
      <c r="C8116" s="13"/>
      <c r="D8116" s="20"/>
      <c r="E8116" s="29"/>
      <c r="F8116" s="20"/>
      <c r="G8116" s="20"/>
      <c r="H8116" s="29"/>
      <c r="I8116" s="20"/>
      <c r="J8116" s="13" t="s">
        <v>127</v>
      </c>
      <c r="K8116" s="17" t="n">
        <v>5252</v>
      </c>
      <c r="L8116" s="15" t="n">
        <v>1174</v>
      </c>
      <c r="M8116" s="17" t="n">
        <v>20</v>
      </c>
      <c r="N8116" s="12" t="n">
        <v>0.002</v>
      </c>
      <c r="O8116" s="12" t="n">
        <v>0.12</v>
      </c>
      <c r="P8116" s="12" t="n">
        <v>2.4</v>
      </c>
      <c r="Q8116" s="26"/>
    </row>
    <row r="8117" ht="22.5" customHeight="1">
      <c r="A8117" s="34"/>
      <c r="B8117" s="34"/>
      <c r="C8117" s="13"/>
      <c r="D8117" s="20"/>
      <c r="E8117" s="29"/>
      <c r="F8117" s="20"/>
      <c r="G8117" s="20"/>
      <c r="H8117" s="29"/>
      <c r="I8117" s="20"/>
      <c r="J8117" s="13" t="s">
        <v>128</v>
      </c>
      <c r="K8117" s="17" t="n">
        <v>11312</v>
      </c>
      <c r="L8117" s="15" t="n">
        <v>1974</v>
      </c>
      <c r="M8117" s="17" t="n">
        <v>24</v>
      </c>
      <c r="N8117" s="12" t="n">
        <v>0.001</v>
      </c>
      <c r="O8117" s="12" t="n">
        <v>0.12</v>
      </c>
      <c r="P8117" s="12" t="n">
        <v>2.88</v>
      </c>
      <c r="Q8117" s="26"/>
    </row>
    <row r="8118" ht="22.5" customHeight="1">
      <c r="A8118" s="34"/>
      <c r="B8118" s="34"/>
      <c r="C8118" s="13" t="n">
        <v>91467820</v>
      </c>
      <c r="D8118" s="13" t="s">
        <v>74</v>
      </c>
      <c r="E8118" s="14" t="s">
        <v>36</v>
      </c>
      <c r="F8118" s="13" t="s">
        <v>15</v>
      </c>
      <c r="G8118" s="21" t="n">
        <v>0.1</v>
      </c>
      <c r="H8118" s="14" t="n">
        <v>300</v>
      </c>
      <c r="I8118" s="21" t="n">
        <f>G8118*H8118*7</f>
        <v>210</v>
      </c>
      <c r="J8118" s="13" t="s">
        <v>126</v>
      </c>
      <c r="K8118" s="17" t="n">
        <v>697</v>
      </c>
      <c r="L8118" s="15" t="n">
        <v>132</v>
      </c>
      <c r="M8118" s="17" t="n">
        <v>5</v>
      </c>
      <c r="N8118" s="12" t="n">
        <v>0.004</v>
      </c>
      <c r="O8118" s="12" t="n">
        <v>0.1</v>
      </c>
      <c r="P8118" s="12" t="n">
        <v>0.5</v>
      </c>
      <c r="Q8118" s="23" t="n">
        <f>M8120/H8118</f>
        <v>1.66666666666667</v>
      </c>
    </row>
    <row r="8119" ht="22.5" customHeight="1">
      <c r="A8119" s="34"/>
      <c r="B8119" s="34"/>
      <c r="C8119" s="13"/>
      <c r="D8119" s="20"/>
      <c r="E8119" s="29"/>
      <c r="F8119" s="20"/>
      <c r="G8119" s="20"/>
      <c r="H8119" s="29"/>
      <c r="I8119" s="20"/>
      <c r="J8119" s="13" t="s">
        <v>127</v>
      </c>
      <c r="K8119" s="17" t="n">
        <v>152667</v>
      </c>
      <c r="L8119" s="15" t="n">
        <v>52627</v>
      </c>
      <c r="M8119" s="17" t="n">
        <v>500</v>
      </c>
      <c r="N8119" s="12" t="n">
        <v>0.001</v>
      </c>
      <c r="O8119" s="12" t="n">
        <v>0.1</v>
      </c>
      <c r="P8119" s="12" t="n">
        <v>50</v>
      </c>
      <c r="Q8119" s="26"/>
      <c r="R8119" s="4" t="s">
        <v>206</v>
      </c>
    </row>
    <row r="8120" ht="22.5" customHeight="1">
      <c r="A8120" s="34"/>
      <c r="B8120" s="34"/>
      <c r="C8120" s="13"/>
      <c r="D8120" s="20"/>
      <c r="E8120" s="29"/>
      <c r="F8120" s="20"/>
      <c r="G8120" s="20"/>
      <c r="H8120" s="29"/>
      <c r="I8120" s="20"/>
      <c r="J8120" s="13" t="s">
        <v>128</v>
      </c>
      <c r="K8120" s="17" t="n">
        <v>213724</v>
      </c>
      <c r="L8120" s="15" t="n">
        <v>65226</v>
      </c>
      <c r="M8120" s="17" t="n">
        <v>500</v>
      </c>
      <c r="N8120" s="12" t="n">
        <v>0.001</v>
      </c>
      <c r="O8120" s="12" t="n">
        <v>0.1</v>
      </c>
      <c r="P8120" s="12" t="n">
        <v>50</v>
      </c>
      <c r="Q8120" s="26"/>
    </row>
    <row r="8121" ht="22.5" customHeight="1">
      <c r="A8121" s="34"/>
      <c r="B8121" s="34"/>
      <c r="C8121" s="13" t="n">
        <v>91467821</v>
      </c>
      <c r="D8121" s="13" t="s">
        <v>74</v>
      </c>
      <c r="E8121" s="14" t="s">
        <v>17</v>
      </c>
      <c r="F8121" s="13" t="s">
        <v>15</v>
      </c>
      <c r="G8121" s="21" t="n">
        <v>0.17</v>
      </c>
      <c r="H8121" s="14" t="n">
        <v>100</v>
      </c>
      <c r="I8121" s="21" t="n">
        <f>G8121*H8121*7</f>
        <v>119</v>
      </c>
      <c r="J8121" s="13" t="s">
        <v>126</v>
      </c>
      <c r="K8121" s="17" t="n">
        <v>750</v>
      </c>
      <c r="L8121" s="15" t="n">
        <v>134</v>
      </c>
      <c r="M8121" s="17" t="n">
        <v>2</v>
      </c>
      <c r="N8121" s="12" t="n">
        <v>0.001</v>
      </c>
      <c r="O8121" s="12" t="n">
        <v>0.17</v>
      </c>
      <c r="P8121" s="12" t="n">
        <v>0.34</v>
      </c>
      <c r="Q8121" s="23" t="n">
        <f>M8123/H8121</f>
        <v>1</v>
      </c>
    </row>
    <row r="8122" ht="22.5" customHeight="1">
      <c r="A8122" s="34"/>
      <c r="B8122" s="34"/>
      <c r="C8122" s="13"/>
      <c r="D8122" s="20"/>
      <c r="E8122" s="29"/>
      <c r="F8122" s="20"/>
      <c r="G8122" s="20"/>
      <c r="H8122" s="29"/>
      <c r="I8122" s="20"/>
      <c r="J8122" s="13" t="s">
        <v>127</v>
      </c>
      <c r="K8122" s="17" t="n">
        <v>32728</v>
      </c>
      <c r="L8122" s="15" t="n">
        <v>6013</v>
      </c>
      <c r="M8122" s="17" t="n">
        <v>50</v>
      </c>
      <c r="N8122" s="12" t="n">
        <v>0.001</v>
      </c>
      <c r="O8122" s="12" t="n">
        <v>0.17</v>
      </c>
      <c r="P8122" s="12" t="n">
        <v>8.5</v>
      </c>
      <c r="Q8122" s="26"/>
    </row>
    <row r="8123" ht="22.5" customHeight="1">
      <c r="A8123" s="34"/>
      <c r="B8123" s="34"/>
      <c r="C8123" s="13"/>
      <c r="D8123" s="20"/>
      <c r="E8123" s="29"/>
      <c r="F8123" s="20"/>
      <c r="G8123" s="20"/>
      <c r="H8123" s="29"/>
      <c r="I8123" s="20"/>
      <c r="J8123" s="13" t="s">
        <v>128</v>
      </c>
      <c r="K8123" s="17" t="n">
        <v>84418</v>
      </c>
      <c r="L8123" s="15" t="n">
        <v>13702</v>
      </c>
      <c r="M8123" s="17" t="n">
        <v>100</v>
      </c>
      <c r="N8123" s="12" t="n">
        <v>0.001</v>
      </c>
      <c r="O8123" s="12" t="n">
        <v>0.17</v>
      </c>
      <c r="P8123" s="12" t="n">
        <v>17</v>
      </c>
      <c r="Q8123" s="26"/>
    </row>
    <row r="8124" ht="22.5" customHeight="1">
      <c r="A8124" s="34"/>
      <c r="B8124" s="34"/>
      <c r="C8124" s="13" t="n">
        <v>10295313</v>
      </c>
      <c r="D8124" s="13" t="s">
        <v>92</v>
      </c>
      <c r="E8124" s="14" t="s">
        <v>14</v>
      </c>
      <c r="F8124" s="13" t="s">
        <v>15</v>
      </c>
      <c r="G8124" s="21" t="n">
        <v>3</v>
      </c>
      <c r="H8124" s="14" t="n">
        <v>100</v>
      </c>
      <c r="I8124" s="21" t="n">
        <f>G8124*H8124*7</f>
        <v>2100</v>
      </c>
      <c r="J8124" s="13" t="s">
        <v>126</v>
      </c>
      <c r="K8124" s="17" t="n">
        <v>0</v>
      </c>
      <c r="L8124" s="17" t="n">
        <v>0</v>
      </c>
      <c r="M8124" s="17" t="n">
        <v>0</v>
      </c>
      <c r="N8124" s="12" t="n">
        <v>0</v>
      </c>
      <c r="O8124" s="12" t="n">
        <v>0</v>
      </c>
      <c r="P8124" s="12" t="n">
        <v>0</v>
      </c>
      <c r="Q8124" s="23" t="n">
        <f>M8126/H8124</f>
        <v>0</v>
      </c>
    </row>
    <row r="8125" ht="22.5" customHeight="1">
      <c r="A8125" s="34"/>
      <c r="B8125" s="34"/>
      <c r="C8125" s="13"/>
      <c r="D8125" s="20"/>
      <c r="E8125" s="29"/>
      <c r="F8125" s="20"/>
      <c r="G8125" s="20"/>
      <c r="H8125" s="29"/>
      <c r="I8125" s="20"/>
      <c r="J8125" s="13" t="s">
        <v>127</v>
      </c>
      <c r="K8125" s="17" t="n">
        <v>458</v>
      </c>
      <c r="L8125" s="17" t="n">
        <v>3</v>
      </c>
      <c r="M8125" s="17" t="n">
        <v>0</v>
      </c>
      <c r="N8125" s="12" t="n">
        <v>0</v>
      </c>
      <c r="O8125" s="12" t="n">
        <v>0</v>
      </c>
      <c r="P8125" s="12" t="n">
        <v>0</v>
      </c>
      <c r="Q8125" s="26"/>
    </row>
    <row r="8126" ht="22.5" customHeight="1">
      <c r="A8126" s="34"/>
      <c r="B8126" s="34"/>
      <c r="C8126" s="13"/>
      <c r="D8126" s="20"/>
      <c r="E8126" s="29"/>
      <c r="F8126" s="20"/>
      <c r="G8126" s="20"/>
      <c r="H8126" s="29"/>
      <c r="I8126" s="20"/>
      <c r="J8126" s="13" t="s">
        <v>128</v>
      </c>
      <c r="K8126" s="17" t="n">
        <v>871</v>
      </c>
      <c r="L8126" s="17" t="n">
        <v>3</v>
      </c>
      <c r="M8126" s="17" t="n">
        <v>0</v>
      </c>
      <c r="N8126" s="12" t="n">
        <v>0</v>
      </c>
      <c r="O8126" s="12" t="n">
        <v>0</v>
      </c>
      <c r="P8126" s="12" t="n">
        <v>0</v>
      </c>
      <c r="Q8126" s="26"/>
    </row>
    <row r="8127" ht="22.5" customHeight="1">
      <c r="A8127" s="34"/>
      <c r="B8127" s="34"/>
      <c r="C8127" s="13" t="n">
        <v>91496145</v>
      </c>
      <c r="D8127" s="13" t="s">
        <v>74</v>
      </c>
      <c r="E8127" s="14" t="s">
        <v>71</v>
      </c>
      <c r="F8127" s="13" t="s">
        <v>15</v>
      </c>
      <c r="G8127" s="21" t="n">
        <v>0.14</v>
      </c>
      <c r="H8127" s="14" t="n">
        <v>50</v>
      </c>
      <c r="I8127" s="21" t="n">
        <f>G8127*H8127*7</f>
        <v>49</v>
      </c>
      <c r="J8127" s="13" t="s">
        <v>126</v>
      </c>
      <c r="K8127" s="17" t="n">
        <v>365</v>
      </c>
      <c r="L8127" s="17" t="n">
        <v>38</v>
      </c>
      <c r="M8127" s="17" t="n">
        <v>0</v>
      </c>
      <c r="N8127" s="12" t="n">
        <v>0</v>
      </c>
      <c r="O8127" s="12" t="n">
        <v>0</v>
      </c>
      <c r="P8127" s="12" t="n">
        <v>0</v>
      </c>
      <c r="Q8127" s="23" t="n">
        <f>M8129/H8127</f>
        <v>1</v>
      </c>
    </row>
    <row r="8128" ht="22.5" customHeight="1">
      <c r="A8128" s="34"/>
      <c r="B8128" s="34"/>
      <c r="C8128" s="13"/>
      <c r="D8128" s="20"/>
      <c r="E8128" s="29"/>
      <c r="F8128" s="20"/>
      <c r="G8128" s="20"/>
      <c r="H8128" s="29"/>
      <c r="I8128" s="20"/>
      <c r="J8128" s="13" t="s">
        <v>127</v>
      </c>
      <c r="K8128" s="17" t="n">
        <v>47570</v>
      </c>
      <c r="L8128" s="15" t="n">
        <v>14376</v>
      </c>
      <c r="M8128" s="17" t="n">
        <v>50</v>
      </c>
      <c r="N8128" s="12" t="n">
        <v>0.001</v>
      </c>
      <c r="O8128" s="12" t="n">
        <v>0.15</v>
      </c>
      <c r="P8128" s="12" t="n">
        <v>7.5</v>
      </c>
      <c r="Q8128" s="26"/>
    </row>
    <row r="8129" ht="22.5" customHeight="1">
      <c r="A8129" s="34"/>
      <c r="B8129" s="34"/>
      <c r="C8129" s="13"/>
      <c r="D8129" s="20"/>
      <c r="E8129" s="29"/>
      <c r="F8129" s="20"/>
      <c r="G8129" s="20"/>
      <c r="H8129" s="29"/>
      <c r="I8129" s="20"/>
      <c r="J8129" s="13" t="s">
        <v>128</v>
      </c>
      <c r="K8129" s="17" t="n">
        <v>74113</v>
      </c>
      <c r="L8129" s="15" t="n">
        <v>17975</v>
      </c>
      <c r="M8129" s="17" t="n">
        <v>50</v>
      </c>
      <c r="N8129" s="12" t="n">
        <v>0</v>
      </c>
      <c r="O8129" s="12" t="n">
        <v>0.15</v>
      </c>
      <c r="P8129" s="12" t="n">
        <v>7.5</v>
      </c>
      <c r="Q8129" s="26"/>
    </row>
    <row r="8130" ht="22.5" customHeight="1">
      <c r="A8130" s="34"/>
      <c r="B8130" s="34"/>
      <c r="C8130" s="13" t="n">
        <v>91496146</v>
      </c>
      <c r="D8130" s="13" t="s">
        <v>74</v>
      </c>
      <c r="E8130" s="14" t="s">
        <v>46</v>
      </c>
      <c r="F8130" s="13" t="s">
        <v>15</v>
      </c>
      <c r="G8130" s="21" t="n">
        <v>0.14</v>
      </c>
      <c r="H8130" s="14" t="n">
        <v>200</v>
      </c>
      <c r="I8130" s="21" t="n">
        <f>G8130*H8130*7</f>
        <v>196</v>
      </c>
      <c r="J8130" s="13" t="s">
        <v>126</v>
      </c>
      <c r="K8130" s="17" t="n">
        <v>176</v>
      </c>
      <c r="L8130" s="17" t="n">
        <v>35</v>
      </c>
      <c r="M8130" s="17" t="n">
        <v>0</v>
      </c>
      <c r="N8130" s="12" t="n">
        <v>0</v>
      </c>
      <c r="O8130" s="12" t="n">
        <v>0</v>
      </c>
      <c r="P8130" s="12" t="n">
        <v>0</v>
      </c>
      <c r="Q8130" s="23" t="n">
        <f>M8132/H8130</f>
        <v>1</v>
      </c>
    </row>
    <row r="8131" ht="22.5" customHeight="1">
      <c r="A8131" s="34"/>
      <c r="B8131" s="34"/>
      <c r="C8131" s="13"/>
      <c r="D8131" s="20"/>
      <c r="E8131" s="29"/>
      <c r="F8131" s="20"/>
      <c r="G8131" s="20"/>
      <c r="H8131" s="29"/>
      <c r="I8131" s="20"/>
      <c r="J8131" s="13" t="s">
        <v>127</v>
      </c>
      <c r="K8131" s="17" t="n">
        <v>30155</v>
      </c>
      <c r="L8131" s="15" t="n">
        <v>13314</v>
      </c>
      <c r="M8131" s="17" t="n">
        <v>200</v>
      </c>
      <c r="N8131" s="12" t="n">
        <v>0.002</v>
      </c>
      <c r="O8131" s="12" t="n">
        <v>0.14</v>
      </c>
      <c r="P8131" s="12" t="n">
        <v>28</v>
      </c>
      <c r="Q8131" s="26"/>
    </row>
    <row r="8132" ht="22.5" customHeight="1">
      <c r="A8132" s="34"/>
      <c r="B8132" s="34"/>
      <c r="C8132" s="13"/>
      <c r="D8132" s="20"/>
      <c r="E8132" s="29"/>
      <c r="F8132" s="20"/>
      <c r="G8132" s="20"/>
      <c r="H8132" s="29"/>
      <c r="I8132" s="20"/>
      <c r="J8132" s="13" t="s">
        <v>128</v>
      </c>
      <c r="K8132" s="17" t="n">
        <v>41921</v>
      </c>
      <c r="L8132" s="15" t="n">
        <v>16533</v>
      </c>
      <c r="M8132" s="17" t="n">
        <v>200</v>
      </c>
      <c r="N8132" s="12" t="n">
        <v>0.002</v>
      </c>
      <c r="O8132" s="12" t="n">
        <v>0.14</v>
      </c>
      <c r="P8132" s="12" t="n">
        <v>28</v>
      </c>
      <c r="Q8132" s="26"/>
    </row>
    <row r="8133" ht="22.5" customHeight="1">
      <c r="A8133" s="34"/>
      <c r="B8133" s="34"/>
      <c r="C8133" s="13" t="n">
        <v>91496147</v>
      </c>
      <c r="D8133" s="13" t="s">
        <v>74</v>
      </c>
      <c r="E8133" s="14" t="s">
        <v>11</v>
      </c>
      <c r="F8133" s="13" t="s">
        <v>15</v>
      </c>
      <c r="G8133" s="21" t="n">
        <v>0.14</v>
      </c>
      <c r="H8133" s="14" t="n">
        <v>150</v>
      </c>
      <c r="I8133" s="21" t="n">
        <f>G8133*H8133*7</f>
        <v>147</v>
      </c>
      <c r="J8133" s="13" t="s">
        <v>126</v>
      </c>
      <c r="K8133" s="17" t="n">
        <v>811</v>
      </c>
      <c r="L8133" s="15" t="n">
        <v>51</v>
      </c>
      <c r="M8133" s="17" t="n">
        <v>0</v>
      </c>
      <c r="N8133" s="12" t="n">
        <v>0</v>
      </c>
      <c r="O8133" s="12" t="n">
        <v>0</v>
      </c>
      <c r="P8133" s="12" t="n">
        <v>0</v>
      </c>
      <c r="Q8133" s="23" t="n">
        <f>M8135/H8133</f>
        <v>1</v>
      </c>
    </row>
    <row r="8134" ht="22.5" customHeight="1">
      <c r="A8134" s="34"/>
      <c r="B8134" s="34"/>
      <c r="C8134" s="13"/>
      <c r="D8134" s="20"/>
      <c r="E8134" s="29"/>
      <c r="F8134" s="20"/>
      <c r="G8134" s="20"/>
      <c r="H8134" s="29"/>
      <c r="I8134" s="20"/>
      <c r="J8134" s="13" t="s">
        <v>127</v>
      </c>
      <c r="K8134" s="17" t="n">
        <v>24689</v>
      </c>
      <c r="L8134" s="15" t="n">
        <v>5422</v>
      </c>
      <c r="M8134" s="17" t="n">
        <v>122</v>
      </c>
      <c r="N8134" s="12" t="n">
        <v>0.003</v>
      </c>
      <c r="O8134" s="12" t="n">
        <v>0.13</v>
      </c>
      <c r="P8134" s="12" t="n">
        <v>15.86</v>
      </c>
      <c r="Q8134" s="26"/>
    </row>
    <row r="8135" ht="22.5" customHeight="1">
      <c r="A8135" s="34"/>
      <c r="B8135" s="34"/>
      <c r="C8135" s="13"/>
      <c r="D8135" s="20"/>
      <c r="E8135" s="29"/>
      <c r="F8135" s="20"/>
      <c r="G8135" s="20"/>
      <c r="H8135" s="29"/>
      <c r="I8135" s="20"/>
      <c r="J8135" s="13" t="s">
        <v>128</v>
      </c>
      <c r="K8135" s="17" t="n">
        <v>85090</v>
      </c>
      <c r="L8135" s="15" t="n">
        <v>16567</v>
      </c>
      <c r="M8135" s="17" t="n">
        <v>150</v>
      </c>
      <c r="N8135" s="12" t="n">
        <v>0.001</v>
      </c>
      <c r="O8135" s="12" t="n">
        <v>0.13</v>
      </c>
      <c r="P8135" s="12" t="n">
        <v>19.5</v>
      </c>
      <c r="Q8135" s="26"/>
    </row>
    <row r="8136" ht="22.5" customHeight="1">
      <c r="A8136" s="34"/>
      <c r="B8136" s="34"/>
      <c r="C8136" s="13" t="n">
        <v>91496148</v>
      </c>
      <c r="D8136" s="13" t="s">
        <v>74</v>
      </c>
      <c r="E8136" s="14" t="s">
        <v>14</v>
      </c>
      <c r="F8136" s="13" t="s">
        <v>15</v>
      </c>
      <c r="G8136" s="21" t="n">
        <v>0.15</v>
      </c>
      <c r="H8136" s="14" t="n">
        <v>200</v>
      </c>
      <c r="I8136" s="21" t="n">
        <f>G8136*H8136*7</f>
        <v>210</v>
      </c>
      <c r="J8136" s="13" t="s">
        <v>126</v>
      </c>
      <c r="K8136" s="17" t="n">
        <v>35</v>
      </c>
      <c r="L8136" s="17" t="n">
        <v>5</v>
      </c>
      <c r="M8136" s="17" t="n">
        <v>0</v>
      </c>
      <c r="N8136" s="12" t="n">
        <v>0</v>
      </c>
      <c r="O8136" s="12" t="n">
        <v>0</v>
      </c>
      <c r="P8136" s="12" t="n">
        <v>0</v>
      </c>
      <c r="Q8136" s="23" t="n">
        <f>M8138/H8136</f>
        <v>1.5</v>
      </c>
    </row>
    <row r="8137" ht="22.5" customHeight="1">
      <c r="A8137" s="34"/>
      <c r="B8137" s="34"/>
      <c r="C8137" s="13"/>
      <c r="D8137" s="20"/>
      <c r="E8137" s="29"/>
      <c r="F8137" s="20"/>
      <c r="G8137" s="20"/>
      <c r="H8137" s="29"/>
      <c r="I8137" s="20"/>
      <c r="J8137" s="13" t="s">
        <v>127</v>
      </c>
      <c r="K8137" s="17" t="n">
        <v>45895</v>
      </c>
      <c r="L8137" s="15" t="n">
        <v>17204</v>
      </c>
      <c r="M8137" s="17" t="n">
        <v>270</v>
      </c>
      <c r="N8137" s="12" t="n">
        <v>0.002</v>
      </c>
      <c r="O8137" s="12" t="n">
        <v>0.15</v>
      </c>
      <c r="P8137" s="12" t="n">
        <v>40.5</v>
      </c>
      <c r="Q8137" s="26"/>
      <c r="R8137" s="4" t="s">
        <v>207</v>
      </c>
    </row>
    <row r="8138" ht="22.5" customHeight="1">
      <c r="A8138" s="34"/>
      <c r="B8138" s="34"/>
      <c r="C8138" s="13"/>
      <c r="D8138" s="20"/>
      <c r="E8138" s="29"/>
      <c r="F8138" s="20"/>
      <c r="G8138" s="20"/>
      <c r="H8138" s="29"/>
      <c r="I8138" s="20"/>
      <c r="J8138" s="13" t="s">
        <v>128</v>
      </c>
      <c r="K8138" s="17" t="n">
        <v>69108</v>
      </c>
      <c r="L8138" s="15" t="n">
        <v>24155</v>
      </c>
      <c r="M8138" s="17" t="n">
        <v>300</v>
      </c>
      <c r="N8138" s="12" t="n">
        <v>0.002</v>
      </c>
      <c r="O8138" s="12" t="n">
        <v>0.15</v>
      </c>
      <c r="P8138" s="12" t="n">
        <v>45</v>
      </c>
      <c r="Q8138" s="26"/>
    </row>
    <row r="8139" ht="22.5" customHeight="1">
      <c r="A8139" s="34"/>
      <c r="B8139" s="34"/>
      <c r="C8139" s="13" t="n">
        <v>10765365</v>
      </c>
      <c r="D8139" s="13" t="s">
        <v>75</v>
      </c>
      <c r="E8139" s="14" t="s">
        <v>71</v>
      </c>
      <c r="F8139" s="13" t="s">
        <v>15</v>
      </c>
      <c r="G8139" s="21" t="n">
        <v>0.19</v>
      </c>
      <c r="H8139" s="14" t="n">
        <v>100</v>
      </c>
      <c r="I8139" s="21" t="n">
        <f>G8139*H8139*7</f>
        <v>133</v>
      </c>
      <c r="J8139" s="13" t="s">
        <v>126</v>
      </c>
      <c r="K8139" s="17" t="n">
        <v>6335</v>
      </c>
      <c r="L8139" s="15" t="n">
        <v>88</v>
      </c>
      <c r="M8139" s="17" t="n">
        <v>9</v>
      </c>
      <c r="N8139" s="12" t="n">
        <v>0.02</v>
      </c>
      <c r="O8139" s="12" t="n">
        <v>0.02</v>
      </c>
      <c r="P8139" s="12" t="n">
        <v>1.78</v>
      </c>
      <c r="Q8139" s="23" t="n">
        <f>M8141/H8139</f>
        <v>1</v>
      </c>
    </row>
    <row r="8140" ht="22.5" customHeight="1">
      <c r="A8140" s="34"/>
      <c r="B8140" s="34"/>
      <c r="C8140" s="13"/>
      <c r="D8140" s="20"/>
      <c r="E8140" s="29"/>
      <c r="F8140" s="20"/>
      <c r="G8140" s="20"/>
      <c r="H8140" s="29"/>
      <c r="I8140" s="20"/>
      <c r="J8140" s="13" t="s">
        <v>127</v>
      </c>
      <c r="K8140" s="17" t="n">
        <v>46260</v>
      </c>
      <c r="L8140" s="15" t="n">
        <v>699</v>
      </c>
      <c r="M8140" s="17" t="n">
        <v>100</v>
      </c>
      <c r="N8140" s="12" t="n">
        <v>0.027</v>
      </c>
      <c r="O8140" s="12" t="n">
        <v>0.19</v>
      </c>
      <c r="P8140" s="12" t="n">
        <v>18.96</v>
      </c>
      <c r="Q8140" s="26"/>
    </row>
    <row r="8141" ht="22.5" customHeight="1">
      <c r="A8141" s="34"/>
      <c r="B8141" s="34"/>
      <c r="C8141" s="13"/>
      <c r="D8141" s="20"/>
      <c r="E8141" s="29"/>
      <c r="F8141" s="20"/>
      <c r="G8141" s="20"/>
      <c r="H8141" s="29"/>
      <c r="I8141" s="20"/>
      <c r="J8141" s="13" t="s">
        <v>128</v>
      </c>
      <c r="K8141" s="17" t="n">
        <v>126591</v>
      </c>
      <c r="L8141" s="15" t="n">
        <v>1533</v>
      </c>
      <c r="M8141" s="17" t="n">
        <v>100</v>
      </c>
      <c r="N8141" s="12" t="n">
        <v>0.012</v>
      </c>
      <c r="O8141" s="12" t="n">
        <v>0.19</v>
      </c>
      <c r="P8141" s="12" t="n">
        <v>18.96</v>
      </c>
      <c r="Q8141" s="26"/>
    </row>
    <row r="8142" ht="22.5" customHeight="1">
      <c r="A8142" s="34"/>
      <c r="B8142" s="34"/>
      <c r="C8142" s="13" t="n">
        <v>11079953</v>
      </c>
      <c r="D8142" s="13" t="s">
        <v>72</v>
      </c>
      <c r="E8142" s="14" t="s">
        <v>36</v>
      </c>
      <c r="F8142" s="13" t="s">
        <v>15</v>
      </c>
      <c r="G8142" s="21" t="n">
        <v>0.8</v>
      </c>
      <c r="H8142" s="14" t="n">
        <v>100</v>
      </c>
      <c r="I8142" s="21" t="n">
        <f>G8142*H8142*7</f>
        <v>560</v>
      </c>
      <c r="J8142" s="13" t="s">
        <v>126</v>
      </c>
      <c r="K8142" s="17" t="n">
        <v>0</v>
      </c>
      <c r="L8142" s="17" t="n">
        <v>0</v>
      </c>
      <c r="M8142" s="17" t="n">
        <v>0</v>
      </c>
      <c r="N8142" s="12" t="n">
        <v>0</v>
      </c>
      <c r="O8142" s="12" t="n">
        <v>0</v>
      </c>
      <c r="P8142" s="12" t="n">
        <v>0</v>
      </c>
      <c r="Q8142" s="23" t="n">
        <f>M8144/H8142</f>
        <v>0</v>
      </c>
    </row>
    <row r="8143" ht="22.5" customHeight="1">
      <c r="A8143" s="34"/>
      <c r="B8143" s="34"/>
      <c r="C8143" s="13"/>
      <c r="D8143" s="20"/>
      <c r="E8143" s="29"/>
      <c r="F8143" s="20"/>
      <c r="G8143" s="20"/>
      <c r="H8143" s="29"/>
      <c r="I8143" s="20"/>
      <c r="J8143" s="13" t="s">
        <v>127</v>
      </c>
      <c r="K8143" s="17" t="n">
        <v>11</v>
      </c>
      <c r="L8143" s="17" t="n">
        <v>3</v>
      </c>
      <c r="M8143" s="17" t="n">
        <v>0</v>
      </c>
      <c r="N8143" s="12" t="n">
        <v>0</v>
      </c>
      <c r="O8143" s="12" t="n">
        <v>0</v>
      </c>
      <c r="P8143" s="12" t="n">
        <v>0</v>
      </c>
      <c r="Q8143" s="26"/>
    </row>
    <row r="8144" ht="22.5" customHeight="1">
      <c r="A8144" s="34"/>
      <c r="B8144" s="34"/>
      <c r="C8144" s="13"/>
      <c r="D8144" s="20"/>
      <c r="E8144" s="29"/>
      <c r="F8144" s="20"/>
      <c r="G8144" s="20"/>
      <c r="H8144" s="29"/>
      <c r="I8144" s="20"/>
      <c r="J8144" s="13" t="s">
        <v>128</v>
      </c>
      <c r="K8144" s="17" t="n">
        <v>13</v>
      </c>
      <c r="L8144" s="17" t="n">
        <v>3</v>
      </c>
      <c r="M8144" s="17" t="n">
        <v>0</v>
      </c>
      <c r="N8144" s="12" t="n">
        <v>0</v>
      </c>
      <c r="O8144" s="12" t="n">
        <v>0</v>
      </c>
      <c r="P8144" s="12" t="n">
        <v>0</v>
      </c>
      <c r="Q8144" s="26"/>
    </row>
    <row r="8145" ht="22.5" customHeight="1">
      <c r="A8145" s="34"/>
      <c r="B8145" s="34"/>
      <c r="C8145" s="13" t="n">
        <v>11079265</v>
      </c>
      <c r="D8145" s="13" t="s">
        <v>101</v>
      </c>
      <c r="E8145" s="14" t="s">
        <v>11</v>
      </c>
      <c r="F8145" s="13" t="s">
        <v>30</v>
      </c>
      <c r="G8145" s="21" t="n">
        <v>0.3</v>
      </c>
      <c r="H8145" s="14" t="n">
        <v>100</v>
      </c>
      <c r="I8145" s="21" t="n">
        <f>G8145*H8145*7</f>
        <v>210</v>
      </c>
      <c r="J8145" s="13" t="s">
        <v>126</v>
      </c>
      <c r="K8145" s="17" t="n">
        <v>228</v>
      </c>
      <c r="L8145" s="17" t="n">
        <v>8</v>
      </c>
      <c r="M8145" s="17" t="n">
        <v>0</v>
      </c>
      <c r="N8145" s="12" t="n">
        <v>0</v>
      </c>
      <c r="O8145" s="12" t="n">
        <v>0</v>
      </c>
      <c r="P8145" s="12" t="n">
        <v>0.05</v>
      </c>
      <c r="Q8145" s="23" t="n">
        <f>M8147/H8145</f>
        <v>0.01</v>
      </c>
    </row>
    <row r="8146" ht="22.5" customHeight="1">
      <c r="A8146" s="34"/>
      <c r="B8146" s="34"/>
      <c r="C8146" s="13"/>
      <c r="D8146" s="20"/>
      <c r="E8146" s="29"/>
      <c r="F8146" s="20"/>
      <c r="G8146" s="20"/>
      <c r="H8146" s="29"/>
      <c r="I8146" s="20"/>
      <c r="J8146" s="13" t="s">
        <v>127</v>
      </c>
      <c r="K8146" s="17" t="n">
        <v>401</v>
      </c>
      <c r="L8146" s="17" t="n">
        <v>13</v>
      </c>
      <c r="M8146" s="17" t="n">
        <v>0</v>
      </c>
      <c r="N8146" s="12" t="n">
        <v>0.02</v>
      </c>
      <c r="O8146" s="12" t="n">
        <v>0</v>
      </c>
      <c r="P8146" s="12" t="n">
        <v>0.31</v>
      </c>
      <c r="Q8146" s="26"/>
    </row>
    <row r="8147" ht="22.5" customHeight="1">
      <c r="A8147" s="34"/>
      <c r="B8147" s="34"/>
      <c r="C8147" s="13"/>
      <c r="D8147" s="20"/>
      <c r="E8147" s="29"/>
      <c r="F8147" s="20"/>
      <c r="G8147" s="20"/>
      <c r="H8147" s="29"/>
      <c r="I8147" s="20"/>
      <c r="J8147" s="13" t="s">
        <v>128</v>
      </c>
      <c r="K8147" s="17" t="n">
        <v>2030</v>
      </c>
      <c r="L8147" s="15" t="n">
        <v>66</v>
      </c>
      <c r="M8147" s="17" t="n">
        <v>1</v>
      </c>
      <c r="N8147" s="12" t="n">
        <v>0.02</v>
      </c>
      <c r="O8147" s="12" t="n">
        <v>1.03</v>
      </c>
      <c r="P8147" s="12" t="n">
        <v>1.03</v>
      </c>
      <c r="Q8147" s="26"/>
    </row>
    <row r="8148" ht="22.5" customHeight="1">
      <c r="A8148" s="34"/>
      <c r="B8148" s="34"/>
      <c r="C8148" s="13" t="n">
        <v>9535696</v>
      </c>
      <c r="D8148" s="13" t="s">
        <v>97</v>
      </c>
      <c r="E8148" s="14" t="s">
        <v>36</v>
      </c>
      <c r="F8148" s="13" t="s">
        <v>15</v>
      </c>
      <c r="G8148" s="21" t="n">
        <v>0.1</v>
      </c>
      <c r="H8148" s="14" t="n">
        <v>100</v>
      </c>
      <c r="I8148" s="21" t="n">
        <f>G8148*H8148*7</f>
        <v>70</v>
      </c>
      <c r="J8148" s="13" t="s">
        <v>126</v>
      </c>
      <c r="K8148" s="17" t="n">
        <v>458</v>
      </c>
      <c r="L8148" s="17" t="n">
        <v>5</v>
      </c>
      <c r="M8148" s="17" t="n">
        <v>0</v>
      </c>
      <c r="N8148" s="12" t="n">
        <v>0</v>
      </c>
      <c r="O8148" s="12" t="n">
        <v>0</v>
      </c>
      <c r="P8148" s="12" t="n">
        <v>0</v>
      </c>
      <c r="Q8148" s="23" t="n">
        <f>M8150/H8148</f>
        <v>0</v>
      </c>
    </row>
    <row r="8149" ht="22.5" customHeight="1">
      <c r="A8149" s="34"/>
      <c r="B8149" s="34"/>
      <c r="C8149" s="13"/>
      <c r="D8149" s="20"/>
      <c r="E8149" s="29"/>
      <c r="F8149" s="20"/>
      <c r="G8149" s="20"/>
      <c r="H8149" s="29"/>
      <c r="I8149" s="20"/>
      <c r="J8149" s="13" t="s">
        <v>127</v>
      </c>
      <c r="K8149" s="17" t="n">
        <v>18523</v>
      </c>
      <c r="L8149" s="15" t="n">
        <v>1478</v>
      </c>
      <c r="M8149" s="17" t="n">
        <v>0</v>
      </c>
      <c r="N8149" s="12" t="n">
        <v>0</v>
      </c>
      <c r="O8149" s="12" t="n">
        <v>0</v>
      </c>
      <c r="P8149" s="12" t="n">
        <v>0</v>
      </c>
      <c r="Q8149" s="26"/>
    </row>
    <row r="8150" ht="22.5" customHeight="1">
      <c r="A8150" s="34"/>
      <c r="B8150" s="34"/>
      <c r="C8150" s="13"/>
      <c r="D8150" s="20"/>
      <c r="E8150" s="29"/>
      <c r="F8150" s="20"/>
      <c r="G8150" s="20"/>
      <c r="H8150" s="29"/>
      <c r="I8150" s="20"/>
      <c r="J8150" s="13" t="s">
        <v>128</v>
      </c>
      <c r="K8150" s="17" t="n">
        <v>46930</v>
      </c>
      <c r="L8150" s="15" t="n">
        <v>2221</v>
      </c>
      <c r="M8150" s="17" t="n">
        <v>0</v>
      </c>
      <c r="N8150" s="12" t="n">
        <v>0</v>
      </c>
      <c r="O8150" s="12" t="n">
        <v>0</v>
      </c>
      <c r="P8150" s="12" t="n">
        <v>0</v>
      </c>
      <c r="Q8150" s="26"/>
    </row>
    <row r="8151" ht="22.5" customHeight="1">
      <c r="A8151" s="34"/>
      <c r="B8151" s="34"/>
      <c r="C8151" s="13" t="n">
        <v>11690181</v>
      </c>
      <c r="D8151" s="13" t="s">
        <v>76</v>
      </c>
      <c r="E8151" s="14" t="s">
        <v>14</v>
      </c>
      <c r="F8151" s="13" t="s">
        <v>15</v>
      </c>
      <c r="G8151" s="21" t="n">
        <v>0.45</v>
      </c>
      <c r="H8151" s="14" t="n">
        <v>500</v>
      </c>
      <c r="I8151" s="21" t="n">
        <f>G8151*H8151*7</f>
        <v>1575</v>
      </c>
      <c r="J8151" s="13" t="s">
        <v>126</v>
      </c>
      <c r="K8151" s="17" t="n">
        <v>557</v>
      </c>
      <c r="L8151" s="17" t="n">
        <v>1</v>
      </c>
      <c r="M8151" s="17" t="n">
        <v>0</v>
      </c>
      <c r="N8151" s="12" t="n">
        <v>0</v>
      </c>
      <c r="O8151" s="12" t="n">
        <v>0</v>
      </c>
      <c r="P8151" s="12" t="n">
        <v>0</v>
      </c>
      <c r="Q8151" s="23" t="n">
        <f>M8153/H8151</f>
        <v>0.512</v>
      </c>
    </row>
    <row r="8152" ht="22.5" customHeight="1">
      <c r="A8152" s="34"/>
      <c r="B8152" s="34"/>
      <c r="C8152" s="13"/>
      <c r="D8152" s="20"/>
      <c r="E8152" s="29"/>
      <c r="F8152" s="20"/>
      <c r="G8152" s="20"/>
      <c r="H8152" s="29"/>
      <c r="I8152" s="20"/>
      <c r="J8152" s="13" t="s">
        <v>127</v>
      </c>
      <c r="K8152" s="17" t="n">
        <v>27825</v>
      </c>
      <c r="L8152" s="15" t="n">
        <v>1837</v>
      </c>
      <c r="M8152" s="17" t="n">
        <v>100</v>
      </c>
      <c r="N8152" s="12" t="n">
        <v>0.024</v>
      </c>
      <c r="O8152" s="12" t="n">
        <v>0.44</v>
      </c>
      <c r="P8152" s="12" t="n">
        <v>44</v>
      </c>
      <c r="Q8152" s="26"/>
      <c r="R8152" s="4" t="s">
        <v>208</v>
      </c>
    </row>
    <row r="8153" ht="22.5" customHeight="1">
      <c r="A8153" s="34"/>
      <c r="B8153" s="34"/>
      <c r="C8153" s="13"/>
      <c r="D8153" s="20"/>
      <c r="E8153" s="29"/>
      <c r="F8153" s="20"/>
      <c r="G8153" s="20"/>
      <c r="H8153" s="29"/>
      <c r="I8153" s="20"/>
      <c r="J8153" s="13" t="s">
        <v>128</v>
      </c>
      <c r="K8153" s="17" t="n">
        <v>92062</v>
      </c>
      <c r="L8153" s="15" t="n">
        <v>4235</v>
      </c>
      <c r="M8153" s="17" t="n">
        <v>256</v>
      </c>
      <c r="N8153" s="12" t="n">
        <v>0.026</v>
      </c>
      <c r="O8153" s="12" t="n">
        <v>0.43</v>
      </c>
      <c r="P8153" s="12" t="n">
        <v>110.2</v>
      </c>
      <c r="Q8153" s="26"/>
    </row>
    <row r="8154" ht="22.5" customHeight="1">
      <c r="A8154" s="34"/>
      <c r="B8154" s="34"/>
      <c r="C8154" s="13" t="n">
        <v>11836152</v>
      </c>
      <c r="D8154" s="13" t="s">
        <v>73</v>
      </c>
      <c r="E8154" s="14" t="s">
        <v>36</v>
      </c>
      <c r="F8154" s="13" t="s">
        <v>15</v>
      </c>
      <c r="G8154" s="21" t="n">
        <v>0.09</v>
      </c>
      <c r="H8154" s="14" t="n">
        <v>100</v>
      </c>
      <c r="I8154" s="21" t="n">
        <f>G8154*H8154*7</f>
        <v>63</v>
      </c>
      <c r="J8154" s="13" t="s">
        <v>126</v>
      </c>
      <c r="K8154" s="17" t="n">
        <v>55</v>
      </c>
      <c r="L8154" s="15" t="n">
        <v>10</v>
      </c>
      <c r="M8154" s="17" t="n">
        <v>0</v>
      </c>
      <c r="N8154" s="12" t="n">
        <v>0</v>
      </c>
      <c r="O8154" s="12" t="n">
        <v>0</v>
      </c>
      <c r="P8154" s="12" t="n">
        <v>0</v>
      </c>
      <c r="Q8154" s="23" t="n">
        <f>M8156/H8154</f>
        <v>0.01</v>
      </c>
    </row>
    <row r="8155" ht="22.5" customHeight="1">
      <c r="A8155" s="34"/>
      <c r="B8155" s="34"/>
      <c r="C8155" s="13"/>
      <c r="D8155" s="20"/>
      <c r="E8155" s="29"/>
      <c r="F8155" s="20"/>
      <c r="G8155" s="20"/>
      <c r="H8155" s="29"/>
      <c r="I8155" s="20"/>
      <c r="J8155" s="13" t="s">
        <v>127</v>
      </c>
      <c r="K8155" s="17" t="n">
        <v>763</v>
      </c>
      <c r="L8155" s="15" t="n">
        <v>88</v>
      </c>
      <c r="M8155" s="17" t="n">
        <v>0</v>
      </c>
      <c r="N8155" s="12" t="n">
        <v>0</v>
      </c>
      <c r="O8155" s="12" t="n">
        <v>0</v>
      </c>
      <c r="P8155" s="12" t="n">
        <v>0</v>
      </c>
      <c r="Q8155" s="26"/>
    </row>
    <row r="8156" ht="22.5" customHeight="1">
      <c r="A8156" s="34"/>
      <c r="B8156" s="34"/>
      <c r="C8156" s="13"/>
      <c r="D8156" s="20"/>
      <c r="E8156" s="29"/>
      <c r="F8156" s="20"/>
      <c r="G8156" s="20"/>
      <c r="H8156" s="29"/>
      <c r="I8156" s="20"/>
      <c r="J8156" s="13" t="s">
        <v>128</v>
      </c>
      <c r="K8156" s="17" t="n">
        <v>1617</v>
      </c>
      <c r="L8156" s="15" t="n">
        <v>183</v>
      </c>
      <c r="M8156" s="17" t="n">
        <v>1</v>
      </c>
      <c r="N8156" s="12" t="n">
        <v>0</v>
      </c>
      <c r="O8156" s="12" t="n">
        <v>0.09</v>
      </c>
      <c r="P8156" s="12" t="n">
        <v>0.09</v>
      </c>
      <c r="Q8156" s="26"/>
    </row>
    <row r="8157" ht="22.5" customHeight="1">
      <c r="A8157" s="34"/>
      <c r="B8157" s="34"/>
      <c r="C8157" s="13" t="n">
        <v>11862336</v>
      </c>
      <c r="D8157" s="13" t="s">
        <v>69</v>
      </c>
      <c r="E8157" s="14" t="s">
        <v>42</v>
      </c>
      <c r="F8157" s="13" t="s">
        <v>15</v>
      </c>
      <c r="G8157" s="21" t="n">
        <v>0.1</v>
      </c>
      <c r="H8157" s="14" t="n">
        <v>100</v>
      </c>
      <c r="I8157" s="21" t="n">
        <f>G8157*H8157*7</f>
        <v>70</v>
      </c>
      <c r="J8157" s="13" t="s">
        <v>126</v>
      </c>
      <c r="K8157" s="17" t="n">
        <v>4</v>
      </c>
      <c r="L8157" s="17" t="n">
        <v>2</v>
      </c>
      <c r="M8157" s="17" t="n">
        <v>0</v>
      </c>
      <c r="N8157" s="12" t="n">
        <v>0</v>
      </c>
      <c r="O8157" s="12" t="n">
        <v>0</v>
      </c>
      <c r="P8157" s="12" t="n">
        <v>0</v>
      </c>
      <c r="Q8157" s="23" t="n">
        <f>M8159/H8157</f>
        <v>0</v>
      </c>
    </row>
    <row r="8158" ht="22.5" customHeight="1">
      <c r="A8158" s="34"/>
      <c r="B8158" s="34"/>
      <c r="C8158" s="13"/>
      <c r="D8158" s="20"/>
      <c r="E8158" s="29"/>
      <c r="F8158" s="20"/>
      <c r="G8158" s="20"/>
      <c r="H8158" s="29"/>
      <c r="I8158" s="20"/>
      <c r="J8158" s="13" t="s">
        <v>127</v>
      </c>
      <c r="K8158" s="17" t="n">
        <v>396</v>
      </c>
      <c r="L8158" s="15" t="n">
        <v>155</v>
      </c>
      <c r="M8158" s="17" t="n">
        <v>0</v>
      </c>
      <c r="N8158" s="12" t="n">
        <v>0</v>
      </c>
      <c r="O8158" s="12" t="n">
        <v>0</v>
      </c>
      <c r="P8158" s="12" t="n">
        <v>0</v>
      </c>
      <c r="Q8158" s="26"/>
    </row>
    <row r="8159" ht="22.5" customHeight="1">
      <c r="A8159" s="34"/>
      <c r="B8159" s="34"/>
      <c r="C8159" s="13"/>
      <c r="D8159" s="20"/>
      <c r="E8159" s="29"/>
      <c r="F8159" s="20"/>
      <c r="G8159" s="20"/>
      <c r="H8159" s="29"/>
      <c r="I8159" s="20"/>
      <c r="J8159" s="13" t="s">
        <v>128</v>
      </c>
      <c r="K8159" s="17" t="n">
        <v>682</v>
      </c>
      <c r="L8159" s="15" t="n">
        <v>221</v>
      </c>
      <c r="M8159" s="17" t="n">
        <v>0</v>
      </c>
      <c r="N8159" s="12" t="n">
        <v>0</v>
      </c>
      <c r="O8159" s="12" t="n">
        <v>0</v>
      </c>
      <c r="P8159" s="12" t="n">
        <v>0</v>
      </c>
      <c r="Q8159" s="26"/>
    </row>
    <row r="8160" ht="22.5" customHeight="1">
      <c r="A8160" s="34"/>
      <c r="B8160" s="34"/>
      <c r="C8160" s="13" t="n">
        <v>11924259</v>
      </c>
      <c r="D8160" s="13" t="s">
        <v>77</v>
      </c>
      <c r="E8160" s="14" t="s">
        <v>36</v>
      </c>
      <c r="F8160" s="13" t="s">
        <v>15</v>
      </c>
      <c r="G8160" s="21" t="n">
        <v>0.12</v>
      </c>
      <c r="H8160" s="14" t="n">
        <v>200</v>
      </c>
      <c r="I8160" s="21" t="n">
        <f>G8160*H8160*7</f>
        <v>168</v>
      </c>
      <c r="J8160" s="13" t="s">
        <v>126</v>
      </c>
      <c r="K8160" s="17" t="s">
        <v>149</v>
      </c>
      <c r="L8160" s="15"/>
      <c r="M8160" s="17"/>
      <c r="N8160" s="12"/>
      <c r="O8160" s="12"/>
      <c r="P8160" s="12"/>
      <c r="Q8160" s="23" t="n">
        <f>M8162/H8160</f>
        <v>0.09</v>
      </c>
    </row>
    <row r="8161" ht="22.5" customHeight="1">
      <c r="A8161" s="34"/>
      <c r="B8161" s="34"/>
      <c r="C8161" s="13"/>
      <c r="D8161" s="20"/>
      <c r="E8161" s="29"/>
      <c r="F8161" s="20"/>
      <c r="G8161" s="20"/>
      <c r="H8161" s="29"/>
      <c r="I8161" s="20"/>
      <c r="J8161" s="13" t="s">
        <v>127</v>
      </c>
      <c r="K8161" s="17" t="n">
        <v>0</v>
      </c>
      <c r="L8161" s="15" t="n">
        <v>0</v>
      </c>
      <c r="M8161" s="17" t="n">
        <v>0</v>
      </c>
      <c r="N8161" s="12" t="n">
        <v>0</v>
      </c>
      <c r="O8161" s="12" t="n">
        <v>0</v>
      </c>
      <c r="P8161" s="12" t="n">
        <v>0</v>
      </c>
      <c r="Q8161" s="26"/>
    </row>
    <row r="8162" ht="22.5" customHeight="1">
      <c r="A8162" s="34"/>
      <c r="B8162" s="34"/>
      <c r="C8162" s="13"/>
      <c r="D8162" s="20"/>
      <c r="E8162" s="29"/>
      <c r="F8162" s="20"/>
      <c r="G8162" s="20"/>
      <c r="H8162" s="29"/>
      <c r="I8162" s="20"/>
      <c r="J8162" s="13" t="s">
        <v>128</v>
      </c>
      <c r="K8162" s="17" t="n">
        <v>41330</v>
      </c>
      <c r="L8162" s="15" t="n">
        <v>13040</v>
      </c>
      <c r="M8162" s="17" t="n">
        <v>18</v>
      </c>
      <c r="N8162" s="12" t="n">
        <v>0</v>
      </c>
      <c r="O8162" s="12" t="n">
        <v>0.113</v>
      </c>
      <c r="P8162" s="12" t="n">
        <v>2.04</v>
      </c>
      <c r="Q8162" s="26"/>
    </row>
    <row r="8163" ht="22.5" customHeight="1">
      <c r="A8163" s="34"/>
      <c r="B8163" s="34"/>
      <c r="C8163" s="13" t="n">
        <v>11924419</v>
      </c>
      <c r="D8163" s="13" t="s">
        <v>77</v>
      </c>
      <c r="E8163" s="14" t="s">
        <v>36</v>
      </c>
      <c r="F8163" s="13" t="s">
        <v>26</v>
      </c>
      <c r="G8163" s="21" t="n">
        <v>0.12</v>
      </c>
      <c r="H8163" s="14" t="n">
        <v>100</v>
      </c>
      <c r="I8163" s="21" t="n">
        <f>G8163*H8163*7</f>
        <v>84</v>
      </c>
      <c r="J8163" s="13" t="s">
        <v>126</v>
      </c>
      <c r="K8163" s="17" t="s">
        <v>149</v>
      </c>
      <c r="L8163" s="15"/>
      <c r="M8163" s="17"/>
      <c r="N8163" s="12"/>
      <c r="O8163" s="12"/>
      <c r="P8163" s="12"/>
      <c r="Q8163" s="23" t="n">
        <f>M8165/H8163</f>
        <v>0.3</v>
      </c>
    </row>
    <row r="8164" ht="22.5" customHeight="1">
      <c r="A8164" s="34"/>
      <c r="B8164" s="34"/>
      <c r="C8164" s="13"/>
      <c r="D8164" s="20"/>
      <c r="E8164" s="29"/>
      <c r="F8164" s="20"/>
      <c r="G8164" s="20"/>
      <c r="H8164" s="29"/>
      <c r="I8164" s="20"/>
      <c r="J8164" s="13" t="s">
        <v>127</v>
      </c>
      <c r="K8164" s="17" t="n">
        <v>104616</v>
      </c>
      <c r="L8164" s="15" t="n">
        <v>450</v>
      </c>
      <c r="M8164" s="17" t="n">
        <v>5</v>
      </c>
      <c r="N8164" s="12" t="n">
        <v>0</v>
      </c>
      <c r="O8164" s="12" t="n">
        <v>0.14</v>
      </c>
      <c r="P8164" s="12" t="n">
        <v>0.69</v>
      </c>
      <c r="Q8164" s="26"/>
    </row>
    <row r="8165" ht="22.5" customHeight="1">
      <c r="A8165" s="34"/>
      <c r="B8165" s="34"/>
      <c r="C8165" s="13"/>
      <c r="D8165" s="20"/>
      <c r="E8165" s="29"/>
      <c r="F8165" s="20"/>
      <c r="G8165" s="20"/>
      <c r="H8165" s="29"/>
      <c r="I8165" s="20"/>
      <c r="J8165" s="13" t="s">
        <v>128</v>
      </c>
      <c r="K8165" s="17" t="n">
        <v>289565</v>
      </c>
      <c r="L8165" s="15" t="n">
        <v>1419</v>
      </c>
      <c r="M8165" s="17" t="n">
        <v>30</v>
      </c>
      <c r="N8165" s="12" t="n">
        <v>0</v>
      </c>
      <c r="O8165" s="12" t="n">
        <v>0.06</v>
      </c>
      <c r="P8165" s="12" t="n">
        <v>1.74</v>
      </c>
      <c r="Q8165" s="26"/>
    </row>
    <row r="8166" ht="22.5" customHeight="1">
      <c r="A8166" s="34"/>
      <c r="B8166" s="76" t="s">
        <v>138</v>
      </c>
      <c r="C8166" s="13" t="n">
        <v>6395488</v>
      </c>
      <c r="D8166" s="13" t="s">
        <v>39</v>
      </c>
      <c r="E8166" s="14" t="s">
        <v>14</v>
      </c>
      <c r="F8166" s="13" t="s">
        <v>15</v>
      </c>
      <c r="G8166" s="21" t="n">
        <v>0.3</v>
      </c>
      <c r="H8166" s="13" t="n">
        <v>200</v>
      </c>
      <c r="I8166" s="21" t="n">
        <f>G8166*H8166*7</f>
        <v>420</v>
      </c>
      <c r="J8166" s="13" t="s">
        <v>126</v>
      </c>
      <c r="K8166" s="15" t="n">
        <v>18</v>
      </c>
      <c r="L8166" s="15" t="n">
        <v>4</v>
      </c>
      <c r="M8166" s="16" t="n">
        <v>1</v>
      </c>
      <c r="N8166" s="12" t="n">
        <v>0.075</v>
      </c>
      <c r="O8166" s="12" t="n">
        <v>0.3</v>
      </c>
      <c r="P8166" s="12" t="n">
        <v>0.3</v>
      </c>
      <c r="Q8166" s="23" t="n">
        <f>M8168/H8166</f>
        <v>1</v>
      </c>
    </row>
    <row r="8167" ht="22.5" customHeight="1">
      <c r="A8167" s="34"/>
      <c r="B8167" s="34"/>
      <c r="C8167" s="13"/>
      <c r="D8167" s="20"/>
      <c r="E8167" s="29"/>
      <c r="F8167" s="20"/>
      <c r="G8167" s="20"/>
      <c r="H8167" s="20"/>
      <c r="I8167" s="20"/>
      <c r="J8167" s="13" t="s">
        <v>127</v>
      </c>
      <c r="K8167" s="15" t="n">
        <v>55273</v>
      </c>
      <c r="L8167" s="15" t="n">
        <v>22851</v>
      </c>
      <c r="M8167" s="11" t="n">
        <v>200</v>
      </c>
      <c r="N8167" s="12" t="n">
        <v>0.003</v>
      </c>
      <c r="O8167" s="12" t="n">
        <v>0.3</v>
      </c>
      <c r="P8167" s="12" t="n">
        <v>60</v>
      </c>
      <c r="Q8167" s="26"/>
    </row>
    <row r="8168" ht="22.5" customHeight="1">
      <c r="A8168" s="34"/>
      <c r="B8168" s="34"/>
      <c r="C8168" s="13"/>
      <c r="D8168" s="20"/>
      <c r="E8168" s="29"/>
      <c r="F8168" s="20"/>
      <c r="G8168" s="20"/>
      <c r="H8168" s="20"/>
      <c r="I8168" s="20"/>
      <c r="J8168" s="13" t="s">
        <v>128</v>
      </c>
      <c r="K8168" s="15" t="n">
        <v>65936</v>
      </c>
      <c r="L8168" s="15" t="n">
        <v>26677</v>
      </c>
      <c r="M8168" s="11" t="n">
        <v>200</v>
      </c>
      <c r="N8168" s="12" t="n">
        <v>0.003</v>
      </c>
      <c r="O8168" s="12" t="n">
        <v>0.3</v>
      </c>
      <c r="P8168" s="12" t="n">
        <v>60</v>
      </c>
      <c r="Q8168" s="26"/>
    </row>
    <row r="8169" ht="22.5" customHeight="1">
      <c r="A8169" s="34"/>
      <c r="B8169" s="34"/>
      <c r="C8169" s="13" t="n">
        <v>8291713</v>
      </c>
      <c r="D8169" s="13" t="s">
        <v>40</v>
      </c>
      <c r="E8169" s="14" t="s">
        <v>14</v>
      </c>
      <c r="F8169" s="13" t="s">
        <v>15</v>
      </c>
      <c r="G8169" s="21" t="n">
        <v>0.14</v>
      </c>
      <c r="H8169" s="13" t="n">
        <v>2000</v>
      </c>
      <c r="I8169" s="21" t="n">
        <f>G8169*H8169*7</f>
        <v>1960</v>
      </c>
      <c r="J8169" s="13" t="s">
        <v>126</v>
      </c>
      <c r="K8169" s="15" t="n">
        <v>88</v>
      </c>
      <c r="L8169" s="15" t="n">
        <v>26</v>
      </c>
      <c r="M8169" s="16" t="n">
        <v>3</v>
      </c>
      <c r="N8169" s="12" t="n">
        <v>0.016</v>
      </c>
      <c r="O8169" s="12" t="n">
        <v>0.14</v>
      </c>
      <c r="P8169" s="12" t="n">
        <v>0.42</v>
      </c>
      <c r="Q8169" s="23" t="n">
        <f>M8171/H8169</f>
        <v>0.75</v>
      </c>
    </row>
    <row r="8170" ht="22.5" customHeight="1">
      <c r="A8170" s="34"/>
      <c r="B8170" s="34"/>
      <c r="C8170" s="13"/>
      <c r="D8170" s="20"/>
      <c r="E8170" s="29"/>
      <c r="F8170" s="20"/>
      <c r="G8170" s="20"/>
      <c r="H8170" s="20"/>
      <c r="I8170" s="20"/>
      <c r="J8170" s="13" t="s">
        <v>127</v>
      </c>
      <c r="K8170" s="15" t="n">
        <v>30677</v>
      </c>
      <c r="L8170" s="15" t="n">
        <v>8454</v>
      </c>
      <c r="M8170" s="15" t="n">
        <v>424</v>
      </c>
      <c r="N8170" s="12" t="n">
        <v>0.007</v>
      </c>
      <c r="O8170" s="12" t="n">
        <v>0.14</v>
      </c>
      <c r="P8170" s="12" t="n">
        <v>59.36</v>
      </c>
      <c r="Q8170" s="26"/>
    </row>
    <row r="8171" ht="22.5" customHeight="1">
      <c r="A8171" s="34"/>
      <c r="B8171" s="34"/>
      <c r="C8171" s="13"/>
      <c r="D8171" s="20"/>
      <c r="E8171" s="29"/>
      <c r="F8171" s="20"/>
      <c r="G8171" s="20"/>
      <c r="H8171" s="20"/>
      <c r="I8171" s="20"/>
      <c r="J8171" s="13" t="s">
        <v>128</v>
      </c>
      <c r="K8171" s="15" t="n">
        <v>99704</v>
      </c>
      <c r="L8171" s="15" t="n">
        <v>31341</v>
      </c>
      <c r="M8171" s="15" t="n">
        <v>1500</v>
      </c>
      <c r="N8171" s="12" t="n">
        <v>0.007</v>
      </c>
      <c r="O8171" s="12" t="n">
        <v>0.14</v>
      </c>
      <c r="P8171" s="12" t="n">
        <v>210</v>
      </c>
      <c r="Q8171" s="26"/>
    </row>
    <row r="8172" ht="22.5" customHeight="1">
      <c r="A8172" s="34"/>
      <c r="B8172" s="34"/>
      <c r="C8172" s="13" t="n">
        <v>8566541</v>
      </c>
      <c r="D8172" s="13" t="s">
        <v>79</v>
      </c>
      <c r="E8172" s="14" t="s">
        <v>14</v>
      </c>
      <c r="F8172" s="13" t="s">
        <v>26</v>
      </c>
      <c r="G8172" s="21" t="n">
        <v>0.13</v>
      </c>
      <c r="H8172" s="13" t="n">
        <v>500</v>
      </c>
      <c r="I8172" s="21" t="n">
        <f>G8172*H8172*7</f>
        <v>455</v>
      </c>
      <c r="J8172" s="13" t="s">
        <v>126</v>
      </c>
      <c r="K8172" s="15" t="n">
        <v>2612</v>
      </c>
      <c r="L8172" s="15" t="n">
        <v>62</v>
      </c>
      <c r="M8172" s="16" t="n">
        <v>0</v>
      </c>
      <c r="N8172" s="12" t="n">
        <v>0</v>
      </c>
      <c r="O8172" s="12" t="n">
        <v>0</v>
      </c>
      <c r="P8172" s="12" t="n">
        <v>0.21</v>
      </c>
      <c r="Q8172" s="23" t="n">
        <f>M8174/H8172</f>
        <v>0.558</v>
      </c>
    </row>
    <row r="8173" ht="22.5" customHeight="1">
      <c r="A8173" s="34"/>
      <c r="B8173" s="34"/>
      <c r="C8173" s="13"/>
      <c r="D8173" s="20"/>
      <c r="E8173" s="29"/>
      <c r="F8173" s="20"/>
      <c r="G8173" s="20"/>
      <c r="H8173" s="20"/>
      <c r="I8173" s="20"/>
      <c r="J8173" s="13" t="s">
        <v>127</v>
      </c>
      <c r="K8173" s="15" t="n">
        <v>290967</v>
      </c>
      <c r="L8173" s="15" t="n">
        <v>2068</v>
      </c>
      <c r="M8173" s="16" t="n">
        <v>83</v>
      </c>
      <c r="N8173" s="12" t="n">
        <v>0.02</v>
      </c>
      <c r="O8173" s="12" t="n">
        <v>0.5</v>
      </c>
      <c r="P8173" s="12" t="n">
        <v>41.16</v>
      </c>
      <c r="Q8173" s="26"/>
    </row>
    <row r="8174" ht="22.5" customHeight="1">
      <c r="A8174" s="34"/>
      <c r="B8174" s="34"/>
      <c r="C8174" s="13"/>
      <c r="D8174" s="20"/>
      <c r="E8174" s="29"/>
      <c r="F8174" s="20"/>
      <c r="G8174" s="20"/>
      <c r="H8174" s="20"/>
      <c r="I8174" s="20"/>
      <c r="J8174" s="13" t="s">
        <v>128</v>
      </c>
      <c r="K8174" s="15" t="n">
        <v>380411</v>
      </c>
      <c r="L8174" s="15" t="n">
        <v>2842</v>
      </c>
      <c r="M8174" s="15" t="n">
        <v>279</v>
      </c>
      <c r="N8174" s="12" t="n">
        <v>0.02</v>
      </c>
      <c r="O8174" s="12" t="n">
        <v>0.21</v>
      </c>
      <c r="P8174" s="12" t="n">
        <v>58.46</v>
      </c>
      <c r="Q8174" s="26"/>
    </row>
    <row r="8175" ht="22.5" customHeight="1">
      <c r="A8175" s="34"/>
      <c r="B8175" s="34"/>
      <c r="C8175" s="13" t="n">
        <v>8566084</v>
      </c>
      <c r="D8175" s="13" t="s">
        <v>80</v>
      </c>
      <c r="E8175" s="14" t="s">
        <v>42</v>
      </c>
      <c r="F8175" s="13" t="s">
        <v>15</v>
      </c>
      <c r="G8175" s="21" t="n">
        <v>0.12</v>
      </c>
      <c r="H8175" s="13" t="n">
        <v>100</v>
      </c>
      <c r="I8175" s="21" t="n">
        <f>G8175*H8175*7</f>
        <v>84</v>
      </c>
      <c r="J8175" s="13" t="s">
        <v>126</v>
      </c>
      <c r="K8175" s="15" t="n">
        <v>7604</v>
      </c>
      <c r="L8175" s="15" t="n">
        <v>2435</v>
      </c>
      <c r="M8175" s="16" t="n">
        <v>72</v>
      </c>
      <c r="N8175" s="12" t="n">
        <v>0.004</v>
      </c>
      <c r="O8175" s="12" t="n">
        <v>0.12</v>
      </c>
      <c r="P8175" s="12" t="n">
        <v>8.64</v>
      </c>
      <c r="Q8175" s="23" t="n">
        <f>M8177/H8175</f>
        <v>1</v>
      </c>
    </row>
    <row r="8176" ht="22.5" customHeight="1">
      <c r="A8176" s="34"/>
      <c r="B8176" s="34"/>
      <c r="C8176" s="13"/>
      <c r="D8176" s="20"/>
      <c r="E8176" s="29"/>
      <c r="F8176" s="20"/>
      <c r="G8176" s="20"/>
      <c r="H8176" s="20"/>
      <c r="I8176" s="20"/>
      <c r="J8176" s="13" t="s">
        <v>127</v>
      </c>
      <c r="K8176" s="15" t="n">
        <v>22789</v>
      </c>
      <c r="L8176" s="15" t="n">
        <v>5269</v>
      </c>
      <c r="M8176" s="16" t="n">
        <v>100</v>
      </c>
      <c r="N8176" s="12" t="n">
        <v>0.002</v>
      </c>
      <c r="O8176" s="12" t="n">
        <v>0.12</v>
      </c>
      <c r="P8176" s="12" t="n">
        <v>12</v>
      </c>
      <c r="Q8176" s="26"/>
    </row>
    <row r="8177" ht="22.5" customHeight="1">
      <c r="A8177" s="34"/>
      <c r="B8177" s="34"/>
      <c r="C8177" s="13"/>
      <c r="D8177" s="20"/>
      <c r="E8177" s="29"/>
      <c r="F8177" s="20"/>
      <c r="G8177" s="20"/>
      <c r="H8177" s="20"/>
      <c r="I8177" s="20"/>
      <c r="J8177" s="13" t="s">
        <v>128</v>
      </c>
      <c r="K8177" s="15" t="n">
        <v>105139</v>
      </c>
      <c r="L8177" s="15" t="n">
        <v>24085</v>
      </c>
      <c r="M8177" s="16" t="n">
        <v>100</v>
      </c>
      <c r="N8177" s="12" t="n">
        <v>0.001</v>
      </c>
      <c r="O8177" s="12" t="n">
        <v>0.12</v>
      </c>
      <c r="P8177" s="12" t="n">
        <v>12</v>
      </c>
      <c r="Q8177" s="26"/>
    </row>
    <row r="8178" ht="22.5" customHeight="1">
      <c r="A8178" s="34"/>
      <c r="B8178" s="34"/>
      <c r="C8178" s="13" t="n">
        <v>2937658</v>
      </c>
      <c r="D8178" s="13" t="s">
        <v>81</v>
      </c>
      <c r="E8178" s="14" t="s">
        <v>14</v>
      </c>
      <c r="F8178" s="13" t="s">
        <v>15</v>
      </c>
      <c r="G8178" s="21" t="n">
        <v>0.15</v>
      </c>
      <c r="H8178" s="13" t="n">
        <v>100</v>
      </c>
      <c r="I8178" s="21" t="n">
        <f>G8178*H8178*7</f>
        <v>105</v>
      </c>
      <c r="J8178" s="13" t="s">
        <v>126</v>
      </c>
      <c r="K8178" s="15" t="s">
        <v>139</v>
      </c>
      <c r="L8178" s="15"/>
      <c r="M8178" s="16"/>
      <c r="N8178" s="12"/>
      <c r="O8178" s="12"/>
      <c r="P8178" s="12"/>
      <c r="Q8178" s="23" t="n">
        <f>M8180/H8178</f>
        <v>1</v>
      </c>
    </row>
    <row r="8179" ht="22.5" customHeight="1">
      <c r="A8179" s="34"/>
      <c r="B8179" s="34"/>
      <c r="C8179" s="13"/>
      <c r="D8179" s="20"/>
      <c r="E8179" s="29"/>
      <c r="F8179" s="20"/>
      <c r="G8179" s="20"/>
      <c r="H8179" s="20"/>
      <c r="I8179" s="20"/>
      <c r="J8179" s="13" t="s">
        <v>127</v>
      </c>
      <c r="K8179" s="15" t="n">
        <v>5648</v>
      </c>
      <c r="L8179" s="15" t="n">
        <v>2829</v>
      </c>
      <c r="M8179" s="16" t="n">
        <v>100</v>
      </c>
      <c r="N8179" s="12" t="n">
        <v>0.004</v>
      </c>
      <c r="O8179" s="12" t="n">
        <v>0.123</v>
      </c>
      <c r="P8179" s="12" t="n">
        <v>12.3</v>
      </c>
      <c r="Q8179" s="26"/>
    </row>
    <row r="8180" ht="22.5" customHeight="1">
      <c r="A8180" s="34"/>
      <c r="B8180" s="34"/>
      <c r="C8180" s="13"/>
      <c r="D8180" s="20"/>
      <c r="E8180" s="29"/>
      <c r="F8180" s="20"/>
      <c r="G8180" s="20"/>
      <c r="H8180" s="20"/>
      <c r="I8180" s="20"/>
      <c r="J8180" s="13" t="s">
        <v>128</v>
      </c>
      <c r="K8180" s="15" t="n">
        <v>5661</v>
      </c>
      <c r="L8180" s="15" t="n">
        <v>2842</v>
      </c>
      <c r="M8180" s="16" t="n">
        <v>100</v>
      </c>
      <c r="N8180" s="12" t="n">
        <v>0.004</v>
      </c>
      <c r="O8180" s="12" t="n">
        <v>0.123</v>
      </c>
      <c r="P8180" s="12" t="n">
        <v>12.3</v>
      </c>
      <c r="Q8180" s="26"/>
    </row>
    <row r="8181" ht="22.5" customHeight="1">
      <c r="A8181" s="34"/>
      <c r="B8181" s="34"/>
      <c r="C8181" s="13" t="n">
        <v>8942077</v>
      </c>
      <c r="D8181" s="13" t="s">
        <v>104</v>
      </c>
      <c r="E8181" s="14" t="s">
        <v>71</v>
      </c>
      <c r="F8181" s="13" t="s">
        <v>15</v>
      </c>
      <c r="G8181" s="21" t="n">
        <v>0.15</v>
      </c>
      <c r="H8181" s="13" t="n">
        <v>200</v>
      </c>
      <c r="I8181" s="21" t="n">
        <f>G8181*H8181*7</f>
        <v>210</v>
      </c>
      <c r="J8181" s="13" t="s">
        <v>126</v>
      </c>
      <c r="K8181" s="15" t="n">
        <v>2100</v>
      </c>
      <c r="L8181" s="15" t="n">
        <v>67</v>
      </c>
      <c r="M8181" s="16" t="n">
        <v>1</v>
      </c>
      <c r="N8181" s="12" t="n">
        <v>0.003</v>
      </c>
      <c r="O8181" s="12" t="n">
        <v>0.2</v>
      </c>
      <c r="P8181" s="12" t="n">
        <v>0.2</v>
      </c>
      <c r="Q8181" s="23" t="n">
        <f>M8183/H8181</f>
        <v>0.02</v>
      </c>
    </row>
    <row r="8182" ht="22.5" customHeight="1">
      <c r="A8182" s="34"/>
      <c r="B8182" s="34"/>
      <c r="C8182" s="13"/>
      <c r="D8182" s="20"/>
      <c r="E8182" s="29"/>
      <c r="F8182" s="20"/>
      <c r="G8182" s="20"/>
      <c r="H8182" s="20"/>
      <c r="I8182" s="20"/>
      <c r="J8182" s="13" t="s">
        <v>127</v>
      </c>
      <c r="K8182" s="15" t="n">
        <v>8252</v>
      </c>
      <c r="L8182" s="15" t="n">
        <v>423</v>
      </c>
      <c r="M8182" s="16" t="n">
        <v>4</v>
      </c>
      <c r="N8182" s="12" t="n">
        <v>0.002</v>
      </c>
      <c r="O8182" s="12" t="n">
        <v>0.2</v>
      </c>
      <c r="P8182" s="12" t="n">
        <v>0.8</v>
      </c>
      <c r="Q8182" s="26"/>
      <c r="R8182" s="4" t="s">
        <v>204</v>
      </c>
    </row>
    <row r="8183" ht="22.5" customHeight="1">
      <c r="A8183" s="34"/>
      <c r="B8183" s="34"/>
      <c r="C8183" s="13"/>
      <c r="D8183" s="20"/>
      <c r="E8183" s="29"/>
      <c r="F8183" s="20"/>
      <c r="G8183" s="20"/>
      <c r="H8183" s="20"/>
      <c r="I8183" s="20"/>
      <c r="J8183" s="13" t="s">
        <v>128</v>
      </c>
      <c r="K8183" s="15" t="n">
        <v>8254</v>
      </c>
      <c r="L8183" s="15" t="n">
        <v>424</v>
      </c>
      <c r="M8183" s="16" t="n">
        <v>4</v>
      </c>
      <c r="N8183" s="12" t="n">
        <v>0.002</v>
      </c>
      <c r="O8183" s="12" t="n">
        <v>0.2</v>
      </c>
      <c r="P8183" s="12" t="n">
        <v>0.8</v>
      </c>
      <c r="Q8183" s="26"/>
    </row>
    <row r="8184" ht="22.5" customHeight="1">
      <c r="A8184" s="34"/>
      <c r="B8184" s="34"/>
      <c r="C8184" s="13" t="n">
        <v>6706444</v>
      </c>
      <c r="D8184" s="13" t="s">
        <v>82</v>
      </c>
      <c r="E8184" s="14" t="s">
        <v>83</v>
      </c>
      <c r="F8184" s="13" t="s">
        <v>12</v>
      </c>
      <c r="G8184" s="21" t="n">
        <v>0.5</v>
      </c>
      <c r="H8184" s="13" t="n">
        <v>100</v>
      </c>
      <c r="I8184" s="21" t="n">
        <f>G8184*H8184*7</f>
        <v>350</v>
      </c>
      <c r="J8184" s="13" t="s">
        <v>126</v>
      </c>
      <c r="K8184" s="15" t="s">
        <v>139</v>
      </c>
      <c r="L8184" s="15"/>
      <c r="M8184" s="16"/>
      <c r="N8184" s="12"/>
      <c r="O8184" s="12"/>
      <c r="P8184" s="12"/>
      <c r="Q8184" s="23" t="n">
        <f>M8186/H8184</f>
        <v>0.09</v>
      </c>
    </row>
    <row r="8185" ht="22.5" customHeight="1">
      <c r="A8185" s="34"/>
      <c r="B8185" s="34"/>
      <c r="C8185" s="13"/>
      <c r="D8185" s="20"/>
      <c r="E8185" s="29"/>
      <c r="F8185" s="20"/>
      <c r="G8185" s="20"/>
      <c r="H8185" s="20"/>
      <c r="I8185" s="20"/>
      <c r="J8185" s="13" t="s">
        <v>127</v>
      </c>
      <c r="K8185" s="15" t="n">
        <v>7444</v>
      </c>
      <c r="L8185" s="15" t="n">
        <v>1203</v>
      </c>
      <c r="M8185" s="16" t="n">
        <v>1</v>
      </c>
      <c r="N8185" s="12" t="n">
        <v>0.001</v>
      </c>
      <c r="O8185" s="12" t="n">
        <v>0.977</v>
      </c>
      <c r="P8185" s="12" t="n">
        <v>0.9772</v>
      </c>
      <c r="Q8185" s="26"/>
    </row>
    <row r="8186" ht="22.5" customHeight="1">
      <c r="A8186" s="34"/>
      <c r="B8186" s="34"/>
      <c r="C8186" s="13"/>
      <c r="D8186" s="20"/>
      <c r="E8186" s="29"/>
      <c r="F8186" s="20"/>
      <c r="G8186" s="20"/>
      <c r="H8186" s="20"/>
      <c r="I8186" s="20"/>
      <c r="J8186" s="13" t="s">
        <v>128</v>
      </c>
      <c r="K8186" s="15" t="n">
        <v>40542</v>
      </c>
      <c r="L8186" s="15" t="n">
        <v>6383</v>
      </c>
      <c r="M8186" s="16" t="n">
        <v>9</v>
      </c>
      <c r="N8186" s="12" t="n">
        <v>0.001</v>
      </c>
      <c r="O8186" s="12" t="n">
        <v>0.659</v>
      </c>
      <c r="P8186" s="12" t="n">
        <v>5.9345</v>
      </c>
      <c r="Q8186" s="26"/>
    </row>
    <row r="8187" ht="22.5" customHeight="1">
      <c r="A8187" s="34"/>
      <c r="B8187" s="34"/>
      <c r="C8187" s="13" t="n">
        <v>5963354</v>
      </c>
      <c r="D8187" s="13" t="s">
        <v>82</v>
      </c>
      <c r="E8187" s="14" t="s">
        <v>83</v>
      </c>
      <c r="F8187" s="13" t="s">
        <v>15</v>
      </c>
      <c r="G8187" s="21" t="n">
        <v>0.55</v>
      </c>
      <c r="H8187" s="13" t="n">
        <v>500</v>
      </c>
      <c r="I8187" s="21" t="n">
        <f>G8187*H8187*7</f>
        <v>1925</v>
      </c>
      <c r="J8187" s="13" t="s">
        <v>126</v>
      </c>
      <c r="K8187" s="15" t="s">
        <v>139</v>
      </c>
      <c r="L8187" s="15"/>
      <c r="M8187" s="16"/>
      <c r="N8187" s="12"/>
      <c r="O8187" s="12"/>
      <c r="P8187" s="12"/>
      <c r="Q8187" s="23" t="n">
        <f>M8189/H8187</f>
        <v>0.656</v>
      </c>
    </row>
    <row r="8188" ht="22.5" customHeight="1">
      <c r="A8188" s="34"/>
      <c r="B8188" s="34"/>
      <c r="C8188" s="13"/>
      <c r="D8188" s="20"/>
      <c r="E8188" s="29"/>
      <c r="F8188" s="20"/>
      <c r="G8188" s="20"/>
      <c r="H8188" s="20"/>
      <c r="I8188" s="20"/>
      <c r="J8188" s="13" t="s">
        <v>127</v>
      </c>
      <c r="K8188" s="15" t="n">
        <v>105820</v>
      </c>
      <c r="L8188" s="15" t="n">
        <v>25628</v>
      </c>
      <c r="M8188" s="16" t="n">
        <v>103</v>
      </c>
      <c r="N8188" s="12" t="n">
        <v>0.002</v>
      </c>
      <c r="O8188" s="12" t="n">
        <v>0.576</v>
      </c>
      <c r="P8188" s="12" t="n">
        <v>59.314</v>
      </c>
      <c r="Q8188" s="26"/>
    </row>
    <row r="8189" ht="22.5" customHeight="1">
      <c r="A8189" s="34"/>
      <c r="B8189" s="34"/>
      <c r="C8189" s="13"/>
      <c r="D8189" s="20"/>
      <c r="E8189" s="29"/>
      <c r="F8189" s="20"/>
      <c r="G8189" s="20"/>
      <c r="H8189" s="20"/>
      <c r="I8189" s="20"/>
      <c r="J8189" s="13" t="s">
        <v>128</v>
      </c>
      <c r="K8189" s="15" t="n">
        <v>259471</v>
      </c>
      <c r="L8189" s="15" t="n">
        <v>69563</v>
      </c>
      <c r="M8189" s="16" t="n">
        <v>328</v>
      </c>
      <c r="N8189" s="12" t="n">
        <v>0.003</v>
      </c>
      <c r="O8189" s="12" t="n">
        <v>0.578</v>
      </c>
      <c r="P8189" s="12" t="n">
        <v>189.694</v>
      </c>
      <c r="Q8189" s="26"/>
    </row>
    <row r="8190" ht="22.5" customHeight="1">
      <c r="A8190" s="34"/>
      <c r="B8190" s="34"/>
      <c r="C8190" s="13" t="n">
        <v>9686529</v>
      </c>
      <c r="D8190" s="13" t="s">
        <v>82</v>
      </c>
      <c r="E8190" s="14" t="s">
        <v>84</v>
      </c>
      <c r="F8190" s="13" t="s">
        <v>15</v>
      </c>
      <c r="G8190" s="21" t="n">
        <v>0.4</v>
      </c>
      <c r="H8190" s="13" t="n">
        <v>200</v>
      </c>
      <c r="I8190" s="21" t="n">
        <f>G8190*H8190*7</f>
        <v>560</v>
      </c>
      <c r="J8190" s="13" t="s">
        <v>126</v>
      </c>
      <c r="K8190" s="15" t="s">
        <v>139</v>
      </c>
      <c r="L8190" s="15"/>
      <c r="M8190" s="16"/>
      <c r="N8190" s="12"/>
      <c r="O8190" s="12"/>
      <c r="P8190" s="12"/>
      <c r="Q8190" s="23" t="n">
        <f>M8192/H8190</f>
        <v>0.175</v>
      </c>
    </row>
    <row r="8191" ht="22.5" customHeight="1">
      <c r="A8191" s="34"/>
      <c r="B8191" s="34"/>
      <c r="C8191" s="13"/>
      <c r="D8191" s="20"/>
      <c r="E8191" s="29"/>
      <c r="F8191" s="20"/>
      <c r="G8191" s="20"/>
      <c r="H8191" s="20"/>
      <c r="I8191" s="20"/>
      <c r="J8191" s="13" t="s">
        <v>127</v>
      </c>
      <c r="K8191" s="15" t="n">
        <v>19380</v>
      </c>
      <c r="L8191" s="15" t="n">
        <v>7053</v>
      </c>
      <c r="M8191" s="16" t="n">
        <v>17</v>
      </c>
      <c r="N8191" s="12" t="n">
        <v>0.001</v>
      </c>
      <c r="O8191" s="12" t="n">
        <v>0.5</v>
      </c>
      <c r="P8191" s="12" t="n">
        <v>8.5</v>
      </c>
      <c r="Q8191" s="26"/>
    </row>
    <row r="8192" ht="22.5" customHeight="1">
      <c r="A8192" s="34"/>
      <c r="B8192" s="34"/>
      <c r="C8192" s="13"/>
      <c r="D8192" s="20"/>
      <c r="E8192" s="29"/>
      <c r="F8192" s="20"/>
      <c r="G8192" s="20"/>
      <c r="H8192" s="20"/>
      <c r="I8192" s="20"/>
      <c r="J8192" s="13" t="s">
        <v>128</v>
      </c>
      <c r="K8192" s="15" t="n">
        <v>42966</v>
      </c>
      <c r="L8192" s="15" t="n">
        <v>13527</v>
      </c>
      <c r="M8192" s="16" t="n">
        <v>35</v>
      </c>
      <c r="N8192" s="12" t="n">
        <v>0.001</v>
      </c>
      <c r="O8192" s="12" t="n">
        <v>0.5</v>
      </c>
      <c r="P8192" s="12" t="n">
        <v>17.5</v>
      </c>
      <c r="Q8192" s="26"/>
    </row>
    <row r="8193" ht="22.5" customHeight="1">
      <c r="A8193" s="34"/>
      <c r="B8193" s="34"/>
      <c r="C8193" s="13" t="n">
        <v>5963400</v>
      </c>
      <c r="D8193" s="13" t="s">
        <v>82</v>
      </c>
      <c r="E8193" s="14" t="s">
        <v>85</v>
      </c>
      <c r="F8193" s="13" t="s">
        <v>15</v>
      </c>
      <c r="G8193" s="21" t="n">
        <v>0.4</v>
      </c>
      <c r="H8193" s="13" t="n">
        <v>300</v>
      </c>
      <c r="I8193" s="21" t="n">
        <f>G8193*H8193*7</f>
        <v>840</v>
      </c>
      <c r="J8193" s="13" t="s">
        <v>126</v>
      </c>
      <c r="K8193" s="15" t="s">
        <v>139</v>
      </c>
      <c r="L8193" s="15"/>
      <c r="M8193" s="16"/>
      <c r="N8193" s="12"/>
      <c r="O8193" s="12"/>
      <c r="P8193" s="12"/>
      <c r="Q8193" s="23" t="n">
        <f>M8195/H8193</f>
        <v>0.823333333333333</v>
      </c>
    </row>
    <row r="8194" ht="22.5" customHeight="1">
      <c r="A8194" s="34"/>
      <c r="B8194" s="34"/>
      <c r="C8194" s="13"/>
      <c r="D8194" s="20"/>
      <c r="E8194" s="29"/>
      <c r="F8194" s="20"/>
      <c r="G8194" s="28"/>
      <c r="H8194" s="20"/>
      <c r="I8194" s="20"/>
      <c r="J8194" s="13" t="s">
        <v>127</v>
      </c>
      <c r="K8194" s="15" t="n">
        <v>59388</v>
      </c>
      <c r="L8194" s="15" t="n">
        <v>20870</v>
      </c>
      <c r="M8194" s="16" t="n">
        <v>119</v>
      </c>
      <c r="N8194" s="12" t="n">
        <v>0.003</v>
      </c>
      <c r="O8194" s="12" t="n">
        <v>0.481</v>
      </c>
      <c r="P8194" s="12" t="n">
        <v>57.28</v>
      </c>
      <c r="Q8194" s="26"/>
    </row>
    <row r="8195" ht="22.5" customHeight="1">
      <c r="A8195" s="34"/>
      <c r="B8195" s="34"/>
      <c r="C8195" s="13"/>
      <c r="D8195" s="20"/>
      <c r="E8195" s="29"/>
      <c r="F8195" s="20"/>
      <c r="G8195" s="28"/>
      <c r="H8195" s="20"/>
      <c r="I8195" s="20"/>
      <c r="J8195" s="13" t="s">
        <v>128</v>
      </c>
      <c r="K8195" s="15" t="n">
        <v>135892</v>
      </c>
      <c r="L8195" s="15" t="n">
        <v>44441</v>
      </c>
      <c r="M8195" s="16" t="n">
        <v>247</v>
      </c>
      <c r="N8195" s="12" t="n">
        <v>0.003</v>
      </c>
      <c r="O8195" s="12" t="n">
        <v>0.48</v>
      </c>
      <c r="P8195" s="12" t="n">
        <v>118.49</v>
      </c>
      <c r="Q8195" s="26"/>
    </row>
    <row r="8196" ht="22.5" customHeight="1">
      <c r="A8196" s="34"/>
      <c r="B8196" s="34"/>
      <c r="C8196" s="13" t="n">
        <v>10080665</v>
      </c>
      <c r="D8196" s="13" t="s">
        <v>82</v>
      </c>
      <c r="E8196" s="14" t="s">
        <v>86</v>
      </c>
      <c r="F8196" s="13" t="s">
        <v>15</v>
      </c>
      <c r="G8196" s="21" t="n">
        <v>0.38</v>
      </c>
      <c r="H8196" s="13" t="n">
        <v>40</v>
      </c>
      <c r="I8196" s="21" t="n">
        <f>G8196*H8196*7</f>
        <v>106.4</v>
      </c>
      <c r="J8196" s="13" t="s">
        <v>126</v>
      </c>
      <c r="K8196" s="15" t="s">
        <v>139</v>
      </c>
      <c r="L8196" s="15"/>
      <c r="M8196" s="16"/>
      <c r="N8196" s="12"/>
      <c r="O8196" s="12"/>
      <c r="P8196" s="12"/>
      <c r="Q8196" s="23" t="n">
        <f>M8198/H8196</f>
        <v>0.3</v>
      </c>
    </row>
    <row r="8197" ht="22.5" customHeight="1">
      <c r="A8197" s="34"/>
      <c r="B8197" s="34"/>
      <c r="C8197" s="13"/>
      <c r="D8197" s="20"/>
      <c r="E8197" s="29"/>
      <c r="F8197" s="20"/>
      <c r="G8197" s="28"/>
      <c r="H8197" s="20"/>
      <c r="I8197" s="20"/>
      <c r="J8197" s="13" t="s">
        <v>127</v>
      </c>
      <c r="K8197" s="15" t="n">
        <v>5685</v>
      </c>
      <c r="L8197" s="15" t="n">
        <v>1340</v>
      </c>
      <c r="M8197" s="16" t="n">
        <v>11</v>
      </c>
      <c r="N8197" s="12" t="n">
        <v>0.003</v>
      </c>
      <c r="O8197" s="12" t="n">
        <v>0.38</v>
      </c>
      <c r="P8197" s="12" t="n">
        <v>4.18</v>
      </c>
      <c r="Q8197" s="26"/>
    </row>
    <row r="8198" ht="22.5" customHeight="1">
      <c r="A8198" s="34"/>
      <c r="B8198" s="34"/>
      <c r="C8198" s="13"/>
      <c r="D8198" s="20"/>
      <c r="E8198" s="29"/>
      <c r="F8198" s="20"/>
      <c r="G8198" s="28"/>
      <c r="H8198" s="20"/>
      <c r="I8198" s="20"/>
      <c r="J8198" s="13" t="s">
        <v>128</v>
      </c>
      <c r="K8198" s="15" t="n">
        <v>8320</v>
      </c>
      <c r="L8198" s="15" t="n">
        <v>1658</v>
      </c>
      <c r="M8198" s="16" t="n">
        <v>12</v>
      </c>
      <c r="N8198" s="12" t="n">
        <v>0.003</v>
      </c>
      <c r="O8198" s="12" t="n">
        <v>0.38</v>
      </c>
      <c r="P8198" s="12" t="n">
        <v>4.56</v>
      </c>
      <c r="Q8198" s="26"/>
    </row>
    <row r="8199" ht="22.5" customHeight="1">
      <c r="A8199" s="34"/>
      <c r="B8199" s="34"/>
      <c r="C8199" s="13" t="n">
        <v>91520433</v>
      </c>
      <c r="D8199" s="13" t="s">
        <v>74</v>
      </c>
      <c r="E8199" s="14" t="s">
        <v>14</v>
      </c>
      <c r="F8199" s="13" t="s">
        <v>15</v>
      </c>
      <c r="G8199" s="21" t="n">
        <v>0.16</v>
      </c>
      <c r="H8199" s="13" t="n">
        <v>200</v>
      </c>
      <c r="I8199" s="21" t="n">
        <f>G8199*H8199*7</f>
        <v>224</v>
      </c>
      <c r="J8199" s="13" t="s">
        <v>126</v>
      </c>
      <c r="K8199" s="15" t="n">
        <v>196</v>
      </c>
      <c r="L8199" s="15" t="n">
        <v>22</v>
      </c>
      <c r="M8199" s="16" t="n">
        <v>0</v>
      </c>
      <c r="N8199" s="12" t="n">
        <v>0</v>
      </c>
      <c r="O8199" s="12" t="n">
        <v>0</v>
      </c>
      <c r="P8199" s="12" t="n">
        <v>0</v>
      </c>
      <c r="Q8199" s="23" t="n">
        <f>M8201/H8199</f>
        <v>0.025</v>
      </c>
    </row>
    <row r="8200" ht="22.5" customHeight="1">
      <c r="A8200" s="34"/>
      <c r="B8200" s="34"/>
      <c r="C8200" s="13"/>
      <c r="D8200" s="20"/>
      <c r="E8200" s="29"/>
      <c r="F8200" s="20"/>
      <c r="G8200" s="28"/>
      <c r="H8200" s="20"/>
      <c r="I8200" s="20"/>
      <c r="J8200" s="13" t="s">
        <v>127</v>
      </c>
      <c r="K8200" s="15" t="n">
        <v>23804</v>
      </c>
      <c r="L8200" s="15" t="n">
        <v>1019</v>
      </c>
      <c r="M8200" s="16" t="n">
        <v>2</v>
      </c>
      <c r="N8200" s="12" t="n">
        <v>0</v>
      </c>
      <c r="O8200" s="12" t="n">
        <v>0.16</v>
      </c>
      <c r="P8200" s="12" t="n">
        <v>0.32</v>
      </c>
      <c r="Q8200" s="26"/>
    </row>
    <row r="8201" ht="22.5" customHeight="1">
      <c r="A8201" s="34"/>
      <c r="B8201" s="34"/>
      <c r="C8201" s="13"/>
      <c r="D8201" s="20"/>
      <c r="E8201" s="29"/>
      <c r="F8201" s="20"/>
      <c r="G8201" s="28"/>
      <c r="H8201" s="20"/>
      <c r="I8201" s="20"/>
      <c r="J8201" s="13" t="s">
        <v>128</v>
      </c>
      <c r="K8201" s="15" t="n">
        <v>49774</v>
      </c>
      <c r="L8201" s="15" t="n">
        <v>2244</v>
      </c>
      <c r="M8201" s="16" t="n">
        <v>5</v>
      </c>
      <c r="N8201" s="12" t="n">
        <v>0</v>
      </c>
      <c r="O8201" s="12" t="n">
        <v>0.16</v>
      </c>
      <c r="P8201" s="12" t="n">
        <v>0.8</v>
      </c>
      <c r="Q8201" s="26"/>
    </row>
    <row r="8202" ht="22.5" customHeight="1">
      <c r="A8202" s="34"/>
      <c r="B8202" s="34"/>
      <c r="C8202" s="13" t="n">
        <v>91528810</v>
      </c>
      <c r="D8202" s="13" t="s">
        <v>102</v>
      </c>
      <c r="E8202" s="14" t="s">
        <v>14</v>
      </c>
      <c r="F8202" s="13" t="s">
        <v>15</v>
      </c>
      <c r="G8202" s="21" t="n">
        <v>0.12</v>
      </c>
      <c r="H8202" s="13" t="n">
        <v>111</v>
      </c>
      <c r="I8202" s="21" t="n">
        <f>G8202*H8202*7</f>
        <v>93.24</v>
      </c>
      <c r="J8202" s="13" t="s">
        <v>126</v>
      </c>
      <c r="K8202" s="15" t="n">
        <v>30</v>
      </c>
      <c r="L8202" s="15" t="n">
        <v>1</v>
      </c>
      <c r="M8202" s="16" t="n">
        <v>0</v>
      </c>
      <c r="N8202" s="12" t="n">
        <v>0</v>
      </c>
      <c r="O8202" s="12" t="n">
        <v>0</v>
      </c>
      <c r="P8202" s="12" t="n">
        <v>0</v>
      </c>
      <c r="Q8202" s="23" t="n">
        <f>M8204/H8202</f>
        <v>0</v>
      </c>
    </row>
    <row r="8203" ht="22.5" customHeight="1">
      <c r="A8203" s="34"/>
      <c r="B8203" s="34"/>
      <c r="C8203" s="13"/>
      <c r="D8203" s="20"/>
      <c r="E8203" s="29"/>
      <c r="F8203" s="20"/>
      <c r="G8203" s="28"/>
      <c r="H8203" s="20"/>
      <c r="I8203" s="20"/>
      <c r="J8203" s="13" t="s">
        <v>127</v>
      </c>
      <c r="K8203" s="15" t="n">
        <v>2196</v>
      </c>
      <c r="L8203" s="15" t="n">
        <v>14</v>
      </c>
      <c r="M8203" s="16" t="n">
        <v>0</v>
      </c>
      <c r="N8203" s="12" t="n">
        <v>0</v>
      </c>
      <c r="O8203" s="12" t="n">
        <v>0</v>
      </c>
      <c r="P8203" s="12" t="n">
        <v>0</v>
      </c>
      <c r="Q8203" s="26"/>
    </row>
    <row r="8204" ht="22.5" customHeight="1">
      <c r="A8204" s="34"/>
      <c r="B8204" s="34"/>
      <c r="C8204" s="13"/>
      <c r="D8204" s="20"/>
      <c r="E8204" s="29"/>
      <c r="F8204" s="20"/>
      <c r="G8204" s="28"/>
      <c r="H8204" s="20"/>
      <c r="I8204" s="20"/>
      <c r="J8204" s="13" t="s">
        <v>128</v>
      </c>
      <c r="K8204" s="15" t="n">
        <v>5952</v>
      </c>
      <c r="L8204" s="15" t="n">
        <v>48</v>
      </c>
      <c r="M8204" s="16" t="n">
        <v>0</v>
      </c>
      <c r="N8204" s="12" t="n">
        <v>0</v>
      </c>
      <c r="O8204" s="12" t="n">
        <v>0</v>
      </c>
      <c r="P8204" s="12" t="n">
        <v>0</v>
      </c>
      <c r="Q8204" s="26"/>
    </row>
    <row r="8205" ht="22.5" customHeight="1">
      <c r="A8205" s="34"/>
      <c r="B8205" s="34"/>
      <c r="C8205" s="13" t="n">
        <v>5623760</v>
      </c>
      <c r="D8205" s="13" t="s">
        <v>89</v>
      </c>
      <c r="E8205" s="14" t="s">
        <v>14</v>
      </c>
      <c r="F8205" s="13" t="s">
        <v>15</v>
      </c>
      <c r="G8205" s="21" t="n">
        <v>0.15</v>
      </c>
      <c r="H8205" s="13" t="n">
        <v>50</v>
      </c>
      <c r="I8205" s="21" t="n">
        <f>G8205*H8205*7</f>
        <v>52.5</v>
      </c>
      <c r="J8205" s="13" t="s">
        <v>126</v>
      </c>
      <c r="K8205" s="15" t="s">
        <v>139</v>
      </c>
      <c r="L8205" s="15"/>
      <c r="M8205" s="16"/>
      <c r="N8205" s="12"/>
      <c r="O8205" s="12"/>
      <c r="P8205" s="12"/>
      <c r="Q8205" s="23" t="n">
        <f>M8207/H8205</f>
        <v>1</v>
      </c>
    </row>
    <row r="8206" ht="22.5" customHeight="1">
      <c r="A8206" s="34"/>
      <c r="B8206" s="34"/>
      <c r="C8206" s="13"/>
      <c r="D8206" s="20"/>
      <c r="E8206" s="29"/>
      <c r="F8206" s="20"/>
      <c r="G8206" s="28"/>
      <c r="H8206" s="20"/>
      <c r="I8206" s="20"/>
      <c r="J8206" s="13" t="s">
        <v>127</v>
      </c>
      <c r="K8206" s="15" t="n">
        <v>8432</v>
      </c>
      <c r="L8206" s="15" t="n">
        <v>1550</v>
      </c>
      <c r="M8206" s="15" t="n">
        <v>50</v>
      </c>
      <c r="N8206" s="12" t="n">
        <v>0.005</v>
      </c>
      <c r="O8206" s="12" t="n">
        <v>0.15</v>
      </c>
      <c r="P8206" s="12" t="n">
        <v>7.5</v>
      </c>
      <c r="Q8206" s="26"/>
    </row>
    <row r="8207" ht="22.5" customHeight="1">
      <c r="A8207" s="34"/>
      <c r="B8207" s="34"/>
      <c r="C8207" s="13"/>
      <c r="D8207" s="20"/>
      <c r="E8207" s="29"/>
      <c r="F8207" s="20"/>
      <c r="G8207" s="28"/>
      <c r="H8207" s="20"/>
      <c r="I8207" s="20"/>
      <c r="J8207" s="13" t="s">
        <v>128</v>
      </c>
      <c r="K8207" s="15" t="n">
        <v>15892</v>
      </c>
      <c r="L8207" s="15" t="n">
        <v>2400</v>
      </c>
      <c r="M8207" s="15" t="n">
        <v>50</v>
      </c>
      <c r="N8207" s="12" t="n">
        <v>0.003</v>
      </c>
      <c r="O8207" s="12" t="n">
        <v>0.15</v>
      </c>
      <c r="P8207" s="12" t="n">
        <v>7.5</v>
      </c>
      <c r="Q8207" s="26"/>
    </row>
    <row r="8208" ht="22.5" customHeight="1">
      <c r="A8208" s="34"/>
      <c r="B8208" s="34"/>
      <c r="C8208" s="13" t="n">
        <v>11078827</v>
      </c>
      <c r="D8208" s="13" t="s">
        <v>82</v>
      </c>
      <c r="E8208" s="14" t="s">
        <v>85</v>
      </c>
      <c r="F8208" s="13" t="s">
        <v>15</v>
      </c>
      <c r="G8208" s="21" t="n">
        <v>0.2</v>
      </c>
      <c r="H8208" s="13" t="n">
        <v>50</v>
      </c>
      <c r="I8208" s="21" t="n">
        <f>G8208*H8208*7</f>
        <v>70</v>
      </c>
      <c r="J8208" s="13" t="s">
        <v>126</v>
      </c>
      <c r="K8208" s="15" t="s">
        <v>139</v>
      </c>
      <c r="L8208" s="15"/>
      <c r="M8208" s="16"/>
      <c r="N8208" s="12"/>
      <c r="O8208" s="12"/>
      <c r="P8208" s="12"/>
      <c r="Q8208" s="23" t="n">
        <f>M8210/H8208</f>
        <v>0</v>
      </c>
    </row>
    <row r="8209" ht="22.5" customHeight="1">
      <c r="A8209" s="34"/>
      <c r="B8209" s="34"/>
      <c r="C8209" s="13"/>
      <c r="D8209" s="20"/>
      <c r="E8209" s="29"/>
      <c r="F8209" s="20"/>
      <c r="G8209" s="28"/>
      <c r="H8209" s="20"/>
      <c r="I8209" s="20"/>
      <c r="J8209" s="13" t="s">
        <v>127</v>
      </c>
      <c r="K8209" s="15" t="n">
        <v>45</v>
      </c>
      <c r="L8209" s="15" t="n">
        <v>5</v>
      </c>
      <c r="M8209" s="16" t="n">
        <v>0</v>
      </c>
      <c r="N8209" s="12" t="n">
        <v>0</v>
      </c>
      <c r="O8209" s="12" t="n">
        <v>0</v>
      </c>
      <c r="P8209" s="12" t="n">
        <v>0</v>
      </c>
      <c r="Q8209" s="26"/>
    </row>
    <row r="8210" ht="22.5" customHeight="1">
      <c r="A8210" s="34"/>
      <c r="B8210" s="34"/>
      <c r="C8210" s="13"/>
      <c r="D8210" s="20"/>
      <c r="E8210" s="29"/>
      <c r="F8210" s="20"/>
      <c r="G8210" s="28"/>
      <c r="H8210" s="20"/>
      <c r="I8210" s="20"/>
      <c r="J8210" s="13" t="s">
        <v>128</v>
      </c>
      <c r="K8210" s="15" t="n">
        <v>97</v>
      </c>
      <c r="L8210" s="15" t="n">
        <v>10</v>
      </c>
      <c r="M8210" s="16" t="n">
        <v>0</v>
      </c>
      <c r="N8210" s="12" t="n">
        <v>0</v>
      </c>
      <c r="O8210" s="12" t="n">
        <v>0</v>
      </c>
      <c r="P8210" s="12" t="n">
        <v>0</v>
      </c>
      <c r="Q8210" s="26"/>
    </row>
    <row r="8211" ht="22.5" customHeight="1">
      <c r="A8211" s="34"/>
      <c r="B8211" s="34"/>
      <c r="C8211" s="13" t="n">
        <v>11078981</v>
      </c>
      <c r="D8211" s="13" t="s">
        <v>82</v>
      </c>
      <c r="E8211" s="14" t="s">
        <v>83</v>
      </c>
      <c r="F8211" s="13" t="s">
        <v>15</v>
      </c>
      <c r="G8211" s="21" t="n">
        <v>0.2</v>
      </c>
      <c r="H8211" s="13" t="n">
        <v>50</v>
      </c>
      <c r="I8211" s="21" t="n">
        <f>G8211*H8211*7</f>
        <v>70</v>
      </c>
      <c r="J8211" s="13" t="s">
        <v>126</v>
      </c>
      <c r="K8211" s="15" t="s">
        <v>139</v>
      </c>
      <c r="L8211" s="15"/>
      <c r="M8211" s="16"/>
      <c r="N8211" s="12"/>
      <c r="O8211" s="12"/>
      <c r="P8211" s="12"/>
      <c r="Q8211" s="23" t="n">
        <f>M8213/H8211</f>
        <v>0</v>
      </c>
    </row>
    <row r="8212" ht="22.5" customHeight="1">
      <c r="A8212" s="34"/>
      <c r="B8212" s="34"/>
      <c r="C8212" s="13"/>
      <c r="D8212" s="20"/>
      <c r="E8212" s="29"/>
      <c r="F8212" s="20"/>
      <c r="G8212" s="28"/>
      <c r="H8212" s="20"/>
      <c r="I8212" s="20"/>
      <c r="J8212" s="13" t="s">
        <v>127</v>
      </c>
      <c r="K8212" s="15" t="n">
        <v>125</v>
      </c>
      <c r="L8212" s="15" t="n">
        <v>4</v>
      </c>
      <c r="M8212" s="16" t="n">
        <v>0</v>
      </c>
      <c r="N8212" s="12" t="n">
        <v>0</v>
      </c>
      <c r="O8212" s="12" t="n">
        <v>0</v>
      </c>
      <c r="P8212" s="12" t="n">
        <v>0</v>
      </c>
      <c r="Q8212" s="26"/>
    </row>
    <row r="8213" ht="22.5" customHeight="1">
      <c r="A8213" s="34"/>
      <c r="B8213" s="34"/>
      <c r="C8213" s="13"/>
      <c r="D8213" s="20"/>
      <c r="E8213" s="29"/>
      <c r="F8213" s="20"/>
      <c r="G8213" s="28"/>
      <c r="H8213" s="20"/>
      <c r="I8213" s="20"/>
      <c r="J8213" s="13" t="s">
        <v>128</v>
      </c>
      <c r="K8213" s="15" t="n">
        <v>245</v>
      </c>
      <c r="L8213" s="15" t="n">
        <v>5</v>
      </c>
      <c r="M8213" s="16" t="n">
        <v>0</v>
      </c>
      <c r="N8213" s="12" t="n">
        <v>0</v>
      </c>
      <c r="O8213" s="12" t="n">
        <v>0</v>
      </c>
      <c r="P8213" s="12" t="n">
        <v>0</v>
      </c>
      <c r="Q8213" s="26"/>
    </row>
    <row r="8214" ht="22.5" customHeight="1">
      <c r="A8214" s="34"/>
      <c r="B8214" s="34"/>
      <c r="C8214" s="13" t="n">
        <v>11080833</v>
      </c>
      <c r="D8214" s="13" t="s">
        <v>82</v>
      </c>
      <c r="E8214" s="14" t="s">
        <v>84</v>
      </c>
      <c r="F8214" s="13" t="s">
        <v>15</v>
      </c>
      <c r="G8214" s="21" t="n">
        <v>0.2</v>
      </c>
      <c r="H8214" s="13" t="n">
        <v>50</v>
      </c>
      <c r="I8214" s="21" t="n">
        <f>G8214*H8214*7</f>
        <v>70</v>
      </c>
      <c r="J8214" s="13" t="s">
        <v>126</v>
      </c>
      <c r="K8214" s="15" t="s">
        <v>139</v>
      </c>
      <c r="L8214" s="15"/>
      <c r="M8214" s="16"/>
      <c r="N8214" s="12"/>
      <c r="O8214" s="12"/>
      <c r="P8214" s="12"/>
      <c r="Q8214" s="23" t="n">
        <f>M8216/H8214</f>
        <v>0</v>
      </c>
    </row>
    <row r="8215" ht="22.5" customHeight="1">
      <c r="A8215" s="34"/>
      <c r="B8215" s="34"/>
      <c r="C8215" s="13"/>
      <c r="D8215" s="20"/>
      <c r="E8215" s="29"/>
      <c r="F8215" s="20"/>
      <c r="G8215" s="28"/>
      <c r="H8215" s="20"/>
      <c r="I8215" s="20"/>
      <c r="J8215" s="13" t="s">
        <v>127</v>
      </c>
      <c r="K8215" s="15" t="n">
        <v>15</v>
      </c>
      <c r="L8215" s="15" t="n">
        <v>3</v>
      </c>
      <c r="M8215" s="16" t="n">
        <v>0</v>
      </c>
      <c r="N8215" s="12" t="n">
        <v>0</v>
      </c>
      <c r="O8215" s="12" t="n">
        <v>0</v>
      </c>
      <c r="P8215" s="12" t="n">
        <v>0</v>
      </c>
      <c r="Q8215" s="26"/>
    </row>
    <row r="8216" ht="22.5" customHeight="1">
      <c r="A8216" s="34"/>
      <c r="B8216" s="34"/>
      <c r="C8216" s="13"/>
      <c r="D8216" s="20"/>
      <c r="E8216" s="29"/>
      <c r="F8216" s="20"/>
      <c r="G8216" s="28"/>
      <c r="H8216" s="20"/>
      <c r="I8216" s="20"/>
      <c r="J8216" s="13" t="s">
        <v>128</v>
      </c>
      <c r="K8216" s="15" t="n">
        <v>41</v>
      </c>
      <c r="L8216" s="15" t="n">
        <v>4</v>
      </c>
      <c r="M8216" s="16" t="n">
        <v>0</v>
      </c>
      <c r="N8216" s="12" t="n">
        <v>0</v>
      </c>
      <c r="O8216" s="12" t="n">
        <v>0</v>
      </c>
      <c r="P8216" s="12" t="n">
        <v>0</v>
      </c>
      <c r="Q8216" s="26"/>
    </row>
    <row r="8217" ht="22.5" customHeight="1">
      <c r="A8217" s="34"/>
      <c r="B8217" s="34"/>
      <c r="C8217" s="13" t="n">
        <v>11081056</v>
      </c>
      <c r="D8217" s="13" t="s">
        <v>82</v>
      </c>
      <c r="E8217" s="14" t="s">
        <v>86</v>
      </c>
      <c r="F8217" s="13" t="s">
        <v>15</v>
      </c>
      <c r="G8217" s="21" t="n">
        <v>0.2</v>
      </c>
      <c r="H8217" s="13" t="n">
        <v>50</v>
      </c>
      <c r="I8217" s="21" t="n">
        <f>G8217*H8217*7</f>
        <v>70</v>
      </c>
      <c r="J8217" s="13" t="s">
        <v>126</v>
      </c>
      <c r="K8217" s="15" t="s">
        <v>139</v>
      </c>
      <c r="L8217" s="15"/>
      <c r="M8217" s="16"/>
      <c r="N8217" s="12"/>
      <c r="O8217" s="12"/>
      <c r="P8217" s="12"/>
      <c r="Q8217" s="23" t="n">
        <f>M8219/H8217</f>
        <v>0</v>
      </c>
    </row>
    <row r="8218" ht="22.5" customHeight="1">
      <c r="A8218" s="34"/>
      <c r="B8218" s="34"/>
      <c r="C8218" s="13"/>
      <c r="D8218" s="20"/>
      <c r="E8218" s="29"/>
      <c r="F8218" s="20"/>
      <c r="G8218" s="28"/>
      <c r="H8218" s="20"/>
      <c r="I8218" s="20"/>
      <c r="J8218" s="13" t="s">
        <v>127</v>
      </c>
      <c r="K8218" s="15" t="n">
        <v>44</v>
      </c>
      <c r="L8218" s="15" t="n">
        <v>7</v>
      </c>
      <c r="M8218" s="16" t="n">
        <v>0</v>
      </c>
      <c r="N8218" s="12" t="n">
        <v>0</v>
      </c>
      <c r="O8218" s="12" t="n">
        <v>0</v>
      </c>
      <c r="P8218" s="12" t="n">
        <v>0</v>
      </c>
      <c r="Q8218" s="26"/>
    </row>
    <row r="8219" ht="22.5" customHeight="1">
      <c r="A8219" s="34"/>
      <c r="B8219" s="34"/>
      <c r="C8219" s="13"/>
      <c r="D8219" s="20"/>
      <c r="E8219" s="29"/>
      <c r="F8219" s="20"/>
      <c r="G8219" s="28"/>
      <c r="H8219" s="20"/>
      <c r="I8219" s="20"/>
      <c r="J8219" s="13" t="s">
        <v>128</v>
      </c>
      <c r="K8219" s="15" t="n">
        <v>128</v>
      </c>
      <c r="L8219" s="15" t="n">
        <v>14</v>
      </c>
      <c r="M8219" s="16" t="n">
        <v>0</v>
      </c>
      <c r="N8219" s="12" t="n">
        <v>0</v>
      </c>
      <c r="O8219" s="12" t="n">
        <v>0</v>
      </c>
      <c r="P8219" s="12" t="n">
        <v>0</v>
      </c>
      <c r="Q8219" s="26"/>
    </row>
    <row r="8220" ht="22.5" customHeight="1">
      <c r="A8220" s="34"/>
      <c r="B8220" s="34"/>
      <c r="C8220" s="13" t="n">
        <v>11078963</v>
      </c>
      <c r="D8220" s="13" t="s">
        <v>81</v>
      </c>
      <c r="E8220" s="14" t="s">
        <v>14</v>
      </c>
      <c r="F8220" s="13" t="s">
        <v>15</v>
      </c>
      <c r="G8220" s="21" t="n">
        <v>0.4</v>
      </c>
      <c r="H8220" s="13" t="n">
        <v>100</v>
      </c>
      <c r="I8220" s="21" t="n">
        <f>G8220*H8220*7</f>
        <v>280</v>
      </c>
      <c r="J8220" s="13" t="s">
        <v>126</v>
      </c>
      <c r="K8220" s="15" t="s">
        <v>139</v>
      </c>
      <c r="L8220" s="15"/>
      <c r="M8220" s="16"/>
      <c r="N8220" s="12"/>
      <c r="O8220" s="12"/>
      <c r="P8220" s="12"/>
      <c r="Q8220" s="23" t="n">
        <f>M8222/H8220</f>
        <v>0.3</v>
      </c>
    </row>
    <row r="8221" ht="22.5" customHeight="1">
      <c r="A8221" s="34"/>
      <c r="B8221" s="34"/>
      <c r="C8221" s="13"/>
      <c r="D8221" s="20"/>
      <c r="E8221" s="29"/>
      <c r="F8221" s="20"/>
      <c r="G8221" s="28"/>
      <c r="H8221" s="20"/>
      <c r="I8221" s="20"/>
      <c r="J8221" s="13" t="s">
        <v>127</v>
      </c>
      <c r="K8221" s="15" t="n">
        <v>2410</v>
      </c>
      <c r="L8221" s="15" t="n">
        <v>163</v>
      </c>
      <c r="M8221" s="16" t="n">
        <v>11</v>
      </c>
      <c r="N8221" s="12" t="n">
        <v>0.027</v>
      </c>
      <c r="O8221" s="12" t="n">
        <v>0.4</v>
      </c>
      <c r="P8221" s="12" t="n">
        <v>4.4</v>
      </c>
      <c r="Q8221" s="26"/>
    </row>
    <row r="8222" ht="22.5" customHeight="1">
      <c r="A8222" s="34"/>
      <c r="B8222" s="34"/>
      <c r="C8222" s="13"/>
      <c r="D8222" s="20"/>
      <c r="E8222" s="29"/>
      <c r="F8222" s="20"/>
      <c r="G8222" s="28"/>
      <c r="H8222" s="20"/>
      <c r="I8222" s="20"/>
      <c r="J8222" s="13" t="s">
        <v>128</v>
      </c>
      <c r="K8222" s="15" t="n">
        <v>6349</v>
      </c>
      <c r="L8222" s="15" t="n">
        <v>455</v>
      </c>
      <c r="M8222" s="16" t="n">
        <v>30</v>
      </c>
      <c r="N8222" s="12" t="n">
        <v>0.026</v>
      </c>
      <c r="O8222" s="12" t="n">
        <v>0.4</v>
      </c>
      <c r="P8222" s="12" t="n">
        <v>12</v>
      </c>
      <c r="Q8222" s="26"/>
    </row>
    <row r="8223" ht="22.5" customHeight="1">
      <c r="A8223" s="34"/>
      <c r="B8223" s="34"/>
      <c r="C8223" s="13" t="n">
        <v>91538300</v>
      </c>
      <c r="D8223" s="13" t="s">
        <v>74</v>
      </c>
      <c r="E8223" s="14" t="s">
        <v>36</v>
      </c>
      <c r="F8223" s="13" t="s">
        <v>15</v>
      </c>
      <c r="G8223" s="21" t="n">
        <v>0.14</v>
      </c>
      <c r="H8223" s="13" t="n">
        <v>300</v>
      </c>
      <c r="I8223" s="21" t="n">
        <f>G8223*H8223*7</f>
        <v>294</v>
      </c>
      <c r="J8223" s="13" t="s">
        <v>126</v>
      </c>
      <c r="K8223" s="15" t="s">
        <v>139</v>
      </c>
      <c r="L8223" s="15"/>
      <c r="M8223" s="16"/>
      <c r="N8223" s="12"/>
      <c r="O8223" s="12"/>
      <c r="P8223" s="12"/>
      <c r="Q8223" s="23" t="n">
        <f>M8225/H8223</f>
        <v>0.00333333333333333</v>
      </c>
    </row>
    <row r="8224" ht="22.5" customHeight="1">
      <c r="A8224" s="34"/>
      <c r="B8224" s="34"/>
      <c r="C8224" s="13"/>
      <c r="D8224" s="20"/>
      <c r="E8224" s="29"/>
      <c r="F8224" s="20"/>
      <c r="G8224" s="28"/>
      <c r="H8224" s="20"/>
      <c r="I8224" s="20"/>
      <c r="J8224" s="13" t="s">
        <v>127</v>
      </c>
      <c r="K8224" s="15" t="n">
        <v>1785</v>
      </c>
      <c r="L8224" s="15" t="n">
        <v>275</v>
      </c>
      <c r="M8224" s="16" t="n">
        <v>1</v>
      </c>
      <c r="N8224" s="12" t="n">
        <v>0.001</v>
      </c>
      <c r="O8224" s="12" t="n">
        <v>0.14</v>
      </c>
      <c r="P8224" s="12" t="n">
        <v>0.14</v>
      </c>
      <c r="Q8224" s="26"/>
    </row>
    <row r="8225" ht="22.5" customHeight="1">
      <c r="A8225" s="34"/>
      <c r="B8225" s="34"/>
      <c r="C8225" s="13"/>
      <c r="D8225" s="20"/>
      <c r="E8225" s="29"/>
      <c r="F8225" s="20"/>
      <c r="G8225" s="28"/>
      <c r="H8225" s="20"/>
      <c r="I8225" s="20"/>
      <c r="J8225" s="13" t="s">
        <v>128</v>
      </c>
      <c r="K8225" s="15" t="n">
        <v>3337</v>
      </c>
      <c r="L8225" s="15" t="n">
        <v>483</v>
      </c>
      <c r="M8225" s="16" t="n">
        <v>1</v>
      </c>
      <c r="N8225" s="12" t="n">
        <v>0</v>
      </c>
      <c r="O8225" s="12" t="n">
        <v>0.14</v>
      </c>
      <c r="P8225" s="12" t="n">
        <v>0.14</v>
      </c>
      <c r="Q8225" s="26"/>
    </row>
    <row r="8226" ht="22.5" customHeight="1">
      <c r="A8226" s="34"/>
      <c r="B8226" s="34"/>
      <c r="C8226" s="13" t="n">
        <v>91538301</v>
      </c>
      <c r="D8226" s="13" t="s">
        <v>74</v>
      </c>
      <c r="E8226" s="14" t="s">
        <v>14</v>
      </c>
      <c r="F8226" s="13" t="s">
        <v>15</v>
      </c>
      <c r="G8226" s="21" t="n">
        <v>0.22</v>
      </c>
      <c r="H8226" s="13" t="n">
        <v>200</v>
      </c>
      <c r="I8226" s="21" t="n">
        <f>G8226*H8226*7</f>
        <v>308</v>
      </c>
      <c r="J8226" s="13" t="s">
        <v>126</v>
      </c>
      <c r="K8226" s="15" t="s">
        <v>139</v>
      </c>
      <c r="L8226" s="15"/>
      <c r="M8226" s="16"/>
      <c r="N8226" s="12"/>
      <c r="O8226" s="12"/>
      <c r="P8226" s="12"/>
      <c r="Q8226" s="23" t="n">
        <f>M8228/H8226</f>
        <v>0.035</v>
      </c>
    </row>
    <row r="8227" ht="22.5" customHeight="1">
      <c r="A8227" s="34"/>
      <c r="B8227" s="34"/>
      <c r="C8227" s="13"/>
      <c r="D8227" s="20"/>
      <c r="E8227" s="29"/>
      <c r="F8227" s="20"/>
      <c r="G8227" s="28"/>
      <c r="H8227" s="20"/>
      <c r="I8227" s="20"/>
      <c r="J8227" s="13" t="s">
        <v>127</v>
      </c>
      <c r="K8227" s="15" t="n">
        <v>256</v>
      </c>
      <c r="L8227" s="15" t="n">
        <v>72</v>
      </c>
      <c r="M8227" s="16" t="n">
        <v>3</v>
      </c>
      <c r="N8227" s="12" t="n">
        <v>0.009</v>
      </c>
      <c r="O8227" s="12" t="n">
        <v>0.22</v>
      </c>
      <c r="P8227" s="12" t="n">
        <v>0.66</v>
      </c>
      <c r="Q8227" s="26"/>
    </row>
    <row r="8228" ht="22.5" customHeight="1">
      <c r="A8228" s="34"/>
      <c r="B8228" s="34"/>
      <c r="C8228" s="13"/>
      <c r="D8228" s="20"/>
      <c r="E8228" s="29"/>
      <c r="F8228" s="20"/>
      <c r="G8228" s="28"/>
      <c r="H8228" s="20"/>
      <c r="I8228" s="20"/>
      <c r="J8228" s="13" t="s">
        <v>128</v>
      </c>
      <c r="K8228" s="15" t="n">
        <v>511</v>
      </c>
      <c r="L8228" s="15" t="n">
        <v>167</v>
      </c>
      <c r="M8228" s="16" t="n">
        <v>7</v>
      </c>
      <c r="N8228" s="12" t="n">
        <v>0.009</v>
      </c>
      <c r="O8228" s="12" t="n">
        <v>0.22</v>
      </c>
      <c r="P8228" s="12" t="n">
        <v>1.54</v>
      </c>
      <c r="Q8228" s="26"/>
    </row>
    <row r="8229" ht="22.5" customHeight="1">
      <c r="A8229" s="34"/>
      <c r="B8229" s="34"/>
      <c r="C8229" s="13" t="n">
        <v>91538306</v>
      </c>
      <c r="D8229" s="13" t="s">
        <v>74</v>
      </c>
      <c r="E8229" s="14" t="s">
        <v>71</v>
      </c>
      <c r="F8229" s="13" t="s">
        <v>15</v>
      </c>
      <c r="G8229" s="21" t="n">
        <v>0.18</v>
      </c>
      <c r="H8229" s="13" t="n">
        <v>250</v>
      </c>
      <c r="I8229" s="21" t="n">
        <f>G8229*H8229*7</f>
        <v>315</v>
      </c>
      <c r="J8229" s="13" t="s">
        <v>126</v>
      </c>
      <c r="K8229" s="15" t="s">
        <v>139</v>
      </c>
      <c r="L8229" s="15"/>
      <c r="M8229" s="16"/>
      <c r="N8229" s="12"/>
      <c r="O8229" s="12"/>
      <c r="P8229" s="12"/>
      <c r="Q8229" s="23" t="n">
        <f>M8231/H8229</f>
        <v>0.004</v>
      </c>
    </row>
    <row r="8230" ht="22.5" customHeight="1">
      <c r="A8230" s="34"/>
      <c r="B8230" s="34"/>
      <c r="C8230" s="13"/>
      <c r="D8230" s="20"/>
      <c r="E8230" s="29"/>
      <c r="F8230" s="20"/>
      <c r="G8230" s="28"/>
      <c r="H8230" s="20"/>
      <c r="I8230" s="20"/>
      <c r="J8230" s="13" t="s">
        <v>127</v>
      </c>
      <c r="K8230" s="15" t="n">
        <v>1061</v>
      </c>
      <c r="L8230" s="15" t="n">
        <v>310</v>
      </c>
      <c r="M8230" s="16" t="n">
        <v>0</v>
      </c>
      <c r="N8230" s="12" t="n">
        <v>0</v>
      </c>
      <c r="O8230" s="12" t="n">
        <v>0</v>
      </c>
      <c r="P8230" s="12" t="n">
        <v>0</v>
      </c>
      <c r="Q8230" s="26"/>
    </row>
    <row r="8231" ht="22.5" customHeight="1">
      <c r="A8231" s="34"/>
      <c r="B8231" s="34"/>
      <c r="C8231" s="13"/>
      <c r="D8231" s="20"/>
      <c r="E8231" s="29"/>
      <c r="F8231" s="20"/>
      <c r="G8231" s="28"/>
      <c r="H8231" s="20"/>
      <c r="I8231" s="20"/>
      <c r="J8231" s="13" t="s">
        <v>128</v>
      </c>
      <c r="K8231" s="15" t="n">
        <v>1709</v>
      </c>
      <c r="L8231" s="15" t="n">
        <v>484</v>
      </c>
      <c r="M8231" s="16" t="n">
        <v>1</v>
      </c>
      <c r="N8231" s="12" t="n">
        <v>0</v>
      </c>
      <c r="O8231" s="12" t="n">
        <v>0.18</v>
      </c>
      <c r="P8231" s="12" t="n">
        <v>0.18</v>
      </c>
      <c r="Q8231" s="26"/>
    </row>
    <row r="8232" ht="22.5" customHeight="1">
      <c r="A8232" s="34"/>
      <c r="B8232" s="34"/>
      <c r="C8232" s="13" t="n">
        <v>91538307</v>
      </c>
      <c r="D8232" s="13" t="s">
        <v>74</v>
      </c>
      <c r="E8232" s="14" t="s">
        <v>17</v>
      </c>
      <c r="F8232" s="13" t="s">
        <v>15</v>
      </c>
      <c r="G8232" s="21" t="n">
        <v>0.22</v>
      </c>
      <c r="H8232" s="13" t="n">
        <v>200</v>
      </c>
      <c r="I8232" s="21" t="n">
        <f>G8232*H8232*7</f>
        <v>308</v>
      </c>
      <c r="J8232" s="13" t="s">
        <v>126</v>
      </c>
      <c r="K8232" s="15" t="s">
        <v>139</v>
      </c>
      <c r="L8232" s="15"/>
      <c r="M8232" s="16"/>
      <c r="N8232" s="12"/>
      <c r="O8232" s="12"/>
      <c r="P8232" s="12"/>
      <c r="Q8232" s="23" t="n">
        <f>M8234/H8232</f>
        <v>0</v>
      </c>
    </row>
    <row r="8233" ht="22.5" customHeight="1">
      <c r="A8233" s="34"/>
      <c r="B8233" s="34"/>
      <c r="C8233" s="13"/>
      <c r="D8233" s="20"/>
      <c r="E8233" s="29"/>
      <c r="F8233" s="20"/>
      <c r="G8233" s="28"/>
      <c r="H8233" s="20"/>
      <c r="I8233" s="20"/>
      <c r="J8233" s="13" t="s">
        <v>127</v>
      </c>
      <c r="K8233" s="15" t="n">
        <v>8</v>
      </c>
      <c r="L8233" s="15" t="n">
        <v>3</v>
      </c>
      <c r="M8233" s="16" t="n">
        <v>0</v>
      </c>
      <c r="N8233" s="12" t="n">
        <v>0</v>
      </c>
      <c r="O8233" s="12" t="n">
        <v>0</v>
      </c>
      <c r="P8233" s="12" t="n">
        <v>0</v>
      </c>
      <c r="Q8233" s="26"/>
    </row>
    <row r="8234" ht="22.5" customHeight="1">
      <c r="A8234" s="34"/>
      <c r="B8234" s="34"/>
      <c r="C8234" s="13"/>
      <c r="D8234" s="20"/>
      <c r="E8234" s="29"/>
      <c r="F8234" s="20"/>
      <c r="G8234" s="28"/>
      <c r="H8234" s="20"/>
      <c r="I8234" s="20"/>
      <c r="J8234" s="13" t="s">
        <v>128</v>
      </c>
      <c r="K8234" s="15" t="n">
        <v>20</v>
      </c>
      <c r="L8234" s="15" t="n">
        <v>4</v>
      </c>
      <c r="M8234" s="16" t="n">
        <v>0</v>
      </c>
      <c r="N8234" s="12" t="n">
        <v>0</v>
      </c>
      <c r="O8234" s="12" t="n">
        <v>0</v>
      </c>
      <c r="P8234" s="12" t="n">
        <v>0</v>
      </c>
      <c r="Q8234" s="26"/>
    </row>
    <row r="8235" ht="22.5" customHeight="1">
      <c r="A8235" s="34"/>
      <c r="B8235" s="34"/>
      <c r="C8235" s="13" t="n">
        <v>91538308</v>
      </c>
      <c r="D8235" s="13" t="s">
        <v>74</v>
      </c>
      <c r="E8235" s="14" t="s">
        <v>11</v>
      </c>
      <c r="F8235" s="13" t="s">
        <v>15</v>
      </c>
      <c r="G8235" s="21" t="n">
        <v>0.18</v>
      </c>
      <c r="H8235" s="13" t="n">
        <v>200</v>
      </c>
      <c r="I8235" s="21" t="n">
        <f>G8235*H8235*7</f>
        <v>252</v>
      </c>
      <c r="J8235" s="13" t="s">
        <v>126</v>
      </c>
      <c r="K8235" s="15" t="s">
        <v>139</v>
      </c>
      <c r="L8235" s="15"/>
      <c r="M8235" s="16"/>
      <c r="N8235" s="12"/>
      <c r="O8235" s="12"/>
      <c r="P8235" s="12"/>
      <c r="Q8235" s="23" t="n">
        <f>M8237/H8235</f>
        <v>0</v>
      </c>
    </row>
    <row r="8236" ht="22.5" customHeight="1">
      <c r="A8236" s="34"/>
      <c r="B8236" s="34"/>
      <c r="C8236" s="13"/>
      <c r="D8236" s="20"/>
      <c r="E8236" s="29"/>
      <c r="F8236" s="20"/>
      <c r="G8236" s="28"/>
      <c r="H8236" s="20"/>
      <c r="I8236" s="20"/>
      <c r="J8236" s="13" t="s">
        <v>127</v>
      </c>
      <c r="K8236" s="15" t="n">
        <v>40</v>
      </c>
      <c r="L8236" s="15" t="n">
        <v>2</v>
      </c>
      <c r="M8236" s="16" t="n">
        <v>0</v>
      </c>
      <c r="N8236" s="12" t="n">
        <v>0</v>
      </c>
      <c r="O8236" s="12" t="n">
        <v>0</v>
      </c>
      <c r="P8236" s="12" t="n">
        <v>0</v>
      </c>
      <c r="Q8236" s="26"/>
    </row>
    <row r="8237" ht="22.5" customHeight="1">
      <c r="A8237" s="34"/>
      <c r="B8237" s="34"/>
      <c r="C8237" s="13"/>
      <c r="D8237" s="20"/>
      <c r="E8237" s="29"/>
      <c r="F8237" s="20"/>
      <c r="G8237" s="28"/>
      <c r="H8237" s="20"/>
      <c r="I8237" s="20"/>
      <c r="J8237" s="13" t="s">
        <v>128</v>
      </c>
      <c r="K8237" s="15" t="n">
        <v>99</v>
      </c>
      <c r="L8237" s="15" t="n">
        <v>3</v>
      </c>
      <c r="M8237" s="16" t="n">
        <v>0</v>
      </c>
      <c r="N8237" s="12" t="n">
        <v>0</v>
      </c>
      <c r="O8237" s="12" t="n">
        <v>0</v>
      </c>
      <c r="P8237" s="12" t="n">
        <v>0</v>
      </c>
      <c r="Q8237" s="26"/>
    </row>
    <row r="8238" ht="22.5" customHeight="1">
      <c r="A8238" s="34"/>
      <c r="B8238" s="34"/>
      <c r="C8238" s="13" t="n">
        <v>91538309</v>
      </c>
      <c r="D8238" s="13" t="s">
        <v>74</v>
      </c>
      <c r="E8238" s="14" t="s">
        <v>46</v>
      </c>
      <c r="F8238" s="13" t="s">
        <v>15</v>
      </c>
      <c r="G8238" s="21" t="n">
        <v>0.18</v>
      </c>
      <c r="H8238" s="13" t="n">
        <v>198</v>
      </c>
      <c r="I8238" s="21" t="n">
        <f>G8238*H8238*7</f>
        <v>249.48</v>
      </c>
      <c r="J8238" s="13" t="s">
        <v>126</v>
      </c>
      <c r="K8238" s="15" t="s">
        <v>139</v>
      </c>
      <c r="L8238" s="15"/>
      <c r="M8238" s="16"/>
      <c r="N8238" s="12"/>
      <c r="O8238" s="12"/>
      <c r="P8238" s="12"/>
      <c r="Q8238" s="23" t="n">
        <f>M8240/H8238</f>
        <v>0</v>
      </c>
    </row>
    <row r="8239" ht="22.5" customHeight="1">
      <c r="A8239" s="34"/>
      <c r="B8239" s="34"/>
      <c r="C8239" s="13"/>
      <c r="D8239" s="20"/>
      <c r="E8239" s="29"/>
      <c r="F8239" s="20"/>
      <c r="G8239" s="28"/>
      <c r="H8239" s="20"/>
      <c r="I8239" s="20"/>
      <c r="J8239" s="13" t="s">
        <v>127</v>
      </c>
      <c r="K8239" s="15" t="n">
        <v>96</v>
      </c>
      <c r="L8239" s="15" t="n">
        <v>14</v>
      </c>
      <c r="M8239" s="16" t="n">
        <v>0</v>
      </c>
      <c r="N8239" s="12" t="n">
        <v>0</v>
      </c>
      <c r="O8239" s="12" t="n">
        <v>0</v>
      </c>
      <c r="P8239" s="12" t="n">
        <v>0</v>
      </c>
      <c r="Q8239" s="26"/>
    </row>
    <row r="8240" ht="22.5" customHeight="1">
      <c r="A8240" s="34"/>
      <c r="B8240" s="34"/>
      <c r="C8240" s="13"/>
      <c r="D8240" s="20"/>
      <c r="E8240" s="29"/>
      <c r="F8240" s="20"/>
      <c r="G8240" s="28"/>
      <c r="H8240" s="20"/>
      <c r="I8240" s="20"/>
      <c r="J8240" s="13" t="s">
        <v>128</v>
      </c>
      <c r="K8240" s="15" t="n">
        <v>160</v>
      </c>
      <c r="L8240" s="15" t="n">
        <v>26</v>
      </c>
      <c r="M8240" s="16" t="n">
        <v>0</v>
      </c>
      <c r="N8240" s="12" t="n">
        <v>0</v>
      </c>
      <c r="O8240" s="12" t="n">
        <v>0</v>
      </c>
      <c r="P8240" s="12" t="n">
        <v>0</v>
      </c>
      <c r="Q8240" s="26"/>
    </row>
    <row r="8241" ht="22.5" customHeight="1">
      <c r="A8241" s="34"/>
      <c r="B8241" s="34"/>
      <c r="C8241" s="13" t="n">
        <v>11511535</v>
      </c>
      <c r="D8241" s="13" t="s">
        <v>81</v>
      </c>
      <c r="E8241" s="14" t="s">
        <v>14</v>
      </c>
      <c r="F8241" s="13" t="s">
        <v>26</v>
      </c>
      <c r="G8241" s="21" t="n">
        <v>0.3</v>
      </c>
      <c r="H8241" s="13" t="n">
        <v>200</v>
      </c>
      <c r="I8241" s="21" t="n">
        <f>G8241*H8241*7</f>
        <v>420</v>
      </c>
      <c r="J8241" s="13" t="s">
        <v>126</v>
      </c>
      <c r="K8241" s="15" t="n">
        <v>10107</v>
      </c>
      <c r="L8241" s="15" t="n">
        <v>30</v>
      </c>
      <c r="M8241" s="16" t="n">
        <v>4</v>
      </c>
      <c r="N8241" s="12" t="n">
        <v>0.04</v>
      </c>
      <c r="O8241" s="12" t="n">
        <v>0.28</v>
      </c>
      <c r="P8241" s="12" t="n">
        <v>1.11</v>
      </c>
      <c r="Q8241" s="23" t="n">
        <f>M8243/H8241</f>
        <v>0.68</v>
      </c>
    </row>
    <row r="8242" ht="22.5" customHeight="1">
      <c r="A8242" s="34"/>
      <c r="B8242" s="34"/>
      <c r="C8242" s="13"/>
      <c r="D8242" s="20"/>
      <c r="E8242" s="29"/>
      <c r="F8242" s="20"/>
      <c r="G8242" s="28"/>
      <c r="H8242" s="20"/>
      <c r="I8242" s="20"/>
      <c r="J8242" s="13" t="s">
        <v>127</v>
      </c>
      <c r="K8242" s="15" t="n">
        <v>97133</v>
      </c>
      <c r="L8242" s="15" t="n">
        <v>417</v>
      </c>
      <c r="M8242" s="16" t="n">
        <v>36</v>
      </c>
      <c r="N8242" s="12" t="n">
        <v>0.03</v>
      </c>
      <c r="O8242" s="12" t="n">
        <v>0.34</v>
      </c>
      <c r="P8242" s="12" t="n">
        <v>12.34</v>
      </c>
      <c r="Q8242" s="26"/>
    </row>
    <row r="8243" ht="22.5" customHeight="1">
      <c r="A8243" s="34"/>
      <c r="B8243" s="34"/>
      <c r="C8243" s="13"/>
      <c r="D8243" s="20"/>
      <c r="E8243" s="29"/>
      <c r="F8243" s="20"/>
      <c r="G8243" s="28"/>
      <c r="H8243" s="20"/>
      <c r="I8243" s="47"/>
      <c r="J8243" s="38" t="s">
        <v>128</v>
      </c>
      <c r="K8243" s="15" t="n">
        <v>279987</v>
      </c>
      <c r="L8243" s="15" t="n">
        <v>1715</v>
      </c>
      <c r="M8243" s="16" t="n">
        <v>136</v>
      </c>
      <c r="N8243" s="12" t="n">
        <v>0.03</v>
      </c>
      <c r="O8243" s="12" t="n">
        <v>0.38</v>
      </c>
      <c r="P8243" s="12" t="n">
        <v>51.33</v>
      </c>
      <c r="Q8243" s="26"/>
    </row>
    <row r="8244" ht="22.5" customHeight="1">
      <c r="A8244" s="34"/>
      <c r="B8244" s="34"/>
      <c r="C8244" s="13" t="n">
        <v>11792342</v>
      </c>
      <c r="D8244" s="13" t="s">
        <v>87</v>
      </c>
      <c r="E8244" s="14" t="s">
        <v>42</v>
      </c>
      <c r="F8244" s="13" t="s">
        <v>15</v>
      </c>
      <c r="G8244" s="21" t="n">
        <v>0.2</v>
      </c>
      <c r="H8244" s="52" t="n">
        <v>40</v>
      </c>
      <c r="I8244" s="21" t="n">
        <f>G8244*H8244*7</f>
        <v>56</v>
      </c>
      <c r="J8244" s="13" t="s">
        <v>126</v>
      </c>
      <c r="K8244" s="15" t="n">
        <v>31</v>
      </c>
      <c r="L8244" s="15" t="n">
        <v>3</v>
      </c>
      <c r="M8244" s="16" t="n">
        <v>0</v>
      </c>
      <c r="N8244" s="12" t="n">
        <v>0</v>
      </c>
      <c r="O8244" s="12" t="n">
        <v>0</v>
      </c>
      <c r="P8244" s="12" t="n">
        <v>0</v>
      </c>
      <c r="Q8244" s="23" t="n">
        <f>M8246/H8244</f>
        <v>0.025</v>
      </c>
    </row>
    <row r="8245" ht="22.5" customHeight="1">
      <c r="A8245" s="34"/>
      <c r="B8245" s="34"/>
      <c r="C8245" s="13"/>
      <c r="D8245" s="20"/>
      <c r="E8245" s="29"/>
      <c r="F8245" s="20"/>
      <c r="G8245" s="28"/>
      <c r="H8245" s="54"/>
      <c r="I8245" s="20"/>
      <c r="J8245" s="13" t="s">
        <v>127</v>
      </c>
      <c r="K8245" s="15" t="n">
        <v>1051</v>
      </c>
      <c r="L8245" s="15" t="n">
        <v>189</v>
      </c>
      <c r="M8245" s="16" t="n">
        <v>1</v>
      </c>
      <c r="N8245" s="12" t="n">
        <v>0.001</v>
      </c>
      <c r="O8245" s="12" t="n">
        <v>0.2</v>
      </c>
      <c r="P8245" s="12" t="n">
        <v>0.2</v>
      </c>
      <c r="Q8245" s="26"/>
    </row>
    <row r="8246" ht="22.5" customHeight="1">
      <c r="A8246" s="34"/>
      <c r="B8246" s="34"/>
      <c r="C8246" s="13"/>
      <c r="D8246" s="20"/>
      <c r="E8246" s="48"/>
      <c r="F8246" s="47"/>
      <c r="G8246" s="49"/>
      <c r="H8246" s="55"/>
      <c r="I8246" s="20"/>
      <c r="J8246" s="13" t="s">
        <v>128</v>
      </c>
      <c r="K8246" s="15" t="n">
        <v>3227</v>
      </c>
      <c r="L8246" s="15" t="n">
        <v>445</v>
      </c>
      <c r="M8246" s="16" t="n">
        <v>1</v>
      </c>
      <c r="N8246" s="12" t="n">
        <v>0</v>
      </c>
      <c r="O8246" s="12" t="n">
        <v>0.2</v>
      </c>
      <c r="P8246" s="12" t="n">
        <v>0.2</v>
      </c>
      <c r="Q8246" s="26"/>
    </row>
    <row r="8247" ht="22.5" customHeight="1">
      <c r="A8247" s="34"/>
      <c r="B8247" s="34"/>
      <c r="C8247" s="13" t="n">
        <v>5365722</v>
      </c>
      <c r="D8247" s="13" t="s">
        <v>67</v>
      </c>
      <c r="E8247" s="14" t="s">
        <v>65</v>
      </c>
      <c r="F8247" s="13" t="s">
        <v>12</v>
      </c>
      <c r="G8247" s="21" t="n">
        <v>0.3</v>
      </c>
      <c r="H8247" s="52" t="n">
        <v>50</v>
      </c>
      <c r="I8247" s="21" t="n">
        <f>G8247*H8247*7</f>
        <v>105</v>
      </c>
      <c r="J8247" s="13" t="s">
        <v>126</v>
      </c>
      <c r="K8247" s="15" t="s">
        <v>149</v>
      </c>
      <c r="L8247" s="15"/>
      <c r="M8247" s="16"/>
      <c r="N8247" s="12"/>
      <c r="O8247" s="12"/>
      <c r="P8247" s="12"/>
      <c r="Q8247" s="23" t="n">
        <f>M8249/H8247</f>
        <v>0.42</v>
      </c>
    </row>
    <row r="8248" ht="22.5" customHeight="1">
      <c r="A8248" s="34"/>
      <c r="B8248" s="34"/>
      <c r="C8248" s="13"/>
      <c r="D8248" s="20"/>
      <c r="E8248" s="29"/>
      <c r="F8248" s="20"/>
      <c r="G8248" s="28"/>
      <c r="H8248" s="54"/>
      <c r="I8248" s="20"/>
      <c r="J8248" s="13" t="s">
        <v>127</v>
      </c>
      <c r="K8248" s="15" t="s">
        <v>149</v>
      </c>
      <c r="L8248" s="15"/>
      <c r="M8248" s="16"/>
      <c r="N8248" s="12"/>
      <c r="O8248" s="12"/>
      <c r="P8248" s="12"/>
      <c r="Q8248" s="26"/>
    </row>
    <row r="8249" ht="22.5" customHeight="1">
      <c r="A8249" s="34"/>
      <c r="B8249" s="34"/>
      <c r="C8249" s="13"/>
      <c r="D8249" s="20"/>
      <c r="E8249" s="48"/>
      <c r="F8249" s="20"/>
      <c r="G8249" s="49"/>
      <c r="H8249" s="55"/>
      <c r="I8249" s="20"/>
      <c r="J8249" s="13" t="s">
        <v>128</v>
      </c>
      <c r="K8249" s="15" t="n">
        <v>23567</v>
      </c>
      <c r="L8249" s="15" t="n">
        <v>8423</v>
      </c>
      <c r="M8249" s="16" t="n">
        <v>21</v>
      </c>
      <c r="N8249" s="12" t="n">
        <v>0.001</v>
      </c>
      <c r="O8249" s="12" t="n">
        <v>0.537</v>
      </c>
      <c r="P8249" s="12" t="n">
        <v>11.2769</v>
      </c>
      <c r="Q8249" s="26"/>
    </row>
    <row r="8250" ht="22.5" customHeight="1">
      <c r="A8250" s="34"/>
      <c r="B8250" s="34"/>
      <c r="C8250" s="13" t="n">
        <v>11924654</v>
      </c>
      <c r="D8250" s="13" t="s">
        <v>67</v>
      </c>
      <c r="E8250" s="14" t="s">
        <v>65</v>
      </c>
      <c r="F8250" s="13" t="s">
        <v>12</v>
      </c>
      <c r="G8250" s="21" t="n">
        <v>0.3</v>
      </c>
      <c r="H8250" s="52" t="n">
        <v>50</v>
      </c>
      <c r="I8250" s="21" t="n">
        <f>G8250*H8250*7</f>
        <v>105</v>
      </c>
      <c r="J8250" s="13" t="s">
        <v>126</v>
      </c>
      <c r="K8250" s="15" t="s">
        <v>149</v>
      </c>
      <c r="L8250" s="15"/>
      <c r="M8250" s="16"/>
      <c r="N8250" s="12"/>
      <c r="O8250" s="12"/>
      <c r="P8250" s="12"/>
      <c r="Q8250" s="23" t="n">
        <f>M8252/H8250</f>
        <v>0</v>
      </c>
    </row>
    <row r="8251" ht="22.5" customHeight="1">
      <c r="A8251" s="34"/>
      <c r="B8251" s="34"/>
      <c r="C8251" s="13"/>
      <c r="D8251" s="20"/>
      <c r="E8251" s="29"/>
      <c r="F8251" s="20"/>
      <c r="G8251" s="28"/>
      <c r="H8251" s="54"/>
      <c r="I8251" s="20"/>
      <c r="J8251" s="13" t="s">
        <v>127</v>
      </c>
      <c r="K8251" s="15" t="s">
        <v>149</v>
      </c>
      <c r="L8251" s="15"/>
      <c r="M8251" s="16"/>
      <c r="N8251" s="12"/>
      <c r="O8251" s="12"/>
      <c r="P8251" s="12"/>
      <c r="Q8251" s="26"/>
    </row>
    <row r="8252" ht="22.5" customHeight="1">
      <c r="A8252" s="30"/>
      <c r="B8252" s="30"/>
      <c r="C8252" s="13"/>
      <c r="D8252" s="20"/>
      <c r="E8252" s="48"/>
      <c r="F8252" s="20"/>
      <c r="G8252" s="49"/>
      <c r="H8252" s="55"/>
      <c r="I8252" s="20"/>
      <c r="J8252" s="13" t="s">
        <v>128</v>
      </c>
      <c r="K8252" s="15" t="n">
        <v>86</v>
      </c>
      <c r="L8252" s="15" t="n">
        <v>35</v>
      </c>
      <c r="M8252" s="16" t="n">
        <v>0</v>
      </c>
      <c r="N8252" s="12" t="n">
        <v>0.001</v>
      </c>
      <c r="O8252" s="12" t="n">
        <v>0</v>
      </c>
      <c r="P8252" s="12" t="n">
        <v>0.0424</v>
      </c>
      <c r="Q8252" s="26"/>
    </row>
    <row r="8253" ht="22.5" customHeight="1">
      <c r="A8253" s="19"/>
      <c r="C8253" s="11"/>
      <c r="D8253" s="11"/>
      <c r="E8253" s="11"/>
      <c r="F8253" s="11"/>
      <c r="G8253" s="18"/>
      <c r="H8253" s="11"/>
      <c r="I8253" s="18"/>
      <c r="J8253" s="11"/>
      <c r="K8253" s="16"/>
      <c r="L8253" s="16"/>
      <c r="M8253" s="16"/>
      <c r="N8253" s="16"/>
      <c r="O8253" s="16"/>
      <c r="P8253" s="71"/>
      <c r="Q8253" s="8"/>
    </row>
    <row r="8254" ht="22.5" customHeight="1">
      <c r="A8254" s="19" t="s">
        <v>123</v>
      </c>
      <c r="B8254" s="9" t="s">
        <v>144</v>
      </c>
      <c r="C8254" s="11"/>
      <c r="D8254" s="11"/>
      <c r="E8254" s="11"/>
      <c r="F8254" s="11"/>
      <c r="G8254" s="18"/>
      <c r="H8254" s="11"/>
      <c r="I8254" s="18"/>
      <c r="J8254" s="11"/>
      <c r="K8254" s="22" t="n">
        <f>K8257+K8260+K8263+K8266+K8269+K8272+K8275+K8278+K8281+K8284+K8287+K8290+K8293+K8296+K8299+K8302+K8305+K8308+K8311+K8314+K8317+K8320+K8323+K8326+K8329+K8332+K8335+K8338+K8341+K8344+K8347+K8350+K8353+K8365+K8368+K8371+K8374+K8377+K8380+K8383+K8386+K8389+K8392+K8395+K8398+K8401+K8404+K8407+K8410+K8413+K8416+K8419+K8422+K8425+K8428+K8431+K8434+K8437+K8440+K8443+K8446+K8449+K8452+K8455+K8458+K8461+K8464+K8467+K8470+K8473+K8476+K8479+K8482+K8485+K8488+K8491+K8494+K8497+K8500+K8503+K8506+K8509+K8512+K8515+K8518+K8521+K8524+K8527+K8530+K8533+K8536+K8539+K8542+K8545+K8548+K8551+K8554+K8557+K8560+K8563+K8566+K8569+K8572+K8575+K8578+K8581+K8584+K8587+K8590+K8593+K8596+K8599+K8602+K8605+K8608+K8611+K8614+K8617+K8620+K8623+K8626+K8629+K8632+K8635+K8638+K8641+K8356+K8359+K8362</f>
        <v>9497057</v>
      </c>
      <c r="L8254" s="22" t="n">
        <f>L8257+L8260+L8263+L8266+L8269+L8272+L8275+L8278+L8281+L8284+L8287+L8290+L8293+L8296+L8299+L8302+L8305+L8308+L8311+L8314+L8317+L8320+L8323+L8326+L8329+L8332+L8335+L8338+L8341+L8344+L8347+L8350+L8353+L8365+L8368+L8371+L8374+L8377+L8380+L8383+L8386+L8389+L8392+L8395+L8398+L8401+L8404+L8407+L8410+L8413+L8416+L8419+L8422+L8425+L8428+L8431+L8434+L8437+L8440+L8443+L8446+L8449+L8452+L8455+L8458+L8461+L8464+L8467+L8470+L8473+L8476+L8479+L8482+L8485+L8488+L8491+L8494+L8497+L8500+L8503+L8506+L8509+L8512+L8515+L8518+L8521+L8524+L8527+L8530+L8533+L8536+L8539+L8542+L8545+L8548+L8551+L8554+L8557+L8560+L8563+L8566+L8569+L8572+L8575+L8578+L8581+L8584+L8587+L8590+L8593+L8596+L8599+L8602+L8605+L8608+L8611+L8614+L8617+L8620+L8623+L8626+L8629+L8632+L8635+L8638+L8641+L8356+L8359+L8362</f>
        <v>1591290</v>
      </c>
      <c r="M8254" s="16"/>
      <c r="N8254" s="16"/>
      <c r="O8254" s="16"/>
      <c r="P8254" s="25" t="n">
        <f>P8257+P8260+P8263+P8266+P8269+P8272+P8275+P8278+P8281+P8284+P8287+P8290+P8293+P8296+P8299+P8302+P8305+P8308+P8311+P8314+P8317+P8320+P8323+P8326+P8329+P8332+P8335+P8338+P8341+P8344+P8347+P8350+P8353+P8365+P8368+P8371+P8374+P8377+P8380+P8383+P8386+P8389+P8392+P8395+P8398+P8401+P8404+P8407+P8410+P8413+P8416+P8419+P8422+P8425+P8428+P8431+P8434+P8437+P8440+P8443+P8446+P8449+P8452+P8455+P8458+P8461+P8464+P8467+P8470+P8473+P8476+P8479+P8482+P8485+P8488+P8491+P8494+P8497+P8500+P8503+P8506+P8509+P8512+P8515+P8518+P8521+P8524+P8527+P8530+P8533+P8536+P8539+P8542+P8545+P8548+P8551+P8554+P8557+P8560+P8563+P8566+P8569+P8572+P8575+P8578+P8581+P8584+P8587+P8590+P8593+P8596+P8599+P8602+P8605+P8608+P8611+P8614+P8617+P8620+P8623+P8626+P8629+P8632+P8635+P8638+P8641+P8356+P8359+P8362</f>
        <v>4361.0864</v>
      </c>
      <c r="Q8254" s="8"/>
    </row>
    <row r="8255" ht="22.5" customHeight="1">
      <c r="A8255" s="27" t="n">
        <v>46268</v>
      </c>
      <c r="B8255" s="76" t="s">
        <v>125</v>
      </c>
      <c r="C8255" s="13" t="n">
        <v>10813123</v>
      </c>
      <c r="D8255" s="13" t="s">
        <v>10</v>
      </c>
      <c r="E8255" s="14" t="s">
        <v>11</v>
      </c>
      <c r="F8255" s="13" t="s">
        <v>12</v>
      </c>
      <c r="G8255" s="21" t="n">
        <v>0.25</v>
      </c>
      <c r="H8255" s="13" t="n">
        <v>1000</v>
      </c>
      <c r="I8255" s="21" t="n">
        <f>G8255*H8255*7</f>
        <v>1750</v>
      </c>
      <c r="J8255" s="13" t="s">
        <v>126</v>
      </c>
      <c r="K8255" s="11" t="n">
        <v>59190</v>
      </c>
      <c r="L8255" s="11" t="n">
        <v>2134</v>
      </c>
      <c r="M8255" s="11" t="n">
        <v>10</v>
      </c>
      <c r="N8255" s="12" t="n">
        <v>0.005</v>
      </c>
      <c r="O8255" s="12" t="n">
        <v>1.048</v>
      </c>
      <c r="P8255" s="12" t="n">
        <v>10.4779</v>
      </c>
      <c r="Q8255" s="23" t="n">
        <f>M8257/H8255</f>
        <v>0.301</v>
      </c>
    </row>
    <row r="8256" ht="22.5" customHeight="1">
      <c r="A8256" s="32"/>
      <c r="B8256" s="34"/>
      <c r="C8256" s="13"/>
      <c r="D8256" s="20"/>
      <c r="E8256" s="29"/>
      <c r="F8256" s="20"/>
      <c r="G8256" s="20"/>
      <c r="H8256" s="20"/>
      <c r="I8256" s="20"/>
      <c r="J8256" s="13" t="s">
        <v>127</v>
      </c>
      <c r="K8256" s="11" t="n">
        <v>106532</v>
      </c>
      <c r="L8256" s="11" t="n">
        <v>4278</v>
      </c>
      <c r="M8256" s="11" t="n">
        <v>60</v>
      </c>
      <c r="N8256" s="12" t="n">
        <v>0.007</v>
      </c>
      <c r="O8256" s="12" t="n">
        <v>0.498</v>
      </c>
      <c r="P8256" s="12" t="n">
        <v>29.8921</v>
      </c>
      <c r="Q8256" s="26"/>
    </row>
    <row r="8257" ht="22.5" customHeight="1">
      <c r="A8257" s="32"/>
      <c r="B8257" s="34"/>
      <c r="C8257" s="13"/>
      <c r="D8257" s="20"/>
      <c r="E8257" s="29"/>
      <c r="F8257" s="20"/>
      <c r="G8257" s="20"/>
      <c r="H8257" s="20"/>
      <c r="I8257" s="20"/>
      <c r="J8257" s="13" t="s">
        <v>128</v>
      </c>
      <c r="K8257" s="11" t="n">
        <v>275494</v>
      </c>
      <c r="L8257" s="11" t="n">
        <v>11562</v>
      </c>
      <c r="M8257" s="11" t="n">
        <v>301</v>
      </c>
      <c r="N8257" s="12" t="n">
        <v>0.01</v>
      </c>
      <c r="O8257" s="12" t="n">
        <v>0.381</v>
      </c>
      <c r="P8257" s="12" t="n">
        <v>114.8187</v>
      </c>
      <c r="Q8257" s="26"/>
    </row>
    <row r="8258" ht="22.5" customHeight="1">
      <c r="A8258" s="32"/>
      <c r="B8258" s="34"/>
      <c r="C8258" s="13" t="n">
        <v>1745925</v>
      </c>
      <c r="D8258" s="13" t="s">
        <v>13</v>
      </c>
      <c r="E8258" s="14" t="s">
        <v>14</v>
      </c>
      <c r="F8258" s="13" t="s">
        <v>15</v>
      </c>
      <c r="G8258" s="21" t="n">
        <v>0.15</v>
      </c>
      <c r="H8258" s="13" t="n">
        <v>500</v>
      </c>
      <c r="I8258" s="21" t="n">
        <f>G8258*H8258*7</f>
        <v>525</v>
      </c>
      <c r="J8258" s="13" t="s">
        <v>126</v>
      </c>
      <c r="K8258" s="17" t="n">
        <v>34</v>
      </c>
      <c r="L8258" s="15" t="n">
        <v>18</v>
      </c>
      <c r="M8258" s="15" t="n">
        <v>0</v>
      </c>
      <c r="N8258" s="12" t="n">
        <v>0</v>
      </c>
      <c r="O8258" s="12" t="n">
        <v>0</v>
      </c>
      <c r="P8258" s="12" t="n">
        <v>0</v>
      </c>
      <c r="Q8258" s="23" t="n">
        <f>M8260/H8258</f>
        <v>0.808</v>
      </c>
    </row>
    <row r="8259" ht="22.5" customHeight="1">
      <c r="A8259" s="32"/>
      <c r="B8259" s="34"/>
      <c r="C8259" s="13"/>
      <c r="D8259" s="20"/>
      <c r="E8259" s="29"/>
      <c r="F8259" s="20"/>
      <c r="G8259" s="20"/>
      <c r="H8259" s="20"/>
      <c r="I8259" s="20"/>
      <c r="J8259" s="13" t="s">
        <v>127</v>
      </c>
      <c r="K8259" s="17" t="n">
        <v>10573</v>
      </c>
      <c r="L8259" s="15" t="n">
        <v>4609</v>
      </c>
      <c r="M8259" s="15" t="n">
        <v>134</v>
      </c>
      <c r="N8259" s="12" t="n">
        <v>0.004</v>
      </c>
      <c r="O8259" s="12" t="n">
        <v>0.15</v>
      </c>
      <c r="P8259" s="12" t="n">
        <v>20.1</v>
      </c>
      <c r="Q8259" s="26"/>
    </row>
    <row r="8260" ht="22.5" customHeight="1">
      <c r="A8260" s="32"/>
      <c r="B8260" s="34"/>
      <c r="C8260" s="13"/>
      <c r="D8260" s="20"/>
      <c r="E8260" s="29"/>
      <c r="F8260" s="20"/>
      <c r="G8260" s="20"/>
      <c r="H8260" s="20"/>
      <c r="I8260" s="20"/>
      <c r="J8260" s="13" t="s">
        <v>128</v>
      </c>
      <c r="K8260" s="15" t="n">
        <v>45253</v>
      </c>
      <c r="L8260" s="15" t="n">
        <v>20355</v>
      </c>
      <c r="M8260" s="15" t="n">
        <v>404</v>
      </c>
      <c r="N8260" s="12" t="n">
        <v>0.003</v>
      </c>
      <c r="O8260" s="12" t="n">
        <v>0.15</v>
      </c>
      <c r="P8260" s="12" t="n">
        <v>60.6</v>
      </c>
      <c r="Q8260" s="26"/>
    </row>
    <row r="8261" ht="22.5" customHeight="1">
      <c r="A8261" s="32"/>
      <c r="B8261" s="34"/>
      <c r="C8261" s="13" t="n">
        <v>6951600</v>
      </c>
      <c r="D8261" s="13" t="s">
        <v>16</v>
      </c>
      <c r="E8261" s="14" t="s">
        <v>17</v>
      </c>
      <c r="F8261" s="13" t="s">
        <v>15</v>
      </c>
      <c r="G8261" s="21" t="n">
        <v>0.17</v>
      </c>
      <c r="H8261" s="13" t="n">
        <v>100</v>
      </c>
      <c r="I8261" s="21" t="n">
        <f>G8261*H8261*7</f>
        <v>119</v>
      </c>
      <c r="J8261" s="13" t="s">
        <v>126</v>
      </c>
      <c r="K8261" s="15" t="n">
        <v>792</v>
      </c>
      <c r="L8261" s="15" t="n">
        <v>311</v>
      </c>
      <c r="M8261" s="15" t="n">
        <v>0</v>
      </c>
      <c r="N8261" s="12" t="n">
        <v>0</v>
      </c>
      <c r="O8261" s="12" t="n">
        <v>0</v>
      </c>
      <c r="P8261" s="12" t="n">
        <v>0</v>
      </c>
      <c r="Q8261" s="23" t="n">
        <f>M8263/H8261</f>
        <v>0.87</v>
      </c>
    </row>
    <row r="8262" ht="22.5" customHeight="1">
      <c r="A8262" s="32"/>
      <c r="B8262" s="34"/>
      <c r="C8262" s="13"/>
      <c r="D8262" s="20"/>
      <c r="E8262" s="29"/>
      <c r="F8262" s="20"/>
      <c r="G8262" s="20"/>
      <c r="H8262" s="20"/>
      <c r="I8262" s="20"/>
      <c r="J8262" s="13" t="s">
        <v>127</v>
      </c>
      <c r="K8262" s="15" t="n">
        <v>9983</v>
      </c>
      <c r="L8262" s="15" t="n">
        <v>4406</v>
      </c>
      <c r="M8262" s="15" t="n">
        <v>22</v>
      </c>
      <c r="N8262" s="12" t="n">
        <v>0.001</v>
      </c>
      <c r="O8262" s="12" t="n">
        <v>0.175</v>
      </c>
      <c r="P8262" s="12" t="n">
        <v>3.842</v>
      </c>
      <c r="Q8262" s="26"/>
    </row>
    <row r="8263" ht="22.5" customHeight="1">
      <c r="A8263" s="32"/>
      <c r="B8263" s="34"/>
      <c r="C8263" s="13"/>
      <c r="D8263" s="20"/>
      <c r="E8263" s="29"/>
      <c r="F8263" s="20"/>
      <c r="G8263" s="20"/>
      <c r="H8263" s="20"/>
      <c r="I8263" s="20"/>
      <c r="J8263" s="13" t="s">
        <v>128</v>
      </c>
      <c r="K8263" s="15" t="n">
        <v>22843</v>
      </c>
      <c r="L8263" s="15" t="n">
        <v>10140</v>
      </c>
      <c r="M8263" s="15" t="n">
        <v>87</v>
      </c>
      <c r="N8263" s="12" t="n">
        <v>0.001</v>
      </c>
      <c r="O8263" s="12" t="n">
        <v>0.173</v>
      </c>
      <c r="P8263" s="12" t="n">
        <v>15.062</v>
      </c>
      <c r="Q8263" s="26"/>
    </row>
    <row r="8264" ht="22.5" customHeight="1">
      <c r="A8264" s="32"/>
      <c r="B8264" s="34"/>
      <c r="C8264" s="13" t="n">
        <v>6951594</v>
      </c>
      <c r="D8264" s="13" t="s">
        <v>16</v>
      </c>
      <c r="E8264" s="14" t="s">
        <v>18</v>
      </c>
      <c r="F8264" s="13" t="s">
        <v>15</v>
      </c>
      <c r="G8264" s="21" t="n">
        <v>0.7</v>
      </c>
      <c r="H8264" s="13" t="n">
        <v>400</v>
      </c>
      <c r="I8264" s="21" t="n">
        <f>G8264*H8264*7</f>
        <v>1960</v>
      </c>
      <c r="J8264" s="13" t="s">
        <v>126</v>
      </c>
      <c r="K8264" s="15" t="n">
        <v>1054</v>
      </c>
      <c r="L8264" s="15" t="n">
        <v>435</v>
      </c>
      <c r="M8264" s="15" t="n">
        <v>2</v>
      </c>
      <c r="N8264" s="12" t="n">
        <v>0.003</v>
      </c>
      <c r="O8264" s="12" t="n">
        <v>0.7</v>
      </c>
      <c r="P8264" s="12" t="n">
        <v>1.4</v>
      </c>
      <c r="Q8264" s="23" t="n">
        <f>M8266/H8264</f>
        <v>0.475</v>
      </c>
    </row>
    <row r="8265" ht="22.5" customHeight="1">
      <c r="A8265" s="32"/>
      <c r="B8265" s="34"/>
      <c r="C8265" s="13"/>
      <c r="D8265" s="20"/>
      <c r="E8265" s="29"/>
      <c r="F8265" s="20"/>
      <c r="G8265" s="20"/>
      <c r="H8265" s="20"/>
      <c r="I8265" s="20"/>
      <c r="J8265" s="13" t="s">
        <v>127</v>
      </c>
      <c r="K8265" s="15" t="n">
        <v>21851</v>
      </c>
      <c r="L8265" s="15" t="n">
        <v>9528</v>
      </c>
      <c r="M8265" s="15" t="n">
        <v>63</v>
      </c>
      <c r="N8265" s="12" t="n">
        <v>0.005</v>
      </c>
      <c r="O8265" s="12" t="n">
        <v>0.7</v>
      </c>
      <c r="P8265" s="12" t="n">
        <v>44.1</v>
      </c>
      <c r="Q8265" s="26"/>
    </row>
    <row r="8266" ht="22.5" customHeight="1">
      <c r="A8266" s="32"/>
      <c r="B8266" s="34"/>
      <c r="C8266" s="13"/>
      <c r="D8266" s="20"/>
      <c r="E8266" s="29"/>
      <c r="F8266" s="20"/>
      <c r="G8266" s="20"/>
      <c r="H8266" s="20"/>
      <c r="I8266" s="20"/>
      <c r="J8266" s="13" t="s">
        <v>128</v>
      </c>
      <c r="K8266" s="15" t="n">
        <v>86121</v>
      </c>
      <c r="L8266" s="15" t="n">
        <v>35298</v>
      </c>
      <c r="M8266" s="15" t="n">
        <v>190</v>
      </c>
      <c r="N8266" s="12" t="n">
        <v>0.004</v>
      </c>
      <c r="O8266" s="12" t="n">
        <v>0.701</v>
      </c>
      <c r="P8266" s="12" t="n">
        <v>133.14</v>
      </c>
      <c r="Q8266" s="26"/>
    </row>
    <row r="8267" ht="22.5" customHeight="1">
      <c r="A8267" s="32"/>
      <c r="B8267" s="34"/>
      <c r="C8267" s="13" t="n">
        <v>2732727</v>
      </c>
      <c r="D8267" s="13" t="s">
        <v>10</v>
      </c>
      <c r="E8267" s="14" t="s">
        <v>19</v>
      </c>
      <c r="F8267" s="13" t="s">
        <v>15</v>
      </c>
      <c r="G8267" s="21" t="n">
        <v>0.25</v>
      </c>
      <c r="H8267" s="13" t="n">
        <v>1000</v>
      </c>
      <c r="I8267" s="21" t="n">
        <f>G8267*H8267*7</f>
        <v>1750</v>
      </c>
      <c r="J8267" s="13" t="s">
        <v>126</v>
      </c>
      <c r="K8267" s="15" t="n">
        <v>527</v>
      </c>
      <c r="L8267" s="15" t="n">
        <v>181</v>
      </c>
      <c r="M8267" s="15" t="n">
        <v>18</v>
      </c>
      <c r="N8267" s="12" t="n">
        <v>0.025</v>
      </c>
      <c r="O8267" s="12" t="n">
        <v>0.25</v>
      </c>
      <c r="P8267" s="12" t="n">
        <v>4.5</v>
      </c>
      <c r="Q8267" s="23" t="n">
        <f>M8269/H8267</f>
        <v>0.611</v>
      </c>
    </row>
    <row r="8268" ht="22.5" customHeight="1">
      <c r="A8268" s="32"/>
      <c r="B8268" s="34"/>
      <c r="C8268" s="13"/>
      <c r="D8268" s="20"/>
      <c r="E8268" s="29"/>
      <c r="F8268" s="20"/>
      <c r="G8268" s="20"/>
      <c r="H8268" s="20"/>
      <c r="I8268" s="20"/>
      <c r="J8268" s="13" t="s">
        <v>127</v>
      </c>
      <c r="K8268" s="15" t="n">
        <v>8532</v>
      </c>
      <c r="L8268" s="15" t="n">
        <v>2966</v>
      </c>
      <c r="M8268" s="15" t="n">
        <v>106</v>
      </c>
      <c r="N8268" s="12" t="n">
        <v>0.009</v>
      </c>
      <c r="O8268" s="12" t="n">
        <v>0.25</v>
      </c>
      <c r="P8268" s="12" t="n">
        <v>26.525</v>
      </c>
      <c r="Q8268" s="26"/>
    </row>
    <row r="8269" ht="22.5" customHeight="1">
      <c r="A8269" s="32"/>
      <c r="B8269" s="34"/>
      <c r="C8269" s="13"/>
      <c r="D8269" s="20"/>
      <c r="E8269" s="29"/>
      <c r="F8269" s="20"/>
      <c r="G8269" s="20"/>
      <c r="H8269" s="20"/>
      <c r="I8269" s="20"/>
      <c r="J8269" s="13" t="s">
        <v>128</v>
      </c>
      <c r="K8269" s="15" t="n">
        <v>32931</v>
      </c>
      <c r="L8269" s="15" t="n">
        <v>11556</v>
      </c>
      <c r="M8269" s="15" t="n">
        <v>611</v>
      </c>
      <c r="N8269" s="12" t="n">
        <v>0.013</v>
      </c>
      <c r="O8269" s="12" t="n">
        <v>0.25</v>
      </c>
      <c r="P8269" s="12" t="n">
        <v>152.875</v>
      </c>
      <c r="Q8269" s="26"/>
    </row>
    <row r="8270" ht="22.5" customHeight="1">
      <c r="A8270" s="32"/>
      <c r="B8270" s="34"/>
      <c r="C8270" s="13" t="n">
        <v>5619156</v>
      </c>
      <c r="D8270" s="13" t="s">
        <v>10</v>
      </c>
      <c r="E8270" s="14" t="s">
        <v>19</v>
      </c>
      <c r="F8270" s="13" t="s">
        <v>12</v>
      </c>
      <c r="G8270" s="21" t="n">
        <v>0.24</v>
      </c>
      <c r="H8270" s="13" t="n">
        <v>500</v>
      </c>
      <c r="I8270" s="21" t="n">
        <f>G8270*H8270*7</f>
        <v>840</v>
      </c>
      <c r="J8270" s="13" t="s">
        <v>126</v>
      </c>
      <c r="K8270" s="15" t="n">
        <v>17308</v>
      </c>
      <c r="L8270" s="15" t="n">
        <v>3716</v>
      </c>
      <c r="M8270" s="15" t="n">
        <v>2</v>
      </c>
      <c r="N8270" s="12" t="n">
        <v>0</v>
      </c>
      <c r="O8270" s="12" t="n">
        <v>0.367</v>
      </c>
      <c r="P8270" s="12" t="n">
        <v>0.7333</v>
      </c>
      <c r="Q8270" s="23" t="n">
        <f>M8272/H8270</f>
        <v>0.026</v>
      </c>
    </row>
    <row r="8271" ht="22.5" customHeight="1">
      <c r="A8271" s="32"/>
      <c r="B8271" s="34"/>
      <c r="C8271" s="13"/>
      <c r="D8271" s="20"/>
      <c r="E8271" s="29"/>
      <c r="F8271" s="20"/>
      <c r="G8271" s="20"/>
      <c r="H8271" s="20"/>
      <c r="I8271" s="20"/>
      <c r="J8271" s="13" t="s">
        <v>127</v>
      </c>
      <c r="K8271" s="15" t="n">
        <v>71951</v>
      </c>
      <c r="L8271" s="15" t="n">
        <v>14794</v>
      </c>
      <c r="M8271" s="15" t="n">
        <v>3</v>
      </c>
      <c r="N8271" s="12" t="n">
        <v>0</v>
      </c>
      <c r="O8271" s="12" t="n">
        <v>0.872</v>
      </c>
      <c r="P8271" s="12" t="n">
        <v>2.6159</v>
      </c>
      <c r="Q8271" s="26"/>
    </row>
    <row r="8272" ht="22.5" customHeight="1">
      <c r="A8272" s="32"/>
      <c r="B8272" s="34"/>
      <c r="C8272" s="13"/>
      <c r="D8272" s="20"/>
      <c r="E8272" s="29"/>
      <c r="F8272" s="20"/>
      <c r="G8272" s="20"/>
      <c r="H8272" s="20"/>
      <c r="I8272" s="20"/>
      <c r="J8272" s="13" t="s">
        <v>128</v>
      </c>
      <c r="K8272" s="15" t="n">
        <v>153742</v>
      </c>
      <c r="L8272" s="15" t="n">
        <v>32666</v>
      </c>
      <c r="M8272" s="15" t="n">
        <v>13</v>
      </c>
      <c r="N8272" s="12" t="n">
        <v>0</v>
      </c>
      <c r="O8272" s="12" t="n">
        <v>0.436</v>
      </c>
      <c r="P8272" s="12" t="n">
        <v>5.6666</v>
      </c>
      <c r="Q8272" s="26"/>
    </row>
    <row r="8273" ht="22.5" customHeight="1">
      <c r="A8273" s="32"/>
      <c r="B8273" s="34"/>
      <c r="C8273" s="13" t="n">
        <v>6425889</v>
      </c>
      <c r="D8273" s="13" t="s">
        <v>10</v>
      </c>
      <c r="E8273" s="14" t="s">
        <v>20</v>
      </c>
      <c r="F8273" s="13" t="s">
        <v>15</v>
      </c>
      <c r="G8273" s="21" t="n">
        <v>0.25</v>
      </c>
      <c r="H8273" s="13" t="n">
        <v>400</v>
      </c>
      <c r="I8273" s="21" t="n">
        <f>G8273*H8273*7</f>
        <v>700</v>
      </c>
      <c r="J8273" s="13" t="s">
        <v>126</v>
      </c>
      <c r="K8273" s="15" t="n">
        <v>96</v>
      </c>
      <c r="L8273" s="15" t="n">
        <v>22</v>
      </c>
      <c r="M8273" s="15" t="n">
        <v>0</v>
      </c>
      <c r="N8273" s="12" t="n">
        <v>0</v>
      </c>
      <c r="O8273" s="12" t="n">
        <v>0</v>
      </c>
      <c r="P8273" s="12" t="n">
        <v>0</v>
      </c>
      <c r="Q8273" s="23" t="n">
        <f>M8275/H8273</f>
        <v>0.4725</v>
      </c>
    </row>
    <row r="8274" ht="22.5" customHeight="1">
      <c r="A8274" s="32"/>
      <c r="B8274" s="34"/>
      <c r="C8274" s="13"/>
      <c r="D8274" s="20"/>
      <c r="E8274" s="29"/>
      <c r="F8274" s="20"/>
      <c r="G8274" s="20"/>
      <c r="H8274" s="20"/>
      <c r="I8274" s="20"/>
      <c r="J8274" s="13" t="s">
        <v>127</v>
      </c>
      <c r="K8274" s="15" t="n">
        <v>4366</v>
      </c>
      <c r="L8274" s="36" t="n">
        <v>1513</v>
      </c>
      <c r="M8274" s="15" t="n">
        <v>28</v>
      </c>
      <c r="N8274" s="12" t="n">
        <v>0.005</v>
      </c>
      <c r="O8274" s="12" t="n">
        <v>0.254</v>
      </c>
      <c r="P8274" s="12" t="n">
        <v>7.1</v>
      </c>
      <c r="Q8274" s="26"/>
    </row>
    <row r="8275" ht="22.5" customHeight="1">
      <c r="A8275" s="32"/>
      <c r="B8275" s="34"/>
      <c r="C8275" s="13"/>
      <c r="D8275" s="20"/>
      <c r="E8275" s="29"/>
      <c r="F8275" s="20"/>
      <c r="G8275" s="20"/>
      <c r="H8275" s="20"/>
      <c r="I8275" s="20"/>
      <c r="J8275" s="13" t="s">
        <v>128</v>
      </c>
      <c r="K8275" s="15" t="n">
        <v>19108</v>
      </c>
      <c r="L8275" s="15" t="n">
        <v>6347</v>
      </c>
      <c r="M8275" s="15" t="n">
        <v>189</v>
      </c>
      <c r="N8275" s="12" t="n">
        <v>0.007</v>
      </c>
      <c r="O8275" s="12" t="n">
        <v>0.252</v>
      </c>
      <c r="P8275" s="12" t="n">
        <v>47.55</v>
      </c>
      <c r="Q8275" s="26"/>
    </row>
    <row r="8276" ht="22.5" customHeight="1">
      <c r="A8276" s="32"/>
      <c r="B8276" s="34"/>
      <c r="C8276" s="13" t="n">
        <v>6439005</v>
      </c>
      <c r="D8276" s="13" t="s">
        <v>10</v>
      </c>
      <c r="E8276" s="14" t="s">
        <v>20</v>
      </c>
      <c r="F8276" s="13" t="s">
        <v>21</v>
      </c>
      <c r="G8276" s="21" t="n">
        <v>0.25</v>
      </c>
      <c r="H8276" s="13" t="n">
        <v>300</v>
      </c>
      <c r="I8276" s="21" t="n">
        <f>G8276*H8276*7</f>
        <v>525</v>
      </c>
      <c r="J8276" s="13" t="s">
        <v>126</v>
      </c>
      <c r="K8276" s="15" t="n">
        <v>0</v>
      </c>
      <c r="L8276" s="15" t="n">
        <v>0</v>
      </c>
      <c r="M8276" s="15" t="n">
        <v>0</v>
      </c>
      <c r="N8276" s="12" t="n">
        <v>0</v>
      </c>
      <c r="O8276" s="12" t="n">
        <v>0</v>
      </c>
      <c r="P8276" s="12" t="n">
        <v>0</v>
      </c>
      <c r="Q8276" s="23" t="n">
        <f>M8278/H8276</f>
        <v>0.143333333333333</v>
      </c>
    </row>
    <row r="8277" ht="22.5" customHeight="1">
      <c r="A8277" s="32"/>
      <c r="B8277" s="34"/>
      <c r="C8277" s="13"/>
      <c r="D8277" s="20"/>
      <c r="E8277" s="29"/>
      <c r="F8277" s="20"/>
      <c r="G8277" s="20"/>
      <c r="H8277" s="20"/>
      <c r="I8277" s="20"/>
      <c r="J8277" s="13" t="s">
        <v>127</v>
      </c>
      <c r="K8277" s="15" t="n">
        <v>0</v>
      </c>
      <c r="L8277" s="15" t="n">
        <v>0</v>
      </c>
      <c r="M8277" s="15" t="n">
        <v>0</v>
      </c>
      <c r="N8277" s="12" t="n">
        <v>0</v>
      </c>
      <c r="O8277" s="12" t="n">
        <v>0</v>
      </c>
      <c r="P8277" s="12" t="n">
        <v>0</v>
      </c>
      <c r="Q8277" s="26"/>
    </row>
    <row r="8278" ht="22.5" customHeight="1">
      <c r="A8278" s="32"/>
      <c r="B8278" s="34"/>
      <c r="C8278" s="13"/>
      <c r="D8278" s="20"/>
      <c r="E8278" s="29"/>
      <c r="F8278" s="20"/>
      <c r="G8278" s="20"/>
      <c r="H8278" s="20"/>
      <c r="I8278" s="20"/>
      <c r="J8278" s="13" t="s">
        <v>128</v>
      </c>
      <c r="K8278" s="15" t="n">
        <v>24776</v>
      </c>
      <c r="L8278" s="15" t="n">
        <v>7677</v>
      </c>
      <c r="M8278" s="15" t="n">
        <v>43</v>
      </c>
      <c r="N8278" s="12" t="n">
        <v>0.0014</v>
      </c>
      <c r="O8278" s="12" t="n">
        <v>0.25</v>
      </c>
      <c r="P8278" s="12" t="n">
        <v>10.75</v>
      </c>
      <c r="Q8278" s="26"/>
    </row>
    <row r="8279" ht="22.5" customHeight="1">
      <c r="A8279" s="32"/>
      <c r="B8279" s="34"/>
      <c r="C8279" s="13" t="n">
        <v>7203110</v>
      </c>
      <c r="D8279" s="13" t="s">
        <v>22</v>
      </c>
      <c r="E8279" s="14" t="s">
        <v>23</v>
      </c>
      <c r="F8279" s="13" t="s">
        <v>15</v>
      </c>
      <c r="G8279" s="21" t="n">
        <v>0.2</v>
      </c>
      <c r="H8279" s="13" t="n">
        <v>100</v>
      </c>
      <c r="I8279" s="21" t="n">
        <f>G8279*H8279*7</f>
        <v>140</v>
      </c>
      <c r="J8279" s="13" t="s">
        <v>126</v>
      </c>
      <c r="K8279" s="15" t="n">
        <v>313</v>
      </c>
      <c r="L8279" s="15" t="n">
        <v>209</v>
      </c>
      <c r="M8279" s="15" t="n">
        <v>0</v>
      </c>
      <c r="N8279" s="12" t="n">
        <v>0</v>
      </c>
      <c r="O8279" s="12" t="n">
        <v>0</v>
      </c>
      <c r="P8279" s="12" t="n">
        <v>0</v>
      </c>
      <c r="Q8279" s="23" t="n">
        <f>M8281/H8279</f>
        <v>0.12</v>
      </c>
    </row>
    <row r="8280" ht="22.5" customHeight="1">
      <c r="A8280" s="32"/>
      <c r="B8280" s="34"/>
      <c r="C8280" s="13"/>
      <c r="D8280" s="20"/>
      <c r="E8280" s="29"/>
      <c r="F8280" s="20"/>
      <c r="G8280" s="20"/>
      <c r="H8280" s="20"/>
      <c r="I8280" s="20"/>
      <c r="J8280" s="13" t="s">
        <v>127</v>
      </c>
      <c r="K8280" s="15" t="n">
        <v>9102</v>
      </c>
      <c r="L8280" s="15" t="n">
        <v>6264</v>
      </c>
      <c r="M8280" s="15" t="n">
        <v>3</v>
      </c>
      <c r="N8280" s="12" t="n">
        <v>0</v>
      </c>
      <c r="O8280" s="12" t="n">
        <v>0.2</v>
      </c>
      <c r="P8280" s="12" t="n">
        <v>0.6</v>
      </c>
      <c r="Q8280" s="26"/>
    </row>
    <row r="8281" ht="22.5" customHeight="1">
      <c r="A8281" s="32"/>
      <c r="B8281" s="34"/>
      <c r="C8281" s="13"/>
      <c r="D8281" s="20"/>
      <c r="E8281" s="29"/>
      <c r="F8281" s="20"/>
      <c r="G8281" s="20"/>
      <c r="H8281" s="20"/>
      <c r="I8281" s="20"/>
      <c r="J8281" s="13" t="s">
        <v>128</v>
      </c>
      <c r="K8281" s="15" t="n">
        <v>42458</v>
      </c>
      <c r="L8281" s="15" t="n">
        <v>28827</v>
      </c>
      <c r="M8281" s="15" t="n">
        <v>12</v>
      </c>
      <c r="N8281" s="12" t="n">
        <v>0</v>
      </c>
      <c r="O8281" s="12" t="n">
        <v>0.2</v>
      </c>
      <c r="P8281" s="12" t="n">
        <v>2.4</v>
      </c>
      <c r="Q8281" s="26"/>
    </row>
    <row r="8282" ht="22.5" customHeight="1">
      <c r="A8282" s="32"/>
      <c r="B8282" s="34"/>
      <c r="C8282" s="13" t="n">
        <v>7202934</v>
      </c>
      <c r="D8282" s="13" t="s">
        <v>22</v>
      </c>
      <c r="E8282" s="14" t="s">
        <v>24</v>
      </c>
      <c r="F8282" s="13" t="s">
        <v>15</v>
      </c>
      <c r="G8282" s="21" t="n">
        <v>0.35</v>
      </c>
      <c r="H8282" s="13" t="n">
        <v>200</v>
      </c>
      <c r="I8282" s="21" t="n">
        <f>G8282*H8282*7</f>
        <v>490</v>
      </c>
      <c r="J8282" s="13" t="s">
        <v>126</v>
      </c>
      <c r="K8282" s="15" t="n">
        <v>1148</v>
      </c>
      <c r="L8282" s="15" t="n">
        <v>561</v>
      </c>
      <c r="M8282" s="15" t="n">
        <v>0</v>
      </c>
      <c r="N8282" s="12" t="n">
        <v>0</v>
      </c>
      <c r="O8282" s="12" t="n">
        <v>0</v>
      </c>
      <c r="P8282" s="12" t="n">
        <v>0</v>
      </c>
      <c r="Q8282" s="23" t="n">
        <f>M8284/H8282</f>
        <v>0.885</v>
      </c>
    </row>
    <row r="8283" ht="22.5" customHeight="1">
      <c r="A8283" s="32"/>
      <c r="B8283" s="34"/>
      <c r="C8283" s="13"/>
      <c r="D8283" s="20"/>
      <c r="E8283" s="29"/>
      <c r="F8283" s="20"/>
      <c r="G8283" s="20"/>
      <c r="H8283" s="20"/>
      <c r="I8283" s="20"/>
      <c r="J8283" s="13" t="s">
        <v>127</v>
      </c>
      <c r="K8283" s="15" t="n">
        <v>279805</v>
      </c>
      <c r="L8283" s="15" t="n">
        <v>182923</v>
      </c>
      <c r="M8283" s="15" t="n">
        <v>135</v>
      </c>
      <c r="N8283" s="12" t="n">
        <v>0</v>
      </c>
      <c r="O8283" s="12" t="n">
        <v>0.36</v>
      </c>
      <c r="P8283" s="12" t="n">
        <v>48.6</v>
      </c>
      <c r="Q8283" s="26"/>
      <c r="R8283" s="4" t="s">
        <v>209</v>
      </c>
    </row>
    <row r="8284" ht="22.5" customHeight="1">
      <c r="A8284" s="32"/>
      <c r="B8284" s="34"/>
      <c r="C8284" s="13"/>
      <c r="D8284" s="20"/>
      <c r="E8284" s="29"/>
      <c r="F8284" s="20"/>
      <c r="G8284" s="20"/>
      <c r="H8284" s="20"/>
      <c r="I8284" s="20"/>
      <c r="J8284" s="13" t="s">
        <v>128</v>
      </c>
      <c r="K8284" s="15" t="n">
        <v>410948</v>
      </c>
      <c r="L8284" s="15" t="n">
        <v>260375</v>
      </c>
      <c r="M8284" s="15" t="n">
        <v>177</v>
      </c>
      <c r="N8284" s="12" t="n">
        <v>0</v>
      </c>
      <c r="O8284" s="12" t="n">
        <v>0.36</v>
      </c>
      <c r="P8284" s="12" t="n">
        <v>63.72</v>
      </c>
      <c r="Q8284" s="26"/>
    </row>
    <row r="8285" ht="22.5" customHeight="1">
      <c r="A8285" s="32"/>
      <c r="B8285" s="34"/>
      <c r="C8285" s="13" t="n">
        <v>5847496</v>
      </c>
      <c r="D8285" s="13" t="s">
        <v>10</v>
      </c>
      <c r="E8285" s="14" t="s">
        <v>25</v>
      </c>
      <c r="F8285" s="13" t="s">
        <v>12</v>
      </c>
      <c r="G8285" s="21" t="n">
        <v>0.3</v>
      </c>
      <c r="H8285" s="13" t="n">
        <v>200</v>
      </c>
      <c r="I8285" s="21" t="n">
        <f>G8285*H8285*7</f>
        <v>420</v>
      </c>
      <c r="J8285" s="13" t="s">
        <v>126</v>
      </c>
      <c r="K8285" s="15" t="n">
        <v>3312</v>
      </c>
      <c r="L8285" s="15" t="n">
        <v>156</v>
      </c>
      <c r="M8285" s="15" t="n">
        <v>1</v>
      </c>
      <c r="N8285" s="12" t="n">
        <v>0.004</v>
      </c>
      <c r="O8285" s="12" t="n">
        <v>0.5995</v>
      </c>
      <c r="P8285" s="12" t="n">
        <v>0.5995</v>
      </c>
      <c r="Q8285" s="23" t="n">
        <f>M8287/H8285</f>
        <v>0.045</v>
      </c>
    </row>
    <row r="8286" ht="22.5" customHeight="1">
      <c r="A8286" s="32"/>
      <c r="B8286" s="34"/>
      <c r="C8286" s="13"/>
      <c r="D8286" s="20"/>
      <c r="E8286" s="29"/>
      <c r="F8286" s="20"/>
      <c r="G8286" s="20"/>
      <c r="H8286" s="20"/>
      <c r="I8286" s="20"/>
      <c r="J8286" s="13" t="s">
        <v>127</v>
      </c>
      <c r="K8286" s="15" t="n">
        <v>13440</v>
      </c>
      <c r="L8286" s="15" t="n">
        <v>635</v>
      </c>
      <c r="M8286" s="15" t="n">
        <v>7</v>
      </c>
      <c r="N8286" s="12" t="n">
        <v>0.006</v>
      </c>
      <c r="O8286" s="12" t="n">
        <v>0.588</v>
      </c>
      <c r="P8286" s="12" t="n">
        <v>4.1131</v>
      </c>
      <c r="Q8286" s="26"/>
    </row>
    <row r="8287" ht="22.5" customHeight="1">
      <c r="A8287" s="32"/>
      <c r="B8287" s="34"/>
      <c r="C8287" s="13"/>
      <c r="D8287" s="20"/>
      <c r="E8287" s="29"/>
      <c r="F8287" s="20"/>
      <c r="G8287" s="20"/>
      <c r="H8287" s="20"/>
      <c r="I8287" s="20"/>
      <c r="J8287" s="13" t="s">
        <v>128</v>
      </c>
      <c r="K8287" s="15" t="n">
        <v>28030</v>
      </c>
      <c r="L8287" s="15" t="n">
        <v>1388</v>
      </c>
      <c r="M8287" s="15" t="n">
        <v>9</v>
      </c>
      <c r="N8287" s="12" t="n">
        <v>0.005</v>
      </c>
      <c r="O8287" s="12" t="n">
        <v>0.752</v>
      </c>
      <c r="P8287" s="12" t="n">
        <v>6.7652</v>
      </c>
      <c r="Q8287" s="26"/>
    </row>
    <row r="8288" ht="22.5" customHeight="1">
      <c r="A8288" s="32"/>
      <c r="B8288" s="34"/>
      <c r="C8288" s="13" t="n">
        <v>7572369</v>
      </c>
      <c r="D8288" s="13" t="s">
        <v>10</v>
      </c>
      <c r="E8288" s="14" t="s">
        <v>25</v>
      </c>
      <c r="F8288" s="13" t="s">
        <v>15</v>
      </c>
      <c r="G8288" s="21" t="n">
        <v>0.3</v>
      </c>
      <c r="H8288" s="13" t="n">
        <v>400</v>
      </c>
      <c r="I8288" s="21" t="n">
        <f>G8288*H8288*7</f>
        <v>840</v>
      </c>
      <c r="J8288" s="13" t="s">
        <v>126</v>
      </c>
      <c r="K8288" s="15" t="n">
        <v>36</v>
      </c>
      <c r="L8288" s="15" t="n">
        <v>9</v>
      </c>
      <c r="M8288" s="15" t="n">
        <v>0</v>
      </c>
      <c r="N8288" s="12" t="n">
        <v>0</v>
      </c>
      <c r="O8288" s="12" t="n">
        <v>0</v>
      </c>
      <c r="P8288" s="12" t="n">
        <v>0</v>
      </c>
      <c r="Q8288" s="23" t="n">
        <f>M8290/H8288</f>
        <v>0.195</v>
      </c>
    </row>
    <row r="8289" ht="22.5" customHeight="1">
      <c r="A8289" s="32"/>
      <c r="B8289" s="34"/>
      <c r="C8289" s="13"/>
      <c r="D8289" s="20"/>
      <c r="E8289" s="29"/>
      <c r="F8289" s="20"/>
      <c r="G8289" s="20"/>
      <c r="H8289" s="20"/>
      <c r="I8289" s="20"/>
      <c r="J8289" s="13" t="s">
        <v>127</v>
      </c>
      <c r="K8289" s="15" t="n">
        <v>4921</v>
      </c>
      <c r="L8289" s="15" t="n">
        <v>2007</v>
      </c>
      <c r="M8289" s="15" t="n">
        <v>45</v>
      </c>
      <c r="N8289" s="12" t="n">
        <v>0.007</v>
      </c>
      <c r="O8289" s="12" t="n">
        <v>0.306</v>
      </c>
      <c r="P8289" s="12" t="n">
        <v>13.77</v>
      </c>
      <c r="Q8289" s="26"/>
    </row>
    <row r="8290" ht="22.5" customHeight="1">
      <c r="A8290" s="32"/>
      <c r="B8290" s="34"/>
      <c r="C8290" s="13"/>
      <c r="D8290" s="20"/>
      <c r="E8290" s="29"/>
      <c r="F8290" s="20"/>
      <c r="G8290" s="20"/>
      <c r="H8290" s="20"/>
      <c r="I8290" s="20"/>
      <c r="J8290" s="13" t="s">
        <v>128</v>
      </c>
      <c r="K8290" s="15" t="n">
        <v>14498</v>
      </c>
      <c r="L8290" s="15" t="n">
        <v>5424</v>
      </c>
      <c r="M8290" s="15" t="n">
        <v>78</v>
      </c>
      <c r="N8290" s="12" t="n">
        <v>0.004</v>
      </c>
      <c r="O8290" s="12" t="n">
        <v>0.31</v>
      </c>
      <c r="P8290" s="12" t="n">
        <v>24.15</v>
      </c>
      <c r="Q8290" s="26"/>
    </row>
    <row r="8291" ht="22.5" customHeight="1">
      <c r="A8291" s="32"/>
      <c r="B8291" s="34"/>
      <c r="C8291" s="13" t="n">
        <v>8460883</v>
      </c>
      <c r="D8291" s="13" t="s">
        <v>16</v>
      </c>
      <c r="E8291" s="14" t="s">
        <v>11</v>
      </c>
      <c r="F8291" s="13" t="s">
        <v>15</v>
      </c>
      <c r="G8291" s="21" t="n">
        <v>0.14</v>
      </c>
      <c r="H8291" s="13" t="n">
        <v>1400</v>
      </c>
      <c r="I8291" s="21" t="n">
        <f>G8291*H8291*7</f>
        <v>1372</v>
      </c>
      <c r="J8291" s="13" t="s">
        <v>126</v>
      </c>
      <c r="K8291" s="36" t="n">
        <v>5197</v>
      </c>
      <c r="L8291" s="15" t="n">
        <v>1574</v>
      </c>
      <c r="M8291" s="15" t="n">
        <v>78</v>
      </c>
      <c r="N8291" s="12" t="n">
        <v>0.007</v>
      </c>
      <c r="O8291" s="12" t="n">
        <v>0.14</v>
      </c>
      <c r="P8291" s="12" t="n">
        <v>10.92</v>
      </c>
      <c r="Q8291" s="23" t="n">
        <f>M8293/H8291</f>
        <v>0.820714285714286</v>
      </c>
    </row>
    <row r="8292" ht="22.5" customHeight="1">
      <c r="A8292" s="32"/>
      <c r="B8292" s="34"/>
      <c r="C8292" s="13"/>
      <c r="D8292" s="20"/>
      <c r="E8292" s="29"/>
      <c r="F8292" s="20"/>
      <c r="G8292" s="20"/>
      <c r="H8292" s="20"/>
      <c r="I8292" s="20"/>
      <c r="J8292" s="13" t="s">
        <v>127</v>
      </c>
      <c r="K8292" s="15" t="n">
        <v>24657</v>
      </c>
      <c r="L8292" s="15" t="n">
        <v>8126</v>
      </c>
      <c r="M8292" s="15" t="n">
        <v>326</v>
      </c>
      <c r="N8292" s="12" t="n">
        <v>0.006</v>
      </c>
      <c r="O8292" s="12" t="n">
        <v>0.14</v>
      </c>
      <c r="P8292" s="12" t="n">
        <v>45.71</v>
      </c>
      <c r="Q8292" s="26"/>
    </row>
    <row r="8293" ht="22.5" customHeight="1">
      <c r="A8293" s="32"/>
      <c r="B8293" s="34"/>
      <c r="C8293" s="13"/>
      <c r="D8293" s="20"/>
      <c r="E8293" s="29"/>
      <c r="F8293" s="20"/>
      <c r="G8293" s="20"/>
      <c r="H8293" s="20"/>
      <c r="I8293" s="20"/>
      <c r="J8293" s="13" t="s">
        <v>128</v>
      </c>
      <c r="K8293" s="15" t="n">
        <v>86215</v>
      </c>
      <c r="L8293" s="15" t="n">
        <v>30826</v>
      </c>
      <c r="M8293" s="15" t="n">
        <v>1149</v>
      </c>
      <c r="N8293" s="12" t="n">
        <v>0.005</v>
      </c>
      <c r="O8293" s="12" t="n">
        <v>0.141</v>
      </c>
      <c r="P8293" s="12" t="n">
        <v>162.54</v>
      </c>
      <c r="Q8293" s="26"/>
    </row>
    <row r="8294" ht="22.5" customHeight="1">
      <c r="A8294" s="32"/>
      <c r="B8294" s="34"/>
      <c r="C8294" s="13" t="n">
        <v>8531973</v>
      </c>
      <c r="D8294" s="13" t="s">
        <v>16</v>
      </c>
      <c r="E8294" s="14" t="s">
        <v>18</v>
      </c>
      <c r="F8294" s="13" t="s">
        <v>26</v>
      </c>
      <c r="G8294" s="21" t="n">
        <v>0.45</v>
      </c>
      <c r="H8294" s="13" t="n">
        <v>150</v>
      </c>
      <c r="I8294" s="21" t="n">
        <f>G8294*H8294*7</f>
        <v>472.5</v>
      </c>
      <c r="J8294" s="13" t="s">
        <v>126</v>
      </c>
      <c r="K8294" s="15" t="n">
        <v>0</v>
      </c>
      <c r="L8294" s="15" t="n">
        <v>0</v>
      </c>
      <c r="M8294" s="15" t="n">
        <v>0</v>
      </c>
      <c r="N8294" s="12" t="n">
        <v>0</v>
      </c>
      <c r="O8294" s="12" t="n">
        <v>0</v>
      </c>
      <c r="P8294" s="12" t="n">
        <v>0</v>
      </c>
      <c r="Q8294" s="23" t="n">
        <f>M8296/H8294</f>
        <v>0.0133333333333333</v>
      </c>
    </row>
    <row r="8295" ht="22.5" customHeight="1">
      <c r="A8295" s="32"/>
      <c r="B8295" s="34"/>
      <c r="C8295" s="13"/>
      <c r="D8295" s="20"/>
      <c r="E8295" s="29"/>
      <c r="F8295" s="20"/>
      <c r="G8295" s="20"/>
      <c r="H8295" s="20"/>
      <c r="I8295" s="20"/>
      <c r="J8295" s="13" t="s">
        <v>127</v>
      </c>
      <c r="K8295" s="15" t="n">
        <v>3686</v>
      </c>
      <c r="L8295" s="15" t="n">
        <v>8</v>
      </c>
      <c r="M8295" s="15" t="n">
        <v>0</v>
      </c>
      <c r="N8295" s="12" t="n">
        <v>0</v>
      </c>
      <c r="O8295" s="12" t="n">
        <v>0</v>
      </c>
      <c r="P8295" s="12" t="n">
        <v>0.02</v>
      </c>
      <c r="Q8295" s="26"/>
    </row>
    <row r="8296" ht="22.5" customHeight="1">
      <c r="A8296" s="32"/>
      <c r="B8296" s="34"/>
      <c r="C8296" s="13"/>
      <c r="D8296" s="20"/>
      <c r="E8296" s="29"/>
      <c r="F8296" s="20"/>
      <c r="G8296" s="20"/>
      <c r="H8296" s="20"/>
      <c r="I8296" s="20"/>
      <c r="J8296" s="13" t="s">
        <v>128</v>
      </c>
      <c r="K8296" s="15" t="n">
        <v>9243</v>
      </c>
      <c r="L8296" s="15" t="n">
        <v>32</v>
      </c>
      <c r="M8296" s="15" t="n">
        <v>2</v>
      </c>
      <c r="N8296" s="12" t="n">
        <v>0</v>
      </c>
      <c r="O8296" s="12" t="n">
        <v>0.06</v>
      </c>
      <c r="P8296" s="12" t="n">
        <v>0.12</v>
      </c>
      <c r="Q8296" s="26"/>
    </row>
    <row r="8297" ht="22.5" customHeight="1">
      <c r="A8297" s="32"/>
      <c r="B8297" s="34"/>
      <c r="C8297" s="13" t="n">
        <v>8156506</v>
      </c>
      <c r="D8297" s="13" t="s">
        <v>27</v>
      </c>
      <c r="E8297" s="14" t="s">
        <v>14</v>
      </c>
      <c r="F8297" s="13" t="s">
        <v>15</v>
      </c>
      <c r="G8297" s="21" t="n">
        <v>0.1</v>
      </c>
      <c r="H8297" s="13" t="n">
        <v>1000</v>
      </c>
      <c r="I8297" s="21" t="n">
        <f>G8297*H8297*7</f>
        <v>700</v>
      </c>
      <c r="J8297" s="13" t="s">
        <v>126</v>
      </c>
      <c r="K8297" s="15" t="n">
        <v>386</v>
      </c>
      <c r="L8297" s="15" t="n">
        <v>128</v>
      </c>
      <c r="M8297" s="15" t="n">
        <v>0</v>
      </c>
      <c r="N8297" s="12" t="n">
        <v>0</v>
      </c>
      <c r="O8297" s="12" t="n">
        <v>0</v>
      </c>
      <c r="P8297" s="12" t="n">
        <v>0</v>
      </c>
      <c r="Q8297" s="23" t="n">
        <f>M8299/H8297</f>
        <v>1</v>
      </c>
    </row>
    <row r="8298" ht="22.5" customHeight="1">
      <c r="A8298" s="32"/>
      <c r="B8298" s="34"/>
      <c r="C8298" s="13"/>
      <c r="D8298" s="20"/>
      <c r="E8298" s="29"/>
      <c r="F8298" s="20"/>
      <c r="G8298" s="20"/>
      <c r="H8298" s="20"/>
      <c r="I8298" s="20"/>
      <c r="J8298" s="13" t="s">
        <v>127</v>
      </c>
      <c r="K8298" s="15" t="n">
        <v>22867</v>
      </c>
      <c r="L8298" s="15" t="n">
        <v>8983</v>
      </c>
      <c r="M8298" s="15" t="n">
        <v>358</v>
      </c>
      <c r="N8298" s="12" t="n">
        <v>0.004</v>
      </c>
      <c r="O8298" s="12" t="n">
        <v>0.101</v>
      </c>
      <c r="P8298" s="12" t="n">
        <v>36.15</v>
      </c>
      <c r="Q8298" s="26"/>
      <c r="R8298" s="4" t="s">
        <v>210</v>
      </c>
    </row>
    <row r="8299" ht="22.5" customHeight="1">
      <c r="A8299" s="32"/>
      <c r="B8299" s="34"/>
      <c r="C8299" s="13"/>
      <c r="D8299" s="20"/>
      <c r="E8299" s="29"/>
      <c r="F8299" s="20"/>
      <c r="G8299" s="20"/>
      <c r="H8299" s="20"/>
      <c r="I8299" s="20"/>
      <c r="J8299" s="13" t="s">
        <v>128</v>
      </c>
      <c r="K8299" s="15" t="n">
        <v>52755</v>
      </c>
      <c r="L8299" s="15" t="n">
        <v>20941</v>
      </c>
      <c r="M8299" s="15" t="n">
        <v>1000</v>
      </c>
      <c r="N8299" s="12" t="n">
        <v>0.005</v>
      </c>
      <c r="O8299" s="12" t="n">
        <v>0.101</v>
      </c>
      <c r="P8299" s="12" t="n">
        <v>100.6</v>
      </c>
      <c r="Q8299" s="26"/>
    </row>
    <row r="8300" ht="22.5" customHeight="1">
      <c r="A8300" s="32"/>
      <c r="B8300" s="34"/>
      <c r="C8300" s="13" t="n">
        <v>8819666</v>
      </c>
      <c r="D8300" s="13" t="s">
        <v>27</v>
      </c>
      <c r="E8300" s="14" t="s">
        <v>14</v>
      </c>
      <c r="F8300" s="13" t="s">
        <v>12</v>
      </c>
      <c r="G8300" s="21" t="n">
        <v>0.08</v>
      </c>
      <c r="H8300" s="13" t="n">
        <v>200</v>
      </c>
      <c r="I8300" s="21" t="n">
        <f>G8300*H8300*7</f>
        <v>112</v>
      </c>
      <c r="J8300" s="13" t="s">
        <v>126</v>
      </c>
      <c r="K8300" s="15" t="n">
        <v>419</v>
      </c>
      <c r="L8300" s="15" t="n">
        <v>50</v>
      </c>
      <c r="M8300" s="15" t="n">
        <v>2</v>
      </c>
      <c r="N8300" s="12" t="n">
        <v>0.013</v>
      </c>
      <c r="O8300" s="12" t="n">
        <v>0.335</v>
      </c>
      <c r="P8300" s="12" t="n">
        <v>0.6693</v>
      </c>
      <c r="Q8300" s="23" t="n">
        <f>M8302/H8300</f>
        <v>0.995</v>
      </c>
    </row>
    <row r="8301" ht="22.5" customHeight="1">
      <c r="A8301" s="32"/>
      <c r="B8301" s="34"/>
      <c r="C8301" s="13"/>
      <c r="D8301" s="20"/>
      <c r="E8301" s="29"/>
      <c r="F8301" s="20"/>
      <c r="G8301" s="20"/>
      <c r="H8301" s="20"/>
      <c r="I8301" s="20"/>
      <c r="J8301" s="13" t="s">
        <v>127</v>
      </c>
      <c r="K8301" s="15" t="n">
        <v>3447</v>
      </c>
      <c r="L8301" s="15" t="n">
        <v>668</v>
      </c>
      <c r="M8301" s="15" t="n">
        <v>84</v>
      </c>
      <c r="N8301" s="12" t="n">
        <v>0.013</v>
      </c>
      <c r="O8301" s="12" t="n">
        <v>0.096</v>
      </c>
      <c r="P8301" s="12" t="n">
        <v>8.0674</v>
      </c>
      <c r="Q8301" s="26"/>
    </row>
    <row r="8302" ht="22.5" customHeight="1">
      <c r="A8302" s="32"/>
      <c r="B8302" s="34"/>
      <c r="C8302" s="13"/>
      <c r="D8302" s="20"/>
      <c r="E8302" s="29"/>
      <c r="F8302" s="20"/>
      <c r="G8302" s="20"/>
      <c r="H8302" s="20"/>
      <c r="I8302" s="20"/>
      <c r="J8302" s="13" t="s">
        <v>128</v>
      </c>
      <c r="K8302" s="15" t="n">
        <v>7788</v>
      </c>
      <c r="L8302" s="15" t="n">
        <v>1543</v>
      </c>
      <c r="M8302" s="15" t="n">
        <v>199</v>
      </c>
      <c r="N8302" s="12" t="n">
        <v>0.013</v>
      </c>
      <c r="O8302" s="12" t="n">
        <v>0.1</v>
      </c>
      <c r="P8302" s="12" t="n">
        <v>19.8452</v>
      </c>
      <c r="Q8302" s="26"/>
    </row>
    <row r="8303" ht="22.5" customHeight="1">
      <c r="A8303" s="32"/>
      <c r="B8303" s="34"/>
      <c r="C8303" s="13" t="n">
        <v>91410799</v>
      </c>
      <c r="D8303" s="13" t="s">
        <v>31</v>
      </c>
      <c r="E8303" s="14" t="s">
        <v>42</v>
      </c>
      <c r="F8303" s="13" t="s">
        <v>15</v>
      </c>
      <c r="G8303" s="21" t="n">
        <v>0.02</v>
      </c>
      <c r="H8303" s="13" t="n">
        <v>500</v>
      </c>
      <c r="I8303" s="21" t="n">
        <f>G8303*H8303*7</f>
        <v>70</v>
      </c>
      <c r="J8303" s="13" t="s">
        <v>126</v>
      </c>
      <c r="K8303" s="15" t="n">
        <v>161</v>
      </c>
      <c r="L8303" s="15" t="n">
        <v>26</v>
      </c>
      <c r="M8303" s="15" t="n">
        <v>0</v>
      </c>
      <c r="N8303" s="12" t="n">
        <v>0</v>
      </c>
      <c r="O8303" s="12" t="n">
        <v>0</v>
      </c>
      <c r="P8303" s="12" t="n">
        <v>0</v>
      </c>
      <c r="Q8303" s="23" t="n">
        <f>M8305/H8303</f>
        <v>0.996</v>
      </c>
    </row>
    <row r="8304" ht="22.5" customHeight="1">
      <c r="A8304" s="32"/>
      <c r="B8304" s="34"/>
      <c r="C8304" s="13"/>
      <c r="D8304" s="20"/>
      <c r="E8304" s="29"/>
      <c r="F8304" s="20"/>
      <c r="G8304" s="20"/>
      <c r="H8304" s="20"/>
      <c r="I8304" s="20"/>
      <c r="J8304" s="13" t="s">
        <v>127</v>
      </c>
      <c r="K8304" s="15" t="n">
        <v>100519</v>
      </c>
      <c r="L8304" s="15" t="n">
        <v>22011</v>
      </c>
      <c r="M8304" s="15" t="n">
        <v>498</v>
      </c>
      <c r="N8304" s="12" t="n">
        <v>0</v>
      </c>
      <c r="O8304" s="12" t="n">
        <v>0.02</v>
      </c>
      <c r="P8304" s="12" t="n">
        <v>9.96</v>
      </c>
      <c r="Q8304" s="26"/>
    </row>
    <row r="8305" ht="22.5" customHeight="1">
      <c r="A8305" s="32"/>
      <c r="B8305" s="34"/>
      <c r="C8305" s="13"/>
      <c r="D8305" s="20"/>
      <c r="E8305" s="29"/>
      <c r="F8305" s="20"/>
      <c r="G8305" s="20"/>
      <c r="H8305" s="20"/>
      <c r="I8305" s="20"/>
      <c r="J8305" s="13" t="s">
        <v>128</v>
      </c>
      <c r="K8305" s="15" t="n">
        <v>105470</v>
      </c>
      <c r="L8305" s="15" t="n">
        <v>22648</v>
      </c>
      <c r="M8305" s="15" t="n">
        <v>498</v>
      </c>
      <c r="N8305" s="12" t="n">
        <v>0</v>
      </c>
      <c r="O8305" s="12" t="n">
        <v>0.02</v>
      </c>
      <c r="P8305" s="12" t="n">
        <v>9.96</v>
      </c>
      <c r="Q8305" s="26"/>
    </row>
    <row r="8306" ht="22.5" customHeight="1">
      <c r="A8306" s="32"/>
      <c r="B8306" s="34"/>
      <c r="C8306" s="13" t="n">
        <v>7872826</v>
      </c>
      <c r="D8306" s="13" t="s">
        <v>28</v>
      </c>
      <c r="E8306" s="14" t="s">
        <v>14</v>
      </c>
      <c r="F8306" s="13" t="s">
        <v>15</v>
      </c>
      <c r="G8306" s="21" t="n">
        <v>0.48</v>
      </c>
      <c r="H8306" s="13" t="n">
        <v>400</v>
      </c>
      <c r="I8306" s="21" t="n">
        <f>G8306*H8306*7</f>
        <v>1344</v>
      </c>
      <c r="J8306" s="13" t="s">
        <v>126</v>
      </c>
      <c r="K8306" s="15" t="n">
        <v>152</v>
      </c>
      <c r="L8306" s="15" t="n">
        <v>20</v>
      </c>
      <c r="M8306" s="15" t="n">
        <v>0</v>
      </c>
      <c r="N8306" s="12" t="n">
        <v>0</v>
      </c>
      <c r="O8306" s="12" t="n">
        <v>0</v>
      </c>
      <c r="P8306" s="12" t="n">
        <v>0</v>
      </c>
      <c r="Q8306" s="23" t="n">
        <f>M8308/H8306</f>
        <v>1</v>
      </c>
    </row>
    <row r="8307" ht="22.5" customHeight="1">
      <c r="A8307" s="32"/>
      <c r="B8307" s="34"/>
      <c r="C8307" s="13"/>
      <c r="D8307" s="20"/>
      <c r="E8307" s="29"/>
      <c r="F8307" s="20"/>
      <c r="G8307" s="20"/>
      <c r="H8307" s="20"/>
      <c r="I8307" s="20"/>
      <c r="J8307" s="13" t="s">
        <v>127</v>
      </c>
      <c r="K8307" s="36" t="n">
        <v>16614</v>
      </c>
      <c r="L8307" s="15" t="n">
        <v>4922</v>
      </c>
      <c r="M8307" s="15" t="n">
        <v>168</v>
      </c>
      <c r="N8307" s="12" t="n">
        <v>0.016</v>
      </c>
      <c r="O8307" s="12" t="n">
        <v>0.481</v>
      </c>
      <c r="P8307" s="12" t="n">
        <v>80.79</v>
      </c>
      <c r="Q8307" s="26"/>
    </row>
    <row r="8308" ht="22.5" customHeight="1">
      <c r="A8308" s="32"/>
      <c r="B8308" s="34"/>
      <c r="C8308" s="13"/>
      <c r="D8308" s="20"/>
      <c r="E8308" s="29"/>
      <c r="F8308" s="20"/>
      <c r="G8308" s="20"/>
      <c r="H8308" s="20"/>
      <c r="I8308" s="20"/>
      <c r="J8308" s="13" t="s">
        <v>128</v>
      </c>
      <c r="K8308" s="15" t="n">
        <v>49456</v>
      </c>
      <c r="L8308" s="15" t="n">
        <v>13104</v>
      </c>
      <c r="M8308" s="15" t="n">
        <v>400</v>
      </c>
      <c r="N8308" s="12" t="n">
        <v>0.015</v>
      </c>
      <c r="O8308" s="12" t="n">
        <v>0.481</v>
      </c>
      <c r="P8308" s="12" t="n">
        <v>192.378</v>
      </c>
      <c r="Q8308" s="26"/>
    </row>
    <row r="8309" ht="22.5" customHeight="1">
      <c r="A8309" s="32"/>
      <c r="B8309" s="34"/>
      <c r="C8309" s="13" t="n">
        <v>9311355</v>
      </c>
      <c r="D8309" s="13" t="s">
        <v>29</v>
      </c>
      <c r="E8309" s="14" t="s">
        <v>14</v>
      </c>
      <c r="F8309" s="13" t="s">
        <v>15</v>
      </c>
      <c r="G8309" s="21" t="n">
        <v>0.15</v>
      </c>
      <c r="H8309" s="13" t="n">
        <v>20</v>
      </c>
      <c r="I8309" s="21" t="n">
        <f>G8309*H8309*7</f>
        <v>21</v>
      </c>
      <c r="J8309" s="13" t="s">
        <v>126</v>
      </c>
      <c r="K8309" s="15" t="n">
        <v>20</v>
      </c>
      <c r="L8309" s="15" t="n">
        <v>4</v>
      </c>
      <c r="M8309" s="15" t="n">
        <v>0</v>
      </c>
      <c r="N8309" s="12" t="n">
        <v>0</v>
      </c>
      <c r="O8309" s="12" t="n">
        <v>0</v>
      </c>
      <c r="P8309" s="12" t="n">
        <v>0</v>
      </c>
      <c r="Q8309" s="23" t="n">
        <f>M8311/H8309</f>
        <v>1</v>
      </c>
    </row>
    <row r="8310" ht="22.5" customHeight="1">
      <c r="A8310" s="32"/>
      <c r="B8310" s="34"/>
      <c r="C8310" s="13"/>
      <c r="D8310" s="20"/>
      <c r="E8310" s="29"/>
      <c r="F8310" s="20"/>
      <c r="G8310" s="20"/>
      <c r="H8310" s="20"/>
      <c r="I8310" s="20"/>
      <c r="J8310" s="13" t="s">
        <v>127</v>
      </c>
      <c r="K8310" s="36" t="n">
        <v>6436</v>
      </c>
      <c r="L8310" s="15" t="n">
        <v>2607</v>
      </c>
      <c r="M8310" s="15" t="n">
        <v>20</v>
      </c>
      <c r="N8310" s="12" t="n">
        <v>0.001</v>
      </c>
      <c r="O8310" s="12" t="n">
        <v>0.15</v>
      </c>
      <c r="P8310" s="12" t="n">
        <v>3</v>
      </c>
      <c r="Q8310" s="26"/>
    </row>
    <row r="8311" ht="22.5" customHeight="1">
      <c r="A8311" s="32"/>
      <c r="B8311" s="34"/>
      <c r="C8311" s="13"/>
      <c r="D8311" s="20"/>
      <c r="E8311" s="29"/>
      <c r="F8311" s="20"/>
      <c r="G8311" s="20"/>
      <c r="H8311" s="20"/>
      <c r="I8311" s="20"/>
      <c r="J8311" s="13" t="s">
        <v>128</v>
      </c>
      <c r="K8311" s="15" t="n">
        <v>8977</v>
      </c>
      <c r="L8311" s="15" t="n">
        <v>2956</v>
      </c>
      <c r="M8311" s="15" t="n">
        <v>20</v>
      </c>
      <c r="N8311" s="12" t="n">
        <v>0.001</v>
      </c>
      <c r="O8311" s="12" t="n">
        <v>0.15</v>
      </c>
      <c r="P8311" s="12" t="n">
        <v>3</v>
      </c>
      <c r="Q8311" s="26"/>
    </row>
    <row r="8312" ht="22.5" customHeight="1">
      <c r="A8312" s="32"/>
      <c r="B8312" s="34"/>
      <c r="C8312" s="13" t="n">
        <v>10210818</v>
      </c>
      <c r="D8312" s="13" t="s">
        <v>27</v>
      </c>
      <c r="E8312" s="14" t="s">
        <v>14</v>
      </c>
      <c r="F8312" s="13" t="s">
        <v>26</v>
      </c>
      <c r="G8312" s="21" t="n">
        <v>0.2</v>
      </c>
      <c r="H8312" s="13" t="n">
        <v>100</v>
      </c>
      <c r="I8312" s="21" t="n">
        <f>G8312*H8312*7</f>
        <v>140</v>
      </c>
      <c r="J8312" s="13" t="s">
        <v>126</v>
      </c>
      <c r="K8312" s="15" t="n">
        <v>0</v>
      </c>
      <c r="L8312" s="15" t="n">
        <v>0</v>
      </c>
      <c r="M8312" s="15" t="n">
        <v>0</v>
      </c>
      <c r="N8312" s="12" t="n">
        <v>0</v>
      </c>
      <c r="O8312" s="12" t="n">
        <v>0</v>
      </c>
      <c r="P8312" s="12" t="n">
        <v>0</v>
      </c>
      <c r="Q8312" s="23" t="n">
        <f>M8314/H8312</f>
        <v>0.82</v>
      </c>
    </row>
    <row r="8313" ht="22.5" customHeight="1">
      <c r="A8313" s="32"/>
      <c r="B8313" s="34"/>
      <c r="C8313" s="13"/>
      <c r="D8313" s="20"/>
      <c r="E8313" s="29"/>
      <c r="F8313" s="20"/>
      <c r="G8313" s="20"/>
      <c r="H8313" s="20"/>
      <c r="I8313" s="20"/>
      <c r="J8313" s="13" t="s">
        <v>127</v>
      </c>
      <c r="K8313" s="15" t="n">
        <v>26495</v>
      </c>
      <c r="L8313" s="15" t="n">
        <v>252</v>
      </c>
      <c r="M8313" s="15" t="n">
        <v>33</v>
      </c>
      <c r="N8313" s="12" t="n">
        <v>0.02</v>
      </c>
      <c r="O8313" s="12" t="n">
        <v>0.13</v>
      </c>
      <c r="P8313" s="12" t="n">
        <v>4.32</v>
      </c>
      <c r="Q8313" s="26"/>
    </row>
    <row r="8314" ht="22.5" customHeight="1">
      <c r="A8314" s="32"/>
      <c r="B8314" s="34"/>
      <c r="C8314" s="13"/>
      <c r="D8314" s="20"/>
      <c r="E8314" s="29"/>
      <c r="F8314" s="20"/>
      <c r="G8314" s="20"/>
      <c r="H8314" s="20"/>
      <c r="I8314" s="20"/>
      <c r="J8314" s="13" t="s">
        <v>128</v>
      </c>
      <c r="K8314" s="15" t="n">
        <v>62844</v>
      </c>
      <c r="L8314" s="15" t="n">
        <v>651</v>
      </c>
      <c r="M8314" s="15" t="n">
        <v>82</v>
      </c>
      <c r="N8314" s="12" t="n">
        <v>0.02</v>
      </c>
      <c r="O8314" s="12" t="n">
        <v>0.13</v>
      </c>
      <c r="P8314" s="12" t="n">
        <v>10.42</v>
      </c>
      <c r="Q8314" s="26"/>
    </row>
    <row r="8315" ht="22.5" customHeight="1">
      <c r="A8315" s="32"/>
      <c r="B8315" s="34"/>
      <c r="C8315" s="13" t="n">
        <v>10501490</v>
      </c>
      <c r="D8315" s="13" t="s">
        <v>13</v>
      </c>
      <c r="E8315" s="14" t="s">
        <v>14</v>
      </c>
      <c r="F8315" s="13" t="s">
        <v>15</v>
      </c>
      <c r="G8315" s="21" t="n">
        <v>0.15</v>
      </c>
      <c r="H8315" s="13" t="n">
        <v>100</v>
      </c>
      <c r="I8315" s="21" t="n">
        <f>G8315*H8315*7</f>
        <v>105</v>
      </c>
      <c r="J8315" s="13" t="s">
        <v>126</v>
      </c>
      <c r="K8315" s="15" t="n">
        <v>0</v>
      </c>
      <c r="L8315" s="15" t="n">
        <v>0</v>
      </c>
      <c r="M8315" s="15" t="n">
        <v>0</v>
      </c>
      <c r="N8315" s="12" t="n">
        <v>0</v>
      </c>
      <c r="O8315" s="12" t="n">
        <v>0</v>
      </c>
      <c r="P8315" s="12" t="n">
        <v>0</v>
      </c>
      <c r="Q8315" s="23" t="n">
        <f>M8317/H8315</f>
        <v>0.1</v>
      </c>
    </row>
    <row r="8316" ht="22.5" customHeight="1">
      <c r="A8316" s="32"/>
      <c r="B8316" s="34"/>
      <c r="C8316" s="13"/>
      <c r="D8316" s="20"/>
      <c r="E8316" s="29"/>
      <c r="F8316" s="20"/>
      <c r="G8316" s="20"/>
      <c r="H8316" s="20"/>
      <c r="I8316" s="20"/>
      <c r="J8316" s="13" t="s">
        <v>127</v>
      </c>
      <c r="K8316" s="17" t="n">
        <v>251</v>
      </c>
      <c r="L8316" s="15" t="n">
        <v>112</v>
      </c>
      <c r="M8316" s="15" t="n">
        <v>1</v>
      </c>
      <c r="N8316" s="12" t="n">
        <v>0.001</v>
      </c>
      <c r="O8316" s="12" t="n">
        <v>0.13</v>
      </c>
      <c r="P8316" s="12" t="n">
        <v>0.13</v>
      </c>
      <c r="Q8316" s="26"/>
    </row>
    <row r="8317" ht="22.5" customHeight="1">
      <c r="A8317" s="32"/>
      <c r="B8317" s="34"/>
      <c r="C8317" s="13"/>
      <c r="D8317" s="20"/>
      <c r="E8317" s="29"/>
      <c r="F8317" s="20"/>
      <c r="G8317" s="20"/>
      <c r="H8317" s="20"/>
      <c r="I8317" s="20"/>
      <c r="J8317" s="13" t="s">
        <v>128</v>
      </c>
      <c r="K8317" s="15" t="n">
        <v>832</v>
      </c>
      <c r="L8317" s="15" t="n">
        <v>394</v>
      </c>
      <c r="M8317" s="15" t="n">
        <v>10</v>
      </c>
      <c r="N8317" s="12" t="n">
        <v>0.001</v>
      </c>
      <c r="O8317" s="12" t="n">
        <v>0.13</v>
      </c>
      <c r="P8317" s="12" t="n">
        <v>1.3</v>
      </c>
      <c r="Q8317" s="26"/>
    </row>
    <row r="8318" ht="22.5" customHeight="1">
      <c r="A8318" s="32"/>
      <c r="B8318" s="34"/>
      <c r="C8318" s="53" t="n">
        <v>10912510</v>
      </c>
      <c r="D8318" s="13" t="s">
        <v>10</v>
      </c>
      <c r="E8318" s="14" t="s">
        <v>11</v>
      </c>
      <c r="F8318" s="13" t="s">
        <v>30</v>
      </c>
      <c r="G8318" s="21" t="n">
        <v>0.17</v>
      </c>
      <c r="H8318" s="13" t="n">
        <v>1500</v>
      </c>
      <c r="I8318" s="21" t="n">
        <f>G8318*H8318*7</f>
        <v>1785</v>
      </c>
      <c r="J8318" s="13" t="s">
        <v>126</v>
      </c>
      <c r="K8318" s="15" t="n">
        <v>14913</v>
      </c>
      <c r="L8318" s="15" t="n">
        <v>2408</v>
      </c>
      <c r="M8318" s="15" t="n">
        <v>74</v>
      </c>
      <c r="N8318" s="12" t="n">
        <v>0.01</v>
      </c>
      <c r="O8318" s="12" t="n">
        <v>0.15</v>
      </c>
      <c r="P8318" s="12" t="n">
        <v>11.29</v>
      </c>
      <c r="Q8318" s="23" t="n">
        <f>M8320/H8318</f>
        <v>0.681333333333333</v>
      </c>
    </row>
    <row r="8319" ht="22.5" customHeight="1">
      <c r="A8319" s="32"/>
      <c r="B8319" s="34"/>
      <c r="C8319" s="13"/>
      <c r="D8319" s="20"/>
      <c r="E8319" s="29"/>
      <c r="F8319" s="20"/>
      <c r="G8319" s="20"/>
      <c r="H8319" s="20"/>
      <c r="I8319" s="20"/>
      <c r="J8319" s="13" t="s">
        <v>127</v>
      </c>
      <c r="K8319" s="17" t="n">
        <v>39473</v>
      </c>
      <c r="L8319" s="15" t="n">
        <v>9097</v>
      </c>
      <c r="M8319" s="15" t="n">
        <v>240</v>
      </c>
      <c r="N8319" s="12" t="n">
        <v>0.01</v>
      </c>
      <c r="O8319" s="12" t="n">
        <v>0.19</v>
      </c>
      <c r="P8319" s="12" t="n">
        <v>45.26</v>
      </c>
      <c r="Q8319" s="26"/>
      <c r="R8319" s="4" t="s">
        <v>211</v>
      </c>
    </row>
    <row r="8320" ht="22.5" customHeight="1">
      <c r="A8320" s="32"/>
      <c r="B8320" s="34"/>
      <c r="C8320" s="13"/>
      <c r="D8320" s="20"/>
      <c r="E8320" s="29"/>
      <c r="F8320" s="20"/>
      <c r="G8320" s="20"/>
      <c r="H8320" s="20"/>
      <c r="I8320" s="20"/>
      <c r="J8320" s="13" t="s">
        <v>128</v>
      </c>
      <c r="K8320" s="15" t="n">
        <v>141524</v>
      </c>
      <c r="L8320" s="15" t="n">
        <v>35013</v>
      </c>
      <c r="M8320" s="15" t="n">
        <v>1022</v>
      </c>
      <c r="N8320" s="12" t="n">
        <v>0.01</v>
      </c>
      <c r="O8320" s="12" t="n">
        <v>0.22</v>
      </c>
      <c r="P8320" s="12" t="n">
        <v>220.88</v>
      </c>
      <c r="Q8320" s="26"/>
    </row>
    <row r="8321" ht="22.5" customHeight="1">
      <c r="A8321" s="32"/>
      <c r="B8321" s="34"/>
      <c r="C8321" s="53" t="n">
        <v>11080098</v>
      </c>
      <c r="D8321" s="13" t="s">
        <v>22</v>
      </c>
      <c r="E8321" s="14" t="s">
        <v>24</v>
      </c>
      <c r="F8321" s="13" t="s">
        <v>15</v>
      </c>
      <c r="G8321" s="21" t="n">
        <v>0.6</v>
      </c>
      <c r="H8321" s="13" t="n">
        <v>100</v>
      </c>
      <c r="I8321" s="21" t="n">
        <f>G8321*H8321*7</f>
        <v>420</v>
      </c>
      <c r="J8321" s="13" t="s">
        <v>126</v>
      </c>
      <c r="K8321" s="15" t="n">
        <v>0</v>
      </c>
      <c r="L8321" s="15" t="n">
        <v>0</v>
      </c>
      <c r="M8321" s="15" t="n">
        <v>0</v>
      </c>
      <c r="N8321" s="12" t="n">
        <v>0</v>
      </c>
      <c r="O8321" s="12" t="n">
        <v>0</v>
      </c>
      <c r="P8321" s="12" t="n">
        <v>0</v>
      </c>
      <c r="Q8321" s="23" t="n">
        <f>M8323/H8321</f>
        <v>0</v>
      </c>
    </row>
    <row r="8322" ht="22.5" customHeight="1">
      <c r="A8322" s="32"/>
      <c r="B8322" s="34"/>
      <c r="C8322" s="13"/>
      <c r="D8322" s="20"/>
      <c r="E8322" s="29"/>
      <c r="F8322" s="20"/>
      <c r="G8322" s="20"/>
      <c r="H8322" s="20"/>
      <c r="I8322" s="20"/>
      <c r="J8322" s="13" t="s">
        <v>127</v>
      </c>
      <c r="K8322" s="17" t="n">
        <v>505</v>
      </c>
      <c r="L8322" s="15" t="n">
        <v>288</v>
      </c>
      <c r="M8322" s="15" t="n">
        <v>0</v>
      </c>
      <c r="N8322" s="12" t="n">
        <v>0</v>
      </c>
      <c r="O8322" s="12" t="n">
        <v>0</v>
      </c>
      <c r="P8322" s="12" t="n">
        <v>0</v>
      </c>
      <c r="Q8322" s="26"/>
    </row>
    <row r="8323" ht="22.5" customHeight="1">
      <c r="A8323" s="32"/>
      <c r="B8323" s="34"/>
      <c r="C8323" s="13"/>
      <c r="D8323" s="20"/>
      <c r="E8323" s="29"/>
      <c r="F8323" s="20"/>
      <c r="G8323" s="20"/>
      <c r="H8323" s="20"/>
      <c r="I8323" s="20"/>
      <c r="J8323" s="13" t="s">
        <v>128</v>
      </c>
      <c r="K8323" s="15" t="n">
        <v>1094</v>
      </c>
      <c r="L8323" s="15" t="n">
        <v>522</v>
      </c>
      <c r="M8323" s="15" t="n">
        <v>0</v>
      </c>
      <c r="N8323" s="12" t="n">
        <v>0</v>
      </c>
      <c r="O8323" s="12" t="n">
        <v>0</v>
      </c>
      <c r="P8323" s="12" t="n">
        <v>0</v>
      </c>
      <c r="Q8323" s="26"/>
    </row>
    <row r="8324" ht="22.5" customHeight="1">
      <c r="A8324" s="32"/>
      <c r="B8324" s="34"/>
      <c r="C8324" s="53" t="n">
        <v>91540124</v>
      </c>
      <c r="D8324" s="13" t="s">
        <v>93</v>
      </c>
      <c r="E8324" s="14" t="s">
        <v>54</v>
      </c>
      <c r="F8324" s="13" t="s">
        <v>12</v>
      </c>
      <c r="G8324" s="21" t="n">
        <v>0.5</v>
      </c>
      <c r="H8324" s="13" t="n">
        <v>50</v>
      </c>
      <c r="I8324" s="21" t="n">
        <f>G8324*H8324*7</f>
        <v>175</v>
      </c>
      <c r="J8324" s="13" t="s">
        <v>126</v>
      </c>
      <c r="K8324" s="15" t="n">
        <v>199</v>
      </c>
      <c r="L8324" s="15" t="n">
        <v>55</v>
      </c>
      <c r="M8324" s="15" t="n">
        <v>2</v>
      </c>
      <c r="N8324" s="12" t="n">
        <v>0.026</v>
      </c>
      <c r="O8324" s="12" t="n">
        <v>0.704</v>
      </c>
      <c r="P8324" s="12" t="n">
        <v>1.4089</v>
      </c>
      <c r="Q8324" s="23" t="n">
        <f>M8326/H8324</f>
        <v>0.06</v>
      </c>
    </row>
    <row r="8325" ht="22.5" customHeight="1">
      <c r="A8325" s="32"/>
      <c r="B8325" s="34"/>
      <c r="C8325" s="13"/>
      <c r="D8325" s="20"/>
      <c r="E8325" s="29"/>
      <c r="F8325" s="20"/>
      <c r="G8325" s="20"/>
      <c r="H8325" s="20"/>
      <c r="I8325" s="20"/>
      <c r="J8325" s="13" t="s">
        <v>127</v>
      </c>
      <c r="K8325" s="15" t="n">
        <v>470</v>
      </c>
      <c r="L8325" s="15" t="n">
        <v>138</v>
      </c>
      <c r="M8325" s="15" t="n">
        <v>3</v>
      </c>
      <c r="N8325" s="12" t="n">
        <v>0.018</v>
      </c>
      <c r="O8325" s="12" t="n">
        <v>0.848</v>
      </c>
      <c r="P8325" s="12" t="n">
        <v>2.5439</v>
      </c>
      <c r="Q8325" s="26"/>
    </row>
    <row r="8326" ht="22.5" customHeight="1">
      <c r="A8326" s="32"/>
      <c r="B8326" s="34"/>
      <c r="C8326" s="13"/>
      <c r="D8326" s="20"/>
      <c r="E8326" s="29"/>
      <c r="F8326" s="20"/>
      <c r="G8326" s="20"/>
      <c r="H8326" s="20"/>
      <c r="I8326" s="20"/>
      <c r="J8326" s="13" t="s">
        <v>128</v>
      </c>
      <c r="K8326" s="15" t="n">
        <v>482</v>
      </c>
      <c r="L8326" s="15" t="n">
        <v>138</v>
      </c>
      <c r="M8326" s="15" t="n">
        <v>3</v>
      </c>
      <c r="N8326" s="12" t="n">
        <v>0.018</v>
      </c>
      <c r="O8326" s="12" t="n">
        <v>0.848</v>
      </c>
      <c r="P8326" s="12" t="n">
        <v>2.5439</v>
      </c>
      <c r="Q8326" s="26"/>
    </row>
    <row r="8327" ht="22.5" customHeight="1">
      <c r="A8327" s="32"/>
      <c r="B8327" s="34"/>
      <c r="C8327" s="53" t="n">
        <v>91548042</v>
      </c>
      <c r="D8327" s="13" t="s">
        <v>13</v>
      </c>
      <c r="E8327" s="14" t="s">
        <v>14</v>
      </c>
      <c r="F8327" s="13" t="s">
        <v>12</v>
      </c>
      <c r="G8327" s="21" t="n">
        <v>0.3</v>
      </c>
      <c r="H8327" s="13" t="n">
        <v>50</v>
      </c>
      <c r="I8327" s="21" t="n">
        <f>G8327*H8327*7</f>
        <v>105</v>
      </c>
      <c r="J8327" s="13" t="s">
        <v>126</v>
      </c>
      <c r="K8327" s="15" t="n">
        <v>0</v>
      </c>
      <c r="L8327" s="15" t="n">
        <v>0</v>
      </c>
      <c r="M8327" s="15" t="n">
        <v>0</v>
      </c>
      <c r="N8327" s="12" t="n">
        <v>0</v>
      </c>
      <c r="O8327" s="12" t="n">
        <v>0</v>
      </c>
      <c r="P8327" s="12" t="n">
        <v>0</v>
      </c>
      <c r="Q8327" s="23" t="n">
        <f>M8329/H8327</f>
        <v>0</v>
      </c>
    </row>
    <row r="8328" ht="22.5" customHeight="1">
      <c r="A8328" s="32"/>
      <c r="B8328" s="34"/>
      <c r="C8328" s="13"/>
      <c r="D8328" s="20"/>
      <c r="E8328" s="29"/>
      <c r="F8328" s="20"/>
      <c r="G8328" s="20"/>
      <c r="H8328" s="20"/>
      <c r="I8328" s="20"/>
      <c r="J8328" s="13" t="s">
        <v>127</v>
      </c>
      <c r="K8328" s="15" t="n">
        <v>1825</v>
      </c>
      <c r="L8328" s="15" t="n">
        <v>1</v>
      </c>
      <c r="M8328" s="15" t="n">
        <v>0</v>
      </c>
      <c r="N8328" s="12" t="n">
        <v>0</v>
      </c>
      <c r="O8328" s="12" t="n">
        <v>0</v>
      </c>
      <c r="P8328" s="12" t="n">
        <v>0</v>
      </c>
      <c r="Q8328" s="26"/>
    </row>
    <row r="8329" ht="22.5" customHeight="1">
      <c r="A8329" s="32"/>
      <c r="B8329" s="34"/>
      <c r="C8329" s="13"/>
      <c r="D8329" s="20"/>
      <c r="E8329" s="29"/>
      <c r="F8329" s="20"/>
      <c r="G8329" s="20"/>
      <c r="H8329" s="20"/>
      <c r="I8329" s="20"/>
      <c r="J8329" s="13" t="s">
        <v>128</v>
      </c>
      <c r="K8329" s="15" t="n">
        <v>5965</v>
      </c>
      <c r="L8329" s="15" t="n">
        <v>68</v>
      </c>
      <c r="M8329" s="15" t="n">
        <v>0</v>
      </c>
      <c r="N8329" s="12" t="n">
        <v>0.002</v>
      </c>
      <c r="O8329" s="12" t="n">
        <v>0</v>
      </c>
      <c r="P8329" s="12" t="n">
        <v>0.1264</v>
      </c>
      <c r="Q8329" s="26"/>
    </row>
    <row r="8330" ht="22.5" customHeight="1">
      <c r="A8330" s="32"/>
      <c r="B8330" s="34"/>
      <c r="C8330" s="53" t="n">
        <v>91548043</v>
      </c>
      <c r="D8330" s="13" t="s">
        <v>31</v>
      </c>
      <c r="E8330" s="14" t="s">
        <v>32</v>
      </c>
      <c r="F8330" s="13" t="s">
        <v>15</v>
      </c>
      <c r="G8330" s="21" t="n">
        <v>0.1</v>
      </c>
      <c r="H8330" s="13" t="n">
        <v>200</v>
      </c>
      <c r="I8330" s="21" t="n">
        <f>G8330*H8330*7</f>
        <v>140</v>
      </c>
      <c r="J8330" s="13" t="s">
        <v>126</v>
      </c>
      <c r="K8330" s="15" t="n">
        <v>32</v>
      </c>
      <c r="L8330" s="15" t="n">
        <v>9</v>
      </c>
      <c r="M8330" s="15" t="n">
        <v>0</v>
      </c>
      <c r="N8330" s="12" t="n">
        <v>0</v>
      </c>
      <c r="O8330" s="12" t="n">
        <v>0</v>
      </c>
      <c r="P8330" s="12" t="n">
        <v>0</v>
      </c>
      <c r="Q8330" s="23" t="n">
        <f>M8332/H8330</f>
        <v>1.005</v>
      </c>
    </row>
    <row r="8331" ht="22.5" customHeight="1">
      <c r="A8331" s="32"/>
      <c r="B8331" s="34"/>
      <c r="C8331" s="13"/>
      <c r="D8331" s="20"/>
      <c r="E8331" s="29"/>
      <c r="F8331" s="20"/>
      <c r="G8331" s="20"/>
      <c r="H8331" s="20"/>
      <c r="I8331" s="20"/>
      <c r="J8331" s="13" t="s">
        <v>127</v>
      </c>
      <c r="K8331" s="15" t="n">
        <v>8135</v>
      </c>
      <c r="L8331" s="15" t="n">
        <v>4345</v>
      </c>
      <c r="M8331" s="15" t="n">
        <v>76</v>
      </c>
      <c r="N8331" s="12" t="n">
        <v>0.002</v>
      </c>
      <c r="O8331" s="12" t="n">
        <v>0.1</v>
      </c>
      <c r="P8331" s="12" t="n">
        <v>7.6</v>
      </c>
      <c r="Q8331" s="26"/>
    </row>
    <row r="8332" ht="22.5" customHeight="1">
      <c r="A8332" s="32"/>
      <c r="B8332" s="34"/>
      <c r="C8332" s="13"/>
      <c r="D8332" s="20"/>
      <c r="E8332" s="29"/>
      <c r="F8332" s="20"/>
      <c r="G8332" s="20"/>
      <c r="H8332" s="20"/>
      <c r="I8332" s="20"/>
      <c r="J8332" s="13" t="s">
        <v>128</v>
      </c>
      <c r="K8332" s="15" t="n">
        <v>33420</v>
      </c>
      <c r="L8332" s="15" t="n">
        <v>15566</v>
      </c>
      <c r="M8332" s="15" t="n">
        <v>201</v>
      </c>
      <c r="N8332" s="12" t="n">
        <v>0.001</v>
      </c>
      <c r="O8332" s="12" t="n">
        <v>0.1</v>
      </c>
      <c r="P8332" s="12" t="n">
        <v>20.1</v>
      </c>
      <c r="Q8332" s="26"/>
    </row>
    <row r="8333" ht="22.5" customHeight="1">
      <c r="A8333" s="32"/>
      <c r="B8333" s="34"/>
      <c r="C8333" s="53" t="n">
        <v>11715627</v>
      </c>
      <c r="D8333" s="13" t="s">
        <v>29</v>
      </c>
      <c r="E8333" s="14" t="s">
        <v>14</v>
      </c>
      <c r="F8333" s="13" t="s">
        <v>15</v>
      </c>
      <c r="G8333" s="21" t="n">
        <v>0.4</v>
      </c>
      <c r="H8333" s="13" t="n">
        <v>100</v>
      </c>
      <c r="I8333" s="21" t="n">
        <f>G8333*H8333*7</f>
        <v>280</v>
      </c>
      <c r="J8333" s="13" t="s">
        <v>126</v>
      </c>
      <c r="K8333" s="15" t="n">
        <v>0</v>
      </c>
      <c r="L8333" s="15" t="n">
        <v>0</v>
      </c>
      <c r="M8333" s="15" t="n">
        <v>0</v>
      </c>
      <c r="N8333" s="12" t="n">
        <v>0</v>
      </c>
      <c r="O8333" s="12" t="n">
        <v>0</v>
      </c>
      <c r="P8333" s="12" t="n">
        <v>0</v>
      </c>
      <c r="Q8333" s="23" t="n">
        <f>M8335/H8333</f>
        <v>0</v>
      </c>
    </row>
    <row r="8334" ht="22.5" customHeight="1">
      <c r="A8334" s="32"/>
      <c r="B8334" s="34"/>
      <c r="C8334" s="13"/>
      <c r="D8334" s="20"/>
      <c r="E8334" s="29"/>
      <c r="F8334" s="20"/>
      <c r="G8334" s="20"/>
      <c r="H8334" s="20"/>
      <c r="I8334" s="20"/>
      <c r="J8334" s="13" t="s">
        <v>127</v>
      </c>
      <c r="K8334" s="15" t="n">
        <v>16</v>
      </c>
      <c r="L8334" s="15" t="n">
        <v>0</v>
      </c>
      <c r="M8334" s="15" t="n">
        <v>0</v>
      </c>
      <c r="N8334" s="12" t="n">
        <v>0</v>
      </c>
      <c r="O8334" s="12" t="n">
        <v>0</v>
      </c>
      <c r="P8334" s="12" t="n">
        <v>0</v>
      </c>
      <c r="Q8334" s="26"/>
    </row>
    <row r="8335" ht="22.5" customHeight="1">
      <c r="A8335" s="32"/>
      <c r="B8335" s="34"/>
      <c r="C8335" s="13"/>
      <c r="D8335" s="20"/>
      <c r="E8335" s="29"/>
      <c r="F8335" s="20"/>
      <c r="G8335" s="20"/>
      <c r="H8335" s="20"/>
      <c r="I8335" s="20"/>
      <c r="J8335" s="13" t="s">
        <v>128</v>
      </c>
      <c r="K8335" s="15" t="n">
        <v>51</v>
      </c>
      <c r="L8335" s="15" t="n">
        <v>0</v>
      </c>
      <c r="M8335" s="15" t="n">
        <v>0</v>
      </c>
      <c r="N8335" s="12" t="n">
        <v>0</v>
      </c>
      <c r="O8335" s="12" t="n">
        <v>0</v>
      </c>
      <c r="P8335" s="12" t="n">
        <v>0</v>
      </c>
      <c r="Q8335" s="26"/>
    </row>
    <row r="8336" ht="22.5" customHeight="1">
      <c r="A8336" s="32"/>
      <c r="B8336" s="34"/>
      <c r="C8336" s="53" t="n">
        <v>11715655</v>
      </c>
      <c r="D8336" s="13" t="s">
        <v>16</v>
      </c>
      <c r="E8336" s="14" t="s">
        <v>11</v>
      </c>
      <c r="F8336" s="13" t="s">
        <v>15</v>
      </c>
      <c r="G8336" s="21" t="n">
        <v>0.15</v>
      </c>
      <c r="H8336" s="13" t="n">
        <v>100</v>
      </c>
      <c r="I8336" s="21" t="n">
        <f>G8336*H8336*7</f>
        <v>105</v>
      </c>
      <c r="J8336" s="13" t="s">
        <v>126</v>
      </c>
      <c r="K8336" s="15" t="n">
        <v>0</v>
      </c>
      <c r="L8336" s="15" t="n">
        <v>0</v>
      </c>
      <c r="M8336" s="15" t="n">
        <v>0</v>
      </c>
      <c r="N8336" s="12" t="n">
        <v>0</v>
      </c>
      <c r="O8336" s="12" t="n">
        <v>0</v>
      </c>
      <c r="P8336" s="12" t="n">
        <v>0</v>
      </c>
      <c r="Q8336" s="23" t="n">
        <f>M8338/H8336</f>
        <v>0</v>
      </c>
    </row>
    <row r="8337" ht="22.5" customHeight="1">
      <c r="A8337" s="32"/>
      <c r="B8337" s="34"/>
      <c r="C8337" s="13"/>
      <c r="D8337" s="20"/>
      <c r="E8337" s="29"/>
      <c r="F8337" s="20"/>
      <c r="G8337" s="20"/>
      <c r="H8337" s="20"/>
      <c r="I8337" s="20"/>
      <c r="J8337" s="13" t="s">
        <v>127</v>
      </c>
      <c r="K8337" s="15" t="n">
        <v>67</v>
      </c>
      <c r="L8337" s="15" t="n">
        <v>1</v>
      </c>
      <c r="M8337" s="15" t="n">
        <v>0</v>
      </c>
      <c r="N8337" s="12" t="n">
        <v>0</v>
      </c>
      <c r="O8337" s="12" t="n">
        <v>0</v>
      </c>
      <c r="P8337" s="12" t="n">
        <v>0</v>
      </c>
      <c r="Q8337" s="26"/>
    </row>
    <row r="8338" ht="22.5" customHeight="1">
      <c r="A8338" s="32"/>
      <c r="B8338" s="34"/>
      <c r="C8338" s="13"/>
      <c r="D8338" s="20"/>
      <c r="E8338" s="29"/>
      <c r="F8338" s="20"/>
      <c r="G8338" s="20"/>
      <c r="H8338" s="20"/>
      <c r="I8338" s="20"/>
      <c r="J8338" s="13" t="s">
        <v>128</v>
      </c>
      <c r="K8338" s="15" t="n">
        <v>242</v>
      </c>
      <c r="L8338" s="15" t="n">
        <v>1</v>
      </c>
      <c r="M8338" s="15" t="n">
        <v>0</v>
      </c>
      <c r="N8338" s="12" t="n">
        <v>0</v>
      </c>
      <c r="O8338" s="12" t="n">
        <v>0</v>
      </c>
      <c r="P8338" s="12" t="n">
        <v>0</v>
      </c>
      <c r="Q8338" s="26"/>
    </row>
    <row r="8339" ht="22.5" customHeight="1">
      <c r="A8339" s="32"/>
      <c r="B8339" s="34"/>
      <c r="C8339" s="53" t="n">
        <v>11715811</v>
      </c>
      <c r="D8339" s="13" t="s">
        <v>16</v>
      </c>
      <c r="E8339" s="14" t="s">
        <v>17</v>
      </c>
      <c r="F8339" s="13" t="s">
        <v>15</v>
      </c>
      <c r="G8339" s="21" t="n">
        <v>0.17</v>
      </c>
      <c r="H8339" s="13" t="n">
        <v>100</v>
      </c>
      <c r="I8339" s="21" t="n">
        <f>G8339*H8339*7</f>
        <v>119</v>
      </c>
      <c r="J8339" s="13" t="s">
        <v>126</v>
      </c>
      <c r="K8339" s="15" t="n">
        <v>0</v>
      </c>
      <c r="L8339" s="15" t="n">
        <v>0</v>
      </c>
      <c r="M8339" s="15" t="n">
        <v>0</v>
      </c>
      <c r="N8339" s="12" t="n">
        <v>0</v>
      </c>
      <c r="O8339" s="12" t="n">
        <v>0</v>
      </c>
      <c r="P8339" s="12" t="n">
        <v>0</v>
      </c>
      <c r="Q8339" s="23" t="n">
        <f>M8341/H8339</f>
        <v>0</v>
      </c>
    </row>
    <row r="8340" ht="22.5" customHeight="1">
      <c r="A8340" s="32"/>
      <c r="B8340" s="34"/>
      <c r="C8340" s="13"/>
      <c r="D8340" s="20"/>
      <c r="E8340" s="29"/>
      <c r="F8340" s="20"/>
      <c r="G8340" s="20"/>
      <c r="H8340" s="20"/>
      <c r="I8340" s="20"/>
      <c r="J8340" s="13" t="s">
        <v>127</v>
      </c>
      <c r="K8340" s="15" t="n">
        <v>50</v>
      </c>
      <c r="L8340" s="15" t="n">
        <v>2</v>
      </c>
      <c r="M8340" s="15" t="n">
        <v>0</v>
      </c>
      <c r="N8340" s="12" t="n">
        <v>0</v>
      </c>
      <c r="O8340" s="12" t="n">
        <v>0</v>
      </c>
      <c r="P8340" s="12" t="n">
        <v>0</v>
      </c>
      <c r="Q8340" s="26"/>
    </row>
    <row r="8341" ht="22.5" customHeight="1">
      <c r="A8341" s="32"/>
      <c r="B8341" s="34"/>
      <c r="C8341" s="13"/>
      <c r="D8341" s="20"/>
      <c r="E8341" s="29"/>
      <c r="F8341" s="20"/>
      <c r="G8341" s="20"/>
      <c r="H8341" s="20"/>
      <c r="I8341" s="20"/>
      <c r="J8341" s="13" t="s">
        <v>128</v>
      </c>
      <c r="K8341" s="15" t="n">
        <v>132</v>
      </c>
      <c r="L8341" s="15" t="n">
        <v>9</v>
      </c>
      <c r="M8341" s="15" t="n">
        <v>0</v>
      </c>
      <c r="N8341" s="12" t="n">
        <v>0</v>
      </c>
      <c r="O8341" s="12" t="n">
        <v>0</v>
      </c>
      <c r="P8341" s="12" t="n">
        <v>0</v>
      </c>
      <c r="Q8341" s="26"/>
    </row>
    <row r="8342" ht="22.5" customHeight="1">
      <c r="A8342" s="32"/>
      <c r="B8342" s="34"/>
      <c r="C8342" s="53" t="n">
        <v>11729927</v>
      </c>
      <c r="D8342" s="13" t="s">
        <v>10</v>
      </c>
      <c r="E8342" s="14" t="s">
        <v>20</v>
      </c>
      <c r="F8342" s="13" t="s">
        <v>15</v>
      </c>
      <c r="G8342" s="21" t="n">
        <v>0.25</v>
      </c>
      <c r="H8342" s="13" t="n">
        <v>100</v>
      </c>
      <c r="I8342" s="21" t="n">
        <f>G8342*H8342*7</f>
        <v>175</v>
      </c>
      <c r="J8342" s="13" t="s">
        <v>126</v>
      </c>
      <c r="K8342" s="15" t="n">
        <v>0</v>
      </c>
      <c r="L8342" s="15" t="n">
        <v>0</v>
      </c>
      <c r="M8342" s="15" t="n">
        <v>0</v>
      </c>
      <c r="N8342" s="12" t="n">
        <v>0</v>
      </c>
      <c r="O8342" s="12" t="n">
        <v>0</v>
      </c>
      <c r="P8342" s="12" t="n">
        <v>0</v>
      </c>
      <c r="Q8342" s="23" t="n">
        <f>M8344/H8342</f>
        <v>0</v>
      </c>
    </row>
    <row r="8343" ht="22.5" customHeight="1">
      <c r="A8343" s="32"/>
      <c r="B8343" s="34"/>
      <c r="C8343" s="13"/>
      <c r="D8343" s="20"/>
      <c r="E8343" s="29"/>
      <c r="F8343" s="20"/>
      <c r="G8343" s="20"/>
      <c r="H8343" s="20"/>
      <c r="I8343" s="20"/>
      <c r="J8343" s="13" t="s">
        <v>127</v>
      </c>
      <c r="K8343" s="15" t="n">
        <v>127</v>
      </c>
      <c r="L8343" s="15" t="n">
        <v>14</v>
      </c>
      <c r="M8343" s="15" t="n">
        <v>0</v>
      </c>
      <c r="N8343" s="12" t="n">
        <v>0</v>
      </c>
      <c r="O8343" s="12" t="n">
        <v>0</v>
      </c>
      <c r="P8343" s="12" t="n">
        <v>0</v>
      </c>
      <c r="Q8343" s="26"/>
    </row>
    <row r="8344" ht="22.5" customHeight="1">
      <c r="A8344" s="32"/>
      <c r="B8344" s="34"/>
      <c r="C8344" s="13"/>
      <c r="D8344" s="20"/>
      <c r="E8344" s="29"/>
      <c r="F8344" s="20"/>
      <c r="G8344" s="20"/>
      <c r="H8344" s="20"/>
      <c r="I8344" s="20"/>
      <c r="J8344" s="13" t="s">
        <v>128</v>
      </c>
      <c r="K8344" s="15" t="n">
        <v>532</v>
      </c>
      <c r="L8344" s="15" t="n">
        <v>33</v>
      </c>
      <c r="M8344" s="15" t="n">
        <v>0</v>
      </c>
      <c r="N8344" s="12" t="n">
        <v>0</v>
      </c>
      <c r="O8344" s="12" t="n">
        <v>0</v>
      </c>
      <c r="P8344" s="12" t="n">
        <v>0</v>
      </c>
      <c r="Q8344" s="26"/>
    </row>
    <row r="8345" ht="22.5" customHeight="1">
      <c r="A8345" s="32"/>
      <c r="B8345" s="34"/>
      <c r="C8345" s="53" t="n">
        <v>11729820</v>
      </c>
      <c r="D8345" s="13" t="s">
        <v>10</v>
      </c>
      <c r="E8345" s="14" t="s">
        <v>25</v>
      </c>
      <c r="F8345" s="13" t="s">
        <v>15</v>
      </c>
      <c r="G8345" s="21" t="n">
        <v>0.3</v>
      </c>
      <c r="H8345" s="13" t="n">
        <v>100</v>
      </c>
      <c r="I8345" s="21" t="n">
        <f>G8345*H8345*7</f>
        <v>210</v>
      </c>
      <c r="J8345" s="13" t="s">
        <v>126</v>
      </c>
      <c r="K8345" s="15" t="n">
        <v>0</v>
      </c>
      <c r="L8345" s="15" t="n">
        <v>0</v>
      </c>
      <c r="M8345" s="15" t="n">
        <v>0</v>
      </c>
      <c r="N8345" s="12" t="n">
        <v>0</v>
      </c>
      <c r="O8345" s="12" t="n">
        <v>0</v>
      </c>
      <c r="P8345" s="12" t="n">
        <v>0</v>
      </c>
      <c r="Q8345" s="23" t="n">
        <f>M8347/H8345</f>
        <v>0</v>
      </c>
    </row>
    <row r="8346" ht="22.5" customHeight="1">
      <c r="A8346" s="32"/>
      <c r="B8346" s="34"/>
      <c r="C8346" s="13"/>
      <c r="D8346" s="20"/>
      <c r="E8346" s="29"/>
      <c r="F8346" s="20"/>
      <c r="G8346" s="20"/>
      <c r="H8346" s="20"/>
      <c r="I8346" s="20"/>
      <c r="J8346" s="13" t="s">
        <v>127</v>
      </c>
      <c r="K8346" s="15" t="n">
        <v>8</v>
      </c>
      <c r="L8346" s="15" t="n">
        <v>0</v>
      </c>
      <c r="M8346" s="15" t="n">
        <v>0</v>
      </c>
      <c r="N8346" s="12" t="n">
        <v>0</v>
      </c>
      <c r="O8346" s="12" t="n">
        <v>0</v>
      </c>
      <c r="P8346" s="12" t="n">
        <v>0</v>
      </c>
      <c r="Q8346" s="26"/>
    </row>
    <row r="8347" ht="22.5" customHeight="1">
      <c r="A8347" s="32"/>
      <c r="B8347" s="34"/>
      <c r="C8347" s="13"/>
      <c r="D8347" s="20"/>
      <c r="E8347" s="29"/>
      <c r="F8347" s="20"/>
      <c r="G8347" s="20"/>
      <c r="H8347" s="20"/>
      <c r="I8347" s="20"/>
      <c r="J8347" s="13" t="s">
        <v>128</v>
      </c>
      <c r="K8347" s="15" t="n">
        <v>22</v>
      </c>
      <c r="L8347" s="15" t="n">
        <v>1</v>
      </c>
      <c r="M8347" s="15" t="n">
        <v>0</v>
      </c>
      <c r="N8347" s="12" t="n">
        <v>0</v>
      </c>
      <c r="O8347" s="12" t="n">
        <v>0</v>
      </c>
      <c r="P8347" s="12" t="n">
        <v>0</v>
      </c>
      <c r="Q8347" s="26"/>
    </row>
    <row r="8348" ht="22.5" customHeight="1">
      <c r="A8348" s="32"/>
      <c r="B8348" s="34"/>
      <c r="C8348" s="53" t="n">
        <v>11729830</v>
      </c>
      <c r="D8348" s="13" t="s">
        <v>10</v>
      </c>
      <c r="E8348" s="14" t="s">
        <v>11</v>
      </c>
      <c r="F8348" s="13" t="s">
        <v>12</v>
      </c>
      <c r="G8348" s="21" t="n">
        <v>0.17</v>
      </c>
      <c r="H8348" s="13" t="n">
        <v>100</v>
      </c>
      <c r="I8348" s="21" t="n">
        <f>G8348*H8348*7</f>
        <v>119</v>
      </c>
      <c r="J8348" s="13" t="s">
        <v>126</v>
      </c>
      <c r="K8348" s="15" t="n">
        <v>0</v>
      </c>
      <c r="L8348" s="15" t="n">
        <v>0</v>
      </c>
      <c r="M8348" s="15" t="n">
        <v>0</v>
      </c>
      <c r="N8348" s="12" t="n">
        <v>0</v>
      </c>
      <c r="O8348" s="12" t="n">
        <v>0</v>
      </c>
      <c r="P8348" s="12" t="n">
        <v>0</v>
      </c>
      <c r="Q8348" s="23" t="n">
        <f>M8350/H8348</f>
        <v>0</v>
      </c>
    </row>
    <row r="8349" ht="22.5" customHeight="1">
      <c r="A8349" s="32"/>
      <c r="B8349" s="34"/>
      <c r="C8349" s="13"/>
      <c r="D8349" s="20"/>
      <c r="E8349" s="29"/>
      <c r="F8349" s="20"/>
      <c r="G8349" s="20"/>
      <c r="H8349" s="20"/>
      <c r="I8349" s="20"/>
      <c r="J8349" s="13" t="s">
        <v>127</v>
      </c>
      <c r="K8349" s="15" t="n">
        <v>0</v>
      </c>
      <c r="L8349" s="15" t="n">
        <v>0</v>
      </c>
      <c r="M8349" s="15" t="n">
        <v>0</v>
      </c>
      <c r="N8349" s="12" t="n">
        <v>0</v>
      </c>
      <c r="O8349" s="12" t="n">
        <v>0</v>
      </c>
      <c r="P8349" s="12" t="n">
        <v>0</v>
      </c>
      <c r="Q8349" s="26"/>
    </row>
    <row r="8350" ht="22.5" customHeight="1">
      <c r="A8350" s="32"/>
      <c r="B8350" s="34"/>
      <c r="C8350" s="13"/>
      <c r="D8350" s="20"/>
      <c r="E8350" s="29"/>
      <c r="F8350" s="20"/>
      <c r="G8350" s="20"/>
      <c r="H8350" s="20"/>
      <c r="I8350" s="20"/>
      <c r="J8350" s="13" t="s">
        <v>128</v>
      </c>
      <c r="K8350" s="15" t="n">
        <v>57</v>
      </c>
      <c r="L8350" s="15" t="n">
        <v>4</v>
      </c>
      <c r="M8350" s="15" t="n">
        <v>0</v>
      </c>
      <c r="N8350" s="12" t="n">
        <v>0</v>
      </c>
      <c r="O8350" s="12" t="n">
        <v>0</v>
      </c>
      <c r="P8350" s="12" t="n">
        <v>0.0029</v>
      </c>
      <c r="Q8350" s="26"/>
    </row>
    <row r="8351" ht="22.5" customHeight="1">
      <c r="A8351" s="32"/>
      <c r="B8351" s="34"/>
      <c r="C8351" s="53" t="n">
        <v>11892329</v>
      </c>
      <c r="D8351" s="13" t="s">
        <v>10</v>
      </c>
      <c r="E8351" s="14" t="s">
        <v>11</v>
      </c>
      <c r="F8351" s="13" t="s">
        <v>15</v>
      </c>
      <c r="G8351" s="21" t="n">
        <v>0.25</v>
      </c>
      <c r="H8351" s="13" t="n">
        <v>500</v>
      </c>
      <c r="I8351" s="21" t="n">
        <f>G8351*H8351*7</f>
        <v>875</v>
      </c>
      <c r="J8351" s="13" t="s">
        <v>126</v>
      </c>
      <c r="K8351" s="15" t="n">
        <v>687</v>
      </c>
      <c r="L8351" s="15" t="n">
        <v>197</v>
      </c>
      <c r="M8351" s="15" t="n">
        <v>8</v>
      </c>
      <c r="N8351" s="12" t="n">
        <v>0.01</v>
      </c>
      <c r="O8351" s="12" t="n">
        <v>0.25</v>
      </c>
      <c r="P8351" s="12" t="n">
        <v>2</v>
      </c>
      <c r="Q8351" s="23" t="n">
        <f>M8353/H8351</f>
        <v>1</v>
      </c>
    </row>
    <row r="8352" ht="22.5" customHeight="1">
      <c r="A8352" s="32"/>
      <c r="B8352" s="34"/>
      <c r="C8352" s="13"/>
      <c r="D8352" s="20"/>
      <c r="E8352" s="29"/>
      <c r="F8352" s="20"/>
      <c r="G8352" s="20"/>
      <c r="H8352" s="20"/>
      <c r="I8352" s="20"/>
      <c r="J8352" s="13" t="s">
        <v>127</v>
      </c>
      <c r="K8352" s="15" t="n">
        <v>3962</v>
      </c>
      <c r="L8352" s="15" t="n">
        <v>1260</v>
      </c>
      <c r="M8352" s="15" t="n">
        <v>66</v>
      </c>
      <c r="N8352" s="12" t="n">
        <v>0.013</v>
      </c>
      <c r="O8352" s="12" t="n">
        <v>0.25</v>
      </c>
      <c r="P8352" s="12" t="n">
        <v>16.5</v>
      </c>
      <c r="Q8352" s="26"/>
    </row>
    <row r="8353" ht="22.5" customHeight="1">
      <c r="A8353" s="32"/>
      <c r="B8353" s="34"/>
      <c r="C8353" s="13"/>
      <c r="D8353" s="20"/>
      <c r="E8353" s="29"/>
      <c r="F8353" s="20"/>
      <c r="G8353" s="20"/>
      <c r="H8353" s="20"/>
      <c r="I8353" s="20"/>
      <c r="J8353" s="13" t="s">
        <v>128</v>
      </c>
      <c r="K8353" s="15" t="n">
        <v>167481</v>
      </c>
      <c r="L8353" s="15" t="n">
        <v>79598</v>
      </c>
      <c r="M8353" s="15" t="n">
        <v>500</v>
      </c>
      <c r="N8353" s="12" t="n">
        <v>0.002</v>
      </c>
      <c r="O8353" s="12" t="n">
        <v>0.25</v>
      </c>
      <c r="P8353" s="12" t="n">
        <v>125</v>
      </c>
      <c r="Q8353" s="26"/>
    </row>
    <row r="8354" ht="22.5" customHeight="1">
      <c r="A8354" s="32"/>
      <c r="B8354" s="34"/>
      <c r="C8354" s="53" t="n">
        <v>91557161</v>
      </c>
      <c r="D8354" s="13" t="s">
        <v>95</v>
      </c>
      <c r="E8354" s="14" t="s">
        <v>14</v>
      </c>
      <c r="F8354" s="13" t="s">
        <v>12</v>
      </c>
      <c r="G8354" s="21" t="n">
        <v>0.7</v>
      </c>
      <c r="H8354" s="13" t="n">
        <v>50</v>
      </c>
      <c r="I8354" s="21" t="n">
        <f>G8354*H8354*7</f>
        <v>245</v>
      </c>
      <c r="J8354" s="13" t="s">
        <v>126</v>
      </c>
      <c r="K8354" s="15" t="s">
        <v>149</v>
      </c>
      <c r="L8354" s="15"/>
      <c r="M8354" s="15"/>
      <c r="N8354" s="12"/>
      <c r="O8354" s="12"/>
      <c r="P8354" s="12"/>
      <c r="Q8354" s="23" t="n">
        <f>M8356/H8354</f>
        <v>0</v>
      </c>
    </row>
    <row r="8355" ht="22.5" customHeight="1">
      <c r="A8355" s="32"/>
      <c r="B8355" s="34"/>
      <c r="C8355" s="13"/>
      <c r="D8355" s="20"/>
      <c r="E8355" s="29"/>
      <c r="F8355" s="20"/>
      <c r="G8355" s="20"/>
      <c r="H8355" s="20"/>
      <c r="I8355" s="20"/>
      <c r="J8355" s="13" t="s">
        <v>127</v>
      </c>
      <c r="K8355" s="15" t="s">
        <v>149</v>
      </c>
      <c r="L8355" s="15"/>
      <c r="M8355" s="15"/>
      <c r="N8355" s="12"/>
      <c r="O8355" s="12"/>
      <c r="P8355" s="12"/>
      <c r="Q8355" s="26"/>
    </row>
    <row r="8356" ht="22.5" customHeight="1">
      <c r="A8356" s="32"/>
      <c r="B8356" s="34"/>
      <c r="C8356" s="13"/>
      <c r="D8356" s="20"/>
      <c r="E8356" s="29"/>
      <c r="F8356" s="20"/>
      <c r="G8356" s="20"/>
      <c r="H8356" s="20"/>
      <c r="I8356" s="20"/>
      <c r="J8356" s="13" t="s">
        <v>128</v>
      </c>
      <c r="K8356" s="15" t="n">
        <v>10378</v>
      </c>
      <c r="L8356" s="15" t="n">
        <v>864</v>
      </c>
      <c r="M8356" s="15" t="n">
        <v>0</v>
      </c>
      <c r="N8356" s="12" t="n">
        <v>0.007</v>
      </c>
      <c r="O8356" s="12" t="n">
        <v>0</v>
      </c>
      <c r="P8356" s="12" t="n">
        <v>5.6375</v>
      </c>
      <c r="Q8356" s="26"/>
    </row>
    <row r="8357" ht="22.5" customHeight="1">
      <c r="A8357" s="32"/>
      <c r="B8357" s="34"/>
      <c r="C8357" s="53" t="n">
        <v>91557333</v>
      </c>
      <c r="D8357" s="13" t="s">
        <v>99</v>
      </c>
      <c r="E8357" s="14" t="s">
        <v>14</v>
      </c>
      <c r="F8357" s="13" t="s">
        <v>12</v>
      </c>
      <c r="G8357" s="21" t="n">
        <v>0.5</v>
      </c>
      <c r="H8357" s="13" t="n">
        <v>99</v>
      </c>
      <c r="I8357" s="21" t="n">
        <f>G8357*H8357*7</f>
        <v>346.5</v>
      </c>
      <c r="J8357" s="13" t="s">
        <v>126</v>
      </c>
      <c r="K8357" s="15" t="s">
        <v>149</v>
      </c>
      <c r="L8357" s="15"/>
      <c r="M8357" s="15"/>
      <c r="N8357" s="12"/>
      <c r="O8357" s="12"/>
      <c r="P8357" s="12"/>
      <c r="Q8357" s="23" t="n">
        <f>M8359/H8357</f>
        <v>0</v>
      </c>
    </row>
    <row r="8358" ht="22.5" customHeight="1">
      <c r="A8358" s="32"/>
      <c r="B8358" s="34"/>
      <c r="C8358" s="13"/>
      <c r="D8358" s="20"/>
      <c r="E8358" s="29"/>
      <c r="F8358" s="20"/>
      <c r="G8358" s="20"/>
      <c r="H8358" s="20"/>
      <c r="I8358" s="20"/>
      <c r="J8358" s="13" t="s">
        <v>127</v>
      </c>
      <c r="K8358" s="15" t="s">
        <v>149</v>
      </c>
      <c r="L8358" s="15"/>
      <c r="M8358" s="15"/>
      <c r="N8358" s="12"/>
      <c r="O8358" s="12"/>
      <c r="P8358" s="12"/>
      <c r="Q8358" s="26"/>
    </row>
    <row r="8359" ht="22.5" customHeight="1">
      <c r="A8359" s="32"/>
      <c r="B8359" s="34"/>
      <c r="C8359" s="13"/>
      <c r="D8359" s="20"/>
      <c r="E8359" s="29"/>
      <c r="F8359" s="20"/>
      <c r="G8359" s="20"/>
      <c r="H8359" s="20"/>
      <c r="I8359" s="20"/>
      <c r="J8359" s="13" t="s">
        <v>128</v>
      </c>
      <c r="K8359" s="15" t="n">
        <v>15372</v>
      </c>
      <c r="L8359" s="15" t="n">
        <v>1589</v>
      </c>
      <c r="M8359" s="15" t="n">
        <v>0</v>
      </c>
      <c r="N8359" s="12" t="n">
        <v>0</v>
      </c>
      <c r="O8359" s="12" t="n">
        <v>0</v>
      </c>
      <c r="P8359" s="12" t="n">
        <v>6.5757</v>
      </c>
      <c r="Q8359" s="26"/>
    </row>
    <row r="8360" ht="22.5" customHeight="1">
      <c r="A8360" s="32"/>
      <c r="B8360" s="34"/>
      <c r="C8360" s="53" t="n">
        <v>91557162</v>
      </c>
      <c r="D8360" s="13" t="s">
        <v>94</v>
      </c>
      <c r="E8360" s="14" t="s">
        <v>14</v>
      </c>
      <c r="F8360" s="13" t="s">
        <v>12</v>
      </c>
      <c r="G8360" s="21" t="n">
        <v>0.2</v>
      </c>
      <c r="H8360" s="13" t="n">
        <v>333</v>
      </c>
      <c r="I8360" s="21" t="n">
        <f>G8360*H8360*7</f>
        <v>466.2</v>
      </c>
      <c r="J8360" s="13" t="s">
        <v>126</v>
      </c>
      <c r="K8360" s="15" t="s">
        <v>149</v>
      </c>
      <c r="L8360" s="15"/>
      <c r="M8360" s="15"/>
      <c r="N8360" s="12"/>
      <c r="O8360" s="12"/>
      <c r="P8360" s="12"/>
      <c r="Q8360" s="23" t="n">
        <f>M8362/H8360</f>
        <v>0</v>
      </c>
    </row>
    <row r="8361" ht="22.5" customHeight="1">
      <c r="A8361" s="32"/>
      <c r="B8361" s="34"/>
      <c r="C8361" s="13"/>
      <c r="D8361" s="20"/>
      <c r="E8361" s="29"/>
      <c r="F8361" s="20"/>
      <c r="G8361" s="20"/>
      <c r="H8361" s="20"/>
      <c r="I8361" s="20"/>
      <c r="J8361" s="13" t="s">
        <v>127</v>
      </c>
      <c r="K8361" s="15" t="s">
        <v>149</v>
      </c>
      <c r="L8361" s="15"/>
      <c r="M8361" s="15"/>
      <c r="N8361" s="12"/>
      <c r="O8361" s="12"/>
      <c r="P8361" s="12"/>
      <c r="Q8361" s="26"/>
    </row>
    <row r="8362" ht="22.5" customHeight="1">
      <c r="A8362" s="32"/>
      <c r="B8362" s="34"/>
      <c r="C8362" s="13"/>
      <c r="D8362" s="20"/>
      <c r="E8362" s="29"/>
      <c r="F8362" s="20"/>
      <c r="G8362" s="20"/>
      <c r="H8362" s="20"/>
      <c r="I8362" s="20"/>
      <c r="J8362" s="13" t="s">
        <v>128</v>
      </c>
      <c r="K8362" s="15" t="n">
        <v>32659</v>
      </c>
      <c r="L8362" s="15" t="n">
        <v>918</v>
      </c>
      <c r="M8362" s="15" t="n">
        <v>0</v>
      </c>
      <c r="N8362" s="12" t="n">
        <v>0</v>
      </c>
      <c r="O8362" s="12" t="n">
        <v>0</v>
      </c>
      <c r="P8362" s="12" t="n">
        <v>3.119</v>
      </c>
      <c r="Q8362" s="26"/>
    </row>
    <row r="8363" ht="22.5" customHeight="1">
      <c r="A8363" s="32"/>
      <c r="B8363" s="51" t="s">
        <v>129</v>
      </c>
      <c r="C8363" s="13" t="n">
        <v>6061077</v>
      </c>
      <c r="D8363" s="13" t="s">
        <v>35</v>
      </c>
      <c r="E8363" s="14" t="s">
        <v>14</v>
      </c>
      <c r="F8363" s="13" t="s">
        <v>15</v>
      </c>
      <c r="G8363" s="21" t="n">
        <v>2</v>
      </c>
      <c r="H8363" s="13" t="n">
        <v>20</v>
      </c>
      <c r="I8363" s="21" t="n">
        <f>G8363*H8363*7</f>
        <v>280</v>
      </c>
      <c r="J8363" s="13" t="s">
        <v>126</v>
      </c>
      <c r="K8363" s="17" t="n">
        <v>32</v>
      </c>
      <c r="L8363" s="15" t="n">
        <v>0</v>
      </c>
      <c r="M8363" s="15" t="n">
        <v>0</v>
      </c>
      <c r="N8363" s="12" t="n">
        <v>0</v>
      </c>
      <c r="O8363" s="12" t="n">
        <v>0</v>
      </c>
      <c r="P8363" s="12" t="n">
        <v>0</v>
      </c>
      <c r="Q8363" s="23" t="n">
        <f>M8365/H8363</f>
        <v>0</v>
      </c>
    </row>
    <row r="8364" ht="22.5" customHeight="1">
      <c r="A8364" s="32"/>
      <c r="B8364" s="20"/>
      <c r="C8364" s="13"/>
      <c r="D8364" s="20"/>
      <c r="E8364" s="29"/>
      <c r="F8364" s="20"/>
      <c r="G8364" s="20"/>
      <c r="H8364" s="20"/>
      <c r="I8364" s="20"/>
      <c r="J8364" s="13" t="s">
        <v>127</v>
      </c>
      <c r="K8364" s="17" t="n">
        <v>1559</v>
      </c>
      <c r="L8364" s="15" t="n">
        <v>58</v>
      </c>
      <c r="M8364" s="15" t="n">
        <v>0</v>
      </c>
      <c r="N8364" s="12" t="n">
        <v>0</v>
      </c>
      <c r="O8364" s="12" t="n">
        <v>0</v>
      </c>
      <c r="P8364" s="12" t="n">
        <v>0</v>
      </c>
      <c r="Q8364" s="26"/>
    </row>
    <row r="8365" ht="22.5" customHeight="1">
      <c r="A8365" s="32"/>
      <c r="B8365" s="20"/>
      <c r="C8365" s="13"/>
      <c r="D8365" s="20"/>
      <c r="E8365" s="29"/>
      <c r="F8365" s="20"/>
      <c r="G8365" s="20"/>
      <c r="H8365" s="20"/>
      <c r="I8365" s="20"/>
      <c r="J8365" s="13" t="s">
        <v>128</v>
      </c>
      <c r="K8365" s="17" t="n">
        <v>5343</v>
      </c>
      <c r="L8365" s="15" t="n">
        <v>77</v>
      </c>
      <c r="M8365" s="15" t="n">
        <v>0</v>
      </c>
      <c r="N8365" s="12" t="n">
        <v>0</v>
      </c>
      <c r="O8365" s="12" t="n">
        <v>0</v>
      </c>
      <c r="P8365" s="12" t="n">
        <v>0</v>
      </c>
      <c r="Q8365" s="26"/>
    </row>
    <row r="8366" ht="22.5" customHeight="1">
      <c r="A8366" s="32"/>
      <c r="B8366" s="20"/>
      <c r="C8366" s="13" t="n">
        <v>6607117</v>
      </c>
      <c r="D8366" s="13" t="s">
        <v>35</v>
      </c>
      <c r="E8366" s="14" t="s">
        <v>14</v>
      </c>
      <c r="F8366" s="13" t="s">
        <v>15</v>
      </c>
      <c r="G8366" s="21" t="n">
        <v>2</v>
      </c>
      <c r="H8366" s="13" t="n">
        <v>300</v>
      </c>
      <c r="I8366" s="21" t="n">
        <f>G8366*H8366*7</f>
        <v>4200</v>
      </c>
      <c r="J8366" s="13" t="s">
        <v>126</v>
      </c>
      <c r="K8366" s="17" t="n">
        <v>238</v>
      </c>
      <c r="L8366" s="15" t="n">
        <v>38</v>
      </c>
      <c r="M8366" s="15" t="n">
        <v>1</v>
      </c>
      <c r="N8366" s="12" t="n">
        <v>0</v>
      </c>
      <c r="O8366" s="12" t="n">
        <v>0.018</v>
      </c>
      <c r="P8366" s="12" t="n">
        <v>0.018</v>
      </c>
      <c r="Q8366" s="23" t="n">
        <f>M8368/H8366</f>
        <v>0.6</v>
      </c>
    </row>
    <row r="8367" ht="22.5" customHeight="1">
      <c r="A8367" s="32"/>
      <c r="B8367" s="20"/>
      <c r="C8367" s="13"/>
      <c r="D8367" s="20"/>
      <c r="E8367" s="29"/>
      <c r="F8367" s="20"/>
      <c r="G8367" s="20"/>
      <c r="H8367" s="20"/>
      <c r="I8367" s="20"/>
      <c r="J8367" s="13" t="s">
        <v>127</v>
      </c>
      <c r="K8367" s="15" t="n">
        <v>8473</v>
      </c>
      <c r="L8367" s="15" t="n">
        <v>937</v>
      </c>
      <c r="M8367" s="15" t="n">
        <v>18</v>
      </c>
      <c r="N8367" s="12" t="n">
        <v>0.013</v>
      </c>
      <c r="O8367" s="12" t="n">
        <v>0.667</v>
      </c>
      <c r="P8367" s="12" t="n">
        <v>12.011</v>
      </c>
      <c r="Q8367" s="26"/>
    </row>
    <row r="8368" ht="22.5" customHeight="1">
      <c r="A8368" s="32"/>
      <c r="B8368" s="20"/>
      <c r="C8368" s="13"/>
      <c r="D8368" s="20"/>
      <c r="E8368" s="29"/>
      <c r="F8368" s="20"/>
      <c r="G8368" s="20"/>
      <c r="H8368" s="20"/>
      <c r="I8368" s="20"/>
      <c r="J8368" s="13" t="s">
        <v>128</v>
      </c>
      <c r="K8368" s="44" t="n">
        <v>31621</v>
      </c>
      <c r="L8368" s="15" t="n">
        <v>3158</v>
      </c>
      <c r="M8368" s="15" t="n">
        <v>180</v>
      </c>
      <c r="N8368" s="12" t="n">
        <v>0.033</v>
      </c>
      <c r="O8368" s="12" t="n">
        <v>0.586</v>
      </c>
      <c r="P8368" s="12" t="n">
        <v>105.424</v>
      </c>
      <c r="Q8368" s="26"/>
    </row>
    <row r="8369" ht="22.5" customHeight="1">
      <c r="A8369" s="32"/>
      <c r="B8369" s="20"/>
      <c r="C8369" s="13" t="n">
        <v>5497580</v>
      </c>
      <c r="D8369" s="13" t="s">
        <v>31</v>
      </c>
      <c r="E8369" s="14" t="s">
        <v>17</v>
      </c>
      <c r="F8369" s="13" t="s">
        <v>15</v>
      </c>
      <c r="G8369" s="21" t="n">
        <v>0.28</v>
      </c>
      <c r="H8369" s="13" t="n">
        <v>1300</v>
      </c>
      <c r="I8369" s="21" t="n">
        <f>G8369*H8369*7</f>
        <v>2548</v>
      </c>
      <c r="J8369" s="13" t="s">
        <v>126</v>
      </c>
      <c r="K8369" s="17" t="n">
        <v>1289</v>
      </c>
      <c r="L8369" s="15" t="n">
        <v>428</v>
      </c>
      <c r="M8369" s="15" t="n">
        <v>9</v>
      </c>
      <c r="N8369" s="12" t="n">
        <v>0.005</v>
      </c>
      <c r="O8369" s="12" t="n">
        <v>0.258</v>
      </c>
      <c r="P8369" s="12" t="n">
        <v>2.325</v>
      </c>
      <c r="Q8369" s="23" t="n">
        <f>M8371/H8369</f>
        <v>1.04307692307692</v>
      </c>
    </row>
    <row r="8370" ht="22.5" customHeight="1">
      <c r="A8370" s="32"/>
      <c r="B8370" s="20"/>
      <c r="C8370" s="13"/>
      <c r="D8370" s="20"/>
      <c r="E8370" s="29"/>
      <c r="F8370" s="20"/>
      <c r="G8370" s="20"/>
      <c r="H8370" s="20"/>
      <c r="I8370" s="20"/>
      <c r="J8370" s="13" t="s">
        <v>127</v>
      </c>
      <c r="K8370" s="17" t="n">
        <v>94745</v>
      </c>
      <c r="L8370" s="15" t="n">
        <v>26138</v>
      </c>
      <c r="M8370" s="15" t="n">
        <v>493</v>
      </c>
      <c r="N8370" s="12" t="n">
        <v>0.005</v>
      </c>
      <c r="O8370" s="12" t="n">
        <v>0.245</v>
      </c>
      <c r="P8370" s="12" t="n">
        <v>120.808</v>
      </c>
      <c r="Q8370" s="26"/>
    </row>
    <row r="8371" ht="22.5" customHeight="1">
      <c r="A8371" s="32"/>
      <c r="B8371" s="20"/>
      <c r="C8371" s="13"/>
      <c r="D8371" s="20"/>
      <c r="E8371" s="29"/>
      <c r="F8371" s="20"/>
      <c r="G8371" s="20"/>
      <c r="H8371" s="20"/>
      <c r="I8371" s="20"/>
      <c r="J8371" s="13" t="s">
        <v>128</v>
      </c>
      <c r="K8371" s="17" t="n">
        <v>288780</v>
      </c>
      <c r="L8371" s="15" t="n">
        <v>90113</v>
      </c>
      <c r="M8371" s="15" t="n">
        <v>1356</v>
      </c>
      <c r="N8371" s="12" t="n">
        <v>0.004</v>
      </c>
      <c r="O8371" s="12" t="n">
        <v>0.246</v>
      </c>
      <c r="P8371" s="12" t="n">
        <v>333.114</v>
      </c>
      <c r="Q8371" s="26"/>
    </row>
    <row r="8372" ht="22.5" customHeight="1">
      <c r="A8372" s="32"/>
      <c r="B8372" s="20"/>
      <c r="C8372" s="13" t="n">
        <v>91407542</v>
      </c>
      <c r="D8372" s="13" t="s">
        <v>31</v>
      </c>
      <c r="E8372" s="14" t="s">
        <v>36</v>
      </c>
      <c r="F8372" s="13" t="s">
        <v>15</v>
      </c>
      <c r="G8372" s="21" t="n">
        <v>0.02</v>
      </c>
      <c r="H8372" s="13" t="n">
        <v>1000</v>
      </c>
      <c r="I8372" s="21" t="n">
        <f>G8372*H8372*7</f>
        <v>140</v>
      </c>
      <c r="J8372" s="13" t="s">
        <v>126</v>
      </c>
      <c r="K8372" s="17" t="n">
        <v>418</v>
      </c>
      <c r="L8372" s="15" t="n">
        <v>49</v>
      </c>
      <c r="M8372" s="15" t="n">
        <v>0</v>
      </c>
      <c r="N8372" s="12" t="n">
        <v>0</v>
      </c>
      <c r="O8372" s="12" t="n">
        <v>0</v>
      </c>
      <c r="P8372" s="12" t="n">
        <v>0</v>
      </c>
      <c r="Q8372" s="23" t="n">
        <f>M8374/H8372</f>
        <v>0.5</v>
      </c>
    </row>
    <row r="8373" ht="22.5" customHeight="1">
      <c r="A8373" s="32"/>
      <c r="B8373" s="20"/>
      <c r="C8373" s="13"/>
      <c r="D8373" s="20"/>
      <c r="E8373" s="29"/>
      <c r="F8373" s="20"/>
      <c r="G8373" s="20"/>
      <c r="H8373" s="20"/>
      <c r="I8373" s="20"/>
      <c r="J8373" s="13" t="s">
        <v>127</v>
      </c>
      <c r="K8373" s="17" t="n">
        <v>73743</v>
      </c>
      <c r="L8373" s="15" t="n">
        <v>15899</v>
      </c>
      <c r="M8373" s="15" t="n">
        <v>462</v>
      </c>
      <c r="N8373" s="12" t="n">
        <v>0.001</v>
      </c>
      <c r="O8373" s="12" t="n">
        <v>0.02</v>
      </c>
      <c r="P8373" s="12" t="n">
        <v>9.388</v>
      </c>
      <c r="Q8373" s="26"/>
    </row>
    <row r="8374" ht="22.5" customHeight="1">
      <c r="A8374" s="32"/>
      <c r="B8374" s="20"/>
      <c r="C8374" s="13"/>
      <c r="D8374" s="20"/>
      <c r="E8374" s="29"/>
      <c r="F8374" s="20"/>
      <c r="G8374" s="20"/>
      <c r="H8374" s="20"/>
      <c r="I8374" s="20"/>
      <c r="J8374" s="13" t="s">
        <v>128</v>
      </c>
      <c r="K8374" s="17" t="n">
        <v>190189</v>
      </c>
      <c r="L8374" s="15" t="n">
        <v>40258</v>
      </c>
      <c r="M8374" s="15" t="n">
        <v>500</v>
      </c>
      <c r="N8374" s="12" t="n">
        <v>0</v>
      </c>
      <c r="O8374" s="12" t="n">
        <v>0.02</v>
      </c>
      <c r="P8374" s="12" t="n">
        <v>10.182</v>
      </c>
      <c r="Q8374" s="26"/>
    </row>
    <row r="8375" ht="22.5" customHeight="1">
      <c r="A8375" s="32"/>
      <c r="B8375" s="20"/>
      <c r="C8375" s="13" t="n">
        <v>8998645</v>
      </c>
      <c r="D8375" s="13" t="s">
        <v>31</v>
      </c>
      <c r="E8375" s="14" t="s">
        <v>17</v>
      </c>
      <c r="F8375" s="13" t="s">
        <v>15</v>
      </c>
      <c r="G8375" s="21" t="n">
        <v>0.28</v>
      </c>
      <c r="H8375" s="13" t="n">
        <v>200</v>
      </c>
      <c r="I8375" s="21" t="n">
        <f>G8375*H8375*7</f>
        <v>392</v>
      </c>
      <c r="J8375" s="13" t="s">
        <v>126</v>
      </c>
      <c r="K8375" s="17" t="n">
        <v>2718</v>
      </c>
      <c r="L8375" s="15" t="n">
        <v>16</v>
      </c>
      <c r="M8375" s="15" t="n">
        <v>0</v>
      </c>
      <c r="N8375" s="12" t="n">
        <v>0</v>
      </c>
      <c r="O8375" s="12" t="n">
        <v>0</v>
      </c>
      <c r="P8375" s="12" t="n">
        <v>0</v>
      </c>
      <c r="Q8375" s="23" t="n">
        <f>M8377/H8375</f>
        <v>0.125</v>
      </c>
    </row>
    <row r="8376" ht="22.5" customHeight="1">
      <c r="A8376" s="32"/>
      <c r="B8376" s="20"/>
      <c r="C8376" s="13"/>
      <c r="D8376" s="20"/>
      <c r="E8376" s="29"/>
      <c r="F8376" s="20"/>
      <c r="G8376" s="20"/>
      <c r="H8376" s="20"/>
      <c r="I8376" s="20"/>
      <c r="J8376" s="13" t="s">
        <v>127</v>
      </c>
      <c r="K8376" s="17" t="n">
        <v>21375</v>
      </c>
      <c r="L8376" s="15" t="n">
        <v>220</v>
      </c>
      <c r="M8376" s="15" t="n">
        <v>1</v>
      </c>
      <c r="N8376" s="12" t="n">
        <v>0</v>
      </c>
      <c r="O8376" s="12" t="n">
        <v>0.011</v>
      </c>
      <c r="P8376" s="12" t="n">
        <v>0.011</v>
      </c>
      <c r="Q8376" s="26"/>
    </row>
    <row r="8377" ht="22.5" customHeight="1">
      <c r="A8377" s="32"/>
      <c r="B8377" s="20"/>
      <c r="C8377" s="13"/>
      <c r="D8377" s="20"/>
      <c r="E8377" s="29"/>
      <c r="F8377" s="20"/>
      <c r="G8377" s="20"/>
      <c r="H8377" s="20"/>
      <c r="I8377" s="20"/>
      <c r="J8377" s="13" t="s">
        <v>128</v>
      </c>
      <c r="K8377" s="17" t="n">
        <v>83954</v>
      </c>
      <c r="L8377" s="15" t="n">
        <v>793</v>
      </c>
      <c r="M8377" s="17" t="n">
        <v>25</v>
      </c>
      <c r="N8377" s="12" t="n">
        <v>0.01</v>
      </c>
      <c r="O8377" s="12" t="n">
        <v>0.321</v>
      </c>
      <c r="P8377" s="12" t="n">
        <v>8.025</v>
      </c>
      <c r="Q8377" s="26"/>
    </row>
    <row r="8378" ht="22.5" customHeight="1">
      <c r="A8378" s="32"/>
      <c r="B8378" s="20"/>
      <c r="C8378" s="13" t="n">
        <v>9102719</v>
      </c>
      <c r="D8378" s="13" t="s">
        <v>103</v>
      </c>
      <c r="E8378" s="14" t="s">
        <v>63</v>
      </c>
      <c r="F8378" s="13" t="s">
        <v>15</v>
      </c>
      <c r="G8378" s="21" t="n">
        <v>0.05</v>
      </c>
      <c r="H8378" s="13" t="n">
        <v>200</v>
      </c>
      <c r="I8378" s="21" t="n">
        <f>G8378*H8378*7</f>
        <v>70</v>
      </c>
      <c r="J8378" s="13" t="s">
        <v>126</v>
      </c>
      <c r="K8378" s="17" t="n">
        <v>2537</v>
      </c>
      <c r="L8378" s="15" t="n">
        <v>116</v>
      </c>
      <c r="M8378" s="15" t="n">
        <v>0</v>
      </c>
      <c r="N8378" s="12" t="n">
        <v>0</v>
      </c>
      <c r="O8378" s="12" t="n">
        <v>0</v>
      </c>
      <c r="P8378" s="12" t="n">
        <v>0</v>
      </c>
      <c r="Q8378" s="23" t="n">
        <f>M8380/H8378</f>
        <v>0.205</v>
      </c>
    </row>
    <row r="8379" ht="22.5" customHeight="1">
      <c r="A8379" s="32"/>
      <c r="B8379" s="20"/>
      <c r="C8379" s="13"/>
      <c r="D8379" s="20"/>
      <c r="E8379" s="29"/>
      <c r="F8379" s="20"/>
      <c r="G8379" s="20"/>
      <c r="H8379" s="20"/>
      <c r="I8379" s="20"/>
      <c r="J8379" s="13" t="s">
        <v>127</v>
      </c>
      <c r="K8379" s="17" t="n">
        <v>17620</v>
      </c>
      <c r="L8379" s="15" t="n">
        <v>781</v>
      </c>
      <c r="M8379" s="15" t="n">
        <v>6</v>
      </c>
      <c r="N8379" s="12" t="n">
        <v>0.001</v>
      </c>
      <c r="O8379" s="12" t="n">
        <v>0.144</v>
      </c>
      <c r="P8379" s="12" t="n">
        <v>0.865</v>
      </c>
      <c r="Q8379" s="26"/>
    </row>
    <row r="8380" ht="22.5" customHeight="1">
      <c r="A8380" s="32"/>
      <c r="B8380" s="20"/>
      <c r="C8380" s="13"/>
      <c r="D8380" s="20"/>
      <c r="E8380" s="29"/>
      <c r="F8380" s="20"/>
      <c r="G8380" s="20"/>
      <c r="H8380" s="20"/>
      <c r="I8380" s="20"/>
      <c r="J8380" s="13" t="s">
        <v>128</v>
      </c>
      <c r="K8380" s="17" t="n">
        <v>100259</v>
      </c>
      <c r="L8380" s="15" t="n">
        <v>3833</v>
      </c>
      <c r="M8380" s="15" t="n">
        <v>41</v>
      </c>
      <c r="N8380" s="12" t="n">
        <v>0.002</v>
      </c>
      <c r="O8380" s="12" t="n">
        <v>0.152</v>
      </c>
      <c r="P8380" s="12" t="n">
        <v>6.239</v>
      </c>
      <c r="Q8380" s="26"/>
    </row>
    <row r="8381" ht="22.5" customHeight="1">
      <c r="A8381" s="32"/>
      <c r="B8381" s="20"/>
      <c r="C8381" s="13" t="n">
        <v>4383473</v>
      </c>
      <c r="D8381" s="13" t="s">
        <v>35</v>
      </c>
      <c r="E8381" s="14" t="s">
        <v>14</v>
      </c>
      <c r="F8381" s="13" t="s">
        <v>15</v>
      </c>
      <c r="G8381" s="21" t="n">
        <v>0.2</v>
      </c>
      <c r="H8381" s="13" t="n">
        <v>150</v>
      </c>
      <c r="I8381" s="21" t="n">
        <f>G8381*H8381*7</f>
        <v>210</v>
      </c>
      <c r="J8381" s="13" t="s">
        <v>126</v>
      </c>
      <c r="K8381" s="17" t="n">
        <v>62</v>
      </c>
      <c r="L8381" s="15" t="n">
        <v>13</v>
      </c>
      <c r="M8381" s="15" t="n">
        <v>0</v>
      </c>
      <c r="N8381" s="12" t="n">
        <v>0</v>
      </c>
      <c r="O8381" s="12" t="n">
        <v>0</v>
      </c>
      <c r="P8381" s="12" t="n">
        <v>0</v>
      </c>
      <c r="Q8381" s="23" t="n">
        <f>M8383/H8381</f>
        <v>1</v>
      </c>
    </row>
    <row r="8382" ht="22.5" customHeight="1">
      <c r="A8382" s="32"/>
      <c r="B8382" s="20"/>
      <c r="C8382" s="13"/>
      <c r="D8382" s="20"/>
      <c r="E8382" s="29"/>
      <c r="F8382" s="20"/>
      <c r="G8382" s="20"/>
      <c r="H8382" s="20"/>
      <c r="I8382" s="20"/>
      <c r="J8382" s="13" t="s">
        <v>127</v>
      </c>
      <c r="K8382" s="17" t="n">
        <v>24473</v>
      </c>
      <c r="L8382" s="15" t="n">
        <v>2449</v>
      </c>
      <c r="M8382" s="15" t="n">
        <v>92</v>
      </c>
      <c r="N8382" s="12" t="n">
        <v>0.007</v>
      </c>
      <c r="O8382" s="12" t="n">
        <v>0.18</v>
      </c>
      <c r="P8382" s="12" t="n">
        <v>16.578</v>
      </c>
      <c r="Q8382" s="26"/>
    </row>
    <row r="8383" ht="22.5" customHeight="1">
      <c r="A8383" s="32"/>
      <c r="B8383" s="20"/>
      <c r="C8383" s="13"/>
      <c r="D8383" s="20"/>
      <c r="E8383" s="29"/>
      <c r="F8383" s="20"/>
      <c r="G8383" s="20"/>
      <c r="H8383" s="20"/>
      <c r="I8383" s="20"/>
      <c r="J8383" s="13" t="s">
        <v>128</v>
      </c>
      <c r="K8383" s="17" t="n">
        <v>41936</v>
      </c>
      <c r="L8383" s="15" t="n">
        <v>4320</v>
      </c>
      <c r="M8383" s="15" t="n">
        <v>150</v>
      </c>
      <c r="N8383" s="12" t="n">
        <v>0.006</v>
      </c>
      <c r="O8383" s="12" t="n">
        <v>0.179</v>
      </c>
      <c r="P8383" s="12" t="n">
        <v>26.82</v>
      </c>
      <c r="Q8383" s="26"/>
    </row>
    <row r="8384" ht="22.5" customHeight="1">
      <c r="A8384" s="32"/>
      <c r="B8384" s="20"/>
      <c r="C8384" s="13" t="n">
        <v>8094753</v>
      </c>
      <c r="D8384" s="13" t="s">
        <v>35</v>
      </c>
      <c r="E8384" s="14" t="s">
        <v>14</v>
      </c>
      <c r="F8384" s="13" t="s">
        <v>26</v>
      </c>
      <c r="G8384" s="21" t="n">
        <v>0.3</v>
      </c>
      <c r="H8384" s="13" t="n">
        <v>200</v>
      </c>
      <c r="I8384" s="21" t="n">
        <f>G8384*H8384*7</f>
        <v>420</v>
      </c>
      <c r="J8384" s="13" t="s">
        <v>126</v>
      </c>
      <c r="K8384" s="17" t="n">
        <v>139014</v>
      </c>
      <c r="L8384" s="15" t="n">
        <v>411</v>
      </c>
      <c r="M8384" s="15" t="n">
        <v>10</v>
      </c>
      <c r="N8384" s="12" t="n">
        <v>0.01</v>
      </c>
      <c r="O8384" s="12" t="n">
        <v>0.31</v>
      </c>
      <c r="P8384" s="12" t="n">
        <v>3.07</v>
      </c>
      <c r="Q8384" s="23" t="n">
        <f>M8386/H8384</f>
        <v>0.835</v>
      </c>
    </row>
    <row r="8385" ht="22.5" customHeight="1">
      <c r="A8385" s="32"/>
      <c r="B8385" s="20"/>
      <c r="C8385" s="13"/>
      <c r="D8385" s="20"/>
      <c r="E8385" s="29"/>
      <c r="F8385" s="20"/>
      <c r="G8385" s="20"/>
      <c r="H8385" s="20"/>
      <c r="I8385" s="20"/>
      <c r="J8385" s="13" t="s">
        <v>127</v>
      </c>
      <c r="K8385" s="17" t="n">
        <v>1178106</v>
      </c>
      <c r="L8385" s="15" t="n">
        <v>3365</v>
      </c>
      <c r="M8385" s="15" t="n">
        <v>82</v>
      </c>
      <c r="N8385" s="12" t="n">
        <v>0.01</v>
      </c>
      <c r="O8385" s="12" t="n">
        <v>0.28</v>
      </c>
      <c r="P8385" s="12" t="n">
        <v>22.76</v>
      </c>
      <c r="Q8385" s="26"/>
    </row>
    <row r="8386" ht="22.5" customHeight="1">
      <c r="A8386" s="32"/>
      <c r="B8386" s="20"/>
      <c r="C8386" s="13"/>
      <c r="D8386" s="20"/>
      <c r="E8386" s="29"/>
      <c r="F8386" s="20"/>
      <c r="G8386" s="20"/>
      <c r="H8386" s="20"/>
      <c r="I8386" s="20"/>
      <c r="J8386" s="13" t="s">
        <v>128</v>
      </c>
      <c r="K8386" s="17" t="n">
        <v>1388251</v>
      </c>
      <c r="L8386" s="15" t="n">
        <v>4663</v>
      </c>
      <c r="M8386" s="15" t="n">
        <v>167</v>
      </c>
      <c r="N8386" s="12" t="n">
        <v>0.01</v>
      </c>
      <c r="O8386" s="12" t="n">
        <v>0.23</v>
      </c>
      <c r="P8386" s="12" t="n">
        <v>37.78</v>
      </c>
      <c r="Q8386" s="26"/>
    </row>
    <row r="8387" ht="22.5" customHeight="1">
      <c r="A8387" s="32"/>
      <c r="B8387" s="20"/>
      <c r="C8387" s="13" t="n">
        <v>9415350</v>
      </c>
      <c r="D8387" s="13" t="s">
        <v>37</v>
      </c>
      <c r="E8387" s="14" t="s">
        <v>14</v>
      </c>
      <c r="F8387" s="13" t="s">
        <v>26</v>
      </c>
      <c r="G8387" s="21" t="n">
        <v>0.15</v>
      </c>
      <c r="H8387" s="13" t="n">
        <v>50</v>
      </c>
      <c r="I8387" s="21" t="n">
        <f>G8387*H8387*7</f>
        <v>52.5</v>
      </c>
      <c r="J8387" s="13" t="s">
        <v>126</v>
      </c>
      <c r="K8387" s="17" t="n">
        <v>813</v>
      </c>
      <c r="L8387" s="15" t="n">
        <v>8</v>
      </c>
      <c r="M8387" s="15" t="n">
        <v>0</v>
      </c>
      <c r="N8387" s="12" t="n">
        <v>0.01</v>
      </c>
      <c r="O8387" s="12" t="n">
        <v>0</v>
      </c>
      <c r="P8387" s="12" t="n">
        <v>0.1</v>
      </c>
      <c r="Q8387" s="23" t="n">
        <f>M8389/H8387</f>
        <v>1</v>
      </c>
    </row>
    <row r="8388" ht="22.5" customHeight="1">
      <c r="A8388" s="32"/>
      <c r="B8388" s="20"/>
      <c r="C8388" s="13"/>
      <c r="D8388" s="20"/>
      <c r="E8388" s="29"/>
      <c r="F8388" s="20"/>
      <c r="G8388" s="20"/>
      <c r="H8388" s="20"/>
      <c r="I8388" s="20"/>
      <c r="J8388" s="13" t="s">
        <v>127</v>
      </c>
      <c r="K8388" s="17" t="n">
        <v>102716</v>
      </c>
      <c r="L8388" s="15" t="n">
        <v>1082</v>
      </c>
      <c r="M8388" s="15" t="n">
        <v>17</v>
      </c>
      <c r="N8388" s="12" t="n">
        <v>0</v>
      </c>
      <c r="O8388" s="12" t="n">
        <v>0.16</v>
      </c>
      <c r="P8388" s="12" t="n">
        <v>2.76</v>
      </c>
      <c r="Q8388" s="26"/>
    </row>
    <row r="8389" ht="22.5" customHeight="1">
      <c r="A8389" s="32"/>
      <c r="B8389" s="20"/>
      <c r="C8389" s="13"/>
      <c r="D8389" s="20"/>
      <c r="E8389" s="29"/>
      <c r="F8389" s="20"/>
      <c r="G8389" s="20"/>
      <c r="H8389" s="20"/>
      <c r="I8389" s="20"/>
      <c r="J8389" s="13" t="s">
        <v>128</v>
      </c>
      <c r="K8389" s="17" t="n">
        <v>280612</v>
      </c>
      <c r="L8389" s="15" t="n">
        <v>2364</v>
      </c>
      <c r="M8389" s="15" t="n">
        <v>50</v>
      </c>
      <c r="N8389" s="12" t="n">
        <v>0</v>
      </c>
      <c r="O8389" s="12" t="n">
        <v>0.17</v>
      </c>
      <c r="P8389" s="12" t="n">
        <v>8.65</v>
      </c>
      <c r="Q8389" s="26"/>
    </row>
    <row r="8390" ht="22.5" customHeight="1">
      <c r="A8390" s="32"/>
      <c r="B8390" s="20"/>
      <c r="C8390" s="13" t="n">
        <v>2783561</v>
      </c>
      <c r="D8390" s="13" t="s">
        <v>38</v>
      </c>
      <c r="E8390" s="14" t="s">
        <v>14</v>
      </c>
      <c r="F8390" s="13" t="s">
        <v>15</v>
      </c>
      <c r="G8390" s="21" t="n">
        <v>0.1</v>
      </c>
      <c r="H8390" s="13" t="n">
        <v>500</v>
      </c>
      <c r="I8390" s="21" t="n">
        <f>G8390*H8390*7</f>
        <v>350</v>
      </c>
      <c r="J8390" s="13" t="s">
        <v>126</v>
      </c>
      <c r="K8390" s="17" t="n">
        <v>275</v>
      </c>
      <c r="L8390" s="15" t="n">
        <v>58</v>
      </c>
      <c r="M8390" s="15" t="n">
        <v>1</v>
      </c>
      <c r="N8390" s="12" t="n">
        <v>0.002</v>
      </c>
      <c r="O8390" s="12" t="n">
        <v>0.125</v>
      </c>
      <c r="P8390" s="12" t="n">
        <v>0.125</v>
      </c>
      <c r="Q8390" s="23" t="n">
        <f>M8392/H8390</f>
        <v>0.824</v>
      </c>
    </row>
    <row r="8391" ht="22.5" customHeight="1">
      <c r="A8391" s="32"/>
      <c r="B8391" s="20"/>
      <c r="C8391" s="13"/>
      <c r="D8391" s="20"/>
      <c r="E8391" s="29"/>
      <c r="F8391" s="20"/>
      <c r="G8391" s="20"/>
      <c r="H8391" s="20"/>
      <c r="I8391" s="20"/>
      <c r="J8391" s="13" t="s">
        <v>127</v>
      </c>
      <c r="K8391" s="17" t="n">
        <v>17375</v>
      </c>
      <c r="L8391" s="15" t="n">
        <v>6837</v>
      </c>
      <c r="M8391" s="17" t="n">
        <v>206</v>
      </c>
      <c r="N8391" s="12" t="n">
        <v>0.003</v>
      </c>
      <c r="O8391" s="12" t="n">
        <v>0.101</v>
      </c>
      <c r="P8391" s="12" t="n">
        <v>20.765</v>
      </c>
      <c r="Q8391" s="26"/>
      <c r="R8391" s="4" t="s">
        <v>212</v>
      </c>
    </row>
    <row r="8392" ht="22.5" customHeight="1">
      <c r="A8392" s="32"/>
      <c r="B8392" s="20"/>
      <c r="C8392" s="13"/>
      <c r="D8392" s="20"/>
      <c r="E8392" s="29"/>
      <c r="F8392" s="20"/>
      <c r="G8392" s="20"/>
      <c r="H8392" s="20"/>
      <c r="I8392" s="20"/>
      <c r="J8392" s="13" t="s">
        <v>128</v>
      </c>
      <c r="K8392" s="17" t="n">
        <v>47468</v>
      </c>
      <c r="L8392" s="15" t="n">
        <v>16334</v>
      </c>
      <c r="M8392" s="17" t="n">
        <v>412</v>
      </c>
      <c r="N8392" s="12" t="n">
        <v>0.003</v>
      </c>
      <c r="O8392" s="12" t="n">
        <v>0.101</v>
      </c>
      <c r="P8392" s="12" t="n">
        <v>41.655</v>
      </c>
      <c r="Q8392" s="26"/>
    </row>
    <row r="8393" ht="22.5" customHeight="1">
      <c r="A8393" s="32"/>
      <c r="B8393" s="20"/>
      <c r="C8393" s="13" t="n">
        <v>10599157</v>
      </c>
      <c r="D8393" s="13" t="s">
        <v>39</v>
      </c>
      <c r="E8393" s="14" t="s">
        <v>14</v>
      </c>
      <c r="F8393" s="13" t="s">
        <v>15</v>
      </c>
      <c r="G8393" s="21" t="n">
        <v>0.3</v>
      </c>
      <c r="H8393" s="13" t="n">
        <v>150</v>
      </c>
      <c r="I8393" s="21" t="n">
        <f>G8393*H8393*7</f>
        <v>315</v>
      </c>
      <c r="J8393" s="13" t="s">
        <v>126</v>
      </c>
      <c r="K8393" s="17" t="n">
        <v>19</v>
      </c>
      <c r="L8393" s="15" t="n">
        <v>5</v>
      </c>
      <c r="M8393" s="15" t="n">
        <v>0</v>
      </c>
      <c r="N8393" s="12" t="n">
        <v>0</v>
      </c>
      <c r="O8393" s="12" t="n">
        <v>0</v>
      </c>
      <c r="P8393" s="12" t="n">
        <v>0</v>
      </c>
      <c r="Q8393" s="23" t="n">
        <f>M8395/H8393</f>
        <v>0.7</v>
      </c>
    </row>
    <row r="8394" ht="22.5" customHeight="1">
      <c r="A8394" s="32"/>
      <c r="B8394" s="20"/>
      <c r="C8394" s="13"/>
      <c r="D8394" s="20"/>
      <c r="E8394" s="29"/>
      <c r="F8394" s="20"/>
      <c r="G8394" s="20"/>
      <c r="H8394" s="20"/>
      <c r="I8394" s="20"/>
      <c r="J8394" s="13" t="s">
        <v>127</v>
      </c>
      <c r="K8394" s="17" t="n">
        <v>9634</v>
      </c>
      <c r="L8394" s="15" t="n">
        <v>3049</v>
      </c>
      <c r="M8394" s="17" t="n">
        <v>56</v>
      </c>
      <c r="N8394" s="12" t="n">
        <v>0.005</v>
      </c>
      <c r="O8394" s="12" t="n">
        <v>0.285</v>
      </c>
      <c r="P8394" s="12" t="n">
        <v>15.95</v>
      </c>
      <c r="Q8394" s="26"/>
    </row>
    <row r="8395" ht="22.5" customHeight="1">
      <c r="A8395" s="32"/>
      <c r="B8395" s="20"/>
      <c r="C8395" s="13"/>
      <c r="D8395" s="20"/>
      <c r="E8395" s="29"/>
      <c r="F8395" s="20"/>
      <c r="G8395" s="20"/>
      <c r="H8395" s="20"/>
      <c r="I8395" s="20"/>
      <c r="J8395" s="13" t="s">
        <v>128</v>
      </c>
      <c r="K8395" s="17" t="n">
        <v>17940</v>
      </c>
      <c r="L8395" s="15" t="n">
        <v>5443</v>
      </c>
      <c r="M8395" s="17" t="n">
        <v>105</v>
      </c>
      <c r="N8395" s="12" t="n">
        <v>0.005</v>
      </c>
      <c r="O8395" s="12" t="n">
        <v>0.284</v>
      </c>
      <c r="P8395" s="12" t="n">
        <v>29.8</v>
      </c>
      <c r="Q8395" s="26"/>
    </row>
    <row r="8396" ht="22.5" customHeight="1">
      <c r="A8396" s="32"/>
      <c r="B8396" s="20"/>
      <c r="C8396" s="13" t="n">
        <v>10599681</v>
      </c>
      <c r="D8396" s="13" t="s">
        <v>40</v>
      </c>
      <c r="E8396" s="14" t="s">
        <v>14</v>
      </c>
      <c r="F8396" s="13" t="s">
        <v>15</v>
      </c>
      <c r="G8396" s="21" t="n">
        <v>0.13</v>
      </c>
      <c r="H8396" s="13" t="n">
        <v>400</v>
      </c>
      <c r="I8396" s="21" t="n">
        <f>G8396*H8396*7</f>
        <v>364</v>
      </c>
      <c r="J8396" s="13" t="s">
        <v>126</v>
      </c>
      <c r="K8396" s="15" t="n">
        <v>177</v>
      </c>
      <c r="L8396" s="15" t="n">
        <v>56</v>
      </c>
      <c r="M8396" s="15" t="n">
        <v>1</v>
      </c>
      <c r="N8396" s="12" t="n">
        <v>0.002</v>
      </c>
      <c r="O8396" s="12" t="n">
        <v>0.13</v>
      </c>
      <c r="P8396" s="12" t="n">
        <v>0.13</v>
      </c>
      <c r="Q8396" s="23" t="n">
        <f>M8398/H8396</f>
        <v>0.95</v>
      </c>
    </row>
    <row r="8397" ht="22.5" customHeight="1">
      <c r="A8397" s="32"/>
      <c r="B8397" s="20"/>
      <c r="C8397" s="13"/>
      <c r="D8397" s="20"/>
      <c r="E8397" s="29"/>
      <c r="F8397" s="20"/>
      <c r="G8397" s="20"/>
      <c r="H8397" s="20"/>
      <c r="I8397" s="20"/>
      <c r="J8397" s="13" t="s">
        <v>127</v>
      </c>
      <c r="K8397" s="17" t="n">
        <v>7546</v>
      </c>
      <c r="L8397" s="15" t="n">
        <v>2318</v>
      </c>
      <c r="M8397" s="17" t="n">
        <v>97</v>
      </c>
      <c r="N8397" s="12" t="n">
        <v>0.005</v>
      </c>
      <c r="O8397" s="12" t="n">
        <v>0.13</v>
      </c>
      <c r="P8397" s="12" t="n">
        <v>12.61</v>
      </c>
      <c r="Q8397" s="26"/>
    </row>
    <row r="8398" ht="22.5" customHeight="1">
      <c r="A8398" s="32"/>
      <c r="B8398" s="20"/>
      <c r="C8398" s="13"/>
      <c r="D8398" s="20"/>
      <c r="E8398" s="29"/>
      <c r="F8398" s="20"/>
      <c r="G8398" s="20"/>
      <c r="H8398" s="20"/>
      <c r="I8398" s="20"/>
      <c r="J8398" s="13" t="s">
        <v>128</v>
      </c>
      <c r="K8398" s="17" t="n">
        <v>22647</v>
      </c>
      <c r="L8398" s="15" t="n">
        <v>6991</v>
      </c>
      <c r="M8398" s="17" t="n">
        <v>380</v>
      </c>
      <c r="N8398" s="12" t="n">
        <v>0.007</v>
      </c>
      <c r="O8398" s="12" t="n">
        <v>0.13</v>
      </c>
      <c r="P8398" s="12" t="n">
        <v>49.4</v>
      </c>
      <c r="Q8398" s="26"/>
    </row>
    <row r="8399" ht="22.5" customHeight="1">
      <c r="A8399" s="32"/>
      <c r="B8399" s="20"/>
      <c r="C8399" s="13" t="n">
        <v>6060965</v>
      </c>
      <c r="D8399" s="13" t="s">
        <v>35</v>
      </c>
      <c r="E8399" s="70" t="s">
        <v>14</v>
      </c>
      <c r="F8399" s="38" t="s">
        <v>15</v>
      </c>
      <c r="G8399" s="40" t="n">
        <v>0.3</v>
      </c>
      <c r="H8399" s="38" t="n">
        <v>200</v>
      </c>
      <c r="I8399" s="40" t="n">
        <f>G8399*H8399*7</f>
        <v>420</v>
      </c>
      <c r="J8399" s="13" t="s">
        <v>126</v>
      </c>
      <c r="K8399" s="15" t="n">
        <v>733</v>
      </c>
      <c r="L8399" s="15" t="n">
        <v>21</v>
      </c>
      <c r="M8399" s="15" t="n">
        <v>0</v>
      </c>
      <c r="N8399" s="12" t="n">
        <v>0</v>
      </c>
      <c r="O8399" s="12" t="n">
        <v>0</v>
      </c>
      <c r="P8399" s="12" t="n">
        <v>0</v>
      </c>
      <c r="Q8399" s="23" t="n">
        <f>M8401/H8399</f>
        <v>0.735</v>
      </c>
    </row>
    <row r="8400" ht="22.5" customHeight="1">
      <c r="A8400" s="32"/>
      <c r="B8400" s="20"/>
      <c r="C8400" s="20"/>
      <c r="D8400" s="20"/>
      <c r="E8400" s="45"/>
      <c r="F8400" s="34"/>
      <c r="G8400" s="34"/>
      <c r="H8400" s="34"/>
      <c r="I8400" s="34"/>
      <c r="J8400" s="13" t="s">
        <v>127</v>
      </c>
      <c r="K8400" s="15" t="n">
        <v>16968</v>
      </c>
      <c r="L8400" s="15" t="n">
        <v>1449</v>
      </c>
      <c r="M8400" s="16" t="n">
        <v>51</v>
      </c>
      <c r="N8400" s="12" t="n">
        <v>0.01</v>
      </c>
      <c r="O8400" s="12" t="n">
        <v>0.287</v>
      </c>
      <c r="P8400" s="12" t="n">
        <v>14.65</v>
      </c>
      <c r="Q8400" s="26"/>
    </row>
    <row r="8401" ht="22.5" customHeight="1">
      <c r="A8401" s="32"/>
      <c r="B8401" s="20"/>
      <c r="C8401" s="20"/>
      <c r="D8401" s="20"/>
      <c r="E8401" s="46"/>
      <c r="F8401" s="30"/>
      <c r="G8401" s="30"/>
      <c r="H8401" s="30"/>
      <c r="I8401" s="30"/>
      <c r="J8401" s="13" t="s">
        <v>128</v>
      </c>
      <c r="K8401" s="15" t="n">
        <v>35180</v>
      </c>
      <c r="L8401" s="15" t="n">
        <v>4491</v>
      </c>
      <c r="M8401" s="16" t="n">
        <v>147</v>
      </c>
      <c r="N8401" s="12" t="n">
        <v>0.009</v>
      </c>
      <c r="O8401" s="12" t="n">
        <v>0.281</v>
      </c>
      <c r="P8401" s="12" t="n">
        <v>41.35</v>
      </c>
      <c r="Q8401" s="26"/>
    </row>
    <row r="8402" ht="22.5" customHeight="1">
      <c r="A8402" s="32"/>
      <c r="B8402" s="20"/>
      <c r="C8402" s="13" t="n">
        <v>10842514</v>
      </c>
      <c r="D8402" s="13" t="s">
        <v>41</v>
      </c>
      <c r="E8402" s="70" t="s">
        <v>14</v>
      </c>
      <c r="F8402" s="38" t="s">
        <v>26</v>
      </c>
      <c r="G8402" s="40" t="n">
        <v>0.15</v>
      </c>
      <c r="H8402" s="38" t="n">
        <v>100</v>
      </c>
      <c r="I8402" s="40" t="n">
        <f>G8402*H8402*7</f>
        <v>105</v>
      </c>
      <c r="J8402" s="13" t="s">
        <v>126</v>
      </c>
      <c r="K8402" s="15" t="n">
        <v>105</v>
      </c>
      <c r="L8402" s="15" t="n">
        <v>0</v>
      </c>
      <c r="M8402" s="15" t="n">
        <v>0</v>
      </c>
      <c r="N8402" s="12" t="n">
        <v>0</v>
      </c>
      <c r="O8402" s="12" t="n">
        <v>0</v>
      </c>
      <c r="P8402" s="12" t="n">
        <v>0</v>
      </c>
      <c r="Q8402" s="23" t="n">
        <f>M8404/H8402</f>
        <v>0</v>
      </c>
    </row>
    <row r="8403" ht="22.5" customHeight="1">
      <c r="A8403" s="32"/>
      <c r="B8403" s="20"/>
      <c r="C8403" s="20"/>
      <c r="D8403" s="20"/>
      <c r="E8403" s="45"/>
      <c r="F8403" s="34"/>
      <c r="G8403" s="34"/>
      <c r="H8403" s="34"/>
      <c r="I8403" s="34"/>
      <c r="J8403" s="13" t="s">
        <v>127</v>
      </c>
      <c r="K8403" s="15" t="n">
        <v>556</v>
      </c>
      <c r="L8403" s="15" t="n">
        <v>3</v>
      </c>
      <c r="M8403" s="15" t="n">
        <v>0</v>
      </c>
      <c r="N8403" s="12" t="n">
        <v>0</v>
      </c>
      <c r="O8403" s="12" t="n">
        <v>0</v>
      </c>
      <c r="P8403" s="12" t="n">
        <v>0</v>
      </c>
      <c r="Q8403" s="26"/>
    </row>
    <row r="8404" ht="22.5" customHeight="1">
      <c r="A8404" s="32"/>
      <c r="B8404" s="20"/>
      <c r="C8404" s="20"/>
      <c r="D8404" s="20"/>
      <c r="E8404" s="46"/>
      <c r="F8404" s="30"/>
      <c r="G8404" s="30"/>
      <c r="H8404" s="30"/>
      <c r="I8404" s="30"/>
      <c r="J8404" s="13" t="s">
        <v>128</v>
      </c>
      <c r="K8404" s="15" t="n">
        <v>991</v>
      </c>
      <c r="L8404" s="15" t="n">
        <v>14</v>
      </c>
      <c r="M8404" s="15" t="n">
        <v>0</v>
      </c>
      <c r="N8404" s="12" t="n">
        <v>0</v>
      </c>
      <c r="O8404" s="12" t="n">
        <v>0</v>
      </c>
      <c r="P8404" s="12" t="n">
        <v>0.03</v>
      </c>
      <c r="Q8404" s="26"/>
    </row>
    <row r="8405" ht="22.5" customHeight="1">
      <c r="A8405" s="32"/>
      <c r="B8405" s="20"/>
      <c r="C8405" s="13" t="n">
        <v>10815258</v>
      </c>
      <c r="D8405" s="13" t="s">
        <v>41</v>
      </c>
      <c r="E8405" s="70" t="s">
        <v>14</v>
      </c>
      <c r="F8405" s="38" t="s">
        <v>15</v>
      </c>
      <c r="G8405" s="40" t="n">
        <v>0.15</v>
      </c>
      <c r="H8405" s="38" t="n">
        <v>100</v>
      </c>
      <c r="I8405" s="40" t="n">
        <f>G8405*H8405*7</f>
        <v>105</v>
      </c>
      <c r="J8405" s="13" t="s">
        <v>126</v>
      </c>
      <c r="K8405" s="15" t="n">
        <v>49</v>
      </c>
      <c r="L8405" s="15" t="n">
        <v>0</v>
      </c>
      <c r="M8405" s="15" t="n">
        <v>0</v>
      </c>
      <c r="N8405" s="12" t="n">
        <v>0</v>
      </c>
      <c r="O8405" s="12" t="n">
        <v>0</v>
      </c>
      <c r="P8405" s="12" t="n">
        <v>0</v>
      </c>
      <c r="Q8405" s="23" t="n">
        <f>M8407/H8405</f>
        <v>0.03</v>
      </c>
    </row>
    <row r="8406" ht="22.5" customHeight="1">
      <c r="A8406" s="32"/>
      <c r="B8406" s="20"/>
      <c r="C8406" s="20"/>
      <c r="D8406" s="20"/>
      <c r="E8406" s="45"/>
      <c r="F8406" s="34"/>
      <c r="G8406" s="34"/>
      <c r="H8406" s="34"/>
      <c r="I8406" s="34"/>
      <c r="J8406" s="13" t="s">
        <v>127</v>
      </c>
      <c r="K8406" s="15" t="n">
        <v>2123</v>
      </c>
      <c r="L8406" s="15" t="n">
        <v>7</v>
      </c>
      <c r="M8406" s="15" t="n">
        <v>0</v>
      </c>
      <c r="N8406" s="12" t="n">
        <v>0</v>
      </c>
      <c r="O8406" s="12" t="n">
        <v>0</v>
      </c>
      <c r="P8406" s="12" t="n">
        <v>0</v>
      </c>
      <c r="Q8406" s="26"/>
    </row>
    <row r="8407" ht="22.5" customHeight="1">
      <c r="A8407" s="32"/>
      <c r="B8407" s="20"/>
      <c r="C8407" s="20"/>
      <c r="D8407" s="20"/>
      <c r="E8407" s="46"/>
      <c r="F8407" s="30"/>
      <c r="G8407" s="30"/>
      <c r="H8407" s="30"/>
      <c r="I8407" s="30"/>
      <c r="J8407" s="13" t="s">
        <v>128</v>
      </c>
      <c r="K8407" s="15" t="n">
        <v>6090</v>
      </c>
      <c r="L8407" s="15" t="n">
        <v>29</v>
      </c>
      <c r="M8407" s="15" t="n">
        <v>3</v>
      </c>
      <c r="N8407" s="12" t="n">
        <v>0.021</v>
      </c>
      <c r="O8407" s="12" t="n">
        <v>0.203</v>
      </c>
      <c r="P8407" s="12" t="n">
        <v>0.609</v>
      </c>
      <c r="Q8407" s="26"/>
    </row>
    <row r="8408" ht="22.5" customHeight="1">
      <c r="A8408" s="32"/>
      <c r="B8408" s="20"/>
      <c r="C8408" s="13" t="n">
        <v>91535229</v>
      </c>
      <c r="D8408" s="13" t="s">
        <v>31</v>
      </c>
      <c r="E8408" s="70" t="s">
        <v>36</v>
      </c>
      <c r="F8408" s="38" t="s">
        <v>15</v>
      </c>
      <c r="G8408" s="40" t="n">
        <v>0.02</v>
      </c>
      <c r="H8408" s="38" t="n">
        <v>500</v>
      </c>
      <c r="I8408" s="40" t="n">
        <f>G8408*H8408*7</f>
        <v>70</v>
      </c>
      <c r="J8408" s="13" t="s">
        <v>126</v>
      </c>
      <c r="K8408" s="15" t="n">
        <v>23</v>
      </c>
      <c r="L8408" s="15" t="n">
        <v>2</v>
      </c>
      <c r="M8408" s="15" t="n">
        <v>0</v>
      </c>
      <c r="N8408" s="12" t="n">
        <v>0</v>
      </c>
      <c r="O8408" s="12" t="n">
        <v>0</v>
      </c>
      <c r="P8408" s="12" t="n">
        <v>0</v>
      </c>
      <c r="Q8408" s="23" t="n">
        <f>M8410/H8408</f>
        <v>0.008</v>
      </c>
    </row>
    <row r="8409" ht="22.5" customHeight="1">
      <c r="A8409" s="32"/>
      <c r="B8409" s="20"/>
      <c r="C8409" s="20"/>
      <c r="D8409" s="20"/>
      <c r="E8409" s="45"/>
      <c r="F8409" s="34"/>
      <c r="G8409" s="34"/>
      <c r="H8409" s="34"/>
      <c r="I8409" s="34"/>
      <c r="J8409" s="13" t="s">
        <v>127</v>
      </c>
      <c r="K8409" s="15" t="n">
        <v>916</v>
      </c>
      <c r="L8409" s="15" t="n">
        <v>231</v>
      </c>
      <c r="M8409" s="15" t="n">
        <v>2</v>
      </c>
      <c r="N8409" s="12" t="n">
        <v>0</v>
      </c>
      <c r="O8409" s="12" t="n">
        <v>0.03</v>
      </c>
      <c r="P8409" s="12" t="n">
        <v>0.06</v>
      </c>
      <c r="Q8409" s="26"/>
    </row>
    <row r="8410" ht="22.5" customHeight="1">
      <c r="A8410" s="32"/>
      <c r="B8410" s="20"/>
      <c r="C8410" s="20"/>
      <c r="D8410" s="20"/>
      <c r="E8410" s="46"/>
      <c r="F8410" s="30"/>
      <c r="G8410" s="30"/>
      <c r="H8410" s="30"/>
      <c r="I8410" s="30"/>
      <c r="J8410" s="13" t="s">
        <v>128</v>
      </c>
      <c r="K8410" s="15" t="n">
        <v>2232</v>
      </c>
      <c r="L8410" s="15" t="n">
        <v>560</v>
      </c>
      <c r="M8410" s="15" t="n">
        <v>4</v>
      </c>
      <c r="N8410" s="12" t="n">
        <v>0</v>
      </c>
      <c r="O8410" s="12" t="n">
        <v>0.03</v>
      </c>
      <c r="P8410" s="12" t="n">
        <v>0.12</v>
      </c>
      <c r="Q8410" s="26"/>
    </row>
    <row r="8411" ht="22.5" customHeight="1">
      <c r="A8411" s="32"/>
      <c r="B8411" s="20"/>
      <c r="C8411" s="13" t="n">
        <v>91535331</v>
      </c>
      <c r="D8411" s="13" t="s">
        <v>31</v>
      </c>
      <c r="E8411" s="70" t="s">
        <v>42</v>
      </c>
      <c r="F8411" s="38" t="s">
        <v>15</v>
      </c>
      <c r="G8411" s="40" t="n">
        <v>0.02</v>
      </c>
      <c r="H8411" s="38" t="n">
        <v>750</v>
      </c>
      <c r="I8411" s="40" t="n">
        <f>G8411*H8411*7</f>
        <v>105</v>
      </c>
      <c r="J8411" s="13" t="s">
        <v>126</v>
      </c>
      <c r="K8411" s="15" t="n">
        <v>11</v>
      </c>
      <c r="L8411" s="15" t="n">
        <v>7</v>
      </c>
      <c r="M8411" s="15" t="n">
        <v>0</v>
      </c>
      <c r="N8411" s="12" t="n">
        <v>0</v>
      </c>
      <c r="O8411" s="12" t="n">
        <v>0</v>
      </c>
      <c r="P8411" s="12" t="n">
        <v>0</v>
      </c>
      <c r="Q8411" s="23" t="n">
        <f>M8413/H8411</f>
        <v>0.0133333333333333</v>
      </c>
    </row>
    <row r="8412" ht="22.5" customHeight="1">
      <c r="A8412" s="32"/>
      <c r="B8412" s="20"/>
      <c r="C8412" s="20"/>
      <c r="D8412" s="20"/>
      <c r="E8412" s="45"/>
      <c r="F8412" s="34"/>
      <c r="G8412" s="34"/>
      <c r="H8412" s="34"/>
      <c r="I8412" s="34"/>
      <c r="J8412" s="13" t="s">
        <v>127</v>
      </c>
      <c r="K8412" s="15" t="n">
        <v>721</v>
      </c>
      <c r="L8412" s="15" t="n">
        <v>312</v>
      </c>
      <c r="M8412" s="15" t="n">
        <v>4</v>
      </c>
      <c r="N8412" s="12" t="n">
        <v>0</v>
      </c>
      <c r="O8412" s="12" t="n">
        <v>0.03</v>
      </c>
      <c r="P8412" s="12" t="n">
        <v>0.12</v>
      </c>
      <c r="Q8412" s="26"/>
    </row>
    <row r="8413" ht="22.5" customHeight="1">
      <c r="A8413" s="32"/>
      <c r="B8413" s="20"/>
      <c r="C8413" s="20"/>
      <c r="D8413" s="20"/>
      <c r="E8413" s="46"/>
      <c r="F8413" s="30"/>
      <c r="G8413" s="30"/>
      <c r="H8413" s="30"/>
      <c r="I8413" s="30"/>
      <c r="J8413" s="13" t="s">
        <v>128</v>
      </c>
      <c r="K8413" s="15" t="n">
        <v>1601</v>
      </c>
      <c r="L8413" s="15" t="n">
        <v>665</v>
      </c>
      <c r="M8413" s="16" t="n">
        <v>10</v>
      </c>
      <c r="N8413" s="12" t="n">
        <v>0</v>
      </c>
      <c r="O8413" s="12" t="n">
        <v>0.03</v>
      </c>
      <c r="P8413" s="12" t="n">
        <v>0.3</v>
      </c>
      <c r="Q8413" s="26"/>
    </row>
    <row r="8414" ht="22.5" customHeight="1">
      <c r="A8414" s="32"/>
      <c r="B8414" s="20"/>
      <c r="C8414" s="13" t="n">
        <v>11324493</v>
      </c>
      <c r="D8414" s="13" t="s">
        <v>31</v>
      </c>
      <c r="E8414" s="70" t="s">
        <v>17</v>
      </c>
      <c r="F8414" s="38" t="s">
        <v>15</v>
      </c>
      <c r="G8414" s="40" t="n">
        <v>0.28</v>
      </c>
      <c r="H8414" s="38" t="n">
        <v>100</v>
      </c>
      <c r="I8414" s="40" t="n">
        <f>G8414*H8414*7</f>
        <v>196</v>
      </c>
      <c r="J8414" s="13" t="s">
        <v>126</v>
      </c>
      <c r="K8414" s="15" t="n">
        <v>3</v>
      </c>
      <c r="L8414" s="15" t="n">
        <v>1</v>
      </c>
      <c r="M8414" s="15" t="n">
        <v>0</v>
      </c>
      <c r="N8414" s="12" t="n">
        <v>0</v>
      </c>
      <c r="O8414" s="12" t="n">
        <v>0</v>
      </c>
      <c r="P8414" s="12" t="n">
        <v>0</v>
      </c>
      <c r="Q8414" s="23" t="n">
        <f>M8416/H8414</f>
        <v>0.01</v>
      </c>
    </row>
    <row r="8415" ht="22.5" customHeight="1">
      <c r="A8415" s="32"/>
      <c r="B8415" s="20"/>
      <c r="C8415" s="20"/>
      <c r="D8415" s="20"/>
      <c r="E8415" s="45"/>
      <c r="F8415" s="34"/>
      <c r="G8415" s="34"/>
      <c r="H8415" s="34"/>
      <c r="I8415" s="34"/>
      <c r="J8415" s="13" t="s">
        <v>127</v>
      </c>
      <c r="K8415" s="15" t="n">
        <v>110</v>
      </c>
      <c r="L8415" s="15" t="n">
        <v>43</v>
      </c>
      <c r="M8415" s="15" t="n">
        <v>0</v>
      </c>
      <c r="N8415" s="12" t="n">
        <v>0</v>
      </c>
      <c r="O8415" s="12" t="n">
        <v>0</v>
      </c>
      <c r="P8415" s="12" t="n">
        <v>0</v>
      </c>
      <c r="Q8415" s="26"/>
    </row>
    <row r="8416" ht="22.5" customHeight="1">
      <c r="A8416" s="32"/>
      <c r="B8416" s="20"/>
      <c r="C8416" s="20"/>
      <c r="D8416" s="20"/>
      <c r="E8416" s="46"/>
      <c r="F8416" s="30"/>
      <c r="G8416" s="30"/>
      <c r="H8416" s="30"/>
      <c r="I8416" s="30"/>
      <c r="J8416" s="13" t="s">
        <v>128</v>
      </c>
      <c r="K8416" s="15" t="n">
        <v>443</v>
      </c>
      <c r="L8416" s="15" t="n">
        <v>180</v>
      </c>
      <c r="M8416" s="15" t="n">
        <v>1</v>
      </c>
      <c r="N8416" s="12" t="n">
        <v>0.002</v>
      </c>
      <c r="O8416" s="12" t="n">
        <v>0.28</v>
      </c>
      <c r="P8416" s="12" t="n">
        <v>0.28</v>
      </c>
      <c r="Q8416" s="26"/>
    </row>
    <row r="8417" ht="22.5" customHeight="1">
      <c r="A8417" s="32"/>
      <c r="B8417" s="20"/>
      <c r="C8417" s="13" t="n">
        <v>10298628</v>
      </c>
      <c r="D8417" s="13" t="s">
        <v>43</v>
      </c>
      <c r="E8417" s="70" t="s">
        <v>14</v>
      </c>
      <c r="F8417" s="38" t="s">
        <v>26</v>
      </c>
      <c r="G8417" s="40" t="n">
        <v>0.15</v>
      </c>
      <c r="H8417" s="38" t="n">
        <v>300</v>
      </c>
      <c r="I8417" s="40" t="n">
        <f>G8417*H8417*7</f>
        <v>315</v>
      </c>
      <c r="J8417" s="13" t="s">
        <v>126</v>
      </c>
      <c r="K8417" s="15" t="n">
        <v>11909</v>
      </c>
      <c r="L8417" s="15" t="n">
        <v>14</v>
      </c>
      <c r="M8417" s="15" t="n">
        <v>3</v>
      </c>
      <c r="N8417" s="12" t="n">
        <v>0.03</v>
      </c>
      <c r="O8417" s="12" t="n">
        <v>0.14</v>
      </c>
      <c r="P8417" s="12" t="n">
        <v>0.41</v>
      </c>
      <c r="Q8417" s="23" t="n">
        <f>M8419/H8417</f>
        <v>0.183333333333333</v>
      </c>
    </row>
    <row r="8418" ht="22.5" customHeight="1">
      <c r="A8418" s="32"/>
      <c r="B8418" s="20"/>
      <c r="C8418" s="20"/>
      <c r="D8418" s="20"/>
      <c r="E8418" s="45"/>
      <c r="F8418" s="34"/>
      <c r="G8418" s="34"/>
      <c r="H8418" s="34"/>
      <c r="I8418" s="34"/>
      <c r="J8418" s="13" t="s">
        <v>127</v>
      </c>
      <c r="K8418" s="15" t="n">
        <v>78210</v>
      </c>
      <c r="L8418" s="15" t="n">
        <v>124</v>
      </c>
      <c r="M8418" s="15" t="n">
        <v>12</v>
      </c>
      <c r="N8418" s="12" t="n">
        <v>0.02</v>
      </c>
      <c r="O8418" s="12" t="n">
        <v>0.25</v>
      </c>
      <c r="P8418" s="12" t="n">
        <v>2.99</v>
      </c>
      <c r="Q8418" s="26"/>
    </row>
    <row r="8419" ht="22.5" customHeight="1">
      <c r="A8419" s="32"/>
      <c r="B8419" s="20"/>
      <c r="C8419" s="20"/>
      <c r="D8419" s="20"/>
      <c r="E8419" s="46"/>
      <c r="F8419" s="30"/>
      <c r="G8419" s="30"/>
      <c r="H8419" s="30"/>
      <c r="I8419" s="30"/>
      <c r="J8419" s="13" t="s">
        <v>128</v>
      </c>
      <c r="K8419" s="15" t="n">
        <v>260322</v>
      </c>
      <c r="L8419" s="15" t="n">
        <v>575</v>
      </c>
      <c r="M8419" s="16" t="n">
        <v>55</v>
      </c>
      <c r="N8419" s="12" t="n">
        <v>0.03</v>
      </c>
      <c r="O8419" s="12" t="n">
        <v>0.28</v>
      </c>
      <c r="P8419" s="12" t="n">
        <v>15.24</v>
      </c>
      <c r="Q8419" s="26"/>
    </row>
    <row r="8420" ht="22.5" customHeight="1">
      <c r="A8420" s="32"/>
      <c r="B8420" s="20"/>
      <c r="C8420" s="13" t="n">
        <v>11655595</v>
      </c>
      <c r="D8420" s="13" t="s">
        <v>44</v>
      </c>
      <c r="E8420" s="70" t="s">
        <v>14</v>
      </c>
      <c r="F8420" s="38" t="s">
        <v>26</v>
      </c>
      <c r="G8420" s="40" t="n">
        <v>0.4</v>
      </c>
      <c r="H8420" s="38" t="n">
        <v>100</v>
      </c>
      <c r="I8420" s="40" t="n">
        <f>G8420*H8420*7</f>
        <v>280</v>
      </c>
      <c r="J8420" s="13" t="s">
        <v>126</v>
      </c>
      <c r="K8420" s="15" t="n">
        <v>0</v>
      </c>
      <c r="L8420" s="15" t="n">
        <v>0</v>
      </c>
      <c r="M8420" s="15" t="n">
        <v>0</v>
      </c>
      <c r="N8420" s="12" t="n">
        <v>0</v>
      </c>
      <c r="O8420" s="12" t="n">
        <v>0</v>
      </c>
      <c r="P8420" s="12" t="n">
        <v>0</v>
      </c>
      <c r="Q8420" s="23" t="n">
        <f>M8422/H8420</f>
        <v>0</v>
      </c>
    </row>
    <row r="8421" ht="22.5" customHeight="1">
      <c r="A8421" s="32"/>
      <c r="B8421" s="20"/>
      <c r="C8421" s="20"/>
      <c r="D8421" s="20"/>
      <c r="E8421" s="45"/>
      <c r="F8421" s="34"/>
      <c r="G8421" s="34"/>
      <c r="H8421" s="34"/>
      <c r="I8421" s="34"/>
      <c r="J8421" s="13" t="s">
        <v>127</v>
      </c>
      <c r="K8421" s="15" t="n">
        <v>428</v>
      </c>
      <c r="L8421" s="15" t="n">
        <v>2</v>
      </c>
      <c r="M8421" s="15" t="n">
        <v>0</v>
      </c>
      <c r="N8421" s="12" t="n">
        <v>0</v>
      </c>
      <c r="O8421" s="12" t="n">
        <v>0</v>
      </c>
      <c r="P8421" s="12" t="n">
        <v>0.01</v>
      </c>
      <c r="Q8421" s="26"/>
    </row>
    <row r="8422" ht="22.5" customHeight="1">
      <c r="A8422" s="32"/>
      <c r="B8422" s="20"/>
      <c r="C8422" s="20"/>
      <c r="D8422" s="20"/>
      <c r="E8422" s="46"/>
      <c r="F8422" s="30"/>
      <c r="G8422" s="30"/>
      <c r="H8422" s="30"/>
      <c r="I8422" s="30"/>
      <c r="J8422" s="13" t="s">
        <v>128</v>
      </c>
      <c r="K8422" s="15" t="n">
        <v>19620</v>
      </c>
      <c r="L8422" s="15" t="n">
        <v>161</v>
      </c>
      <c r="M8422" s="15" t="n">
        <v>0</v>
      </c>
      <c r="N8422" s="12" t="n">
        <v>0.01</v>
      </c>
      <c r="O8422" s="12" t="n">
        <v>0</v>
      </c>
      <c r="P8422" s="12" t="n">
        <v>1.05</v>
      </c>
      <c r="Q8422" s="26"/>
    </row>
    <row r="8423" ht="22.5" customHeight="1">
      <c r="A8423" s="32"/>
      <c r="B8423" s="20"/>
      <c r="C8423" s="13" t="n">
        <v>11655596</v>
      </c>
      <c r="D8423" s="13" t="s">
        <v>44</v>
      </c>
      <c r="E8423" s="70" t="s">
        <v>14</v>
      </c>
      <c r="F8423" s="38" t="s">
        <v>12</v>
      </c>
      <c r="G8423" s="40" t="n">
        <v>0.3</v>
      </c>
      <c r="H8423" s="38" t="n">
        <v>50</v>
      </c>
      <c r="I8423" s="40" t="n">
        <f>G8423*H8423*7</f>
        <v>105</v>
      </c>
      <c r="J8423" s="13" t="s">
        <v>126</v>
      </c>
      <c r="K8423" s="15" t="n">
        <v>1</v>
      </c>
      <c r="L8423" s="15" t="n">
        <v>0</v>
      </c>
      <c r="M8423" s="15" t="n">
        <v>0</v>
      </c>
      <c r="N8423" s="12" t="n">
        <v>0</v>
      </c>
      <c r="O8423" s="12" t="n">
        <v>0</v>
      </c>
      <c r="P8423" s="12" t="n">
        <v>0</v>
      </c>
      <c r="Q8423" s="23" t="n">
        <f>M8425/H8423</f>
        <v>0</v>
      </c>
    </row>
    <row r="8424" ht="22.5" customHeight="1">
      <c r="A8424" s="32"/>
      <c r="B8424" s="20"/>
      <c r="C8424" s="20"/>
      <c r="D8424" s="20"/>
      <c r="E8424" s="45"/>
      <c r="F8424" s="34"/>
      <c r="G8424" s="34"/>
      <c r="H8424" s="34"/>
      <c r="I8424" s="34"/>
      <c r="J8424" s="13" t="s">
        <v>127</v>
      </c>
      <c r="K8424" s="15" t="n">
        <v>110</v>
      </c>
      <c r="L8424" s="15" t="n">
        <v>0</v>
      </c>
      <c r="M8424" s="15" t="n">
        <v>0</v>
      </c>
      <c r="N8424" s="12" t="n">
        <v>0</v>
      </c>
      <c r="O8424" s="12" t="n">
        <v>0</v>
      </c>
      <c r="P8424" s="12" t="n">
        <v>0</v>
      </c>
      <c r="Q8424" s="26"/>
      <c r="R8424" s="4" t="s">
        <v>132</v>
      </c>
    </row>
    <row r="8425" ht="22.5" customHeight="1">
      <c r="A8425" s="32"/>
      <c r="B8425" s="20"/>
      <c r="C8425" s="20"/>
      <c r="D8425" s="20"/>
      <c r="E8425" s="46"/>
      <c r="F8425" s="30"/>
      <c r="G8425" s="30"/>
      <c r="H8425" s="30"/>
      <c r="I8425" s="30"/>
      <c r="J8425" s="13" t="s">
        <v>128</v>
      </c>
      <c r="K8425" s="15" t="n">
        <v>575</v>
      </c>
      <c r="L8425" s="15" t="n">
        <v>1</v>
      </c>
      <c r="M8425" s="15" t="n">
        <v>0</v>
      </c>
      <c r="N8425" s="12" t="n">
        <v>0</v>
      </c>
      <c r="O8425" s="12" t="n">
        <v>0</v>
      </c>
      <c r="P8425" s="12" t="n">
        <v>0</v>
      </c>
      <c r="Q8425" s="26"/>
    </row>
    <row r="8426" ht="22.5" customHeight="1">
      <c r="A8426" s="32"/>
      <c r="B8426" s="20"/>
      <c r="C8426" s="13" t="n">
        <v>11690183</v>
      </c>
      <c r="D8426" s="13" t="s">
        <v>38</v>
      </c>
      <c r="E8426" s="70" t="s">
        <v>14</v>
      </c>
      <c r="F8426" s="38" t="s">
        <v>15</v>
      </c>
      <c r="G8426" s="40" t="n">
        <v>0.1</v>
      </c>
      <c r="H8426" s="38" t="n">
        <v>100</v>
      </c>
      <c r="I8426" s="40" t="n">
        <f>G8426*H8426*7</f>
        <v>70</v>
      </c>
      <c r="J8426" s="13" t="s">
        <v>126</v>
      </c>
      <c r="K8426" s="15" t="n">
        <v>119</v>
      </c>
      <c r="L8426" s="15" t="n">
        <v>24</v>
      </c>
      <c r="M8426" s="15" t="n">
        <v>0</v>
      </c>
      <c r="N8426" s="12" t="n">
        <v>0</v>
      </c>
      <c r="O8426" s="12" t="n">
        <v>0</v>
      </c>
      <c r="P8426" s="12" t="n">
        <v>0</v>
      </c>
      <c r="Q8426" s="23" t="n">
        <f>M8428/H8426</f>
        <v>0.88</v>
      </c>
    </row>
    <row r="8427" ht="22.5" customHeight="1">
      <c r="A8427" s="32"/>
      <c r="B8427" s="20"/>
      <c r="C8427" s="20"/>
      <c r="D8427" s="20"/>
      <c r="E8427" s="45"/>
      <c r="F8427" s="34"/>
      <c r="G8427" s="34"/>
      <c r="H8427" s="34"/>
      <c r="I8427" s="34"/>
      <c r="J8427" s="13" t="s">
        <v>127</v>
      </c>
      <c r="K8427" s="15" t="n">
        <v>8529</v>
      </c>
      <c r="L8427" s="15" t="n">
        <v>3247</v>
      </c>
      <c r="M8427" s="16" t="n">
        <v>56</v>
      </c>
      <c r="N8427" s="12" t="n">
        <v>0.003</v>
      </c>
      <c r="O8427" s="12" t="n">
        <v>0.2</v>
      </c>
      <c r="P8427" s="12" t="n">
        <v>11.2</v>
      </c>
      <c r="Q8427" s="26"/>
    </row>
    <row r="8428" ht="22.5" customHeight="1">
      <c r="A8428" s="32"/>
      <c r="B8428" s="20"/>
      <c r="C8428" s="20"/>
      <c r="D8428" s="20"/>
      <c r="E8428" s="46"/>
      <c r="F8428" s="30"/>
      <c r="G8428" s="30"/>
      <c r="H8428" s="30"/>
      <c r="I8428" s="30"/>
      <c r="J8428" s="13" t="s">
        <v>128</v>
      </c>
      <c r="K8428" s="15" t="n">
        <v>17676</v>
      </c>
      <c r="L8428" s="15" t="n">
        <v>5941</v>
      </c>
      <c r="M8428" s="16" t="n">
        <v>88</v>
      </c>
      <c r="N8428" s="12" t="n">
        <v>0.003</v>
      </c>
      <c r="O8428" s="12" t="n">
        <v>0.2</v>
      </c>
      <c r="P8428" s="12" t="n">
        <v>17.6</v>
      </c>
      <c r="Q8428" s="26"/>
    </row>
    <row r="8429" ht="22.5" customHeight="1">
      <c r="A8429" s="32"/>
      <c r="B8429" s="20"/>
      <c r="C8429" s="13" t="n">
        <v>7953512</v>
      </c>
      <c r="D8429" s="13" t="s">
        <v>43</v>
      </c>
      <c r="E8429" s="70" t="s">
        <v>14</v>
      </c>
      <c r="F8429" s="38" t="s">
        <v>15</v>
      </c>
      <c r="G8429" s="40" t="n">
        <v>0.18</v>
      </c>
      <c r="H8429" s="38" t="n">
        <v>50</v>
      </c>
      <c r="I8429" s="40" t="n">
        <f>G8429*H8429*7</f>
        <v>63</v>
      </c>
      <c r="J8429" s="13" t="s">
        <v>126</v>
      </c>
      <c r="K8429" s="15" t="n">
        <v>305</v>
      </c>
      <c r="L8429" s="15" t="n">
        <v>10</v>
      </c>
      <c r="M8429" s="15" t="n">
        <v>1</v>
      </c>
      <c r="N8429" s="12" t="n">
        <v>0.016</v>
      </c>
      <c r="O8429" s="12" t="n">
        <v>0.16</v>
      </c>
      <c r="P8429" s="12" t="n">
        <v>0.16</v>
      </c>
      <c r="Q8429" s="23" t="n">
        <f>M8431/H8429</f>
        <v>3</v>
      </c>
    </row>
    <row r="8430" ht="22.5" customHeight="1">
      <c r="A8430" s="32"/>
      <c r="B8430" s="20"/>
      <c r="C8430" s="20"/>
      <c r="D8430" s="20"/>
      <c r="E8430" s="45"/>
      <c r="F8430" s="34"/>
      <c r="G8430" s="34"/>
      <c r="H8430" s="34"/>
      <c r="I8430" s="34"/>
      <c r="J8430" s="13" t="s">
        <v>127</v>
      </c>
      <c r="K8430" s="15" t="n">
        <v>103219</v>
      </c>
      <c r="L8430" s="15" t="n">
        <v>1272</v>
      </c>
      <c r="M8430" s="16" t="n">
        <v>150</v>
      </c>
      <c r="N8430" s="12" t="n">
        <v>0.019</v>
      </c>
      <c r="O8430" s="12" t="n">
        <v>0.16</v>
      </c>
      <c r="P8430" s="12" t="n">
        <v>24</v>
      </c>
      <c r="Q8430" s="26"/>
      <c r="R8430" s="4" t="s">
        <v>213</v>
      </c>
    </row>
    <row r="8431" ht="22.5" customHeight="1">
      <c r="A8431" s="32"/>
      <c r="B8431" s="20"/>
      <c r="C8431" s="20"/>
      <c r="D8431" s="20"/>
      <c r="E8431" s="46"/>
      <c r="F8431" s="30"/>
      <c r="G8431" s="30"/>
      <c r="H8431" s="30"/>
      <c r="I8431" s="30"/>
      <c r="J8431" s="13" t="s">
        <v>128</v>
      </c>
      <c r="K8431" s="15" t="n">
        <v>110729</v>
      </c>
      <c r="L8431" s="15" t="n">
        <v>1828</v>
      </c>
      <c r="M8431" s="16" t="n">
        <v>150</v>
      </c>
      <c r="N8431" s="12" t="n">
        <v>0.019</v>
      </c>
      <c r="O8431" s="12" t="n">
        <v>0.16</v>
      </c>
      <c r="P8431" s="12" t="n">
        <v>24</v>
      </c>
      <c r="Q8431" s="26"/>
    </row>
    <row r="8432" ht="22.5" customHeight="1">
      <c r="A8432" s="32"/>
      <c r="B8432" s="20"/>
      <c r="C8432" s="13" t="n">
        <v>11763482</v>
      </c>
      <c r="D8432" s="13" t="s">
        <v>44</v>
      </c>
      <c r="E8432" s="70" t="s">
        <v>14</v>
      </c>
      <c r="F8432" s="38" t="s">
        <v>12</v>
      </c>
      <c r="G8432" s="40" t="n">
        <v>0.4</v>
      </c>
      <c r="H8432" s="38" t="n">
        <v>100</v>
      </c>
      <c r="I8432" s="40" t="n">
        <f>G8432*H8432*7</f>
        <v>280</v>
      </c>
      <c r="J8432" s="13" t="s">
        <v>126</v>
      </c>
      <c r="K8432" s="15" t="n">
        <v>11</v>
      </c>
      <c r="L8432" s="15" t="n">
        <v>3</v>
      </c>
      <c r="M8432" s="15" t="n">
        <v>0</v>
      </c>
      <c r="N8432" s="12" t="n">
        <v>0.004</v>
      </c>
      <c r="O8432" s="12" t="n">
        <v>0</v>
      </c>
      <c r="P8432" s="12" t="n">
        <v>0.0121</v>
      </c>
      <c r="Q8432" s="23" t="n">
        <f>M8434/H8432</f>
        <v>0</v>
      </c>
    </row>
    <row r="8433" ht="22.5" customHeight="1">
      <c r="A8433" s="32"/>
      <c r="B8433" s="20"/>
      <c r="C8433" s="20"/>
      <c r="D8433" s="20"/>
      <c r="E8433" s="45"/>
      <c r="F8433" s="34"/>
      <c r="G8433" s="34"/>
      <c r="H8433" s="34"/>
      <c r="I8433" s="34"/>
      <c r="J8433" s="13" t="s">
        <v>127</v>
      </c>
      <c r="K8433" s="15" t="n">
        <v>96</v>
      </c>
      <c r="L8433" s="15" t="n">
        <v>9</v>
      </c>
      <c r="M8433" s="15" t="n">
        <v>0</v>
      </c>
      <c r="N8433" s="12" t="n">
        <v>0.004</v>
      </c>
      <c r="O8433" s="12" t="n">
        <v>0</v>
      </c>
      <c r="P8433" s="12" t="n">
        <v>0.0753</v>
      </c>
      <c r="Q8433" s="26"/>
    </row>
    <row r="8434" ht="22.5" customHeight="1">
      <c r="A8434" s="32"/>
      <c r="B8434" s="20"/>
      <c r="C8434" s="20"/>
      <c r="D8434" s="20"/>
      <c r="E8434" s="46"/>
      <c r="F8434" s="30"/>
      <c r="G8434" s="30"/>
      <c r="H8434" s="30"/>
      <c r="I8434" s="30"/>
      <c r="J8434" s="13" t="s">
        <v>128</v>
      </c>
      <c r="K8434" s="15" t="n">
        <v>495</v>
      </c>
      <c r="L8434" s="15" t="n">
        <v>113</v>
      </c>
      <c r="M8434" s="15" t="n">
        <v>0</v>
      </c>
      <c r="N8434" s="12" t="n">
        <v>0.003</v>
      </c>
      <c r="O8434" s="12" t="n">
        <v>0</v>
      </c>
      <c r="P8434" s="12" t="n">
        <v>0.2837</v>
      </c>
      <c r="Q8434" s="26"/>
    </row>
    <row r="8435" ht="22.5" customHeight="1">
      <c r="A8435" s="32"/>
      <c r="B8435" s="76" t="s">
        <v>134</v>
      </c>
      <c r="C8435" s="13" t="n">
        <v>5464039</v>
      </c>
      <c r="D8435" s="13" t="s">
        <v>31</v>
      </c>
      <c r="E8435" s="14" t="s">
        <v>46</v>
      </c>
      <c r="F8435" s="13" t="s">
        <v>15</v>
      </c>
      <c r="G8435" s="21" t="n">
        <v>0.28</v>
      </c>
      <c r="H8435" s="13" t="n">
        <v>1500</v>
      </c>
      <c r="I8435" s="21" t="n">
        <f>G8435*H8435*7</f>
        <v>2940</v>
      </c>
      <c r="J8435" s="13" t="s">
        <v>126</v>
      </c>
      <c r="K8435" s="15" t="n">
        <v>11571</v>
      </c>
      <c r="L8435" s="15" t="n">
        <v>1514</v>
      </c>
      <c r="M8435" s="15" t="n">
        <v>45</v>
      </c>
      <c r="N8435" s="12" t="n">
        <v>0.009</v>
      </c>
      <c r="O8435" s="12" t="n">
        <v>0.295</v>
      </c>
      <c r="P8435" s="12" t="n">
        <v>13.265</v>
      </c>
      <c r="Q8435" s="23" t="n">
        <f>M8437/H8435</f>
        <v>0.874</v>
      </c>
    </row>
    <row r="8436" ht="22.5" customHeight="1">
      <c r="A8436" s="32"/>
      <c r="B8436" s="34"/>
      <c r="C8436" s="13"/>
      <c r="D8436" s="20"/>
      <c r="E8436" s="29"/>
      <c r="F8436" s="20"/>
      <c r="G8436" s="20"/>
      <c r="H8436" s="20"/>
      <c r="I8436" s="20"/>
      <c r="J8436" s="13" t="s">
        <v>127</v>
      </c>
      <c r="K8436" s="15" t="n">
        <v>202563</v>
      </c>
      <c r="L8436" s="15" t="n">
        <v>36199</v>
      </c>
      <c r="M8436" s="15" t="n">
        <v>678</v>
      </c>
      <c r="N8436" s="12" t="n">
        <v>0.006</v>
      </c>
      <c r="O8436" s="12" t="n">
        <v>0.294</v>
      </c>
      <c r="P8436" s="12" t="n">
        <v>199.095</v>
      </c>
      <c r="Q8436" s="26"/>
    </row>
    <row r="8437" ht="22.5" customHeight="1">
      <c r="A8437" s="32"/>
      <c r="B8437" s="34"/>
      <c r="C8437" s="13"/>
      <c r="D8437" s="20"/>
      <c r="E8437" s="29"/>
      <c r="F8437" s="20"/>
      <c r="G8437" s="20"/>
      <c r="H8437" s="20"/>
      <c r="I8437" s="20"/>
      <c r="J8437" s="13" t="s">
        <v>128</v>
      </c>
      <c r="K8437" s="15" t="n">
        <v>441634</v>
      </c>
      <c r="L8437" s="15" t="n">
        <v>79577</v>
      </c>
      <c r="M8437" s="15" t="n">
        <v>1311</v>
      </c>
      <c r="N8437" s="12" t="n">
        <v>0.005</v>
      </c>
      <c r="O8437" s="12" t="n">
        <v>0.294</v>
      </c>
      <c r="P8437" s="12" t="n">
        <v>385.26</v>
      </c>
      <c r="Q8437" s="26"/>
    </row>
    <row r="8438" ht="22.5" customHeight="1">
      <c r="A8438" s="32"/>
      <c r="B8438" s="34"/>
      <c r="C8438" s="13" t="n">
        <v>8057746</v>
      </c>
      <c r="D8438" s="13" t="s">
        <v>31</v>
      </c>
      <c r="E8438" s="14" t="s">
        <v>46</v>
      </c>
      <c r="F8438" s="13" t="s">
        <v>15</v>
      </c>
      <c r="G8438" s="21" t="n">
        <v>0.32</v>
      </c>
      <c r="H8438" s="13" t="n">
        <v>300</v>
      </c>
      <c r="I8438" s="21" t="n">
        <f>G8438*H8438*7</f>
        <v>672</v>
      </c>
      <c r="J8438" s="13" t="s">
        <v>126</v>
      </c>
      <c r="K8438" s="15" t="n">
        <v>0</v>
      </c>
      <c r="L8438" s="15" t="n">
        <v>0</v>
      </c>
      <c r="M8438" s="15" t="n">
        <v>0</v>
      </c>
      <c r="N8438" s="12" t="n">
        <v>0</v>
      </c>
      <c r="O8438" s="12" t="n">
        <v>0</v>
      </c>
      <c r="P8438" s="12" t="n">
        <v>0</v>
      </c>
      <c r="Q8438" s="23" t="n">
        <f>M8440/H8438</f>
        <v>0</v>
      </c>
    </row>
    <row r="8439" ht="22.5" customHeight="1">
      <c r="A8439" s="32"/>
      <c r="B8439" s="34"/>
      <c r="C8439" s="13"/>
      <c r="D8439" s="20"/>
      <c r="E8439" s="29"/>
      <c r="F8439" s="20"/>
      <c r="G8439" s="20"/>
      <c r="H8439" s="20"/>
      <c r="I8439" s="20"/>
      <c r="J8439" s="13" t="s">
        <v>127</v>
      </c>
      <c r="K8439" s="15" t="n">
        <v>0</v>
      </c>
      <c r="L8439" s="15" t="n">
        <v>0</v>
      </c>
      <c r="M8439" s="15" t="n">
        <v>0</v>
      </c>
      <c r="N8439" s="12" t="n">
        <v>0</v>
      </c>
      <c r="O8439" s="12" t="n">
        <v>0</v>
      </c>
      <c r="P8439" s="12" t="n">
        <v>0</v>
      </c>
      <c r="Q8439" s="26"/>
    </row>
    <row r="8440" ht="22.5" customHeight="1">
      <c r="A8440" s="32"/>
      <c r="B8440" s="34"/>
      <c r="C8440" s="13"/>
      <c r="D8440" s="20"/>
      <c r="E8440" s="29"/>
      <c r="F8440" s="20"/>
      <c r="G8440" s="20"/>
      <c r="H8440" s="20"/>
      <c r="I8440" s="20"/>
      <c r="J8440" s="13" t="s">
        <v>128</v>
      </c>
      <c r="K8440" s="15" t="n">
        <v>0</v>
      </c>
      <c r="L8440" s="15" t="n">
        <v>0</v>
      </c>
      <c r="M8440" s="15" t="n">
        <v>0</v>
      </c>
      <c r="N8440" s="12" t="n">
        <v>0</v>
      </c>
      <c r="O8440" s="12" t="n">
        <v>0</v>
      </c>
      <c r="P8440" s="12" t="n">
        <v>0</v>
      </c>
      <c r="Q8440" s="26"/>
    </row>
    <row r="8441" ht="22.5" customHeight="1">
      <c r="A8441" s="32"/>
      <c r="B8441" s="34"/>
      <c r="C8441" s="13" t="n">
        <v>91399821</v>
      </c>
      <c r="D8441" s="13" t="s">
        <v>40</v>
      </c>
      <c r="E8441" s="14" t="s">
        <v>14</v>
      </c>
      <c r="F8441" s="13" t="s">
        <v>26</v>
      </c>
      <c r="G8441" s="21" t="n">
        <v>0.1</v>
      </c>
      <c r="H8441" s="13" t="n">
        <v>500</v>
      </c>
      <c r="I8441" s="21" t="n">
        <f>G8441*H8441*7</f>
        <v>350</v>
      </c>
      <c r="J8441" s="13" t="s">
        <v>126</v>
      </c>
      <c r="K8441" s="15" t="n">
        <v>1846</v>
      </c>
      <c r="L8441" s="15" t="n">
        <v>438</v>
      </c>
      <c r="M8441" s="15" t="n">
        <v>13</v>
      </c>
      <c r="N8441" s="12" t="n">
        <v>0.01</v>
      </c>
      <c r="O8441" s="12" t="n">
        <v>0.23</v>
      </c>
      <c r="P8441" s="12" t="n">
        <v>2.96</v>
      </c>
      <c r="Q8441" s="23" t="n">
        <f>M8443/H8441</f>
        <v>0.99</v>
      </c>
    </row>
    <row r="8442" ht="22.5" customHeight="1">
      <c r="A8442" s="32"/>
      <c r="B8442" s="34"/>
      <c r="C8442" s="13"/>
      <c r="D8442" s="20"/>
      <c r="E8442" s="29"/>
      <c r="F8442" s="20"/>
      <c r="G8442" s="20"/>
      <c r="H8442" s="20"/>
      <c r="I8442" s="20"/>
      <c r="J8442" s="13" t="s">
        <v>127</v>
      </c>
      <c r="K8442" s="15" t="n">
        <v>18034</v>
      </c>
      <c r="L8442" s="15" t="n">
        <v>5496</v>
      </c>
      <c r="M8442" s="15" t="n">
        <v>414</v>
      </c>
      <c r="N8442" s="12" t="n">
        <v>0.01</v>
      </c>
      <c r="O8442" s="12" t="n">
        <v>0.07</v>
      </c>
      <c r="P8442" s="12" t="n">
        <v>27.7</v>
      </c>
      <c r="Q8442" s="26"/>
    </row>
    <row r="8443" ht="22.5" customHeight="1">
      <c r="A8443" s="32"/>
      <c r="B8443" s="34"/>
      <c r="C8443" s="13"/>
      <c r="D8443" s="20"/>
      <c r="E8443" s="29"/>
      <c r="F8443" s="20"/>
      <c r="G8443" s="20"/>
      <c r="H8443" s="20"/>
      <c r="I8443" s="20"/>
      <c r="J8443" s="13" t="s">
        <v>128</v>
      </c>
      <c r="K8443" s="15" t="n">
        <v>26226</v>
      </c>
      <c r="L8443" s="15" t="n">
        <v>7980</v>
      </c>
      <c r="M8443" s="15" t="n">
        <v>495</v>
      </c>
      <c r="N8443" s="12" t="n">
        <v>0.01</v>
      </c>
      <c r="O8443" s="12" t="n">
        <v>0.09</v>
      </c>
      <c r="P8443" s="12" t="n">
        <v>42.37</v>
      </c>
      <c r="Q8443" s="26"/>
    </row>
    <row r="8444" ht="22.5" customHeight="1">
      <c r="A8444" s="32"/>
      <c r="B8444" s="34"/>
      <c r="C8444" s="13" t="n">
        <v>8670368</v>
      </c>
      <c r="D8444" s="13" t="s">
        <v>16</v>
      </c>
      <c r="E8444" s="14" t="s">
        <v>11</v>
      </c>
      <c r="F8444" s="13" t="s">
        <v>30</v>
      </c>
      <c r="G8444" s="21" t="n">
        <v>0.12</v>
      </c>
      <c r="H8444" s="13" t="n">
        <v>100</v>
      </c>
      <c r="I8444" s="21" t="n">
        <f>G8444*H8444*7</f>
        <v>84</v>
      </c>
      <c r="J8444" s="13" t="s">
        <v>126</v>
      </c>
      <c r="K8444" s="15" t="n">
        <v>485</v>
      </c>
      <c r="L8444" s="36" t="n">
        <v>82</v>
      </c>
      <c r="M8444" s="15" t="n">
        <v>0</v>
      </c>
      <c r="N8444" s="12" t="n">
        <v>0</v>
      </c>
      <c r="O8444" s="12" t="n">
        <v>0</v>
      </c>
      <c r="P8444" s="12" t="n">
        <v>0.21</v>
      </c>
      <c r="Q8444" s="23" t="n">
        <f>M8446/H8444</f>
        <v>0.07</v>
      </c>
    </row>
    <row r="8445" ht="22.5" customHeight="1">
      <c r="A8445" s="32"/>
      <c r="B8445" s="34"/>
      <c r="C8445" s="13"/>
      <c r="D8445" s="20"/>
      <c r="E8445" s="29"/>
      <c r="F8445" s="20"/>
      <c r="G8445" s="20"/>
      <c r="H8445" s="20"/>
      <c r="I8445" s="20"/>
      <c r="J8445" s="13" t="s">
        <v>127</v>
      </c>
      <c r="K8445" s="15" t="n">
        <v>584</v>
      </c>
      <c r="L8445" s="15" t="n">
        <v>93</v>
      </c>
      <c r="M8445" s="15" t="n">
        <v>0</v>
      </c>
      <c r="N8445" s="12" t="n">
        <v>0</v>
      </c>
      <c r="O8445" s="12" t="n">
        <v>0</v>
      </c>
      <c r="P8445" s="12" t="n">
        <v>0.22</v>
      </c>
      <c r="Q8445" s="26"/>
    </row>
    <row r="8446" ht="22.5" customHeight="1">
      <c r="A8446" s="32"/>
      <c r="B8446" s="34"/>
      <c r="C8446" s="13"/>
      <c r="D8446" s="20"/>
      <c r="E8446" s="29"/>
      <c r="F8446" s="20"/>
      <c r="G8446" s="20"/>
      <c r="H8446" s="20"/>
      <c r="I8446" s="20"/>
      <c r="J8446" s="13" t="s">
        <v>128</v>
      </c>
      <c r="K8446" s="15" t="n">
        <v>6592</v>
      </c>
      <c r="L8446" s="15" t="n">
        <v>647</v>
      </c>
      <c r="M8446" s="15" t="n">
        <v>7</v>
      </c>
      <c r="N8446" s="12" t="n">
        <v>0</v>
      </c>
      <c r="O8446" s="12" t="n">
        <v>0.3</v>
      </c>
      <c r="P8446" s="12" t="n">
        <v>2.12</v>
      </c>
      <c r="Q8446" s="26"/>
    </row>
    <row r="8447" ht="22.5" customHeight="1">
      <c r="A8447" s="32"/>
      <c r="B8447" s="34"/>
      <c r="C8447" s="13" t="n">
        <v>10514860</v>
      </c>
      <c r="D8447" s="13" t="s">
        <v>44</v>
      </c>
      <c r="E8447" s="14" t="s">
        <v>14</v>
      </c>
      <c r="F8447" s="13" t="s">
        <v>15</v>
      </c>
      <c r="G8447" s="21" t="n">
        <v>0.7</v>
      </c>
      <c r="H8447" s="13" t="n">
        <v>200</v>
      </c>
      <c r="I8447" s="21" t="n">
        <f>G8447*H8447*7</f>
        <v>980</v>
      </c>
      <c r="J8447" s="13" t="s">
        <v>126</v>
      </c>
      <c r="K8447" s="15" t="n">
        <v>345</v>
      </c>
      <c r="L8447" s="15" t="n">
        <v>82</v>
      </c>
      <c r="M8447" s="15" t="n">
        <v>1</v>
      </c>
      <c r="N8447" s="12" t="n">
        <v>0.009</v>
      </c>
      <c r="O8447" s="12" t="n">
        <v>0.7</v>
      </c>
      <c r="P8447" s="12" t="n">
        <v>0.7</v>
      </c>
      <c r="Q8447" s="23" t="n">
        <f>M8449/H8447</f>
        <v>0.41</v>
      </c>
    </row>
    <row r="8448" ht="22.5" customHeight="1">
      <c r="A8448" s="32"/>
      <c r="B8448" s="34"/>
      <c r="C8448" s="13"/>
      <c r="D8448" s="20"/>
      <c r="E8448" s="29"/>
      <c r="F8448" s="20"/>
      <c r="G8448" s="20"/>
      <c r="H8448" s="20"/>
      <c r="I8448" s="20"/>
      <c r="J8448" s="13" t="s">
        <v>127</v>
      </c>
      <c r="K8448" s="15" t="n">
        <v>19545</v>
      </c>
      <c r="L8448" s="15" t="n">
        <v>5556</v>
      </c>
      <c r="M8448" s="15" t="n">
        <v>48</v>
      </c>
      <c r="N8448" s="12" t="n">
        <v>0.006</v>
      </c>
      <c r="O8448" s="12" t="n">
        <v>0.7</v>
      </c>
      <c r="P8448" s="12" t="n">
        <v>33.6</v>
      </c>
      <c r="Q8448" s="26"/>
    </row>
    <row r="8449" ht="22.5" customHeight="1">
      <c r="A8449" s="32"/>
      <c r="B8449" s="34"/>
      <c r="C8449" s="13"/>
      <c r="D8449" s="20"/>
      <c r="E8449" s="29"/>
      <c r="F8449" s="20"/>
      <c r="G8449" s="20"/>
      <c r="H8449" s="20"/>
      <c r="I8449" s="20"/>
      <c r="J8449" s="13" t="s">
        <v>128</v>
      </c>
      <c r="K8449" s="15" t="n">
        <v>51085</v>
      </c>
      <c r="L8449" s="15" t="n">
        <v>12035</v>
      </c>
      <c r="M8449" s="15" t="n">
        <v>82</v>
      </c>
      <c r="N8449" s="12" t="n">
        <v>0.005</v>
      </c>
      <c r="O8449" s="12" t="n">
        <v>0.7</v>
      </c>
      <c r="P8449" s="12" t="n">
        <v>57.4</v>
      </c>
      <c r="Q8449" s="26"/>
    </row>
    <row r="8450" ht="22.5" customHeight="1">
      <c r="A8450" s="32"/>
      <c r="B8450" s="34"/>
      <c r="C8450" s="13" t="n">
        <v>91532857</v>
      </c>
      <c r="D8450" s="13" t="s">
        <v>47</v>
      </c>
      <c r="E8450" s="14" t="s">
        <v>14</v>
      </c>
      <c r="F8450" s="13" t="s">
        <v>12</v>
      </c>
      <c r="G8450" s="21" t="n">
        <v>0.23</v>
      </c>
      <c r="H8450" s="13" t="n">
        <v>100</v>
      </c>
      <c r="I8450" s="21" t="n">
        <f>G8450*H8450*7</f>
        <v>161</v>
      </c>
      <c r="J8450" s="13" t="s">
        <v>126</v>
      </c>
      <c r="K8450" s="15" t="n">
        <v>295</v>
      </c>
      <c r="L8450" s="15" t="n">
        <v>32</v>
      </c>
      <c r="M8450" s="15" t="n">
        <v>1</v>
      </c>
      <c r="N8450" s="12" t="n">
        <v>0.014</v>
      </c>
      <c r="O8450" s="12" t="n">
        <v>0.436</v>
      </c>
      <c r="P8450" s="12" t="n">
        <v>0.4357</v>
      </c>
      <c r="Q8450" s="23" t="n">
        <f>M8452/H8450</f>
        <v>0.54</v>
      </c>
    </row>
    <row r="8451" ht="22.5" customHeight="1">
      <c r="A8451" s="32"/>
      <c r="B8451" s="34"/>
      <c r="C8451" s="13"/>
      <c r="D8451" s="20"/>
      <c r="E8451" s="29"/>
      <c r="F8451" s="20"/>
      <c r="G8451" s="20"/>
      <c r="H8451" s="20"/>
      <c r="I8451" s="20"/>
      <c r="J8451" s="13" t="s">
        <v>127</v>
      </c>
      <c r="K8451" s="15" t="n">
        <v>2961</v>
      </c>
      <c r="L8451" s="15" t="n">
        <v>239</v>
      </c>
      <c r="M8451" s="15" t="n">
        <v>12</v>
      </c>
      <c r="N8451" s="12" t="n">
        <v>0.01</v>
      </c>
      <c r="O8451" s="12" t="n">
        <v>0.206</v>
      </c>
      <c r="P8451" s="12" t="n">
        <v>2.4721</v>
      </c>
      <c r="Q8451" s="26"/>
    </row>
    <row r="8452" ht="22.5" customHeight="1">
      <c r="A8452" s="32"/>
      <c r="B8452" s="34"/>
      <c r="C8452" s="13"/>
      <c r="D8452" s="20"/>
      <c r="E8452" s="29"/>
      <c r="F8452" s="20"/>
      <c r="G8452" s="20"/>
      <c r="H8452" s="20"/>
      <c r="I8452" s="20"/>
      <c r="J8452" s="13" t="s">
        <v>128</v>
      </c>
      <c r="K8452" s="15" t="n">
        <v>8463</v>
      </c>
      <c r="L8452" s="15" t="n">
        <v>886</v>
      </c>
      <c r="M8452" s="15" t="n">
        <v>54</v>
      </c>
      <c r="N8452" s="12" t="n">
        <v>0.011</v>
      </c>
      <c r="O8452" s="12" t="n">
        <v>0.173</v>
      </c>
      <c r="P8452" s="12" t="n">
        <v>9.3305</v>
      </c>
      <c r="Q8452" s="26"/>
    </row>
    <row r="8453" ht="22.5" customHeight="1">
      <c r="A8453" s="32"/>
      <c r="B8453" s="34"/>
      <c r="C8453" s="13" t="n">
        <v>91534913</v>
      </c>
      <c r="D8453" s="13" t="s">
        <v>48</v>
      </c>
      <c r="E8453" s="14" t="s">
        <v>49</v>
      </c>
      <c r="F8453" s="13" t="s">
        <v>15</v>
      </c>
      <c r="G8453" s="21" t="n">
        <v>0.5</v>
      </c>
      <c r="H8453" s="13" t="n">
        <v>100</v>
      </c>
      <c r="I8453" s="21" t="n">
        <f>G8453*H8453*7</f>
        <v>350</v>
      </c>
      <c r="J8453" s="13" t="s">
        <v>126</v>
      </c>
      <c r="K8453" s="15" t="n">
        <v>1302</v>
      </c>
      <c r="L8453" s="15" t="n">
        <v>277</v>
      </c>
      <c r="M8453" s="15" t="n">
        <v>1</v>
      </c>
      <c r="N8453" s="12" t="n">
        <v>0.004</v>
      </c>
      <c r="O8453" s="12" t="n">
        <v>1</v>
      </c>
      <c r="P8453" s="12" t="n">
        <v>1</v>
      </c>
      <c r="Q8453" s="23" t="n">
        <f>M8455/H8453</f>
        <v>0.14</v>
      </c>
    </row>
    <row r="8454" ht="22.5" customHeight="1">
      <c r="A8454" s="32"/>
      <c r="B8454" s="34"/>
      <c r="C8454" s="13"/>
      <c r="D8454" s="20"/>
      <c r="E8454" s="29"/>
      <c r="F8454" s="20"/>
      <c r="G8454" s="20"/>
      <c r="H8454" s="20"/>
      <c r="I8454" s="20"/>
      <c r="J8454" s="13" t="s">
        <v>127</v>
      </c>
      <c r="K8454" s="15" t="n">
        <v>20740</v>
      </c>
      <c r="L8454" s="15" t="n">
        <v>4725</v>
      </c>
      <c r="M8454" s="15" t="n">
        <v>9</v>
      </c>
      <c r="N8454" s="12" t="n">
        <v>0.002</v>
      </c>
      <c r="O8454" s="12" t="n">
        <v>1</v>
      </c>
      <c r="P8454" s="12" t="n">
        <v>9</v>
      </c>
      <c r="Q8454" s="26"/>
    </row>
    <row r="8455" ht="22.5" customHeight="1">
      <c r="A8455" s="32"/>
      <c r="B8455" s="34"/>
      <c r="C8455" s="13"/>
      <c r="D8455" s="20"/>
      <c r="E8455" s="29"/>
      <c r="F8455" s="20"/>
      <c r="G8455" s="20"/>
      <c r="H8455" s="20"/>
      <c r="I8455" s="20"/>
      <c r="J8455" s="13" t="s">
        <v>128</v>
      </c>
      <c r="K8455" s="15" t="n">
        <v>39123</v>
      </c>
      <c r="L8455" s="15" t="n">
        <v>8682</v>
      </c>
      <c r="M8455" s="15" t="n">
        <v>14</v>
      </c>
      <c r="N8455" s="12" t="n">
        <v>0.002</v>
      </c>
      <c r="O8455" s="12" t="n">
        <v>1</v>
      </c>
      <c r="P8455" s="12" t="n">
        <v>14</v>
      </c>
      <c r="Q8455" s="26"/>
    </row>
    <row r="8456" ht="22.5" customHeight="1">
      <c r="A8456" s="32"/>
      <c r="B8456" s="34"/>
      <c r="C8456" s="13" t="n">
        <v>91538336</v>
      </c>
      <c r="D8456" s="13" t="s">
        <v>98</v>
      </c>
      <c r="E8456" s="14" t="s">
        <v>32</v>
      </c>
      <c r="F8456" s="13" t="s">
        <v>15</v>
      </c>
      <c r="G8456" s="21" t="n">
        <v>0.25</v>
      </c>
      <c r="H8456" s="13" t="n">
        <v>100</v>
      </c>
      <c r="I8456" s="21" t="n">
        <f>G8456*H8456*7</f>
        <v>175</v>
      </c>
      <c r="J8456" s="13" t="s">
        <v>126</v>
      </c>
      <c r="K8456" s="15" t="n">
        <v>185</v>
      </c>
      <c r="L8456" s="15" t="n">
        <v>7</v>
      </c>
      <c r="M8456" s="15" t="n">
        <v>0</v>
      </c>
      <c r="N8456" s="12" t="n">
        <v>0</v>
      </c>
      <c r="O8456" s="12" t="n">
        <v>0</v>
      </c>
      <c r="P8456" s="12" t="n">
        <v>0</v>
      </c>
      <c r="Q8456" s="23" t="n">
        <f>M8458/H8456</f>
        <v>0.01</v>
      </c>
    </row>
    <row r="8457" ht="22.5" customHeight="1">
      <c r="A8457" s="32"/>
      <c r="B8457" s="34"/>
      <c r="C8457" s="13"/>
      <c r="D8457" s="20"/>
      <c r="E8457" s="29"/>
      <c r="F8457" s="20"/>
      <c r="G8457" s="20"/>
      <c r="H8457" s="20"/>
      <c r="I8457" s="20"/>
      <c r="J8457" s="13" t="s">
        <v>127</v>
      </c>
      <c r="K8457" s="15" t="n">
        <v>9460</v>
      </c>
      <c r="L8457" s="15" t="n">
        <v>229</v>
      </c>
      <c r="M8457" s="15" t="n">
        <v>1</v>
      </c>
      <c r="N8457" s="12" t="n">
        <v>0.003</v>
      </c>
      <c r="O8457" s="12" t="n">
        <v>0.8</v>
      </c>
      <c r="P8457" s="12" t="n">
        <v>0.8</v>
      </c>
      <c r="Q8457" s="26"/>
    </row>
    <row r="8458" ht="22.5" customHeight="1">
      <c r="A8458" s="32"/>
      <c r="B8458" s="34"/>
      <c r="C8458" s="13"/>
      <c r="D8458" s="20"/>
      <c r="E8458" s="29"/>
      <c r="F8458" s="20"/>
      <c r="G8458" s="20"/>
      <c r="H8458" s="20"/>
      <c r="I8458" s="20"/>
      <c r="J8458" s="13" t="s">
        <v>128</v>
      </c>
      <c r="K8458" s="15" t="n">
        <v>28455</v>
      </c>
      <c r="L8458" s="15" t="n">
        <v>561</v>
      </c>
      <c r="M8458" s="15" t="n">
        <v>1</v>
      </c>
      <c r="N8458" s="12" t="n">
        <v>0.001</v>
      </c>
      <c r="O8458" s="12" t="n">
        <v>0.8</v>
      </c>
      <c r="P8458" s="12" t="n">
        <v>0.8</v>
      </c>
      <c r="Q8458" s="26"/>
    </row>
    <row r="8459" ht="22.5" customHeight="1">
      <c r="A8459" s="32"/>
      <c r="B8459" s="34"/>
      <c r="C8459" s="13" t="n">
        <v>91533906</v>
      </c>
      <c r="D8459" s="13" t="s">
        <v>50</v>
      </c>
      <c r="E8459" s="14" t="s">
        <v>51</v>
      </c>
      <c r="F8459" s="13" t="s">
        <v>15</v>
      </c>
      <c r="G8459" s="21" t="n">
        <v>0.5</v>
      </c>
      <c r="H8459" s="13" t="n">
        <v>100</v>
      </c>
      <c r="I8459" s="21" t="n">
        <f>G8459*H8459*7</f>
        <v>350</v>
      </c>
      <c r="J8459" s="13" t="s">
        <v>126</v>
      </c>
      <c r="K8459" s="15" t="n">
        <v>717</v>
      </c>
      <c r="L8459" s="15" t="n">
        <v>53</v>
      </c>
      <c r="M8459" s="15" t="n">
        <v>0</v>
      </c>
      <c r="N8459" s="12" t="n">
        <v>0</v>
      </c>
      <c r="O8459" s="12" t="n">
        <v>0</v>
      </c>
      <c r="P8459" s="12" t="n">
        <v>0</v>
      </c>
      <c r="Q8459" s="23" t="n">
        <f>M8461/H8459</f>
        <v>0.02</v>
      </c>
    </row>
    <row r="8460" ht="22.5" customHeight="1">
      <c r="A8460" s="32"/>
      <c r="B8460" s="34"/>
      <c r="C8460" s="13"/>
      <c r="D8460" s="20"/>
      <c r="E8460" s="29"/>
      <c r="F8460" s="20"/>
      <c r="G8460" s="20"/>
      <c r="H8460" s="20"/>
      <c r="I8460" s="20"/>
      <c r="J8460" s="13" t="s">
        <v>127</v>
      </c>
      <c r="K8460" s="15" t="n">
        <v>8154</v>
      </c>
      <c r="L8460" s="15" t="n">
        <v>1018</v>
      </c>
      <c r="M8460" s="15" t="n">
        <v>2</v>
      </c>
      <c r="N8460" s="12" t="n">
        <v>0.002</v>
      </c>
      <c r="O8460" s="12" t="n">
        <v>1</v>
      </c>
      <c r="P8460" s="12" t="n">
        <v>2</v>
      </c>
      <c r="Q8460" s="26"/>
    </row>
    <row r="8461" ht="22.5" customHeight="1">
      <c r="A8461" s="32"/>
      <c r="B8461" s="34"/>
      <c r="C8461" s="13"/>
      <c r="D8461" s="20"/>
      <c r="E8461" s="29"/>
      <c r="F8461" s="20"/>
      <c r="G8461" s="20"/>
      <c r="H8461" s="20"/>
      <c r="I8461" s="20"/>
      <c r="J8461" s="13" t="s">
        <v>128</v>
      </c>
      <c r="K8461" s="15" t="n">
        <v>17909</v>
      </c>
      <c r="L8461" s="15" t="n">
        <v>2050</v>
      </c>
      <c r="M8461" s="15" t="n">
        <v>2</v>
      </c>
      <c r="N8461" s="12" t="n">
        <v>0.001</v>
      </c>
      <c r="O8461" s="12" t="n">
        <v>1</v>
      </c>
      <c r="P8461" s="12" t="n">
        <v>2</v>
      </c>
      <c r="Q8461" s="26"/>
    </row>
    <row r="8462" ht="22.5" customHeight="1">
      <c r="A8462" s="32"/>
      <c r="B8462" s="34"/>
      <c r="C8462" s="13" t="n">
        <v>91538334</v>
      </c>
      <c r="D8462" s="13" t="s">
        <v>98</v>
      </c>
      <c r="E8462" s="14" t="s">
        <v>18</v>
      </c>
      <c r="F8462" s="13" t="s">
        <v>15</v>
      </c>
      <c r="G8462" s="21" t="n">
        <v>0.5</v>
      </c>
      <c r="H8462" s="13" t="n">
        <v>100</v>
      </c>
      <c r="I8462" s="21" t="n">
        <f>G8462*H8462*7</f>
        <v>350</v>
      </c>
      <c r="J8462" s="13" t="s">
        <v>126</v>
      </c>
      <c r="K8462" s="15" t="n">
        <v>126</v>
      </c>
      <c r="L8462" s="15" t="n">
        <v>2</v>
      </c>
      <c r="M8462" s="15" t="n">
        <v>0</v>
      </c>
      <c r="N8462" s="12" t="n">
        <v>0</v>
      </c>
      <c r="O8462" s="12" t="n">
        <v>0</v>
      </c>
      <c r="P8462" s="12" t="n">
        <v>0</v>
      </c>
      <c r="Q8462" s="23" t="n">
        <f>M8464/H8462</f>
        <v>0.15</v>
      </c>
    </row>
    <row r="8463" ht="22.5" customHeight="1">
      <c r="A8463" s="32"/>
      <c r="B8463" s="34"/>
      <c r="C8463" s="13"/>
      <c r="D8463" s="20"/>
      <c r="E8463" s="29"/>
      <c r="F8463" s="20"/>
      <c r="G8463" s="20"/>
      <c r="H8463" s="20"/>
      <c r="I8463" s="20"/>
      <c r="J8463" s="13" t="s">
        <v>127</v>
      </c>
      <c r="K8463" s="15" t="n">
        <v>5795</v>
      </c>
      <c r="L8463" s="15" t="n">
        <v>206</v>
      </c>
      <c r="M8463" s="15" t="n">
        <v>8</v>
      </c>
      <c r="N8463" s="12" t="n">
        <v>0.031</v>
      </c>
      <c r="O8463" s="12" t="n">
        <v>0.8</v>
      </c>
      <c r="P8463" s="12" t="n">
        <v>6.4</v>
      </c>
      <c r="Q8463" s="26"/>
    </row>
    <row r="8464" ht="22.5" customHeight="1">
      <c r="A8464" s="32"/>
      <c r="B8464" s="34"/>
      <c r="C8464" s="13"/>
      <c r="D8464" s="20"/>
      <c r="E8464" s="29"/>
      <c r="F8464" s="20"/>
      <c r="G8464" s="20"/>
      <c r="H8464" s="20"/>
      <c r="I8464" s="20"/>
      <c r="J8464" s="13" t="s">
        <v>128</v>
      </c>
      <c r="K8464" s="15" t="n">
        <v>15125</v>
      </c>
      <c r="L8464" s="15" t="n">
        <v>497</v>
      </c>
      <c r="M8464" s="15" t="n">
        <v>15</v>
      </c>
      <c r="N8464" s="12" t="n">
        <v>0.024</v>
      </c>
      <c r="O8464" s="12" t="n">
        <v>0.8</v>
      </c>
      <c r="P8464" s="12" t="n">
        <v>12</v>
      </c>
      <c r="Q8464" s="26"/>
    </row>
    <row r="8465" ht="22.5" customHeight="1">
      <c r="A8465" s="32"/>
      <c r="B8465" s="34"/>
      <c r="C8465" s="13" t="n">
        <v>91545519</v>
      </c>
      <c r="D8465" s="13" t="s">
        <v>52</v>
      </c>
      <c r="E8465" s="14" t="s">
        <v>46</v>
      </c>
      <c r="F8465" s="13" t="s">
        <v>15</v>
      </c>
      <c r="G8465" s="21" t="n">
        <v>0.2</v>
      </c>
      <c r="H8465" s="13" t="n">
        <v>100</v>
      </c>
      <c r="I8465" s="21" t="n">
        <f>G8465*H8465*7</f>
        <v>140</v>
      </c>
      <c r="J8465" s="13" t="s">
        <v>126</v>
      </c>
      <c r="K8465" s="15" t="n">
        <v>1363</v>
      </c>
      <c r="L8465" s="15" t="n">
        <v>446</v>
      </c>
      <c r="M8465" s="15" t="n">
        <v>11</v>
      </c>
      <c r="N8465" s="12" t="n">
        <v>0.005</v>
      </c>
      <c r="O8465" s="12" t="n">
        <v>0.2</v>
      </c>
      <c r="P8465" s="12" t="n">
        <v>2.2</v>
      </c>
      <c r="Q8465" s="23" t="n">
        <f>M8467/H8465</f>
        <v>0.5</v>
      </c>
    </row>
    <row r="8466" ht="22.5" customHeight="1">
      <c r="A8466" s="32"/>
      <c r="B8466" s="34"/>
      <c r="C8466" s="13"/>
      <c r="D8466" s="20"/>
      <c r="E8466" s="29"/>
      <c r="F8466" s="20"/>
      <c r="G8466" s="20"/>
      <c r="H8466" s="20"/>
      <c r="I8466" s="20"/>
      <c r="J8466" s="13" t="s">
        <v>127</v>
      </c>
      <c r="K8466" s="15" t="n">
        <v>27368</v>
      </c>
      <c r="L8466" s="15" t="n">
        <v>7019</v>
      </c>
      <c r="M8466" s="15" t="n">
        <v>50</v>
      </c>
      <c r="N8466" s="12" t="n">
        <v>0.001</v>
      </c>
      <c r="O8466" s="12" t="n">
        <v>0.2</v>
      </c>
      <c r="P8466" s="12" t="n">
        <v>9.98</v>
      </c>
      <c r="Q8466" s="26"/>
    </row>
    <row r="8467" ht="22.5" customHeight="1">
      <c r="A8467" s="32"/>
      <c r="B8467" s="34"/>
      <c r="C8467" s="13"/>
      <c r="D8467" s="20"/>
      <c r="E8467" s="29"/>
      <c r="F8467" s="20"/>
      <c r="G8467" s="20"/>
      <c r="H8467" s="20"/>
      <c r="I8467" s="20"/>
      <c r="J8467" s="13" t="s">
        <v>128</v>
      </c>
      <c r="K8467" s="15" t="n">
        <v>34362</v>
      </c>
      <c r="L8467" s="15" t="n">
        <v>7944</v>
      </c>
      <c r="M8467" s="15" t="n">
        <v>50</v>
      </c>
      <c r="N8467" s="12" t="n">
        <v>0.001</v>
      </c>
      <c r="O8467" s="12" t="n">
        <v>0.2</v>
      </c>
      <c r="P8467" s="12" t="n">
        <v>9.98</v>
      </c>
      <c r="Q8467" s="26"/>
    </row>
    <row r="8468" ht="22.5" customHeight="1">
      <c r="A8468" s="32"/>
      <c r="B8468" s="34"/>
      <c r="C8468" s="13" t="n">
        <v>91551388</v>
      </c>
      <c r="D8468" s="13" t="s">
        <v>53</v>
      </c>
      <c r="E8468" s="14" t="s">
        <v>54</v>
      </c>
      <c r="F8468" s="13" t="s">
        <v>12</v>
      </c>
      <c r="G8468" s="21" t="n">
        <v>0.5</v>
      </c>
      <c r="H8468" s="13" t="n">
        <v>50</v>
      </c>
      <c r="I8468" s="21" t="n">
        <f>G8468*H8468*7</f>
        <v>175</v>
      </c>
      <c r="J8468" s="13" t="s">
        <v>126</v>
      </c>
      <c r="K8468" s="15" t="n">
        <v>550</v>
      </c>
      <c r="L8468" s="15" t="n">
        <v>379</v>
      </c>
      <c r="M8468" s="15" t="n">
        <v>32</v>
      </c>
      <c r="N8468" s="12" t="n">
        <v>0.041</v>
      </c>
      <c r="O8468" s="12" t="n">
        <v>0.485</v>
      </c>
      <c r="P8468" s="12" t="n">
        <v>15.5191</v>
      </c>
      <c r="Q8468" s="23" t="n">
        <f>M8470/H8468</f>
        <v>0.66</v>
      </c>
    </row>
    <row r="8469" ht="22.5" customHeight="1">
      <c r="A8469" s="32"/>
      <c r="B8469" s="34"/>
      <c r="C8469" s="13"/>
      <c r="D8469" s="20"/>
      <c r="E8469" s="29"/>
      <c r="F8469" s="20"/>
      <c r="G8469" s="20"/>
      <c r="H8469" s="20"/>
      <c r="I8469" s="20"/>
      <c r="J8469" s="13" t="s">
        <v>127</v>
      </c>
      <c r="K8469" s="15" t="n">
        <v>1235</v>
      </c>
      <c r="L8469" s="15" t="n">
        <v>761</v>
      </c>
      <c r="M8469" s="15" t="n">
        <v>33</v>
      </c>
      <c r="N8469" s="12" t="n">
        <v>0.033</v>
      </c>
      <c r="O8469" s="12" t="n">
        <v>0.765</v>
      </c>
      <c r="P8469" s="12" t="n">
        <v>25.2613</v>
      </c>
      <c r="Q8469" s="26"/>
    </row>
    <row r="8470" ht="22.5" customHeight="1">
      <c r="A8470" s="32"/>
      <c r="B8470" s="34"/>
      <c r="C8470" s="13"/>
      <c r="D8470" s="20"/>
      <c r="E8470" s="29"/>
      <c r="F8470" s="20"/>
      <c r="G8470" s="20"/>
      <c r="H8470" s="20"/>
      <c r="I8470" s="20"/>
      <c r="J8470" s="13" t="s">
        <v>128</v>
      </c>
      <c r="K8470" s="15" t="n">
        <v>1553</v>
      </c>
      <c r="L8470" s="15" t="n">
        <v>853</v>
      </c>
      <c r="M8470" s="15" t="n">
        <v>33</v>
      </c>
      <c r="N8470" s="12" t="n">
        <v>0.031</v>
      </c>
      <c r="O8470" s="12" t="n">
        <v>0.809</v>
      </c>
      <c r="P8470" s="12" t="n">
        <v>26.7062</v>
      </c>
      <c r="Q8470" s="26"/>
    </row>
    <row r="8471" ht="22.5" customHeight="1">
      <c r="A8471" s="32"/>
      <c r="B8471" s="34"/>
      <c r="C8471" s="13" t="n">
        <v>91550293</v>
      </c>
      <c r="D8471" s="13" t="s">
        <v>55</v>
      </c>
      <c r="E8471" s="14" t="s">
        <v>56</v>
      </c>
      <c r="F8471" s="13" t="s">
        <v>15</v>
      </c>
      <c r="G8471" s="21" t="n">
        <v>0.35</v>
      </c>
      <c r="H8471" s="13" t="n">
        <v>66</v>
      </c>
      <c r="I8471" s="21" t="n">
        <f>G8471*H8471*7</f>
        <v>161.7</v>
      </c>
      <c r="J8471" s="13" t="s">
        <v>126</v>
      </c>
      <c r="K8471" s="15" t="n">
        <v>302</v>
      </c>
      <c r="L8471" s="15" t="n">
        <v>42</v>
      </c>
      <c r="M8471" s="15" t="n">
        <v>0</v>
      </c>
      <c r="N8471" s="12" t="n">
        <v>0</v>
      </c>
      <c r="O8471" s="12" t="n">
        <v>0</v>
      </c>
      <c r="P8471" s="12" t="n">
        <v>0</v>
      </c>
      <c r="Q8471" s="23" t="n">
        <f>M8473/H8471</f>
        <v>0.590909090909091</v>
      </c>
    </row>
    <row r="8472" ht="22.5" customHeight="1">
      <c r="A8472" s="32"/>
      <c r="B8472" s="34"/>
      <c r="C8472" s="13"/>
      <c r="D8472" s="20"/>
      <c r="E8472" s="29"/>
      <c r="F8472" s="20"/>
      <c r="G8472" s="20"/>
      <c r="H8472" s="20"/>
      <c r="I8472" s="20"/>
      <c r="J8472" s="13" t="s">
        <v>127</v>
      </c>
      <c r="K8472" s="15" t="n">
        <v>50898</v>
      </c>
      <c r="L8472" s="15" t="n">
        <v>9168</v>
      </c>
      <c r="M8472" s="15" t="n">
        <v>39</v>
      </c>
      <c r="N8472" s="12" t="n">
        <v>0.001</v>
      </c>
      <c r="O8472" s="12" t="n">
        <v>0.35</v>
      </c>
      <c r="P8472" s="12" t="n">
        <v>13.65</v>
      </c>
      <c r="Q8472" s="26"/>
    </row>
    <row r="8473" ht="22.5" customHeight="1">
      <c r="A8473" s="32"/>
      <c r="B8473" s="34"/>
      <c r="C8473" s="13"/>
      <c r="D8473" s="20"/>
      <c r="E8473" s="29"/>
      <c r="F8473" s="20"/>
      <c r="G8473" s="20"/>
      <c r="H8473" s="20"/>
      <c r="I8473" s="20"/>
      <c r="J8473" s="13" t="s">
        <v>128</v>
      </c>
      <c r="K8473" s="15" t="n">
        <v>50898</v>
      </c>
      <c r="L8473" s="15" t="n">
        <v>9168</v>
      </c>
      <c r="M8473" s="15" t="n">
        <v>39</v>
      </c>
      <c r="N8473" s="12" t="n">
        <v>0.001</v>
      </c>
      <c r="O8473" s="12" t="n">
        <v>0.35</v>
      </c>
      <c r="P8473" s="12" t="n">
        <v>13.65</v>
      </c>
      <c r="Q8473" s="26"/>
    </row>
    <row r="8474" ht="22.5" customHeight="1">
      <c r="A8474" s="32"/>
      <c r="B8474" s="34"/>
      <c r="C8474" s="13" t="n">
        <v>91550294</v>
      </c>
      <c r="D8474" s="13" t="s">
        <v>96</v>
      </c>
      <c r="E8474" s="14" t="s">
        <v>54</v>
      </c>
      <c r="F8474" s="13" t="s">
        <v>15</v>
      </c>
      <c r="G8474" s="21" t="n">
        <v>0.8</v>
      </c>
      <c r="H8474" s="13" t="n">
        <v>30</v>
      </c>
      <c r="I8474" s="21" t="n">
        <f>G8474*H8474*7</f>
        <v>168</v>
      </c>
      <c r="J8474" s="13" t="s">
        <v>126</v>
      </c>
      <c r="K8474" s="15" t="n">
        <v>241</v>
      </c>
      <c r="L8474" s="15" t="n">
        <v>10</v>
      </c>
      <c r="M8474" s="15" t="n">
        <v>0</v>
      </c>
      <c r="N8474" s="12" t="n">
        <v>0</v>
      </c>
      <c r="O8474" s="12" t="n">
        <v>0</v>
      </c>
      <c r="P8474" s="12" t="n">
        <v>0</v>
      </c>
      <c r="Q8474" s="23" t="n">
        <f>M8476/H8474</f>
        <v>0.0333333333333333</v>
      </c>
    </row>
    <row r="8475" ht="22.5" customHeight="1">
      <c r="A8475" s="32"/>
      <c r="B8475" s="34"/>
      <c r="C8475" s="13"/>
      <c r="D8475" s="20"/>
      <c r="E8475" s="29"/>
      <c r="F8475" s="20"/>
      <c r="G8475" s="20"/>
      <c r="H8475" s="20"/>
      <c r="I8475" s="20"/>
      <c r="J8475" s="13" t="s">
        <v>127</v>
      </c>
      <c r="K8475" s="15" t="n">
        <v>4338</v>
      </c>
      <c r="L8475" s="15" t="n">
        <v>58</v>
      </c>
      <c r="M8475" s="15" t="n">
        <v>1</v>
      </c>
      <c r="N8475" s="12" t="n">
        <v>0.014</v>
      </c>
      <c r="O8475" s="12" t="n">
        <v>0.8</v>
      </c>
      <c r="P8475" s="12" t="n">
        <v>0.8</v>
      </c>
      <c r="Q8475" s="26"/>
    </row>
    <row r="8476" ht="22.5" customHeight="1">
      <c r="A8476" s="32"/>
      <c r="B8476" s="34"/>
      <c r="C8476" s="13"/>
      <c r="D8476" s="20"/>
      <c r="E8476" s="29"/>
      <c r="F8476" s="20"/>
      <c r="G8476" s="20"/>
      <c r="H8476" s="20"/>
      <c r="I8476" s="20"/>
      <c r="J8476" s="13" t="s">
        <v>128</v>
      </c>
      <c r="K8476" s="15" t="n">
        <v>9254</v>
      </c>
      <c r="L8476" s="15" t="n">
        <v>72</v>
      </c>
      <c r="M8476" s="15" t="n">
        <v>1</v>
      </c>
      <c r="N8476" s="12" t="n">
        <v>0.011</v>
      </c>
      <c r="O8476" s="12" t="n">
        <v>0.8</v>
      </c>
      <c r="P8476" s="12" t="n">
        <v>0.8</v>
      </c>
      <c r="Q8476" s="26"/>
    </row>
    <row r="8477" ht="22.5" customHeight="1">
      <c r="A8477" s="32"/>
      <c r="B8477" s="34"/>
      <c r="C8477" s="13" t="n">
        <v>9333145</v>
      </c>
      <c r="D8477" s="13" t="s">
        <v>57</v>
      </c>
      <c r="E8477" s="14" t="s">
        <v>14</v>
      </c>
      <c r="F8477" s="13" t="s">
        <v>26</v>
      </c>
      <c r="G8477" s="21" t="n">
        <v>0.38</v>
      </c>
      <c r="H8477" s="13" t="n">
        <v>200</v>
      </c>
      <c r="I8477" s="21" t="n">
        <f>G8477*H8477*7</f>
        <v>532</v>
      </c>
      <c r="J8477" s="13" t="s">
        <v>126</v>
      </c>
      <c r="K8477" s="15" t="n">
        <v>48173</v>
      </c>
      <c r="L8477" s="15" t="n">
        <v>676</v>
      </c>
      <c r="M8477" s="15" t="n">
        <v>4</v>
      </c>
      <c r="N8477" s="12" t="n">
        <v>0</v>
      </c>
      <c r="O8477" s="12" t="n">
        <v>0.57</v>
      </c>
      <c r="P8477" s="12" t="n">
        <v>2.3</v>
      </c>
      <c r="Q8477" s="23" t="n">
        <f>M8479/H8477</f>
        <v>0.35</v>
      </c>
    </row>
    <row r="8478" ht="22.5" customHeight="1">
      <c r="A8478" s="32"/>
      <c r="B8478" s="34"/>
      <c r="C8478" s="13"/>
      <c r="D8478" s="20"/>
      <c r="E8478" s="29"/>
      <c r="F8478" s="20"/>
      <c r="G8478" s="20"/>
      <c r="H8478" s="20"/>
      <c r="I8478" s="20"/>
      <c r="J8478" s="13" t="s">
        <v>127</v>
      </c>
      <c r="K8478" s="15" t="n">
        <v>643497</v>
      </c>
      <c r="L8478" s="15" t="n">
        <v>8443</v>
      </c>
      <c r="M8478" s="15" t="n">
        <v>70</v>
      </c>
      <c r="N8478" s="12" t="n">
        <v>0</v>
      </c>
      <c r="O8478" s="12" t="n">
        <v>0.35</v>
      </c>
      <c r="P8478" s="12" t="n">
        <v>24.64</v>
      </c>
      <c r="Q8478" s="26"/>
    </row>
    <row r="8479" ht="22.5" customHeight="1">
      <c r="A8479" s="32"/>
      <c r="B8479" s="34"/>
      <c r="C8479" s="13"/>
      <c r="D8479" s="20"/>
      <c r="E8479" s="29"/>
      <c r="F8479" s="20"/>
      <c r="G8479" s="20"/>
      <c r="H8479" s="20"/>
      <c r="I8479" s="20"/>
      <c r="J8479" s="13" t="s">
        <v>128</v>
      </c>
      <c r="K8479" s="15" t="n">
        <v>643497</v>
      </c>
      <c r="L8479" s="15" t="n">
        <v>8443</v>
      </c>
      <c r="M8479" s="15" t="n">
        <v>70</v>
      </c>
      <c r="N8479" s="12" t="n">
        <v>0</v>
      </c>
      <c r="O8479" s="12" t="n">
        <v>0.35</v>
      </c>
      <c r="P8479" s="12" t="n">
        <v>24.64</v>
      </c>
      <c r="Q8479" s="26"/>
    </row>
    <row r="8480" ht="22.5" customHeight="1">
      <c r="A8480" s="32"/>
      <c r="B8480" s="34"/>
      <c r="C8480" s="13" t="n">
        <v>91555309</v>
      </c>
      <c r="D8480" s="13" t="s">
        <v>52</v>
      </c>
      <c r="E8480" s="14" t="s">
        <v>36</v>
      </c>
      <c r="F8480" s="13" t="s">
        <v>15</v>
      </c>
      <c r="G8480" s="21" t="n">
        <v>1</v>
      </c>
      <c r="H8480" s="13" t="n">
        <v>50</v>
      </c>
      <c r="I8480" s="21" t="n">
        <f>G8480*H8480*7</f>
        <v>350</v>
      </c>
      <c r="J8480" s="13" t="s">
        <v>126</v>
      </c>
      <c r="K8480" s="15" t="n">
        <v>3</v>
      </c>
      <c r="L8480" s="15" t="n">
        <v>1</v>
      </c>
      <c r="M8480" s="15" t="n">
        <v>0</v>
      </c>
      <c r="N8480" s="12" t="n">
        <v>0</v>
      </c>
      <c r="O8480" s="12" t="n">
        <v>0</v>
      </c>
      <c r="P8480" s="12" t="n">
        <v>0</v>
      </c>
      <c r="Q8480" s="23" t="n">
        <f>M8482/H8480</f>
        <v>1.74</v>
      </c>
    </row>
    <row r="8481" ht="22.5" customHeight="1">
      <c r="A8481" s="32"/>
      <c r="B8481" s="34"/>
      <c r="C8481" s="13"/>
      <c r="D8481" s="20"/>
      <c r="E8481" s="29"/>
      <c r="F8481" s="20"/>
      <c r="G8481" s="20"/>
      <c r="H8481" s="20"/>
      <c r="I8481" s="20"/>
      <c r="J8481" s="13" t="s">
        <v>127</v>
      </c>
      <c r="K8481" s="15" t="n">
        <v>20431</v>
      </c>
      <c r="L8481" s="15" t="n">
        <v>2942</v>
      </c>
      <c r="M8481" s="15" t="n">
        <v>78</v>
      </c>
      <c r="N8481" s="12" t="n">
        <v>0.005</v>
      </c>
      <c r="O8481" s="12" t="n">
        <v>0.2</v>
      </c>
      <c r="P8481" s="12" t="n">
        <v>15.6</v>
      </c>
      <c r="Q8481" s="26"/>
    </row>
    <row r="8482" ht="22.5" customHeight="1">
      <c r="A8482" s="32"/>
      <c r="B8482" s="34"/>
      <c r="C8482" s="13"/>
      <c r="D8482" s="20"/>
      <c r="E8482" s="29"/>
      <c r="F8482" s="20"/>
      <c r="G8482" s="20"/>
      <c r="H8482" s="20"/>
      <c r="I8482" s="20"/>
      <c r="J8482" s="13" t="s">
        <v>128</v>
      </c>
      <c r="K8482" s="15" t="n">
        <v>33638</v>
      </c>
      <c r="L8482" s="15" t="n">
        <v>3256</v>
      </c>
      <c r="M8482" s="15" t="n">
        <v>87</v>
      </c>
      <c r="N8482" s="12" t="n">
        <v>0.005</v>
      </c>
      <c r="O8482" s="12" t="n">
        <v>0.2</v>
      </c>
      <c r="P8482" s="12" t="n">
        <v>17.4</v>
      </c>
      <c r="Q8482" s="26"/>
    </row>
    <row r="8483" ht="22.5" customHeight="1">
      <c r="A8483" s="32"/>
      <c r="B8483" s="34"/>
      <c r="C8483" s="13" t="n">
        <v>91554853</v>
      </c>
      <c r="D8483" s="13" t="s">
        <v>52</v>
      </c>
      <c r="E8483" s="14" t="s">
        <v>36</v>
      </c>
      <c r="F8483" s="13" t="s">
        <v>21</v>
      </c>
      <c r="G8483" s="21" t="n">
        <v>0.1</v>
      </c>
      <c r="H8483" s="13" t="n">
        <v>200</v>
      </c>
      <c r="I8483" s="21" t="n">
        <f>G8483*H8483*7</f>
        <v>140</v>
      </c>
      <c r="J8483" s="13" t="s">
        <v>126</v>
      </c>
      <c r="K8483" s="17" t="n">
        <v>0</v>
      </c>
      <c r="L8483" s="15" t="n">
        <v>0</v>
      </c>
      <c r="M8483" s="17" t="n">
        <v>0</v>
      </c>
      <c r="N8483" s="12" t="n">
        <v>0</v>
      </c>
      <c r="O8483" s="12" t="n">
        <v>0</v>
      </c>
      <c r="P8483" s="12" t="n">
        <v>0</v>
      </c>
      <c r="Q8483" s="23" t="n">
        <f>M8485/H8483</f>
        <v>0.04</v>
      </c>
    </row>
    <row r="8484" ht="22.5" customHeight="1">
      <c r="A8484" s="32"/>
      <c r="B8484" s="34"/>
      <c r="C8484" s="13"/>
      <c r="D8484" s="20"/>
      <c r="E8484" s="29"/>
      <c r="F8484" s="20"/>
      <c r="G8484" s="20"/>
      <c r="H8484" s="20"/>
      <c r="I8484" s="20"/>
      <c r="J8484" s="13" t="s">
        <v>127</v>
      </c>
      <c r="K8484" s="15" t="n">
        <v>30083</v>
      </c>
      <c r="L8484" s="15" t="n">
        <v>5157</v>
      </c>
      <c r="M8484" s="15" t="n">
        <v>4</v>
      </c>
      <c r="N8484" s="12" t="n">
        <v>0</v>
      </c>
      <c r="O8484" s="12" t="n">
        <v>0.3</v>
      </c>
      <c r="P8484" s="12" t="n">
        <v>1.2</v>
      </c>
      <c r="Q8484" s="26"/>
    </row>
    <row r="8485" ht="22.5" customHeight="1">
      <c r="A8485" s="32"/>
      <c r="B8485" s="34"/>
      <c r="C8485" s="13"/>
      <c r="D8485" s="20"/>
      <c r="E8485" s="29"/>
      <c r="F8485" s="20"/>
      <c r="G8485" s="20"/>
      <c r="H8485" s="20"/>
      <c r="I8485" s="20"/>
      <c r="J8485" s="13" t="s">
        <v>128</v>
      </c>
      <c r="K8485" s="15" t="n">
        <v>52106</v>
      </c>
      <c r="L8485" s="15" t="n">
        <v>7751</v>
      </c>
      <c r="M8485" s="15" t="n">
        <v>8</v>
      </c>
      <c r="N8485" s="12" t="n">
        <v>0</v>
      </c>
      <c r="O8485" s="12" t="n">
        <v>0.3</v>
      </c>
      <c r="P8485" s="12" t="n">
        <v>2.402</v>
      </c>
      <c r="Q8485" s="26"/>
    </row>
    <row r="8486" ht="22.5" customHeight="1">
      <c r="A8486" s="32"/>
      <c r="B8486" s="34"/>
      <c r="C8486" s="13" t="n">
        <v>91557347</v>
      </c>
      <c r="D8486" s="13" t="s">
        <v>58</v>
      </c>
      <c r="E8486" s="14" t="s">
        <v>14</v>
      </c>
      <c r="F8486" s="13" t="s">
        <v>15</v>
      </c>
      <c r="G8486" s="21" t="n">
        <v>0.5</v>
      </c>
      <c r="H8486" s="13" t="n">
        <v>50</v>
      </c>
      <c r="I8486" s="21" t="n">
        <f>G8486*H8486*7</f>
        <v>175</v>
      </c>
      <c r="J8486" s="13" t="s">
        <v>126</v>
      </c>
      <c r="K8486" s="15" t="s">
        <v>149</v>
      </c>
      <c r="L8486" s="15"/>
      <c r="M8486" s="15"/>
      <c r="N8486" s="12"/>
      <c r="O8486" s="12"/>
      <c r="P8486" s="12"/>
      <c r="Q8486" s="23" t="n">
        <f>M8488/H8486</f>
        <v>0.02</v>
      </c>
    </row>
    <row r="8487" ht="22.5" customHeight="1">
      <c r="A8487" s="32"/>
      <c r="B8487" s="34"/>
      <c r="C8487" s="13"/>
      <c r="D8487" s="20"/>
      <c r="E8487" s="29"/>
      <c r="F8487" s="20"/>
      <c r="G8487" s="20"/>
      <c r="H8487" s="20"/>
      <c r="I8487" s="20"/>
      <c r="J8487" s="13" t="s">
        <v>127</v>
      </c>
      <c r="K8487" s="15" t="n">
        <v>796</v>
      </c>
      <c r="L8487" s="15" t="n">
        <v>65</v>
      </c>
      <c r="M8487" s="15" t="n">
        <v>0</v>
      </c>
      <c r="N8487" s="12" t="n">
        <v>0</v>
      </c>
      <c r="O8487" s="12" t="n">
        <v>0</v>
      </c>
      <c r="P8487" s="12" t="n">
        <v>0</v>
      </c>
      <c r="Q8487" s="26"/>
    </row>
    <row r="8488" ht="22.5" customHeight="1">
      <c r="A8488" s="32"/>
      <c r="B8488" s="34"/>
      <c r="C8488" s="13"/>
      <c r="D8488" s="20"/>
      <c r="E8488" s="29"/>
      <c r="F8488" s="20"/>
      <c r="G8488" s="20"/>
      <c r="H8488" s="20"/>
      <c r="I8488" s="20"/>
      <c r="J8488" s="13" t="s">
        <v>128</v>
      </c>
      <c r="K8488" s="15" t="n">
        <v>22535</v>
      </c>
      <c r="L8488" s="15" t="n">
        <v>316</v>
      </c>
      <c r="M8488" s="15" t="n">
        <v>1</v>
      </c>
      <c r="N8488" s="12" t="n">
        <v>0.002</v>
      </c>
      <c r="O8488" s="12" t="n">
        <v>0.5</v>
      </c>
      <c r="P8488" s="12" t="n">
        <v>0.5</v>
      </c>
      <c r="Q8488" s="26"/>
    </row>
    <row r="8489" ht="22.5" customHeight="1">
      <c r="A8489" s="32"/>
      <c r="B8489" s="34"/>
      <c r="C8489" s="13" t="n">
        <v>91557160</v>
      </c>
      <c r="D8489" s="13" t="s">
        <v>100</v>
      </c>
      <c r="E8489" s="14" t="s">
        <v>11</v>
      </c>
      <c r="F8489" s="13" t="s">
        <v>15</v>
      </c>
      <c r="G8489" s="21" t="n">
        <v>0.15</v>
      </c>
      <c r="H8489" s="13" t="n">
        <v>100</v>
      </c>
      <c r="I8489" s="21" t="n">
        <f>G8489*H8489*7</f>
        <v>105</v>
      </c>
      <c r="J8489" s="13" t="s">
        <v>126</v>
      </c>
      <c r="K8489" s="15" t="s">
        <v>149</v>
      </c>
      <c r="L8489" s="15"/>
      <c r="M8489" s="15"/>
      <c r="N8489" s="12"/>
      <c r="O8489" s="12"/>
      <c r="P8489" s="12"/>
      <c r="Q8489" s="23" t="n">
        <f>M8491/H8489</f>
        <v>0.17</v>
      </c>
    </row>
    <row r="8490" ht="22.5" customHeight="1">
      <c r="A8490" s="32"/>
      <c r="B8490" s="34"/>
      <c r="C8490" s="13"/>
      <c r="D8490" s="20"/>
      <c r="E8490" s="29"/>
      <c r="F8490" s="20"/>
      <c r="G8490" s="20"/>
      <c r="H8490" s="20"/>
      <c r="I8490" s="20"/>
      <c r="J8490" s="13" t="s">
        <v>127</v>
      </c>
      <c r="K8490" s="15" t="n">
        <v>896</v>
      </c>
      <c r="L8490" s="15" t="n">
        <v>139</v>
      </c>
      <c r="M8490" s="15" t="n">
        <v>15</v>
      </c>
      <c r="N8490" s="12" t="n">
        <v>0.015</v>
      </c>
      <c r="O8490" s="12" t="n">
        <v>0.14</v>
      </c>
      <c r="P8490" s="12" t="n">
        <v>2.1</v>
      </c>
      <c r="Q8490" s="26"/>
    </row>
    <row r="8491" ht="22.5" customHeight="1">
      <c r="A8491" s="32"/>
      <c r="B8491" s="34"/>
      <c r="C8491" s="13"/>
      <c r="D8491" s="20"/>
      <c r="E8491" s="29"/>
      <c r="F8491" s="20"/>
      <c r="G8491" s="20"/>
      <c r="H8491" s="20"/>
      <c r="I8491" s="20"/>
      <c r="J8491" s="13" t="s">
        <v>128</v>
      </c>
      <c r="K8491" s="15" t="n">
        <v>29340</v>
      </c>
      <c r="L8491" s="15" t="n">
        <v>1114</v>
      </c>
      <c r="M8491" s="15" t="n">
        <v>17</v>
      </c>
      <c r="N8491" s="12" t="n">
        <v>0.002</v>
      </c>
      <c r="O8491" s="12" t="n">
        <v>0.141</v>
      </c>
      <c r="P8491" s="12" t="n">
        <v>2.4</v>
      </c>
      <c r="Q8491" s="26"/>
    </row>
    <row r="8492" ht="22.5" customHeight="1">
      <c r="A8492" s="32"/>
      <c r="B8492" s="34"/>
      <c r="C8492" s="13" t="n">
        <v>91556262</v>
      </c>
      <c r="D8492" s="13" t="s">
        <v>105</v>
      </c>
      <c r="E8492" s="14" t="s">
        <v>14</v>
      </c>
      <c r="F8492" s="13" t="s">
        <v>15</v>
      </c>
      <c r="G8492" s="21" t="n">
        <v>0.25</v>
      </c>
      <c r="H8492" s="13" t="n">
        <v>100</v>
      </c>
      <c r="I8492" s="21" t="n">
        <f>G8492*H8492*7</f>
        <v>175</v>
      </c>
      <c r="J8492" s="13" t="s">
        <v>126</v>
      </c>
      <c r="K8492" s="15" t="s">
        <v>149</v>
      </c>
      <c r="L8492" s="15"/>
      <c r="M8492" s="15"/>
      <c r="N8492" s="12"/>
      <c r="O8492" s="12"/>
      <c r="P8492" s="12"/>
      <c r="Q8492" s="23" t="n">
        <f>M8494/H8492</f>
        <v>0.45</v>
      </c>
    </row>
    <row r="8493" ht="22.5" customHeight="1">
      <c r="A8493" s="32"/>
      <c r="B8493" s="34"/>
      <c r="C8493" s="13"/>
      <c r="D8493" s="20"/>
      <c r="E8493" s="29"/>
      <c r="F8493" s="20"/>
      <c r="G8493" s="20"/>
      <c r="H8493" s="20"/>
      <c r="I8493" s="20"/>
      <c r="J8493" s="13" t="s">
        <v>127</v>
      </c>
      <c r="K8493" s="15" t="n">
        <v>34431</v>
      </c>
      <c r="L8493" s="15" t="n">
        <v>15751</v>
      </c>
      <c r="M8493" s="15" t="n">
        <v>45</v>
      </c>
      <c r="N8493" s="12" t="n">
        <v>0.001</v>
      </c>
      <c r="O8493" s="12" t="n">
        <v>0.25</v>
      </c>
      <c r="P8493" s="12" t="n">
        <v>11.25</v>
      </c>
      <c r="Q8493" s="26"/>
      <c r="R8493" s="4" t="s">
        <v>214</v>
      </c>
    </row>
    <row r="8494" ht="22.5" customHeight="1">
      <c r="A8494" s="32"/>
      <c r="B8494" s="34"/>
      <c r="C8494" s="13"/>
      <c r="D8494" s="20"/>
      <c r="E8494" s="29"/>
      <c r="F8494" s="20"/>
      <c r="G8494" s="20"/>
      <c r="H8494" s="20"/>
      <c r="I8494" s="20"/>
      <c r="J8494" s="13" t="s">
        <v>128</v>
      </c>
      <c r="K8494" s="15" t="n">
        <v>34479</v>
      </c>
      <c r="L8494" s="15" t="n">
        <v>15860</v>
      </c>
      <c r="M8494" s="15" t="n">
        <v>45</v>
      </c>
      <c r="N8494" s="12" t="n">
        <v>0.001</v>
      </c>
      <c r="O8494" s="12" t="n">
        <v>0.25</v>
      </c>
      <c r="P8494" s="12" t="n">
        <v>11.25</v>
      </c>
      <c r="Q8494" s="26"/>
    </row>
    <row r="8495" ht="22.5" customHeight="1">
      <c r="A8495" s="32"/>
      <c r="B8495" s="76" t="s">
        <v>137</v>
      </c>
      <c r="C8495" s="13" t="n">
        <v>91399439</v>
      </c>
      <c r="D8495" s="13" t="s">
        <v>69</v>
      </c>
      <c r="E8495" s="14" t="s">
        <v>42</v>
      </c>
      <c r="F8495" s="13" t="s">
        <v>15</v>
      </c>
      <c r="G8495" s="21" t="n">
        <v>0.1</v>
      </c>
      <c r="H8495" s="13" t="n">
        <v>200</v>
      </c>
      <c r="I8495" s="21" t="n">
        <f>G8495*H8495*7</f>
        <v>140</v>
      </c>
      <c r="J8495" s="13" t="s">
        <v>126</v>
      </c>
      <c r="K8495" s="17" t="n">
        <v>942</v>
      </c>
      <c r="L8495" s="15" t="n">
        <v>52</v>
      </c>
      <c r="M8495" s="17" t="n">
        <v>0</v>
      </c>
      <c r="N8495" s="12" t="n">
        <v>0</v>
      </c>
      <c r="O8495" s="12" t="n">
        <v>0</v>
      </c>
      <c r="P8495" s="12" t="n">
        <v>0</v>
      </c>
      <c r="Q8495" s="23" t="n">
        <f>M8497/H8495</f>
        <v>0.165</v>
      </c>
    </row>
    <row r="8496" ht="22.5" customHeight="1">
      <c r="A8496" s="32"/>
      <c r="B8496" s="34"/>
      <c r="C8496" s="13"/>
      <c r="D8496" s="20"/>
      <c r="E8496" s="29"/>
      <c r="F8496" s="20"/>
      <c r="G8496" s="20"/>
      <c r="H8496" s="20"/>
      <c r="I8496" s="20"/>
      <c r="J8496" s="13" t="s">
        <v>127</v>
      </c>
      <c r="K8496" s="17" t="n">
        <v>79158</v>
      </c>
      <c r="L8496" s="15" t="n">
        <v>8008</v>
      </c>
      <c r="M8496" s="17" t="n">
        <v>24</v>
      </c>
      <c r="N8496" s="12" t="n">
        <v>0</v>
      </c>
      <c r="O8496" s="12" t="n">
        <v>0.1</v>
      </c>
      <c r="P8496" s="12" t="n">
        <v>2.4</v>
      </c>
      <c r="Q8496" s="26"/>
    </row>
    <row r="8497" ht="22.5" customHeight="1">
      <c r="A8497" s="32"/>
      <c r="B8497" s="34"/>
      <c r="C8497" s="13"/>
      <c r="D8497" s="20"/>
      <c r="E8497" s="29"/>
      <c r="F8497" s="20"/>
      <c r="G8497" s="20"/>
      <c r="H8497" s="20"/>
      <c r="I8497" s="20"/>
      <c r="J8497" s="13" t="s">
        <v>128</v>
      </c>
      <c r="K8497" s="17" t="n">
        <v>153584</v>
      </c>
      <c r="L8497" s="15" t="n">
        <v>11172</v>
      </c>
      <c r="M8497" s="11" t="n">
        <v>33</v>
      </c>
      <c r="N8497" s="12" t="n">
        <v>0</v>
      </c>
      <c r="O8497" s="12" t="n">
        <v>0.1</v>
      </c>
      <c r="P8497" s="12" t="n">
        <v>3.3</v>
      </c>
      <c r="Q8497" s="26"/>
    </row>
    <row r="8498" ht="22.5" customHeight="1">
      <c r="A8498" s="32"/>
      <c r="B8498" s="34"/>
      <c r="C8498" s="13" t="n">
        <v>91399437</v>
      </c>
      <c r="D8498" s="13" t="s">
        <v>70</v>
      </c>
      <c r="E8498" s="14" t="s">
        <v>71</v>
      </c>
      <c r="F8498" s="13" t="s">
        <v>15</v>
      </c>
      <c r="G8498" s="21" t="n">
        <v>0.15</v>
      </c>
      <c r="H8498" s="13" t="n">
        <v>50</v>
      </c>
      <c r="I8498" s="21" t="n">
        <f>G8498*H8498*7</f>
        <v>52.5</v>
      </c>
      <c r="J8498" s="13" t="s">
        <v>126</v>
      </c>
      <c r="K8498" s="17" t="n">
        <v>200</v>
      </c>
      <c r="L8498" s="15" t="n">
        <v>79</v>
      </c>
      <c r="M8498" s="17" t="n">
        <v>5</v>
      </c>
      <c r="N8498" s="12" t="n">
        <v>0.009</v>
      </c>
      <c r="O8498" s="12" t="n">
        <v>0.15</v>
      </c>
      <c r="P8498" s="12" t="n">
        <v>0.75</v>
      </c>
      <c r="Q8498" s="23" t="n">
        <f>M8500/H8498</f>
        <v>0.98</v>
      </c>
    </row>
    <row r="8499" ht="22.5" customHeight="1">
      <c r="A8499" s="32"/>
      <c r="B8499" s="34"/>
      <c r="C8499" s="13"/>
      <c r="D8499" s="20"/>
      <c r="E8499" s="29"/>
      <c r="F8499" s="20"/>
      <c r="G8499" s="20"/>
      <c r="H8499" s="20"/>
      <c r="I8499" s="20"/>
      <c r="J8499" s="13" t="s">
        <v>127</v>
      </c>
      <c r="K8499" s="17" t="n">
        <v>71486</v>
      </c>
      <c r="L8499" s="15" t="n">
        <v>31200</v>
      </c>
      <c r="M8499" s="15" t="n">
        <v>49</v>
      </c>
      <c r="N8499" s="12" t="n">
        <v>0</v>
      </c>
      <c r="O8499" s="12" t="n">
        <v>0.15</v>
      </c>
      <c r="P8499" s="12" t="n">
        <v>7.35</v>
      </c>
      <c r="Q8499" s="26"/>
    </row>
    <row r="8500" ht="22.5" customHeight="1">
      <c r="A8500" s="32"/>
      <c r="B8500" s="34"/>
      <c r="C8500" s="13"/>
      <c r="D8500" s="20"/>
      <c r="E8500" s="29"/>
      <c r="F8500" s="20"/>
      <c r="G8500" s="20"/>
      <c r="H8500" s="20"/>
      <c r="I8500" s="20"/>
      <c r="J8500" s="13" t="s">
        <v>128</v>
      </c>
      <c r="K8500" s="17" t="n">
        <v>87033</v>
      </c>
      <c r="L8500" s="15" t="n">
        <v>35716</v>
      </c>
      <c r="M8500" s="15" t="n">
        <v>49</v>
      </c>
      <c r="N8500" s="12" t="n">
        <v>0</v>
      </c>
      <c r="O8500" s="12" t="n">
        <v>0.15</v>
      </c>
      <c r="P8500" s="12" t="n">
        <v>7.35</v>
      </c>
      <c r="Q8500" s="26"/>
    </row>
    <row r="8501" ht="22.5" customHeight="1">
      <c r="A8501" s="32"/>
      <c r="B8501" s="34"/>
      <c r="C8501" s="13" t="n">
        <v>5556054</v>
      </c>
      <c r="D8501" s="13" t="s">
        <v>72</v>
      </c>
      <c r="E8501" s="14" t="s">
        <v>36</v>
      </c>
      <c r="F8501" s="13" t="s">
        <v>15</v>
      </c>
      <c r="G8501" s="21" t="n">
        <v>0.8</v>
      </c>
      <c r="H8501" s="13" t="n">
        <v>100</v>
      </c>
      <c r="I8501" s="21" t="n">
        <f>G8501*H8501*7</f>
        <v>560</v>
      </c>
      <c r="J8501" s="13" t="s">
        <v>126</v>
      </c>
      <c r="K8501" s="17" t="n">
        <v>844</v>
      </c>
      <c r="L8501" s="15" t="n">
        <v>22</v>
      </c>
      <c r="M8501" s="17" t="n">
        <v>0</v>
      </c>
      <c r="N8501" s="12" t="n">
        <v>0</v>
      </c>
      <c r="O8501" s="12" t="n">
        <v>0</v>
      </c>
      <c r="P8501" s="12" t="n">
        <v>0</v>
      </c>
      <c r="Q8501" s="23" t="n">
        <f>M8503/H8501</f>
        <v>0.07</v>
      </c>
    </row>
    <row r="8502" ht="22.5" customHeight="1">
      <c r="A8502" s="32"/>
      <c r="B8502" s="34"/>
      <c r="C8502" s="13"/>
      <c r="D8502" s="20"/>
      <c r="E8502" s="29"/>
      <c r="F8502" s="20"/>
      <c r="G8502" s="20"/>
      <c r="H8502" s="20"/>
      <c r="I8502" s="20"/>
      <c r="J8502" s="13" t="s">
        <v>127</v>
      </c>
      <c r="K8502" s="17" t="n">
        <v>9778</v>
      </c>
      <c r="L8502" s="15" t="n">
        <v>451</v>
      </c>
      <c r="M8502" s="17" t="n">
        <v>2</v>
      </c>
      <c r="N8502" s="12" t="n">
        <v>0.003</v>
      </c>
      <c r="O8502" s="12" t="n">
        <v>0.75</v>
      </c>
      <c r="P8502" s="12" t="n">
        <v>1.5</v>
      </c>
      <c r="Q8502" s="26"/>
    </row>
    <row r="8503" ht="22.5" customHeight="1">
      <c r="A8503" s="32"/>
      <c r="B8503" s="34"/>
      <c r="C8503" s="13"/>
      <c r="D8503" s="20"/>
      <c r="E8503" s="29"/>
      <c r="F8503" s="20"/>
      <c r="G8503" s="20"/>
      <c r="H8503" s="20"/>
      <c r="I8503" s="20"/>
      <c r="J8503" s="13" t="s">
        <v>128</v>
      </c>
      <c r="K8503" s="17" t="n">
        <v>28164</v>
      </c>
      <c r="L8503" s="15" t="n">
        <v>1043</v>
      </c>
      <c r="M8503" s="17" t="n">
        <v>7</v>
      </c>
      <c r="N8503" s="12" t="n">
        <v>0.008</v>
      </c>
      <c r="O8503" s="12" t="n">
        <v>1.177</v>
      </c>
      <c r="P8503" s="12" t="n">
        <v>8.239</v>
      </c>
      <c r="Q8503" s="26"/>
    </row>
    <row r="8504" ht="22.5" customHeight="1">
      <c r="A8504" s="32"/>
      <c r="B8504" s="34"/>
      <c r="C8504" s="13" t="n">
        <v>8628042</v>
      </c>
      <c r="D8504" s="13" t="s">
        <v>28</v>
      </c>
      <c r="E8504" s="14" t="s">
        <v>14</v>
      </c>
      <c r="F8504" s="13" t="s">
        <v>26</v>
      </c>
      <c r="G8504" s="21" t="n">
        <v>0.48</v>
      </c>
      <c r="H8504" s="13" t="n">
        <v>500</v>
      </c>
      <c r="I8504" s="21" t="n">
        <f>G8504*H8504*7</f>
        <v>1680</v>
      </c>
      <c r="J8504" s="13" t="s">
        <v>126</v>
      </c>
      <c r="K8504" s="17" t="n">
        <v>1988</v>
      </c>
      <c r="L8504" s="15" t="n">
        <v>574</v>
      </c>
      <c r="M8504" s="17" t="n">
        <v>9</v>
      </c>
      <c r="N8504" s="12" t="n">
        <v>0.01</v>
      </c>
      <c r="O8504" s="12" t="n">
        <v>0.51</v>
      </c>
      <c r="P8504" s="12" t="n">
        <v>4.63</v>
      </c>
      <c r="Q8504" s="23" t="n">
        <f>M8506/H8504</f>
        <v>1.216</v>
      </c>
    </row>
    <row r="8505" ht="22.5" customHeight="1">
      <c r="A8505" s="32"/>
      <c r="B8505" s="34"/>
      <c r="C8505" s="13"/>
      <c r="D8505" s="20"/>
      <c r="E8505" s="29"/>
      <c r="F8505" s="20"/>
      <c r="G8505" s="20"/>
      <c r="H8505" s="20"/>
      <c r="I8505" s="20"/>
      <c r="J8505" s="13" t="s">
        <v>127</v>
      </c>
      <c r="K8505" s="17" t="n">
        <v>20329</v>
      </c>
      <c r="L8505" s="15" t="n">
        <v>6203</v>
      </c>
      <c r="M8505" s="17" t="n">
        <v>140</v>
      </c>
      <c r="N8505" s="12" t="n">
        <v>0.01</v>
      </c>
      <c r="O8505" s="12" t="n">
        <v>0.33</v>
      </c>
      <c r="P8505" s="12" t="n">
        <v>46.18</v>
      </c>
      <c r="Q8505" s="26"/>
    </row>
    <row r="8506" ht="22.5" customHeight="1">
      <c r="A8506" s="32"/>
      <c r="B8506" s="34"/>
      <c r="C8506" s="13"/>
      <c r="D8506" s="20"/>
      <c r="E8506" s="29"/>
      <c r="F8506" s="20"/>
      <c r="G8506" s="20"/>
      <c r="H8506" s="20"/>
      <c r="I8506" s="20"/>
      <c r="J8506" s="13" t="s">
        <v>128</v>
      </c>
      <c r="K8506" s="17" t="n">
        <v>104597</v>
      </c>
      <c r="L8506" s="15" t="n">
        <v>21519</v>
      </c>
      <c r="M8506" s="11" t="n">
        <v>608</v>
      </c>
      <c r="N8506" s="12" t="n">
        <v>0.01</v>
      </c>
      <c r="O8506" s="12" t="n">
        <v>0.26</v>
      </c>
      <c r="P8506" s="12" t="n">
        <v>160.91</v>
      </c>
      <c r="Q8506" s="26"/>
    </row>
    <row r="8507" ht="22.5" customHeight="1">
      <c r="A8507" s="32"/>
      <c r="B8507" s="34"/>
      <c r="C8507" s="13" t="n">
        <v>9297014</v>
      </c>
      <c r="D8507" s="13" t="s">
        <v>13</v>
      </c>
      <c r="E8507" s="14" t="s">
        <v>14</v>
      </c>
      <c r="F8507" s="13" t="s">
        <v>26</v>
      </c>
      <c r="G8507" s="21" t="n">
        <v>0.19</v>
      </c>
      <c r="H8507" s="13" t="n">
        <v>300</v>
      </c>
      <c r="I8507" s="21" t="n">
        <f>G8507*H8507*7</f>
        <v>399</v>
      </c>
      <c r="J8507" s="13" t="s">
        <v>126</v>
      </c>
      <c r="K8507" s="17" t="n">
        <v>11322</v>
      </c>
      <c r="L8507" s="15" t="n">
        <v>175</v>
      </c>
      <c r="M8507" s="17" t="n">
        <v>13</v>
      </c>
      <c r="N8507" s="12" t="n">
        <v>0.01</v>
      </c>
      <c r="O8507" s="12" t="n">
        <v>0.08</v>
      </c>
      <c r="P8507" s="12" t="n">
        <v>1.02</v>
      </c>
      <c r="Q8507" s="23" t="n">
        <f>M8509/H8507</f>
        <v>0.996666666666667</v>
      </c>
    </row>
    <row r="8508" ht="22.5" customHeight="1">
      <c r="A8508" s="32"/>
      <c r="B8508" s="34"/>
      <c r="C8508" s="13"/>
      <c r="D8508" s="20"/>
      <c r="E8508" s="29"/>
      <c r="F8508" s="20"/>
      <c r="G8508" s="20"/>
      <c r="H8508" s="20"/>
      <c r="I8508" s="20"/>
      <c r="J8508" s="13" t="s">
        <v>127</v>
      </c>
      <c r="K8508" s="17" t="n">
        <v>51281</v>
      </c>
      <c r="L8508" s="15" t="n">
        <v>1484</v>
      </c>
      <c r="M8508" s="11" t="n">
        <v>112</v>
      </c>
      <c r="N8508" s="12" t="n">
        <v>0.01</v>
      </c>
      <c r="O8508" s="12" t="n">
        <v>0.12</v>
      </c>
      <c r="P8508" s="12" t="n">
        <v>13.32</v>
      </c>
      <c r="Q8508" s="26"/>
    </row>
    <row r="8509" ht="22.5" customHeight="1">
      <c r="A8509" s="32"/>
      <c r="B8509" s="34"/>
      <c r="C8509" s="13"/>
      <c r="D8509" s="20"/>
      <c r="E8509" s="29"/>
      <c r="F8509" s="20"/>
      <c r="G8509" s="20"/>
      <c r="H8509" s="20"/>
      <c r="I8509" s="20"/>
      <c r="J8509" s="13" t="s">
        <v>128</v>
      </c>
      <c r="K8509" s="17" t="n">
        <v>76587</v>
      </c>
      <c r="L8509" s="15" t="n">
        <v>3864</v>
      </c>
      <c r="M8509" s="11" t="n">
        <v>299</v>
      </c>
      <c r="N8509" s="12" t="n">
        <v>0.01</v>
      </c>
      <c r="O8509" s="12" t="n">
        <v>0.13</v>
      </c>
      <c r="P8509" s="12" t="n">
        <v>38.65</v>
      </c>
      <c r="Q8509" s="26"/>
    </row>
    <row r="8510" ht="22.5" customHeight="1">
      <c r="A8510" s="32"/>
      <c r="B8510" s="34"/>
      <c r="C8510" s="13" t="n">
        <v>7815836</v>
      </c>
      <c r="D8510" s="13" t="s">
        <v>73</v>
      </c>
      <c r="E8510" s="14" t="s">
        <v>36</v>
      </c>
      <c r="F8510" s="13" t="s">
        <v>15</v>
      </c>
      <c r="G8510" s="21" t="n">
        <v>0.08</v>
      </c>
      <c r="H8510" s="13" t="n">
        <v>12000</v>
      </c>
      <c r="I8510" s="21" t="n">
        <f>G8510*H8510*7</f>
        <v>6720</v>
      </c>
      <c r="J8510" s="13" t="s">
        <v>126</v>
      </c>
      <c r="K8510" s="17" t="n">
        <v>13595</v>
      </c>
      <c r="L8510" s="15" t="n">
        <v>2998</v>
      </c>
      <c r="M8510" s="17" t="n">
        <v>88</v>
      </c>
      <c r="N8510" s="12" t="n">
        <v>0.004</v>
      </c>
      <c r="O8510" s="12" t="n">
        <v>0.119</v>
      </c>
      <c r="P8510" s="12" t="n">
        <v>10.49</v>
      </c>
      <c r="Q8510" s="23" t="n">
        <f>M8512/H8510</f>
        <v>0.218583333333333</v>
      </c>
    </row>
    <row r="8511" ht="22.5" customHeight="1">
      <c r="A8511" s="32"/>
      <c r="B8511" s="34"/>
      <c r="C8511" s="13"/>
      <c r="D8511" s="20"/>
      <c r="E8511" s="29"/>
      <c r="F8511" s="20"/>
      <c r="G8511" s="20"/>
      <c r="H8511" s="20"/>
      <c r="I8511" s="20"/>
      <c r="J8511" s="13" t="s">
        <v>127</v>
      </c>
      <c r="K8511" s="17" t="n">
        <v>153074</v>
      </c>
      <c r="L8511" s="15" t="n">
        <v>38726</v>
      </c>
      <c r="M8511" s="17" t="n">
        <v>914</v>
      </c>
      <c r="N8511" s="12" t="n">
        <v>0.003</v>
      </c>
      <c r="O8511" s="12" t="n">
        <v>0.118</v>
      </c>
      <c r="P8511" s="12" t="n">
        <v>107.69</v>
      </c>
      <c r="Q8511" s="26"/>
    </row>
    <row r="8512" ht="22.5" customHeight="1">
      <c r="A8512" s="32"/>
      <c r="B8512" s="34"/>
      <c r="C8512" s="13"/>
      <c r="D8512" s="20"/>
      <c r="E8512" s="29"/>
      <c r="F8512" s="20"/>
      <c r="G8512" s="20"/>
      <c r="H8512" s="20"/>
      <c r="I8512" s="20"/>
      <c r="J8512" s="13" t="s">
        <v>128</v>
      </c>
      <c r="K8512" s="17" t="n">
        <v>433107</v>
      </c>
      <c r="L8512" s="15" t="n">
        <v>97965</v>
      </c>
      <c r="M8512" s="17" t="n">
        <v>2623</v>
      </c>
      <c r="N8512" s="12" t="n">
        <v>0.003</v>
      </c>
      <c r="O8512" s="12" t="n">
        <v>0.118</v>
      </c>
      <c r="P8512" s="12" t="n">
        <v>309.19</v>
      </c>
      <c r="Q8512" s="26"/>
    </row>
    <row r="8513" ht="22.5" customHeight="1">
      <c r="A8513" s="32"/>
      <c r="B8513" s="34"/>
      <c r="C8513" s="13" t="n">
        <v>9751142</v>
      </c>
      <c r="D8513" s="13" t="s">
        <v>101</v>
      </c>
      <c r="E8513" s="14" t="s">
        <v>11</v>
      </c>
      <c r="F8513" s="13" t="s">
        <v>30</v>
      </c>
      <c r="G8513" s="21" t="n">
        <v>0.3</v>
      </c>
      <c r="H8513" s="13" t="n">
        <v>170</v>
      </c>
      <c r="I8513" s="21" t="n">
        <f>G8513*H8513*7</f>
        <v>357</v>
      </c>
      <c r="J8513" s="13" t="s">
        <v>126</v>
      </c>
      <c r="K8513" s="17" t="n">
        <v>388</v>
      </c>
      <c r="L8513" s="15" t="n">
        <v>57</v>
      </c>
      <c r="M8513" s="17" t="n">
        <v>0</v>
      </c>
      <c r="N8513" s="12" t="n">
        <v>0</v>
      </c>
      <c r="O8513" s="12" t="n">
        <v>0</v>
      </c>
      <c r="P8513" s="12" t="n">
        <v>0.2</v>
      </c>
      <c r="Q8513" s="23" t="n">
        <f>M8515/H8513</f>
        <v>0</v>
      </c>
    </row>
    <row r="8514" ht="22.5" customHeight="1">
      <c r="A8514" s="32"/>
      <c r="B8514" s="34"/>
      <c r="C8514" s="13"/>
      <c r="D8514" s="20"/>
      <c r="E8514" s="29"/>
      <c r="F8514" s="20"/>
      <c r="G8514" s="20"/>
      <c r="H8514" s="20"/>
      <c r="I8514" s="20"/>
      <c r="J8514" s="13" t="s">
        <v>127</v>
      </c>
      <c r="K8514" s="17" t="n">
        <v>397</v>
      </c>
      <c r="L8514" s="15" t="n">
        <v>58</v>
      </c>
      <c r="M8514" s="17" t="n">
        <v>0</v>
      </c>
      <c r="N8514" s="12" t="n">
        <v>0</v>
      </c>
      <c r="O8514" s="12" t="n">
        <v>0</v>
      </c>
      <c r="P8514" s="12" t="n">
        <v>0.21</v>
      </c>
      <c r="Q8514" s="26"/>
    </row>
    <row r="8515" ht="22.5" customHeight="1">
      <c r="A8515" s="32"/>
      <c r="B8515" s="34"/>
      <c r="C8515" s="13"/>
      <c r="D8515" s="20"/>
      <c r="E8515" s="29"/>
      <c r="F8515" s="20"/>
      <c r="G8515" s="20"/>
      <c r="H8515" s="20"/>
      <c r="I8515" s="20"/>
      <c r="J8515" s="13" t="s">
        <v>128</v>
      </c>
      <c r="K8515" s="17" t="n">
        <v>483</v>
      </c>
      <c r="L8515" s="15" t="n">
        <v>64</v>
      </c>
      <c r="M8515" s="17" t="n">
        <v>0</v>
      </c>
      <c r="N8515" s="12" t="n">
        <v>0</v>
      </c>
      <c r="O8515" s="12" t="n">
        <v>0</v>
      </c>
      <c r="P8515" s="12" t="n">
        <v>0.22</v>
      </c>
      <c r="Q8515" s="26"/>
    </row>
    <row r="8516" ht="22.5" customHeight="1">
      <c r="A8516" s="32"/>
      <c r="B8516" s="34"/>
      <c r="C8516" s="13" t="n">
        <v>8312006</v>
      </c>
      <c r="D8516" s="13" t="s">
        <v>92</v>
      </c>
      <c r="E8516" s="14" t="s">
        <v>14</v>
      </c>
      <c r="F8516" s="13" t="s">
        <v>15</v>
      </c>
      <c r="G8516" s="21" t="n">
        <v>0.12</v>
      </c>
      <c r="H8516" s="14" t="n">
        <v>50</v>
      </c>
      <c r="I8516" s="21" t="n">
        <f>G8516*H8516*7</f>
        <v>42</v>
      </c>
      <c r="J8516" s="13" t="s">
        <v>126</v>
      </c>
      <c r="K8516" s="17" t="n">
        <v>31</v>
      </c>
      <c r="L8516" s="17" t="n">
        <v>4</v>
      </c>
      <c r="M8516" s="17" t="n">
        <v>0</v>
      </c>
      <c r="N8516" s="12" t="n">
        <v>0</v>
      </c>
      <c r="O8516" s="12" t="n">
        <v>0</v>
      </c>
      <c r="P8516" s="12" t="n">
        <v>0</v>
      </c>
      <c r="Q8516" s="23" t="n">
        <f>M8518/H8516</f>
        <v>0.46</v>
      </c>
    </row>
    <row r="8517" ht="22.5" customHeight="1">
      <c r="A8517" s="32"/>
      <c r="B8517" s="34"/>
      <c r="C8517" s="13"/>
      <c r="D8517" s="20"/>
      <c r="E8517" s="29"/>
      <c r="F8517" s="20"/>
      <c r="G8517" s="20"/>
      <c r="H8517" s="29"/>
      <c r="I8517" s="20"/>
      <c r="J8517" s="13" t="s">
        <v>127</v>
      </c>
      <c r="K8517" s="17" t="n">
        <v>4578</v>
      </c>
      <c r="L8517" s="15" t="n">
        <v>933</v>
      </c>
      <c r="M8517" s="17" t="n">
        <v>22</v>
      </c>
      <c r="N8517" s="12" t="n">
        <v>0.003</v>
      </c>
      <c r="O8517" s="12" t="n">
        <v>0.12</v>
      </c>
      <c r="P8517" s="12" t="n">
        <v>2.64</v>
      </c>
      <c r="Q8517" s="26"/>
    </row>
    <row r="8518" ht="22.5" customHeight="1">
      <c r="A8518" s="32"/>
      <c r="B8518" s="34"/>
      <c r="C8518" s="13"/>
      <c r="D8518" s="20"/>
      <c r="E8518" s="29"/>
      <c r="F8518" s="20"/>
      <c r="G8518" s="20"/>
      <c r="H8518" s="29"/>
      <c r="I8518" s="20"/>
      <c r="J8518" s="13" t="s">
        <v>128</v>
      </c>
      <c r="K8518" s="17" t="n">
        <v>11771</v>
      </c>
      <c r="L8518" s="15" t="n">
        <v>1865</v>
      </c>
      <c r="M8518" s="17" t="n">
        <v>23</v>
      </c>
      <c r="N8518" s="12" t="n">
        <v>0.001</v>
      </c>
      <c r="O8518" s="12" t="n">
        <v>0.12</v>
      </c>
      <c r="P8518" s="12" t="n">
        <v>2.76</v>
      </c>
      <c r="Q8518" s="26"/>
    </row>
    <row r="8519" ht="22.5" customHeight="1">
      <c r="A8519" s="32"/>
      <c r="B8519" s="34"/>
      <c r="C8519" s="13" t="n">
        <v>91467820</v>
      </c>
      <c r="D8519" s="13" t="s">
        <v>74</v>
      </c>
      <c r="E8519" s="14" t="s">
        <v>36</v>
      </c>
      <c r="F8519" s="13" t="s">
        <v>15</v>
      </c>
      <c r="G8519" s="21" t="n">
        <v>0.1</v>
      </c>
      <c r="H8519" s="14" t="n">
        <v>500</v>
      </c>
      <c r="I8519" s="21" t="n">
        <f>G8519*H8519*7</f>
        <v>350</v>
      </c>
      <c r="J8519" s="13" t="s">
        <v>126</v>
      </c>
      <c r="K8519" s="17" t="n">
        <v>644</v>
      </c>
      <c r="L8519" s="15" t="n">
        <v>137</v>
      </c>
      <c r="M8519" s="17" t="n">
        <v>2</v>
      </c>
      <c r="N8519" s="12" t="n">
        <v>0.001</v>
      </c>
      <c r="O8519" s="12" t="n">
        <v>0.1</v>
      </c>
      <c r="P8519" s="12" t="n">
        <v>0.2</v>
      </c>
      <c r="Q8519" s="23" t="n">
        <f>M8521/H8519</f>
        <v>1.062</v>
      </c>
    </row>
    <row r="8520" ht="22.5" customHeight="1">
      <c r="A8520" s="32"/>
      <c r="B8520" s="34"/>
      <c r="C8520" s="13"/>
      <c r="D8520" s="20"/>
      <c r="E8520" s="29"/>
      <c r="F8520" s="20"/>
      <c r="G8520" s="20"/>
      <c r="H8520" s="29"/>
      <c r="I8520" s="20"/>
      <c r="J8520" s="13" t="s">
        <v>127</v>
      </c>
      <c r="K8520" s="17" t="n">
        <v>127439</v>
      </c>
      <c r="L8520" s="15" t="n">
        <v>49747</v>
      </c>
      <c r="M8520" s="17" t="n">
        <v>531</v>
      </c>
      <c r="N8520" s="12" t="n">
        <v>0.001</v>
      </c>
      <c r="O8520" s="12" t="n">
        <v>0.1</v>
      </c>
      <c r="P8520" s="12" t="n">
        <v>53.1</v>
      </c>
      <c r="Q8520" s="26"/>
      <c r="R8520" s="4" t="s">
        <v>215</v>
      </c>
    </row>
    <row r="8521" ht="22.5" customHeight="1">
      <c r="A8521" s="32"/>
      <c r="B8521" s="34"/>
      <c r="C8521" s="13"/>
      <c r="D8521" s="20"/>
      <c r="E8521" s="29"/>
      <c r="F8521" s="20"/>
      <c r="G8521" s="20"/>
      <c r="H8521" s="29"/>
      <c r="I8521" s="20"/>
      <c r="J8521" s="13" t="s">
        <v>128</v>
      </c>
      <c r="K8521" s="17" t="n">
        <v>233418</v>
      </c>
      <c r="L8521" s="15" t="n">
        <v>77511</v>
      </c>
      <c r="M8521" s="17" t="n">
        <v>531</v>
      </c>
      <c r="N8521" s="12" t="n">
        <v>0.001</v>
      </c>
      <c r="O8521" s="12" t="n">
        <v>0.1</v>
      </c>
      <c r="P8521" s="12" t="n">
        <v>53.1</v>
      </c>
      <c r="Q8521" s="26"/>
    </row>
    <row r="8522" ht="22.5" customHeight="1">
      <c r="A8522" s="32"/>
      <c r="B8522" s="34"/>
      <c r="C8522" s="13" t="n">
        <v>91467821</v>
      </c>
      <c r="D8522" s="13" t="s">
        <v>74</v>
      </c>
      <c r="E8522" s="14" t="s">
        <v>17</v>
      </c>
      <c r="F8522" s="13" t="s">
        <v>15</v>
      </c>
      <c r="G8522" s="21" t="n">
        <v>0.17</v>
      </c>
      <c r="H8522" s="14" t="n">
        <v>100</v>
      </c>
      <c r="I8522" s="21" t="n">
        <f>G8522*H8522*7</f>
        <v>119</v>
      </c>
      <c r="J8522" s="13" t="s">
        <v>126</v>
      </c>
      <c r="K8522" s="17" t="n">
        <v>804</v>
      </c>
      <c r="L8522" s="15" t="n">
        <v>136</v>
      </c>
      <c r="M8522" s="17" t="n">
        <v>3</v>
      </c>
      <c r="N8522" s="12" t="n">
        <v>0.004</v>
      </c>
      <c r="O8522" s="12" t="n">
        <v>0.17</v>
      </c>
      <c r="P8522" s="12" t="n">
        <v>0.51</v>
      </c>
      <c r="Q8522" s="23" t="n">
        <f>M8524/H8522</f>
        <v>1</v>
      </c>
    </row>
    <row r="8523" ht="22.5" customHeight="1">
      <c r="A8523" s="32"/>
      <c r="B8523" s="34"/>
      <c r="C8523" s="13"/>
      <c r="D8523" s="20"/>
      <c r="E8523" s="29"/>
      <c r="F8523" s="20"/>
      <c r="G8523" s="20"/>
      <c r="H8523" s="29"/>
      <c r="I8523" s="20"/>
      <c r="J8523" s="13" t="s">
        <v>127</v>
      </c>
      <c r="K8523" s="17" t="n">
        <v>31023</v>
      </c>
      <c r="L8523" s="15" t="n">
        <v>5936</v>
      </c>
      <c r="M8523" s="17" t="n">
        <v>50</v>
      </c>
      <c r="N8523" s="12" t="n">
        <v>0.001</v>
      </c>
      <c r="O8523" s="12" t="n">
        <v>0.17</v>
      </c>
      <c r="P8523" s="12" t="n">
        <v>8.5</v>
      </c>
      <c r="Q8523" s="26"/>
    </row>
    <row r="8524" ht="22.5" customHeight="1">
      <c r="A8524" s="32"/>
      <c r="B8524" s="34"/>
      <c r="C8524" s="13"/>
      <c r="D8524" s="20"/>
      <c r="E8524" s="29"/>
      <c r="F8524" s="20"/>
      <c r="G8524" s="20"/>
      <c r="H8524" s="29"/>
      <c r="I8524" s="20"/>
      <c r="J8524" s="13" t="s">
        <v>128</v>
      </c>
      <c r="K8524" s="17" t="n">
        <v>90305</v>
      </c>
      <c r="L8524" s="15" t="n">
        <v>16626</v>
      </c>
      <c r="M8524" s="17" t="n">
        <v>100</v>
      </c>
      <c r="N8524" s="12" t="n">
        <v>0.001</v>
      </c>
      <c r="O8524" s="12" t="n">
        <v>0.17</v>
      </c>
      <c r="P8524" s="12" t="n">
        <v>17</v>
      </c>
      <c r="Q8524" s="26"/>
    </row>
    <row r="8525" ht="22.5" customHeight="1">
      <c r="A8525" s="32"/>
      <c r="B8525" s="34"/>
      <c r="C8525" s="13" t="n">
        <v>10295313</v>
      </c>
      <c r="D8525" s="13" t="s">
        <v>92</v>
      </c>
      <c r="E8525" s="14" t="s">
        <v>14</v>
      </c>
      <c r="F8525" s="13" t="s">
        <v>15</v>
      </c>
      <c r="G8525" s="21" t="n">
        <v>3</v>
      </c>
      <c r="H8525" s="14" t="n">
        <v>100</v>
      </c>
      <c r="I8525" s="21" t="n">
        <f>G8525*H8525*7</f>
        <v>2100</v>
      </c>
      <c r="J8525" s="13" t="s">
        <v>126</v>
      </c>
      <c r="K8525" s="17" t="n">
        <v>0</v>
      </c>
      <c r="L8525" s="17" t="n">
        <v>0</v>
      </c>
      <c r="M8525" s="17" t="n">
        <v>0</v>
      </c>
      <c r="N8525" s="12" t="n">
        <v>0</v>
      </c>
      <c r="O8525" s="12" t="n">
        <v>0</v>
      </c>
      <c r="P8525" s="12" t="n">
        <v>0</v>
      </c>
      <c r="Q8525" s="23" t="n">
        <f>M8527/H8525</f>
        <v>0</v>
      </c>
    </row>
    <row r="8526" ht="22.5" customHeight="1">
      <c r="A8526" s="32"/>
      <c r="B8526" s="34"/>
      <c r="C8526" s="13"/>
      <c r="D8526" s="20"/>
      <c r="E8526" s="29"/>
      <c r="F8526" s="20"/>
      <c r="G8526" s="20"/>
      <c r="H8526" s="29"/>
      <c r="I8526" s="20"/>
      <c r="J8526" s="13" t="s">
        <v>127</v>
      </c>
      <c r="K8526" s="17" t="n">
        <v>190</v>
      </c>
      <c r="L8526" s="17" t="n">
        <v>0</v>
      </c>
      <c r="M8526" s="17" t="n">
        <v>0</v>
      </c>
      <c r="N8526" s="12" t="n">
        <v>0</v>
      </c>
      <c r="O8526" s="12" t="n">
        <v>0</v>
      </c>
      <c r="P8526" s="12" t="n">
        <v>0</v>
      </c>
      <c r="Q8526" s="26"/>
    </row>
    <row r="8527" ht="22.5" customHeight="1">
      <c r="A8527" s="32"/>
      <c r="B8527" s="34"/>
      <c r="C8527" s="13"/>
      <c r="D8527" s="20"/>
      <c r="E8527" s="29"/>
      <c r="F8527" s="20"/>
      <c r="G8527" s="20"/>
      <c r="H8527" s="29"/>
      <c r="I8527" s="20"/>
      <c r="J8527" s="13" t="s">
        <v>128</v>
      </c>
      <c r="K8527" s="17" t="n">
        <v>378</v>
      </c>
      <c r="L8527" s="17" t="n">
        <v>0</v>
      </c>
      <c r="M8527" s="17" t="n">
        <v>0</v>
      </c>
      <c r="N8527" s="12" t="n">
        <v>0</v>
      </c>
      <c r="O8527" s="12" t="n">
        <v>0</v>
      </c>
      <c r="P8527" s="12" t="n">
        <v>0</v>
      </c>
      <c r="Q8527" s="26"/>
    </row>
    <row r="8528" ht="22.5" customHeight="1">
      <c r="A8528" s="32"/>
      <c r="B8528" s="34"/>
      <c r="C8528" s="13" t="n">
        <v>91496145</v>
      </c>
      <c r="D8528" s="13" t="s">
        <v>74</v>
      </c>
      <c r="E8528" s="14" t="s">
        <v>71</v>
      </c>
      <c r="F8528" s="13" t="s">
        <v>15</v>
      </c>
      <c r="G8528" s="21" t="n">
        <v>0.14</v>
      </c>
      <c r="H8528" s="14" t="n">
        <v>50</v>
      </c>
      <c r="I8528" s="21" t="n">
        <f>G8528*H8528*7</f>
        <v>49</v>
      </c>
      <c r="J8528" s="13" t="s">
        <v>126</v>
      </c>
      <c r="K8528" s="17" t="n">
        <v>292</v>
      </c>
      <c r="L8528" s="17" t="n">
        <v>30</v>
      </c>
      <c r="M8528" s="17" t="n">
        <v>0</v>
      </c>
      <c r="N8528" s="12" t="n">
        <v>0</v>
      </c>
      <c r="O8528" s="12" t="n">
        <v>0</v>
      </c>
      <c r="P8528" s="12" t="n">
        <v>0</v>
      </c>
      <c r="Q8528" s="23" t="n">
        <f>M8530/H8528</f>
        <v>1</v>
      </c>
    </row>
    <row r="8529" ht="22.5" customHeight="1">
      <c r="A8529" s="32"/>
      <c r="B8529" s="34"/>
      <c r="C8529" s="13"/>
      <c r="D8529" s="20"/>
      <c r="E8529" s="29"/>
      <c r="F8529" s="20"/>
      <c r="G8529" s="20"/>
      <c r="H8529" s="29"/>
      <c r="I8529" s="20"/>
      <c r="J8529" s="13" t="s">
        <v>127</v>
      </c>
      <c r="K8529" s="17" t="n">
        <v>39316</v>
      </c>
      <c r="L8529" s="15" t="n">
        <v>11328</v>
      </c>
      <c r="M8529" s="17" t="n">
        <v>50</v>
      </c>
      <c r="N8529" s="12" t="n">
        <v>0.001</v>
      </c>
      <c r="O8529" s="12" t="n">
        <v>0.15</v>
      </c>
      <c r="P8529" s="12" t="n">
        <v>7.5</v>
      </c>
      <c r="Q8529" s="26"/>
    </row>
    <row r="8530" ht="22.5" customHeight="1">
      <c r="A8530" s="32"/>
      <c r="B8530" s="34"/>
      <c r="C8530" s="13"/>
      <c r="D8530" s="20"/>
      <c r="E8530" s="29"/>
      <c r="F8530" s="20"/>
      <c r="G8530" s="20"/>
      <c r="H8530" s="29"/>
      <c r="I8530" s="20"/>
      <c r="J8530" s="13" t="s">
        <v>128</v>
      </c>
      <c r="K8530" s="17" t="n">
        <v>70637</v>
      </c>
      <c r="L8530" s="15" t="n">
        <v>17242</v>
      </c>
      <c r="M8530" s="17" t="n">
        <v>50</v>
      </c>
      <c r="N8530" s="12" t="n">
        <v>0</v>
      </c>
      <c r="O8530" s="12" t="n">
        <v>0.15</v>
      </c>
      <c r="P8530" s="12" t="n">
        <v>7.5</v>
      </c>
      <c r="Q8530" s="26"/>
    </row>
    <row r="8531" ht="22.5" customHeight="1">
      <c r="A8531" s="32"/>
      <c r="B8531" s="34"/>
      <c r="C8531" s="13" t="n">
        <v>91496146</v>
      </c>
      <c r="D8531" s="13" t="s">
        <v>74</v>
      </c>
      <c r="E8531" s="14" t="s">
        <v>46</v>
      </c>
      <c r="F8531" s="13" t="s">
        <v>15</v>
      </c>
      <c r="G8531" s="21" t="n">
        <v>0.14</v>
      </c>
      <c r="H8531" s="14" t="n">
        <v>200</v>
      </c>
      <c r="I8531" s="21" t="n">
        <f>G8531*H8531*7</f>
        <v>196</v>
      </c>
      <c r="J8531" s="13" t="s">
        <v>126</v>
      </c>
      <c r="K8531" s="17" t="n">
        <v>201</v>
      </c>
      <c r="L8531" s="17" t="n">
        <v>42</v>
      </c>
      <c r="M8531" s="17" t="n">
        <v>1</v>
      </c>
      <c r="N8531" s="12" t="n">
        <v>0.003</v>
      </c>
      <c r="O8531" s="12" t="n">
        <v>0.14</v>
      </c>
      <c r="P8531" s="12" t="n">
        <v>0.14</v>
      </c>
      <c r="Q8531" s="23" t="n">
        <f>M8533/H8531</f>
        <v>1</v>
      </c>
    </row>
    <row r="8532" ht="22.5" customHeight="1">
      <c r="A8532" s="32"/>
      <c r="B8532" s="34"/>
      <c r="C8532" s="13"/>
      <c r="D8532" s="20"/>
      <c r="E8532" s="29"/>
      <c r="F8532" s="20"/>
      <c r="G8532" s="20"/>
      <c r="H8532" s="29"/>
      <c r="I8532" s="20"/>
      <c r="J8532" s="13" t="s">
        <v>127</v>
      </c>
      <c r="K8532" s="17" t="n">
        <v>24197</v>
      </c>
      <c r="L8532" s="15" t="n">
        <v>10435</v>
      </c>
      <c r="M8532" s="17" t="n">
        <v>200</v>
      </c>
      <c r="N8532" s="12" t="n">
        <v>0.003</v>
      </c>
      <c r="O8532" s="12" t="n">
        <v>0.14</v>
      </c>
      <c r="P8532" s="12" t="n">
        <v>28</v>
      </c>
      <c r="Q8532" s="26"/>
    </row>
    <row r="8533" ht="22.5" customHeight="1">
      <c r="A8533" s="32"/>
      <c r="B8533" s="34"/>
      <c r="C8533" s="13"/>
      <c r="D8533" s="20"/>
      <c r="E8533" s="29"/>
      <c r="F8533" s="20"/>
      <c r="G8533" s="20"/>
      <c r="H8533" s="29"/>
      <c r="I8533" s="20"/>
      <c r="J8533" s="13" t="s">
        <v>128</v>
      </c>
      <c r="K8533" s="17" t="n">
        <v>44581</v>
      </c>
      <c r="L8533" s="15" t="n">
        <v>17198</v>
      </c>
      <c r="M8533" s="17" t="n">
        <v>200</v>
      </c>
      <c r="N8533" s="12" t="n">
        <v>0.002</v>
      </c>
      <c r="O8533" s="12" t="n">
        <v>0.14</v>
      </c>
      <c r="P8533" s="12" t="n">
        <v>28</v>
      </c>
      <c r="Q8533" s="26"/>
    </row>
    <row r="8534" ht="22.5" customHeight="1">
      <c r="A8534" s="32"/>
      <c r="B8534" s="34"/>
      <c r="C8534" s="13" t="n">
        <v>91496147</v>
      </c>
      <c r="D8534" s="13" t="s">
        <v>74</v>
      </c>
      <c r="E8534" s="14" t="s">
        <v>11</v>
      </c>
      <c r="F8534" s="13" t="s">
        <v>15</v>
      </c>
      <c r="G8534" s="21" t="n">
        <v>0.14</v>
      </c>
      <c r="H8534" s="14" t="n">
        <v>150</v>
      </c>
      <c r="I8534" s="21" t="n">
        <f>G8534*H8534*7</f>
        <v>147</v>
      </c>
      <c r="J8534" s="13" t="s">
        <v>126</v>
      </c>
      <c r="K8534" s="17" t="n">
        <v>650</v>
      </c>
      <c r="L8534" s="15" t="n">
        <v>56</v>
      </c>
      <c r="M8534" s="17" t="n">
        <v>0</v>
      </c>
      <c r="N8534" s="12" t="n">
        <v>0</v>
      </c>
      <c r="O8534" s="12" t="n">
        <v>0</v>
      </c>
      <c r="P8534" s="12" t="n">
        <v>0</v>
      </c>
      <c r="Q8534" s="23" t="n">
        <f>M8536/H8534</f>
        <v>1</v>
      </c>
    </row>
    <row r="8535" ht="22.5" customHeight="1">
      <c r="A8535" s="32"/>
      <c r="B8535" s="34"/>
      <c r="C8535" s="13"/>
      <c r="D8535" s="20"/>
      <c r="E8535" s="29"/>
      <c r="F8535" s="20"/>
      <c r="G8535" s="20"/>
      <c r="H8535" s="29"/>
      <c r="I8535" s="20"/>
      <c r="J8535" s="13" t="s">
        <v>127</v>
      </c>
      <c r="K8535" s="17" t="n">
        <v>16403</v>
      </c>
      <c r="L8535" s="15" t="n">
        <v>3185</v>
      </c>
      <c r="M8535" s="17" t="n">
        <v>98</v>
      </c>
      <c r="N8535" s="12" t="n">
        <v>0.004</v>
      </c>
      <c r="O8535" s="12" t="n">
        <v>0.13</v>
      </c>
      <c r="P8535" s="12" t="n">
        <v>12.74</v>
      </c>
      <c r="Q8535" s="26"/>
    </row>
    <row r="8536" ht="22.5" customHeight="1">
      <c r="A8536" s="32"/>
      <c r="B8536" s="34"/>
      <c r="C8536" s="13"/>
      <c r="D8536" s="20"/>
      <c r="E8536" s="29"/>
      <c r="F8536" s="20"/>
      <c r="G8536" s="20"/>
      <c r="H8536" s="29"/>
      <c r="I8536" s="20"/>
      <c r="J8536" s="13" t="s">
        <v>128</v>
      </c>
      <c r="K8536" s="17" t="n">
        <v>69891</v>
      </c>
      <c r="L8536" s="15" t="n">
        <v>11760</v>
      </c>
      <c r="M8536" s="17" t="n">
        <v>150</v>
      </c>
      <c r="N8536" s="12" t="n">
        <v>0.002</v>
      </c>
      <c r="O8536" s="12" t="n">
        <v>0.13</v>
      </c>
      <c r="P8536" s="12" t="n">
        <v>19.5</v>
      </c>
      <c r="Q8536" s="26"/>
    </row>
    <row r="8537" ht="22.5" customHeight="1">
      <c r="A8537" s="32"/>
      <c r="B8537" s="34"/>
      <c r="C8537" s="13" t="n">
        <v>91496148</v>
      </c>
      <c r="D8537" s="13" t="s">
        <v>74</v>
      </c>
      <c r="E8537" s="14" t="s">
        <v>14</v>
      </c>
      <c r="F8537" s="13" t="s">
        <v>15</v>
      </c>
      <c r="G8537" s="21" t="n">
        <v>0.15</v>
      </c>
      <c r="H8537" s="14" t="n">
        <v>300</v>
      </c>
      <c r="I8537" s="21" t="n">
        <f>G8537*H8537*7</f>
        <v>315</v>
      </c>
      <c r="J8537" s="13" t="s">
        <v>126</v>
      </c>
      <c r="K8537" s="17" t="n">
        <v>32</v>
      </c>
      <c r="L8537" s="17" t="n">
        <v>3</v>
      </c>
      <c r="M8537" s="17" t="n">
        <v>0</v>
      </c>
      <c r="N8537" s="12" t="n">
        <v>0</v>
      </c>
      <c r="O8537" s="12" t="n">
        <v>0</v>
      </c>
      <c r="P8537" s="12" t="n">
        <v>0</v>
      </c>
      <c r="Q8537" s="23" t="n">
        <f>M8539/H8537</f>
        <v>1</v>
      </c>
    </row>
    <row r="8538" ht="22.5" customHeight="1">
      <c r="A8538" s="32"/>
      <c r="B8538" s="34"/>
      <c r="C8538" s="13"/>
      <c r="D8538" s="20"/>
      <c r="E8538" s="29"/>
      <c r="F8538" s="20"/>
      <c r="G8538" s="20"/>
      <c r="H8538" s="29"/>
      <c r="I8538" s="20"/>
      <c r="J8538" s="13" t="s">
        <v>127</v>
      </c>
      <c r="K8538" s="17" t="n">
        <v>41421</v>
      </c>
      <c r="L8538" s="15" t="n">
        <v>17024</v>
      </c>
      <c r="M8538" s="17" t="n">
        <v>261</v>
      </c>
      <c r="N8538" s="12" t="n">
        <v>0.002</v>
      </c>
      <c r="O8538" s="12" t="n">
        <v>0.15</v>
      </c>
      <c r="P8538" s="12" t="n">
        <v>39.15</v>
      </c>
      <c r="Q8538" s="26"/>
    </row>
    <row r="8539" ht="22.5" customHeight="1">
      <c r="A8539" s="32"/>
      <c r="B8539" s="34"/>
      <c r="C8539" s="13"/>
      <c r="D8539" s="20"/>
      <c r="E8539" s="29"/>
      <c r="F8539" s="20"/>
      <c r="G8539" s="20"/>
      <c r="H8539" s="29"/>
      <c r="I8539" s="20"/>
      <c r="J8539" s="13" t="s">
        <v>128</v>
      </c>
      <c r="K8539" s="17" t="n">
        <v>64280</v>
      </c>
      <c r="L8539" s="15" t="n">
        <v>24909</v>
      </c>
      <c r="M8539" s="17" t="n">
        <v>300</v>
      </c>
      <c r="N8539" s="12" t="n">
        <v>0.002</v>
      </c>
      <c r="O8539" s="12" t="n">
        <v>0.15</v>
      </c>
      <c r="P8539" s="12" t="n">
        <v>45</v>
      </c>
      <c r="Q8539" s="26"/>
    </row>
    <row r="8540" ht="22.5" customHeight="1">
      <c r="A8540" s="32"/>
      <c r="B8540" s="34"/>
      <c r="C8540" s="13" t="n">
        <v>10765365</v>
      </c>
      <c r="D8540" s="13" t="s">
        <v>75</v>
      </c>
      <c r="E8540" s="14" t="s">
        <v>71</v>
      </c>
      <c r="F8540" s="13" t="s">
        <v>15</v>
      </c>
      <c r="G8540" s="21" t="n">
        <v>0.19</v>
      </c>
      <c r="H8540" s="14" t="n">
        <v>100</v>
      </c>
      <c r="I8540" s="21" t="n">
        <f>G8540*H8540*7</f>
        <v>133</v>
      </c>
      <c r="J8540" s="13" t="s">
        <v>126</v>
      </c>
      <c r="K8540" s="17" t="n">
        <v>6883</v>
      </c>
      <c r="L8540" s="15" t="n">
        <v>66</v>
      </c>
      <c r="M8540" s="17" t="n">
        <v>2</v>
      </c>
      <c r="N8540" s="12" t="n">
        <v>0.006</v>
      </c>
      <c r="O8540" s="12" t="n">
        <v>0.2</v>
      </c>
      <c r="P8540" s="12" t="n">
        <v>0.4</v>
      </c>
      <c r="Q8540" s="23" t="n">
        <f>M8542/H8540</f>
        <v>1</v>
      </c>
    </row>
    <row r="8541" ht="22.5" customHeight="1">
      <c r="A8541" s="32"/>
      <c r="B8541" s="34"/>
      <c r="C8541" s="13"/>
      <c r="D8541" s="20"/>
      <c r="E8541" s="29"/>
      <c r="F8541" s="20"/>
      <c r="G8541" s="20"/>
      <c r="H8541" s="29"/>
      <c r="I8541" s="20"/>
      <c r="J8541" s="13" t="s">
        <v>127</v>
      </c>
      <c r="K8541" s="17" t="n">
        <v>64184</v>
      </c>
      <c r="L8541" s="15" t="n">
        <v>784</v>
      </c>
      <c r="M8541" s="17" t="n">
        <v>74</v>
      </c>
      <c r="N8541" s="12" t="n">
        <v>0.019</v>
      </c>
      <c r="O8541" s="12" t="n">
        <v>0.2</v>
      </c>
      <c r="P8541" s="12" t="n">
        <v>14.82</v>
      </c>
      <c r="Q8541" s="26"/>
      <c r="R8541" s="4" t="s">
        <v>216</v>
      </c>
    </row>
    <row r="8542" ht="22.5" customHeight="1">
      <c r="A8542" s="32"/>
      <c r="B8542" s="34"/>
      <c r="C8542" s="13"/>
      <c r="D8542" s="20"/>
      <c r="E8542" s="29"/>
      <c r="F8542" s="20"/>
      <c r="G8542" s="20"/>
      <c r="H8542" s="29"/>
      <c r="I8542" s="20"/>
      <c r="J8542" s="13" t="s">
        <v>128</v>
      </c>
      <c r="K8542" s="17" t="n">
        <v>169274</v>
      </c>
      <c r="L8542" s="15" t="n">
        <v>1769</v>
      </c>
      <c r="M8542" s="17" t="n">
        <v>100</v>
      </c>
      <c r="N8542" s="12" t="n">
        <v>0.011</v>
      </c>
      <c r="O8542" s="12" t="n">
        <v>0.2</v>
      </c>
      <c r="P8542" s="12" t="n">
        <v>20.01</v>
      </c>
      <c r="Q8542" s="26"/>
    </row>
    <row r="8543" ht="22.5" customHeight="1">
      <c r="A8543" s="32"/>
      <c r="B8543" s="34"/>
      <c r="C8543" s="13" t="n">
        <v>11079953</v>
      </c>
      <c r="D8543" s="13" t="s">
        <v>72</v>
      </c>
      <c r="E8543" s="14" t="s">
        <v>36</v>
      </c>
      <c r="F8543" s="13" t="s">
        <v>15</v>
      </c>
      <c r="G8543" s="21" t="n">
        <v>0.8</v>
      </c>
      <c r="H8543" s="14" t="n">
        <v>100</v>
      </c>
      <c r="I8543" s="21" t="n">
        <f>G8543*H8543*7</f>
        <v>560</v>
      </c>
      <c r="J8543" s="13" t="s">
        <v>126</v>
      </c>
      <c r="K8543" s="17" t="n">
        <v>0</v>
      </c>
      <c r="L8543" s="17" t="n">
        <v>0</v>
      </c>
      <c r="M8543" s="17" t="n">
        <v>0</v>
      </c>
      <c r="N8543" s="12" t="n">
        <v>0</v>
      </c>
      <c r="O8543" s="12" t="n">
        <v>0</v>
      </c>
      <c r="P8543" s="12" t="n">
        <v>0</v>
      </c>
      <c r="Q8543" s="23" t="n">
        <f>M8545/H8543</f>
        <v>0</v>
      </c>
    </row>
    <row r="8544" ht="22.5" customHeight="1">
      <c r="A8544" s="32"/>
      <c r="B8544" s="34"/>
      <c r="C8544" s="13"/>
      <c r="D8544" s="20"/>
      <c r="E8544" s="29"/>
      <c r="F8544" s="20"/>
      <c r="G8544" s="20"/>
      <c r="H8544" s="29"/>
      <c r="I8544" s="20"/>
      <c r="J8544" s="13" t="s">
        <v>127</v>
      </c>
      <c r="K8544" s="17" t="n">
        <v>13</v>
      </c>
      <c r="L8544" s="17" t="n">
        <v>0</v>
      </c>
      <c r="M8544" s="17" t="n">
        <v>0</v>
      </c>
      <c r="N8544" s="12" t="n">
        <v>0</v>
      </c>
      <c r="O8544" s="12" t="n">
        <v>0</v>
      </c>
      <c r="P8544" s="12" t="n">
        <v>0</v>
      </c>
      <c r="Q8544" s="26"/>
    </row>
    <row r="8545" ht="22.5" customHeight="1">
      <c r="A8545" s="32"/>
      <c r="B8545" s="34"/>
      <c r="C8545" s="13"/>
      <c r="D8545" s="20"/>
      <c r="E8545" s="29"/>
      <c r="F8545" s="20"/>
      <c r="G8545" s="20"/>
      <c r="H8545" s="29"/>
      <c r="I8545" s="20"/>
      <c r="J8545" s="13" t="s">
        <v>128</v>
      </c>
      <c r="K8545" s="17" t="n">
        <v>27</v>
      </c>
      <c r="L8545" s="17" t="n">
        <v>3</v>
      </c>
      <c r="M8545" s="17" t="n">
        <v>0</v>
      </c>
      <c r="N8545" s="12" t="n">
        <v>0</v>
      </c>
      <c r="O8545" s="12" t="n">
        <v>0</v>
      </c>
      <c r="P8545" s="12" t="n">
        <v>0</v>
      </c>
      <c r="Q8545" s="26"/>
    </row>
    <row r="8546" ht="22.5" customHeight="1">
      <c r="A8546" s="32"/>
      <c r="B8546" s="34"/>
      <c r="C8546" s="13" t="n">
        <v>11079265</v>
      </c>
      <c r="D8546" s="13" t="s">
        <v>101</v>
      </c>
      <c r="E8546" s="14" t="s">
        <v>11</v>
      </c>
      <c r="F8546" s="13" t="s">
        <v>30</v>
      </c>
      <c r="G8546" s="21" t="n">
        <v>0.3</v>
      </c>
      <c r="H8546" s="14" t="n">
        <v>100</v>
      </c>
      <c r="I8546" s="21" t="n">
        <f>G8546*H8546*7</f>
        <v>210</v>
      </c>
      <c r="J8546" s="13" t="s">
        <v>126</v>
      </c>
      <c r="K8546" s="17" t="n">
        <v>0</v>
      </c>
      <c r="L8546" s="17" t="n">
        <v>0</v>
      </c>
      <c r="M8546" s="17" t="n">
        <v>0</v>
      </c>
      <c r="N8546" s="12" t="n">
        <v>0</v>
      </c>
      <c r="O8546" s="12" t="n">
        <v>0</v>
      </c>
      <c r="P8546" s="12" t="n">
        <v>0</v>
      </c>
      <c r="Q8546" s="23" t="n">
        <f>M8548/H8546</f>
        <v>0</v>
      </c>
    </row>
    <row r="8547" ht="22.5" customHeight="1">
      <c r="A8547" s="32"/>
      <c r="B8547" s="34"/>
      <c r="C8547" s="13"/>
      <c r="D8547" s="20"/>
      <c r="E8547" s="29"/>
      <c r="F8547" s="20"/>
      <c r="G8547" s="20"/>
      <c r="H8547" s="29"/>
      <c r="I8547" s="20"/>
      <c r="J8547" s="13" t="s">
        <v>127</v>
      </c>
      <c r="K8547" s="17" t="n">
        <v>0</v>
      </c>
      <c r="L8547" s="17" t="n">
        <v>0</v>
      </c>
      <c r="M8547" s="17" t="n">
        <v>0</v>
      </c>
      <c r="N8547" s="12" t="n">
        <v>0</v>
      </c>
      <c r="O8547" s="12" t="n">
        <v>0</v>
      </c>
      <c r="P8547" s="12" t="n">
        <v>0</v>
      </c>
      <c r="Q8547" s="26"/>
    </row>
    <row r="8548" ht="22.5" customHeight="1">
      <c r="A8548" s="32"/>
      <c r="B8548" s="34"/>
      <c r="C8548" s="13"/>
      <c r="D8548" s="20"/>
      <c r="E8548" s="29"/>
      <c r="F8548" s="20"/>
      <c r="G8548" s="20"/>
      <c r="H8548" s="29"/>
      <c r="I8548" s="20"/>
      <c r="J8548" s="13" t="s">
        <v>128</v>
      </c>
      <c r="K8548" s="17" t="n">
        <v>419</v>
      </c>
      <c r="L8548" s="15" t="n">
        <v>17</v>
      </c>
      <c r="M8548" s="17" t="n">
        <v>0</v>
      </c>
      <c r="N8548" s="12" t="n">
        <v>0</v>
      </c>
      <c r="O8548" s="12" t="n">
        <v>0</v>
      </c>
      <c r="P8548" s="12" t="n">
        <v>0.09</v>
      </c>
      <c r="Q8548" s="26"/>
    </row>
    <row r="8549" ht="22.5" customHeight="1">
      <c r="A8549" s="32"/>
      <c r="B8549" s="34"/>
      <c r="C8549" s="13" t="n">
        <v>9535696</v>
      </c>
      <c r="D8549" s="13" t="s">
        <v>97</v>
      </c>
      <c r="E8549" s="14" t="s">
        <v>36</v>
      </c>
      <c r="F8549" s="13" t="s">
        <v>15</v>
      </c>
      <c r="G8549" s="21" t="n">
        <v>0.1</v>
      </c>
      <c r="H8549" s="14" t="n">
        <v>100</v>
      </c>
      <c r="I8549" s="21" t="n">
        <f>G8549*H8549*7</f>
        <v>70</v>
      </c>
      <c r="J8549" s="13" t="s">
        <v>126</v>
      </c>
      <c r="K8549" s="17" t="n">
        <v>538</v>
      </c>
      <c r="L8549" s="17" t="n">
        <v>2</v>
      </c>
      <c r="M8549" s="17" t="n">
        <v>0</v>
      </c>
      <c r="N8549" s="12" t="n">
        <v>0</v>
      </c>
      <c r="O8549" s="12" t="n">
        <v>0</v>
      </c>
      <c r="P8549" s="12" t="n">
        <v>0</v>
      </c>
      <c r="Q8549" s="23" t="n">
        <f>M8551/H8549</f>
        <v>0</v>
      </c>
    </row>
    <row r="8550" ht="22.5" customHeight="1">
      <c r="A8550" s="32"/>
      <c r="B8550" s="34"/>
      <c r="C8550" s="13"/>
      <c r="D8550" s="20"/>
      <c r="E8550" s="29"/>
      <c r="F8550" s="20"/>
      <c r="G8550" s="20"/>
      <c r="H8550" s="29"/>
      <c r="I8550" s="20"/>
      <c r="J8550" s="13" t="s">
        <v>127</v>
      </c>
      <c r="K8550" s="17" t="n">
        <v>6743</v>
      </c>
      <c r="L8550" s="15" t="n">
        <v>142</v>
      </c>
      <c r="M8550" s="17" t="n">
        <v>0</v>
      </c>
      <c r="N8550" s="12" t="n">
        <v>0</v>
      </c>
      <c r="O8550" s="12" t="n">
        <v>0</v>
      </c>
      <c r="P8550" s="12" t="n">
        <v>0</v>
      </c>
      <c r="Q8550" s="26"/>
    </row>
    <row r="8551" ht="22.5" customHeight="1">
      <c r="A8551" s="32"/>
      <c r="B8551" s="34"/>
      <c r="C8551" s="13"/>
      <c r="D8551" s="20"/>
      <c r="E8551" s="29"/>
      <c r="F8551" s="20"/>
      <c r="G8551" s="20"/>
      <c r="H8551" s="29"/>
      <c r="I8551" s="20"/>
      <c r="J8551" s="13" t="s">
        <v>128</v>
      </c>
      <c r="K8551" s="17" t="n">
        <v>17425</v>
      </c>
      <c r="L8551" s="15" t="n">
        <v>259</v>
      </c>
      <c r="M8551" s="17" t="n">
        <v>0</v>
      </c>
      <c r="N8551" s="12" t="n">
        <v>0</v>
      </c>
      <c r="O8551" s="12" t="n">
        <v>0</v>
      </c>
      <c r="P8551" s="12" t="n">
        <v>0</v>
      </c>
      <c r="Q8551" s="26"/>
    </row>
    <row r="8552" ht="22.5" customHeight="1">
      <c r="A8552" s="32"/>
      <c r="B8552" s="34"/>
      <c r="C8552" s="13" t="n">
        <v>11690181</v>
      </c>
      <c r="D8552" s="13" t="s">
        <v>76</v>
      </c>
      <c r="E8552" s="14" t="s">
        <v>14</v>
      </c>
      <c r="F8552" s="13" t="s">
        <v>15</v>
      </c>
      <c r="G8552" s="21" t="n">
        <v>0.45</v>
      </c>
      <c r="H8552" s="14" t="n">
        <v>100</v>
      </c>
      <c r="I8552" s="21" t="n">
        <f>G8552*H8552*7</f>
        <v>315</v>
      </c>
      <c r="J8552" s="13" t="s">
        <v>126</v>
      </c>
      <c r="K8552" s="17" t="n">
        <v>1010</v>
      </c>
      <c r="L8552" s="17" t="n">
        <v>7</v>
      </c>
      <c r="M8552" s="17" t="n">
        <v>0</v>
      </c>
      <c r="N8552" s="12" t="n">
        <v>0</v>
      </c>
      <c r="O8552" s="12" t="n">
        <v>0</v>
      </c>
      <c r="P8552" s="12" t="n">
        <v>0</v>
      </c>
      <c r="Q8552" s="23" t="n">
        <f>M8554/H8552</f>
        <v>1</v>
      </c>
    </row>
    <row r="8553" ht="22.5" customHeight="1">
      <c r="A8553" s="32"/>
      <c r="B8553" s="34"/>
      <c r="C8553" s="13"/>
      <c r="D8553" s="20"/>
      <c r="E8553" s="29"/>
      <c r="F8553" s="20"/>
      <c r="G8553" s="20"/>
      <c r="H8553" s="29"/>
      <c r="I8553" s="20"/>
      <c r="J8553" s="13" t="s">
        <v>127</v>
      </c>
      <c r="K8553" s="17" t="n">
        <v>29981</v>
      </c>
      <c r="L8553" s="15" t="n">
        <v>1036</v>
      </c>
      <c r="M8553" s="17" t="n">
        <v>100</v>
      </c>
      <c r="N8553" s="12" t="n">
        <v>0.042</v>
      </c>
      <c r="O8553" s="12" t="n">
        <v>0.44</v>
      </c>
      <c r="P8553" s="12" t="n">
        <v>44</v>
      </c>
      <c r="Q8553" s="26"/>
    </row>
    <row r="8554" ht="22.5" customHeight="1">
      <c r="A8554" s="32"/>
      <c r="B8554" s="34"/>
      <c r="C8554" s="13"/>
      <c r="D8554" s="20"/>
      <c r="E8554" s="29"/>
      <c r="F8554" s="20"/>
      <c r="G8554" s="20"/>
      <c r="H8554" s="29"/>
      <c r="I8554" s="20"/>
      <c r="J8554" s="13" t="s">
        <v>128</v>
      </c>
      <c r="K8554" s="17" t="n">
        <v>90672</v>
      </c>
      <c r="L8554" s="15" t="n">
        <v>3195</v>
      </c>
      <c r="M8554" s="17" t="n">
        <v>100</v>
      </c>
      <c r="N8554" s="12" t="n">
        <v>0.014</v>
      </c>
      <c r="O8554" s="12" t="n">
        <v>0.44</v>
      </c>
      <c r="P8554" s="12" t="n">
        <v>44</v>
      </c>
      <c r="Q8554" s="26"/>
    </row>
    <row r="8555" ht="22.5" customHeight="1">
      <c r="A8555" s="32"/>
      <c r="B8555" s="34"/>
      <c r="C8555" s="13" t="n">
        <v>11836152</v>
      </c>
      <c r="D8555" s="13" t="s">
        <v>73</v>
      </c>
      <c r="E8555" s="14" t="s">
        <v>36</v>
      </c>
      <c r="F8555" s="13" t="s">
        <v>15</v>
      </c>
      <c r="G8555" s="21" t="n">
        <v>0.09</v>
      </c>
      <c r="H8555" s="14" t="n">
        <v>100</v>
      </c>
      <c r="I8555" s="21" t="n">
        <f>G8555*H8555*7</f>
        <v>63</v>
      </c>
      <c r="J8555" s="13" t="s">
        <v>126</v>
      </c>
      <c r="K8555" s="17" t="n">
        <v>108</v>
      </c>
      <c r="L8555" s="15" t="n">
        <v>10</v>
      </c>
      <c r="M8555" s="17" t="n">
        <v>0</v>
      </c>
      <c r="N8555" s="12" t="n">
        <v>0</v>
      </c>
      <c r="O8555" s="12" t="n">
        <v>0</v>
      </c>
      <c r="P8555" s="12" t="n">
        <v>0</v>
      </c>
      <c r="Q8555" s="23" t="n">
        <f>M8557/H8555</f>
        <v>0</v>
      </c>
    </row>
    <row r="8556" ht="22.5" customHeight="1">
      <c r="A8556" s="32"/>
      <c r="B8556" s="34"/>
      <c r="C8556" s="13"/>
      <c r="D8556" s="20"/>
      <c r="E8556" s="29"/>
      <c r="F8556" s="20"/>
      <c r="G8556" s="20"/>
      <c r="H8556" s="29"/>
      <c r="I8556" s="20"/>
      <c r="J8556" s="13" t="s">
        <v>127</v>
      </c>
      <c r="K8556" s="17" t="n">
        <v>1000</v>
      </c>
      <c r="L8556" s="15" t="n">
        <v>140</v>
      </c>
      <c r="M8556" s="17" t="n">
        <v>0</v>
      </c>
      <c r="N8556" s="12" t="n">
        <v>0</v>
      </c>
      <c r="O8556" s="12" t="n">
        <v>0</v>
      </c>
      <c r="P8556" s="12" t="n">
        <v>0</v>
      </c>
      <c r="Q8556" s="26"/>
    </row>
    <row r="8557" ht="22.5" customHeight="1">
      <c r="A8557" s="32"/>
      <c r="B8557" s="34"/>
      <c r="C8557" s="13"/>
      <c r="D8557" s="20"/>
      <c r="E8557" s="29"/>
      <c r="F8557" s="20"/>
      <c r="G8557" s="20"/>
      <c r="H8557" s="29"/>
      <c r="I8557" s="20"/>
      <c r="J8557" s="13" t="s">
        <v>128</v>
      </c>
      <c r="K8557" s="17" t="n">
        <v>2013</v>
      </c>
      <c r="L8557" s="15" t="n">
        <v>268</v>
      </c>
      <c r="M8557" s="17" t="n">
        <v>0</v>
      </c>
      <c r="N8557" s="12" t="n">
        <v>0</v>
      </c>
      <c r="O8557" s="12" t="n">
        <v>0</v>
      </c>
      <c r="P8557" s="12" t="n">
        <v>0</v>
      </c>
      <c r="Q8557" s="26"/>
    </row>
    <row r="8558" ht="22.5" customHeight="1">
      <c r="A8558" s="32"/>
      <c r="B8558" s="34"/>
      <c r="C8558" s="13" t="n">
        <v>11862336</v>
      </c>
      <c r="D8558" s="13" t="s">
        <v>69</v>
      </c>
      <c r="E8558" s="14" t="s">
        <v>42</v>
      </c>
      <c r="F8558" s="13" t="s">
        <v>15</v>
      </c>
      <c r="G8558" s="21" t="n">
        <v>0.1</v>
      </c>
      <c r="H8558" s="14" t="n">
        <v>100</v>
      </c>
      <c r="I8558" s="21" t="n">
        <f>G8558*H8558*7</f>
        <v>70</v>
      </c>
      <c r="J8558" s="13" t="s">
        <v>126</v>
      </c>
      <c r="K8558" s="17" t="n">
        <v>7</v>
      </c>
      <c r="L8558" s="17" t="n">
        <v>2</v>
      </c>
      <c r="M8558" s="17" t="n">
        <v>0</v>
      </c>
      <c r="N8558" s="12" t="n">
        <v>0</v>
      </c>
      <c r="O8558" s="12" t="n">
        <v>0</v>
      </c>
      <c r="P8558" s="12" t="n">
        <v>0</v>
      </c>
      <c r="Q8558" s="23" t="n">
        <f>M8560/H8558</f>
        <v>0</v>
      </c>
    </row>
    <row r="8559" ht="22.5" customHeight="1">
      <c r="A8559" s="32"/>
      <c r="B8559" s="34"/>
      <c r="C8559" s="13"/>
      <c r="D8559" s="20"/>
      <c r="E8559" s="29"/>
      <c r="F8559" s="20"/>
      <c r="G8559" s="20"/>
      <c r="H8559" s="29"/>
      <c r="I8559" s="20"/>
      <c r="J8559" s="13" t="s">
        <v>127</v>
      </c>
      <c r="K8559" s="17" t="n">
        <v>361</v>
      </c>
      <c r="L8559" s="15" t="n">
        <v>140</v>
      </c>
      <c r="M8559" s="17" t="n">
        <v>0</v>
      </c>
      <c r="N8559" s="12" t="n">
        <v>0</v>
      </c>
      <c r="O8559" s="12" t="n">
        <v>0</v>
      </c>
      <c r="P8559" s="12" t="n">
        <v>0</v>
      </c>
      <c r="Q8559" s="26"/>
    </row>
    <row r="8560" ht="22.5" customHeight="1">
      <c r="A8560" s="32"/>
      <c r="B8560" s="34"/>
      <c r="C8560" s="13"/>
      <c r="D8560" s="20"/>
      <c r="E8560" s="29"/>
      <c r="F8560" s="20"/>
      <c r="G8560" s="20"/>
      <c r="H8560" s="29"/>
      <c r="I8560" s="20"/>
      <c r="J8560" s="13" t="s">
        <v>128</v>
      </c>
      <c r="K8560" s="17" t="n">
        <v>621</v>
      </c>
      <c r="L8560" s="15" t="n">
        <v>199</v>
      </c>
      <c r="M8560" s="17" t="n">
        <v>0</v>
      </c>
      <c r="N8560" s="12" t="n">
        <v>0</v>
      </c>
      <c r="O8560" s="12" t="n">
        <v>0</v>
      </c>
      <c r="P8560" s="12" t="n">
        <v>0</v>
      </c>
      <c r="Q8560" s="26"/>
    </row>
    <row r="8561" ht="22.5" customHeight="1">
      <c r="A8561" s="32"/>
      <c r="B8561" s="51" t="s">
        <v>138</v>
      </c>
      <c r="C8561" s="13" t="n">
        <v>6395488</v>
      </c>
      <c r="D8561" s="13" t="s">
        <v>39</v>
      </c>
      <c r="E8561" s="14" t="s">
        <v>14</v>
      </c>
      <c r="F8561" s="13" t="s">
        <v>15</v>
      </c>
      <c r="G8561" s="21" t="n">
        <v>0.3</v>
      </c>
      <c r="H8561" s="13" t="n">
        <v>200</v>
      </c>
      <c r="I8561" s="21" t="n">
        <f>G8561*H8561*7</f>
        <v>420</v>
      </c>
      <c r="J8561" s="13" t="s">
        <v>126</v>
      </c>
      <c r="K8561" s="15" t="n">
        <v>27</v>
      </c>
      <c r="L8561" s="15" t="n">
        <v>9</v>
      </c>
      <c r="M8561" s="16" t="n">
        <v>0</v>
      </c>
      <c r="N8561" s="12" t="n">
        <v>0</v>
      </c>
      <c r="O8561" s="12" t="n">
        <v>0</v>
      </c>
      <c r="P8561" s="12" t="n">
        <v>0</v>
      </c>
      <c r="Q8561" s="23" t="n">
        <f>M8563/H8561</f>
        <v>1</v>
      </c>
    </row>
    <row r="8562" ht="22.5" customHeight="1">
      <c r="A8562" s="32"/>
      <c r="B8562" s="20"/>
      <c r="C8562" s="13"/>
      <c r="D8562" s="20"/>
      <c r="E8562" s="29"/>
      <c r="F8562" s="20"/>
      <c r="G8562" s="20"/>
      <c r="H8562" s="20"/>
      <c r="I8562" s="20"/>
      <c r="J8562" s="13" t="s">
        <v>127</v>
      </c>
      <c r="K8562" s="15" t="n">
        <v>52022</v>
      </c>
      <c r="L8562" s="15" t="n">
        <v>21795</v>
      </c>
      <c r="M8562" s="11" t="n">
        <v>200</v>
      </c>
      <c r="N8562" s="12" t="n">
        <v>0.003</v>
      </c>
      <c r="O8562" s="12" t="n">
        <v>0.3</v>
      </c>
      <c r="P8562" s="12" t="n">
        <v>60</v>
      </c>
      <c r="Q8562" s="26"/>
    </row>
    <row r="8563" ht="22.5" customHeight="1">
      <c r="A8563" s="32"/>
      <c r="B8563" s="20"/>
      <c r="C8563" s="13"/>
      <c r="D8563" s="20"/>
      <c r="E8563" s="29"/>
      <c r="F8563" s="20"/>
      <c r="G8563" s="20"/>
      <c r="H8563" s="20"/>
      <c r="I8563" s="20"/>
      <c r="J8563" s="13" t="s">
        <v>128</v>
      </c>
      <c r="K8563" s="15" t="n">
        <v>56266</v>
      </c>
      <c r="L8563" s="15" t="n">
        <v>22895</v>
      </c>
      <c r="M8563" s="11" t="n">
        <v>200</v>
      </c>
      <c r="N8563" s="12" t="n">
        <v>0.003</v>
      </c>
      <c r="O8563" s="12" t="n">
        <v>0.3</v>
      </c>
      <c r="P8563" s="12" t="n">
        <v>60</v>
      </c>
      <c r="Q8563" s="26"/>
    </row>
    <row r="8564" ht="22.5" customHeight="1">
      <c r="A8564" s="32"/>
      <c r="B8564" s="20"/>
      <c r="C8564" s="13" t="n">
        <v>8291713</v>
      </c>
      <c r="D8564" s="13" t="s">
        <v>40</v>
      </c>
      <c r="E8564" s="14" t="s">
        <v>14</v>
      </c>
      <c r="F8564" s="13" t="s">
        <v>15</v>
      </c>
      <c r="G8564" s="21" t="n">
        <v>0.14</v>
      </c>
      <c r="H8564" s="13" t="n">
        <v>2000</v>
      </c>
      <c r="I8564" s="21" t="n">
        <f>G8564*H8564*7</f>
        <v>1960</v>
      </c>
      <c r="J8564" s="13" t="s">
        <v>126</v>
      </c>
      <c r="K8564" s="15" t="n">
        <v>122</v>
      </c>
      <c r="L8564" s="15" t="n">
        <v>19</v>
      </c>
      <c r="M8564" s="16" t="n">
        <v>5</v>
      </c>
      <c r="N8564" s="12" t="n">
        <v>0.037</v>
      </c>
      <c r="O8564" s="12" t="n">
        <v>0.14</v>
      </c>
      <c r="P8564" s="12" t="n">
        <v>0.7</v>
      </c>
      <c r="Q8564" s="23" t="n">
        <f>M8566/H8564</f>
        <v>0.75</v>
      </c>
    </row>
    <row r="8565" ht="22.5" customHeight="1">
      <c r="A8565" s="32"/>
      <c r="B8565" s="20"/>
      <c r="C8565" s="13"/>
      <c r="D8565" s="20"/>
      <c r="E8565" s="29"/>
      <c r="F8565" s="20"/>
      <c r="G8565" s="20"/>
      <c r="H8565" s="20"/>
      <c r="I8565" s="20"/>
      <c r="J8565" s="13" t="s">
        <v>127</v>
      </c>
      <c r="K8565" s="15" t="n">
        <v>37157</v>
      </c>
      <c r="L8565" s="15" t="n">
        <v>12215</v>
      </c>
      <c r="M8565" s="15" t="n">
        <v>534</v>
      </c>
      <c r="N8565" s="12" t="n">
        <v>0.006</v>
      </c>
      <c r="O8565" s="12" t="n">
        <v>0.14</v>
      </c>
      <c r="P8565" s="12" t="n">
        <v>74.76</v>
      </c>
      <c r="Q8565" s="26"/>
    </row>
    <row r="8566" ht="22.5" customHeight="1">
      <c r="A8566" s="32"/>
      <c r="B8566" s="20"/>
      <c r="C8566" s="13"/>
      <c r="D8566" s="20"/>
      <c r="E8566" s="29"/>
      <c r="F8566" s="20"/>
      <c r="G8566" s="20"/>
      <c r="H8566" s="20"/>
      <c r="I8566" s="20"/>
      <c r="J8566" s="13" t="s">
        <v>128</v>
      </c>
      <c r="K8566" s="15" t="n">
        <v>104895</v>
      </c>
      <c r="L8566" s="15" t="n">
        <v>35745</v>
      </c>
      <c r="M8566" s="15" t="n">
        <v>1500</v>
      </c>
      <c r="N8566" s="12" t="n">
        <v>0.006</v>
      </c>
      <c r="O8566" s="12" t="n">
        <v>0.14</v>
      </c>
      <c r="P8566" s="12" t="n">
        <v>210</v>
      </c>
      <c r="Q8566" s="26"/>
    </row>
    <row r="8567" ht="22.5" customHeight="1">
      <c r="A8567" s="32"/>
      <c r="B8567" s="20"/>
      <c r="C8567" s="13" t="n">
        <v>8566541</v>
      </c>
      <c r="D8567" s="13" t="s">
        <v>79</v>
      </c>
      <c r="E8567" s="14" t="s">
        <v>14</v>
      </c>
      <c r="F8567" s="13" t="s">
        <v>26</v>
      </c>
      <c r="G8567" s="21" t="n">
        <v>0.13</v>
      </c>
      <c r="H8567" s="13" t="n">
        <v>500</v>
      </c>
      <c r="I8567" s="21" t="n">
        <f>G8567*H8567*7</f>
        <v>455</v>
      </c>
      <c r="J8567" s="13" t="s">
        <v>126</v>
      </c>
      <c r="K8567" s="15" t="s">
        <v>139</v>
      </c>
      <c r="L8567" s="15"/>
      <c r="M8567" s="16"/>
      <c r="N8567" s="12"/>
      <c r="O8567" s="12"/>
      <c r="P8567" s="12"/>
      <c r="Q8567" s="23" t="n">
        <f>M8569/H8567</f>
        <v>0.128</v>
      </c>
    </row>
    <row r="8568" ht="22.5" customHeight="1">
      <c r="A8568" s="32"/>
      <c r="B8568" s="20"/>
      <c r="C8568" s="13"/>
      <c r="D8568" s="20"/>
      <c r="E8568" s="29"/>
      <c r="F8568" s="20"/>
      <c r="G8568" s="20"/>
      <c r="H8568" s="20"/>
      <c r="I8568" s="20"/>
      <c r="J8568" s="13" t="s">
        <v>127</v>
      </c>
      <c r="K8568" s="15" t="n">
        <v>14173</v>
      </c>
      <c r="L8568" s="15" t="n">
        <v>274</v>
      </c>
      <c r="M8568" s="16" t="n">
        <v>44</v>
      </c>
      <c r="N8568" s="12" t="n">
        <v>0</v>
      </c>
      <c r="O8568" s="12" t="n">
        <v>0.02</v>
      </c>
      <c r="P8568" s="12" t="n">
        <v>0.67</v>
      </c>
      <c r="Q8568" s="26"/>
    </row>
    <row r="8569" ht="22.5" customHeight="1">
      <c r="A8569" s="32"/>
      <c r="B8569" s="20"/>
      <c r="C8569" s="13"/>
      <c r="D8569" s="20"/>
      <c r="E8569" s="29"/>
      <c r="F8569" s="20"/>
      <c r="G8569" s="20"/>
      <c r="H8569" s="20"/>
      <c r="I8569" s="20"/>
      <c r="J8569" s="13" t="s">
        <v>128</v>
      </c>
      <c r="K8569" s="15" t="n">
        <v>72755</v>
      </c>
      <c r="L8569" s="15" t="n">
        <v>468</v>
      </c>
      <c r="M8569" s="15" t="n">
        <v>64</v>
      </c>
      <c r="N8569" s="12" t="n">
        <v>0.01</v>
      </c>
      <c r="O8569" s="12" t="n">
        <v>0.06</v>
      </c>
      <c r="P8569" s="12" t="n">
        <v>3.63</v>
      </c>
      <c r="Q8569" s="26"/>
    </row>
    <row r="8570" ht="22.5" customHeight="1">
      <c r="A8570" s="32"/>
      <c r="B8570" s="20"/>
      <c r="C8570" s="13" t="n">
        <v>8566084</v>
      </c>
      <c r="D8570" s="13" t="s">
        <v>80</v>
      </c>
      <c r="E8570" s="14" t="s">
        <v>42</v>
      </c>
      <c r="F8570" s="13" t="s">
        <v>15</v>
      </c>
      <c r="G8570" s="21" t="n">
        <v>0.12</v>
      </c>
      <c r="H8570" s="13" t="n">
        <v>100</v>
      </c>
      <c r="I8570" s="21" t="n">
        <f>G8570*H8570*7</f>
        <v>84</v>
      </c>
      <c r="J8570" s="13" t="s">
        <v>126</v>
      </c>
      <c r="K8570" s="15" t="n">
        <v>1093</v>
      </c>
      <c r="L8570" s="15" t="n">
        <v>221</v>
      </c>
      <c r="M8570" s="16" t="n">
        <v>8</v>
      </c>
      <c r="N8570" s="12" t="n">
        <v>0.004</v>
      </c>
      <c r="O8570" s="12" t="n">
        <v>0.12</v>
      </c>
      <c r="P8570" s="12" t="n">
        <v>0.96</v>
      </c>
      <c r="Q8570" s="23" t="n">
        <f>M8572/H8570</f>
        <v>1</v>
      </c>
    </row>
    <row r="8571" ht="22.5" customHeight="1">
      <c r="A8571" s="32"/>
      <c r="B8571" s="20"/>
      <c r="C8571" s="13"/>
      <c r="D8571" s="20"/>
      <c r="E8571" s="29"/>
      <c r="F8571" s="20"/>
      <c r="G8571" s="20"/>
      <c r="H8571" s="20"/>
      <c r="I8571" s="20"/>
      <c r="J8571" s="13" t="s">
        <v>127</v>
      </c>
      <c r="K8571" s="15" t="n">
        <v>35575</v>
      </c>
      <c r="L8571" s="15" t="n">
        <v>6058</v>
      </c>
      <c r="M8571" s="16" t="n">
        <v>83</v>
      </c>
      <c r="N8571" s="12" t="n">
        <v>0.002</v>
      </c>
      <c r="O8571" s="12" t="n">
        <v>0.12</v>
      </c>
      <c r="P8571" s="12" t="n">
        <v>9.96</v>
      </c>
      <c r="Q8571" s="26"/>
    </row>
    <row r="8572" ht="22.5" customHeight="1">
      <c r="A8572" s="32"/>
      <c r="B8572" s="20"/>
      <c r="C8572" s="13"/>
      <c r="D8572" s="20"/>
      <c r="E8572" s="29"/>
      <c r="F8572" s="20"/>
      <c r="G8572" s="20"/>
      <c r="H8572" s="20"/>
      <c r="I8572" s="20"/>
      <c r="J8572" s="13" t="s">
        <v>128</v>
      </c>
      <c r="K8572" s="15" t="n">
        <v>77773</v>
      </c>
      <c r="L8572" s="15" t="n">
        <v>12227</v>
      </c>
      <c r="M8572" s="16" t="n">
        <v>100</v>
      </c>
      <c r="N8572" s="12" t="n">
        <v>0.001</v>
      </c>
      <c r="O8572" s="12" t="n">
        <v>0.12</v>
      </c>
      <c r="P8572" s="12" t="n">
        <v>12</v>
      </c>
      <c r="Q8572" s="26"/>
    </row>
    <row r="8573" ht="22.5" customHeight="1">
      <c r="A8573" s="32"/>
      <c r="B8573" s="20"/>
      <c r="C8573" s="13" t="n">
        <v>2937658</v>
      </c>
      <c r="D8573" s="13" t="s">
        <v>81</v>
      </c>
      <c r="E8573" s="14" t="s">
        <v>14</v>
      </c>
      <c r="F8573" s="13" t="s">
        <v>15</v>
      </c>
      <c r="G8573" s="21" t="n">
        <v>0.15</v>
      </c>
      <c r="H8573" s="13" t="n">
        <v>100</v>
      </c>
      <c r="I8573" s="21" t="n">
        <f>G8573*H8573*7</f>
        <v>105</v>
      </c>
      <c r="J8573" s="13" t="s">
        <v>126</v>
      </c>
      <c r="K8573" s="15" t="s">
        <v>139</v>
      </c>
      <c r="L8573" s="15"/>
      <c r="M8573" s="16"/>
      <c r="N8573" s="12"/>
      <c r="O8573" s="12"/>
      <c r="P8573" s="12"/>
      <c r="Q8573" s="23" t="n">
        <f>M8575/H8573</f>
        <v>1</v>
      </c>
    </row>
    <row r="8574" ht="22.5" customHeight="1">
      <c r="A8574" s="32"/>
      <c r="B8574" s="20"/>
      <c r="C8574" s="13"/>
      <c r="D8574" s="20"/>
      <c r="E8574" s="29"/>
      <c r="F8574" s="20"/>
      <c r="G8574" s="20"/>
      <c r="H8574" s="20"/>
      <c r="I8574" s="20"/>
      <c r="J8574" s="13" t="s">
        <v>127</v>
      </c>
      <c r="K8574" s="15" t="n">
        <v>5450</v>
      </c>
      <c r="L8574" s="15" t="n">
        <v>2607</v>
      </c>
      <c r="M8574" s="16" t="n">
        <v>100</v>
      </c>
      <c r="N8574" s="12" t="n">
        <v>0.005</v>
      </c>
      <c r="O8574" s="12" t="n">
        <v>0.123</v>
      </c>
      <c r="P8574" s="12" t="n">
        <v>12.3</v>
      </c>
      <c r="Q8574" s="26"/>
    </row>
    <row r="8575" ht="22.5" customHeight="1">
      <c r="A8575" s="32"/>
      <c r="B8575" s="20"/>
      <c r="C8575" s="13"/>
      <c r="D8575" s="20"/>
      <c r="E8575" s="29"/>
      <c r="F8575" s="20"/>
      <c r="G8575" s="20"/>
      <c r="H8575" s="20"/>
      <c r="I8575" s="20"/>
      <c r="J8575" s="13" t="s">
        <v>128</v>
      </c>
      <c r="K8575" s="15" t="n">
        <v>5464</v>
      </c>
      <c r="L8575" s="15" t="n">
        <v>2617</v>
      </c>
      <c r="M8575" s="16" t="n">
        <v>100</v>
      </c>
      <c r="N8575" s="12" t="n">
        <v>0.005</v>
      </c>
      <c r="O8575" s="12" t="n">
        <v>0.123</v>
      </c>
      <c r="P8575" s="12" t="n">
        <v>12.3</v>
      </c>
      <c r="Q8575" s="26"/>
    </row>
    <row r="8576" ht="22.5" customHeight="1">
      <c r="A8576" s="32"/>
      <c r="B8576" s="20"/>
      <c r="C8576" s="13" t="n">
        <v>8942077</v>
      </c>
      <c r="D8576" s="13" t="s">
        <v>104</v>
      </c>
      <c r="E8576" s="14" t="s">
        <v>71</v>
      </c>
      <c r="F8576" s="13" t="s">
        <v>15</v>
      </c>
      <c r="G8576" s="21" t="n">
        <v>0.15</v>
      </c>
      <c r="H8576" s="13" t="n">
        <v>200</v>
      </c>
      <c r="I8576" s="21" t="n">
        <f>G8576*H8576*7</f>
        <v>210</v>
      </c>
      <c r="J8576" s="13" t="s">
        <v>126</v>
      </c>
      <c r="K8576" s="15" t="n">
        <v>2119</v>
      </c>
      <c r="L8576" s="15" t="n">
        <v>39</v>
      </c>
      <c r="M8576" s="16" t="n">
        <v>3</v>
      </c>
      <c r="N8576" s="12" t="n">
        <v>0.015</v>
      </c>
      <c r="O8576" s="12" t="n">
        <v>0.2</v>
      </c>
      <c r="P8576" s="12" t="n">
        <v>0.6</v>
      </c>
      <c r="Q8576" s="23" t="n">
        <f>M8578/H8576</f>
        <v>0.08</v>
      </c>
    </row>
    <row r="8577" ht="22.5" customHeight="1">
      <c r="A8577" s="32"/>
      <c r="B8577" s="20"/>
      <c r="C8577" s="13"/>
      <c r="D8577" s="20"/>
      <c r="E8577" s="29"/>
      <c r="F8577" s="20"/>
      <c r="G8577" s="20"/>
      <c r="H8577" s="20"/>
      <c r="I8577" s="20"/>
      <c r="J8577" s="13" t="s">
        <v>127</v>
      </c>
      <c r="K8577" s="15" t="n">
        <v>28832</v>
      </c>
      <c r="L8577" s="15" t="n">
        <v>697</v>
      </c>
      <c r="M8577" s="16" t="n">
        <v>9</v>
      </c>
      <c r="N8577" s="12" t="n">
        <v>0.003</v>
      </c>
      <c r="O8577" s="12" t="n">
        <v>0.2</v>
      </c>
      <c r="P8577" s="12" t="n">
        <v>1.8</v>
      </c>
      <c r="Q8577" s="26"/>
    </row>
    <row r="8578" ht="22.5" customHeight="1">
      <c r="A8578" s="32"/>
      <c r="B8578" s="20"/>
      <c r="C8578" s="13"/>
      <c r="D8578" s="20"/>
      <c r="E8578" s="29"/>
      <c r="F8578" s="20"/>
      <c r="G8578" s="20"/>
      <c r="H8578" s="20"/>
      <c r="I8578" s="20"/>
      <c r="J8578" s="13" t="s">
        <v>128</v>
      </c>
      <c r="K8578" s="15" t="n">
        <v>59643</v>
      </c>
      <c r="L8578" s="15" t="n">
        <v>1382</v>
      </c>
      <c r="M8578" s="16" t="n">
        <v>16</v>
      </c>
      <c r="N8578" s="12" t="n">
        <v>0.002</v>
      </c>
      <c r="O8578" s="12" t="n">
        <v>0.2</v>
      </c>
      <c r="P8578" s="12" t="n">
        <v>3.2</v>
      </c>
      <c r="Q8578" s="26"/>
    </row>
    <row r="8579" ht="22.5" customHeight="1">
      <c r="A8579" s="32"/>
      <c r="B8579" s="20"/>
      <c r="C8579" s="13" t="n">
        <v>6706444</v>
      </c>
      <c r="D8579" s="13" t="s">
        <v>82</v>
      </c>
      <c r="E8579" s="14" t="s">
        <v>83</v>
      </c>
      <c r="F8579" s="13" t="s">
        <v>12</v>
      </c>
      <c r="G8579" s="21" t="n">
        <v>0.5</v>
      </c>
      <c r="H8579" s="13" t="n">
        <v>100</v>
      </c>
      <c r="I8579" s="21" t="n">
        <f>G8579*H8579*7</f>
        <v>350</v>
      </c>
      <c r="J8579" s="13" t="s">
        <v>126</v>
      </c>
      <c r="K8579" s="15" t="s">
        <v>139</v>
      </c>
      <c r="L8579" s="15"/>
      <c r="M8579" s="16"/>
      <c r="N8579" s="12"/>
      <c r="O8579" s="12"/>
      <c r="P8579" s="12"/>
      <c r="Q8579" s="23" t="n">
        <f>M8581/H8579</f>
        <v>0.09</v>
      </c>
    </row>
    <row r="8580" ht="22.5" customHeight="1">
      <c r="A8580" s="32"/>
      <c r="B8580" s="20"/>
      <c r="C8580" s="13"/>
      <c r="D8580" s="20"/>
      <c r="E8580" s="29"/>
      <c r="F8580" s="20"/>
      <c r="G8580" s="20"/>
      <c r="H8580" s="20"/>
      <c r="I8580" s="20"/>
      <c r="J8580" s="13" t="s">
        <v>127</v>
      </c>
      <c r="K8580" s="15" t="n">
        <v>9144</v>
      </c>
      <c r="L8580" s="15" t="n">
        <v>1536</v>
      </c>
      <c r="M8580" s="16" t="n">
        <v>4</v>
      </c>
      <c r="N8580" s="12" t="n">
        <v>0.001</v>
      </c>
      <c r="O8580" s="12" t="n">
        <v>0.466</v>
      </c>
      <c r="P8580" s="12" t="n">
        <v>1.8633</v>
      </c>
      <c r="Q8580" s="26"/>
    </row>
    <row r="8581" ht="22.5" customHeight="1">
      <c r="A8581" s="32"/>
      <c r="B8581" s="20"/>
      <c r="C8581" s="13"/>
      <c r="D8581" s="20"/>
      <c r="E8581" s="29"/>
      <c r="F8581" s="20"/>
      <c r="G8581" s="20"/>
      <c r="H8581" s="20"/>
      <c r="I8581" s="20"/>
      <c r="J8581" s="13" t="s">
        <v>128</v>
      </c>
      <c r="K8581" s="15" t="n">
        <v>33428</v>
      </c>
      <c r="L8581" s="15" t="n">
        <v>6135</v>
      </c>
      <c r="M8581" s="16" t="n">
        <v>9</v>
      </c>
      <c r="N8581" s="12" t="n">
        <v>0.001</v>
      </c>
      <c r="O8581" s="12" t="n">
        <v>0.752</v>
      </c>
      <c r="P8581" s="12" t="n">
        <v>6.7669</v>
      </c>
      <c r="Q8581" s="26"/>
    </row>
    <row r="8582" ht="22.5" customHeight="1">
      <c r="A8582" s="32"/>
      <c r="B8582" s="20"/>
      <c r="C8582" s="13" t="n">
        <v>5963354</v>
      </c>
      <c r="D8582" s="13" t="s">
        <v>82</v>
      </c>
      <c r="E8582" s="14" t="s">
        <v>83</v>
      </c>
      <c r="F8582" s="13" t="s">
        <v>15</v>
      </c>
      <c r="G8582" s="21" t="n">
        <v>0.55</v>
      </c>
      <c r="H8582" s="13" t="n">
        <v>500</v>
      </c>
      <c r="I8582" s="21" t="n">
        <f>G8582*H8582*7</f>
        <v>1925</v>
      </c>
      <c r="J8582" s="13" t="s">
        <v>126</v>
      </c>
      <c r="K8582" s="15" t="n">
        <v>2470</v>
      </c>
      <c r="L8582" s="15" t="n">
        <v>249</v>
      </c>
      <c r="M8582" s="16" t="n">
        <v>0</v>
      </c>
      <c r="N8582" s="12" t="n">
        <v>0</v>
      </c>
      <c r="O8582" s="12" t="n">
        <v>0</v>
      </c>
      <c r="P8582" s="12" t="n">
        <v>0</v>
      </c>
      <c r="Q8582" s="23" t="n">
        <f>M8584/H8582</f>
        <v>0.606</v>
      </c>
    </row>
    <row r="8583" ht="22.5" customHeight="1">
      <c r="A8583" s="32"/>
      <c r="B8583" s="20"/>
      <c r="C8583" s="13"/>
      <c r="D8583" s="20"/>
      <c r="E8583" s="29"/>
      <c r="F8583" s="20"/>
      <c r="G8583" s="20"/>
      <c r="H8583" s="20"/>
      <c r="I8583" s="20"/>
      <c r="J8583" s="13" t="s">
        <v>127</v>
      </c>
      <c r="K8583" s="15" t="n">
        <v>112076</v>
      </c>
      <c r="L8583" s="15" t="n">
        <v>26512</v>
      </c>
      <c r="M8583" s="16" t="n">
        <v>94</v>
      </c>
      <c r="N8583" s="12" t="n">
        <v>0.002</v>
      </c>
      <c r="O8583" s="12" t="n">
        <v>0.575</v>
      </c>
      <c r="P8583" s="12" t="n">
        <v>54.094</v>
      </c>
      <c r="Q8583" s="26"/>
    </row>
    <row r="8584" ht="22.5" customHeight="1">
      <c r="A8584" s="32"/>
      <c r="B8584" s="20"/>
      <c r="C8584" s="13"/>
      <c r="D8584" s="20"/>
      <c r="E8584" s="29"/>
      <c r="F8584" s="20"/>
      <c r="G8584" s="20"/>
      <c r="H8584" s="20"/>
      <c r="I8584" s="20"/>
      <c r="J8584" s="13" t="s">
        <v>128</v>
      </c>
      <c r="K8584" s="15" t="n">
        <v>297777</v>
      </c>
      <c r="L8584" s="15" t="n">
        <v>80565</v>
      </c>
      <c r="M8584" s="16" t="n">
        <v>303</v>
      </c>
      <c r="N8584" s="12" t="n">
        <v>0.002</v>
      </c>
      <c r="O8584" s="12" t="n">
        <v>0.576</v>
      </c>
      <c r="P8584" s="12" t="n">
        <v>174.564</v>
      </c>
      <c r="Q8584" s="26"/>
    </row>
    <row r="8585" ht="22.5" customHeight="1">
      <c r="A8585" s="32"/>
      <c r="B8585" s="20"/>
      <c r="C8585" s="13" t="n">
        <v>9686529</v>
      </c>
      <c r="D8585" s="13" t="s">
        <v>82</v>
      </c>
      <c r="E8585" s="14" t="s">
        <v>84</v>
      </c>
      <c r="F8585" s="13" t="s">
        <v>15</v>
      </c>
      <c r="G8585" s="21" t="n">
        <v>0.4</v>
      </c>
      <c r="H8585" s="13" t="n">
        <v>200</v>
      </c>
      <c r="I8585" s="21" t="n">
        <f>G8585*H8585*7</f>
        <v>560</v>
      </c>
      <c r="J8585" s="13" t="s">
        <v>126</v>
      </c>
      <c r="K8585" s="15" t="n">
        <v>333</v>
      </c>
      <c r="L8585" s="15" t="n">
        <v>113</v>
      </c>
      <c r="M8585" s="16" t="n">
        <v>0</v>
      </c>
      <c r="N8585" s="12" t="n">
        <v>0</v>
      </c>
      <c r="O8585" s="12" t="n">
        <v>0</v>
      </c>
      <c r="P8585" s="12" t="n">
        <v>0</v>
      </c>
      <c r="Q8585" s="23" t="n">
        <f>M8587/H8585</f>
        <v>0.24</v>
      </c>
    </row>
    <row r="8586" ht="22.5" customHeight="1">
      <c r="A8586" s="32"/>
      <c r="B8586" s="20"/>
      <c r="C8586" s="13"/>
      <c r="D8586" s="20"/>
      <c r="E8586" s="29"/>
      <c r="F8586" s="20"/>
      <c r="G8586" s="20"/>
      <c r="H8586" s="20"/>
      <c r="I8586" s="20"/>
      <c r="J8586" s="13" t="s">
        <v>127</v>
      </c>
      <c r="K8586" s="15" t="n">
        <v>20361</v>
      </c>
      <c r="L8586" s="15" t="n">
        <v>7907</v>
      </c>
      <c r="M8586" s="16" t="n">
        <v>15</v>
      </c>
      <c r="N8586" s="12" t="n">
        <v>0.001</v>
      </c>
      <c r="O8586" s="12" t="n">
        <v>0.5</v>
      </c>
      <c r="P8586" s="12" t="n">
        <v>7.5</v>
      </c>
      <c r="Q8586" s="26"/>
    </row>
    <row r="8587" ht="22.5" customHeight="1">
      <c r="A8587" s="32"/>
      <c r="B8587" s="20"/>
      <c r="C8587" s="13"/>
      <c r="D8587" s="20"/>
      <c r="E8587" s="29"/>
      <c r="F8587" s="20"/>
      <c r="G8587" s="20"/>
      <c r="H8587" s="20"/>
      <c r="I8587" s="20"/>
      <c r="J8587" s="13" t="s">
        <v>128</v>
      </c>
      <c r="K8587" s="15" t="n">
        <v>46241</v>
      </c>
      <c r="L8587" s="15" t="n">
        <v>16121</v>
      </c>
      <c r="M8587" s="16" t="n">
        <v>48</v>
      </c>
      <c r="N8587" s="12" t="n">
        <v>0.001</v>
      </c>
      <c r="O8587" s="12" t="n">
        <v>0.5</v>
      </c>
      <c r="P8587" s="12" t="n">
        <v>24</v>
      </c>
      <c r="Q8587" s="26"/>
    </row>
    <row r="8588" ht="22.5" customHeight="1">
      <c r="A8588" s="32"/>
      <c r="B8588" s="20"/>
      <c r="C8588" s="13" t="n">
        <v>5963400</v>
      </c>
      <c r="D8588" s="13" t="s">
        <v>82</v>
      </c>
      <c r="E8588" s="14" t="s">
        <v>85</v>
      </c>
      <c r="F8588" s="13" t="s">
        <v>15</v>
      </c>
      <c r="G8588" s="21" t="n">
        <v>0.4</v>
      </c>
      <c r="H8588" s="13" t="n">
        <v>300</v>
      </c>
      <c r="I8588" s="21" t="n">
        <f>G8588*H8588*7</f>
        <v>840</v>
      </c>
      <c r="J8588" s="13" t="s">
        <v>126</v>
      </c>
      <c r="K8588" s="15" t="n">
        <v>1241</v>
      </c>
      <c r="L8588" s="15" t="n">
        <v>107</v>
      </c>
      <c r="M8588" s="16" t="n">
        <v>2</v>
      </c>
      <c r="N8588" s="12" t="n">
        <v>0.009</v>
      </c>
      <c r="O8588" s="12" t="n">
        <v>0.5</v>
      </c>
      <c r="P8588" s="12" t="n">
        <v>1</v>
      </c>
      <c r="Q8588" s="23" t="n">
        <f>M8590/H8588</f>
        <v>0.713333333333333</v>
      </c>
    </row>
    <row r="8589" ht="22.5" customHeight="1">
      <c r="A8589" s="32"/>
      <c r="B8589" s="20"/>
      <c r="C8589" s="13"/>
      <c r="D8589" s="20"/>
      <c r="E8589" s="29"/>
      <c r="F8589" s="20"/>
      <c r="G8589" s="28"/>
      <c r="H8589" s="20"/>
      <c r="I8589" s="20"/>
      <c r="J8589" s="13" t="s">
        <v>127</v>
      </c>
      <c r="K8589" s="15" t="n">
        <v>53190</v>
      </c>
      <c r="L8589" s="15" t="n">
        <v>14432</v>
      </c>
      <c r="M8589" s="16" t="n">
        <v>67</v>
      </c>
      <c r="N8589" s="12" t="n">
        <v>0.002</v>
      </c>
      <c r="O8589" s="12" t="n">
        <v>0.489</v>
      </c>
      <c r="P8589" s="12" t="n">
        <v>32.75</v>
      </c>
      <c r="Q8589" s="26"/>
    </row>
    <row r="8590" ht="22.5" customHeight="1">
      <c r="A8590" s="32"/>
      <c r="B8590" s="20"/>
      <c r="C8590" s="13"/>
      <c r="D8590" s="20"/>
      <c r="E8590" s="29"/>
      <c r="F8590" s="20"/>
      <c r="G8590" s="28"/>
      <c r="H8590" s="20"/>
      <c r="I8590" s="20"/>
      <c r="J8590" s="13" t="s">
        <v>128</v>
      </c>
      <c r="K8590" s="15" t="n">
        <v>138308</v>
      </c>
      <c r="L8590" s="15" t="n">
        <v>39381</v>
      </c>
      <c r="M8590" s="16" t="n">
        <v>214</v>
      </c>
      <c r="N8590" s="12" t="n">
        <v>0.003</v>
      </c>
      <c r="O8590" s="12" t="n">
        <v>0.486</v>
      </c>
      <c r="P8590" s="12" t="n">
        <v>104.05</v>
      </c>
      <c r="Q8590" s="26"/>
    </row>
    <row r="8591" ht="22.5" customHeight="1">
      <c r="A8591" s="32"/>
      <c r="B8591" s="20"/>
      <c r="C8591" s="13" t="n">
        <v>10080665</v>
      </c>
      <c r="D8591" s="13" t="s">
        <v>82</v>
      </c>
      <c r="E8591" s="14" t="s">
        <v>86</v>
      </c>
      <c r="F8591" s="13" t="s">
        <v>15</v>
      </c>
      <c r="G8591" s="21" t="n">
        <v>0.38</v>
      </c>
      <c r="H8591" s="13" t="n">
        <v>40</v>
      </c>
      <c r="I8591" s="21" t="n">
        <f>G8591*H8591*7</f>
        <v>106.4</v>
      </c>
      <c r="J8591" s="13" t="s">
        <v>126</v>
      </c>
      <c r="K8591" s="15" t="n">
        <v>9</v>
      </c>
      <c r="L8591" s="15" t="n">
        <v>1</v>
      </c>
      <c r="M8591" s="16" t="n">
        <v>0</v>
      </c>
      <c r="N8591" s="12" t="n">
        <v>0</v>
      </c>
      <c r="O8591" s="12" t="n">
        <v>0</v>
      </c>
      <c r="P8591" s="12" t="n">
        <v>0</v>
      </c>
      <c r="Q8591" s="23" t="n">
        <f>M8593/H8591</f>
        <v>0.25</v>
      </c>
    </row>
    <row r="8592" ht="22.5" customHeight="1">
      <c r="A8592" s="32"/>
      <c r="B8592" s="20"/>
      <c r="C8592" s="13"/>
      <c r="D8592" s="20"/>
      <c r="E8592" s="29"/>
      <c r="F8592" s="20"/>
      <c r="G8592" s="28"/>
      <c r="H8592" s="20"/>
      <c r="I8592" s="20"/>
      <c r="J8592" s="13" t="s">
        <v>127</v>
      </c>
      <c r="K8592" s="15" t="n">
        <v>6202</v>
      </c>
      <c r="L8592" s="15" t="n">
        <v>1562</v>
      </c>
      <c r="M8592" s="16" t="n">
        <v>10</v>
      </c>
      <c r="N8592" s="12" t="n">
        <v>0.002</v>
      </c>
      <c r="O8592" s="12" t="n">
        <v>0.38</v>
      </c>
      <c r="P8592" s="12" t="n">
        <v>3.8</v>
      </c>
      <c r="Q8592" s="26"/>
    </row>
    <row r="8593" ht="22.5" customHeight="1">
      <c r="A8593" s="32"/>
      <c r="B8593" s="20"/>
      <c r="C8593" s="13"/>
      <c r="D8593" s="20"/>
      <c r="E8593" s="29"/>
      <c r="F8593" s="20"/>
      <c r="G8593" s="28"/>
      <c r="H8593" s="20"/>
      <c r="I8593" s="20"/>
      <c r="J8593" s="13" t="s">
        <v>128</v>
      </c>
      <c r="K8593" s="15" t="n">
        <v>9171</v>
      </c>
      <c r="L8593" s="15" t="n">
        <v>1995</v>
      </c>
      <c r="M8593" s="16" t="n">
        <v>10</v>
      </c>
      <c r="N8593" s="12" t="n">
        <v>0.002</v>
      </c>
      <c r="O8593" s="12" t="n">
        <v>0.38</v>
      </c>
      <c r="P8593" s="12" t="n">
        <v>3.8</v>
      </c>
      <c r="Q8593" s="26"/>
    </row>
    <row r="8594" ht="22.5" customHeight="1">
      <c r="A8594" s="32"/>
      <c r="B8594" s="20"/>
      <c r="C8594" s="13" t="n">
        <v>91520433</v>
      </c>
      <c r="D8594" s="13" t="s">
        <v>74</v>
      </c>
      <c r="E8594" s="14" t="s">
        <v>14</v>
      </c>
      <c r="F8594" s="13" t="s">
        <v>15</v>
      </c>
      <c r="G8594" s="21" t="n">
        <v>0.16</v>
      </c>
      <c r="H8594" s="13" t="n">
        <v>200</v>
      </c>
      <c r="I8594" s="21" t="n">
        <f>G8594*H8594*7</f>
        <v>224</v>
      </c>
      <c r="J8594" s="13" t="s">
        <v>126</v>
      </c>
      <c r="K8594" s="15" t="n">
        <v>187</v>
      </c>
      <c r="L8594" s="15" t="n">
        <v>19</v>
      </c>
      <c r="M8594" s="16" t="n">
        <v>0</v>
      </c>
      <c r="N8594" s="12" t="n">
        <v>0</v>
      </c>
      <c r="O8594" s="12" t="n">
        <v>0</v>
      </c>
      <c r="P8594" s="12" t="n">
        <v>0</v>
      </c>
      <c r="Q8594" s="23" t="n">
        <f>M8596/H8594</f>
        <v>0.015</v>
      </c>
    </row>
    <row r="8595" ht="22.5" customHeight="1">
      <c r="A8595" s="32"/>
      <c r="B8595" s="20"/>
      <c r="C8595" s="13"/>
      <c r="D8595" s="20"/>
      <c r="E8595" s="29"/>
      <c r="F8595" s="20"/>
      <c r="G8595" s="28"/>
      <c r="H8595" s="20"/>
      <c r="I8595" s="20"/>
      <c r="J8595" s="13" t="s">
        <v>127</v>
      </c>
      <c r="K8595" s="15" t="n">
        <v>19162</v>
      </c>
      <c r="L8595" s="15" t="n">
        <v>1028</v>
      </c>
      <c r="M8595" s="16" t="n">
        <v>3</v>
      </c>
      <c r="N8595" s="12" t="n">
        <v>0</v>
      </c>
      <c r="O8595" s="12" t="n">
        <v>0.16</v>
      </c>
      <c r="P8595" s="12" t="n">
        <v>0.48</v>
      </c>
      <c r="Q8595" s="26"/>
    </row>
    <row r="8596" ht="22.5" customHeight="1">
      <c r="A8596" s="32"/>
      <c r="B8596" s="20"/>
      <c r="C8596" s="13"/>
      <c r="D8596" s="20"/>
      <c r="E8596" s="29"/>
      <c r="F8596" s="20"/>
      <c r="G8596" s="28"/>
      <c r="H8596" s="20"/>
      <c r="I8596" s="20"/>
      <c r="J8596" s="13" t="s">
        <v>128</v>
      </c>
      <c r="K8596" s="15" t="n">
        <v>44969</v>
      </c>
      <c r="L8596" s="15" t="n">
        <v>2497</v>
      </c>
      <c r="M8596" s="16" t="n">
        <v>3</v>
      </c>
      <c r="N8596" s="12" t="n">
        <v>0</v>
      </c>
      <c r="O8596" s="12" t="n">
        <v>0.16</v>
      </c>
      <c r="P8596" s="12" t="n">
        <v>0.48</v>
      </c>
      <c r="Q8596" s="26"/>
    </row>
    <row r="8597" ht="22.5" customHeight="1">
      <c r="A8597" s="32"/>
      <c r="B8597" s="20"/>
      <c r="C8597" s="13" t="n">
        <v>91528810</v>
      </c>
      <c r="D8597" s="13" t="s">
        <v>102</v>
      </c>
      <c r="E8597" s="14" t="s">
        <v>14</v>
      </c>
      <c r="F8597" s="13" t="s">
        <v>15</v>
      </c>
      <c r="G8597" s="21" t="n">
        <v>0.12</v>
      </c>
      <c r="H8597" s="13" t="n">
        <v>111</v>
      </c>
      <c r="I8597" s="21" t="n">
        <f>G8597*H8597*7</f>
        <v>93.24</v>
      </c>
      <c r="J8597" s="13" t="s">
        <v>126</v>
      </c>
      <c r="K8597" s="15" t="n">
        <v>160</v>
      </c>
      <c r="L8597" s="15" t="n">
        <v>6</v>
      </c>
      <c r="M8597" s="16" t="n">
        <v>0</v>
      </c>
      <c r="N8597" s="12" t="n">
        <v>0</v>
      </c>
      <c r="O8597" s="12" t="n">
        <v>0</v>
      </c>
      <c r="P8597" s="12" t="n">
        <v>0</v>
      </c>
      <c r="Q8597" s="23" t="n">
        <f>M8599/H8597</f>
        <v>0</v>
      </c>
    </row>
    <row r="8598" ht="22.5" customHeight="1">
      <c r="A8598" s="32"/>
      <c r="B8598" s="20"/>
      <c r="C8598" s="13"/>
      <c r="D8598" s="20"/>
      <c r="E8598" s="29"/>
      <c r="F8598" s="20"/>
      <c r="G8598" s="28"/>
      <c r="H8598" s="20"/>
      <c r="I8598" s="20"/>
      <c r="J8598" s="13" t="s">
        <v>127</v>
      </c>
      <c r="K8598" s="15" t="n">
        <v>3517</v>
      </c>
      <c r="L8598" s="15" t="n">
        <v>50</v>
      </c>
      <c r="M8598" s="16" t="n">
        <v>0</v>
      </c>
      <c r="N8598" s="12" t="n">
        <v>0</v>
      </c>
      <c r="O8598" s="12" t="n">
        <v>0</v>
      </c>
      <c r="P8598" s="12" t="n">
        <v>0</v>
      </c>
      <c r="Q8598" s="26"/>
    </row>
    <row r="8599" ht="22.5" customHeight="1">
      <c r="A8599" s="32"/>
      <c r="B8599" s="20"/>
      <c r="C8599" s="13"/>
      <c r="D8599" s="20"/>
      <c r="E8599" s="29"/>
      <c r="F8599" s="20"/>
      <c r="G8599" s="28"/>
      <c r="H8599" s="20"/>
      <c r="I8599" s="20"/>
      <c r="J8599" s="13" t="s">
        <v>128</v>
      </c>
      <c r="K8599" s="15" t="n">
        <v>7690</v>
      </c>
      <c r="L8599" s="15" t="n">
        <v>99</v>
      </c>
      <c r="M8599" s="16" t="n">
        <v>0</v>
      </c>
      <c r="N8599" s="12" t="n">
        <v>0</v>
      </c>
      <c r="O8599" s="12" t="n">
        <v>0</v>
      </c>
      <c r="P8599" s="12" t="n">
        <v>0</v>
      </c>
      <c r="Q8599" s="26"/>
    </row>
    <row r="8600" ht="22.5" customHeight="1">
      <c r="A8600" s="32"/>
      <c r="B8600" s="20"/>
      <c r="C8600" s="13" t="n">
        <v>5623760</v>
      </c>
      <c r="D8600" s="13" t="s">
        <v>89</v>
      </c>
      <c r="E8600" s="14" t="s">
        <v>14</v>
      </c>
      <c r="F8600" s="13" t="s">
        <v>15</v>
      </c>
      <c r="G8600" s="21" t="n">
        <v>0.15</v>
      </c>
      <c r="H8600" s="13" t="n">
        <v>50</v>
      </c>
      <c r="I8600" s="21" t="n">
        <f>G8600*H8600*7</f>
        <v>52.5</v>
      </c>
      <c r="J8600" s="13" t="s">
        <v>126</v>
      </c>
      <c r="K8600" s="15" t="n">
        <v>49</v>
      </c>
      <c r="L8600" s="15" t="n">
        <v>1</v>
      </c>
      <c r="M8600" s="16" t="n">
        <v>0</v>
      </c>
      <c r="N8600" s="12" t="n">
        <v>0</v>
      </c>
      <c r="O8600" s="12" t="n">
        <v>0</v>
      </c>
      <c r="P8600" s="12" t="n">
        <v>0</v>
      </c>
      <c r="Q8600" s="23" t="n">
        <f>M8602/H8600</f>
        <v>1</v>
      </c>
    </row>
    <row r="8601" ht="22.5" customHeight="1">
      <c r="A8601" s="32"/>
      <c r="B8601" s="20"/>
      <c r="C8601" s="13"/>
      <c r="D8601" s="20"/>
      <c r="E8601" s="29"/>
      <c r="F8601" s="20"/>
      <c r="G8601" s="28"/>
      <c r="H8601" s="20"/>
      <c r="I8601" s="20"/>
      <c r="J8601" s="13" t="s">
        <v>127</v>
      </c>
      <c r="K8601" s="15" t="n">
        <v>10576</v>
      </c>
      <c r="L8601" s="15" t="n">
        <v>1319</v>
      </c>
      <c r="M8601" s="15" t="n">
        <v>50</v>
      </c>
      <c r="N8601" s="12" t="n">
        <v>0.006</v>
      </c>
      <c r="O8601" s="12" t="n">
        <v>0.154</v>
      </c>
      <c r="P8601" s="12" t="n">
        <v>7.7</v>
      </c>
      <c r="Q8601" s="26"/>
    </row>
    <row r="8602" ht="22.5" customHeight="1">
      <c r="A8602" s="32"/>
      <c r="B8602" s="20"/>
      <c r="C8602" s="13"/>
      <c r="D8602" s="20"/>
      <c r="E8602" s="29"/>
      <c r="F8602" s="20"/>
      <c r="G8602" s="28"/>
      <c r="H8602" s="20"/>
      <c r="I8602" s="20"/>
      <c r="J8602" s="13" t="s">
        <v>128</v>
      </c>
      <c r="K8602" s="15" t="n">
        <v>12882</v>
      </c>
      <c r="L8602" s="15" t="n">
        <v>1432</v>
      </c>
      <c r="M8602" s="15" t="n">
        <v>50</v>
      </c>
      <c r="N8602" s="12" t="n">
        <v>0.005</v>
      </c>
      <c r="O8602" s="12" t="n">
        <v>0.154</v>
      </c>
      <c r="P8602" s="12" t="n">
        <v>7.7</v>
      </c>
      <c r="Q8602" s="26"/>
    </row>
    <row r="8603" ht="22.5" customHeight="1">
      <c r="A8603" s="32"/>
      <c r="B8603" s="20"/>
      <c r="C8603" s="13" t="n">
        <v>11078827</v>
      </c>
      <c r="D8603" s="13" t="s">
        <v>82</v>
      </c>
      <c r="E8603" s="14" t="s">
        <v>85</v>
      </c>
      <c r="F8603" s="13" t="s">
        <v>15</v>
      </c>
      <c r="G8603" s="21" t="n">
        <v>0.2</v>
      </c>
      <c r="H8603" s="13" t="n">
        <v>50</v>
      </c>
      <c r="I8603" s="21" t="n">
        <f>G8603*H8603*7</f>
        <v>70</v>
      </c>
      <c r="J8603" s="13" t="s">
        <v>126</v>
      </c>
      <c r="K8603" s="15" t="s">
        <v>139</v>
      </c>
      <c r="L8603" s="15"/>
      <c r="M8603" s="16"/>
      <c r="N8603" s="12"/>
      <c r="O8603" s="12"/>
      <c r="P8603" s="12"/>
      <c r="Q8603" s="23" t="n">
        <f>M8605/H8603</f>
        <v>0</v>
      </c>
    </row>
    <row r="8604" ht="22.5" customHeight="1">
      <c r="A8604" s="32"/>
      <c r="B8604" s="20"/>
      <c r="C8604" s="13"/>
      <c r="D8604" s="20"/>
      <c r="E8604" s="29"/>
      <c r="F8604" s="20"/>
      <c r="G8604" s="28"/>
      <c r="H8604" s="20"/>
      <c r="I8604" s="20"/>
      <c r="J8604" s="13" t="s">
        <v>127</v>
      </c>
      <c r="K8604" s="15" t="n">
        <v>32</v>
      </c>
      <c r="L8604" s="15" t="n">
        <v>2</v>
      </c>
      <c r="M8604" s="16" t="n">
        <v>0</v>
      </c>
      <c r="N8604" s="12" t="n">
        <v>0</v>
      </c>
      <c r="O8604" s="12" t="n">
        <v>0</v>
      </c>
      <c r="P8604" s="12" t="n">
        <v>0</v>
      </c>
      <c r="Q8604" s="26"/>
    </row>
    <row r="8605" ht="22.5" customHeight="1">
      <c r="A8605" s="32"/>
      <c r="B8605" s="20"/>
      <c r="C8605" s="13"/>
      <c r="D8605" s="20"/>
      <c r="E8605" s="29"/>
      <c r="F8605" s="20"/>
      <c r="G8605" s="28"/>
      <c r="H8605" s="20"/>
      <c r="I8605" s="20"/>
      <c r="J8605" s="13" t="s">
        <v>128</v>
      </c>
      <c r="K8605" s="15" t="n">
        <v>89</v>
      </c>
      <c r="L8605" s="15" t="n">
        <v>7</v>
      </c>
      <c r="M8605" s="16" t="n">
        <v>0</v>
      </c>
      <c r="N8605" s="12" t="n">
        <v>0</v>
      </c>
      <c r="O8605" s="12" t="n">
        <v>0</v>
      </c>
      <c r="P8605" s="12" t="n">
        <v>0</v>
      </c>
      <c r="Q8605" s="26"/>
    </row>
    <row r="8606" ht="22.5" customHeight="1">
      <c r="A8606" s="32"/>
      <c r="B8606" s="20"/>
      <c r="C8606" s="13" t="n">
        <v>11078981</v>
      </c>
      <c r="D8606" s="13" t="s">
        <v>82</v>
      </c>
      <c r="E8606" s="14" t="s">
        <v>83</v>
      </c>
      <c r="F8606" s="13" t="s">
        <v>15</v>
      </c>
      <c r="G8606" s="21" t="n">
        <v>0.2</v>
      </c>
      <c r="H8606" s="13" t="n">
        <v>50</v>
      </c>
      <c r="I8606" s="21" t="n">
        <f>G8606*H8606*7</f>
        <v>70</v>
      </c>
      <c r="J8606" s="13" t="s">
        <v>126</v>
      </c>
      <c r="K8606" s="15" t="s">
        <v>139</v>
      </c>
      <c r="L8606" s="15"/>
      <c r="M8606" s="16"/>
      <c r="N8606" s="12"/>
      <c r="O8606" s="12"/>
      <c r="P8606" s="12"/>
      <c r="Q8606" s="23" t="n">
        <f>M8608/H8606</f>
        <v>0</v>
      </c>
    </row>
    <row r="8607" ht="22.5" customHeight="1">
      <c r="A8607" s="32"/>
      <c r="B8607" s="20"/>
      <c r="C8607" s="13"/>
      <c r="D8607" s="20"/>
      <c r="E8607" s="29"/>
      <c r="F8607" s="20"/>
      <c r="G8607" s="28"/>
      <c r="H8607" s="20"/>
      <c r="I8607" s="20"/>
      <c r="J8607" s="13" t="s">
        <v>127</v>
      </c>
      <c r="K8607" s="15" t="n">
        <v>136</v>
      </c>
      <c r="L8607" s="15" t="n">
        <v>4</v>
      </c>
      <c r="M8607" s="16" t="n">
        <v>0</v>
      </c>
      <c r="N8607" s="12" t="n">
        <v>0</v>
      </c>
      <c r="O8607" s="12" t="n">
        <v>0</v>
      </c>
      <c r="P8607" s="12" t="n">
        <v>0</v>
      </c>
      <c r="Q8607" s="26"/>
    </row>
    <row r="8608" ht="22.5" customHeight="1">
      <c r="A8608" s="32"/>
      <c r="B8608" s="20"/>
      <c r="C8608" s="13"/>
      <c r="D8608" s="20"/>
      <c r="E8608" s="29"/>
      <c r="F8608" s="20"/>
      <c r="G8608" s="28"/>
      <c r="H8608" s="20"/>
      <c r="I8608" s="20"/>
      <c r="J8608" s="13" t="s">
        <v>128</v>
      </c>
      <c r="K8608" s="15" t="n">
        <v>314</v>
      </c>
      <c r="L8608" s="15" t="n">
        <v>8</v>
      </c>
      <c r="M8608" s="16" t="n">
        <v>0</v>
      </c>
      <c r="N8608" s="12" t="n">
        <v>0</v>
      </c>
      <c r="O8608" s="12" t="n">
        <v>0</v>
      </c>
      <c r="P8608" s="12" t="n">
        <v>0</v>
      </c>
      <c r="Q8608" s="26"/>
    </row>
    <row r="8609" ht="22.5" customHeight="1">
      <c r="A8609" s="32"/>
      <c r="B8609" s="20"/>
      <c r="C8609" s="13" t="n">
        <v>11080833</v>
      </c>
      <c r="D8609" s="13" t="s">
        <v>82</v>
      </c>
      <c r="E8609" s="14" t="s">
        <v>84</v>
      </c>
      <c r="F8609" s="13" t="s">
        <v>15</v>
      </c>
      <c r="G8609" s="21" t="n">
        <v>0.2</v>
      </c>
      <c r="H8609" s="13" t="n">
        <v>50</v>
      </c>
      <c r="I8609" s="21" t="n">
        <f>G8609*H8609*7</f>
        <v>70</v>
      </c>
      <c r="J8609" s="13" t="s">
        <v>126</v>
      </c>
      <c r="K8609" s="15" t="s">
        <v>139</v>
      </c>
      <c r="L8609" s="15"/>
      <c r="M8609" s="16"/>
      <c r="N8609" s="12"/>
      <c r="O8609" s="12"/>
      <c r="P8609" s="12"/>
      <c r="Q8609" s="23" t="n">
        <f>M8611/H8609</f>
        <v>0</v>
      </c>
    </row>
    <row r="8610" ht="22.5" customHeight="1">
      <c r="A8610" s="32"/>
      <c r="B8610" s="20"/>
      <c r="C8610" s="13"/>
      <c r="D8610" s="20"/>
      <c r="E8610" s="29"/>
      <c r="F8610" s="20"/>
      <c r="G8610" s="28"/>
      <c r="H8610" s="20"/>
      <c r="I8610" s="20"/>
      <c r="J8610" s="13" t="s">
        <v>127</v>
      </c>
      <c r="K8610" s="15" t="n">
        <v>20</v>
      </c>
      <c r="L8610" s="15" t="n">
        <v>2</v>
      </c>
      <c r="M8610" s="16" t="n">
        <v>0</v>
      </c>
      <c r="N8610" s="12" t="n">
        <v>0</v>
      </c>
      <c r="O8610" s="12" t="n">
        <v>0</v>
      </c>
      <c r="P8610" s="12" t="n">
        <v>0</v>
      </c>
      <c r="Q8610" s="26"/>
    </row>
    <row r="8611" ht="22.5" customHeight="1">
      <c r="A8611" s="32"/>
      <c r="B8611" s="20"/>
      <c r="C8611" s="13"/>
      <c r="D8611" s="20"/>
      <c r="E8611" s="29"/>
      <c r="F8611" s="20"/>
      <c r="G8611" s="28"/>
      <c r="H8611" s="20"/>
      <c r="I8611" s="20"/>
      <c r="J8611" s="13" t="s">
        <v>128</v>
      </c>
      <c r="K8611" s="15" t="n">
        <v>38</v>
      </c>
      <c r="L8611" s="15" t="n">
        <v>4</v>
      </c>
      <c r="M8611" s="16" t="n">
        <v>0</v>
      </c>
      <c r="N8611" s="12" t="n">
        <v>0</v>
      </c>
      <c r="O8611" s="12" t="n">
        <v>0</v>
      </c>
      <c r="P8611" s="12" t="n">
        <v>0</v>
      </c>
      <c r="Q8611" s="26"/>
    </row>
    <row r="8612" ht="22.5" customHeight="1">
      <c r="A8612" s="32"/>
      <c r="B8612" s="20"/>
      <c r="C8612" s="13" t="n">
        <v>11081056</v>
      </c>
      <c r="D8612" s="13" t="s">
        <v>82</v>
      </c>
      <c r="E8612" s="14" t="s">
        <v>86</v>
      </c>
      <c r="F8612" s="13" t="s">
        <v>15</v>
      </c>
      <c r="G8612" s="21" t="n">
        <v>0.2</v>
      </c>
      <c r="H8612" s="13" t="n">
        <v>50</v>
      </c>
      <c r="I8612" s="21" t="n">
        <f>G8612*H8612*7</f>
        <v>70</v>
      </c>
      <c r="J8612" s="13" t="s">
        <v>126</v>
      </c>
      <c r="K8612" s="15" t="s">
        <v>139</v>
      </c>
      <c r="L8612" s="15"/>
      <c r="M8612" s="16"/>
      <c r="N8612" s="12"/>
      <c r="O8612" s="12"/>
      <c r="P8612" s="12"/>
      <c r="Q8612" s="23" t="n">
        <f>M8614/H8612</f>
        <v>0</v>
      </c>
    </row>
    <row r="8613" ht="22.5" customHeight="1">
      <c r="A8613" s="32"/>
      <c r="B8613" s="20"/>
      <c r="C8613" s="13"/>
      <c r="D8613" s="20"/>
      <c r="E8613" s="29"/>
      <c r="F8613" s="20"/>
      <c r="G8613" s="28"/>
      <c r="H8613" s="20"/>
      <c r="I8613" s="20"/>
      <c r="J8613" s="13" t="s">
        <v>127</v>
      </c>
      <c r="K8613" s="15" t="n">
        <v>40</v>
      </c>
      <c r="L8613" s="15" t="n">
        <v>8</v>
      </c>
      <c r="M8613" s="16" t="n">
        <v>0</v>
      </c>
      <c r="N8613" s="12" t="n">
        <v>0</v>
      </c>
      <c r="O8613" s="12" t="n">
        <v>0</v>
      </c>
      <c r="P8613" s="12" t="n">
        <v>0</v>
      </c>
      <c r="Q8613" s="26"/>
    </row>
    <row r="8614" ht="22.5" customHeight="1">
      <c r="A8614" s="32"/>
      <c r="B8614" s="20"/>
      <c r="C8614" s="13"/>
      <c r="D8614" s="20"/>
      <c r="E8614" s="29"/>
      <c r="F8614" s="20"/>
      <c r="G8614" s="28"/>
      <c r="H8614" s="20"/>
      <c r="I8614" s="20"/>
      <c r="J8614" s="13" t="s">
        <v>128</v>
      </c>
      <c r="K8614" s="15" t="n">
        <v>140</v>
      </c>
      <c r="L8614" s="15" t="n">
        <v>20</v>
      </c>
      <c r="M8614" s="16" t="n">
        <v>0</v>
      </c>
      <c r="N8614" s="12" t="n">
        <v>0</v>
      </c>
      <c r="O8614" s="12" t="n">
        <v>0</v>
      </c>
      <c r="P8614" s="12" t="n">
        <v>0</v>
      </c>
      <c r="Q8614" s="26"/>
    </row>
    <row r="8615" ht="22.5" customHeight="1">
      <c r="A8615" s="32"/>
      <c r="B8615" s="20"/>
      <c r="C8615" s="13" t="n">
        <v>11078963</v>
      </c>
      <c r="D8615" s="13" t="s">
        <v>81</v>
      </c>
      <c r="E8615" s="14" t="s">
        <v>14</v>
      </c>
      <c r="F8615" s="13" t="s">
        <v>15</v>
      </c>
      <c r="G8615" s="21" t="n">
        <v>0.4</v>
      </c>
      <c r="H8615" s="13" t="n">
        <v>100</v>
      </c>
      <c r="I8615" s="21" t="n">
        <f>G8615*H8615*7</f>
        <v>280</v>
      </c>
      <c r="J8615" s="13" t="s">
        <v>126</v>
      </c>
      <c r="K8615" s="15" t="s">
        <v>139</v>
      </c>
      <c r="L8615" s="15"/>
      <c r="M8615" s="16"/>
      <c r="N8615" s="12"/>
      <c r="O8615" s="12"/>
      <c r="P8615" s="12"/>
      <c r="Q8615" s="23" t="n">
        <f>M8617/H8615</f>
        <v>0.38</v>
      </c>
    </row>
    <row r="8616" ht="22.5" customHeight="1">
      <c r="A8616" s="32"/>
      <c r="B8616" s="20"/>
      <c r="C8616" s="13"/>
      <c r="D8616" s="20"/>
      <c r="E8616" s="29"/>
      <c r="F8616" s="20"/>
      <c r="G8616" s="28"/>
      <c r="H8616" s="20"/>
      <c r="I8616" s="20"/>
      <c r="J8616" s="13" t="s">
        <v>127</v>
      </c>
      <c r="K8616" s="15" t="n">
        <v>2971</v>
      </c>
      <c r="L8616" s="15" t="n">
        <v>185</v>
      </c>
      <c r="M8616" s="16" t="n">
        <v>12</v>
      </c>
      <c r="N8616" s="12" t="n">
        <v>0.026</v>
      </c>
      <c r="O8616" s="12" t="n">
        <v>0.4</v>
      </c>
      <c r="P8616" s="12" t="n">
        <v>4.8</v>
      </c>
      <c r="Q8616" s="26"/>
    </row>
    <row r="8617" ht="22.5" customHeight="1">
      <c r="A8617" s="32"/>
      <c r="B8617" s="20"/>
      <c r="C8617" s="13"/>
      <c r="D8617" s="20"/>
      <c r="E8617" s="29"/>
      <c r="F8617" s="20"/>
      <c r="G8617" s="28"/>
      <c r="H8617" s="20"/>
      <c r="I8617" s="20"/>
      <c r="J8617" s="13" t="s">
        <v>128</v>
      </c>
      <c r="K8617" s="15" t="n">
        <v>5688</v>
      </c>
      <c r="L8617" s="15" t="n">
        <v>468</v>
      </c>
      <c r="M8617" s="16" t="n">
        <v>38</v>
      </c>
      <c r="N8617" s="12" t="n">
        <v>0.032</v>
      </c>
      <c r="O8617" s="12" t="n">
        <v>0.4</v>
      </c>
      <c r="P8617" s="12" t="n">
        <v>15.2</v>
      </c>
      <c r="Q8617" s="26"/>
    </row>
    <row r="8618" ht="22.5" customHeight="1">
      <c r="A8618" s="32"/>
      <c r="B8618" s="20"/>
      <c r="C8618" s="13" t="n">
        <v>91538300</v>
      </c>
      <c r="D8618" s="13" t="s">
        <v>74</v>
      </c>
      <c r="E8618" s="14" t="s">
        <v>36</v>
      </c>
      <c r="F8618" s="13" t="s">
        <v>15</v>
      </c>
      <c r="G8618" s="21" t="n">
        <v>0.14</v>
      </c>
      <c r="H8618" s="13" t="n">
        <v>300</v>
      </c>
      <c r="I8618" s="21" t="n">
        <f>G8618*H8618*7</f>
        <v>294</v>
      </c>
      <c r="J8618" s="13" t="s">
        <v>126</v>
      </c>
      <c r="K8618" s="15" t="s">
        <v>139</v>
      </c>
      <c r="L8618" s="15"/>
      <c r="M8618" s="16"/>
      <c r="N8618" s="12"/>
      <c r="O8618" s="12"/>
      <c r="P8618" s="12"/>
      <c r="Q8618" s="23" t="n">
        <f>M8620/H8618</f>
        <v>0.00666666666666667</v>
      </c>
    </row>
    <row r="8619" ht="22.5" customHeight="1">
      <c r="A8619" s="32"/>
      <c r="B8619" s="20"/>
      <c r="C8619" s="13"/>
      <c r="D8619" s="20"/>
      <c r="E8619" s="29"/>
      <c r="F8619" s="20"/>
      <c r="G8619" s="28"/>
      <c r="H8619" s="20"/>
      <c r="I8619" s="20"/>
      <c r="J8619" s="13" t="s">
        <v>127</v>
      </c>
      <c r="K8619" s="15" t="n">
        <v>1950</v>
      </c>
      <c r="L8619" s="15" t="n">
        <v>378</v>
      </c>
      <c r="M8619" s="16" t="n">
        <v>2</v>
      </c>
      <c r="N8619" s="12" t="n">
        <v>0.001</v>
      </c>
      <c r="O8619" s="12" t="n">
        <v>0.14</v>
      </c>
      <c r="P8619" s="12" t="n">
        <v>0.28</v>
      </c>
      <c r="Q8619" s="26"/>
    </row>
    <row r="8620" ht="22.5" customHeight="1">
      <c r="A8620" s="32"/>
      <c r="B8620" s="20"/>
      <c r="C8620" s="13"/>
      <c r="D8620" s="20"/>
      <c r="E8620" s="29"/>
      <c r="F8620" s="20"/>
      <c r="G8620" s="28"/>
      <c r="H8620" s="20"/>
      <c r="I8620" s="20"/>
      <c r="J8620" s="13" t="s">
        <v>128</v>
      </c>
      <c r="K8620" s="15" t="n">
        <v>3952</v>
      </c>
      <c r="L8620" s="15" t="n">
        <v>668</v>
      </c>
      <c r="M8620" s="16" t="n">
        <v>2</v>
      </c>
      <c r="N8620" s="12" t="n">
        <v>0</v>
      </c>
      <c r="O8620" s="12" t="n">
        <v>0.14</v>
      </c>
      <c r="P8620" s="12" t="n">
        <v>0.28</v>
      </c>
      <c r="Q8620" s="26"/>
    </row>
    <row r="8621" ht="22.5" customHeight="1">
      <c r="A8621" s="32"/>
      <c r="B8621" s="20"/>
      <c r="C8621" s="13" t="n">
        <v>91538301</v>
      </c>
      <c r="D8621" s="13" t="s">
        <v>74</v>
      </c>
      <c r="E8621" s="14" t="s">
        <v>14</v>
      </c>
      <c r="F8621" s="13" t="s">
        <v>15</v>
      </c>
      <c r="G8621" s="21" t="n">
        <v>0.22</v>
      </c>
      <c r="H8621" s="13" t="n">
        <v>200</v>
      </c>
      <c r="I8621" s="21" t="n">
        <f>G8621*H8621*7</f>
        <v>308</v>
      </c>
      <c r="J8621" s="13" t="s">
        <v>126</v>
      </c>
      <c r="K8621" s="15" t="s">
        <v>139</v>
      </c>
      <c r="L8621" s="15"/>
      <c r="M8621" s="16"/>
      <c r="N8621" s="12"/>
      <c r="O8621" s="12"/>
      <c r="P8621" s="12"/>
      <c r="Q8621" s="23" t="n">
        <f>M8623/H8621</f>
        <v>0.02</v>
      </c>
    </row>
    <row r="8622" ht="22.5" customHeight="1">
      <c r="A8622" s="32"/>
      <c r="B8622" s="20"/>
      <c r="C8622" s="13"/>
      <c r="D8622" s="20"/>
      <c r="E8622" s="29"/>
      <c r="F8622" s="20"/>
      <c r="G8622" s="28"/>
      <c r="H8622" s="20"/>
      <c r="I8622" s="20"/>
      <c r="J8622" s="13" t="s">
        <v>127</v>
      </c>
      <c r="K8622" s="15" t="n">
        <v>207</v>
      </c>
      <c r="L8622" s="15" t="n">
        <v>60</v>
      </c>
      <c r="M8622" s="16" t="n">
        <v>3</v>
      </c>
      <c r="N8622" s="12" t="n">
        <v>0.011</v>
      </c>
      <c r="O8622" s="12" t="n">
        <v>0.22</v>
      </c>
      <c r="P8622" s="12" t="n">
        <v>0.66</v>
      </c>
      <c r="Q8622" s="26"/>
    </row>
    <row r="8623" ht="22.5" customHeight="1">
      <c r="A8623" s="32"/>
      <c r="B8623" s="20"/>
      <c r="C8623" s="13"/>
      <c r="D8623" s="20"/>
      <c r="E8623" s="29"/>
      <c r="F8623" s="20"/>
      <c r="G8623" s="28"/>
      <c r="H8623" s="20"/>
      <c r="I8623" s="20"/>
      <c r="J8623" s="13" t="s">
        <v>128</v>
      </c>
      <c r="K8623" s="15" t="n">
        <v>407</v>
      </c>
      <c r="L8623" s="15" t="n">
        <v>127</v>
      </c>
      <c r="M8623" s="16" t="n">
        <v>4</v>
      </c>
      <c r="N8623" s="12" t="n">
        <v>0.007</v>
      </c>
      <c r="O8623" s="12" t="n">
        <v>0.22</v>
      </c>
      <c r="P8623" s="12" t="n">
        <v>0.88</v>
      </c>
      <c r="Q8623" s="26"/>
    </row>
    <row r="8624" ht="22.5" customHeight="1">
      <c r="A8624" s="32"/>
      <c r="B8624" s="20"/>
      <c r="C8624" s="13" t="n">
        <v>91538306</v>
      </c>
      <c r="D8624" s="13" t="s">
        <v>74</v>
      </c>
      <c r="E8624" s="14" t="s">
        <v>71</v>
      </c>
      <c r="F8624" s="13" t="s">
        <v>15</v>
      </c>
      <c r="G8624" s="21" t="n">
        <v>0.18</v>
      </c>
      <c r="H8624" s="13" t="n">
        <v>250</v>
      </c>
      <c r="I8624" s="21" t="n">
        <f>G8624*H8624*7</f>
        <v>315</v>
      </c>
      <c r="J8624" s="13" t="s">
        <v>126</v>
      </c>
      <c r="K8624" s="15" t="s">
        <v>139</v>
      </c>
      <c r="L8624" s="15"/>
      <c r="M8624" s="16"/>
      <c r="N8624" s="12"/>
      <c r="O8624" s="12"/>
      <c r="P8624" s="12"/>
      <c r="Q8624" s="23" t="n">
        <f>M8626/H8624</f>
        <v>0.004</v>
      </c>
    </row>
    <row r="8625" ht="22.5" customHeight="1">
      <c r="A8625" s="32"/>
      <c r="B8625" s="20"/>
      <c r="C8625" s="13"/>
      <c r="D8625" s="20"/>
      <c r="E8625" s="29"/>
      <c r="F8625" s="20"/>
      <c r="G8625" s="28"/>
      <c r="H8625" s="20"/>
      <c r="I8625" s="20"/>
      <c r="J8625" s="13" t="s">
        <v>127</v>
      </c>
      <c r="K8625" s="15" t="n">
        <v>1053</v>
      </c>
      <c r="L8625" s="15" t="n">
        <v>304</v>
      </c>
      <c r="M8625" s="16" t="n">
        <v>1</v>
      </c>
      <c r="N8625" s="12" t="n">
        <v>0.001</v>
      </c>
      <c r="O8625" s="12" t="n">
        <v>0.18</v>
      </c>
      <c r="P8625" s="12" t="n">
        <v>0.18</v>
      </c>
      <c r="Q8625" s="26"/>
    </row>
    <row r="8626" ht="22.5" customHeight="1">
      <c r="A8626" s="32"/>
      <c r="B8626" s="20"/>
      <c r="C8626" s="13"/>
      <c r="D8626" s="20"/>
      <c r="E8626" s="29"/>
      <c r="F8626" s="20"/>
      <c r="G8626" s="28"/>
      <c r="H8626" s="20"/>
      <c r="I8626" s="20"/>
      <c r="J8626" s="13" t="s">
        <v>128</v>
      </c>
      <c r="K8626" s="15" t="n">
        <v>1834</v>
      </c>
      <c r="L8626" s="15" t="n">
        <v>529</v>
      </c>
      <c r="M8626" s="16" t="n">
        <v>1</v>
      </c>
      <c r="N8626" s="12" t="n">
        <v>0</v>
      </c>
      <c r="O8626" s="12" t="n">
        <v>0.18</v>
      </c>
      <c r="P8626" s="12" t="n">
        <v>0.18</v>
      </c>
      <c r="Q8626" s="26"/>
    </row>
    <row r="8627" ht="22.5" customHeight="1">
      <c r="A8627" s="32"/>
      <c r="B8627" s="20"/>
      <c r="C8627" s="13" t="n">
        <v>91538307</v>
      </c>
      <c r="D8627" s="13" t="s">
        <v>74</v>
      </c>
      <c r="E8627" s="14" t="s">
        <v>17</v>
      </c>
      <c r="F8627" s="13" t="s">
        <v>15</v>
      </c>
      <c r="G8627" s="21" t="n">
        <v>0.22</v>
      </c>
      <c r="H8627" s="13" t="n">
        <v>200</v>
      </c>
      <c r="I8627" s="21" t="n">
        <f>G8627*H8627*7</f>
        <v>308</v>
      </c>
      <c r="J8627" s="13" t="s">
        <v>126</v>
      </c>
      <c r="K8627" s="15" t="s">
        <v>139</v>
      </c>
      <c r="L8627" s="15"/>
      <c r="M8627" s="16"/>
      <c r="N8627" s="12"/>
      <c r="O8627" s="12"/>
      <c r="P8627" s="12"/>
      <c r="Q8627" s="23" t="n">
        <f>M8629/H8627</f>
        <v>0</v>
      </c>
    </row>
    <row r="8628" ht="22.5" customHeight="1">
      <c r="A8628" s="32"/>
      <c r="B8628" s="20"/>
      <c r="C8628" s="13"/>
      <c r="D8628" s="20"/>
      <c r="E8628" s="29"/>
      <c r="F8628" s="20"/>
      <c r="G8628" s="28"/>
      <c r="H8628" s="20"/>
      <c r="I8628" s="20"/>
      <c r="J8628" s="13" t="s">
        <v>127</v>
      </c>
      <c r="K8628" s="15" t="n">
        <v>12</v>
      </c>
      <c r="L8628" s="15" t="n">
        <v>1</v>
      </c>
      <c r="M8628" s="16" t="n">
        <v>0</v>
      </c>
      <c r="N8628" s="12" t="n">
        <v>0</v>
      </c>
      <c r="O8628" s="12" t="n">
        <v>0</v>
      </c>
      <c r="P8628" s="12" t="n">
        <v>0</v>
      </c>
      <c r="Q8628" s="26"/>
    </row>
    <row r="8629" ht="22.5" customHeight="1">
      <c r="A8629" s="32"/>
      <c r="B8629" s="20"/>
      <c r="C8629" s="13"/>
      <c r="D8629" s="20"/>
      <c r="E8629" s="29"/>
      <c r="F8629" s="20"/>
      <c r="G8629" s="28"/>
      <c r="H8629" s="20"/>
      <c r="I8629" s="20"/>
      <c r="J8629" s="13" t="s">
        <v>128</v>
      </c>
      <c r="K8629" s="15" t="n">
        <v>28</v>
      </c>
      <c r="L8629" s="15" t="n">
        <v>6</v>
      </c>
      <c r="M8629" s="16" t="n">
        <v>0</v>
      </c>
      <c r="N8629" s="12" t="n">
        <v>0</v>
      </c>
      <c r="O8629" s="12" t="n">
        <v>0</v>
      </c>
      <c r="P8629" s="12" t="n">
        <v>0</v>
      </c>
      <c r="Q8629" s="26"/>
    </row>
    <row r="8630" ht="22.5" customHeight="1">
      <c r="A8630" s="32"/>
      <c r="B8630" s="20"/>
      <c r="C8630" s="13" t="n">
        <v>91538308</v>
      </c>
      <c r="D8630" s="13" t="s">
        <v>74</v>
      </c>
      <c r="E8630" s="14" t="s">
        <v>11</v>
      </c>
      <c r="F8630" s="13" t="s">
        <v>15</v>
      </c>
      <c r="G8630" s="21" t="n">
        <v>0.18</v>
      </c>
      <c r="H8630" s="13" t="n">
        <v>200</v>
      </c>
      <c r="I8630" s="21" t="n">
        <f>G8630*H8630*7</f>
        <v>252</v>
      </c>
      <c r="J8630" s="13" t="s">
        <v>126</v>
      </c>
      <c r="K8630" s="15" t="s">
        <v>139</v>
      </c>
      <c r="L8630" s="15"/>
      <c r="M8630" s="16"/>
      <c r="N8630" s="12"/>
      <c r="O8630" s="12"/>
      <c r="P8630" s="12"/>
      <c r="Q8630" s="23" t="n">
        <f>M8632/H8630</f>
        <v>0</v>
      </c>
    </row>
    <row r="8631" ht="22.5" customHeight="1">
      <c r="A8631" s="32"/>
      <c r="B8631" s="20"/>
      <c r="C8631" s="13"/>
      <c r="D8631" s="20"/>
      <c r="E8631" s="29"/>
      <c r="F8631" s="20"/>
      <c r="G8631" s="28"/>
      <c r="H8631" s="20"/>
      <c r="I8631" s="20"/>
      <c r="J8631" s="13" t="s">
        <v>127</v>
      </c>
      <c r="K8631" s="15" t="n">
        <v>32</v>
      </c>
      <c r="L8631" s="15" t="n">
        <v>3</v>
      </c>
      <c r="M8631" s="16" t="n">
        <v>0</v>
      </c>
      <c r="N8631" s="12" t="n">
        <v>0</v>
      </c>
      <c r="O8631" s="12" t="n">
        <v>0</v>
      </c>
      <c r="P8631" s="12" t="n">
        <v>0</v>
      </c>
      <c r="Q8631" s="26"/>
    </row>
    <row r="8632" ht="22.5" customHeight="1">
      <c r="A8632" s="32"/>
      <c r="B8632" s="20"/>
      <c r="C8632" s="13"/>
      <c r="D8632" s="20"/>
      <c r="E8632" s="29"/>
      <c r="F8632" s="20"/>
      <c r="G8632" s="28"/>
      <c r="H8632" s="20"/>
      <c r="I8632" s="20"/>
      <c r="J8632" s="13" t="s">
        <v>128</v>
      </c>
      <c r="K8632" s="15" t="n">
        <v>102</v>
      </c>
      <c r="L8632" s="15" t="n">
        <v>7</v>
      </c>
      <c r="M8632" s="16" t="n">
        <v>0</v>
      </c>
      <c r="N8632" s="12" t="n">
        <v>0</v>
      </c>
      <c r="O8632" s="12" t="n">
        <v>0</v>
      </c>
      <c r="P8632" s="12" t="n">
        <v>0</v>
      </c>
      <c r="Q8632" s="26"/>
    </row>
    <row r="8633" ht="22.5" customHeight="1">
      <c r="A8633" s="32"/>
      <c r="B8633" s="20"/>
      <c r="C8633" s="13" t="n">
        <v>91538309</v>
      </c>
      <c r="D8633" s="13" t="s">
        <v>74</v>
      </c>
      <c r="E8633" s="14" t="s">
        <v>46</v>
      </c>
      <c r="F8633" s="13" t="s">
        <v>15</v>
      </c>
      <c r="G8633" s="21" t="n">
        <v>0.18</v>
      </c>
      <c r="H8633" s="13" t="n">
        <v>198</v>
      </c>
      <c r="I8633" s="21" t="n">
        <f>G8633*H8633*7</f>
        <v>249.48</v>
      </c>
      <c r="J8633" s="13" t="s">
        <v>126</v>
      </c>
      <c r="K8633" s="15" t="s">
        <v>139</v>
      </c>
      <c r="L8633" s="15"/>
      <c r="M8633" s="16"/>
      <c r="N8633" s="12"/>
      <c r="O8633" s="12"/>
      <c r="P8633" s="12"/>
      <c r="Q8633" s="23" t="n">
        <f>M8635/H8633</f>
        <v>0.00505050505050505</v>
      </c>
    </row>
    <row r="8634" ht="22.5" customHeight="1">
      <c r="A8634" s="32"/>
      <c r="B8634" s="20"/>
      <c r="C8634" s="13"/>
      <c r="D8634" s="20"/>
      <c r="E8634" s="29"/>
      <c r="F8634" s="20"/>
      <c r="G8634" s="28"/>
      <c r="H8634" s="20"/>
      <c r="I8634" s="20"/>
      <c r="J8634" s="13" t="s">
        <v>127</v>
      </c>
      <c r="K8634" s="15" t="n">
        <v>122</v>
      </c>
      <c r="L8634" s="15" t="n">
        <v>32</v>
      </c>
      <c r="M8634" s="16" t="n">
        <v>0</v>
      </c>
      <c r="N8634" s="12" t="n">
        <v>0</v>
      </c>
      <c r="O8634" s="12" t="n">
        <v>0</v>
      </c>
      <c r="P8634" s="12" t="n">
        <v>0</v>
      </c>
      <c r="Q8634" s="26"/>
    </row>
    <row r="8635" ht="22.5" customHeight="1">
      <c r="A8635" s="32"/>
      <c r="B8635" s="20"/>
      <c r="C8635" s="13"/>
      <c r="D8635" s="20"/>
      <c r="E8635" s="29"/>
      <c r="F8635" s="20"/>
      <c r="G8635" s="28"/>
      <c r="H8635" s="20"/>
      <c r="I8635" s="20"/>
      <c r="J8635" s="13" t="s">
        <v>128</v>
      </c>
      <c r="K8635" s="15" t="n">
        <v>188</v>
      </c>
      <c r="L8635" s="15" t="n">
        <v>49</v>
      </c>
      <c r="M8635" s="16" t="n">
        <v>1</v>
      </c>
      <c r="N8635" s="12" t="n">
        <v>0.004</v>
      </c>
      <c r="O8635" s="12" t="n">
        <v>0.18</v>
      </c>
      <c r="P8635" s="12" t="n">
        <v>0.18</v>
      </c>
      <c r="Q8635" s="26"/>
    </row>
    <row r="8636" ht="22.5" customHeight="1">
      <c r="A8636" s="32"/>
      <c r="B8636" s="20"/>
      <c r="C8636" s="13" t="n">
        <v>11511535</v>
      </c>
      <c r="D8636" s="13" t="s">
        <v>81</v>
      </c>
      <c r="E8636" s="14" t="s">
        <v>14</v>
      </c>
      <c r="F8636" s="13" t="s">
        <v>26</v>
      </c>
      <c r="G8636" s="21" t="n">
        <v>0.3</v>
      </c>
      <c r="H8636" s="13" t="n">
        <v>200</v>
      </c>
      <c r="I8636" s="21" t="n">
        <f>G8636*H8636*7</f>
        <v>420</v>
      </c>
      <c r="J8636" s="13" t="s">
        <v>126</v>
      </c>
      <c r="K8636" s="15" t="n">
        <v>21610</v>
      </c>
      <c r="L8636" s="15" t="n">
        <v>72</v>
      </c>
      <c r="M8636" s="16" t="n">
        <v>0</v>
      </c>
      <c r="N8636" s="12" t="n">
        <v>0.02</v>
      </c>
      <c r="O8636" s="12" t="n">
        <v>0</v>
      </c>
      <c r="P8636" s="12" t="n">
        <v>1.75</v>
      </c>
      <c r="Q8636" s="23" t="n">
        <f>M8638/H8636</f>
        <v>0.505</v>
      </c>
    </row>
    <row r="8637" ht="22.5" customHeight="1">
      <c r="A8637" s="32"/>
      <c r="B8637" s="20"/>
      <c r="C8637" s="13"/>
      <c r="D8637" s="20"/>
      <c r="E8637" s="29"/>
      <c r="F8637" s="20"/>
      <c r="G8637" s="28"/>
      <c r="H8637" s="20"/>
      <c r="I8637" s="20"/>
      <c r="J8637" s="13" t="s">
        <v>127</v>
      </c>
      <c r="K8637" s="15" t="n">
        <v>135235</v>
      </c>
      <c r="L8637" s="15" t="n">
        <v>653</v>
      </c>
      <c r="M8637" s="16" t="n">
        <v>29</v>
      </c>
      <c r="N8637" s="12" t="n">
        <v>0.02</v>
      </c>
      <c r="O8637" s="12" t="n">
        <v>0.49</v>
      </c>
      <c r="P8637" s="12" t="n">
        <v>14.17</v>
      </c>
      <c r="Q8637" s="26"/>
    </row>
    <row r="8638" ht="22.5" customHeight="1">
      <c r="A8638" s="32"/>
      <c r="B8638" s="20"/>
      <c r="C8638" s="13"/>
      <c r="D8638" s="20"/>
      <c r="E8638" s="29"/>
      <c r="F8638" s="20"/>
      <c r="G8638" s="28"/>
      <c r="H8638" s="20"/>
      <c r="I8638" s="47"/>
      <c r="J8638" s="38" t="s">
        <v>128</v>
      </c>
      <c r="K8638" s="15" t="n">
        <v>313701</v>
      </c>
      <c r="L8638" s="15" t="n">
        <v>1593</v>
      </c>
      <c r="M8638" s="16" t="n">
        <v>101</v>
      </c>
      <c r="N8638" s="12" t="n">
        <v>0.03</v>
      </c>
      <c r="O8638" s="12" t="n">
        <v>0.42</v>
      </c>
      <c r="P8638" s="12" t="n">
        <v>42.45</v>
      </c>
      <c r="Q8638" s="26"/>
    </row>
    <row r="8639" ht="22.5" customHeight="1">
      <c r="A8639" s="32"/>
      <c r="B8639" s="20"/>
      <c r="C8639" s="13" t="n">
        <v>11792342</v>
      </c>
      <c r="D8639" s="13" t="s">
        <v>87</v>
      </c>
      <c r="E8639" s="14" t="s">
        <v>42</v>
      </c>
      <c r="F8639" s="13" t="s">
        <v>15</v>
      </c>
      <c r="G8639" s="21" t="n">
        <v>0.2</v>
      </c>
      <c r="H8639" s="52" t="n">
        <v>40</v>
      </c>
      <c r="I8639" s="21" t="n">
        <f>G8639*H8639*7</f>
        <v>56</v>
      </c>
      <c r="J8639" s="13" t="s">
        <v>126</v>
      </c>
      <c r="K8639" s="15" t="n">
        <v>48</v>
      </c>
      <c r="L8639" s="15" t="n">
        <v>10</v>
      </c>
      <c r="M8639" s="16" t="n">
        <v>0</v>
      </c>
      <c r="N8639" s="12" t="n">
        <v>0</v>
      </c>
      <c r="O8639" s="12" t="n">
        <v>0</v>
      </c>
      <c r="P8639" s="12" t="n">
        <v>0</v>
      </c>
      <c r="Q8639" s="23" t="n">
        <f>M8641/H8639</f>
        <v>0</v>
      </c>
    </row>
    <row r="8640" ht="22.5" customHeight="1">
      <c r="A8640" s="32"/>
      <c r="B8640" s="20"/>
      <c r="C8640" s="13"/>
      <c r="D8640" s="20"/>
      <c r="E8640" s="29"/>
      <c r="F8640" s="20"/>
      <c r="G8640" s="28"/>
      <c r="H8640" s="54"/>
      <c r="I8640" s="20"/>
      <c r="J8640" s="13" t="s">
        <v>127</v>
      </c>
      <c r="K8640" s="15" t="n">
        <v>1199</v>
      </c>
      <c r="L8640" s="15" t="n">
        <v>193</v>
      </c>
      <c r="M8640" s="16" t="n">
        <v>0</v>
      </c>
      <c r="N8640" s="12" t="n">
        <v>0</v>
      </c>
      <c r="O8640" s="12" t="n">
        <v>0</v>
      </c>
      <c r="P8640" s="12" t="n">
        <v>0</v>
      </c>
      <c r="Q8640" s="26"/>
    </row>
    <row r="8641" ht="22.5" customHeight="1">
      <c r="A8641" s="32"/>
      <c r="B8641" s="20"/>
      <c r="C8641" s="13"/>
      <c r="D8641" s="20"/>
      <c r="E8641" s="48"/>
      <c r="F8641" s="47"/>
      <c r="G8641" s="49"/>
      <c r="H8641" s="55"/>
      <c r="I8641" s="20"/>
      <c r="J8641" s="13" t="s">
        <v>128</v>
      </c>
      <c r="K8641" s="15" t="n">
        <v>3626</v>
      </c>
      <c r="L8641" s="15" t="n">
        <v>450</v>
      </c>
      <c r="M8641" s="16" t="n">
        <v>0</v>
      </c>
      <c r="N8641" s="12" t="n">
        <v>0</v>
      </c>
      <c r="O8641" s="12" t="n">
        <v>0</v>
      </c>
      <c r="P8641" s="12" t="n">
        <v>0</v>
      </c>
      <c r="Q8641" s="26"/>
    </row>
    <row r="8642" ht="22.5" customHeight="1">
      <c r="A8642" s="19"/>
      <c r="C8642" s="11"/>
      <c r="D8642" s="11"/>
      <c r="E8642" s="11"/>
      <c r="F8642" s="11"/>
      <c r="G8642" s="18"/>
      <c r="H8642" s="11"/>
      <c r="I8642" s="18"/>
      <c r="J8642" s="11"/>
      <c r="K8642" s="16"/>
      <c r="L8642" s="16"/>
      <c r="M8642" s="16"/>
      <c r="N8642" s="16"/>
      <c r="O8642" s="16"/>
      <c r="P8642" s="71"/>
      <c r="Q8642" s="8"/>
    </row>
    <row r="8643" ht="22.5" customHeight="1">
      <c r="A8643" s="19" t="s">
        <v>123</v>
      </c>
      <c r="B8643" s="9" t="s">
        <v>148</v>
      </c>
      <c r="C8643" s="11"/>
      <c r="D8643" s="11"/>
      <c r="E8643" s="11"/>
      <c r="F8643" s="11"/>
      <c r="G8643" s="18"/>
      <c r="H8643" s="11"/>
      <c r="I8643" s="18"/>
      <c r="J8643" s="11"/>
      <c r="K8643" s="22" t="n">
        <f>K8646+K8649+K8652+K8655+K8658+K8661+K8664+K8667+K8670+K8673+K8676+K8679+K8682+K8685+K8688+K8691+K8694+K8697+K8700+K8703+K8706+K8709+K8712+K8715+K8718+K8721+K8724+K8727+K8730+K8733+K8736+K8739+K8742+K8745+K8748+K8751+K8754+K8757+K8760+K8763+K8766+K8769+K8772+K8775+K8778+K8781+K8784+K8787+K8790+K8793+K8796+K8799+K8802+K8805+K8808+K8811+K8814+K8817+K8820+K8823+K8826+K8829+K8832+K8835+K8838+K8841+K8844+K8847+K8850+K8853+K8856+K8859+K8862+K8865+K8868+K8871+K8874+K8877+K8880+K8883+K8886+K8889+K8892+K8895+K8898+K8901+K8904+K8907+K8910+K8913+K8916+K8919+K8922+K8925+K8928+K8931+K8934+K8937+K8943+K8946+K8949+K8952+K8955+K8958+K8961+K8964+K8967+K8970+K8973+K8976+K8979+K8982+K8985+K8988+K8991+K8994+K8997+K9000+K9003+K9006+K9009+K9012</f>
        <v>10290193</v>
      </c>
      <c r="L8643" s="22" t="n">
        <f>L8646+L8649+L8652+L8655+L8658+L8661+L8664+L8667+L8670+L8673+L8676+L8679+L8682+L8685+L8688+L8691+L8694+L8697+L8700+L8703+L8706+L8709+L8712+L8715+L8718+L8721+L8724+L8727+L8730+L8733+L8736+L8739+L8742+L8745+L8748+L8751+L8754+L8757+L8760+L8763+L8766+L8769+L8772+L8775+L8778+L8781+L8784+L8787+L8790+L8793+L8796+L8799+L8802+L8805+L8808+L8811+L8814+L8817+L8820+L8823+L8826+L8829+L8832+L8835+L8838+L8841+L8844+L8847+L8850+L8853+L8856+L8859+L8862+L8865+L8868+L8871+L8874+L8877+L8880+L8883+L8886+L8889+L8892+L8895+L8898+L8901+L8904+L8907+L8910+L8913+L8916+L8919+L8922+L8925+L8928+L8931+L8934+L8937+L8943+L8946+L8949+L8952+L8955+L8958+L8961+L8964+L8967+L8970+L8973+L8976+L8979+L8982+L8985+L8988+L8991+L8994+L8997+L9000+L9003+L9006+L9009+L9012</f>
        <v>1483948</v>
      </c>
      <c r="M8643" s="16"/>
      <c r="N8643" s="16"/>
      <c r="O8643" s="16"/>
      <c r="P8643" s="25" t="n">
        <f>P8646+P8649+P8652+P8655+P8658+P8661+P8664+P8667+P8670+P8673+P8676+P8679+P8682+P8685+P8688+P8691+P8694+P8697+P8700+P8703+P8706+P8709+P8712+P8715+P8718+P8721+P8724+P8727+P8730+P8733+P8736+P8739+P8742+P8745+P8748+P8751+P8754+P8757+P8760+P8763+P8766+P8769+P8772+P8775+P8778+P8781+P8784+P8787+P8790+P8793+P8796+P8799+P8802+P8805+P8808+P8811+P8814+P8817+P8820+P8823+P8826+P8829+P8832+P8835+P8838+P8841+P8844+P8847+P8850+P8853+P8856+P8859+P8862+P8865+P8868+P8871+P8874+P8877+P8880+P8883+P8886+P8889+P8892+P8895+P8898+P8901+P8904+P8907+P8910+P8913+P8916+P8919+P8922+P8925+P8928+P8931+P8934+P8937+P8943+P8946+P8949+P8952+P8955+P8958+P8961+P8964+P8967+P8970+P8973+P8976+P8979+P8982+P8985+P8988+P8991+P8994+P8997+P9000+P9003+P9006+P9009+P9012</f>
        <v>4133.4728</v>
      </c>
      <c r="Q8643" s="8"/>
    </row>
    <row r="8644" ht="22.5" customHeight="1">
      <c r="A8644" s="27" t="n">
        <v>46267</v>
      </c>
      <c r="B8644" s="76" t="s">
        <v>125</v>
      </c>
      <c r="C8644" s="13" t="n">
        <v>10813123</v>
      </c>
      <c r="D8644" s="13" t="s">
        <v>10</v>
      </c>
      <c r="E8644" s="14" t="s">
        <v>11</v>
      </c>
      <c r="F8644" s="13" t="s">
        <v>12</v>
      </c>
      <c r="G8644" s="21" t="n">
        <v>0.25</v>
      </c>
      <c r="H8644" s="13" t="n">
        <v>1000</v>
      </c>
      <c r="I8644" s="21" t="n">
        <f>G8644*H8644*7</f>
        <v>1750</v>
      </c>
      <c r="J8644" s="13" t="s">
        <v>126</v>
      </c>
      <c r="K8644" s="11" t="n">
        <v>62440</v>
      </c>
      <c r="L8644" s="11" t="n">
        <v>1582</v>
      </c>
      <c r="M8644" s="11" t="n">
        <v>6</v>
      </c>
      <c r="N8644" s="12" t="n">
        <v>0.004</v>
      </c>
      <c r="O8644" s="12" t="n">
        <v>0.976</v>
      </c>
      <c r="P8644" s="12" t="n">
        <v>5.8531</v>
      </c>
      <c r="Q8644" s="23" t="n">
        <f>M8646/H8644</f>
        <v>0.334</v>
      </c>
    </row>
    <row r="8645" ht="22.5" customHeight="1">
      <c r="A8645" s="32"/>
      <c r="B8645" s="34"/>
      <c r="C8645" s="13"/>
      <c r="D8645" s="20"/>
      <c r="E8645" s="29"/>
      <c r="F8645" s="20"/>
      <c r="G8645" s="20"/>
      <c r="H8645" s="20"/>
      <c r="I8645" s="20"/>
      <c r="J8645" s="13" t="s">
        <v>127</v>
      </c>
      <c r="K8645" s="11" t="n">
        <v>98152</v>
      </c>
      <c r="L8645" s="11" t="n">
        <v>2745</v>
      </c>
      <c r="M8645" s="11" t="n">
        <v>42</v>
      </c>
      <c r="N8645" s="12" t="n">
        <v>0.006</v>
      </c>
      <c r="O8645" s="12" t="n">
        <v>0.414</v>
      </c>
      <c r="P8645" s="12" t="n">
        <v>17.3677</v>
      </c>
      <c r="Q8645" s="26"/>
    </row>
    <row r="8646" ht="22.5" customHeight="1">
      <c r="A8646" s="32"/>
      <c r="B8646" s="34"/>
      <c r="C8646" s="13"/>
      <c r="D8646" s="20"/>
      <c r="E8646" s="29"/>
      <c r="F8646" s="20"/>
      <c r="G8646" s="20"/>
      <c r="H8646" s="20"/>
      <c r="I8646" s="20"/>
      <c r="J8646" s="13" t="s">
        <v>128</v>
      </c>
      <c r="K8646" s="11" t="n">
        <v>270799</v>
      </c>
      <c r="L8646" s="11" t="n">
        <v>9433</v>
      </c>
      <c r="M8646" s="11" t="n">
        <v>334</v>
      </c>
      <c r="N8646" s="12" t="n">
        <v>0.009</v>
      </c>
      <c r="O8646" s="12" t="n">
        <v>0.266</v>
      </c>
      <c r="P8646" s="12" t="n">
        <v>88.7263</v>
      </c>
      <c r="Q8646" s="26"/>
    </row>
    <row r="8647" ht="22.5" customHeight="1">
      <c r="A8647" s="32"/>
      <c r="B8647" s="34"/>
      <c r="C8647" s="13" t="n">
        <v>1745925</v>
      </c>
      <c r="D8647" s="13" t="s">
        <v>13</v>
      </c>
      <c r="E8647" s="14" t="s">
        <v>14</v>
      </c>
      <c r="F8647" s="13" t="s">
        <v>15</v>
      </c>
      <c r="G8647" s="21" t="n">
        <v>0.15</v>
      </c>
      <c r="H8647" s="13" t="n">
        <v>500</v>
      </c>
      <c r="I8647" s="21" t="n">
        <f>G8647*H8647*7</f>
        <v>525</v>
      </c>
      <c r="J8647" s="13" t="s">
        <v>126</v>
      </c>
      <c r="K8647" s="17" t="n">
        <v>602</v>
      </c>
      <c r="L8647" s="15" t="n">
        <v>256</v>
      </c>
      <c r="M8647" s="15" t="n">
        <v>4</v>
      </c>
      <c r="N8647" s="12" t="n">
        <v>0.002</v>
      </c>
      <c r="O8647" s="12" t="n">
        <v>0.15</v>
      </c>
      <c r="P8647" s="12" t="n">
        <v>0.6</v>
      </c>
      <c r="Q8647" s="23" t="n">
        <f>M8649/H8647</f>
        <v>1</v>
      </c>
    </row>
    <row r="8648" ht="22.5" customHeight="1">
      <c r="A8648" s="32"/>
      <c r="B8648" s="34"/>
      <c r="C8648" s="13"/>
      <c r="D8648" s="20"/>
      <c r="E8648" s="29"/>
      <c r="F8648" s="20"/>
      <c r="G8648" s="20"/>
      <c r="H8648" s="20"/>
      <c r="I8648" s="20"/>
      <c r="J8648" s="13" t="s">
        <v>127</v>
      </c>
      <c r="K8648" s="17" t="n">
        <v>25266</v>
      </c>
      <c r="L8648" s="15" t="n">
        <v>11163</v>
      </c>
      <c r="M8648" s="15" t="n">
        <v>171</v>
      </c>
      <c r="N8648" s="12" t="n">
        <v>0.002</v>
      </c>
      <c r="O8648" s="12" t="n">
        <v>0.15</v>
      </c>
      <c r="P8648" s="12" t="n">
        <v>25.65</v>
      </c>
      <c r="Q8648" s="26"/>
    </row>
    <row r="8649" ht="22.5" customHeight="1">
      <c r="A8649" s="32"/>
      <c r="B8649" s="34"/>
      <c r="C8649" s="13"/>
      <c r="D8649" s="20"/>
      <c r="E8649" s="29"/>
      <c r="F8649" s="20"/>
      <c r="G8649" s="20"/>
      <c r="H8649" s="20"/>
      <c r="I8649" s="20"/>
      <c r="J8649" s="13" t="s">
        <v>128</v>
      </c>
      <c r="K8649" s="15" t="n">
        <v>74800</v>
      </c>
      <c r="L8649" s="15" t="n">
        <v>32976</v>
      </c>
      <c r="M8649" s="15" t="n">
        <v>500</v>
      </c>
      <c r="N8649" s="12" t="n">
        <v>0.002</v>
      </c>
      <c r="O8649" s="12" t="n">
        <v>0.15</v>
      </c>
      <c r="P8649" s="12" t="n">
        <v>75</v>
      </c>
      <c r="Q8649" s="26"/>
    </row>
    <row r="8650" ht="22.5" customHeight="1">
      <c r="A8650" s="32"/>
      <c r="B8650" s="34"/>
      <c r="C8650" s="13" t="n">
        <v>6951600</v>
      </c>
      <c r="D8650" s="13" t="s">
        <v>16</v>
      </c>
      <c r="E8650" s="14" t="s">
        <v>17</v>
      </c>
      <c r="F8650" s="13" t="s">
        <v>15</v>
      </c>
      <c r="G8650" s="21" t="n">
        <v>0.17</v>
      </c>
      <c r="H8650" s="13" t="n">
        <v>100</v>
      </c>
      <c r="I8650" s="21" t="n">
        <f>G8650*H8650*7</f>
        <v>119</v>
      </c>
      <c r="J8650" s="13" t="s">
        <v>126</v>
      </c>
      <c r="K8650" s="15" t="n">
        <v>738</v>
      </c>
      <c r="L8650" s="15" t="n">
        <v>290</v>
      </c>
      <c r="M8650" s="15" t="n">
        <v>0</v>
      </c>
      <c r="N8650" s="12" t="n">
        <v>0</v>
      </c>
      <c r="O8650" s="12" t="n">
        <v>0</v>
      </c>
      <c r="P8650" s="12" t="n">
        <v>0</v>
      </c>
      <c r="Q8650" s="23" t="n">
        <f>M8652/H8650</f>
        <v>1</v>
      </c>
    </row>
    <row r="8651" ht="22.5" customHeight="1">
      <c r="A8651" s="32"/>
      <c r="B8651" s="34"/>
      <c r="C8651" s="13"/>
      <c r="D8651" s="20"/>
      <c r="E8651" s="29"/>
      <c r="F8651" s="20"/>
      <c r="G8651" s="20"/>
      <c r="H8651" s="20"/>
      <c r="I8651" s="20"/>
      <c r="J8651" s="13" t="s">
        <v>127</v>
      </c>
      <c r="K8651" s="15" t="n">
        <v>8300</v>
      </c>
      <c r="L8651" s="15" t="n">
        <v>3497</v>
      </c>
      <c r="M8651" s="15" t="n">
        <v>29</v>
      </c>
      <c r="N8651" s="12" t="n">
        <v>0.001</v>
      </c>
      <c r="O8651" s="12" t="n">
        <v>0.172</v>
      </c>
      <c r="P8651" s="12" t="n">
        <v>4.998</v>
      </c>
      <c r="Q8651" s="26"/>
    </row>
    <row r="8652" ht="22.5" customHeight="1">
      <c r="A8652" s="32"/>
      <c r="B8652" s="34"/>
      <c r="C8652" s="13"/>
      <c r="D8652" s="20"/>
      <c r="E8652" s="29"/>
      <c r="F8652" s="20"/>
      <c r="G8652" s="20"/>
      <c r="H8652" s="20"/>
      <c r="I8652" s="20"/>
      <c r="J8652" s="13" t="s">
        <v>128</v>
      </c>
      <c r="K8652" s="15" t="n">
        <v>20601</v>
      </c>
      <c r="L8652" s="15" t="n">
        <v>8723</v>
      </c>
      <c r="M8652" s="15" t="n">
        <v>100</v>
      </c>
      <c r="N8652" s="12" t="n">
        <v>0.002</v>
      </c>
      <c r="O8652" s="12" t="n">
        <v>0.173</v>
      </c>
      <c r="P8652" s="12" t="n">
        <v>17.306</v>
      </c>
      <c r="Q8652" s="26"/>
    </row>
    <row r="8653" ht="22.5" customHeight="1">
      <c r="A8653" s="32"/>
      <c r="B8653" s="34"/>
      <c r="C8653" s="13" t="n">
        <v>6951594</v>
      </c>
      <c r="D8653" s="13" t="s">
        <v>16</v>
      </c>
      <c r="E8653" s="14" t="s">
        <v>18</v>
      </c>
      <c r="F8653" s="13" t="s">
        <v>15</v>
      </c>
      <c r="G8653" s="21" t="n">
        <v>0.7</v>
      </c>
      <c r="H8653" s="13" t="n">
        <v>400</v>
      </c>
      <c r="I8653" s="21" t="n">
        <f>G8653*H8653*7</f>
        <v>1960</v>
      </c>
      <c r="J8653" s="13" t="s">
        <v>126</v>
      </c>
      <c r="K8653" s="15" t="n">
        <v>1399</v>
      </c>
      <c r="L8653" s="15" t="n">
        <v>586</v>
      </c>
      <c r="M8653" s="15" t="n">
        <v>0</v>
      </c>
      <c r="N8653" s="12" t="n">
        <v>0</v>
      </c>
      <c r="O8653" s="12" t="n">
        <v>0</v>
      </c>
      <c r="P8653" s="12" t="n">
        <v>0</v>
      </c>
      <c r="Q8653" s="23" t="n">
        <f>M8655/H8653</f>
        <v>0.47</v>
      </c>
    </row>
    <row r="8654" ht="22.5" customHeight="1">
      <c r="A8654" s="32"/>
      <c r="B8654" s="34"/>
      <c r="C8654" s="13"/>
      <c r="D8654" s="20"/>
      <c r="E8654" s="29"/>
      <c r="F8654" s="20"/>
      <c r="G8654" s="20"/>
      <c r="H8654" s="20"/>
      <c r="I8654" s="20"/>
      <c r="J8654" s="13" t="s">
        <v>127</v>
      </c>
      <c r="K8654" s="15" t="n">
        <v>26505</v>
      </c>
      <c r="L8654" s="15" t="n">
        <v>11547</v>
      </c>
      <c r="M8654" s="15" t="n">
        <v>55</v>
      </c>
      <c r="N8654" s="12" t="n">
        <v>0.003</v>
      </c>
      <c r="O8654" s="12" t="n">
        <v>0.7</v>
      </c>
      <c r="P8654" s="12" t="n">
        <v>38.5</v>
      </c>
      <c r="Q8654" s="26"/>
    </row>
    <row r="8655" ht="22.5" customHeight="1">
      <c r="A8655" s="32"/>
      <c r="B8655" s="34"/>
      <c r="C8655" s="13"/>
      <c r="D8655" s="20"/>
      <c r="E8655" s="29"/>
      <c r="F8655" s="20"/>
      <c r="G8655" s="20"/>
      <c r="H8655" s="20"/>
      <c r="I8655" s="20"/>
      <c r="J8655" s="13" t="s">
        <v>128</v>
      </c>
      <c r="K8655" s="15" t="n">
        <v>101541</v>
      </c>
      <c r="L8655" s="15" t="n">
        <v>43260</v>
      </c>
      <c r="M8655" s="15" t="n">
        <v>188</v>
      </c>
      <c r="N8655" s="12" t="n">
        <v>0.003</v>
      </c>
      <c r="O8655" s="12" t="n">
        <v>0.7</v>
      </c>
      <c r="P8655" s="12" t="n">
        <v>131.6</v>
      </c>
      <c r="Q8655" s="26"/>
    </row>
    <row r="8656" ht="22.5" customHeight="1">
      <c r="A8656" s="32"/>
      <c r="B8656" s="34"/>
      <c r="C8656" s="13" t="n">
        <v>2732727</v>
      </c>
      <c r="D8656" s="13" t="s">
        <v>10</v>
      </c>
      <c r="E8656" s="14" t="s">
        <v>19</v>
      </c>
      <c r="F8656" s="13" t="s">
        <v>15</v>
      </c>
      <c r="G8656" s="21" t="n">
        <v>0.25</v>
      </c>
      <c r="H8656" s="13" t="n">
        <v>1000</v>
      </c>
      <c r="I8656" s="21" t="n">
        <f>G8656*H8656*7</f>
        <v>1750</v>
      </c>
      <c r="J8656" s="13" t="s">
        <v>126</v>
      </c>
      <c r="K8656" s="15" t="n">
        <v>526</v>
      </c>
      <c r="L8656" s="15" t="n">
        <v>172</v>
      </c>
      <c r="M8656" s="15" t="n">
        <v>30</v>
      </c>
      <c r="N8656" s="12" t="n">
        <v>0.044</v>
      </c>
      <c r="O8656" s="12" t="n">
        <v>0.25</v>
      </c>
      <c r="P8656" s="12" t="n">
        <v>7.5</v>
      </c>
      <c r="Q8656" s="23" t="n">
        <f>M8658/H8656</f>
        <v>0.675</v>
      </c>
    </row>
    <row r="8657" ht="22.5" customHeight="1">
      <c r="A8657" s="32"/>
      <c r="B8657" s="34"/>
      <c r="C8657" s="13"/>
      <c r="D8657" s="20"/>
      <c r="E8657" s="29"/>
      <c r="F8657" s="20"/>
      <c r="G8657" s="20"/>
      <c r="H8657" s="20"/>
      <c r="I8657" s="20"/>
      <c r="J8657" s="13" t="s">
        <v>127</v>
      </c>
      <c r="K8657" s="15" t="n">
        <v>10284</v>
      </c>
      <c r="L8657" s="15" t="n">
        <v>3095</v>
      </c>
      <c r="M8657" s="15" t="n">
        <v>143</v>
      </c>
      <c r="N8657" s="12" t="n">
        <v>0.012</v>
      </c>
      <c r="O8657" s="12" t="n">
        <v>0.25</v>
      </c>
      <c r="P8657" s="12" t="n">
        <v>35.775</v>
      </c>
      <c r="Q8657" s="26"/>
    </row>
    <row r="8658" ht="22.5" customHeight="1">
      <c r="A8658" s="32"/>
      <c r="B8658" s="34"/>
      <c r="C8658" s="13"/>
      <c r="D8658" s="20"/>
      <c r="E8658" s="29"/>
      <c r="F8658" s="20"/>
      <c r="G8658" s="20"/>
      <c r="H8658" s="20"/>
      <c r="I8658" s="20"/>
      <c r="J8658" s="13" t="s">
        <v>128</v>
      </c>
      <c r="K8658" s="15" t="n">
        <v>38430</v>
      </c>
      <c r="L8658" s="15" t="n">
        <v>13178</v>
      </c>
      <c r="M8658" s="15" t="n">
        <v>675</v>
      </c>
      <c r="N8658" s="12" t="n">
        <v>0.013</v>
      </c>
      <c r="O8658" s="12" t="n">
        <v>0.25</v>
      </c>
      <c r="P8658" s="12" t="n">
        <v>168.825</v>
      </c>
      <c r="Q8658" s="26"/>
    </row>
    <row r="8659" ht="22.5" customHeight="1">
      <c r="A8659" s="32"/>
      <c r="B8659" s="34"/>
      <c r="C8659" s="13" t="n">
        <v>5619156</v>
      </c>
      <c r="D8659" s="13" t="s">
        <v>10</v>
      </c>
      <c r="E8659" s="14" t="s">
        <v>19</v>
      </c>
      <c r="F8659" s="13" t="s">
        <v>12</v>
      </c>
      <c r="G8659" s="21" t="n">
        <v>0.24</v>
      </c>
      <c r="H8659" s="13" t="n">
        <v>500</v>
      </c>
      <c r="I8659" s="21" t="n">
        <f>G8659*H8659*7</f>
        <v>840</v>
      </c>
      <c r="J8659" s="13" t="s">
        <v>126</v>
      </c>
      <c r="K8659" s="15" t="n">
        <v>7554</v>
      </c>
      <c r="L8659" s="15" t="n">
        <v>1953</v>
      </c>
      <c r="M8659" s="15" t="n">
        <v>1</v>
      </c>
      <c r="N8659" s="12" t="n">
        <v>0</v>
      </c>
      <c r="O8659" s="12" t="n">
        <v>0.4043</v>
      </c>
      <c r="P8659" s="12" t="n">
        <v>0.4043</v>
      </c>
      <c r="Q8659" s="23" t="n">
        <f>M8661/H8659</f>
        <v>0.026</v>
      </c>
    </row>
    <row r="8660" ht="22.5" customHeight="1">
      <c r="A8660" s="32"/>
      <c r="B8660" s="34"/>
      <c r="C8660" s="13"/>
      <c r="D8660" s="20"/>
      <c r="E8660" s="29"/>
      <c r="F8660" s="20"/>
      <c r="G8660" s="20"/>
      <c r="H8660" s="20"/>
      <c r="I8660" s="20"/>
      <c r="J8660" s="13" t="s">
        <v>127</v>
      </c>
      <c r="K8660" s="15" t="n">
        <v>39303</v>
      </c>
      <c r="L8660" s="15" t="n">
        <v>9382</v>
      </c>
      <c r="M8660" s="15" t="n">
        <v>3</v>
      </c>
      <c r="N8660" s="12" t="n">
        <v>0</v>
      </c>
      <c r="O8660" s="12" t="n">
        <v>0.556</v>
      </c>
      <c r="P8660" s="12" t="n">
        <v>1.6683</v>
      </c>
      <c r="Q8660" s="26"/>
    </row>
    <row r="8661" ht="22.5" customHeight="1">
      <c r="A8661" s="32"/>
      <c r="B8661" s="34"/>
      <c r="C8661" s="13"/>
      <c r="D8661" s="20"/>
      <c r="E8661" s="29"/>
      <c r="F8661" s="20"/>
      <c r="G8661" s="20"/>
      <c r="H8661" s="20"/>
      <c r="I8661" s="20"/>
      <c r="J8661" s="13" t="s">
        <v>128</v>
      </c>
      <c r="K8661" s="15" t="n">
        <v>159299</v>
      </c>
      <c r="L8661" s="15" t="n">
        <v>35242</v>
      </c>
      <c r="M8661" s="15" t="n">
        <v>13</v>
      </c>
      <c r="N8661" s="12" t="n">
        <v>0.002</v>
      </c>
      <c r="O8661" s="12" t="n">
        <v>0.494</v>
      </c>
      <c r="P8661" s="12" t="n">
        <v>6.426</v>
      </c>
      <c r="Q8661" s="26"/>
    </row>
    <row r="8662" ht="22.5" customHeight="1">
      <c r="A8662" s="32"/>
      <c r="B8662" s="34"/>
      <c r="C8662" s="13" t="n">
        <v>6425889</v>
      </c>
      <c r="D8662" s="13" t="s">
        <v>10</v>
      </c>
      <c r="E8662" s="14" t="s">
        <v>20</v>
      </c>
      <c r="F8662" s="13" t="s">
        <v>15</v>
      </c>
      <c r="G8662" s="21" t="n">
        <v>0.25</v>
      </c>
      <c r="H8662" s="13" t="n">
        <v>400</v>
      </c>
      <c r="I8662" s="21" t="n">
        <f>G8662*H8662*7</f>
        <v>700</v>
      </c>
      <c r="J8662" s="13" t="s">
        <v>126</v>
      </c>
      <c r="K8662" s="15" t="n">
        <v>105</v>
      </c>
      <c r="L8662" s="15" t="n">
        <v>24</v>
      </c>
      <c r="M8662" s="15" t="n">
        <v>0</v>
      </c>
      <c r="N8662" s="12" t="n">
        <v>0</v>
      </c>
      <c r="O8662" s="12" t="n">
        <v>0</v>
      </c>
      <c r="P8662" s="12" t="n">
        <v>0</v>
      </c>
      <c r="Q8662" s="23" t="n">
        <v>0.003</v>
      </c>
    </row>
    <row r="8663" ht="22.5" customHeight="1">
      <c r="A8663" s="32"/>
      <c r="B8663" s="34"/>
      <c r="C8663" s="13"/>
      <c r="D8663" s="20"/>
      <c r="E8663" s="29"/>
      <c r="F8663" s="20"/>
      <c r="G8663" s="20"/>
      <c r="H8663" s="20"/>
      <c r="I8663" s="20"/>
      <c r="J8663" s="13" t="s">
        <v>127</v>
      </c>
      <c r="K8663" s="15" t="n">
        <v>6073</v>
      </c>
      <c r="L8663" s="36" t="n">
        <v>2212</v>
      </c>
      <c r="M8663" s="15" t="n">
        <v>33</v>
      </c>
      <c r="N8663" s="12" t="n">
        <v>0.004</v>
      </c>
      <c r="O8663" s="12" t="n">
        <v>0.252</v>
      </c>
      <c r="P8663" s="12" t="n">
        <v>8.3</v>
      </c>
      <c r="Q8663" s="26"/>
    </row>
    <row r="8664" ht="22.5" customHeight="1">
      <c r="A8664" s="32"/>
      <c r="B8664" s="34"/>
      <c r="C8664" s="13"/>
      <c r="D8664" s="20"/>
      <c r="E8664" s="29"/>
      <c r="F8664" s="20"/>
      <c r="G8664" s="20"/>
      <c r="H8664" s="20"/>
      <c r="I8664" s="20"/>
      <c r="J8664" s="13" t="s">
        <v>128</v>
      </c>
      <c r="K8664" s="15" t="n">
        <v>22718</v>
      </c>
      <c r="L8664" s="15" t="n">
        <v>7659</v>
      </c>
      <c r="M8664" s="15" t="n">
        <v>219</v>
      </c>
      <c r="N8664" s="12" t="n">
        <v>0.007</v>
      </c>
      <c r="O8664" s="12" t="n">
        <v>0.251</v>
      </c>
      <c r="P8664" s="12" t="n">
        <v>54.975</v>
      </c>
      <c r="Q8664" s="26"/>
    </row>
    <row r="8665" ht="22.5" customHeight="1">
      <c r="A8665" s="32"/>
      <c r="B8665" s="34"/>
      <c r="C8665" s="13" t="n">
        <v>6439005</v>
      </c>
      <c r="D8665" s="13" t="s">
        <v>10</v>
      </c>
      <c r="E8665" s="14" t="s">
        <v>20</v>
      </c>
      <c r="F8665" s="13" t="s">
        <v>21</v>
      </c>
      <c r="G8665" s="21" t="n">
        <v>0.25</v>
      </c>
      <c r="H8665" s="13" t="n">
        <v>300</v>
      </c>
      <c r="I8665" s="21" t="n">
        <f>G8665*H8665*7</f>
        <v>525</v>
      </c>
      <c r="J8665" s="13" t="s">
        <v>126</v>
      </c>
      <c r="K8665" s="15" t="n">
        <v>0</v>
      </c>
      <c r="L8665" s="15" t="n">
        <v>0</v>
      </c>
      <c r="M8665" s="15" t="n">
        <v>0</v>
      </c>
      <c r="N8665" s="12" t="n">
        <v>0</v>
      </c>
      <c r="O8665" s="12" t="n">
        <v>0</v>
      </c>
      <c r="P8665" s="12" t="n">
        <v>0</v>
      </c>
      <c r="Q8665" s="23" t="n">
        <f>M8667/H8665</f>
        <v>0.23</v>
      </c>
    </row>
    <row r="8666" ht="22.5" customHeight="1">
      <c r="A8666" s="32"/>
      <c r="B8666" s="34"/>
      <c r="C8666" s="13"/>
      <c r="D8666" s="20"/>
      <c r="E8666" s="29"/>
      <c r="F8666" s="20"/>
      <c r="G8666" s="20"/>
      <c r="H8666" s="20"/>
      <c r="I8666" s="20"/>
      <c r="J8666" s="13" t="s">
        <v>127</v>
      </c>
      <c r="K8666" s="17" t="n">
        <v>4047</v>
      </c>
      <c r="L8666" s="15" t="n">
        <v>1352</v>
      </c>
      <c r="M8666" s="15" t="n">
        <v>19</v>
      </c>
      <c r="N8666" s="12" t="n">
        <v>0.0035</v>
      </c>
      <c r="O8666" s="12" t="n">
        <v>0.25</v>
      </c>
      <c r="P8666" s="12" t="n">
        <v>4.75</v>
      </c>
      <c r="Q8666" s="26"/>
    </row>
    <row r="8667" ht="22.5" customHeight="1">
      <c r="A8667" s="32"/>
      <c r="B8667" s="34"/>
      <c r="C8667" s="13"/>
      <c r="D8667" s="20"/>
      <c r="E8667" s="29"/>
      <c r="F8667" s="20"/>
      <c r="G8667" s="20"/>
      <c r="H8667" s="20"/>
      <c r="I8667" s="20"/>
      <c r="J8667" s="13" t="s">
        <v>128</v>
      </c>
      <c r="K8667" s="15" t="n">
        <v>40177</v>
      </c>
      <c r="L8667" s="15" t="n">
        <v>11341</v>
      </c>
      <c r="M8667" s="15" t="n">
        <v>69</v>
      </c>
      <c r="N8667" s="12" t="n">
        <v>0.0015</v>
      </c>
      <c r="O8667" s="12" t="n">
        <v>0.25</v>
      </c>
      <c r="P8667" s="12" t="n">
        <v>17.25</v>
      </c>
      <c r="Q8667" s="26"/>
    </row>
    <row r="8668" ht="22.5" customHeight="1">
      <c r="A8668" s="32"/>
      <c r="B8668" s="34"/>
      <c r="C8668" s="13" t="n">
        <v>7203110</v>
      </c>
      <c r="D8668" s="13" t="s">
        <v>22</v>
      </c>
      <c r="E8668" s="14" t="s">
        <v>23</v>
      </c>
      <c r="F8668" s="13" t="s">
        <v>15</v>
      </c>
      <c r="G8668" s="21" t="n">
        <v>0.2</v>
      </c>
      <c r="H8668" s="13" t="n">
        <v>100</v>
      </c>
      <c r="I8668" s="21" t="n">
        <f>G8668*H8668*7</f>
        <v>140</v>
      </c>
      <c r="J8668" s="13" t="s">
        <v>126</v>
      </c>
      <c r="K8668" s="15" t="n">
        <v>321</v>
      </c>
      <c r="L8668" s="15" t="n">
        <v>209</v>
      </c>
      <c r="M8668" s="15" t="n">
        <v>0</v>
      </c>
      <c r="N8668" s="12" t="n">
        <v>0</v>
      </c>
      <c r="O8668" s="12" t="n">
        <v>0</v>
      </c>
      <c r="P8668" s="12" t="n">
        <v>0</v>
      </c>
      <c r="Q8668" s="23" t="n">
        <f>M8670/H8668</f>
        <v>0.17</v>
      </c>
    </row>
    <row r="8669" ht="22.5" customHeight="1">
      <c r="A8669" s="32"/>
      <c r="B8669" s="34"/>
      <c r="C8669" s="13"/>
      <c r="D8669" s="20"/>
      <c r="E8669" s="29"/>
      <c r="F8669" s="20"/>
      <c r="G8669" s="20"/>
      <c r="H8669" s="20"/>
      <c r="I8669" s="20"/>
      <c r="J8669" s="13" t="s">
        <v>127</v>
      </c>
      <c r="K8669" s="15" t="n">
        <v>10265</v>
      </c>
      <c r="L8669" s="15" t="n">
        <v>7031</v>
      </c>
      <c r="M8669" s="15" t="n">
        <v>4</v>
      </c>
      <c r="N8669" s="12" t="n">
        <v>0</v>
      </c>
      <c r="O8669" s="12" t="n">
        <v>0.2</v>
      </c>
      <c r="P8669" s="12" t="n">
        <v>0.8</v>
      </c>
      <c r="Q8669" s="26"/>
    </row>
    <row r="8670" ht="22.5" customHeight="1">
      <c r="A8670" s="32"/>
      <c r="B8670" s="34"/>
      <c r="C8670" s="13"/>
      <c r="D8670" s="20"/>
      <c r="E8670" s="29"/>
      <c r="F8670" s="20"/>
      <c r="G8670" s="20"/>
      <c r="H8670" s="20"/>
      <c r="I8670" s="20"/>
      <c r="J8670" s="13" t="s">
        <v>128</v>
      </c>
      <c r="K8670" s="15" t="n">
        <v>50364</v>
      </c>
      <c r="L8670" s="15" t="n">
        <v>35060</v>
      </c>
      <c r="M8670" s="15" t="n">
        <v>17</v>
      </c>
      <c r="N8670" s="12" t="n">
        <v>0</v>
      </c>
      <c r="O8670" s="12" t="n">
        <v>0.2</v>
      </c>
      <c r="P8670" s="12" t="n">
        <v>3.4</v>
      </c>
      <c r="Q8670" s="26"/>
    </row>
    <row r="8671" ht="22.5" customHeight="1">
      <c r="A8671" s="32"/>
      <c r="B8671" s="34"/>
      <c r="C8671" s="13" t="n">
        <v>7202934</v>
      </c>
      <c r="D8671" s="13" t="s">
        <v>22</v>
      </c>
      <c r="E8671" s="14" t="s">
        <v>24</v>
      </c>
      <c r="F8671" s="13" t="s">
        <v>15</v>
      </c>
      <c r="G8671" s="21" t="n">
        <v>0.38</v>
      </c>
      <c r="H8671" s="13" t="n">
        <v>200</v>
      </c>
      <c r="I8671" s="21" t="n">
        <f>G8671*H8671*7</f>
        <v>532</v>
      </c>
      <c r="J8671" s="13" t="s">
        <v>126</v>
      </c>
      <c r="K8671" s="15" t="n">
        <v>878</v>
      </c>
      <c r="L8671" s="15" t="n">
        <v>433</v>
      </c>
      <c r="M8671" s="15" t="n">
        <v>0</v>
      </c>
      <c r="N8671" s="12" t="n">
        <v>0</v>
      </c>
      <c r="O8671" s="12" t="n">
        <v>0</v>
      </c>
      <c r="P8671" s="12" t="n">
        <v>0</v>
      </c>
      <c r="Q8671" s="23" t="n">
        <v>0</v>
      </c>
    </row>
    <row r="8672" ht="22.5" customHeight="1">
      <c r="A8672" s="32"/>
      <c r="B8672" s="34"/>
      <c r="C8672" s="13"/>
      <c r="D8672" s="20"/>
      <c r="E8672" s="29"/>
      <c r="F8672" s="20"/>
      <c r="G8672" s="20"/>
      <c r="H8672" s="20"/>
      <c r="I8672" s="20"/>
      <c r="J8672" s="13" t="s">
        <v>127</v>
      </c>
      <c r="K8672" s="15" t="n">
        <v>202039</v>
      </c>
      <c r="L8672" s="15" t="n">
        <v>129091</v>
      </c>
      <c r="M8672" s="15" t="n">
        <v>158</v>
      </c>
      <c r="N8672" s="12" t="n">
        <v>0</v>
      </c>
      <c r="O8672" s="12" t="n">
        <v>0.36</v>
      </c>
      <c r="P8672" s="12" t="n">
        <v>56.88</v>
      </c>
      <c r="Q8672" s="26"/>
    </row>
    <row r="8673" ht="22.5" customHeight="1">
      <c r="A8673" s="32"/>
      <c r="B8673" s="34"/>
      <c r="C8673" s="13"/>
      <c r="D8673" s="20"/>
      <c r="E8673" s="29"/>
      <c r="F8673" s="20"/>
      <c r="G8673" s="20"/>
      <c r="H8673" s="20"/>
      <c r="I8673" s="20"/>
      <c r="J8673" s="13" t="s">
        <v>128</v>
      </c>
      <c r="K8673" s="15" t="n">
        <v>331921</v>
      </c>
      <c r="L8673" s="15" t="n">
        <v>207068</v>
      </c>
      <c r="M8673" s="15" t="n">
        <v>200</v>
      </c>
      <c r="N8673" s="12" t="n">
        <v>0</v>
      </c>
      <c r="O8673" s="12" t="n">
        <v>0.36</v>
      </c>
      <c r="P8673" s="12" t="n">
        <v>72</v>
      </c>
      <c r="Q8673" s="26"/>
    </row>
    <row r="8674" ht="22.5" customHeight="1">
      <c r="A8674" s="32"/>
      <c r="B8674" s="34"/>
      <c r="C8674" s="13" t="n">
        <v>5847496</v>
      </c>
      <c r="D8674" s="13" t="s">
        <v>10</v>
      </c>
      <c r="E8674" s="14" t="s">
        <v>25</v>
      </c>
      <c r="F8674" s="13" t="s">
        <v>12</v>
      </c>
      <c r="G8674" s="21" t="n">
        <v>0.3</v>
      </c>
      <c r="H8674" s="13" t="n">
        <v>200</v>
      </c>
      <c r="I8674" s="21" t="n">
        <f>G8674*H8674*7</f>
        <v>420</v>
      </c>
      <c r="J8674" s="13" t="s">
        <v>126</v>
      </c>
      <c r="K8674" s="15" t="n">
        <v>5478</v>
      </c>
      <c r="L8674" s="15" t="n">
        <v>225</v>
      </c>
      <c r="M8674" s="15" t="n">
        <v>3</v>
      </c>
      <c r="N8674" s="12" t="n">
        <v>0.04</v>
      </c>
      <c r="O8674" s="12" t="n">
        <v>0.308</v>
      </c>
      <c r="P8674" s="12" t="n">
        <v>0.9228</v>
      </c>
      <c r="Q8674" s="23" t="n">
        <f>M8676/H8674</f>
        <v>0.17</v>
      </c>
    </row>
    <row r="8675" ht="22.5" customHeight="1">
      <c r="A8675" s="32"/>
      <c r="B8675" s="34"/>
      <c r="C8675" s="13"/>
      <c r="D8675" s="20"/>
      <c r="E8675" s="29"/>
      <c r="F8675" s="20"/>
      <c r="G8675" s="20"/>
      <c r="H8675" s="20"/>
      <c r="I8675" s="20"/>
      <c r="J8675" s="13" t="s">
        <v>127</v>
      </c>
      <c r="K8675" s="15" t="n">
        <v>19233</v>
      </c>
      <c r="L8675" s="15" t="n">
        <v>1019</v>
      </c>
      <c r="M8675" s="15" t="n">
        <v>14</v>
      </c>
      <c r="N8675" s="12" t="n">
        <v>0.006</v>
      </c>
      <c r="O8675" s="12" t="n">
        <v>0.469</v>
      </c>
      <c r="P8675" s="12" t="n">
        <v>6.5676</v>
      </c>
      <c r="Q8675" s="26"/>
    </row>
    <row r="8676" ht="22.5" customHeight="1">
      <c r="A8676" s="32"/>
      <c r="B8676" s="34"/>
      <c r="C8676" s="13"/>
      <c r="D8676" s="20"/>
      <c r="E8676" s="29"/>
      <c r="F8676" s="20"/>
      <c r="G8676" s="20"/>
      <c r="H8676" s="20"/>
      <c r="I8676" s="20"/>
      <c r="J8676" s="13" t="s">
        <v>128</v>
      </c>
      <c r="K8676" s="15" t="n">
        <v>53411</v>
      </c>
      <c r="L8676" s="15" t="n">
        <v>2267</v>
      </c>
      <c r="M8676" s="15" t="n">
        <v>34</v>
      </c>
      <c r="N8676" s="12" t="n">
        <v>0.009</v>
      </c>
      <c r="O8676" s="12" t="n">
        <v>0.618</v>
      </c>
      <c r="P8676" s="12" t="n">
        <v>21.0247</v>
      </c>
      <c r="Q8676" s="26"/>
    </row>
    <row r="8677" ht="22.5" customHeight="1">
      <c r="A8677" s="32"/>
      <c r="B8677" s="34"/>
      <c r="C8677" s="13" t="n">
        <v>7572369</v>
      </c>
      <c r="D8677" s="13" t="s">
        <v>10</v>
      </c>
      <c r="E8677" s="14" t="s">
        <v>25</v>
      </c>
      <c r="F8677" s="13" t="s">
        <v>15</v>
      </c>
      <c r="G8677" s="21" t="n">
        <v>0.3</v>
      </c>
      <c r="H8677" s="13" t="n">
        <v>400</v>
      </c>
      <c r="I8677" s="21" t="n">
        <f>G8677*H8677*7</f>
        <v>840</v>
      </c>
      <c r="J8677" s="13" t="s">
        <v>126</v>
      </c>
      <c r="K8677" s="15" t="n">
        <v>198</v>
      </c>
      <c r="L8677" s="15" t="n">
        <v>73</v>
      </c>
      <c r="M8677" s="15" t="n">
        <v>0</v>
      </c>
      <c r="N8677" s="12" t="n">
        <v>0</v>
      </c>
      <c r="O8677" s="12" t="n">
        <v>0</v>
      </c>
      <c r="P8677" s="12" t="n">
        <v>0</v>
      </c>
      <c r="Q8677" s="23" t="n">
        <f>M8679/H8677</f>
        <v>0.475</v>
      </c>
    </row>
    <row r="8678" ht="22.5" customHeight="1">
      <c r="A8678" s="32"/>
      <c r="B8678" s="34"/>
      <c r="C8678" s="13"/>
      <c r="D8678" s="20"/>
      <c r="E8678" s="29"/>
      <c r="F8678" s="20"/>
      <c r="G8678" s="20"/>
      <c r="H8678" s="20"/>
      <c r="I8678" s="20"/>
      <c r="J8678" s="13" t="s">
        <v>127</v>
      </c>
      <c r="K8678" s="15" t="n">
        <v>5654</v>
      </c>
      <c r="L8678" s="15" t="n">
        <v>1905</v>
      </c>
      <c r="M8678" s="15" t="n">
        <v>54</v>
      </c>
      <c r="N8678" s="12" t="n">
        <v>0.009</v>
      </c>
      <c r="O8678" s="12" t="n">
        <v>0.316</v>
      </c>
      <c r="P8678" s="12" t="n">
        <v>17.04</v>
      </c>
      <c r="Q8678" s="26"/>
    </row>
    <row r="8679" ht="22.5" customHeight="1">
      <c r="A8679" s="32"/>
      <c r="B8679" s="34"/>
      <c r="C8679" s="13"/>
      <c r="D8679" s="20"/>
      <c r="E8679" s="29"/>
      <c r="F8679" s="20"/>
      <c r="G8679" s="20"/>
      <c r="H8679" s="20"/>
      <c r="I8679" s="20"/>
      <c r="J8679" s="13" t="s">
        <v>128</v>
      </c>
      <c r="K8679" s="15" t="n">
        <v>20627</v>
      </c>
      <c r="L8679" s="15" t="n">
        <v>7250</v>
      </c>
      <c r="M8679" s="15" t="n">
        <v>190</v>
      </c>
      <c r="N8679" s="12" t="n">
        <v>0.008</v>
      </c>
      <c r="O8679" s="12" t="n">
        <v>0.307</v>
      </c>
      <c r="P8679" s="12" t="n">
        <v>58.41</v>
      </c>
      <c r="Q8679" s="26"/>
    </row>
    <row r="8680" ht="22.5" customHeight="1">
      <c r="A8680" s="32"/>
      <c r="B8680" s="34"/>
      <c r="C8680" s="13" t="n">
        <v>8460883</v>
      </c>
      <c r="D8680" s="13" t="s">
        <v>16</v>
      </c>
      <c r="E8680" s="14" t="s">
        <v>11</v>
      </c>
      <c r="F8680" s="13" t="s">
        <v>15</v>
      </c>
      <c r="G8680" s="21" t="n">
        <v>0.14</v>
      </c>
      <c r="H8680" s="13" t="n">
        <v>1400</v>
      </c>
      <c r="I8680" s="21" t="n">
        <f>G8680*H8680*7</f>
        <v>1372</v>
      </c>
      <c r="J8680" s="13" t="s">
        <v>126</v>
      </c>
      <c r="K8680" s="36" t="n">
        <v>7443</v>
      </c>
      <c r="L8680" s="15" t="n">
        <v>2125</v>
      </c>
      <c r="M8680" s="15" t="n">
        <v>94</v>
      </c>
      <c r="N8680" s="12" t="n">
        <v>0.006</v>
      </c>
      <c r="O8680" s="12" t="n">
        <v>0.14</v>
      </c>
      <c r="P8680" s="12" t="n">
        <v>13.202</v>
      </c>
      <c r="Q8680" s="23" t="n">
        <f>M8682/H8680</f>
        <v>0.845</v>
      </c>
    </row>
    <row r="8681" ht="22.5" customHeight="1">
      <c r="A8681" s="32"/>
      <c r="B8681" s="34"/>
      <c r="C8681" s="13"/>
      <c r="D8681" s="20"/>
      <c r="E8681" s="29"/>
      <c r="F8681" s="20"/>
      <c r="G8681" s="20"/>
      <c r="H8681" s="20"/>
      <c r="I8681" s="20"/>
      <c r="J8681" s="13" t="s">
        <v>127</v>
      </c>
      <c r="K8681" s="15" t="n">
        <v>28484</v>
      </c>
      <c r="L8681" s="15" t="n">
        <v>8541</v>
      </c>
      <c r="M8681" s="15" t="n">
        <v>364</v>
      </c>
      <c r="N8681" s="12" t="n">
        <v>0.006</v>
      </c>
      <c r="O8681" s="12" t="n">
        <v>0.14</v>
      </c>
      <c r="P8681" s="12" t="n">
        <v>50.918</v>
      </c>
      <c r="Q8681" s="26"/>
    </row>
    <row r="8682" ht="22.5" customHeight="1">
      <c r="A8682" s="32"/>
      <c r="B8682" s="34"/>
      <c r="C8682" s="13"/>
      <c r="D8682" s="20"/>
      <c r="E8682" s="29"/>
      <c r="F8682" s="20"/>
      <c r="G8682" s="20"/>
      <c r="H8682" s="20"/>
      <c r="I8682" s="20"/>
      <c r="J8682" s="13" t="s">
        <v>128</v>
      </c>
      <c r="K8682" s="15" t="n">
        <v>86805</v>
      </c>
      <c r="L8682" s="15" t="n">
        <v>29721</v>
      </c>
      <c r="M8682" s="15" t="n">
        <v>1183</v>
      </c>
      <c r="N8682" s="12" t="n">
        <v>0.006</v>
      </c>
      <c r="O8682" s="12" t="n">
        <v>0.141</v>
      </c>
      <c r="P8682" s="12" t="n">
        <v>166.474</v>
      </c>
      <c r="Q8682" s="26"/>
    </row>
    <row r="8683" ht="22.5" customHeight="1">
      <c r="A8683" s="32"/>
      <c r="B8683" s="34"/>
      <c r="C8683" s="13" t="n">
        <v>8531973</v>
      </c>
      <c r="D8683" s="13" t="s">
        <v>16</v>
      </c>
      <c r="E8683" s="14" t="s">
        <v>18</v>
      </c>
      <c r="F8683" s="13" t="s">
        <v>26</v>
      </c>
      <c r="G8683" s="21" t="n">
        <v>0.45</v>
      </c>
      <c r="H8683" s="13" t="n">
        <v>150</v>
      </c>
      <c r="I8683" s="21" t="n">
        <f>G8683*H8683*7</f>
        <v>472.5</v>
      </c>
      <c r="J8683" s="13" t="s">
        <v>126</v>
      </c>
      <c r="K8683" s="15" t="n">
        <v>0</v>
      </c>
      <c r="L8683" s="15" t="n">
        <v>0</v>
      </c>
      <c r="M8683" s="15" t="n">
        <v>0</v>
      </c>
      <c r="N8683" s="12" t="n">
        <v>0</v>
      </c>
      <c r="O8683" s="12" t="n">
        <v>0</v>
      </c>
      <c r="P8683" s="12" t="n">
        <v>0</v>
      </c>
      <c r="Q8683" s="23" t="n">
        <f>M8685/H8683</f>
        <v>0.02</v>
      </c>
    </row>
    <row r="8684" ht="22.5" customHeight="1">
      <c r="A8684" s="32"/>
      <c r="B8684" s="34"/>
      <c r="C8684" s="13"/>
      <c r="D8684" s="20"/>
      <c r="E8684" s="29"/>
      <c r="F8684" s="20"/>
      <c r="G8684" s="20"/>
      <c r="H8684" s="20"/>
      <c r="I8684" s="20"/>
      <c r="J8684" s="13" t="s">
        <v>127</v>
      </c>
      <c r="K8684" s="15" t="n">
        <v>10733</v>
      </c>
      <c r="L8684" s="15" t="n">
        <v>31</v>
      </c>
      <c r="M8684" s="15" t="n">
        <v>0</v>
      </c>
      <c r="N8684" s="12" t="n">
        <v>0</v>
      </c>
      <c r="O8684" s="12" t="n">
        <v>0</v>
      </c>
      <c r="P8684" s="12" t="n">
        <v>0</v>
      </c>
      <c r="Q8684" s="26"/>
    </row>
    <row r="8685" ht="22.5" customHeight="1">
      <c r="A8685" s="32"/>
      <c r="B8685" s="34"/>
      <c r="C8685" s="13"/>
      <c r="D8685" s="20"/>
      <c r="E8685" s="29"/>
      <c r="F8685" s="20"/>
      <c r="G8685" s="20"/>
      <c r="H8685" s="20"/>
      <c r="I8685" s="20"/>
      <c r="J8685" s="13" t="s">
        <v>128</v>
      </c>
      <c r="K8685" s="15" t="n">
        <v>23720</v>
      </c>
      <c r="L8685" s="15" t="n">
        <v>67</v>
      </c>
      <c r="M8685" s="15" t="n">
        <v>3</v>
      </c>
      <c r="N8685" s="12" t="n">
        <v>0.01</v>
      </c>
      <c r="O8685" s="12" t="n">
        <v>0.13</v>
      </c>
      <c r="P8685" s="12" t="n">
        <v>0.4</v>
      </c>
      <c r="Q8685" s="26"/>
    </row>
    <row r="8686" ht="22.5" customHeight="1">
      <c r="A8686" s="32"/>
      <c r="B8686" s="34"/>
      <c r="C8686" s="13" t="n">
        <v>8156506</v>
      </c>
      <c r="D8686" s="13" t="s">
        <v>27</v>
      </c>
      <c r="E8686" s="14" t="s">
        <v>14</v>
      </c>
      <c r="F8686" s="13" t="s">
        <v>15</v>
      </c>
      <c r="G8686" s="21" t="n">
        <v>0.1</v>
      </c>
      <c r="H8686" s="13" t="n">
        <v>700</v>
      </c>
      <c r="I8686" s="21" t="n">
        <f>G8686*H8686*7</f>
        <v>490</v>
      </c>
      <c r="J8686" s="13" t="s">
        <v>126</v>
      </c>
      <c r="K8686" s="15" t="n">
        <v>18</v>
      </c>
      <c r="L8686" s="15" t="n">
        <v>8</v>
      </c>
      <c r="M8686" s="15" t="n">
        <v>0</v>
      </c>
      <c r="N8686" s="12" t="n">
        <v>0</v>
      </c>
      <c r="O8686" s="12" t="n">
        <v>0</v>
      </c>
      <c r="P8686" s="12" t="n">
        <v>0</v>
      </c>
      <c r="Q8686" s="23" t="n">
        <f>M8688/H8686</f>
        <v>1</v>
      </c>
    </row>
    <row r="8687" ht="22.5" customHeight="1">
      <c r="A8687" s="32"/>
      <c r="B8687" s="34"/>
      <c r="C8687" s="13"/>
      <c r="D8687" s="20"/>
      <c r="E8687" s="29"/>
      <c r="F8687" s="20"/>
      <c r="G8687" s="20"/>
      <c r="H8687" s="20"/>
      <c r="I8687" s="20"/>
      <c r="J8687" s="13" t="s">
        <v>127</v>
      </c>
      <c r="K8687" s="15" t="n">
        <v>7911</v>
      </c>
      <c r="L8687" s="15" t="n">
        <v>2653</v>
      </c>
      <c r="M8687" s="15" t="n">
        <v>134</v>
      </c>
      <c r="N8687" s="12" t="n">
        <v>0.005</v>
      </c>
      <c r="O8687" s="12" t="n">
        <v>0.102</v>
      </c>
      <c r="P8687" s="12" t="n">
        <v>13.65</v>
      </c>
      <c r="Q8687" s="26"/>
    </row>
    <row r="8688" ht="22.5" customHeight="1">
      <c r="A8688" s="32"/>
      <c r="B8688" s="34"/>
      <c r="C8688" s="13"/>
      <c r="D8688" s="20"/>
      <c r="E8688" s="29"/>
      <c r="F8688" s="20"/>
      <c r="G8688" s="20"/>
      <c r="H8688" s="20"/>
      <c r="I8688" s="20"/>
      <c r="J8688" s="13" t="s">
        <v>128</v>
      </c>
      <c r="K8688" s="15" t="n">
        <v>35598</v>
      </c>
      <c r="L8688" s="15" t="n">
        <v>13689</v>
      </c>
      <c r="M8688" s="15" t="n">
        <v>700</v>
      </c>
      <c r="N8688" s="12" t="n">
        <v>0.005</v>
      </c>
      <c r="O8688" s="12" t="n">
        <v>0.101</v>
      </c>
      <c r="P8688" s="12" t="n">
        <v>70.7</v>
      </c>
      <c r="Q8688" s="26"/>
    </row>
    <row r="8689" ht="22.5" customHeight="1">
      <c r="A8689" s="32"/>
      <c r="B8689" s="34"/>
      <c r="C8689" s="13" t="n">
        <v>8819666</v>
      </c>
      <c r="D8689" s="13" t="s">
        <v>27</v>
      </c>
      <c r="E8689" s="14" t="s">
        <v>14</v>
      </c>
      <c r="F8689" s="13" t="s">
        <v>12</v>
      </c>
      <c r="G8689" s="21" t="n">
        <v>0.08</v>
      </c>
      <c r="H8689" s="13" t="n">
        <v>200</v>
      </c>
      <c r="I8689" s="21" t="n">
        <f>G8689*H8689*7</f>
        <v>112</v>
      </c>
      <c r="J8689" s="13" t="s">
        <v>126</v>
      </c>
      <c r="K8689" s="15" t="n">
        <v>523</v>
      </c>
      <c r="L8689" s="15" t="n">
        <v>92</v>
      </c>
      <c r="M8689" s="15" t="n">
        <v>15</v>
      </c>
      <c r="N8689" s="12" t="n">
        <v>0.023</v>
      </c>
      <c r="O8689" s="12" t="n">
        <v>0.14</v>
      </c>
      <c r="P8689" s="12" t="n">
        <v>2.0975</v>
      </c>
      <c r="Q8689" s="23" t="n">
        <f>M8691/H8689</f>
        <v>0.835</v>
      </c>
    </row>
    <row r="8690" ht="22.5" customHeight="1">
      <c r="A8690" s="32"/>
      <c r="B8690" s="34"/>
      <c r="C8690" s="13"/>
      <c r="D8690" s="20"/>
      <c r="E8690" s="29"/>
      <c r="F8690" s="20"/>
      <c r="G8690" s="20"/>
      <c r="H8690" s="20"/>
      <c r="I8690" s="20"/>
      <c r="J8690" s="13" t="s">
        <v>127</v>
      </c>
      <c r="K8690" s="15" t="n">
        <v>3013</v>
      </c>
      <c r="L8690" s="15" t="n">
        <v>561</v>
      </c>
      <c r="M8690" s="15" t="n">
        <v>80</v>
      </c>
      <c r="N8690" s="12" t="n">
        <v>0.014</v>
      </c>
      <c r="O8690" s="12" t="n">
        <v>0.133</v>
      </c>
      <c r="P8690" s="12" t="n">
        <v>8.0007</v>
      </c>
      <c r="Q8690" s="26"/>
    </row>
    <row r="8691" ht="22.5" customHeight="1">
      <c r="A8691" s="32"/>
      <c r="B8691" s="34"/>
      <c r="C8691" s="13"/>
      <c r="D8691" s="20"/>
      <c r="E8691" s="29"/>
      <c r="F8691" s="20"/>
      <c r="G8691" s="20"/>
      <c r="H8691" s="20"/>
      <c r="I8691" s="20"/>
      <c r="J8691" s="13" t="s">
        <v>128</v>
      </c>
      <c r="K8691" s="15" t="n">
        <v>7308</v>
      </c>
      <c r="L8691" s="15" t="n">
        <v>1403</v>
      </c>
      <c r="M8691" s="15" t="n">
        <v>167</v>
      </c>
      <c r="N8691" s="12" t="n">
        <v>0.014</v>
      </c>
      <c r="O8691" s="12" t="n">
        <v>0.121</v>
      </c>
      <c r="P8691" s="12" t="n">
        <v>20.1256</v>
      </c>
      <c r="Q8691" s="26"/>
    </row>
    <row r="8692" ht="22.5" customHeight="1">
      <c r="A8692" s="32"/>
      <c r="B8692" s="34"/>
      <c r="C8692" s="13" t="n">
        <v>91410799</v>
      </c>
      <c r="D8692" s="13" t="s">
        <v>31</v>
      </c>
      <c r="E8692" s="14" t="s">
        <v>42</v>
      </c>
      <c r="F8692" s="13" t="s">
        <v>15</v>
      </c>
      <c r="G8692" s="21" t="n">
        <v>0.02</v>
      </c>
      <c r="H8692" s="13" t="n">
        <v>500</v>
      </c>
      <c r="I8692" s="21" t="n">
        <f>G8692*H8692*7</f>
        <v>70</v>
      </c>
      <c r="J8692" s="13" t="s">
        <v>126</v>
      </c>
      <c r="K8692" s="15" t="n">
        <v>253</v>
      </c>
      <c r="L8692" s="15" t="n">
        <v>43</v>
      </c>
      <c r="M8692" s="15" t="n">
        <v>0</v>
      </c>
      <c r="N8692" s="12" t="n">
        <v>0</v>
      </c>
      <c r="O8692" s="12" t="n">
        <v>0</v>
      </c>
      <c r="P8692" s="12" t="n">
        <v>0</v>
      </c>
      <c r="Q8692" s="23" t="n">
        <f>M8694/H8692</f>
        <v>0.996</v>
      </c>
    </row>
    <row r="8693" ht="22.5" customHeight="1">
      <c r="A8693" s="32"/>
      <c r="B8693" s="34"/>
      <c r="C8693" s="13"/>
      <c r="D8693" s="20"/>
      <c r="E8693" s="29"/>
      <c r="F8693" s="20"/>
      <c r="G8693" s="20"/>
      <c r="H8693" s="20"/>
      <c r="I8693" s="20"/>
      <c r="J8693" s="13" t="s">
        <v>127</v>
      </c>
      <c r="K8693" s="15" t="n">
        <v>203206</v>
      </c>
      <c r="L8693" s="15" t="n">
        <v>49024</v>
      </c>
      <c r="M8693" s="15" t="n">
        <v>498</v>
      </c>
      <c r="N8693" s="12" t="n">
        <v>0</v>
      </c>
      <c r="O8693" s="12" t="n">
        <v>0.02</v>
      </c>
      <c r="P8693" s="12" t="n">
        <v>9.96</v>
      </c>
      <c r="Q8693" s="26"/>
    </row>
    <row r="8694" ht="22.5" customHeight="1">
      <c r="A8694" s="32"/>
      <c r="B8694" s="34"/>
      <c r="C8694" s="13"/>
      <c r="D8694" s="20"/>
      <c r="E8694" s="29"/>
      <c r="F8694" s="20"/>
      <c r="G8694" s="20"/>
      <c r="H8694" s="20"/>
      <c r="I8694" s="20"/>
      <c r="J8694" s="13" t="s">
        <v>128</v>
      </c>
      <c r="K8694" s="15" t="n">
        <v>212456</v>
      </c>
      <c r="L8694" s="15" t="n">
        <v>50900</v>
      </c>
      <c r="M8694" s="15" t="n">
        <v>498</v>
      </c>
      <c r="N8694" s="12" t="n">
        <v>0</v>
      </c>
      <c r="O8694" s="12" t="n">
        <v>0.02</v>
      </c>
      <c r="P8694" s="12" t="n">
        <v>9.96</v>
      </c>
      <c r="Q8694" s="26"/>
    </row>
    <row r="8695" ht="22.5" customHeight="1">
      <c r="A8695" s="32"/>
      <c r="B8695" s="34"/>
      <c r="C8695" s="13" t="n">
        <v>7872826</v>
      </c>
      <c r="D8695" s="13" t="s">
        <v>28</v>
      </c>
      <c r="E8695" s="14" t="s">
        <v>14</v>
      </c>
      <c r="F8695" s="13" t="s">
        <v>15</v>
      </c>
      <c r="G8695" s="21" t="n">
        <v>0.48</v>
      </c>
      <c r="H8695" s="13" t="n">
        <v>400</v>
      </c>
      <c r="I8695" s="21" t="n">
        <f>G8695*H8695*7</f>
        <v>1344</v>
      </c>
      <c r="J8695" s="13" t="s">
        <v>126</v>
      </c>
      <c r="K8695" s="15" t="n">
        <v>255</v>
      </c>
      <c r="L8695" s="15" t="n">
        <v>48</v>
      </c>
      <c r="M8695" s="15" t="n">
        <v>0</v>
      </c>
      <c r="N8695" s="12" t="n">
        <v>0</v>
      </c>
      <c r="O8695" s="12" t="n">
        <v>0</v>
      </c>
      <c r="P8695" s="12" t="n">
        <v>0</v>
      </c>
      <c r="Q8695" s="23" t="n">
        <f>M8697/H8695</f>
        <v>0.2425</v>
      </c>
    </row>
    <row r="8696" ht="22.5" customHeight="1">
      <c r="A8696" s="32"/>
      <c r="B8696" s="34"/>
      <c r="C8696" s="13"/>
      <c r="D8696" s="20"/>
      <c r="E8696" s="29"/>
      <c r="F8696" s="20"/>
      <c r="G8696" s="20"/>
      <c r="H8696" s="20"/>
      <c r="I8696" s="20"/>
      <c r="J8696" s="13" t="s">
        <v>127</v>
      </c>
      <c r="K8696" s="36" t="n">
        <v>13255</v>
      </c>
      <c r="L8696" s="15" t="n">
        <v>3091</v>
      </c>
      <c r="M8696" s="15" t="n">
        <v>39</v>
      </c>
      <c r="N8696" s="12" t="n">
        <v>0.006</v>
      </c>
      <c r="O8696" s="12" t="n">
        <v>0.482</v>
      </c>
      <c r="P8696" s="12" t="n">
        <v>18.786</v>
      </c>
      <c r="Q8696" s="26"/>
    </row>
    <row r="8697" ht="22.5" customHeight="1">
      <c r="A8697" s="32"/>
      <c r="B8697" s="34"/>
      <c r="C8697" s="13"/>
      <c r="D8697" s="20"/>
      <c r="E8697" s="29"/>
      <c r="F8697" s="20"/>
      <c r="G8697" s="20"/>
      <c r="H8697" s="20"/>
      <c r="I8697" s="20"/>
      <c r="J8697" s="13" t="s">
        <v>128</v>
      </c>
      <c r="K8697" s="15" t="n">
        <v>40019</v>
      </c>
      <c r="L8697" s="15" t="n">
        <v>8272</v>
      </c>
      <c r="M8697" s="15" t="n">
        <v>97</v>
      </c>
      <c r="N8697" s="12" t="n">
        <v>0.006</v>
      </c>
      <c r="O8697" s="12" t="n">
        <v>0.483</v>
      </c>
      <c r="P8697" s="12" t="n">
        <v>46.812</v>
      </c>
      <c r="Q8697" s="26"/>
    </row>
    <row r="8698" ht="22.5" customHeight="1">
      <c r="A8698" s="32"/>
      <c r="B8698" s="34"/>
      <c r="C8698" s="13" t="n">
        <v>9311355</v>
      </c>
      <c r="D8698" s="13" t="s">
        <v>29</v>
      </c>
      <c r="E8698" s="14" t="s">
        <v>14</v>
      </c>
      <c r="F8698" s="13" t="s">
        <v>15</v>
      </c>
      <c r="G8698" s="21" t="n">
        <v>0.15</v>
      </c>
      <c r="H8698" s="13" t="n">
        <v>20</v>
      </c>
      <c r="I8698" s="21" t="n">
        <f>G8698*H8698*7</f>
        <v>21</v>
      </c>
      <c r="J8698" s="13" t="s">
        <v>126</v>
      </c>
      <c r="K8698" s="15" t="n">
        <v>6</v>
      </c>
      <c r="L8698" s="15" t="n">
        <v>0</v>
      </c>
      <c r="M8698" s="15" t="n">
        <v>0</v>
      </c>
      <c r="N8698" s="12" t="n">
        <v>0</v>
      </c>
      <c r="O8698" s="12" t="n">
        <v>0</v>
      </c>
      <c r="P8698" s="12" t="n">
        <v>0</v>
      </c>
      <c r="Q8698" s="23" t="n">
        <f>M8700/H8698</f>
        <v>1</v>
      </c>
    </row>
    <row r="8699" ht="22.5" customHeight="1">
      <c r="A8699" s="32"/>
      <c r="B8699" s="34"/>
      <c r="C8699" s="13"/>
      <c r="D8699" s="20"/>
      <c r="E8699" s="29"/>
      <c r="F8699" s="20"/>
      <c r="G8699" s="20"/>
      <c r="H8699" s="20"/>
      <c r="I8699" s="20"/>
      <c r="J8699" s="13" t="s">
        <v>127</v>
      </c>
      <c r="K8699" s="36" t="n">
        <v>3144</v>
      </c>
      <c r="L8699" s="15" t="n">
        <v>751</v>
      </c>
      <c r="M8699" s="15" t="n">
        <v>19</v>
      </c>
      <c r="N8699" s="12" t="n">
        <v>0.004</v>
      </c>
      <c r="O8699" s="12" t="n">
        <v>0.15</v>
      </c>
      <c r="P8699" s="12" t="n">
        <v>2.85</v>
      </c>
      <c r="Q8699" s="26"/>
    </row>
    <row r="8700" ht="22.5" customHeight="1">
      <c r="A8700" s="32"/>
      <c r="B8700" s="34"/>
      <c r="C8700" s="13"/>
      <c r="D8700" s="20"/>
      <c r="E8700" s="29"/>
      <c r="F8700" s="20"/>
      <c r="G8700" s="20"/>
      <c r="H8700" s="20"/>
      <c r="I8700" s="20"/>
      <c r="J8700" s="13" t="s">
        <v>128</v>
      </c>
      <c r="K8700" s="15" t="n">
        <v>8886</v>
      </c>
      <c r="L8700" s="15" t="n">
        <v>2241</v>
      </c>
      <c r="M8700" s="15" t="n">
        <v>20</v>
      </c>
      <c r="N8700" s="12" t="n">
        <v>0.001</v>
      </c>
      <c r="O8700" s="12" t="n">
        <v>0.15</v>
      </c>
      <c r="P8700" s="12" t="n">
        <v>3</v>
      </c>
      <c r="Q8700" s="26"/>
    </row>
    <row r="8701" ht="22.5" customHeight="1">
      <c r="A8701" s="32"/>
      <c r="B8701" s="34"/>
      <c r="C8701" s="13" t="n">
        <v>10210818</v>
      </c>
      <c r="D8701" s="13" t="s">
        <v>27</v>
      </c>
      <c r="E8701" s="14" t="s">
        <v>14</v>
      </c>
      <c r="F8701" s="13" t="s">
        <v>26</v>
      </c>
      <c r="G8701" s="21" t="n">
        <v>0.2</v>
      </c>
      <c r="H8701" s="13" t="n">
        <v>100</v>
      </c>
      <c r="I8701" s="21" t="n">
        <f>G8701*H8701*7</f>
        <v>140</v>
      </c>
      <c r="J8701" s="13" t="s">
        <v>126</v>
      </c>
      <c r="K8701" s="15" t="n">
        <v>0</v>
      </c>
      <c r="L8701" s="15" t="n">
        <v>0</v>
      </c>
      <c r="M8701" s="15" t="n">
        <v>0</v>
      </c>
      <c r="N8701" s="12" t="n">
        <v>0</v>
      </c>
      <c r="O8701" s="12" t="n">
        <v>0</v>
      </c>
      <c r="P8701" s="12" t="n">
        <v>0</v>
      </c>
      <c r="Q8701" s="23" t="n">
        <f>M8703/H8701</f>
        <v>0.74</v>
      </c>
    </row>
    <row r="8702" ht="22.5" customHeight="1">
      <c r="A8702" s="32"/>
      <c r="B8702" s="34"/>
      <c r="C8702" s="13"/>
      <c r="D8702" s="20"/>
      <c r="E8702" s="29"/>
      <c r="F8702" s="20"/>
      <c r="G8702" s="20"/>
      <c r="H8702" s="20"/>
      <c r="I8702" s="20"/>
      <c r="J8702" s="13" t="s">
        <v>127</v>
      </c>
      <c r="K8702" s="15" t="n">
        <v>37091</v>
      </c>
      <c r="L8702" s="15" t="n">
        <v>233</v>
      </c>
      <c r="M8702" s="15" t="n">
        <v>27</v>
      </c>
      <c r="N8702" s="12" t="n">
        <v>0.02</v>
      </c>
      <c r="O8702" s="12" t="n">
        <v>0.17</v>
      </c>
      <c r="P8702" s="12" t="n">
        <v>4.47</v>
      </c>
      <c r="Q8702" s="26"/>
    </row>
    <row r="8703" ht="22.5" customHeight="1">
      <c r="A8703" s="32"/>
      <c r="B8703" s="34"/>
      <c r="C8703" s="13"/>
      <c r="D8703" s="20"/>
      <c r="E8703" s="29"/>
      <c r="F8703" s="20"/>
      <c r="G8703" s="20"/>
      <c r="H8703" s="20"/>
      <c r="I8703" s="20"/>
      <c r="J8703" s="13" t="s">
        <v>128</v>
      </c>
      <c r="K8703" s="15" t="n">
        <v>64773</v>
      </c>
      <c r="L8703" s="15" t="n">
        <v>580</v>
      </c>
      <c r="M8703" s="15" t="n">
        <v>74</v>
      </c>
      <c r="N8703" s="12" t="n">
        <v>0.02</v>
      </c>
      <c r="O8703" s="12" t="n">
        <v>0.13</v>
      </c>
      <c r="P8703" s="12" t="n">
        <v>9.82</v>
      </c>
      <c r="Q8703" s="26"/>
    </row>
    <row r="8704" ht="22.5" customHeight="1">
      <c r="A8704" s="32"/>
      <c r="B8704" s="34"/>
      <c r="C8704" s="13" t="n">
        <v>10501490</v>
      </c>
      <c r="D8704" s="13" t="s">
        <v>13</v>
      </c>
      <c r="E8704" s="14" t="s">
        <v>14</v>
      </c>
      <c r="F8704" s="13" t="s">
        <v>15</v>
      </c>
      <c r="G8704" s="21" t="n">
        <v>0.15</v>
      </c>
      <c r="H8704" s="13" t="n">
        <v>100</v>
      </c>
      <c r="I8704" s="21" t="n">
        <f>G8704*H8704*7</f>
        <v>105</v>
      </c>
      <c r="J8704" s="13" t="s">
        <v>126</v>
      </c>
      <c r="K8704" s="15" t="n">
        <v>0</v>
      </c>
      <c r="L8704" s="15" t="n">
        <v>0</v>
      </c>
      <c r="M8704" s="15" t="n">
        <v>0</v>
      </c>
      <c r="N8704" s="12" t="n">
        <v>0</v>
      </c>
      <c r="O8704" s="12" t="n">
        <v>0</v>
      </c>
      <c r="P8704" s="12" t="n">
        <v>0</v>
      </c>
      <c r="Q8704" s="23" t="n">
        <f>M8706/H8704</f>
        <v>0.12</v>
      </c>
    </row>
    <row r="8705" ht="22.5" customHeight="1">
      <c r="A8705" s="32"/>
      <c r="B8705" s="34"/>
      <c r="C8705" s="13"/>
      <c r="D8705" s="20"/>
      <c r="E8705" s="29"/>
      <c r="F8705" s="20"/>
      <c r="G8705" s="20"/>
      <c r="H8705" s="20"/>
      <c r="I8705" s="20"/>
      <c r="J8705" s="13" t="s">
        <v>127</v>
      </c>
      <c r="K8705" s="17" t="n">
        <v>252</v>
      </c>
      <c r="L8705" s="15" t="n">
        <v>107</v>
      </c>
      <c r="M8705" s="15" t="n">
        <v>3</v>
      </c>
      <c r="N8705" s="12" t="n">
        <v>0.004</v>
      </c>
      <c r="O8705" s="12" t="n">
        <v>0.13</v>
      </c>
      <c r="P8705" s="12" t="n">
        <v>0.39</v>
      </c>
      <c r="Q8705" s="26"/>
    </row>
    <row r="8706" ht="22.5" customHeight="1">
      <c r="A8706" s="32"/>
      <c r="B8706" s="34"/>
      <c r="C8706" s="13"/>
      <c r="D8706" s="20"/>
      <c r="E8706" s="29"/>
      <c r="F8706" s="20"/>
      <c r="G8706" s="20"/>
      <c r="H8706" s="20"/>
      <c r="I8706" s="20"/>
      <c r="J8706" s="13" t="s">
        <v>128</v>
      </c>
      <c r="K8706" s="15" t="n">
        <v>748</v>
      </c>
      <c r="L8706" s="15" t="n">
        <v>314</v>
      </c>
      <c r="M8706" s="15" t="n">
        <v>12</v>
      </c>
      <c r="N8706" s="12" t="n">
        <v>0.005</v>
      </c>
      <c r="O8706" s="12" t="n">
        <v>0.13</v>
      </c>
      <c r="P8706" s="12" t="n">
        <v>1.56</v>
      </c>
      <c r="Q8706" s="26"/>
    </row>
    <row r="8707" ht="22.5" customHeight="1">
      <c r="A8707" s="32"/>
      <c r="B8707" s="34"/>
      <c r="C8707" s="53" t="n">
        <v>10912510</v>
      </c>
      <c r="D8707" s="13" t="s">
        <v>10</v>
      </c>
      <c r="E8707" s="14" t="s">
        <v>11</v>
      </c>
      <c r="F8707" s="13" t="s">
        <v>30</v>
      </c>
      <c r="G8707" s="21" t="n">
        <v>0.17</v>
      </c>
      <c r="H8707" s="13" t="n">
        <v>500</v>
      </c>
      <c r="I8707" s="21" t="n">
        <f>G8707*H8707*7</f>
        <v>595</v>
      </c>
      <c r="J8707" s="13" t="s">
        <v>126</v>
      </c>
      <c r="K8707" s="15" t="n">
        <v>12285</v>
      </c>
      <c r="L8707" s="15" t="n">
        <v>2615</v>
      </c>
      <c r="M8707" s="15" t="n">
        <v>68</v>
      </c>
      <c r="N8707" s="12" t="n">
        <v>0.01</v>
      </c>
      <c r="O8707" s="12" t="n">
        <v>0.21</v>
      </c>
      <c r="P8707" s="12" t="n">
        <v>14.31</v>
      </c>
      <c r="Q8707" s="23" t="n">
        <f>M8709/H8707</f>
        <v>1.876</v>
      </c>
    </row>
    <row r="8708" ht="22.5" customHeight="1">
      <c r="A8708" s="32"/>
      <c r="B8708" s="34"/>
      <c r="C8708" s="13"/>
      <c r="D8708" s="20"/>
      <c r="E8708" s="29"/>
      <c r="F8708" s="20"/>
      <c r="G8708" s="20"/>
      <c r="H8708" s="20"/>
      <c r="I8708" s="20"/>
      <c r="J8708" s="13" t="s">
        <v>127</v>
      </c>
      <c r="K8708" s="17" t="n">
        <v>21723</v>
      </c>
      <c r="L8708" s="15" t="n">
        <v>5378</v>
      </c>
      <c r="M8708" s="15" t="n">
        <v>141</v>
      </c>
      <c r="N8708" s="12" t="n">
        <v>0.01</v>
      </c>
      <c r="O8708" s="12" t="n">
        <v>0.17</v>
      </c>
      <c r="P8708" s="12" t="n">
        <v>24.59</v>
      </c>
      <c r="Q8708" s="26"/>
    </row>
    <row r="8709" ht="22.5" customHeight="1">
      <c r="A8709" s="32"/>
      <c r="B8709" s="34"/>
      <c r="C8709" s="13"/>
      <c r="D8709" s="20"/>
      <c r="E8709" s="29"/>
      <c r="F8709" s="20"/>
      <c r="G8709" s="20"/>
      <c r="H8709" s="20"/>
      <c r="I8709" s="20"/>
      <c r="J8709" s="13" t="s">
        <v>128</v>
      </c>
      <c r="K8709" s="15" t="n">
        <v>128635</v>
      </c>
      <c r="L8709" s="15" t="n">
        <v>37074</v>
      </c>
      <c r="M8709" s="15" t="n">
        <v>938</v>
      </c>
      <c r="N8709" s="12" t="n">
        <v>0.01</v>
      </c>
      <c r="O8709" s="12" t="n">
        <v>0.18</v>
      </c>
      <c r="P8709" s="12" t="n">
        <v>171.09</v>
      </c>
      <c r="Q8709" s="26"/>
    </row>
    <row r="8710" ht="22.5" customHeight="1">
      <c r="A8710" s="32"/>
      <c r="B8710" s="34"/>
      <c r="C8710" s="53" t="n">
        <v>11080098</v>
      </c>
      <c r="D8710" s="13" t="s">
        <v>22</v>
      </c>
      <c r="E8710" s="14" t="s">
        <v>24</v>
      </c>
      <c r="F8710" s="13" t="s">
        <v>15</v>
      </c>
      <c r="G8710" s="21" t="n">
        <v>0.6</v>
      </c>
      <c r="H8710" s="13" t="n">
        <v>100</v>
      </c>
      <c r="I8710" s="21" t="n">
        <f>G8710*H8710*7</f>
        <v>420</v>
      </c>
      <c r="J8710" s="13" t="s">
        <v>126</v>
      </c>
      <c r="K8710" s="15" t="n">
        <v>0</v>
      </c>
      <c r="L8710" s="15" t="n">
        <v>0</v>
      </c>
      <c r="M8710" s="15" t="n">
        <v>0</v>
      </c>
      <c r="N8710" s="12" t="n">
        <v>0</v>
      </c>
      <c r="O8710" s="12" t="n">
        <v>0</v>
      </c>
      <c r="P8710" s="12" t="n">
        <v>0</v>
      </c>
      <c r="Q8710" s="23" t="n">
        <f>M8712/H8710</f>
        <v>0</v>
      </c>
    </row>
    <row r="8711" ht="22.5" customHeight="1">
      <c r="A8711" s="32"/>
      <c r="B8711" s="34"/>
      <c r="C8711" s="13"/>
      <c r="D8711" s="20"/>
      <c r="E8711" s="29"/>
      <c r="F8711" s="20"/>
      <c r="G8711" s="20"/>
      <c r="H8711" s="20"/>
      <c r="I8711" s="20"/>
      <c r="J8711" s="13" t="s">
        <v>127</v>
      </c>
      <c r="K8711" s="17" t="n">
        <v>249</v>
      </c>
      <c r="L8711" s="15" t="n">
        <v>138</v>
      </c>
      <c r="M8711" s="15" t="n">
        <v>0</v>
      </c>
      <c r="N8711" s="12" t="n">
        <v>0</v>
      </c>
      <c r="O8711" s="12" t="n">
        <v>0</v>
      </c>
      <c r="P8711" s="12" t="n">
        <v>0</v>
      </c>
      <c r="Q8711" s="26"/>
      <c r="R8711" s="4" t="s">
        <v>217</v>
      </c>
    </row>
    <row r="8712" ht="22.5" customHeight="1">
      <c r="A8712" s="32"/>
      <c r="B8712" s="34"/>
      <c r="C8712" s="13"/>
      <c r="D8712" s="20"/>
      <c r="E8712" s="29"/>
      <c r="F8712" s="20"/>
      <c r="G8712" s="20"/>
      <c r="H8712" s="20"/>
      <c r="I8712" s="20"/>
      <c r="J8712" s="13" t="s">
        <v>128</v>
      </c>
      <c r="K8712" s="15" t="n">
        <v>716</v>
      </c>
      <c r="L8712" s="15" t="n">
        <v>369</v>
      </c>
      <c r="M8712" s="15" t="n">
        <v>0</v>
      </c>
      <c r="N8712" s="12" t="n">
        <v>0</v>
      </c>
      <c r="O8712" s="12" t="n">
        <v>0</v>
      </c>
      <c r="P8712" s="12" t="n">
        <v>0</v>
      </c>
      <c r="Q8712" s="26"/>
    </row>
    <row r="8713" ht="22.5" customHeight="1">
      <c r="A8713" s="32"/>
      <c r="B8713" s="34"/>
      <c r="C8713" s="53" t="n">
        <v>91540124</v>
      </c>
      <c r="D8713" s="13" t="s">
        <v>93</v>
      </c>
      <c r="E8713" s="14" t="s">
        <v>54</v>
      </c>
      <c r="F8713" s="13" t="s">
        <v>12</v>
      </c>
      <c r="G8713" s="21" t="n">
        <v>0.5</v>
      </c>
      <c r="H8713" s="13" t="n">
        <v>50</v>
      </c>
      <c r="I8713" s="21" t="n">
        <f>G8713*H8713*7</f>
        <v>175</v>
      </c>
      <c r="J8713" s="13" t="s">
        <v>126</v>
      </c>
      <c r="K8713" s="15" t="n">
        <v>0</v>
      </c>
      <c r="L8713" s="15" t="n">
        <v>0</v>
      </c>
      <c r="M8713" s="15" t="n">
        <v>0</v>
      </c>
      <c r="N8713" s="12" t="n">
        <v>0</v>
      </c>
      <c r="O8713" s="12" t="n">
        <v>0</v>
      </c>
      <c r="P8713" s="12" t="n">
        <v>0</v>
      </c>
      <c r="Q8713" s="23" t="n">
        <f>M8715/H8713</f>
        <v>0.04</v>
      </c>
    </row>
    <row r="8714" ht="22.5" customHeight="1">
      <c r="A8714" s="32"/>
      <c r="B8714" s="34"/>
      <c r="C8714" s="13"/>
      <c r="D8714" s="20"/>
      <c r="E8714" s="29"/>
      <c r="F8714" s="20"/>
      <c r="G8714" s="20"/>
      <c r="H8714" s="20"/>
      <c r="I8714" s="20"/>
      <c r="J8714" s="13" t="s">
        <v>127</v>
      </c>
      <c r="K8714" s="15" t="n">
        <v>134</v>
      </c>
      <c r="L8714" s="15" t="n">
        <v>46</v>
      </c>
      <c r="M8714" s="15" t="n">
        <v>2</v>
      </c>
      <c r="N8714" s="12" t="n">
        <v>0.037</v>
      </c>
      <c r="O8714" s="12" t="n">
        <v>0.844</v>
      </c>
      <c r="P8714" s="12" t="n">
        <v>1.6883</v>
      </c>
      <c r="Q8714" s="26"/>
    </row>
    <row r="8715" ht="22.5" customHeight="1">
      <c r="A8715" s="32"/>
      <c r="B8715" s="34"/>
      <c r="C8715" s="13"/>
      <c r="D8715" s="20"/>
      <c r="E8715" s="29"/>
      <c r="F8715" s="20"/>
      <c r="G8715" s="20"/>
      <c r="H8715" s="20"/>
      <c r="I8715" s="20"/>
      <c r="J8715" s="13" t="s">
        <v>128</v>
      </c>
      <c r="K8715" s="15" t="n">
        <v>902</v>
      </c>
      <c r="L8715" s="15" t="n">
        <v>231</v>
      </c>
      <c r="M8715" s="15" t="n">
        <v>2</v>
      </c>
      <c r="N8715" s="12" t="n">
        <v>0.024</v>
      </c>
      <c r="O8715" s="12" t="n">
        <v>2.739</v>
      </c>
      <c r="P8715" s="12" t="n">
        <v>5.4782</v>
      </c>
      <c r="Q8715" s="26"/>
    </row>
    <row r="8716" ht="22.5" customHeight="1">
      <c r="A8716" s="32"/>
      <c r="B8716" s="34"/>
      <c r="C8716" s="53" t="n">
        <v>91548042</v>
      </c>
      <c r="D8716" s="13" t="s">
        <v>13</v>
      </c>
      <c r="E8716" s="14" t="s">
        <v>14</v>
      </c>
      <c r="F8716" s="13" t="s">
        <v>12</v>
      </c>
      <c r="G8716" s="21" t="n">
        <v>0.3</v>
      </c>
      <c r="H8716" s="13" t="n">
        <v>50</v>
      </c>
      <c r="I8716" s="21" t="n">
        <f>G8716*H8716*7</f>
        <v>105</v>
      </c>
      <c r="J8716" s="13" t="s">
        <v>126</v>
      </c>
      <c r="K8716" s="15" t="n">
        <v>0</v>
      </c>
      <c r="L8716" s="15" t="n">
        <v>0</v>
      </c>
      <c r="M8716" s="15" t="n">
        <v>0</v>
      </c>
      <c r="N8716" s="12" t="n">
        <v>0</v>
      </c>
      <c r="O8716" s="12" t="n">
        <v>0</v>
      </c>
      <c r="P8716" s="12" t="n">
        <v>0</v>
      </c>
      <c r="Q8716" s="23" t="n">
        <f>M8718/H8716</f>
        <v>0</v>
      </c>
    </row>
    <row r="8717" ht="22.5" customHeight="1">
      <c r="A8717" s="32"/>
      <c r="B8717" s="34"/>
      <c r="C8717" s="13"/>
      <c r="D8717" s="20"/>
      <c r="E8717" s="29"/>
      <c r="F8717" s="20"/>
      <c r="G8717" s="20"/>
      <c r="H8717" s="20"/>
      <c r="I8717" s="20"/>
      <c r="J8717" s="13" t="s">
        <v>127</v>
      </c>
      <c r="K8717" s="15" t="n">
        <v>6589</v>
      </c>
      <c r="L8717" s="15" t="n">
        <v>27</v>
      </c>
      <c r="M8717" s="15" t="n">
        <v>0</v>
      </c>
      <c r="N8717" s="12" t="n">
        <v>0</v>
      </c>
      <c r="O8717" s="12" t="n">
        <v>0</v>
      </c>
      <c r="P8717" s="12" t="n">
        <v>0.0617</v>
      </c>
      <c r="Q8717" s="26"/>
    </row>
    <row r="8718" ht="22.5" customHeight="1">
      <c r="A8718" s="32"/>
      <c r="B8718" s="34"/>
      <c r="C8718" s="13"/>
      <c r="D8718" s="20"/>
      <c r="E8718" s="29"/>
      <c r="F8718" s="20"/>
      <c r="G8718" s="20"/>
      <c r="H8718" s="20"/>
      <c r="I8718" s="20"/>
      <c r="J8718" s="13" t="s">
        <v>128</v>
      </c>
      <c r="K8718" s="15" t="n">
        <v>7440</v>
      </c>
      <c r="L8718" s="15" t="n">
        <v>38</v>
      </c>
      <c r="M8718" s="15" t="n">
        <v>0</v>
      </c>
      <c r="N8718" s="12" t="n">
        <v>0</v>
      </c>
      <c r="O8718" s="12" t="n">
        <v>0</v>
      </c>
      <c r="P8718" s="12" t="n">
        <v>0.0702</v>
      </c>
      <c r="Q8718" s="26"/>
    </row>
    <row r="8719" ht="22.5" customHeight="1">
      <c r="A8719" s="32"/>
      <c r="B8719" s="34"/>
      <c r="C8719" s="53" t="n">
        <v>91548043</v>
      </c>
      <c r="D8719" s="13" t="s">
        <v>31</v>
      </c>
      <c r="E8719" s="14" t="s">
        <v>32</v>
      </c>
      <c r="F8719" s="13" t="s">
        <v>15</v>
      </c>
      <c r="G8719" s="21" t="n">
        <v>0.1</v>
      </c>
      <c r="H8719" s="13" t="n">
        <v>200</v>
      </c>
      <c r="I8719" s="21" t="n">
        <f>G8719*H8719*7</f>
        <v>140</v>
      </c>
      <c r="J8719" s="13" t="s">
        <v>126</v>
      </c>
      <c r="K8719" s="15" t="n">
        <v>317</v>
      </c>
      <c r="L8719" s="15" t="n">
        <v>135</v>
      </c>
      <c r="M8719" s="15" t="n">
        <v>0</v>
      </c>
      <c r="N8719" s="12" t="n">
        <v>0</v>
      </c>
      <c r="O8719" s="12" t="n">
        <v>0</v>
      </c>
      <c r="P8719" s="12" t="n">
        <v>0</v>
      </c>
      <c r="Q8719" s="23" t="n">
        <f>M8721/H8719</f>
        <v>1.005</v>
      </c>
    </row>
    <row r="8720" ht="22.5" customHeight="1">
      <c r="A8720" s="32"/>
      <c r="B8720" s="34"/>
      <c r="C8720" s="13"/>
      <c r="D8720" s="20"/>
      <c r="E8720" s="29"/>
      <c r="F8720" s="20"/>
      <c r="G8720" s="20"/>
      <c r="H8720" s="20"/>
      <c r="I8720" s="20"/>
      <c r="J8720" s="13" t="s">
        <v>127</v>
      </c>
      <c r="K8720" s="15" t="n">
        <v>6409</v>
      </c>
      <c r="L8720" s="15" t="n">
        <v>3191</v>
      </c>
      <c r="M8720" s="15" t="n">
        <v>67</v>
      </c>
      <c r="N8720" s="12" t="n">
        <v>0.002</v>
      </c>
      <c r="O8720" s="12" t="n">
        <v>0.1</v>
      </c>
      <c r="P8720" s="12" t="n">
        <v>6.7</v>
      </c>
      <c r="Q8720" s="26"/>
    </row>
    <row r="8721" ht="22.5" customHeight="1">
      <c r="A8721" s="32"/>
      <c r="B8721" s="34"/>
      <c r="C8721" s="13"/>
      <c r="D8721" s="20"/>
      <c r="E8721" s="29"/>
      <c r="F8721" s="20"/>
      <c r="G8721" s="20"/>
      <c r="H8721" s="20"/>
      <c r="I8721" s="20"/>
      <c r="J8721" s="13" t="s">
        <v>128</v>
      </c>
      <c r="K8721" s="15" t="n">
        <v>49557</v>
      </c>
      <c r="L8721" s="15" t="n">
        <v>23878</v>
      </c>
      <c r="M8721" s="15" t="n">
        <v>201</v>
      </c>
      <c r="N8721" s="12" t="n">
        <v>0.001</v>
      </c>
      <c r="O8721" s="12" t="n">
        <v>0.1</v>
      </c>
      <c r="P8721" s="12" t="n">
        <v>20.1</v>
      </c>
      <c r="Q8721" s="26"/>
    </row>
    <row r="8722" ht="22.5" customHeight="1">
      <c r="A8722" s="32"/>
      <c r="B8722" s="34"/>
      <c r="C8722" s="53" t="n">
        <v>11715627</v>
      </c>
      <c r="D8722" s="13" t="s">
        <v>29</v>
      </c>
      <c r="E8722" s="14" t="s">
        <v>14</v>
      </c>
      <c r="F8722" s="13" t="s">
        <v>15</v>
      </c>
      <c r="G8722" s="21" t="n">
        <v>0.4</v>
      </c>
      <c r="H8722" s="13" t="n">
        <v>100</v>
      </c>
      <c r="I8722" s="21" t="n">
        <f>G8722*H8722*7</f>
        <v>280</v>
      </c>
      <c r="J8722" s="13" t="s">
        <v>126</v>
      </c>
      <c r="K8722" s="15" t="n">
        <v>0</v>
      </c>
      <c r="L8722" s="15" t="n">
        <v>0</v>
      </c>
      <c r="M8722" s="15" t="n">
        <v>0</v>
      </c>
      <c r="N8722" s="12" t="n">
        <v>0</v>
      </c>
      <c r="O8722" s="12" t="n">
        <v>0</v>
      </c>
      <c r="P8722" s="12" t="n">
        <v>0</v>
      </c>
      <c r="Q8722" s="23" t="n">
        <f>M8724/H8722</f>
        <v>0</v>
      </c>
    </row>
    <row r="8723" ht="22.5" customHeight="1">
      <c r="A8723" s="32"/>
      <c r="B8723" s="34"/>
      <c r="C8723" s="13"/>
      <c r="D8723" s="20"/>
      <c r="E8723" s="29"/>
      <c r="F8723" s="20"/>
      <c r="G8723" s="20"/>
      <c r="H8723" s="20"/>
      <c r="I8723" s="20"/>
      <c r="J8723" s="13" t="s">
        <v>127</v>
      </c>
      <c r="K8723" s="15" t="n">
        <v>15</v>
      </c>
      <c r="L8723" s="15" t="n">
        <v>0</v>
      </c>
      <c r="M8723" s="15" t="n">
        <v>0</v>
      </c>
      <c r="N8723" s="12" t="n">
        <v>0</v>
      </c>
      <c r="O8723" s="12" t="n">
        <v>0</v>
      </c>
      <c r="P8723" s="12" t="n">
        <v>0</v>
      </c>
      <c r="Q8723" s="26"/>
    </row>
    <row r="8724" ht="22.5" customHeight="1">
      <c r="A8724" s="32"/>
      <c r="B8724" s="34"/>
      <c r="C8724" s="13"/>
      <c r="D8724" s="20"/>
      <c r="E8724" s="29"/>
      <c r="F8724" s="20"/>
      <c r="G8724" s="20"/>
      <c r="H8724" s="20"/>
      <c r="I8724" s="20"/>
      <c r="J8724" s="13" t="s">
        <v>128</v>
      </c>
      <c r="K8724" s="15" t="n">
        <v>44</v>
      </c>
      <c r="L8724" s="15" t="n">
        <v>3</v>
      </c>
      <c r="M8724" s="15" t="n">
        <v>0</v>
      </c>
      <c r="N8724" s="12" t="n">
        <v>0</v>
      </c>
      <c r="O8724" s="12" t="n">
        <v>0</v>
      </c>
      <c r="P8724" s="12" t="n">
        <v>0</v>
      </c>
      <c r="Q8724" s="26"/>
    </row>
    <row r="8725" ht="22.5" customHeight="1">
      <c r="A8725" s="32"/>
      <c r="B8725" s="34"/>
      <c r="C8725" s="53" t="n">
        <v>11715655</v>
      </c>
      <c r="D8725" s="13" t="s">
        <v>16</v>
      </c>
      <c r="E8725" s="14" t="s">
        <v>11</v>
      </c>
      <c r="F8725" s="13" t="s">
        <v>15</v>
      </c>
      <c r="G8725" s="21" t="n">
        <v>0.15</v>
      </c>
      <c r="H8725" s="13" t="n">
        <v>100</v>
      </c>
      <c r="I8725" s="21" t="n">
        <f>G8725*H8725*7</f>
        <v>105</v>
      </c>
      <c r="J8725" s="13" t="s">
        <v>126</v>
      </c>
      <c r="K8725" s="15" t="n">
        <v>0</v>
      </c>
      <c r="L8725" s="15" t="n">
        <v>0</v>
      </c>
      <c r="M8725" s="15" t="n">
        <v>0</v>
      </c>
      <c r="N8725" s="12" t="n">
        <v>0</v>
      </c>
      <c r="O8725" s="12" t="n">
        <v>0</v>
      </c>
      <c r="P8725" s="12" t="n">
        <v>0</v>
      </c>
      <c r="Q8725" s="23" t="n">
        <f>M8727/H8725</f>
        <v>0</v>
      </c>
    </row>
    <row r="8726" ht="22.5" customHeight="1">
      <c r="A8726" s="32"/>
      <c r="B8726" s="34"/>
      <c r="C8726" s="13"/>
      <c r="D8726" s="20"/>
      <c r="E8726" s="29"/>
      <c r="F8726" s="20"/>
      <c r="G8726" s="20"/>
      <c r="H8726" s="20"/>
      <c r="I8726" s="20"/>
      <c r="J8726" s="13" t="s">
        <v>127</v>
      </c>
      <c r="K8726" s="15" t="n">
        <v>72</v>
      </c>
      <c r="L8726" s="15" t="n">
        <v>1</v>
      </c>
      <c r="M8726" s="15" t="n">
        <v>0</v>
      </c>
      <c r="N8726" s="12" t="n">
        <v>0</v>
      </c>
      <c r="O8726" s="12" t="n">
        <v>0</v>
      </c>
      <c r="P8726" s="12" t="n">
        <v>0</v>
      </c>
      <c r="Q8726" s="26"/>
    </row>
    <row r="8727" ht="22.5" customHeight="1">
      <c r="A8727" s="32"/>
      <c r="B8727" s="34"/>
      <c r="C8727" s="13"/>
      <c r="D8727" s="20"/>
      <c r="E8727" s="29"/>
      <c r="F8727" s="20"/>
      <c r="G8727" s="20"/>
      <c r="H8727" s="20"/>
      <c r="I8727" s="20"/>
      <c r="J8727" s="13" t="s">
        <v>128</v>
      </c>
      <c r="K8727" s="15" t="n">
        <v>259</v>
      </c>
      <c r="L8727" s="15" t="n">
        <v>2</v>
      </c>
      <c r="M8727" s="15" t="n">
        <v>0</v>
      </c>
      <c r="N8727" s="12" t="n">
        <v>0</v>
      </c>
      <c r="O8727" s="12" t="n">
        <v>0</v>
      </c>
      <c r="P8727" s="12" t="n">
        <v>0</v>
      </c>
      <c r="Q8727" s="26"/>
    </row>
    <row r="8728" ht="22.5" customHeight="1">
      <c r="A8728" s="32"/>
      <c r="B8728" s="34"/>
      <c r="C8728" s="53" t="n">
        <v>11715811</v>
      </c>
      <c r="D8728" s="13" t="s">
        <v>16</v>
      </c>
      <c r="E8728" s="14" t="s">
        <v>17</v>
      </c>
      <c r="F8728" s="13" t="s">
        <v>15</v>
      </c>
      <c r="G8728" s="21" t="n">
        <v>0.17</v>
      </c>
      <c r="H8728" s="13" t="n">
        <v>100</v>
      </c>
      <c r="I8728" s="21" t="n">
        <f>G8728*H8728*7</f>
        <v>119</v>
      </c>
      <c r="J8728" s="13" t="s">
        <v>126</v>
      </c>
      <c r="K8728" s="15" t="n">
        <v>0</v>
      </c>
      <c r="L8728" s="15" t="n">
        <v>0</v>
      </c>
      <c r="M8728" s="15" t="n">
        <v>0</v>
      </c>
      <c r="N8728" s="12" t="n">
        <v>0</v>
      </c>
      <c r="O8728" s="12" t="n">
        <v>0</v>
      </c>
      <c r="P8728" s="12" t="n">
        <v>0</v>
      </c>
      <c r="Q8728" s="23" t="n">
        <f>M8730/H8728</f>
        <v>0</v>
      </c>
    </row>
    <row r="8729" ht="22.5" customHeight="1">
      <c r="A8729" s="32"/>
      <c r="B8729" s="34"/>
      <c r="C8729" s="13"/>
      <c r="D8729" s="20"/>
      <c r="E8729" s="29"/>
      <c r="F8729" s="20"/>
      <c r="G8729" s="20"/>
      <c r="H8729" s="20"/>
      <c r="I8729" s="20"/>
      <c r="J8729" s="13" t="s">
        <v>127</v>
      </c>
      <c r="K8729" s="15" t="n">
        <v>47</v>
      </c>
      <c r="L8729" s="15" t="n">
        <v>0</v>
      </c>
      <c r="M8729" s="15" t="n">
        <v>0</v>
      </c>
      <c r="N8729" s="12" t="n">
        <v>0</v>
      </c>
      <c r="O8729" s="12" t="n">
        <v>0</v>
      </c>
      <c r="P8729" s="12" t="n">
        <v>0</v>
      </c>
      <c r="Q8729" s="26"/>
    </row>
    <row r="8730" ht="22.5" customHeight="1">
      <c r="A8730" s="32"/>
      <c r="B8730" s="34"/>
      <c r="C8730" s="13"/>
      <c r="D8730" s="20"/>
      <c r="E8730" s="29"/>
      <c r="F8730" s="20"/>
      <c r="G8730" s="20"/>
      <c r="H8730" s="20"/>
      <c r="I8730" s="20"/>
      <c r="J8730" s="13" t="s">
        <v>128</v>
      </c>
      <c r="K8730" s="36" t="n">
        <v>137</v>
      </c>
      <c r="L8730" s="15" t="n">
        <v>1</v>
      </c>
      <c r="M8730" s="15" t="n">
        <v>0</v>
      </c>
      <c r="N8730" s="12" t="n">
        <v>0</v>
      </c>
      <c r="O8730" s="12" t="n">
        <v>0</v>
      </c>
      <c r="P8730" s="12" t="n">
        <v>0</v>
      </c>
      <c r="Q8730" s="26"/>
    </row>
    <row r="8731" ht="22.5" customHeight="1">
      <c r="A8731" s="32"/>
      <c r="B8731" s="34"/>
      <c r="C8731" s="53" t="n">
        <v>11729927</v>
      </c>
      <c r="D8731" s="13" t="s">
        <v>10</v>
      </c>
      <c r="E8731" s="14" t="s">
        <v>20</v>
      </c>
      <c r="F8731" s="13" t="s">
        <v>15</v>
      </c>
      <c r="G8731" s="21" t="n">
        <v>0.25</v>
      </c>
      <c r="H8731" s="13" t="n">
        <v>100</v>
      </c>
      <c r="I8731" s="21" t="n">
        <f>G8731*H8731*7</f>
        <v>175</v>
      </c>
      <c r="J8731" s="13" t="s">
        <v>126</v>
      </c>
      <c r="K8731" s="15" t="n">
        <v>0</v>
      </c>
      <c r="L8731" s="15" t="n">
        <v>0</v>
      </c>
      <c r="M8731" s="15" t="n">
        <v>0</v>
      </c>
      <c r="N8731" s="12" t="n">
        <v>0</v>
      </c>
      <c r="O8731" s="12" t="n">
        <v>0</v>
      </c>
      <c r="P8731" s="12" t="n">
        <v>0</v>
      </c>
      <c r="Q8731" s="23" t="n">
        <f>M8733/H8731</f>
        <v>0.08</v>
      </c>
    </row>
    <row r="8732" ht="22.5" customHeight="1">
      <c r="A8732" s="32"/>
      <c r="B8732" s="34"/>
      <c r="C8732" s="13"/>
      <c r="D8732" s="20"/>
      <c r="E8732" s="29"/>
      <c r="F8732" s="20"/>
      <c r="G8732" s="20"/>
      <c r="H8732" s="20"/>
      <c r="I8732" s="20"/>
      <c r="J8732" s="13" t="s">
        <v>127</v>
      </c>
      <c r="K8732" s="15" t="n">
        <v>2145</v>
      </c>
      <c r="L8732" s="15" t="n">
        <v>132</v>
      </c>
      <c r="M8732" s="15" t="n">
        <v>4</v>
      </c>
      <c r="N8732" s="12" t="n">
        <v>0.008</v>
      </c>
      <c r="O8732" s="12" t="n">
        <v>0.25</v>
      </c>
      <c r="P8732" s="12" t="n">
        <v>1</v>
      </c>
      <c r="Q8732" s="26"/>
    </row>
    <row r="8733" ht="22.5" customHeight="1">
      <c r="A8733" s="32"/>
      <c r="B8733" s="34"/>
      <c r="C8733" s="13"/>
      <c r="D8733" s="20"/>
      <c r="E8733" s="29"/>
      <c r="F8733" s="20"/>
      <c r="G8733" s="20"/>
      <c r="H8733" s="20"/>
      <c r="I8733" s="20"/>
      <c r="J8733" s="13" t="s">
        <v>128</v>
      </c>
      <c r="K8733" s="15" t="n">
        <v>2702</v>
      </c>
      <c r="L8733" s="15" t="n">
        <v>150</v>
      </c>
      <c r="M8733" s="15" t="n">
        <v>8</v>
      </c>
      <c r="N8733" s="12" t="n">
        <v>0.013</v>
      </c>
      <c r="O8733" s="12" t="n">
        <v>0.25</v>
      </c>
      <c r="P8733" s="12" t="n">
        <v>2</v>
      </c>
      <c r="Q8733" s="26"/>
    </row>
    <row r="8734" ht="22.5" customHeight="1">
      <c r="A8734" s="32"/>
      <c r="B8734" s="34"/>
      <c r="C8734" s="53" t="n">
        <v>11729820</v>
      </c>
      <c r="D8734" s="13" t="s">
        <v>10</v>
      </c>
      <c r="E8734" s="14" t="s">
        <v>25</v>
      </c>
      <c r="F8734" s="13" t="s">
        <v>15</v>
      </c>
      <c r="G8734" s="21" t="n">
        <v>0.3</v>
      </c>
      <c r="H8734" s="13" t="n">
        <v>100</v>
      </c>
      <c r="I8734" s="21" t="n">
        <f>G8734*H8734*7</f>
        <v>210</v>
      </c>
      <c r="J8734" s="13" t="s">
        <v>126</v>
      </c>
      <c r="K8734" s="15" t="n">
        <v>0</v>
      </c>
      <c r="L8734" s="15" t="n">
        <v>0</v>
      </c>
      <c r="M8734" s="15" t="n">
        <v>0</v>
      </c>
      <c r="N8734" s="12" t="n">
        <v>0</v>
      </c>
      <c r="O8734" s="12" t="n">
        <v>0</v>
      </c>
      <c r="P8734" s="12" t="n">
        <v>0</v>
      </c>
      <c r="Q8734" s="23" t="n">
        <f>M8736/H8734</f>
        <v>0</v>
      </c>
    </row>
    <row r="8735" ht="22.5" customHeight="1">
      <c r="A8735" s="32"/>
      <c r="B8735" s="34"/>
      <c r="C8735" s="13"/>
      <c r="D8735" s="20"/>
      <c r="E8735" s="29"/>
      <c r="F8735" s="20"/>
      <c r="G8735" s="20"/>
      <c r="H8735" s="20"/>
      <c r="I8735" s="20"/>
      <c r="J8735" s="13" t="s">
        <v>127</v>
      </c>
      <c r="K8735" s="15" t="n">
        <v>17</v>
      </c>
      <c r="L8735" s="15" t="n">
        <v>1</v>
      </c>
      <c r="M8735" s="15" t="n">
        <v>0</v>
      </c>
      <c r="N8735" s="12" t="n">
        <v>0</v>
      </c>
      <c r="O8735" s="12" t="n">
        <v>0</v>
      </c>
      <c r="P8735" s="12" t="n">
        <v>0</v>
      </c>
      <c r="Q8735" s="26"/>
    </row>
    <row r="8736" ht="22.5" customHeight="1">
      <c r="A8736" s="32"/>
      <c r="B8736" s="34"/>
      <c r="C8736" s="13"/>
      <c r="D8736" s="20"/>
      <c r="E8736" s="29"/>
      <c r="F8736" s="20"/>
      <c r="G8736" s="20"/>
      <c r="H8736" s="20"/>
      <c r="I8736" s="20"/>
      <c r="J8736" s="13" t="s">
        <v>128</v>
      </c>
      <c r="K8736" s="15" t="n">
        <v>37</v>
      </c>
      <c r="L8736" s="15" t="n">
        <v>2</v>
      </c>
      <c r="M8736" s="15" t="n">
        <v>0</v>
      </c>
      <c r="N8736" s="12" t="n">
        <v>0</v>
      </c>
      <c r="O8736" s="12" t="n">
        <v>0</v>
      </c>
      <c r="P8736" s="12" t="n">
        <v>0</v>
      </c>
      <c r="Q8736" s="26"/>
    </row>
    <row r="8737" ht="22.5" customHeight="1">
      <c r="A8737" s="32"/>
      <c r="B8737" s="34"/>
      <c r="C8737" s="53" t="n">
        <v>11729830</v>
      </c>
      <c r="D8737" s="13" t="s">
        <v>10</v>
      </c>
      <c r="E8737" s="14" t="s">
        <v>11</v>
      </c>
      <c r="F8737" s="13" t="s">
        <v>12</v>
      </c>
      <c r="G8737" s="21" t="n">
        <v>0.17</v>
      </c>
      <c r="H8737" s="13" t="n">
        <v>100</v>
      </c>
      <c r="I8737" s="21" t="n">
        <f>G8737*H8737*7</f>
        <v>119</v>
      </c>
      <c r="J8737" s="13" t="s">
        <v>126</v>
      </c>
      <c r="K8737" s="15" t="n">
        <v>0</v>
      </c>
      <c r="L8737" s="15" t="n">
        <v>0</v>
      </c>
      <c r="M8737" s="15" t="n">
        <v>0</v>
      </c>
      <c r="N8737" s="12" t="n">
        <v>0</v>
      </c>
      <c r="O8737" s="12" t="n">
        <v>0</v>
      </c>
      <c r="P8737" s="12" t="n">
        <v>0</v>
      </c>
      <c r="Q8737" s="23" t="n">
        <f>M8739/H8737</f>
        <v>0</v>
      </c>
    </row>
    <row r="8738" ht="22.5" customHeight="1">
      <c r="A8738" s="32"/>
      <c r="B8738" s="34"/>
      <c r="C8738" s="13"/>
      <c r="D8738" s="20"/>
      <c r="E8738" s="29"/>
      <c r="F8738" s="20"/>
      <c r="G8738" s="20"/>
      <c r="H8738" s="20"/>
      <c r="I8738" s="20"/>
      <c r="J8738" s="13" t="s">
        <v>127</v>
      </c>
      <c r="K8738" s="15" t="n">
        <v>0</v>
      </c>
      <c r="L8738" s="15" t="n">
        <v>0</v>
      </c>
      <c r="M8738" s="15" t="n">
        <v>0</v>
      </c>
      <c r="N8738" s="12" t="n">
        <v>0</v>
      </c>
      <c r="O8738" s="12" t="n">
        <v>0</v>
      </c>
      <c r="P8738" s="12" t="n">
        <v>0</v>
      </c>
      <c r="Q8738" s="26"/>
    </row>
    <row r="8739" ht="22.5" customHeight="1">
      <c r="A8739" s="32"/>
      <c r="B8739" s="34"/>
      <c r="C8739" s="13"/>
      <c r="D8739" s="20"/>
      <c r="E8739" s="29"/>
      <c r="F8739" s="20"/>
      <c r="G8739" s="20"/>
      <c r="H8739" s="20"/>
      <c r="I8739" s="20"/>
      <c r="J8739" s="13" t="s">
        <v>128</v>
      </c>
      <c r="K8739" s="15" t="n">
        <v>8</v>
      </c>
      <c r="L8739" s="15" t="n">
        <v>1</v>
      </c>
      <c r="M8739" s="15" t="n">
        <v>0</v>
      </c>
      <c r="N8739" s="12" t="n">
        <v>0</v>
      </c>
      <c r="O8739" s="12" t="n">
        <v>0</v>
      </c>
      <c r="P8739" s="12" t="n">
        <v>0</v>
      </c>
      <c r="Q8739" s="26"/>
    </row>
    <row r="8740" ht="22.5" customHeight="1">
      <c r="A8740" s="32"/>
      <c r="B8740" s="34"/>
      <c r="C8740" s="53" t="n">
        <v>11892329</v>
      </c>
      <c r="D8740" s="13" t="s">
        <v>10</v>
      </c>
      <c r="E8740" s="14" t="s">
        <v>11</v>
      </c>
      <c r="F8740" s="13" t="s">
        <v>15</v>
      </c>
      <c r="G8740" s="21" t="n">
        <v>0.25</v>
      </c>
      <c r="H8740" s="13" t="n">
        <v>500</v>
      </c>
      <c r="I8740" s="21" t="n">
        <f>G8740*H8740*7</f>
        <v>875</v>
      </c>
      <c r="J8740" s="13" t="s">
        <v>126</v>
      </c>
      <c r="K8740" s="15" t="s">
        <v>149</v>
      </c>
      <c r="L8740" s="15"/>
      <c r="M8740" s="15"/>
      <c r="N8740" s="12"/>
      <c r="O8740" s="12"/>
      <c r="P8740" s="12"/>
      <c r="Q8740" s="23" t="n">
        <f>M8742/H8740</f>
        <v>0.172</v>
      </c>
    </row>
    <row r="8741" ht="22.5" customHeight="1">
      <c r="A8741" s="32"/>
      <c r="B8741" s="34"/>
      <c r="C8741" s="13"/>
      <c r="D8741" s="20"/>
      <c r="E8741" s="29"/>
      <c r="F8741" s="20"/>
      <c r="G8741" s="20"/>
      <c r="H8741" s="20"/>
      <c r="I8741" s="20"/>
      <c r="J8741" s="13" t="s">
        <v>127</v>
      </c>
      <c r="K8741" s="15" t="s">
        <v>149</v>
      </c>
      <c r="L8741" s="15"/>
      <c r="M8741" s="15"/>
      <c r="N8741" s="12"/>
      <c r="O8741" s="12"/>
      <c r="P8741" s="12"/>
      <c r="Q8741" s="26"/>
    </row>
    <row r="8742" ht="22.5" customHeight="1">
      <c r="A8742" s="32"/>
      <c r="B8742" s="30"/>
      <c r="C8742" s="13"/>
      <c r="D8742" s="20"/>
      <c r="E8742" s="29"/>
      <c r="F8742" s="20"/>
      <c r="G8742" s="20"/>
      <c r="H8742" s="20"/>
      <c r="I8742" s="20"/>
      <c r="J8742" s="13" t="s">
        <v>128</v>
      </c>
      <c r="K8742" s="15" t="n">
        <v>9053</v>
      </c>
      <c r="L8742" s="15" t="n">
        <v>2865</v>
      </c>
      <c r="M8742" s="15" t="n">
        <v>86</v>
      </c>
      <c r="N8742" s="12" t="n">
        <v>0.007</v>
      </c>
      <c r="O8742" s="12" t="n">
        <v>0.247</v>
      </c>
      <c r="P8742" s="12" t="n">
        <v>21.25</v>
      </c>
      <c r="Q8742" s="26"/>
    </row>
    <row r="8743" ht="22.5" customHeight="1">
      <c r="A8743" s="32"/>
      <c r="B8743" s="51" t="s">
        <v>129</v>
      </c>
      <c r="C8743" s="13" t="n">
        <v>6061077</v>
      </c>
      <c r="D8743" s="13" t="s">
        <v>35</v>
      </c>
      <c r="E8743" s="14" t="s">
        <v>14</v>
      </c>
      <c r="F8743" s="13" t="s">
        <v>15</v>
      </c>
      <c r="G8743" s="21" t="n">
        <v>2</v>
      </c>
      <c r="H8743" s="13" t="n">
        <v>20</v>
      </c>
      <c r="I8743" s="21" t="n">
        <f>G8743*H8743*7</f>
        <v>280</v>
      </c>
      <c r="J8743" s="13" t="s">
        <v>126</v>
      </c>
      <c r="K8743" s="17" t="n">
        <v>263</v>
      </c>
      <c r="L8743" s="15" t="n">
        <v>2</v>
      </c>
      <c r="M8743" s="15" t="n">
        <v>0</v>
      </c>
      <c r="N8743" s="12" t="n">
        <v>0</v>
      </c>
      <c r="O8743" s="12" t="n">
        <v>0</v>
      </c>
      <c r="P8743" s="12" t="n">
        <v>0</v>
      </c>
      <c r="Q8743" s="23" t="n">
        <f>M8745/H8743</f>
        <v>0.1</v>
      </c>
    </row>
    <row r="8744" ht="22.5" customHeight="1">
      <c r="A8744" s="32"/>
      <c r="B8744" s="20"/>
      <c r="C8744" s="13"/>
      <c r="D8744" s="20"/>
      <c r="E8744" s="29"/>
      <c r="F8744" s="20"/>
      <c r="G8744" s="20"/>
      <c r="H8744" s="20"/>
      <c r="I8744" s="20"/>
      <c r="J8744" s="13" t="s">
        <v>127</v>
      </c>
      <c r="K8744" s="17" t="n">
        <v>4772</v>
      </c>
      <c r="L8744" s="15" t="n">
        <v>68</v>
      </c>
      <c r="M8744" s="15" t="n">
        <v>0</v>
      </c>
      <c r="N8744" s="12" t="n">
        <v>0</v>
      </c>
      <c r="O8744" s="12" t="n">
        <v>0</v>
      </c>
      <c r="P8744" s="12" t="n">
        <v>0</v>
      </c>
      <c r="Q8744" s="26"/>
    </row>
    <row r="8745" ht="22.5" customHeight="1">
      <c r="A8745" s="32"/>
      <c r="B8745" s="20"/>
      <c r="C8745" s="13"/>
      <c r="D8745" s="20"/>
      <c r="E8745" s="29"/>
      <c r="F8745" s="20"/>
      <c r="G8745" s="20"/>
      <c r="H8745" s="20"/>
      <c r="I8745" s="20"/>
      <c r="J8745" s="13" t="s">
        <v>128</v>
      </c>
      <c r="K8745" s="17" t="n">
        <v>9566</v>
      </c>
      <c r="L8745" s="15" t="n">
        <v>119</v>
      </c>
      <c r="M8745" s="17" t="n">
        <v>2</v>
      </c>
      <c r="N8745" s="12" t="n">
        <v>0.024</v>
      </c>
      <c r="O8745" s="12" t="n">
        <v>1.402</v>
      </c>
      <c r="P8745" s="12" t="n">
        <v>2.804</v>
      </c>
      <c r="Q8745" s="26"/>
    </row>
    <row r="8746" ht="22.5" customHeight="1">
      <c r="A8746" s="32"/>
      <c r="B8746" s="20"/>
      <c r="C8746" s="13" t="n">
        <v>6607117</v>
      </c>
      <c r="D8746" s="13" t="s">
        <v>35</v>
      </c>
      <c r="E8746" s="14" t="s">
        <v>14</v>
      </c>
      <c r="F8746" s="13" t="s">
        <v>15</v>
      </c>
      <c r="G8746" s="21" t="n">
        <v>2</v>
      </c>
      <c r="H8746" s="13" t="n">
        <v>300</v>
      </c>
      <c r="I8746" s="21" t="n">
        <f>G8746*H8746*7</f>
        <v>4200</v>
      </c>
      <c r="J8746" s="13" t="s">
        <v>126</v>
      </c>
      <c r="K8746" s="17" t="n">
        <v>1241</v>
      </c>
      <c r="L8746" s="15" t="n">
        <v>98</v>
      </c>
      <c r="M8746" s="15" t="n">
        <v>6</v>
      </c>
      <c r="N8746" s="12" t="n">
        <v>0.03</v>
      </c>
      <c r="O8746" s="12" t="n">
        <v>0.489</v>
      </c>
      <c r="P8746" s="12" t="n">
        <v>2.935</v>
      </c>
      <c r="Q8746" s="23" t="n">
        <f>M8748/H8746</f>
        <v>0.746666666666667</v>
      </c>
    </row>
    <row r="8747" ht="22.5" customHeight="1">
      <c r="A8747" s="32"/>
      <c r="B8747" s="20"/>
      <c r="C8747" s="13"/>
      <c r="D8747" s="20"/>
      <c r="E8747" s="29"/>
      <c r="F8747" s="20"/>
      <c r="G8747" s="20"/>
      <c r="H8747" s="20"/>
      <c r="I8747" s="20"/>
      <c r="J8747" s="13" t="s">
        <v>127</v>
      </c>
      <c r="K8747" s="15" t="n">
        <v>13273</v>
      </c>
      <c r="L8747" s="15" t="n">
        <v>827</v>
      </c>
      <c r="M8747" s="15" t="n">
        <v>39</v>
      </c>
      <c r="N8747" s="12" t="n">
        <v>0.038</v>
      </c>
      <c r="O8747" s="12" t="n">
        <v>0.796</v>
      </c>
      <c r="P8747" s="12" t="n">
        <v>31.033</v>
      </c>
      <c r="Q8747" s="26"/>
    </row>
    <row r="8748" ht="22.5" customHeight="1">
      <c r="A8748" s="32"/>
      <c r="B8748" s="20"/>
      <c r="C8748" s="13"/>
      <c r="D8748" s="20"/>
      <c r="E8748" s="29"/>
      <c r="F8748" s="20"/>
      <c r="G8748" s="20"/>
      <c r="H8748" s="20"/>
      <c r="I8748" s="20"/>
      <c r="J8748" s="13" t="s">
        <v>128</v>
      </c>
      <c r="K8748" s="44" t="n">
        <v>42515</v>
      </c>
      <c r="L8748" s="15" t="n">
        <v>3946</v>
      </c>
      <c r="M8748" s="15" t="n">
        <v>224</v>
      </c>
      <c r="N8748" s="12" t="n">
        <v>0.032</v>
      </c>
      <c r="O8748" s="12" t="n">
        <v>0.566</v>
      </c>
      <c r="P8748" s="12" t="n">
        <v>126.676</v>
      </c>
      <c r="Q8748" s="26"/>
    </row>
    <row r="8749" ht="22.5" customHeight="1">
      <c r="A8749" s="32"/>
      <c r="B8749" s="20"/>
      <c r="C8749" s="13" t="n">
        <v>5497580</v>
      </c>
      <c r="D8749" s="13" t="s">
        <v>31</v>
      </c>
      <c r="E8749" s="14" t="s">
        <v>17</v>
      </c>
      <c r="F8749" s="13" t="s">
        <v>15</v>
      </c>
      <c r="G8749" s="21" t="n">
        <v>0.28</v>
      </c>
      <c r="H8749" s="13" t="n">
        <v>1300</v>
      </c>
      <c r="I8749" s="21" t="n">
        <f>G8749*H8749*7</f>
        <v>2548</v>
      </c>
      <c r="J8749" s="13" t="s">
        <v>126</v>
      </c>
      <c r="K8749" s="17" t="n">
        <v>21733</v>
      </c>
      <c r="L8749" s="15" t="n">
        <v>5404</v>
      </c>
      <c r="M8749" s="15" t="n">
        <v>115</v>
      </c>
      <c r="N8749" s="12" t="n">
        <v>0.005</v>
      </c>
      <c r="O8749" s="12" t="n">
        <v>0.248</v>
      </c>
      <c r="P8749" s="12" t="n">
        <v>28.511</v>
      </c>
      <c r="Q8749" s="23" t="n">
        <f>M8751/H8749</f>
        <v>1.03692307692308</v>
      </c>
    </row>
    <row r="8750" ht="22.5" customHeight="1">
      <c r="A8750" s="32"/>
      <c r="B8750" s="20"/>
      <c r="C8750" s="13"/>
      <c r="D8750" s="20"/>
      <c r="E8750" s="29"/>
      <c r="F8750" s="20"/>
      <c r="G8750" s="20"/>
      <c r="H8750" s="20"/>
      <c r="I8750" s="20"/>
      <c r="J8750" s="13" t="s">
        <v>127</v>
      </c>
      <c r="K8750" s="17" t="n">
        <v>71343</v>
      </c>
      <c r="L8750" s="15" t="n">
        <v>19277</v>
      </c>
      <c r="M8750" s="15" t="n">
        <v>482</v>
      </c>
      <c r="N8750" s="12" t="n">
        <v>0.006</v>
      </c>
      <c r="O8750" s="12" t="n">
        <v>0.245</v>
      </c>
      <c r="P8750" s="12" t="n">
        <v>118.15</v>
      </c>
      <c r="Q8750" s="26"/>
    </row>
    <row r="8751" ht="22.5" customHeight="1">
      <c r="A8751" s="32"/>
      <c r="B8751" s="20"/>
      <c r="C8751" s="13"/>
      <c r="D8751" s="20"/>
      <c r="E8751" s="29"/>
      <c r="F8751" s="20"/>
      <c r="G8751" s="20"/>
      <c r="H8751" s="20"/>
      <c r="I8751" s="20"/>
      <c r="J8751" s="13" t="s">
        <v>128</v>
      </c>
      <c r="K8751" s="17" t="n">
        <v>302578</v>
      </c>
      <c r="L8751" s="15" t="n">
        <v>87943</v>
      </c>
      <c r="M8751" s="15" t="n">
        <v>1348</v>
      </c>
      <c r="N8751" s="12" t="n">
        <v>0.004</v>
      </c>
      <c r="O8751" s="12" t="n">
        <v>0.248</v>
      </c>
      <c r="P8751" s="12" t="n">
        <v>334.636</v>
      </c>
      <c r="Q8751" s="26"/>
    </row>
    <row r="8752" ht="22.5" customHeight="1">
      <c r="A8752" s="32"/>
      <c r="B8752" s="20"/>
      <c r="C8752" s="13" t="n">
        <v>91407542</v>
      </c>
      <c r="D8752" s="13" t="s">
        <v>31</v>
      </c>
      <c r="E8752" s="14" t="s">
        <v>36</v>
      </c>
      <c r="F8752" s="13" t="s">
        <v>15</v>
      </c>
      <c r="G8752" s="21" t="n">
        <v>0.02</v>
      </c>
      <c r="H8752" s="13" t="n">
        <v>1000</v>
      </c>
      <c r="I8752" s="21" t="n">
        <f>G8752*H8752*7</f>
        <v>140</v>
      </c>
      <c r="J8752" s="13" t="s">
        <v>126</v>
      </c>
      <c r="K8752" s="17" t="n">
        <v>1016</v>
      </c>
      <c r="L8752" s="15" t="n">
        <v>81</v>
      </c>
      <c r="M8752" s="15" t="n">
        <v>0</v>
      </c>
      <c r="N8752" s="12" t="n">
        <v>0</v>
      </c>
      <c r="O8752" s="12" t="n">
        <v>0</v>
      </c>
      <c r="P8752" s="12" t="n">
        <v>0</v>
      </c>
      <c r="Q8752" s="23" t="n">
        <f>M8754/H8752</f>
        <v>0.311</v>
      </c>
    </row>
    <row r="8753" ht="22.5" customHeight="1">
      <c r="A8753" s="32"/>
      <c r="B8753" s="20"/>
      <c r="C8753" s="13"/>
      <c r="D8753" s="20"/>
      <c r="E8753" s="29"/>
      <c r="F8753" s="20"/>
      <c r="G8753" s="20"/>
      <c r="H8753" s="20"/>
      <c r="I8753" s="20"/>
      <c r="J8753" s="13" t="s">
        <v>127</v>
      </c>
      <c r="K8753" s="17" t="n">
        <v>90927</v>
      </c>
      <c r="L8753" s="15" t="n">
        <v>8148</v>
      </c>
      <c r="M8753" s="15" t="n">
        <v>311</v>
      </c>
      <c r="N8753" s="12" t="n">
        <v>0.001</v>
      </c>
      <c r="O8753" s="12" t="n">
        <v>0.021</v>
      </c>
      <c r="P8753" s="12" t="n">
        <v>6.432</v>
      </c>
      <c r="Q8753" s="26"/>
    </row>
    <row r="8754" ht="22.5" customHeight="1">
      <c r="A8754" s="32"/>
      <c r="B8754" s="20"/>
      <c r="C8754" s="13"/>
      <c r="D8754" s="20"/>
      <c r="E8754" s="29"/>
      <c r="F8754" s="20"/>
      <c r="G8754" s="20"/>
      <c r="H8754" s="20"/>
      <c r="I8754" s="20"/>
      <c r="J8754" s="13" t="s">
        <v>128</v>
      </c>
      <c r="K8754" s="17" t="n">
        <v>90927</v>
      </c>
      <c r="L8754" s="15" t="n">
        <v>10997</v>
      </c>
      <c r="M8754" s="15" t="n">
        <v>311</v>
      </c>
      <c r="N8754" s="12" t="n">
        <v>0.001</v>
      </c>
      <c r="O8754" s="12" t="n">
        <v>0.021</v>
      </c>
      <c r="P8754" s="12" t="n">
        <v>6.432</v>
      </c>
      <c r="Q8754" s="26"/>
    </row>
    <row r="8755" ht="22.5" customHeight="1">
      <c r="A8755" s="32"/>
      <c r="B8755" s="20"/>
      <c r="C8755" s="13" t="n">
        <v>8998645</v>
      </c>
      <c r="D8755" s="13" t="s">
        <v>31</v>
      </c>
      <c r="E8755" s="14" t="s">
        <v>17</v>
      </c>
      <c r="F8755" s="13" t="s">
        <v>15</v>
      </c>
      <c r="G8755" s="21" t="n">
        <v>0.28</v>
      </c>
      <c r="H8755" s="13" t="n">
        <v>200</v>
      </c>
      <c r="I8755" s="21" t="n">
        <f>G8755*H8755*7</f>
        <v>392</v>
      </c>
      <c r="J8755" s="13" t="s">
        <v>126</v>
      </c>
      <c r="K8755" s="17" t="n">
        <v>5248</v>
      </c>
      <c r="L8755" s="15" t="n">
        <v>58</v>
      </c>
      <c r="M8755" s="15" t="n">
        <v>1</v>
      </c>
      <c r="N8755" s="12" t="n">
        <v>0.009</v>
      </c>
      <c r="O8755" s="12" t="n">
        <v>0.539</v>
      </c>
      <c r="P8755" s="12" t="n">
        <v>0.539</v>
      </c>
      <c r="Q8755" s="23" t="n">
        <f>M8757/H8755</f>
        <v>0.11</v>
      </c>
    </row>
    <row r="8756" ht="22.5" customHeight="1">
      <c r="A8756" s="32"/>
      <c r="B8756" s="20"/>
      <c r="C8756" s="13"/>
      <c r="D8756" s="20"/>
      <c r="E8756" s="29"/>
      <c r="F8756" s="20"/>
      <c r="G8756" s="20"/>
      <c r="H8756" s="20"/>
      <c r="I8756" s="20"/>
      <c r="J8756" s="13" t="s">
        <v>127</v>
      </c>
      <c r="K8756" s="17" t="n">
        <v>22053</v>
      </c>
      <c r="L8756" s="15" t="n">
        <v>168</v>
      </c>
      <c r="M8756" s="15" t="n">
        <v>1</v>
      </c>
      <c r="N8756" s="12" t="n">
        <v>0.002</v>
      </c>
      <c r="O8756" s="12" t="n">
        <v>0.293</v>
      </c>
      <c r="P8756" s="12" t="n">
        <v>0.293</v>
      </c>
      <c r="Q8756" s="26"/>
    </row>
    <row r="8757" ht="22.5" customHeight="1">
      <c r="A8757" s="32"/>
      <c r="B8757" s="20"/>
      <c r="C8757" s="13"/>
      <c r="D8757" s="20"/>
      <c r="E8757" s="29"/>
      <c r="F8757" s="20"/>
      <c r="G8757" s="20"/>
      <c r="H8757" s="20"/>
      <c r="I8757" s="20"/>
      <c r="J8757" s="13" t="s">
        <v>128</v>
      </c>
      <c r="K8757" s="17" t="n">
        <v>73562</v>
      </c>
      <c r="L8757" s="15" t="n">
        <v>1266</v>
      </c>
      <c r="M8757" s="17" t="n">
        <v>22</v>
      </c>
      <c r="N8757" s="12" t="n">
        <v>0.006</v>
      </c>
      <c r="O8757" s="12" t="n">
        <v>0.323</v>
      </c>
      <c r="P8757" s="12" t="n">
        <v>7.115</v>
      </c>
      <c r="Q8757" s="26"/>
    </row>
    <row r="8758" ht="22.5" customHeight="1">
      <c r="A8758" s="32"/>
      <c r="B8758" s="20"/>
      <c r="C8758" s="13" t="n">
        <v>9102719</v>
      </c>
      <c r="D8758" s="13" t="s">
        <v>103</v>
      </c>
      <c r="E8758" s="14" t="s">
        <v>63</v>
      </c>
      <c r="F8758" s="13" t="s">
        <v>15</v>
      </c>
      <c r="G8758" s="21" t="n">
        <v>0.05</v>
      </c>
      <c r="H8758" s="13" t="n">
        <v>200</v>
      </c>
      <c r="I8758" s="21" t="n">
        <f>G8758*H8758*7</f>
        <v>70</v>
      </c>
      <c r="J8758" s="13" t="s">
        <v>126</v>
      </c>
      <c r="K8758" s="17" t="n">
        <v>5073</v>
      </c>
      <c r="L8758" s="15" t="n">
        <v>213</v>
      </c>
      <c r="M8758" s="15" t="n">
        <v>6</v>
      </c>
      <c r="N8758" s="12" t="n">
        <v>0.004</v>
      </c>
      <c r="O8758" s="12" t="n">
        <v>0.148</v>
      </c>
      <c r="P8758" s="12" t="n">
        <v>0.89</v>
      </c>
      <c r="Q8758" s="23" t="n">
        <f>M8760/H8758</f>
        <v>0.3</v>
      </c>
    </row>
    <row r="8759" ht="22.5" customHeight="1">
      <c r="A8759" s="32"/>
      <c r="B8759" s="20"/>
      <c r="C8759" s="13"/>
      <c r="D8759" s="20"/>
      <c r="E8759" s="29"/>
      <c r="F8759" s="20"/>
      <c r="G8759" s="20"/>
      <c r="H8759" s="20"/>
      <c r="I8759" s="20"/>
      <c r="J8759" s="13" t="s">
        <v>127</v>
      </c>
      <c r="K8759" s="17" t="n">
        <v>25431</v>
      </c>
      <c r="L8759" s="15" t="n">
        <v>718</v>
      </c>
      <c r="M8759" s="15" t="n">
        <v>6</v>
      </c>
      <c r="N8759" s="12" t="n">
        <v>0.001</v>
      </c>
      <c r="O8759" s="12" t="n">
        <v>0.09</v>
      </c>
      <c r="P8759" s="12" t="n">
        <v>0.538</v>
      </c>
      <c r="Q8759" s="26"/>
    </row>
    <row r="8760" ht="22.5" customHeight="1">
      <c r="A8760" s="32"/>
      <c r="B8760" s="20"/>
      <c r="C8760" s="13"/>
      <c r="D8760" s="20"/>
      <c r="E8760" s="29"/>
      <c r="F8760" s="20"/>
      <c r="G8760" s="20"/>
      <c r="H8760" s="20"/>
      <c r="I8760" s="20"/>
      <c r="J8760" s="13" t="s">
        <v>128</v>
      </c>
      <c r="K8760" s="17" t="n">
        <v>104584</v>
      </c>
      <c r="L8760" s="15" t="n">
        <v>4475</v>
      </c>
      <c r="M8760" s="15" t="n">
        <v>60</v>
      </c>
      <c r="N8760" s="12" t="n">
        <v>0.002</v>
      </c>
      <c r="O8760" s="12" t="n">
        <v>0.155</v>
      </c>
      <c r="P8760" s="12" t="n">
        <v>9.275</v>
      </c>
      <c r="Q8760" s="26"/>
    </row>
    <row r="8761" ht="22.5" customHeight="1">
      <c r="A8761" s="32"/>
      <c r="B8761" s="20"/>
      <c r="C8761" s="13" t="n">
        <v>4383473</v>
      </c>
      <c r="D8761" s="13" t="s">
        <v>35</v>
      </c>
      <c r="E8761" s="14" t="s">
        <v>14</v>
      </c>
      <c r="F8761" s="13" t="s">
        <v>15</v>
      </c>
      <c r="G8761" s="21" t="n">
        <v>0.2</v>
      </c>
      <c r="H8761" s="13" t="n">
        <v>150</v>
      </c>
      <c r="I8761" s="21" t="n">
        <f>G8761*H8761*7</f>
        <v>210</v>
      </c>
      <c r="J8761" s="13" t="s">
        <v>126</v>
      </c>
      <c r="K8761" s="17" t="n">
        <v>202</v>
      </c>
      <c r="L8761" s="15" t="n">
        <v>20</v>
      </c>
      <c r="M8761" s="15" t="n">
        <v>1</v>
      </c>
      <c r="N8761" s="12" t="n">
        <v>0.009</v>
      </c>
      <c r="O8761" s="12" t="n">
        <v>0.18</v>
      </c>
      <c r="P8761" s="12" t="n">
        <v>0.18</v>
      </c>
      <c r="Q8761" s="23" t="n">
        <f>M8763/H8761</f>
        <v>1</v>
      </c>
    </row>
    <row r="8762" ht="22.5" customHeight="1">
      <c r="A8762" s="32"/>
      <c r="B8762" s="20"/>
      <c r="C8762" s="13"/>
      <c r="D8762" s="20"/>
      <c r="E8762" s="29"/>
      <c r="F8762" s="20"/>
      <c r="G8762" s="20"/>
      <c r="H8762" s="20"/>
      <c r="I8762" s="20"/>
      <c r="J8762" s="13" t="s">
        <v>127</v>
      </c>
      <c r="K8762" s="17" t="n">
        <v>86889</v>
      </c>
      <c r="L8762" s="15" t="n">
        <v>3149</v>
      </c>
      <c r="M8762" s="15" t="n">
        <v>150</v>
      </c>
      <c r="N8762" s="12" t="n">
        <v>0.009</v>
      </c>
      <c r="O8762" s="12" t="n">
        <v>0.197</v>
      </c>
      <c r="P8762" s="12" t="n">
        <v>29.556</v>
      </c>
      <c r="Q8762" s="26"/>
    </row>
    <row r="8763" ht="22.5" customHeight="1">
      <c r="A8763" s="32"/>
      <c r="B8763" s="20"/>
      <c r="C8763" s="13"/>
      <c r="D8763" s="20"/>
      <c r="E8763" s="29"/>
      <c r="F8763" s="20"/>
      <c r="G8763" s="20"/>
      <c r="H8763" s="20"/>
      <c r="I8763" s="20"/>
      <c r="J8763" s="13" t="s">
        <v>128</v>
      </c>
      <c r="K8763" s="17" t="n">
        <v>76121</v>
      </c>
      <c r="L8763" s="15" t="n">
        <v>6712</v>
      </c>
      <c r="M8763" s="15" t="n">
        <v>150</v>
      </c>
      <c r="N8763" s="12" t="n">
        <v>0.004</v>
      </c>
      <c r="O8763" s="12" t="n">
        <v>0.187</v>
      </c>
      <c r="P8763" s="12" t="n">
        <v>28.008</v>
      </c>
      <c r="Q8763" s="26"/>
    </row>
    <row r="8764" ht="22.5" customHeight="1">
      <c r="A8764" s="32"/>
      <c r="B8764" s="20"/>
      <c r="C8764" s="13" t="n">
        <v>8094753</v>
      </c>
      <c r="D8764" s="13" t="s">
        <v>35</v>
      </c>
      <c r="E8764" s="14" t="s">
        <v>14</v>
      </c>
      <c r="F8764" s="13" t="s">
        <v>26</v>
      </c>
      <c r="G8764" s="21" t="n">
        <v>0.3</v>
      </c>
      <c r="H8764" s="13" t="n">
        <v>200</v>
      </c>
      <c r="I8764" s="21" t="n">
        <f>G8764*H8764*7</f>
        <v>420</v>
      </c>
      <c r="J8764" s="13" t="s">
        <v>126</v>
      </c>
      <c r="K8764" s="17" t="n">
        <v>608838</v>
      </c>
      <c r="L8764" s="15" t="n">
        <v>880</v>
      </c>
      <c r="M8764" s="15" t="n">
        <v>14</v>
      </c>
      <c r="N8764" s="12" t="n">
        <v>0.01</v>
      </c>
      <c r="O8764" s="12" t="n">
        <v>0.49</v>
      </c>
      <c r="P8764" s="12" t="n">
        <v>6.91</v>
      </c>
      <c r="Q8764" s="23" t="n">
        <f>M8766/H8764</f>
        <v>0.83</v>
      </c>
    </row>
    <row r="8765" ht="22.5" customHeight="1">
      <c r="A8765" s="32"/>
      <c r="B8765" s="20"/>
      <c r="C8765" s="13"/>
      <c r="D8765" s="20"/>
      <c r="E8765" s="29"/>
      <c r="F8765" s="20"/>
      <c r="G8765" s="20"/>
      <c r="H8765" s="20"/>
      <c r="I8765" s="20"/>
      <c r="J8765" s="13" t="s">
        <v>127</v>
      </c>
      <c r="K8765" s="17" t="n">
        <v>2183814</v>
      </c>
      <c r="L8765" s="15" t="n">
        <v>4303</v>
      </c>
      <c r="M8765" s="15" t="n">
        <v>159</v>
      </c>
      <c r="N8765" s="12" t="n">
        <v>0.01</v>
      </c>
      <c r="O8765" s="12" t="n">
        <v>0.23</v>
      </c>
      <c r="P8765" s="12" t="n">
        <v>36.18</v>
      </c>
      <c r="Q8765" s="26"/>
    </row>
    <row r="8766" ht="22.5" customHeight="1">
      <c r="A8766" s="32"/>
      <c r="B8766" s="20"/>
      <c r="C8766" s="13"/>
      <c r="D8766" s="20"/>
      <c r="E8766" s="29"/>
      <c r="F8766" s="20"/>
      <c r="G8766" s="20"/>
      <c r="H8766" s="20"/>
      <c r="I8766" s="20"/>
      <c r="J8766" s="13" t="s">
        <v>128</v>
      </c>
      <c r="K8766" s="17" t="n">
        <v>2599066</v>
      </c>
      <c r="L8766" s="15" t="n">
        <v>5487</v>
      </c>
      <c r="M8766" s="15" t="n">
        <v>166</v>
      </c>
      <c r="N8766" s="12" t="n">
        <v>0.01</v>
      </c>
      <c r="O8766" s="12" t="n">
        <v>0.27</v>
      </c>
      <c r="P8766" s="12" t="n">
        <v>44.86</v>
      </c>
      <c r="Q8766" s="26"/>
    </row>
    <row r="8767" ht="22.5" customHeight="1">
      <c r="A8767" s="32"/>
      <c r="B8767" s="20"/>
      <c r="C8767" s="13" t="n">
        <v>9415350</v>
      </c>
      <c r="D8767" s="13" t="s">
        <v>37</v>
      </c>
      <c r="E8767" s="14" t="s">
        <v>14</v>
      </c>
      <c r="F8767" s="13" t="s">
        <v>26</v>
      </c>
      <c r="G8767" s="21" t="n">
        <v>0.15</v>
      </c>
      <c r="H8767" s="13" t="n">
        <v>50</v>
      </c>
      <c r="I8767" s="21" t="n">
        <f>G8767*H8767*7</f>
        <v>52.5</v>
      </c>
      <c r="J8767" s="13" t="s">
        <v>126</v>
      </c>
      <c r="K8767" s="17" t="n">
        <v>430</v>
      </c>
      <c r="L8767" s="15" t="n">
        <v>8</v>
      </c>
      <c r="M8767" s="15" t="n">
        <v>0</v>
      </c>
      <c r="N8767" s="12" t="n">
        <v>0</v>
      </c>
      <c r="O8767" s="12" t="n">
        <v>0</v>
      </c>
      <c r="P8767" s="12" t="n">
        <v>0.11</v>
      </c>
      <c r="Q8767" s="23" t="n">
        <f>M8769/H8767</f>
        <v>0.64</v>
      </c>
    </row>
    <row r="8768" ht="22.5" customHeight="1">
      <c r="A8768" s="32"/>
      <c r="B8768" s="20"/>
      <c r="C8768" s="13"/>
      <c r="D8768" s="20"/>
      <c r="E8768" s="29"/>
      <c r="F8768" s="20"/>
      <c r="G8768" s="20"/>
      <c r="H8768" s="20"/>
      <c r="I8768" s="20"/>
      <c r="J8768" s="13" t="s">
        <v>127</v>
      </c>
      <c r="K8768" s="17" t="n">
        <v>3448</v>
      </c>
      <c r="L8768" s="15" t="n">
        <v>89</v>
      </c>
      <c r="M8768" s="15" t="n">
        <v>17</v>
      </c>
      <c r="N8768" s="12" t="n">
        <v>0.02</v>
      </c>
      <c r="O8768" s="12" t="n">
        <v>0.12</v>
      </c>
      <c r="P8768" s="12" t="n">
        <v>2.04</v>
      </c>
      <c r="Q8768" s="26"/>
    </row>
    <row r="8769" ht="22.5" customHeight="1">
      <c r="A8769" s="32"/>
      <c r="B8769" s="20"/>
      <c r="C8769" s="13"/>
      <c r="D8769" s="20"/>
      <c r="E8769" s="29"/>
      <c r="F8769" s="20"/>
      <c r="G8769" s="20"/>
      <c r="H8769" s="20"/>
      <c r="I8769" s="20"/>
      <c r="J8769" s="13" t="s">
        <v>128</v>
      </c>
      <c r="K8769" s="17" t="n">
        <v>11472</v>
      </c>
      <c r="L8769" s="15" t="n">
        <v>188</v>
      </c>
      <c r="M8769" s="15" t="n">
        <v>32</v>
      </c>
      <c r="N8769" s="12" t="n">
        <v>0.02</v>
      </c>
      <c r="O8769" s="12" t="n">
        <v>0.1</v>
      </c>
      <c r="P8769" s="12" t="n">
        <v>3.18</v>
      </c>
      <c r="Q8769" s="26"/>
    </row>
    <row r="8770" ht="22.5" customHeight="1">
      <c r="A8770" s="32"/>
      <c r="B8770" s="20"/>
      <c r="C8770" s="13" t="n">
        <v>2783561</v>
      </c>
      <c r="D8770" s="13" t="s">
        <v>38</v>
      </c>
      <c r="E8770" s="14" t="s">
        <v>14</v>
      </c>
      <c r="F8770" s="13" t="s">
        <v>15</v>
      </c>
      <c r="G8770" s="21" t="n">
        <v>0.1</v>
      </c>
      <c r="H8770" s="13" t="n">
        <v>300</v>
      </c>
      <c r="I8770" s="21" t="n">
        <f>G8770*H8770*7</f>
        <v>210</v>
      </c>
      <c r="J8770" s="13" t="s">
        <v>126</v>
      </c>
      <c r="K8770" s="17" t="n">
        <v>18</v>
      </c>
      <c r="L8770" s="15" t="n">
        <v>2</v>
      </c>
      <c r="M8770" s="15" t="n">
        <v>1</v>
      </c>
      <c r="N8770" s="12" t="n">
        <v>0.05</v>
      </c>
      <c r="O8770" s="12" t="n">
        <v>0.1</v>
      </c>
      <c r="P8770" s="12" t="n">
        <v>0.1</v>
      </c>
      <c r="Q8770" s="23" t="n">
        <f>M8772/H8770</f>
        <v>0.766666666666667</v>
      </c>
    </row>
    <row r="8771" ht="22.5" customHeight="1">
      <c r="A8771" s="32"/>
      <c r="B8771" s="20"/>
      <c r="C8771" s="13"/>
      <c r="D8771" s="20"/>
      <c r="E8771" s="29"/>
      <c r="F8771" s="20"/>
      <c r="G8771" s="20"/>
      <c r="H8771" s="20"/>
      <c r="I8771" s="20"/>
      <c r="J8771" s="13" t="s">
        <v>127</v>
      </c>
      <c r="K8771" s="17" t="n">
        <v>10446</v>
      </c>
      <c r="L8771" s="15" t="n">
        <v>3603</v>
      </c>
      <c r="M8771" s="17" t="n">
        <v>88</v>
      </c>
      <c r="N8771" s="12" t="n">
        <v>0.002</v>
      </c>
      <c r="O8771" s="12" t="n">
        <v>0.082</v>
      </c>
      <c r="P8771" s="12" t="n">
        <v>7.252</v>
      </c>
      <c r="Q8771" s="26"/>
    </row>
    <row r="8772" ht="22.5" customHeight="1">
      <c r="A8772" s="32"/>
      <c r="B8772" s="20"/>
      <c r="C8772" s="13"/>
      <c r="D8772" s="20"/>
      <c r="E8772" s="29"/>
      <c r="F8772" s="20"/>
      <c r="G8772" s="20"/>
      <c r="H8772" s="20"/>
      <c r="I8772" s="20"/>
      <c r="J8772" s="13" t="s">
        <v>128</v>
      </c>
      <c r="K8772" s="17" t="n">
        <v>43370</v>
      </c>
      <c r="L8772" s="15" t="n">
        <v>12778</v>
      </c>
      <c r="M8772" s="17" t="n">
        <v>230</v>
      </c>
      <c r="N8772" s="12" t="n">
        <v>0.002</v>
      </c>
      <c r="O8772" s="12" t="n">
        <v>0.1</v>
      </c>
      <c r="P8772" s="12" t="n">
        <v>23.031</v>
      </c>
      <c r="Q8772" s="26"/>
    </row>
    <row r="8773" ht="22.5" customHeight="1">
      <c r="A8773" s="32"/>
      <c r="B8773" s="20"/>
      <c r="C8773" s="13" t="n">
        <v>10599157</v>
      </c>
      <c r="D8773" s="13" t="s">
        <v>39</v>
      </c>
      <c r="E8773" s="14" t="s">
        <v>14</v>
      </c>
      <c r="F8773" s="13" t="s">
        <v>15</v>
      </c>
      <c r="G8773" s="21" t="n">
        <v>0.3</v>
      </c>
      <c r="H8773" s="13" t="n">
        <v>150</v>
      </c>
      <c r="I8773" s="21" t="n">
        <f>G8773*H8773*7</f>
        <v>315</v>
      </c>
      <c r="J8773" s="13" t="s">
        <v>126</v>
      </c>
      <c r="K8773" s="17" t="n">
        <v>74</v>
      </c>
      <c r="L8773" s="15" t="n">
        <v>15</v>
      </c>
      <c r="M8773" s="15" t="n">
        <v>1</v>
      </c>
      <c r="N8773" s="12" t="n">
        <v>0.017</v>
      </c>
      <c r="O8773" s="12" t="n">
        <v>0.25</v>
      </c>
      <c r="P8773" s="12" t="n">
        <v>0.25</v>
      </c>
      <c r="Q8773" s="23" t="n">
        <f>M8775/H8773</f>
        <v>0.673333333333333</v>
      </c>
    </row>
    <row r="8774" ht="22.5" customHeight="1">
      <c r="A8774" s="32"/>
      <c r="B8774" s="20"/>
      <c r="C8774" s="13"/>
      <c r="D8774" s="20"/>
      <c r="E8774" s="29"/>
      <c r="F8774" s="20"/>
      <c r="G8774" s="20"/>
      <c r="H8774" s="20"/>
      <c r="I8774" s="20"/>
      <c r="J8774" s="13" t="s">
        <v>127</v>
      </c>
      <c r="K8774" s="17" t="n">
        <v>11398</v>
      </c>
      <c r="L8774" s="15" t="n">
        <v>3289</v>
      </c>
      <c r="M8774" s="17" t="n">
        <v>66</v>
      </c>
      <c r="N8774" s="12" t="n">
        <v>0.006</v>
      </c>
      <c r="O8774" s="12" t="n">
        <v>0.279</v>
      </c>
      <c r="P8774" s="12" t="n">
        <v>18.4</v>
      </c>
      <c r="Q8774" s="26"/>
    </row>
    <row r="8775" ht="22.5" customHeight="1">
      <c r="A8775" s="32"/>
      <c r="B8775" s="20"/>
      <c r="C8775" s="13"/>
      <c r="D8775" s="20"/>
      <c r="E8775" s="29"/>
      <c r="F8775" s="20"/>
      <c r="G8775" s="20"/>
      <c r="H8775" s="20"/>
      <c r="I8775" s="20"/>
      <c r="J8775" s="13" t="s">
        <v>128</v>
      </c>
      <c r="K8775" s="17" t="n">
        <v>15629</v>
      </c>
      <c r="L8775" s="15" t="n">
        <v>4478</v>
      </c>
      <c r="M8775" s="17" t="n">
        <v>101</v>
      </c>
      <c r="N8775" s="12" t="n">
        <v>0.006</v>
      </c>
      <c r="O8775" s="12" t="n">
        <v>0.279</v>
      </c>
      <c r="P8775" s="12" t="n">
        <v>28.15</v>
      </c>
      <c r="Q8775" s="26"/>
    </row>
    <row r="8776" ht="22.5" customHeight="1">
      <c r="A8776" s="32"/>
      <c r="B8776" s="20"/>
      <c r="C8776" s="13" t="n">
        <v>10599681</v>
      </c>
      <c r="D8776" s="13" t="s">
        <v>40</v>
      </c>
      <c r="E8776" s="14" t="s">
        <v>14</v>
      </c>
      <c r="F8776" s="13" t="s">
        <v>15</v>
      </c>
      <c r="G8776" s="21" t="n">
        <v>0.13</v>
      </c>
      <c r="H8776" s="13" t="n">
        <v>400</v>
      </c>
      <c r="I8776" s="21" t="n">
        <f>G8776*H8776*7</f>
        <v>364</v>
      </c>
      <c r="J8776" s="13" t="s">
        <v>126</v>
      </c>
      <c r="K8776" s="15" t="n">
        <v>693</v>
      </c>
      <c r="L8776" s="15" t="n">
        <v>157</v>
      </c>
      <c r="M8776" s="15" t="n">
        <v>13</v>
      </c>
      <c r="N8776" s="12" t="n">
        <v>0.011</v>
      </c>
      <c r="O8776" s="12" t="n">
        <v>0.13</v>
      </c>
      <c r="P8776" s="12" t="n">
        <v>1.69</v>
      </c>
      <c r="Q8776" s="23" t="n">
        <f>M8778/H8776</f>
        <v>1</v>
      </c>
    </row>
    <row r="8777" ht="22.5" customHeight="1">
      <c r="A8777" s="32"/>
      <c r="B8777" s="20"/>
      <c r="C8777" s="13"/>
      <c r="D8777" s="20"/>
      <c r="E8777" s="29"/>
      <c r="F8777" s="20"/>
      <c r="G8777" s="20"/>
      <c r="H8777" s="20"/>
      <c r="I8777" s="20"/>
      <c r="J8777" s="13" t="s">
        <v>127</v>
      </c>
      <c r="K8777" s="17" t="n">
        <v>3968</v>
      </c>
      <c r="L8777" s="15" t="n">
        <v>910</v>
      </c>
      <c r="M8777" s="17" t="n">
        <v>42</v>
      </c>
      <c r="N8777" s="12" t="n">
        <v>0.006</v>
      </c>
      <c r="O8777" s="12" t="n">
        <v>0.13</v>
      </c>
      <c r="P8777" s="12" t="n">
        <v>5.46</v>
      </c>
      <c r="Q8777" s="26"/>
    </row>
    <row r="8778" ht="22.5" customHeight="1">
      <c r="A8778" s="32"/>
      <c r="B8778" s="20"/>
      <c r="C8778" s="13"/>
      <c r="D8778" s="20"/>
      <c r="E8778" s="29"/>
      <c r="F8778" s="20"/>
      <c r="G8778" s="20"/>
      <c r="H8778" s="20"/>
      <c r="I8778" s="20"/>
      <c r="J8778" s="13" t="s">
        <v>128</v>
      </c>
      <c r="K8778" s="17" t="n">
        <v>28627</v>
      </c>
      <c r="L8778" s="15" t="n">
        <v>8597</v>
      </c>
      <c r="M8778" s="17" t="n">
        <v>400</v>
      </c>
      <c r="N8778" s="12" t="n">
        <v>0.006</v>
      </c>
      <c r="O8778" s="12" t="n">
        <v>0.13</v>
      </c>
      <c r="P8778" s="12" t="n">
        <v>52</v>
      </c>
      <c r="Q8778" s="26"/>
    </row>
    <row r="8779" ht="22.5" customHeight="1">
      <c r="A8779" s="32"/>
      <c r="B8779" s="20"/>
      <c r="C8779" s="13" t="n">
        <v>6060965</v>
      </c>
      <c r="D8779" s="13" t="s">
        <v>35</v>
      </c>
      <c r="E8779" s="70" t="s">
        <v>14</v>
      </c>
      <c r="F8779" s="38" t="s">
        <v>15</v>
      </c>
      <c r="G8779" s="40" t="n">
        <v>0.3</v>
      </c>
      <c r="H8779" s="38" t="n">
        <v>200</v>
      </c>
      <c r="I8779" s="40" t="n">
        <f>G8779*H8779*7</f>
        <v>420</v>
      </c>
      <c r="J8779" s="13" t="s">
        <v>126</v>
      </c>
      <c r="K8779" s="15" t="n">
        <v>2960</v>
      </c>
      <c r="L8779" s="15" t="n">
        <v>127</v>
      </c>
      <c r="M8779" s="15" t="n">
        <v>5</v>
      </c>
      <c r="N8779" s="12" t="n">
        <v>0.012</v>
      </c>
      <c r="O8779" s="12" t="n">
        <v>0.294</v>
      </c>
      <c r="P8779" s="12" t="n">
        <v>1.47</v>
      </c>
      <c r="Q8779" s="23" t="n">
        <f>M8781/H8779</f>
        <v>0.92</v>
      </c>
    </row>
    <row r="8780" ht="22.5" customHeight="1">
      <c r="A8780" s="32"/>
      <c r="B8780" s="20"/>
      <c r="C8780" s="20"/>
      <c r="D8780" s="20"/>
      <c r="E8780" s="45"/>
      <c r="F8780" s="34"/>
      <c r="G8780" s="34"/>
      <c r="H8780" s="34"/>
      <c r="I8780" s="34"/>
      <c r="J8780" s="13" t="s">
        <v>127</v>
      </c>
      <c r="K8780" s="15" t="n">
        <v>25829</v>
      </c>
      <c r="L8780" s="15" t="n">
        <v>1314</v>
      </c>
      <c r="M8780" s="16" t="n">
        <v>50</v>
      </c>
      <c r="N8780" s="12" t="n">
        <v>0.011</v>
      </c>
      <c r="O8780" s="12" t="n">
        <v>0.282</v>
      </c>
      <c r="P8780" s="12" t="n">
        <v>14.09</v>
      </c>
      <c r="Q8780" s="26"/>
    </row>
    <row r="8781" ht="22.5" customHeight="1">
      <c r="A8781" s="32"/>
      <c r="B8781" s="20"/>
      <c r="C8781" s="20"/>
      <c r="D8781" s="20"/>
      <c r="E8781" s="46"/>
      <c r="F8781" s="30"/>
      <c r="G8781" s="30"/>
      <c r="H8781" s="30"/>
      <c r="I8781" s="30"/>
      <c r="J8781" s="13" t="s">
        <v>128</v>
      </c>
      <c r="K8781" s="15" t="n">
        <v>62590</v>
      </c>
      <c r="L8781" s="15" t="n">
        <v>4589</v>
      </c>
      <c r="M8781" s="16" t="n">
        <v>184</v>
      </c>
      <c r="N8781" s="12" t="n">
        <v>0.011</v>
      </c>
      <c r="O8781" s="12" t="n">
        <v>0.285</v>
      </c>
      <c r="P8781" s="12" t="n">
        <v>52.49</v>
      </c>
      <c r="Q8781" s="26"/>
    </row>
    <row r="8782" ht="22.5" customHeight="1">
      <c r="A8782" s="32"/>
      <c r="B8782" s="20"/>
      <c r="C8782" s="13" t="n">
        <v>10842514</v>
      </c>
      <c r="D8782" s="13" t="s">
        <v>41</v>
      </c>
      <c r="E8782" s="70" t="s">
        <v>14</v>
      </c>
      <c r="F8782" s="38" t="s">
        <v>26</v>
      </c>
      <c r="G8782" s="40" t="n">
        <v>0.15</v>
      </c>
      <c r="H8782" s="38" t="n">
        <v>100</v>
      </c>
      <c r="I8782" s="40" t="n">
        <f>G8782*H8782*7</f>
        <v>105</v>
      </c>
      <c r="J8782" s="13" t="s">
        <v>126</v>
      </c>
      <c r="K8782" s="15" t="n">
        <v>31</v>
      </c>
      <c r="L8782" s="15" t="n">
        <v>3</v>
      </c>
      <c r="M8782" s="15" t="n">
        <v>0</v>
      </c>
      <c r="N8782" s="12" t="n">
        <v>0</v>
      </c>
      <c r="O8782" s="12" t="n">
        <v>0</v>
      </c>
      <c r="P8782" s="12" t="n">
        <v>0</v>
      </c>
      <c r="Q8782" s="23" t="n">
        <f>M8784/H8782</f>
        <v>0</v>
      </c>
    </row>
    <row r="8783" ht="22.5" customHeight="1">
      <c r="A8783" s="32"/>
      <c r="B8783" s="20"/>
      <c r="C8783" s="20"/>
      <c r="D8783" s="20"/>
      <c r="E8783" s="45"/>
      <c r="F8783" s="34"/>
      <c r="G8783" s="34"/>
      <c r="H8783" s="34"/>
      <c r="I8783" s="34"/>
      <c r="J8783" s="13" t="s">
        <v>127</v>
      </c>
      <c r="K8783" s="15" t="n">
        <v>155</v>
      </c>
      <c r="L8783" s="15" t="n">
        <v>11</v>
      </c>
      <c r="M8783" s="15" t="n">
        <v>0</v>
      </c>
      <c r="N8783" s="12" t="n">
        <v>0</v>
      </c>
      <c r="O8783" s="12" t="n">
        <v>0</v>
      </c>
      <c r="P8783" s="12" t="n">
        <v>0.08</v>
      </c>
      <c r="Q8783" s="26"/>
    </row>
    <row r="8784" ht="22.5" customHeight="1">
      <c r="A8784" s="32"/>
      <c r="B8784" s="20"/>
      <c r="C8784" s="20"/>
      <c r="D8784" s="20"/>
      <c r="E8784" s="46"/>
      <c r="F8784" s="30"/>
      <c r="G8784" s="30"/>
      <c r="H8784" s="30"/>
      <c r="I8784" s="30"/>
      <c r="J8784" s="13" t="s">
        <v>128</v>
      </c>
      <c r="K8784" s="15" t="n">
        <v>539</v>
      </c>
      <c r="L8784" s="15" t="n">
        <v>23</v>
      </c>
      <c r="M8784" s="15" t="n">
        <v>0</v>
      </c>
      <c r="N8784" s="12" t="n">
        <v>0</v>
      </c>
      <c r="O8784" s="12" t="n">
        <v>0</v>
      </c>
      <c r="P8784" s="12" t="n">
        <v>0.05</v>
      </c>
      <c r="Q8784" s="26"/>
    </row>
    <row r="8785" ht="22.5" customHeight="1">
      <c r="A8785" s="32"/>
      <c r="B8785" s="20"/>
      <c r="C8785" s="13" t="n">
        <v>10815258</v>
      </c>
      <c r="D8785" s="13" t="s">
        <v>41</v>
      </c>
      <c r="E8785" s="70" t="s">
        <v>14</v>
      </c>
      <c r="F8785" s="38" t="s">
        <v>15</v>
      </c>
      <c r="G8785" s="40" t="n">
        <v>0.15</v>
      </c>
      <c r="H8785" s="38" t="n">
        <v>100</v>
      </c>
      <c r="I8785" s="40" t="n">
        <f>G8785*H8785*7</f>
        <v>105</v>
      </c>
      <c r="J8785" s="13" t="s">
        <v>126</v>
      </c>
      <c r="K8785" s="15" t="n">
        <v>90</v>
      </c>
      <c r="L8785" s="15" t="n">
        <v>0</v>
      </c>
      <c r="M8785" s="15" t="n">
        <v>0</v>
      </c>
      <c r="N8785" s="12" t="n">
        <v>0</v>
      </c>
      <c r="O8785" s="12" t="n">
        <v>0</v>
      </c>
      <c r="P8785" s="12" t="n">
        <v>0</v>
      </c>
      <c r="Q8785" s="23" t="n">
        <f>M8787/H8785</f>
        <v>0.02</v>
      </c>
    </row>
    <row r="8786" ht="22.5" customHeight="1">
      <c r="A8786" s="32"/>
      <c r="B8786" s="20"/>
      <c r="C8786" s="20"/>
      <c r="D8786" s="20"/>
      <c r="E8786" s="45"/>
      <c r="F8786" s="34"/>
      <c r="G8786" s="34"/>
      <c r="H8786" s="34"/>
      <c r="I8786" s="34"/>
      <c r="J8786" s="13" t="s">
        <v>127</v>
      </c>
      <c r="K8786" s="15" t="n">
        <v>2664</v>
      </c>
      <c r="L8786" s="15" t="n">
        <v>13</v>
      </c>
      <c r="M8786" s="15" t="n">
        <v>9</v>
      </c>
      <c r="N8786" s="12" t="n">
        <v>0.039</v>
      </c>
      <c r="O8786" s="12" t="n">
        <v>0.203</v>
      </c>
      <c r="P8786" s="12" t="n">
        <v>1.827</v>
      </c>
      <c r="Q8786" s="26"/>
    </row>
    <row r="8787" ht="22.5" customHeight="1">
      <c r="A8787" s="32"/>
      <c r="B8787" s="20"/>
      <c r="C8787" s="20"/>
      <c r="D8787" s="20"/>
      <c r="E8787" s="46"/>
      <c r="F8787" s="30"/>
      <c r="G8787" s="30"/>
      <c r="H8787" s="30"/>
      <c r="I8787" s="30"/>
      <c r="J8787" s="13" t="s">
        <v>128</v>
      </c>
      <c r="K8787" s="15" t="n">
        <v>6425</v>
      </c>
      <c r="L8787" s="15" t="n">
        <v>37</v>
      </c>
      <c r="M8787" s="15" t="n">
        <v>2</v>
      </c>
      <c r="N8787" s="12" t="n">
        <v>0.011</v>
      </c>
      <c r="O8787" s="12" t="n">
        <v>0.203</v>
      </c>
      <c r="P8787" s="12" t="n">
        <v>0.406</v>
      </c>
      <c r="Q8787" s="26"/>
    </row>
    <row r="8788" ht="22.5" customHeight="1">
      <c r="A8788" s="32"/>
      <c r="B8788" s="20"/>
      <c r="C8788" s="13" t="n">
        <v>91535229</v>
      </c>
      <c r="D8788" s="13" t="s">
        <v>31</v>
      </c>
      <c r="E8788" s="70" t="s">
        <v>36</v>
      </c>
      <c r="F8788" s="38" t="s">
        <v>15</v>
      </c>
      <c r="G8788" s="40" t="n">
        <v>0.02</v>
      </c>
      <c r="H8788" s="38" t="n">
        <v>500</v>
      </c>
      <c r="I8788" s="40" t="n">
        <f>G8788*H8788*7</f>
        <v>70</v>
      </c>
      <c r="J8788" s="13" t="s">
        <v>126</v>
      </c>
      <c r="K8788" s="15" t="n">
        <v>102</v>
      </c>
      <c r="L8788" s="15" t="n">
        <v>8</v>
      </c>
      <c r="M8788" s="15" t="n">
        <v>0</v>
      </c>
      <c r="N8788" s="12" t="n">
        <v>0</v>
      </c>
      <c r="O8788" s="12" t="n">
        <v>0</v>
      </c>
      <c r="P8788" s="12" t="n">
        <v>0</v>
      </c>
      <c r="Q8788" s="23" t="n">
        <f>M8790/H8788</f>
        <v>0.004</v>
      </c>
    </row>
    <row r="8789" ht="22.5" customHeight="1">
      <c r="A8789" s="32"/>
      <c r="B8789" s="20"/>
      <c r="C8789" s="20"/>
      <c r="D8789" s="20"/>
      <c r="E8789" s="45"/>
      <c r="F8789" s="34"/>
      <c r="G8789" s="34"/>
      <c r="H8789" s="34"/>
      <c r="I8789" s="34"/>
      <c r="J8789" s="13" t="s">
        <v>127</v>
      </c>
      <c r="K8789" s="15" t="n">
        <v>882</v>
      </c>
      <c r="L8789" s="15" t="n">
        <v>206</v>
      </c>
      <c r="M8789" s="15" t="n">
        <v>2</v>
      </c>
      <c r="N8789" s="12" t="n">
        <v>0</v>
      </c>
      <c r="O8789" s="12" t="n">
        <v>0.03</v>
      </c>
      <c r="P8789" s="12" t="n">
        <v>0.06</v>
      </c>
      <c r="Q8789" s="26"/>
    </row>
    <row r="8790" ht="22.5" customHeight="1">
      <c r="A8790" s="32"/>
      <c r="B8790" s="20"/>
      <c r="C8790" s="20"/>
      <c r="D8790" s="20"/>
      <c r="E8790" s="46"/>
      <c r="F8790" s="30"/>
      <c r="G8790" s="30"/>
      <c r="H8790" s="30"/>
      <c r="I8790" s="30"/>
      <c r="J8790" s="13" t="s">
        <v>128</v>
      </c>
      <c r="K8790" s="15" t="n">
        <v>1383</v>
      </c>
      <c r="L8790" s="15" t="n">
        <v>274</v>
      </c>
      <c r="M8790" s="15" t="n">
        <v>2</v>
      </c>
      <c r="N8790" s="12" t="n">
        <v>0</v>
      </c>
      <c r="O8790" s="12" t="n">
        <v>0.03</v>
      </c>
      <c r="P8790" s="12" t="n">
        <v>0.06</v>
      </c>
      <c r="Q8790" s="26"/>
    </row>
    <row r="8791" ht="22.5" customHeight="1">
      <c r="A8791" s="32"/>
      <c r="B8791" s="20"/>
      <c r="C8791" s="13" t="n">
        <v>91535331</v>
      </c>
      <c r="D8791" s="13" t="s">
        <v>31</v>
      </c>
      <c r="E8791" s="70" t="s">
        <v>42</v>
      </c>
      <c r="F8791" s="38" t="s">
        <v>15</v>
      </c>
      <c r="G8791" s="40" t="n">
        <v>0.02</v>
      </c>
      <c r="H8791" s="38" t="n">
        <v>750</v>
      </c>
      <c r="I8791" s="40" t="n">
        <f>G8791*H8791*7</f>
        <v>105</v>
      </c>
      <c r="J8791" s="13" t="s">
        <v>126</v>
      </c>
      <c r="K8791" s="15" t="n">
        <v>72</v>
      </c>
      <c r="L8791" s="15" t="n">
        <v>31</v>
      </c>
      <c r="M8791" s="15" t="n">
        <v>3</v>
      </c>
      <c r="N8791" s="12" t="n">
        <v>0.003</v>
      </c>
      <c r="O8791" s="12" t="n">
        <v>0.03</v>
      </c>
      <c r="P8791" s="12" t="n">
        <v>0.09</v>
      </c>
      <c r="Q8791" s="23" t="n">
        <f>M8793/H8791</f>
        <v>0.0146666666666667</v>
      </c>
    </row>
    <row r="8792" ht="22.5" customHeight="1">
      <c r="A8792" s="32"/>
      <c r="B8792" s="20"/>
      <c r="C8792" s="20"/>
      <c r="D8792" s="20"/>
      <c r="E8792" s="45"/>
      <c r="F8792" s="34"/>
      <c r="G8792" s="34"/>
      <c r="H8792" s="34"/>
      <c r="I8792" s="34"/>
      <c r="J8792" s="13" t="s">
        <v>127</v>
      </c>
      <c r="K8792" s="15" t="n">
        <v>593</v>
      </c>
      <c r="L8792" s="15" t="n">
        <v>215</v>
      </c>
      <c r="M8792" s="15" t="n">
        <v>4</v>
      </c>
      <c r="N8792" s="12" t="n">
        <v>0.001</v>
      </c>
      <c r="O8792" s="12" t="n">
        <v>0.03</v>
      </c>
      <c r="P8792" s="12" t="n">
        <v>0.12</v>
      </c>
      <c r="Q8792" s="26"/>
    </row>
    <row r="8793" ht="22.5" customHeight="1">
      <c r="A8793" s="32"/>
      <c r="B8793" s="20"/>
      <c r="C8793" s="20"/>
      <c r="D8793" s="20"/>
      <c r="E8793" s="46"/>
      <c r="F8793" s="30"/>
      <c r="G8793" s="30"/>
      <c r="H8793" s="30"/>
      <c r="I8793" s="30"/>
      <c r="J8793" s="13" t="s">
        <v>128</v>
      </c>
      <c r="K8793" s="15" t="n">
        <v>1639</v>
      </c>
      <c r="L8793" s="15" t="n">
        <v>595</v>
      </c>
      <c r="M8793" s="16" t="n">
        <v>11</v>
      </c>
      <c r="N8793" s="12" t="n">
        <v>0.001</v>
      </c>
      <c r="O8793" s="12" t="n">
        <v>0.03</v>
      </c>
      <c r="P8793" s="12" t="n">
        <v>0.33</v>
      </c>
      <c r="Q8793" s="26"/>
    </row>
    <row r="8794" ht="22.5" customHeight="1">
      <c r="A8794" s="32"/>
      <c r="B8794" s="20"/>
      <c r="C8794" s="13" t="n">
        <v>11324493</v>
      </c>
      <c r="D8794" s="13" t="s">
        <v>31</v>
      </c>
      <c r="E8794" s="70" t="s">
        <v>17</v>
      </c>
      <c r="F8794" s="38" t="s">
        <v>15</v>
      </c>
      <c r="G8794" s="40" t="n">
        <v>0.28</v>
      </c>
      <c r="H8794" s="38" t="n">
        <v>100</v>
      </c>
      <c r="I8794" s="40" t="n">
        <f>G8794*H8794*7</f>
        <v>196</v>
      </c>
      <c r="J8794" s="13" t="s">
        <v>126</v>
      </c>
      <c r="K8794" s="15" t="n">
        <v>27</v>
      </c>
      <c r="L8794" s="15" t="n">
        <v>10</v>
      </c>
      <c r="M8794" s="15" t="n">
        <v>0</v>
      </c>
      <c r="N8794" s="12" t="n">
        <v>0</v>
      </c>
      <c r="O8794" s="12" t="n">
        <v>0</v>
      </c>
      <c r="P8794" s="12" t="n">
        <v>0</v>
      </c>
      <c r="Q8794" s="23" t="n">
        <f>M8796/H8794</f>
        <v>0.02</v>
      </c>
    </row>
    <row r="8795" ht="22.5" customHeight="1">
      <c r="A8795" s="32"/>
      <c r="B8795" s="20"/>
      <c r="C8795" s="20"/>
      <c r="D8795" s="20"/>
      <c r="E8795" s="45"/>
      <c r="F8795" s="34"/>
      <c r="G8795" s="34"/>
      <c r="H8795" s="34"/>
      <c r="I8795" s="34"/>
      <c r="J8795" s="13" t="s">
        <v>127</v>
      </c>
      <c r="K8795" s="15" t="n">
        <v>68</v>
      </c>
      <c r="L8795" s="15" t="n">
        <v>32</v>
      </c>
      <c r="M8795" s="15" t="n">
        <v>1</v>
      </c>
      <c r="N8795" s="12" t="n">
        <v>0.009</v>
      </c>
      <c r="O8795" s="12" t="n">
        <v>0.28</v>
      </c>
      <c r="P8795" s="12" t="n">
        <v>0.28</v>
      </c>
      <c r="Q8795" s="26"/>
    </row>
    <row r="8796" ht="22.5" customHeight="1">
      <c r="A8796" s="32"/>
      <c r="B8796" s="20"/>
      <c r="C8796" s="20"/>
      <c r="D8796" s="20"/>
      <c r="E8796" s="46"/>
      <c r="F8796" s="30"/>
      <c r="G8796" s="30"/>
      <c r="H8796" s="30"/>
      <c r="I8796" s="30"/>
      <c r="J8796" s="13" t="s">
        <v>128</v>
      </c>
      <c r="K8796" s="15" t="n">
        <v>356</v>
      </c>
      <c r="L8796" s="15" t="n">
        <v>120</v>
      </c>
      <c r="M8796" s="15" t="n">
        <v>2</v>
      </c>
      <c r="N8796" s="12" t="n">
        <v>0.005</v>
      </c>
      <c r="O8796" s="12" t="n">
        <v>0.28</v>
      </c>
      <c r="P8796" s="12" t="n">
        <v>0.56</v>
      </c>
      <c r="Q8796" s="26"/>
    </row>
    <row r="8797" ht="22.5" customHeight="1">
      <c r="A8797" s="32"/>
      <c r="B8797" s="20"/>
      <c r="C8797" s="13" t="n">
        <v>10298628</v>
      </c>
      <c r="D8797" s="13" t="s">
        <v>43</v>
      </c>
      <c r="E8797" s="70" t="s">
        <v>14</v>
      </c>
      <c r="F8797" s="38" t="s">
        <v>26</v>
      </c>
      <c r="G8797" s="40" t="n">
        <v>0.15</v>
      </c>
      <c r="H8797" s="38" t="n">
        <v>300</v>
      </c>
      <c r="I8797" s="40" t="n">
        <f>G8797*H8797*7</f>
        <v>315</v>
      </c>
      <c r="J8797" s="13" t="s">
        <v>126</v>
      </c>
      <c r="K8797" s="15" t="n">
        <v>3420</v>
      </c>
      <c r="L8797" s="15" t="n">
        <v>15</v>
      </c>
      <c r="M8797" s="15" t="n">
        <v>0</v>
      </c>
      <c r="N8797" s="12" t="n">
        <v>0</v>
      </c>
      <c r="O8797" s="12" t="n">
        <v>0</v>
      </c>
      <c r="P8797" s="12" t="n">
        <v>0</v>
      </c>
      <c r="Q8797" s="23" t="n">
        <f>M8799/H8797</f>
        <v>0.0466666666666667</v>
      </c>
    </row>
    <row r="8798" ht="22.5" customHeight="1">
      <c r="A8798" s="32"/>
      <c r="B8798" s="20"/>
      <c r="C8798" s="20"/>
      <c r="D8798" s="20"/>
      <c r="E8798" s="45"/>
      <c r="F8798" s="34"/>
      <c r="G8798" s="34"/>
      <c r="H8798" s="34"/>
      <c r="I8798" s="34"/>
      <c r="J8798" s="13" t="s">
        <v>127</v>
      </c>
      <c r="K8798" s="15" t="n">
        <v>290</v>
      </c>
      <c r="L8798" s="15" t="n">
        <v>3</v>
      </c>
      <c r="M8798" s="15" t="n">
        <v>0</v>
      </c>
      <c r="N8798" s="12" t="n">
        <v>0</v>
      </c>
      <c r="O8798" s="12" t="n">
        <v>0</v>
      </c>
      <c r="P8798" s="12" t="n">
        <v>0.02</v>
      </c>
      <c r="Q8798" s="26"/>
    </row>
    <row r="8799" ht="22.5" customHeight="1">
      <c r="A8799" s="32"/>
      <c r="B8799" s="20"/>
      <c r="C8799" s="20"/>
      <c r="D8799" s="20"/>
      <c r="E8799" s="46"/>
      <c r="F8799" s="30"/>
      <c r="G8799" s="30"/>
      <c r="H8799" s="30"/>
      <c r="I8799" s="30"/>
      <c r="J8799" s="13" t="s">
        <v>128</v>
      </c>
      <c r="K8799" s="15" t="n">
        <v>70894</v>
      </c>
      <c r="L8799" s="15" t="n">
        <v>120</v>
      </c>
      <c r="M8799" s="16" t="n">
        <v>14</v>
      </c>
      <c r="N8799" s="12" t="n">
        <v>0.02</v>
      </c>
      <c r="O8799" s="12" t="n">
        <v>0.18</v>
      </c>
      <c r="P8799" s="12" t="n">
        <v>2.53</v>
      </c>
      <c r="Q8799" s="26"/>
    </row>
    <row r="8800" ht="22.5" customHeight="1">
      <c r="A8800" s="32"/>
      <c r="B8800" s="20"/>
      <c r="C8800" s="13" t="n">
        <v>11655595</v>
      </c>
      <c r="D8800" s="13" t="s">
        <v>44</v>
      </c>
      <c r="E8800" s="70" t="s">
        <v>14</v>
      </c>
      <c r="F8800" s="38" t="s">
        <v>26</v>
      </c>
      <c r="G8800" s="40" t="n">
        <v>0.4</v>
      </c>
      <c r="H8800" s="38" t="n">
        <v>100</v>
      </c>
      <c r="I8800" s="40" t="n">
        <f>G8800*H8800*7</f>
        <v>280</v>
      </c>
      <c r="J8800" s="13" t="s">
        <v>126</v>
      </c>
      <c r="K8800" s="15" t="n">
        <v>48</v>
      </c>
      <c r="L8800" s="15" t="n">
        <v>0</v>
      </c>
      <c r="M8800" s="15" t="n">
        <v>0</v>
      </c>
      <c r="N8800" s="12" t="n">
        <v>0</v>
      </c>
      <c r="O8800" s="12" t="n">
        <v>0</v>
      </c>
      <c r="P8800" s="12" t="n">
        <v>0</v>
      </c>
      <c r="Q8800" s="23" t="n">
        <f>M8802/H8800</f>
        <v>0.01</v>
      </c>
    </row>
    <row r="8801" ht="22.5" customHeight="1">
      <c r="A8801" s="32"/>
      <c r="B8801" s="20"/>
      <c r="C8801" s="20"/>
      <c r="D8801" s="20"/>
      <c r="E8801" s="45"/>
      <c r="F8801" s="34"/>
      <c r="G8801" s="34"/>
      <c r="H8801" s="34"/>
      <c r="I8801" s="34"/>
      <c r="J8801" s="13" t="s">
        <v>127</v>
      </c>
      <c r="K8801" s="15" t="n">
        <v>242</v>
      </c>
      <c r="L8801" s="15" t="n">
        <v>1</v>
      </c>
      <c r="M8801" s="15" t="n">
        <v>0</v>
      </c>
      <c r="N8801" s="12" t="n">
        <v>0</v>
      </c>
      <c r="O8801" s="12" t="n">
        <v>0</v>
      </c>
      <c r="P8801" s="12" t="n">
        <v>0.01</v>
      </c>
      <c r="Q8801" s="26"/>
    </row>
    <row r="8802" ht="22.5" customHeight="1">
      <c r="A8802" s="32"/>
      <c r="B8802" s="20"/>
      <c r="C8802" s="20"/>
      <c r="D8802" s="20"/>
      <c r="E8802" s="46"/>
      <c r="F8802" s="30"/>
      <c r="G8802" s="30"/>
      <c r="H8802" s="30"/>
      <c r="I8802" s="30"/>
      <c r="J8802" s="13" t="s">
        <v>128</v>
      </c>
      <c r="K8802" s="15" t="n">
        <v>509</v>
      </c>
      <c r="L8802" s="15" t="n">
        <v>12</v>
      </c>
      <c r="M8802" s="15" t="n">
        <v>1</v>
      </c>
      <c r="N8802" s="12" t="n">
        <v>0.01</v>
      </c>
      <c r="O8802" s="12" t="n">
        <v>0.06</v>
      </c>
      <c r="P8802" s="12" t="n">
        <v>0.06</v>
      </c>
      <c r="Q8802" s="26"/>
    </row>
    <row r="8803" ht="22.5" customHeight="1">
      <c r="A8803" s="32"/>
      <c r="B8803" s="20"/>
      <c r="C8803" s="13" t="n">
        <v>11655596</v>
      </c>
      <c r="D8803" s="13" t="s">
        <v>44</v>
      </c>
      <c r="E8803" s="70" t="s">
        <v>14</v>
      </c>
      <c r="F8803" s="38" t="s">
        <v>12</v>
      </c>
      <c r="G8803" s="40" t="n">
        <v>0.3</v>
      </c>
      <c r="H8803" s="38" t="n">
        <v>50</v>
      </c>
      <c r="I8803" s="40" t="n">
        <f>G8803*H8803*7</f>
        <v>105</v>
      </c>
      <c r="J8803" s="13" t="s">
        <v>126</v>
      </c>
      <c r="K8803" s="15" t="n">
        <v>4</v>
      </c>
      <c r="L8803" s="15" t="n">
        <v>0</v>
      </c>
      <c r="M8803" s="15" t="n">
        <v>0</v>
      </c>
      <c r="N8803" s="12" t="n">
        <v>0</v>
      </c>
      <c r="O8803" s="12" t="n">
        <v>0</v>
      </c>
      <c r="P8803" s="12" t="n">
        <v>0</v>
      </c>
      <c r="Q8803" s="23" t="n">
        <f>M8805/H8803</f>
        <v>0</v>
      </c>
    </row>
    <row r="8804" ht="22.5" customHeight="1">
      <c r="A8804" s="32"/>
      <c r="B8804" s="20"/>
      <c r="C8804" s="20"/>
      <c r="D8804" s="20"/>
      <c r="E8804" s="45"/>
      <c r="F8804" s="34"/>
      <c r="G8804" s="34"/>
      <c r="H8804" s="34"/>
      <c r="I8804" s="34"/>
      <c r="J8804" s="13" t="s">
        <v>127</v>
      </c>
      <c r="K8804" s="15" t="n">
        <v>276</v>
      </c>
      <c r="L8804" s="15" t="n">
        <v>0</v>
      </c>
      <c r="M8804" s="15" t="n">
        <v>0</v>
      </c>
      <c r="N8804" s="12" t="n">
        <v>0</v>
      </c>
      <c r="O8804" s="12" t="n">
        <v>0</v>
      </c>
      <c r="P8804" s="12" t="n">
        <v>0</v>
      </c>
      <c r="Q8804" s="26"/>
      <c r="R8804" s="4" t="s">
        <v>132</v>
      </c>
    </row>
    <row r="8805" ht="22.5" customHeight="1">
      <c r="A8805" s="32"/>
      <c r="B8805" s="20"/>
      <c r="C8805" s="20"/>
      <c r="D8805" s="20"/>
      <c r="E8805" s="46"/>
      <c r="F8805" s="30"/>
      <c r="G8805" s="30"/>
      <c r="H8805" s="30"/>
      <c r="I8805" s="30"/>
      <c r="J8805" s="13" t="s">
        <v>128</v>
      </c>
      <c r="K8805" s="15" t="n">
        <v>575</v>
      </c>
      <c r="L8805" s="15" t="n">
        <v>1</v>
      </c>
      <c r="M8805" s="15" t="n">
        <v>0</v>
      </c>
      <c r="N8805" s="12" t="n">
        <v>0</v>
      </c>
      <c r="O8805" s="12" t="n">
        <v>0</v>
      </c>
      <c r="P8805" s="12" t="n">
        <v>0</v>
      </c>
      <c r="Q8805" s="26"/>
    </row>
    <row r="8806" ht="22.5" customHeight="1">
      <c r="A8806" s="32"/>
      <c r="B8806" s="20"/>
      <c r="C8806" s="13" t="n">
        <v>11690183</v>
      </c>
      <c r="D8806" s="13" t="s">
        <v>38</v>
      </c>
      <c r="E8806" s="70" t="s">
        <v>14</v>
      </c>
      <c r="F8806" s="38" t="s">
        <v>15</v>
      </c>
      <c r="G8806" s="40" t="n">
        <v>0.1</v>
      </c>
      <c r="H8806" s="38" t="n">
        <v>100</v>
      </c>
      <c r="I8806" s="40" t="n">
        <f>G8806*H8806*7</f>
        <v>70</v>
      </c>
      <c r="J8806" s="13" t="s">
        <v>126</v>
      </c>
      <c r="K8806" s="15" t="n">
        <v>85</v>
      </c>
      <c r="L8806" s="15" t="n">
        <v>18</v>
      </c>
      <c r="M8806" s="15" t="n">
        <v>1</v>
      </c>
      <c r="N8806" s="12" t="n">
        <v>0.011</v>
      </c>
      <c r="O8806" s="12" t="n">
        <v>0.2</v>
      </c>
      <c r="P8806" s="12" t="n">
        <v>0.2</v>
      </c>
      <c r="Q8806" s="23" t="n">
        <f>M8808/H8806</f>
        <v>0.7</v>
      </c>
    </row>
    <row r="8807" ht="22.5" customHeight="1">
      <c r="A8807" s="32"/>
      <c r="B8807" s="20"/>
      <c r="C8807" s="20"/>
      <c r="D8807" s="20"/>
      <c r="E8807" s="45"/>
      <c r="F8807" s="34"/>
      <c r="G8807" s="34"/>
      <c r="H8807" s="34"/>
      <c r="I8807" s="34"/>
      <c r="J8807" s="13" t="s">
        <v>127</v>
      </c>
      <c r="K8807" s="15" t="n">
        <v>1273</v>
      </c>
      <c r="L8807" s="15" t="n">
        <v>424</v>
      </c>
      <c r="M8807" s="16" t="n">
        <v>12</v>
      </c>
      <c r="N8807" s="12" t="n">
        <v>0.003</v>
      </c>
      <c r="O8807" s="12" t="n">
        <v>0.1</v>
      </c>
      <c r="P8807" s="12" t="n">
        <v>1.2</v>
      </c>
      <c r="Q8807" s="26"/>
    </row>
    <row r="8808" ht="22.5" customHeight="1">
      <c r="A8808" s="32"/>
      <c r="B8808" s="20"/>
      <c r="C8808" s="20"/>
      <c r="D8808" s="20"/>
      <c r="E8808" s="46"/>
      <c r="F8808" s="30"/>
      <c r="G8808" s="30"/>
      <c r="H8808" s="30"/>
      <c r="I8808" s="30"/>
      <c r="J8808" s="13" t="s">
        <v>128</v>
      </c>
      <c r="K8808" s="15" t="n">
        <v>20414</v>
      </c>
      <c r="L8808" s="15" t="n">
        <v>7307</v>
      </c>
      <c r="M8808" s="16" t="n">
        <v>70</v>
      </c>
      <c r="N8808" s="12" t="n">
        <v>0.002</v>
      </c>
      <c r="O8808" s="12" t="n">
        <v>0.2</v>
      </c>
      <c r="P8808" s="12" t="n">
        <v>14</v>
      </c>
      <c r="Q8808" s="26"/>
    </row>
    <row r="8809" ht="22.5" customHeight="1">
      <c r="A8809" s="32"/>
      <c r="B8809" s="20"/>
      <c r="C8809" s="13" t="n">
        <v>7953512</v>
      </c>
      <c r="D8809" s="13" t="s">
        <v>43</v>
      </c>
      <c r="E8809" s="70" t="s">
        <v>14</v>
      </c>
      <c r="F8809" s="38" t="s">
        <v>15</v>
      </c>
      <c r="G8809" s="40" t="n">
        <v>0.18</v>
      </c>
      <c r="H8809" s="38" t="n">
        <v>150</v>
      </c>
      <c r="I8809" s="40" t="n">
        <f>G8809*H8809*7</f>
        <v>189</v>
      </c>
      <c r="J8809" s="13" t="s">
        <v>126</v>
      </c>
      <c r="K8809" s="15" t="n">
        <v>939</v>
      </c>
      <c r="L8809" s="15" t="n">
        <v>11</v>
      </c>
      <c r="M8809" s="15" t="n">
        <v>1</v>
      </c>
      <c r="N8809" s="12" t="n">
        <v>0.015</v>
      </c>
      <c r="O8809" s="12" t="n">
        <v>0.16</v>
      </c>
      <c r="P8809" s="12" t="n">
        <v>0.16</v>
      </c>
      <c r="Q8809" s="23" t="n">
        <f>M8811/H8809</f>
        <v>2</v>
      </c>
    </row>
    <row r="8810" ht="22.5" customHeight="1">
      <c r="A8810" s="32"/>
      <c r="B8810" s="20"/>
      <c r="C8810" s="20"/>
      <c r="D8810" s="20"/>
      <c r="E8810" s="45"/>
      <c r="F8810" s="34"/>
      <c r="G8810" s="34"/>
      <c r="H8810" s="34"/>
      <c r="I8810" s="34"/>
      <c r="J8810" s="13" t="s">
        <v>127</v>
      </c>
      <c r="K8810" s="15" t="n">
        <v>210967</v>
      </c>
      <c r="L8810" s="15" t="n">
        <v>2600</v>
      </c>
      <c r="M8810" s="16" t="n">
        <v>300</v>
      </c>
      <c r="N8810" s="12" t="n">
        <v>0.018</v>
      </c>
      <c r="O8810" s="12" t="n">
        <v>0.16</v>
      </c>
      <c r="P8810" s="12" t="n">
        <v>48</v>
      </c>
      <c r="Q8810" s="26"/>
      <c r="R8810" s="4" t="s">
        <v>218</v>
      </c>
    </row>
    <row r="8811" ht="22.5" customHeight="1">
      <c r="A8811" s="32"/>
      <c r="B8811" s="20"/>
      <c r="C8811" s="20"/>
      <c r="D8811" s="20"/>
      <c r="E8811" s="46"/>
      <c r="F8811" s="30"/>
      <c r="G8811" s="30"/>
      <c r="H8811" s="30"/>
      <c r="I8811" s="30"/>
      <c r="J8811" s="13" t="s">
        <v>128</v>
      </c>
      <c r="K8811" s="15" t="n">
        <v>202935</v>
      </c>
      <c r="L8811" s="15" t="n">
        <v>3371</v>
      </c>
      <c r="M8811" s="16" t="n">
        <v>300</v>
      </c>
      <c r="N8811" s="12" t="n">
        <v>0.014</v>
      </c>
      <c r="O8811" s="12" t="n">
        <v>0.16</v>
      </c>
      <c r="P8811" s="12" t="n">
        <v>48.06</v>
      </c>
      <c r="Q8811" s="26"/>
    </row>
    <row r="8812" ht="22.5" customHeight="1">
      <c r="A8812" s="32"/>
      <c r="B8812" s="20"/>
      <c r="C8812" s="13" t="n">
        <v>11763482</v>
      </c>
      <c r="D8812" s="13" t="s">
        <v>44</v>
      </c>
      <c r="E8812" s="70" t="s">
        <v>14</v>
      </c>
      <c r="F8812" s="38" t="s">
        <v>12</v>
      </c>
      <c r="G8812" s="40" t="n">
        <v>0.4</v>
      </c>
      <c r="H8812" s="38" t="n">
        <v>100</v>
      </c>
      <c r="I8812" s="40" t="n">
        <f>G8812*H8812*7</f>
        <v>280</v>
      </c>
      <c r="J8812" s="13" t="s">
        <v>126</v>
      </c>
      <c r="K8812" s="15" t="n">
        <v>21</v>
      </c>
      <c r="L8812" s="15" t="n">
        <v>7</v>
      </c>
      <c r="M8812" s="15" t="n">
        <v>0</v>
      </c>
      <c r="N8812" s="12" t="n">
        <v>0.002</v>
      </c>
      <c r="O8812" s="12" t="n">
        <v>0</v>
      </c>
      <c r="P8812" s="12" t="n">
        <v>0.0122</v>
      </c>
      <c r="Q8812" s="23" t="n">
        <f>M8814/H8812</f>
        <v>0</v>
      </c>
    </row>
    <row r="8813" ht="22.5" customHeight="1">
      <c r="A8813" s="32"/>
      <c r="B8813" s="20"/>
      <c r="C8813" s="20"/>
      <c r="D8813" s="20"/>
      <c r="E8813" s="45"/>
      <c r="F8813" s="34"/>
      <c r="G8813" s="34"/>
      <c r="H8813" s="34"/>
      <c r="I8813" s="34"/>
      <c r="J8813" s="13" t="s">
        <v>127</v>
      </c>
      <c r="K8813" s="15" t="n">
        <v>273</v>
      </c>
      <c r="L8813" s="15" t="n">
        <v>88</v>
      </c>
      <c r="M8813" s="15" t="n">
        <v>0</v>
      </c>
      <c r="N8813" s="12" t="n">
        <v>0.002</v>
      </c>
      <c r="O8813" s="12" t="n">
        <v>0</v>
      </c>
      <c r="P8813" s="12" t="n">
        <v>0.1871</v>
      </c>
      <c r="Q8813" s="26"/>
    </row>
    <row r="8814" ht="22.5" customHeight="1">
      <c r="A8814" s="32"/>
      <c r="B8814" s="20"/>
      <c r="C8814" s="20"/>
      <c r="D8814" s="20"/>
      <c r="E8814" s="46"/>
      <c r="F8814" s="30"/>
      <c r="G8814" s="30"/>
      <c r="H8814" s="30"/>
      <c r="I8814" s="30"/>
      <c r="J8814" s="13" t="s">
        <v>128</v>
      </c>
      <c r="K8814" s="15" t="n">
        <v>495</v>
      </c>
      <c r="L8814" s="15" t="n">
        <v>113</v>
      </c>
      <c r="M8814" s="16" t="n">
        <v>0</v>
      </c>
      <c r="N8814" s="12" t="n">
        <v>0.003</v>
      </c>
      <c r="O8814" s="12" t="n">
        <v>0</v>
      </c>
      <c r="P8814" s="12" t="n">
        <v>0.2837</v>
      </c>
      <c r="Q8814" s="26"/>
    </row>
    <row r="8815" ht="22.5" customHeight="1">
      <c r="A8815" s="32"/>
      <c r="B8815" s="76" t="s">
        <v>134</v>
      </c>
      <c r="C8815" s="13" t="n">
        <v>5464039</v>
      </c>
      <c r="D8815" s="13" t="s">
        <v>31</v>
      </c>
      <c r="E8815" s="14" t="s">
        <v>46</v>
      </c>
      <c r="F8815" s="13" t="s">
        <v>15</v>
      </c>
      <c r="G8815" s="21" t="n">
        <v>0.28</v>
      </c>
      <c r="H8815" s="13" t="n">
        <v>1500</v>
      </c>
      <c r="I8815" s="21" t="n">
        <f>G8815*H8815*7</f>
        <v>2940</v>
      </c>
      <c r="J8815" s="13" t="s">
        <v>126</v>
      </c>
      <c r="K8815" s="15" t="n">
        <v>15645</v>
      </c>
      <c r="L8815" s="15" t="n">
        <v>1829</v>
      </c>
      <c r="M8815" s="15" t="n">
        <v>44</v>
      </c>
      <c r="N8815" s="12" t="n">
        <v>0.007</v>
      </c>
      <c r="O8815" s="12" t="n">
        <v>0.301</v>
      </c>
      <c r="P8815" s="12" t="n">
        <v>13.235</v>
      </c>
      <c r="Q8815" s="23" t="n">
        <f>M8817/H8815</f>
        <v>0.856666666666667</v>
      </c>
    </row>
    <row r="8816" ht="22.5" customHeight="1">
      <c r="A8816" s="32"/>
      <c r="B8816" s="34"/>
      <c r="C8816" s="13"/>
      <c r="D8816" s="20"/>
      <c r="E8816" s="29"/>
      <c r="F8816" s="20"/>
      <c r="G8816" s="20"/>
      <c r="H8816" s="20"/>
      <c r="I8816" s="20"/>
      <c r="J8816" s="13" t="s">
        <v>127</v>
      </c>
      <c r="K8816" s="15" t="n">
        <v>206939</v>
      </c>
      <c r="L8816" s="15" t="n">
        <v>35035</v>
      </c>
      <c r="M8816" s="15" t="n">
        <v>674</v>
      </c>
      <c r="N8816" s="12" t="n">
        <v>0.006</v>
      </c>
      <c r="O8816" s="12" t="n">
        <v>0.296</v>
      </c>
      <c r="P8816" s="12" t="n">
        <v>199.19</v>
      </c>
      <c r="Q8816" s="26"/>
    </row>
    <row r="8817" ht="22.5" customHeight="1">
      <c r="A8817" s="32"/>
      <c r="B8817" s="34"/>
      <c r="C8817" s="13"/>
      <c r="D8817" s="20"/>
      <c r="E8817" s="29"/>
      <c r="F8817" s="20"/>
      <c r="G8817" s="20"/>
      <c r="H8817" s="20"/>
      <c r="I8817" s="20"/>
      <c r="J8817" s="13" t="s">
        <v>128</v>
      </c>
      <c r="K8817" s="15" t="n">
        <v>457030</v>
      </c>
      <c r="L8817" s="15" t="n">
        <v>78988</v>
      </c>
      <c r="M8817" s="15" t="n">
        <v>1285</v>
      </c>
      <c r="N8817" s="12" t="n">
        <v>0.005</v>
      </c>
      <c r="O8817" s="12" t="n">
        <v>0.297</v>
      </c>
      <c r="P8817" s="12" t="n">
        <v>381.615</v>
      </c>
      <c r="Q8817" s="26"/>
      <c r="R8817" s="15"/>
      <c r="S8817" s="15"/>
      <c r="T8817" s="15"/>
      <c r="U8817" s="12"/>
      <c r="V8817" s="12"/>
      <c r="W8817" s="12"/>
    </row>
    <row r="8818" ht="22.5" customHeight="1">
      <c r="A8818" s="32"/>
      <c r="B8818" s="34"/>
      <c r="C8818" s="13" t="n">
        <v>8057746</v>
      </c>
      <c r="D8818" s="13" t="s">
        <v>31</v>
      </c>
      <c r="E8818" s="14" t="s">
        <v>46</v>
      </c>
      <c r="F8818" s="13" t="s">
        <v>15</v>
      </c>
      <c r="G8818" s="21" t="n">
        <v>0.32</v>
      </c>
      <c r="H8818" s="13" t="n">
        <v>300</v>
      </c>
      <c r="I8818" s="21" t="n">
        <f>G8818*H8818*7</f>
        <v>672</v>
      </c>
      <c r="J8818" s="13" t="s">
        <v>126</v>
      </c>
      <c r="K8818" s="15" t="n">
        <v>0</v>
      </c>
      <c r="L8818" s="15" t="n">
        <v>0</v>
      </c>
      <c r="M8818" s="15" t="n">
        <v>0</v>
      </c>
      <c r="N8818" s="12" t="n">
        <v>0</v>
      </c>
      <c r="O8818" s="12" t="n">
        <v>0</v>
      </c>
      <c r="P8818" s="12" t="n">
        <v>0</v>
      </c>
      <c r="Q8818" s="23" t="n">
        <f>M8820/H8818</f>
        <v>0.00333333333333333</v>
      </c>
      <c r="R8818" s="15"/>
      <c r="S8818" s="15"/>
      <c r="T8818" s="15"/>
      <c r="U8818" s="12"/>
      <c r="V8818" s="12"/>
      <c r="W8818" s="12"/>
    </row>
    <row r="8819" ht="22.5" customHeight="1">
      <c r="A8819" s="32"/>
      <c r="B8819" s="34"/>
      <c r="C8819" s="13"/>
      <c r="D8819" s="20"/>
      <c r="E8819" s="29"/>
      <c r="F8819" s="20"/>
      <c r="G8819" s="20"/>
      <c r="H8819" s="20"/>
      <c r="I8819" s="20"/>
      <c r="J8819" s="13" t="s">
        <v>127</v>
      </c>
      <c r="K8819" s="15" t="n">
        <v>0</v>
      </c>
      <c r="L8819" s="15" t="n">
        <v>0</v>
      </c>
      <c r="M8819" s="15" t="n">
        <v>0</v>
      </c>
      <c r="N8819" s="12" t="n">
        <v>0</v>
      </c>
      <c r="O8819" s="12" t="n">
        <v>0</v>
      </c>
      <c r="P8819" s="12" t="n">
        <v>0</v>
      </c>
      <c r="Q8819" s="26"/>
      <c r="R8819" s="15"/>
      <c r="S8819" s="15"/>
      <c r="T8819" s="15"/>
      <c r="U8819" s="12"/>
      <c r="V8819" s="12"/>
      <c r="W8819" s="12"/>
    </row>
    <row r="8820" ht="22.5" customHeight="1">
      <c r="A8820" s="32"/>
      <c r="B8820" s="34"/>
      <c r="C8820" s="13"/>
      <c r="D8820" s="20"/>
      <c r="E8820" s="29"/>
      <c r="F8820" s="20"/>
      <c r="G8820" s="20"/>
      <c r="H8820" s="20"/>
      <c r="I8820" s="20"/>
      <c r="J8820" s="13" t="s">
        <v>128</v>
      </c>
      <c r="K8820" s="15" t="n">
        <v>551</v>
      </c>
      <c r="L8820" s="15" t="n">
        <v>94</v>
      </c>
      <c r="M8820" s="15" t="n">
        <v>1</v>
      </c>
      <c r="N8820" s="12" t="n">
        <v>0.003</v>
      </c>
      <c r="O8820" s="12" t="n">
        <v>0.28</v>
      </c>
      <c r="P8820" s="12" t="n">
        <v>0.28</v>
      </c>
      <c r="Q8820" s="26"/>
      <c r="R8820" s="15"/>
      <c r="S8820" s="15"/>
      <c r="T8820" s="15"/>
      <c r="U8820" s="12"/>
      <c r="V8820" s="12"/>
      <c r="W8820" s="12"/>
    </row>
    <row r="8821" ht="22.5" customHeight="1">
      <c r="A8821" s="32"/>
      <c r="B8821" s="34"/>
      <c r="C8821" s="13" t="n">
        <v>91399821</v>
      </c>
      <c r="D8821" s="13" t="s">
        <v>40</v>
      </c>
      <c r="E8821" s="14" t="s">
        <v>14</v>
      </c>
      <c r="F8821" s="13" t="s">
        <v>26</v>
      </c>
      <c r="G8821" s="21" t="n">
        <v>0.1</v>
      </c>
      <c r="H8821" s="13" t="n">
        <v>500</v>
      </c>
      <c r="I8821" s="21" t="n">
        <f>G8821*H8821*7</f>
        <v>350</v>
      </c>
      <c r="J8821" s="13" t="s">
        <v>126</v>
      </c>
      <c r="K8821" s="15" t="n">
        <v>2121</v>
      </c>
      <c r="L8821" s="15" t="n">
        <v>722</v>
      </c>
      <c r="M8821" s="15" t="n">
        <v>24</v>
      </c>
      <c r="N8821" s="12" t="n">
        <v>0.01</v>
      </c>
      <c r="O8821" s="12" t="n">
        <v>0.2</v>
      </c>
      <c r="P8821" s="12" t="n">
        <v>4.79</v>
      </c>
      <c r="Q8821" s="23" t="n">
        <f>M8823/H8821</f>
        <v>0.828</v>
      </c>
    </row>
    <row r="8822" ht="22.5" customHeight="1">
      <c r="A8822" s="32"/>
      <c r="B8822" s="34"/>
      <c r="C8822" s="13"/>
      <c r="D8822" s="20"/>
      <c r="E8822" s="29"/>
      <c r="F8822" s="20"/>
      <c r="G8822" s="20"/>
      <c r="H8822" s="20"/>
      <c r="I8822" s="20"/>
      <c r="J8822" s="13" t="s">
        <v>127</v>
      </c>
      <c r="K8822" s="15" t="n">
        <v>9328</v>
      </c>
      <c r="L8822" s="15" t="n">
        <v>3343</v>
      </c>
      <c r="M8822" s="15" t="n">
        <v>201</v>
      </c>
      <c r="N8822" s="12" t="n">
        <v>0.01</v>
      </c>
      <c r="O8822" s="12" t="n">
        <v>0.09</v>
      </c>
      <c r="P8822" s="12" t="n">
        <v>18.67</v>
      </c>
      <c r="Q8822" s="26"/>
    </row>
    <row r="8823" ht="22.5" customHeight="1">
      <c r="A8823" s="32"/>
      <c r="B8823" s="34"/>
      <c r="C8823" s="13"/>
      <c r="D8823" s="20"/>
      <c r="E8823" s="29"/>
      <c r="F8823" s="20"/>
      <c r="G8823" s="20"/>
      <c r="H8823" s="20"/>
      <c r="I8823" s="20"/>
      <c r="J8823" s="13" t="s">
        <v>128</v>
      </c>
      <c r="K8823" s="15" t="n">
        <v>18034</v>
      </c>
      <c r="L8823" s="15" t="n">
        <v>5496</v>
      </c>
      <c r="M8823" s="15" t="n">
        <v>414</v>
      </c>
      <c r="N8823" s="12" t="n">
        <v>0.01</v>
      </c>
      <c r="O8823" s="12" t="n">
        <v>0.07</v>
      </c>
      <c r="P8823" s="12" t="n">
        <v>27.7</v>
      </c>
      <c r="Q8823" s="26"/>
    </row>
    <row r="8824" ht="22.5" customHeight="1">
      <c r="A8824" s="32"/>
      <c r="B8824" s="34"/>
      <c r="C8824" s="13" t="n">
        <v>8670368</v>
      </c>
      <c r="D8824" s="13" t="s">
        <v>16</v>
      </c>
      <c r="E8824" s="14" t="s">
        <v>11</v>
      </c>
      <c r="F8824" s="13" t="s">
        <v>30</v>
      </c>
      <c r="G8824" s="21" t="n">
        <v>0.12</v>
      </c>
      <c r="H8824" s="13" t="n">
        <v>100</v>
      </c>
      <c r="I8824" s="21" t="n">
        <f>G8824*H8824*7</f>
        <v>84</v>
      </c>
      <c r="J8824" s="13" t="s">
        <v>126</v>
      </c>
      <c r="K8824" s="15" t="n">
        <v>724</v>
      </c>
      <c r="L8824" s="36" t="n">
        <v>68</v>
      </c>
      <c r="M8824" s="15" t="n">
        <v>2</v>
      </c>
      <c r="N8824" s="12" t="n">
        <v>0</v>
      </c>
      <c r="O8824" s="12" t="n">
        <v>0.12</v>
      </c>
      <c r="P8824" s="12" t="n">
        <v>0.24</v>
      </c>
      <c r="Q8824" s="23" t="n">
        <f>M8826/H8824</f>
        <v>0.05</v>
      </c>
    </row>
    <row r="8825" ht="22.5" customHeight="1">
      <c r="A8825" s="32"/>
      <c r="B8825" s="34"/>
      <c r="C8825" s="13"/>
      <c r="D8825" s="20"/>
      <c r="E8825" s="29"/>
      <c r="F8825" s="20"/>
      <c r="G8825" s="20"/>
      <c r="H8825" s="20"/>
      <c r="I8825" s="20"/>
      <c r="J8825" s="13" t="s">
        <v>127</v>
      </c>
      <c r="K8825" s="15" t="n">
        <v>845</v>
      </c>
      <c r="L8825" s="15" t="n">
        <v>91</v>
      </c>
      <c r="M8825" s="15" t="n">
        <v>2</v>
      </c>
      <c r="N8825" s="12" t="n">
        <v>0</v>
      </c>
      <c r="O8825" s="12" t="n">
        <v>0.13</v>
      </c>
      <c r="P8825" s="12" t="n">
        <v>0.26</v>
      </c>
      <c r="Q8825" s="26"/>
    </row>
    <row r="8826" ht="22.5" customHeight="1">
      <c r="A8826" s="32"/>
      <c r="B8826" s="34"/>
      <c r="C8826" s="13"/>
      <c r="D8826" s="20"/>
      <c r="E8826" s="29"/>
      <c r="F8826" s="20"/>
      <c r="G8826" s="20"/>
      <c r="H8826" s="20"/>
      <c r="I8826" s="20"/>
      <c r="J8826" s="13" t="s">
        <v>128</v>
      </c>
      <c r="K8826" s="15" t="n">
        <v>3307</v>
      </c>
      <c r="L8826" s="15" t="n">
        <v>398</v>
      </c>
      <c r="M8826" s="15" t="n">
        <v>5</v>
      </c>
      <c r="N8826" s="12" t="n">
        <v>0</v>
      </c>
      <c r="O8826" s="12" t="n">
        <v>0.18</v>
      </c>
      <c r="P8826" s="12" t="n">
        <v>0.92</v>
      </c>
      <c r="Q8826" s="26"/>
    </row>
    <row r="8827" ht="22.5" customHeight="1">
      <c r="A8827" s="32"/>
      <c r="B8827" s="34"/>
      <c r="C8827" s="13" t="n">
        <v>10514860</v>
      </c>
      <c r="D8827" s="13" t="s">
        <v>44</v>
      </c>
      <c r="E8827" s="14" t="s">
        <v>14</v>
      </c>
      <c r="F8827" s="13" t="s">
        <v>15</v>
      </c>
      <c r="G8827" s="21" t="n">
        <v>0.7</v>
      </c>
      <c r="H8827" s="13" t="n">
        <v>200</v>
      </c>
      <c r="I8827" s="21" t="n">
        <f>G8827*H8827*7</f>
        <v>980</v>
      </c>
      <c r="J8827" s="13" t="s">
        <v>126</v>
      </c>
      <c r="K8827" s="15" t="n">
        <v>684</v>
      </c>
      <c r="L8827" s="15" t="n">
        <v>191</v>
      </c>
      <c r="M8827" s="15" t="n">
        <v>0</v>
      </c>
      <c r="N8827" s="12" t="n">
        <v>0</v>
      </c>
      <c r="O8827" s="12" t="n">
        <v>0</v>
      </c>
      <c r="P8827" s="12" t="n">
        <v>0</v>
      </c>
      <c r="Q8827" s="23" t="n">
        <f>M8829/H8827</f>
        <v>0.72</v>
      </c>
    </row>
    <row r="8828" ht="22.5" customHeight="1">
      <c r="A8828" s="32"/>
      <c r="B8828" s="34"/>
      <c r="C8828" s="13"/>
      <c r="D8828" s="20"/>
      <c r="E8828" s="29"/>
      <c r="F8828" s="20"/>
      <c r="G8828" s="20"/>
      <c r="H8828" s="20"/>
      <c r="I8828" s="20"/>
      <c r="J8828" s="13" t="s">
        <v>127</v>
      </c>
      <c r="K8828" s="15" t="n">
        <v>38702</v>
      </c>
      <c r="L8828" s="15" t="n">
        <v>14677</v>
      </c>
      <c r="M8828" s="15" t="n">
        <v>58</v>
      </c>
      <c r="N8828" s="12" t="n">
        <v>0.003</v>
      </c>
      <c r="O8828" s="12" t="n">
        <v>0.7</v>
      </c>
      <c r="P8828" s="12" t="n">
        <v>40.6</v>
      </c>
      <c r="Q8828" s="26"/>
    </row>
    <row r="8829" ht="22.5" customHeight="1">
      <c r="A8829" s="32"/>
      <c r="B8829" s="34"/>
      <c r="C8829" s="13"/>
      <c r="D8829" s="20"/>
      <c r="E8829" s="29"/>
      <c r="F8829" s="20"/>
      <c r="G8829" s="20"/>
      <c r="H8829" s="20"/>
      <c r="I8829" s="20"/>
      <c r="J8829" s="13" t="s">
        <v>128</v>
      </c>
      <c r="K8829" s="15" t="n">
        <v>86216</v>
      </c>
      <c r="L8829" s="15" t="n">
        <v>27526</v>
      </c>
      <c r="M8829" s="15" t="n">
        <v>144</v>
      </c>
      <c r="N8829" s="12" t="n">
        <v>0.004</v>
      </c>
      <c r="O8829" s="12" t="n">
        <v>0.7</v>
      </c>
      <c r="P8829" s="12" t="n">
        <v>100.8</v>
      </c>
      <c r="Q8829" s="26"/>
    </row>
    <row r="8830" ht="22.5" customHeight="1">
      <c r="A8830" s="32"/>
      <c r="B8830" s="34"/>
      <c r="C8830" s="13" t="n">
        <v>91532857</v>
      </c>
      <c r="D8830" s="13" t="s">
        <v>47</v>
      </c>
      <c r="E8830" s="14" t="s">
        <v>14</v>
      </c>
      <c r="F8830" s="13" t="s">
        <v>12</v>
      </c>
      <c r="G8830" s="21" t="n">
        <v>0.23</v>
      </c>
      <c r="H8830" s="13" t="n">
        <v>100</v>
      </c>
      <c r="I8830" s="21" t="n">
        <f>G8830*H8830*7</f>
        <v>161</v>
      </c>
      <c r="J8830" s="13" t="s">
        <v>126</v>
      </c>
      <c r="K8830" s="15" t="n">
        <v>167</v>
      </c>
      <c r="L8830" s="15" t="n">
        <v>18</v>
      </c>
      <c r="M8830" s="15" t="n">
        <v>2</v>
      </c>
      <c r="N8830" s="12" t="n">
        <v>0.02</v>
      </c>
      <c r="O8830" s="12" t="n">
        <v>0.183</v>
      </c>
      <c r="P8830" s="12" t="n">
        <v>0.3669</v>
      </c>
      <c r="Q8830" s="23" t="n">
        <f>M8832/H8830</f>
        <v>0.38</v>
      </c>
    </row>
    <row r="8831" ht="22.5" customHeight="1">
      <c r="A8831" s="32"/>
      <c r="B8831" s="34"/>
      <c r="C8831" s="13"/>
      <c r="D8831" s="20"/>
      <c r="E8831" s="29"/>
      <c r="F8831" s="20"/>
      <c r="G8831" s="20"/>
      <c r="H8831" s="20"/>
      <c r="I8831" s="20"/>
      <c r="J8831" s="13" t="s">
        <v>127</v>
      </c>
      <c r="K8831" s="15" t="n">
        <v>1071</v>
      </c>
      <c r="L8831" s="15" t="n">
        <v>123</v>
      </c>
      <c r="M8831" s="15" t="n">
        <v>7</v>
      </c>
      <c r="N8831" s="12" t="n">
        <v>0.013</v>
      </c>
      <c r="O8831" s="12" t="n">
        <v>0.23</v>
      </c>
      <c r="P8831" s="12" t="n">
        <v>1.6118</v>
      </c>
      <c r="Q8831" s="26"/>
    </row>
    <row r="8832" ht="22.5" customHeight="1">
      <c r="A8832" s="32"/>
      <c r="B8832" s="34"/>
      <c r="C8832" s="13"/>
      <c r="D8832" s="20"/>
      <c r="E8832" s="29"/>
      <c r="F8832" s="20"/>
      <c r="G8832" s="20"/>
      <c r="H8832" s="20"/>
      <c r="I8832" s="20"/>
      <c r="J8832" s="13" t="s">
        <v>128</v>
      </c>
      <c r="K8832" s="15" t="n">
        <v>4970</v>
      </c>
      <c r="L8832" s="15" t="n">
        <v>603</v>
      </c>
      <c r="M8832" s="15" t="n">
        <v>38</v>
      </c>
      <c r="N8832" s="12" t="n">
        <v>0.01</v>
      </c>
      <c r="O8832" s="12" t="n">
        <v>0.161</v>
      </c>
      <c r="P8832" s="12" t="n">
        <v>6.1127</v>
      </c>
      <c r="Q8832" s="26"/>
    </row>
    <row r="8833" ht="22.5" customHeight="1">
      <c r="A8833" s="32"/>
      <c r="B8833" s="34"/>
      <c r="C8833" s="13" t="n">
        <v>91534913</v>
      </c>
      <c r="D8833" s="13" t="s">
        <v>48</v>
      </c>
      <c r="E8833" s="14" t="s">
        <v>49</v>
      </c>
      <c r="F8833" s="13" t="s">
        <v>15</v>
      </c>
      <c r="G8833" s="21" t="n">
        <v>0.5</v>
      </c>
      <c r="H8833" s="13" t="n">
        <v>100</v>
      </c>
      <c r="I8833" s="21" t="n">
        <f>G8833*H8833*7</f>
        <v>350</v>
      </c>
      <c r="J8833" s="13" t="s">
        <v>126</v>
      </c>
      <c r="K8833" s="15" t="n">
        <v>1466</v>
      </c>
      <c r="L8833" s="15" t="n">
        <v>299</v>
      </c>
      <c r="M8833" s="15" t="n">
        <v>0</v>
      </c>
      <c r="N8833" s="12" t="n">
        <v>0</v>
      </c>
      <c r="O8833" s="12" t="n">
        <v>0</v>
      </c>
      <c r="P8833" s="12" t="n">
        <v>0</v>
      </c>
      <c r="Q8833" s="23" t="n">
        <f>M8835/H8833</f>
        <v>0.12</v>
      </c>
    </row>
    <row r="8834" ht="22.5" customHeight="1">
      <c r="A8834" s="32"/>
      <c r="B8834" s="34"/>
      <c r="C8834" s="13"/>
      <c r="D8834" s="20"/>
      <c r="E8834" s="29"/>
      <c r="F8834" s="20"/>
      <c r="G8834" s="20"/>
      <c r="H8834" s="20"/>
      <c r="I8834" s="20"/>
      <c r="J8834" s="13" t="s">
        <v>127</v>
      </c>
      <c r="K8834" s="15" t="n">
        <v>22412</v>
      </c>
      <c r="L8834" s="15" t="n">
        <v>5267</v>
      </c>
      <c r="M8834" s="15" t="n">
        <v>6</v>
      </c>
      <c r="N8834" s="12" t="n">
        <v>0.001</v>
      </c>
      <c r="O8834" s="12" t="n">
        <v>1</v>
      </c>
      <c r="P8834" s="12" t="n">
        <v>6</v>
      </c>
      <c r="Q8834" s="26"/>
    </row>
    <row r="8835" ht="22.5" customHeight="1">
      <c r="A8835" s="32"/>
      <c r="B8835" s="34"/>
      <c r="C8835" s="13"/>
      <c r="D8835" s="20"/>
      <c r="E8835" s="29"/>
      <c r="F8835" s="20"/>
      <c r="G8835" s="20"/>
      <c r="H8835" s="20"/>
      <c r="I8835" s="20"/>
      <c r="J8835" s="13" t="s">
        <v>128</v>
      </c>
      <c r="K8835" s="15" t="n">
        <v>42253</v>
      </c>
      <c r="L8835" s="15" t="n">
        <v>9405</v>
      </c>
      <c r="M8835" s="15" t="n">
        <v>12</v>
      </c>
      <c r="N8835" s="12" t="n">
        <v>0.001</v>
      </c>
      <c r="O8835" s="12" t="n">
        <v>1</v>
      </c>
      <c r="P8835" s="12" t="n">
        <v>12</v>
      </c>
      <c r="Q8835" s="26"/>
    </row>
    <row r="8836" ht="22.5" customHeight="1">
      <c r="A8836" s="32"/>
      <c r="B8836" s="34"/>
      <c r="C8836" s="13" t="n">
        <v>91538336</v>
      </c>
      <c r="D8836" s="13" t="s">
        <v>98</v>
      </c>
      <c r="E8836" s="14" t="s">
        <v>32</v>
      </c>
      <c r="F8836" s="13" t="s">
        <v>15</v>
      </c>
      <c r="G8836" s="21" t="n">
        <v>0.25</v>
      </c>
      <c r="H8836" s="13" t="n">
        <v>100</v>
      </c>
      <c r="I8836" s="21" t="n">
        <f>G8836*H8836*7</f>
        <v>175</v>
      </c>
      <c r="J8836" s="13" t="s">
        <v>126</v>
      </c>
      <c r="K8836" s="15" t="n">
        <v>201</v>
      </c>
      <c r="L8836" s="15" t="n">
        <v>2</v>
      </c>
      <c r="M8836" s="15" t="n">
        <v>0</v>
      </c>
      <c r="N8836" s="12" t="n">
        <v>0</v>
      </c>
      <c r="O8836" s="12" t="n">
        <v>0</v>
      </c>
      <c r="P8836" s="12" t="n">
        <v>0</v>
      </c>
      <c r="Q8836" s="23" t="n">
        <f>M8838/H8836</f>
        <v>0.01</v>
      </c>
    </row>
    <row r="8837" ht="22.5" customHeight="1">
      <c r="A8837" s="32"/>
      <c r="B8837" s="34"/>
      <c r="C8837" s="13"/>
      <c r="D8837" s="20"/>
      <c r="E8837" s="29"/>
      <c r="F8837" s="20"/>
      <c r="G8837" s="20"/>
      <c r="H8837" s="20"/>
      <c r="I8837" s="20"/>
      <c r="J8837" s="13" t="s">
        <v>127</v>
      </c>
      <c r="K8837" s="15" t="n">
        <v>6675</v>
      </c>
      <c r="L8837" s="15" t="n">
        <v>81</v>
      </c>
      <c r="M8837" s="15" t="n">
        <v>1</v>
      </c>
      <c r="N8837" s="12" t="n">
        <v>0.01</v>
      </c>
      <c r="O8837" s="12" t="n">
        <v>0.8</v>
      </c>
      <c r="P8837" s="12" t="n">
        <v>0.8</v>
      </c>
      <c r="Q8837" s="26"/>
    </row>
    <row r="8838" ht="22.5" customHeight="1">
      <c r="A8838" s="32"/>
      <c r="B8838" s="34"/>
      <c r="C8838" s="13"/>
      <c r="D8838" s="20"/>
      <c r="E8838" s="29"/>
      <c r="F8838" s="20"/>
      <c r="G8838" s="20"/>
      <c r="H8838" s="20"/>
      <c r="I8838" s="20"/>
      <c r="J8838" s="13" t="s">
        <v>128</v>
      </c>
      <c r="K8838" s="15" t="n">
        <v>24695</v>
      </c>
      <c r="L8838" s="15" t="n">
        <v>335</v>
      </c>
      <c r="M8838" s="15" t="n">
        <v>1</v>
      </c>
      <c r="N8838" s="12" t="n">
        <v>0.002</v>
      </c>
      <c r="O8838" s="12" t="n">
        <v>0.8</v>
      </c>
      <c r="P8838" s="12" t="n">
        <v>0.8</v>
      </c>
      <c r="Q8838" s="26"/>
    </row>
    <row r="8839" ht="22.5" customHeight="1">
      <c r="A8839" s="32"/>
      <c r="B8839" s="34"/>
      <c r="C8839" s="13" t="n">
        <v>91533906</v>
      </c>
      <c r="D8839" s="13" t="s">
        <v>50</v>
      </c>
      <c r="E8839" s="14" t="s">
        <v>51</v>
      </c>
      <c r="F8839" s="13" t="s">
        <v>15</v>
      </c>
      <c r="G8839" s="21" t="n">
        <v>0.5</v>
      </c>
      <c r="H8839" s="13" t="n">
        <v>100</v>
      </c>
      <c r="I8839" s="21" t="n">
        <f>G8839*H8839*7</f>
        <v>350</v>
      </c>
      <c r="J8839" s="13" t="s">
        <v>126</v>
      </c>
      <c r="K8839" s="15" t="n">
        <v>813</v>
      </c>
      <c r="L8839" s="15" t="n">
        <v>104</v>
      </c>
      <c r="M8839" s="15" t="n">
        <v>0</v>
      </c>
      <c r="N8839" s="12" t="n">
        <v>0</v>
      </c>
      <c r="O8839" s="12" t="n">
        <v>0</v>
      </c>
      <c r="P8839" s="12" t="n">
        <v>0</v>
      </c>
      <c r="Q8839" s="23" t="n">
        <f>M8841/H8839</f>
        <v>0.04</v>
      </c>
    </row>
    <row r="8840" ht="22.5" customHeight="1">
      <c r="A8840" s="32"/>
      <c r="B8840" s="34"/>
      <c r="C8840" s="13"/>
      <c r="D8840" s="20"/>
      <c r="E8840" s="29"/>
      <c r="F8840" s="20"/>
      <c r="G8840" s="20"/>
      <c r="H8840" s="20"/>
      <c r="I8840" s="20"/>
      <c r="J8840" s="13" t="s">
        <v>127</v>
      </c>
      <c r="K8840" s="15" t="n">
        <v>9556</v>
      </c>
      <c r="L8840" s="15" t="n">
        <v>1578</v>
      </c>
      <c r="M8840" s="15" t="n">
        <v>1</v>
      </c>
      <c r="N8840" s="12" t="n">
        <v>0.001</v>
      </c>
      <c r="O8840" s="12" t="n">
        <v>1</v>
      </c>
      <c r="P8840" s="12" t="n">
        <v>1</v>
      </c>
      <c r="Q8840" s="26"/>
    </row>
    <row r="8841" ht="22.5" customHeight="1">
      <c r="A8841" s="32"/>
      <c r="B8841" s="34"/>
      <c r="C8841" s="13"/>
      <c r="D8841" s="20"/>
      <c r="E8841" s="29"/>
      <c r="F8841" s="20"/>
      <c r="G8841" s="20"/>
      <c r="H8841" s="20"/>
      <c r="I8841" s="20"/>
      <c r="J8841" s="13" t="s">
        <v>128</v>
      </c>
      <c r="K8841" s="15" t="n">
        <v>22274</v>
      </c>
      <c r="L8841" s="15" t="n">
        <v>3131</v>
      </c>
      <c r="M8841" s="15" t="n">
        <v>4</v>
      </c>
      <c r="N8841" s="12" t="n">
        <v>0.001</v>
      </c>
      <c r="O8841" s="12" t="n">
        <v>1</v>
      </c>
      <c r="P8841" s="12" t="n">
        <v>4</v>
      </c>
      <c r="Q8841" s="26"/>
    </row>
    <row r="8842" ht="22.5" customHeight="1">
      <c r="A8842" s="32"/>
      <c r="B8842" s="34"/>
      <c r="C8842" s="13" t="n">
        <v>91538334</v>
      </c>
      <c r="D8842" s="13" t="s">
        <v>98</v>
      </c>
      <c r="E8842" s="14" t="s">
        <v>18</v>
      </c>
      <c r="F8842" s="13" t="s">
        <v>15</v>
      </c>
      <c r="G8842" s="21" t="n">
        <v>0.5</v>
      </c>
      <c r="H8842" s="13" t="n">
        <v>100</v>
      </c>
      <c r="I8842" s="21" t="n">
        <f>G8842*H8842*7</f>
        <v>350</v>
      </c>
      <c r="J8842" s="13" t="s">
        <v>126</v>
      </c>
      <c r="K8842" s="15" t="n">
        <v>57</v>
      </c>
      <c r="L8842" s="15" t="n">
        <v>0</v>
      </c>
      <c r="M8842" s="15" t="n">
        <v>0</v>
      </c>
      <c r="N8842" s="12" t="n">
        <v>0</v>
      </c>
      <c r="O8842" s="12" t="n">
        <v>0</v>
      </c>
      <c r="P8842" s="12" t="n">
        <v>0</v>
      </c>
      <c r="Q8842" s="23" t="n">
        <f>M8844/H8842</f>
        <v>0.07</v>
      </c>
    </row>
    <row r="8843" ht="22.5" customHeight="1">
      <c r="A8843" s="32"/>
      <c r="B8843" s="34"/>
      <c r="C8843" s="13"/>
      <c r="D8843" s="20"/>
      <c r="E8843" s="29"/>
      <c r="F8843" s="20"/>
      <c r="G8843" s="20"/>
      <c r="H8843" s="20"/>
      <c r="I8843" s="20"/>
      <c r="J8843" s="13" t="s">
        <v>127</v>
      </c>
      <c r="K8843" s="15" t="n">
        <v>2467</v>
      </c>
      <c r="L8843" s="15" t="n">
        <v>36</v>
      </c>
      <c r="M8843" s="15" t="n">
        <v>0</v>
      </c>
      <c r="N8843" s="12" t="n">
        <v>0</v>
      </c>
      <c r="O8843" s="12" t="n">
        <v>0</v>
      </c>
      <c r="P8843" s="12" t="n">
        <v>0</v>
      </c>
      <c r="Q8843" s="26"/>
    </row>
    <row r="8844" ht="22.5" customHeight="1">
      <c r="A8844" s="32"/>
      <c r="B8844" s="34"/>
      <c r="C8844" s="13"/>
      <c r="D8844" s="20"/>
      <c r="E8844" s="29"/>
      <c r="F8844" s="20"/>
      <c r="G8844" s="20"/>
      <c r="H8844" s="20"/>
      <c r="I8844" s="20"/>
      <c r="J8844" s="13" t="s">
        <v>128</v>
      </c>
      <c r="K8844" s="15" t="n">
        <v>9601</v>
      </c>
      <c r="L8844" s="15" t="n">
        <v>301</v>
      </c>
      <c r="M8844" s="15" t="n">
        <v>7</v>
      </c>
      <c r="N8844" s="12" t="n">
        <v>0.019</v>
      </c>
      <c r="O8844" s="12" t="n">
        <v>0.8</v>
      </c>
      <c r="P8844" s="12" t="n">
        <v>5.6</v>
      </c>
      <c r="Q8844" s="26"/>
    </row>
    <row r="8845" ht="22.5" customHeight="1">
      <c r="A8845" s="32"/>
      <c r="B8845" s="34"/>
      <c r="C8845" s="13" t="n">
        <v>91545519</v>
      </c>
      <c r="D8845" s="13" t="s">
        <v>52</v>
      </c>
      <c r="E8845" s="14" t="s">
        <v>46</v>
      </c>
      <c r="F8845" s="13" t="s">
        <v>15</v>
      </c>
      <c r="G8845" s="21" t="n">
        <v>0.2</v>
      </c>
      <c r="H8845" s="13" t="n">
        <v>100</v>
      </c>
      <c r="I8845" s="21" t="n">
        <f>G8845*H8845*7</f>
        <v>140</v>
      </c>
      <c r="J8845" s="13" t="s">
        <v>126</v>
      </c>
      <c r="K8845" s="15" t="n">
        <v>279</v>
      </c>
      <c r="L8845" s="15" t="n">
        <v>6</v>
      </c>
      <c r="M8845" s="15" t="n">
        <v>1</v>
      </c>
      <c r="N8845" s="12" t="n">
        <v>0.033</v>
      </c>
      <c r="O8845" s="12" t="n">
        <v>0.2</v>
      </c>
      <c r="P8845" s="12" t="n">
        <v>0.2</v>
      </c>
      <c r="Q8845" s="23" t="n">
        <f>M8847/H8845</f>
        <v>0.5</v>
      </c>
    </row>
    <row r="8846" ht="22.5" customHeight="1">
      <c r="A8846" s="32"/>
      <c r="B8846" s="34"/>
      <c r="C8846" s="13"/>
      <c r="D8846" s="20"/>
      <c r="E8846" s="29"/>
      <c r="F8846" s="20"/>
      <c r="G8846" s="20"/>
      <c r="H8846" s="20"/>
      <c r="I8846" s="20"/>
      <c r="J8846" s="13" t="s">
        <v>127</v>
      </c>
      <c r="K8846" s="15" t="n">
        <v>17064</v>
      </c>
      <c r="L8846" s="15" t="n">
        <v>4244</v>
      </c>
      <c r="M8846" s="15" t="n">
        <v>50</v>
      </c>
      <c r="N8846" s="12" t="n">
        <v>0.002</v>
      </c>
      <c r="O8846" s="12" t="n">
        <v>0.2</v>
      </c>
      <c r="P8846" s="12" t="n">
        <v>9.98</v>
      </c>
      <c r="Q8846" s="26"/>
    </row>
    <row r="8847" ht="22.5" customHeight="1">
      <c r="A8847" s="32"/>
      <c r="B8847" s="34"/>
      <c r="C8847" s="13"/>
      <c r="D8847" s="20"/>
      <c r="E8847" s="29"/>
      <c r="F8847" s="20"/>
      <c r="G8847" s="20"/>
      <c r="H8847" s="20"/>
      <c r="I8847" s="20"/>
      <c r="J8847" s="13" t="s">
        <v>128</v>
      </c>
      <c r="K8847" s="15" t="n">
        <v>45582</v>
      </c>
      <c r="L8847" s="15" t="n">
        <v>12555</v>
      </c>
      <c r="M8847" s="15" t="n">
        <v>50</v>
      </c>
      <c r="N8847" s="12" t="n">
        <v>0.001</v>
      </c>
      <c r="O8847" s="12" t="n">
        <v>0.2</v>
      </c>
      <c r="P8847" s="12" t="n">
        <v>9.98</v>
      </c>
      <c r="Q8847" s="26"/>
    </row>
    <row r="8848" ht="22.5" customHeight="1">
      <c r="A8848" s="32"/>
      <c r="B8848" s="34"/>
      <c r="C8848" s="13" t="n">
        <v>91551388</v>
      </c>
      <c r="D8848" s="13" t="s">
        <v>53</v>
      </c>
      <c r="E8848" s="14" t="s">
        <v>54</v>
      </c>
      <c r="F8848" s="13" t="s">
        <v>12</v>
      </c>
      <c r="G8848" s="21" t="n">
        <v>0.5</v>
      </c>
      <c r="H8848" s="13" t="n">
        <v>50</v>
      </c>
      <c r="I8848" s="21" t="n">
        <f>G8848*H8848*7</f>
        <v>175</v>
      </c>
      <c r="J8848" s="13" t="s">
        <v>126</v>
      </c>
      <c r="K8848" s="15" t="n">
        <v>64</v>
      </c>
      <c r="L8848" s="15" t="n">
        <v>23</v>
      </c>
      <c r="M8848" s="15" t="n">
        <v>4</v>
      </c>
      <c r="N8848" s="12" t="n">
        <v>0.042</v>
      </c>
      <c r="O8848" s="12" t="n">
        <v>0.239</v>
      </c>
      <c r="P8848" s="12" t="n">
        <v>0.9548</v>
      </c>
      <c r="Q8848" s="23" t="n">
        <f>M8850/H8848</f>
        <v>0.76</v>
      </c>
    </row>
    <row r="8849" ht="22.5" customHeight="1">
      <c r="A8849" s="32"/>
      <c r="B8849" s="34"/>
      <c r="C8849" s="13"/>
      <c r="D8849" s="20"/>
      <c r="E8849" s="29"/>
      <c r="F8849" s="20"/>
      <c r="G8849" s="20"/>
      <c r="H8849" s="20"/>
      <c r="I8849" s="20"/>
      <c r="J8849" s="13" t="s">
        <v>127</v>
      </c>
      <c r="K8849" s="15" t="n">
        <v>1421</v>
      </c>
      <c r="L8849" s="15" t="n">
        <v>786</v>
      </c>
      <c r="M8849" s="15" t="n">
        <v>38</v>
      </c>
      <c r="N8849" s="12" t="n">
        <v>0.032</v>
      </c>
      <c r="O8849" s="12" t="n">
        <v>0.667</v>
      </c>
      <c r="P8849" s="12" t="n">
        <v>25.3564</v>
      </c>
      <c r="Q8849" s="26"/>
    </row>
    <row r="8850" ht="22.5" customHeight="1">
      <c r="A8850" s="32"/>
      <c r="B8850" s="34"/>
      <c r="C8850" s="13"/>
      <c r="D8850" s="20"/>
      <c r="E8850" s="29"/>
      <c r="F8850" s="20"/>
      <c r="G8850" s="20"/>
      <c r="H8850" s="20"/>
      <c r="I8850" s="20"/>
      <c r="J8850" s="13" t="s">
        <v>128</v>
      </c>
      <c r="K8850" s="15" t="n">
        <v>1768</v>
      </c>
      <c r="L8850" s="15" t="n">
        <v>966</v>
      </c>
      <c r="M8850" s="15" t="n">
        <v>38</v>
      </c>
      <c r="N8850" s="12" t="n">
        <v>0.03</v>
      </c>
      <c r="O8850" s="12" t="n">
        <v>0.769</v>
      </c>
      <c r="P8850" s="12" t="n">
        <v>29.2168</v>
      </c>
      <c r="Q8850" s="26"/>
    </row>
    <row r="8851" ht="22.5" customHeight="1">
      <c r="A8851" s="32"/>
      <c r="B8851" s="34"/>
      <c r="C8851" s="13" t="n">
        <v>91550293</v>
      </c>
      <c r="D8851" s="13" t="s">
        <v>55</v>
      </c>
      <c r="E8851" s="14" t="s">
        <v>56</v>
      </c>
      <c r="F8851" s="13" t="s">
        <v>15</v>
      </c>
      <c r="G8851" s="21" t="n">
        <v>0.35</v>
      </c>
      <c r="H8851" s="13" t="n">
        <v>66</v>
      </c>
      <c r="I8851" s="21" t="n">
        <f>G8851*H8851*7</f>
        <v>161.7</v>
      </c>
      <c r="J8851" s="13" t="s">
        <v>126</v>
      </c>
      <c r="K8851" s="15" t="n">
        <v>1735</v>
      </c>
      <c r="L8851" s="15" t="n">
        <v>147</v>
      </c>
      <c r="M8851" s="15" t="n">
        <v>1</v>
      </c>
      <c r="N8851" s="12" t="n">
        <v>0.002</v>
      </c>
      <c r="O8851" s="12" t="n">
        <v>0.35</v>
      </c>
      <c r="P8851" s="12" t="n">
        <v>0.35</v>
      </c>
      <c r="Q8851" s="23" t="n">
        <f>M8853/H8851</f>
        <v>1</v>
      </c>
    </row>
    <row r="8852" ht="22.5" customHeight="1">
      <c r="A8852" s="32"/>
      <c r="B8852" s="34"/>
      <c r="C8852" s="13"/>
      <c r="D8852" s="20"/>
      <c r="E8852" s="29"/>
      <c r="F8852" s="20"/>
      <c r="G8852" s="20"/>
      <c r="H8852" s="20"/>
      <c r="I8852" s="20"/>
      <c r="J8852" s="13" t="s">
        <v>127</v>
      </c>
      <c r="K8852" s="15" t="n">
        <v>26708</v>
      </c>
      <c r="L8852" s="15" t="n">
        <v>3748</v>
      </c>
      <c r="M8852" s="15" t="n">
        <v>14</v>
      </c>
      <c r="N8852" s="12" t="n">
        <v>0.001</v>
      </c>
      <c r="O8852" s="12" t="n">
        <v>0.35</v>
      </c>
      <c r="P8852" s="12" t="n">
        <v>4.9</v>
      </c>
      <c r="Q8852" s="26"/>
    </row>
    <row r="8853" ht="22.5" customHeight="1">
      <c r="A8853" s="32"/>
      <c r="B8853" s="34"/>
      <c r="C8853" s="13"/>
      <c r="D8853" s="20"/>
      <c r="E8853" s="29"/>
      <c r="F8853" s="20"/>
      <c r="G8853" s="20"/>
      <c r="H8853" s="20"/>
      <c r="I8853" s="20"/>
      <c r="J8853" s="13" t="s">
        <v>128</v>
      </c>
      <c r="K8853" s="15" t="n">
        <v>73955</v>
      </c>
      <c r="L8853" s="15" t="n">
        <v>12205</v>
      </c>
      <c r="M8853" s="15" t="n">
        <v>66</v>
      </c>
      <c r="N8853" s="12" t="n">
        <v>0.002</v>
      </c>
      <c r="O8853" s="12" t="n">
        <v>0.35</v>
      </c>
      <c r="P8853" s="12" t="n">
        <v>23.1</v>
      </c>
      <c r="Q8853" s="26"/>
    </row>
    <row r="8854" ht="22.5" customHeight="1">
      <c r="A8854" s="32"/>
      <c r="B8854" s="34"/>
      <c r="C8854" s="13" t="n">
        <v>91550294</v>
      </c>
      <c r="D8854" s="13" t="s">
        <v>96</v>
      </c>
      <c r="E8854" s="14" t="s">
        <v>54</v>
      </c>
      <c r="F8854" s="13" t="s">
        <v>15</v>
      </c>
      <c r="G8854" s="21" t="n">
        <v>0.8</v>
      </c>
      <c r="H8854" s="13" t="n">
        <v>30</v>
      </c>
      <c r="I8854" s="21" t="n">
        <f>G8854*H8854*7</f>
        <v>168</v>
      </c>
      <c r="J8854" s="13" t="s">
        <v>126</v>
      </c>
      <c r="K8854" s="15" t="n">
        <v>997</v>
      </c>
      <c r="L8854" s="15" t="n">
        <v>15</v>
      </c>
      <c r="M8854" s="15" t="n">
        <v>0</v>
      </c>
      <c r="N8854" s="12" t="n">
        <v>0</v>
      </c>
      <c r="O8854" s="12" t="n">
        <v>0</v>
      </c>
      <c r="P8854" s="12" t="n">
        <v>0</v>
      </c>
      <c r="Q8854" s="23" t="n">
        <f>M8856/H8854</f>
        <v>0.0666666666666667</v>
      </c>
    </row>
    <row r="8855" ht="22.5" customHeight="1">
      <c r="A8855" s="32"/>
      <c r="B8855" s="34"/>
      <c r="C8855" s="13"/>
      <c r="D8855" s="20"/>
      <c r="E8855" s="29"/>
      <c r="F8855" s="20"/>
      <c r="G8855" s="20"/>
      <c r="H8855" s="20"/>
      <c r="I8855" s="20"/>
      <c r="J8855" s="13" t="s">
        <v>127</v>
      </c>
      <c r="K8855" s="15" t="n">
        <v>7197</v>
      </c>
      <c r="L8855" s="15" t="n">
        <v>111</v>
      </c>
      <c r="M8855" s="15" t="n">
        <v>1</v>
      </c>
      <c r="N8855" s="12" t="n">
        <v>0.007</v>
      </c>
      <c r="O8855" s="12" t="n">
        <v>0.8</v>
      </c>
      <c r="P8855" s="12" t="n">
        <v>0.8</v>
      </c>
      <c r="Q8855" s="26"/>
    </row>
    <row r="8856" ht="22.5" customHeight="1">
      <c r="A8856" s="32"/>
      <c r="B8856" s="34"/>
      <c r="C8856" s="13"/>
      <c r="D8856" s="20"/>
      <c r="E8856" s="29"/>
      <c r="F8856" s="20"/>
      <c r="G8856" s="20"/>
      <c r="H8856" s="20"/>
      <c r="I8856" s="20"/>
      <c r="J8856" s="13" t="s">
        <v>128</v>
      </c>
      <c r="K8856" s="15" t="n">
        <v>14571</v>
      </c>
      <c r="L8856" s="15" t="n">
        <v>234</v>
      </c>
      <c r="M8856" s="15" t="n">
        <v>2</v>
      </c>
      <c r="N8856" s="12" t="n">
        <v>0.007</v>
      </c>
      <c r="O8856" s="12" t="n">
        <v>0.8</v>
      </c>
      <c r="P8856" s="12" t="n">
        <v>1.6</v>
      </c>
      <c r="Q8856" s="26"/>
    </row>
    <row r="8857" ht="22.5" customHeight="1">
      <c r="A8857" s="32"/>
      <c r="B8857" s="34"/>
      <c r="C8857" s="13" t="n">
        <v>9333145</v>
      </c>
      <c r="D8857" s="13" t="s">
        <v>57</v>
      </c>
      <c r="E8857" s="14" t="s">
        <v>14</v>
      </c>
      <c r="F8857" s="13" t="s">
        <v>26</v>
      </c>
      <c r="G8857" s="21" t="n">
        <v>0.38</v>
      </c>
      <c r="H8857" s="13" t="n">
        <v>200</v>
      </c>
      <c r="I8857" s="21" t="n">
        <f>G8857*H8857*7</f>
        <v>532</v>
      </c>
      <c r="J8857" s="13" t="s">
        <v>126</v>
      </c>
      <c r="K8857" s="15" t="s">
        <v>139</v>
      </c>
      <c r="L8857" s="15"/>
      <c r="M8857" s="15"/>
      <c r="N8857" s="12"/>
      <c r="O8857" s="12"/>
      <c r="P8857" s="12"/>
      <c r="Q8857" s="23" t="n">
        <f>M8859/H8857</f>
        <v>0.265</v>
      </c>
    </row>
    <row r="8858" ht="22.5" customHeight="1">
      <c r="A8858" s="32"/>
      <c r="B8858" s="34"/>
      <c r="C8858" s="13"/>
      <c r="D8858" s="20"/>
      <c r="E8858" s="29"/>
      <c r="F8858" s="20"/>
      <c r="G8858" s="20"/>
      <c r="H8858" s="20"/>
      <c r="I8858" s="20"/>
      <c r="J8858" s="13" t="s">
        <v>127</v>
      </c>
      <c r="K8858" s="15" t="n">
        <v>380915</v>
      </c>
      <c r="L8858" s="15" t="n">
        <v>5061</v>
      </c>
      <c r="M8858" s="15" t="n">
        <v>32</v>
      </c>
      <c r="N8858" s="12" t="n">
        <v>0</v>
      </c>
      <c r="O8858" s="12" t="n">
        <v>0.72</v>
      </c>
      <c r="P8858" s="12" t="n">
        <v>23.16</v>
      </c>
      <c r="Q8858" s="26"/>
      <c r="R8858" s="4" t="s">
        <v>219</v>
      </c>
    </row>
    <row r="8859" ht="22.5" customHeight="1">
      <c r="A8859" s="32"/>
      <c r="B8859" s="34"/>
      <c r="C8859" s="13"/>
      <c r="D8859" s="20"/>
      <c r="E8859" s="29"/>
      <c r="F8859" s="20"/>
      <c r="G8859" s="20"/>
      <c r="H8859" s="20"/>
      <c r="I8859" s="20"/>
      <c r="J8859" s="13" t="s">
        <v>128</v>
      </c>
      <c r="K8859" s="15" t="n">
        <v>439769</v>
      </c>
      <c r="L8859" s="15" t="n">
        <v>6027</v>
      </c>
      <c r="M8859" s="15" t="n">
        <v>53</v>
      </c>
      <c r="N8859" s="12" t="n">
        <v>0</v>
      </c>
      <c r="O8859" s="12" t="n">
        <v>0.51</v>
      </c>
      <c r="P8859" s="12" t="n">
        <v>27.28</v>
      </c>
      <c r="Q8859" s="26"/>
    </row>
    <row r="8860" ht="22.5" customHeight="1">
      <c r="A8860" s="32"/>
      <c r="B8860" s="34"/>
      <c r="C8860" s="13" t="n">
        <v>91555309</v>
      </c>
      <c r="D8860" s="13" t="s">
        <v>52</v>
      </c>
      <c r="E8860" s="14" t="s">
        <v>36</v>
      </c>
      <c r="F8860" s="13" t="s">
        <v>15</v>
      </c>
      <c r="G8860" s="21" t="n">
        <v>1</v>
      </c>
      <c r="H8860" s="13" t="n">
        <v>50</v>
      </c>
      <c r="I8860" s="21" t="n">
        <f>G8860*H8860*7</f>
        <v>350</v>
      </c>
      <c r="J8860" s="13" t="s">
        <v>126</v>
      </c>
      <c r="K8860" s="15" t="n">
        <v>506</v>
      </c>
      <c r="L8860" s="15" t="n">
        <v>19</v>
      </c>
      <c r="M8860" s="15" t="n">
        <v>1</v>
      </c>
      <c r="N8860" s="12" t="n">
        <v>0.011</v>
      </c>
      <c r="O8860" s="12" t="n">
        <v>0.2</v>
      </c>
      <c r="P8860" s="12" t="n">
        <v>0.2</v>
      </c>
      <c r="Q8860" s="23" t="n">
        <f>M8862/H8860</f>
        <v>1.7</v>
      </c>
    </row>
    <row r="8861" ht="22.5" customHeight="1">
      <c r="A8861" s="32"/>
      <c r="B8861" s="34"/>
      <c r="C8861" s="13"/>
      <c r="D8861" s="20"/>
      <c r="E8861" s="29"/>
      <c r="F8861" s="20"/>
      <c r="G8861" s="20"/>
      <c r="H8861" s="20"/>
      <c r="I8861" s="20"/>
      <c r="J8861" s="13" t="s">
        <v>127</v>
      </c>
      <c r="K8861" s="15" t="n">
        <v>11316</v>
      </c>
      <c r="L8861" s="15" t="n">
        <v>3164</v>
      </c>
      <c r="M8861" s="15" t="n">
        <v>80</v>
      </c>
      <c r="N8861" s="12" t="n">
        <v>0.005</v>
      </c>
      <c r="O8861" s="12" t="n">
        <v>0.2</v>
      </c>
      <c r="P8861" s="12" t="n">
        <v>16</v>
      </c>
      <c r="Q8861" s="26"/>
    </row>
    <row r="8862" ht="22.5" customHeight="1">
      <c r="A8862" s="32"/>
      <c r="B8862" s="34"/>
      <c r="C8862" s="13"/>
      <c r="D8862" s="20"/>
      <c r="E8862" s="29"/>
      <c r="F8862" s="20"/>
      <c r="G8862" s="20"/>
      <c r="H8862" s="20"/>
      <c r="I8862" s="20"/>
      <c r="J8862" s="13" t="s">
        <v>128</v>
      </c>
      <c r="K8862" s="15" t="n">
        <v>11551</v>
      </c>
      <c r="L8862" s="15" t="n">
        <v>3242</v>
      </c>
      <c r="M8862" s="15" t="n">
        <v>85</v>
      </c>
      <c r="N8862" s="12" t="n">
        <v>0.005</v>
      </c>
      <c r="O8862" s="12" t="n">
        <v>0.2</v>
      </c>
      <c r="P8862" s="12" t="n">
        <v>17</v>
      </c>
      <c r="Q8862" s="26"/>
    </row>
    <row r="8863" ht="22.5" customHeight="1">
      <c r="A8863" s="32"/>
      <c r="B8863" s="34"/>
      <c r="C8863" s="13" t="n">
        <v>91554853</v>
      </c>
      <c r="D8863" s="13" t="s">
        <v>52</v>
      </c>
      <c r="E8863" s="14" t="s">
        <v>36</v>
      </c>
      <c r="F8863" s="13" t="s">
        <v>21</v>
      </c>
      <c r="G8863" s="21" t="n">
        <v>0.1</v>
      </c>
      <c r="H8863" s="13" t="n">
        <v>200</v>
      </c>
      <c r="I8863" s="21" t="n">
        <f>G8863*H8863*7</f>
        <v>140</v>
      </c>
      <c r="J8863" s="13" t="s">
        <v>126</v>
      </c>
      <c r="K8863" s="17" t="n">
        <v>0</v>
      </c>
      <c r="L8863" s="15" t="n">
        <v>0</v>
      </c>
      <c r="M8863" s="17" t="n">
        <v>0</v>
      </c>
      <c r="N8863" s="12" t="n">
        <v>0</v>
      </c>
      <c r="O8863" s="12" t="n">
        <v>0</v>
      </c>
      <c r="P8863" s="12" t="n">
        <v>0</v>
      </c>
      <c r="Q8863" s="23" t="n">
        <f>M8865/H8863</f>
        <v>0.04</v>
      </c>
    </row>
    <row r="8864" ht="22.5" customHeight="1">
      <c r="A8864" s="32"/>
      <c r="B8864" s="34"/>
      <c r="C8864" s="13"/>
      <c r="D8864" s="20"/>
      <c r="E8864" s="29"/>
      <c r="F8864" s="20"/>
      <c r="G8864" s="20"/>
      <c r="H8864" s="20"/>
      <c r="I8864" s="20"/>
      <c r="J8864" s="13" t="s">
        <v>127</v>
      </c>
      <c r="K8864" s="15" t="n">
        <v>25019</v>
      </c>
      <c r="L8864" s="15" t="n">
        <v>4228</v>
      </c>
      <c r="M8864" s="15" t="n">
        <v>2</v>
      </c>
      <c r="N8864" s="12" t="n">
        <v>0</v>
      </c>
      <c r="O8864" s="12" t="n">
        <v>0.3</v>
      </c>
      <c r="P8864" s="12" t="n">
        <v>0.6</v>
      </c>
      <c r="Q8864" s="26"/>
    </row>
    <row r="8865" ht="22.5" customHeight="1">
      <c r="A8865" s="32"/>
      <c r="B8865" s="34"/>
      <c r="C8865" s="13"/>
      <c r="D8865" s="20"/>
      <c r="E8865" s="29"/>
      <c r="F8865" s="20"/>
      <c r="G8865" s="20"/>
      <c r="H8865" s="20"/>
      <c r="I8865" s="20"/>
      <c r="J8865" s="13" t="s">
        <v>128</v>
      </c>
      <c r="K8865" s="15" t="n">
        <v>63622</v>
      </c>
      <c r="L8865" s="15" t="n">
        <v>10758</v>
      </c>
      <c r="M8865" s="15" t="n">
        <v>8</v>
      </c>
      <c r="N8865" s="12" t="n">
        <v>0</v>
      </c>
      <c r="O8865" s="12" t="n">
        <v>0.3</v>
      </c>
      <c r="P8865" s="12" t="n">
        <v>2.4</v>
      </c>
      <c r="Q8865" s="26"/>
    </row>
    <row r="8866" ht="22.5" customHeight="1">
      <c r="A8866" s="32"/>
      <c r="B8866" s="76" t="s">
        <v>137</v>
      </c>
      <c r="C8866" s="13" t="n">
        <v>91399439</v>
      </c>
      <c r="D8866" s="13" t="s">
        <v>69</v>
      </c>
      <c r="E8866" s="14" t="s">
        <v>42</v>
      </c>
      <c r="F8866" s="13" t="s">
        <v>15</v>
      </c>
      <c r="G8866" s="21" t="n">
        <v>0.1</v>
      </c>
      <c r="H8866" s="13" t="n">
        <v>200</v>
      </c>
      <c r="I8866" s="21" t="n">
        <f>G8866*H8866*7</f>
        <v>140</v>
      </c>
      <c r="J8866" s="13" t="s">
        <v>126</v>
      </c>
      <c r="K8866" s="17" t="n">
        <v>2602</v>
      </c>
      <c r="L8866" s="15" t="n">
        <v>122</v>
      </c>
      <c r="M8866" s="17" t="n">
        <v>1</v>
      </c>
      <c r="N8866" s="12" t="n">
        <v>0.001</v>
      </c>
      <c r="O8866" s="12" t="n">
        <v>0.1</v>
      </c>
      <c r="P8866" s="12" t="n">
        <v>0.1</v>
      </c>
      <c r="Q8866" s="23" t="n">
        <f>M8868/H8866</f>
        <v>0.125</v>
      </c>
    </row>
    <row r="8867" ht="22.5" customHeight="1">
      <c r="A8867" s="32"/>
      <c r="B8867" s="34"/>
      <c r="C8867" s="13"/>
      <c r="D8867" s="20"/>
      <c r="E8867" s="29"/>
      <c r="F8867" s="20"/>
      <c r="G8867" s="20"/>
      <c r="H8867" s="20"/>
      <c r="I8867" s="20"/>
      <c r="J8867" s="13" t="s">
        <v>127</v>
      </c>
      <c r="K8867" s="17" t="n">
        <v>83263</v>
      </c>
      <c r="L8867" s="15" t="n">
        <v>7214</v>
      </c>
      <c r="M8867" s="17" t="n">
        <v>21</v>
      </c>
      <c r="N8867" s="12" t="n">
        <v>0</v>
      </c>
      <c r="O8867" s="12" t="n">
        <v>0.1</v>
      </c>
      <c r="P8867" s="12" t="n">
        <v>2.1</v>
      </c>
      <c r="Q8867" s="26"/>
    </row>
    <row r="8868" ht="22.5" customHeight="1">
      <c r="A8868" s="32"/>
      <c r="B8868" s="34"/>
      <c r="C8868" s="13"/>
      <c r="D8868" s="20"/>
      <c r="E8868" s="29"/>
      <c r="F8868" s="20"/>
      <c r="G8868" s="20"/>
      <c r="H8868" s="20"/>
      <c r="I8868" s="20"/>
      <c r="J8868" s="13" t="s">
        <v>128</v>
      </c>
      <c r="K8868" s="17" t="n">
        <v>192437</v>
      </c>
      <c r="L8868" s="15" t="n">
        <v>13511</v>
      </c>
      <c r="M8868" s="11" t="n">
        <v>25</v>
      </c>
      <c r="N8868" s="12" t="n">
        <v>0</v>
      </c>
      <c r="O8868" s="12" t="n">
        <v>0.1</v>
      </c>
      <c r="P8868" s="12" t="n">
        <v>2.5</v>
      </c>
      <c r="Q8868" s="26"/>
    </row>
    <row r="8869" ht="22.5" customHeight="1">
      <c r="A8869" s="32"/>
      <c r="B8869" s="34"/>
      <c r="C8869" s="13" t="n">
        <v>91399437</v>
      </c>
      <c r="D8869" s="13" t="s">
        <v>70</v>
      </c>
      <c r="E8869" s="14" t="s">
        <v>71</v>
      </c>
      <c r="F8869" s="13" t="s">
        <v>15</v>
      </c>
      <c r="G8869" s="21" t="n">
        <v>0.15</v>
      </c>
      <c r="H8869" s="13" t="n">
        <v>50</v>
      </c>
      <c r="I8869" s="21" t="n">
        <f>G8869*H8869*7</f>
        <v>52.5</v>
      </c>
      <c r="J8869" s="13" t="s">
        <v>126</v>
      </c>
      <c r="K8869" s="17" t="n">
        <v>224</v>
      </c>
      <c r="L8869" s="15" t="n">
        <v>46</v>
      </c>
      <c r="M8869" s="17" t="n">
        <v>2</v>
      </c>
      <c r="N8869" s="12" t="n">
        <v>0.007</v>
      </c>
      <c r="O8869" s="12" t="n">
        <v>0.15</v>
      </c>
      <c r="P8869" s="12" t="n">
        <v>0.3</v>
      </c>
      <c r="Q8869" s="23" t="n">
        <f>M8871/H8869</f>
        <v>1</v>
      </c>
    </row>
    <row r="8870" ht="22.5" customHeight="1">
      <c r="A8870" s="32"/>
      <c r="B8870" s="34"/>
      <c r="C8870" s="13"/>
      <c r="D8870" s="20"/>
      <c r="E8870" s="29"/>
      <c r="F8870" s="20"/>
      <c r="G8870" s="20"/>
      <c r="H8870" s="20"/>
      <c r="I8870" s="20"/>
      <c r="J8870" s="13" t="s">
        <v>127</v>
      </c>
      <c r="K8870" s="17" t="n">
        <v>7222</v>
      </c>
      <c r="L8870" s="15" t="n">
        <v>3022</v>
      </c>
      <c r="M8870" s="15" t="n">
        <v>50</v>
      </c>
      <c r="N8870" s="12" t="n">
        <v>0.002</v>
      </c>
      <c r="O8870" s="12" t="n">
        <v>0.15</v>
      </c>
      <c r="P8870" s="12" t="n">
        <v>7.5</v>
      </c>
      <c r="Q8870" s="26"/>
    </row>
    <row r="8871" ht="22.5" customHeight="1">
      <c r="A8871" s="32"/>
      <c r="B8871" s="34"/>
      <c r="C8871" s="13"/>
      <c r="D8871" s="20"/>
      <c r="E8871" s="29"/>
      <c r="F8871" s="20"/>
      <c r="G8871" s="20"/>
      <c r="H8871" s="20"/>
      <c r="I8871" s="20"/>
      <c r="J8871" s="13" t="s">
        <v>128</v>
      </c>
      <c r="K8871" s="17" t="n">
        <v>16277</v>
      </c>
      <c r="L8871" s="15" t="n">
        <v>5832</v>
      </c>
      <c r="M8871" s="15" t="n">
        <v>50</v>
      </c>
      <c r="N8871" s="12" t="n">
        <v>0.001</v>
      </c>
      <c r="O8871" s="12" t="n">
        <v>0.15</v>
      </c>
      <c r="P8871" s="12" t="n">
        <v>7.5</v>
      </c>
      <c r="Q8871" s="26"/>
    </row>
    <row r="8872" ht="22.5" customHeight="1">
      <c r="A8872" s="32"/>
      <c r="B8872" s="34"/>
      <c r="C8872" s="13" t="n">
        <v>5556054</v>
      </c>
      <c r="D8872" s="13" t="s">
        <v>72</v>
      </c>
      <c r="E8872" s="14" t="s">
        <v>36</v>
      </c>
      <c r="F8872" s="13" t="s">
        <v>15</v>
      </c>
      <c r="G8872" s="21" t="n">
        <v>0.8</v>
      </c>
      <c r="H8872" s="13" t="n">
        <v>100</v>
      </c>
      <c r="I8872" s="21" t="n">
        <f>G8872*H8872*7</f>
        <v>560</v>
      </c>
      <c r="J8872" s="13" t="s">
        <v>126</v>
      </c>
      <c r="K8872" s="17" t="n">
        <v>1143</v>
      </c>
      <c r="L8872" s="15" t="n">
        <v>33</v>
      </c>
      <c r="M8872" s="17" t="n">
        <v>0</v>
      </c>
      <c r="N8872" s="12" t="n">
        <v>0</v>
      </c>
      <c r="O8872" s="12" t="n">
        <v>0</v>
      </c>
      <c r="P8872" s="12" t="n">
        <v>0</v>
      </c>
      <c r="Q8872" s="23" t="n">
        <f>M8874/H8872</f>
        <v>0.03</v>
      </c>
    </row>
    <row r="8873" ht="22.5" customHeight="1">
      <c r="A8873" s="32"/>
      <c r="B8873" s="34"/>
      <c r="C8873" s="13"/>
      <c r="D8873" s="20"/>
      <c r="E8873" s="29"/>
      <c r="F8873" s="20"/>
      <c r="G8873" s="20"/>
      <c r="H8873" s="20"/>
      <c r="I8873" s="20"/>
      <c r="J8873" s="13" t="s">
        <v>127</v>
      </c>
      <c r="K8873" s="17" t="n">
        <v>11276</v>
      </c>
      <c r="L8873" s="15" t="n">
        <v>426</v>
      </c>
      <c r="M8873" s="17" t="n">
        <v>2</v>
      </c>
      <c r="N8873" s="12" t="n">
        <v>0.004</v>
      </c>
      <c r="O8873" s="12" t="n">
        <v>0.75</v>
      </c>
      <c r="P8873" s="12" t="n">
        <v>1.5</v>
      </c>
      <c r="Q8873" s="26"/>
    </row>
    <row r="8874" ht="22.5" customHeight="1">
      <c r="A8874" s="32"/>
      <c r="B8874" s="34"/>
      <c r="C8874" s="13"/>
      <c r="D8874" s="20"/>
      <c r="E8874" s="29"/>
      <c r="F8874" s="20"/>
      <c r="G8874" s="20"/>
      <c r="H8874" s="20"/>
      <c r="I8874" s="20"/>
      <c r="J8874" s="13" t="s">
        <v>128</v>
      </c>
      <c r="K8874" s="17" t="n">
        <v>28514</v>
      </c>
      <c r="L8874" s="15" t="n">
        <v>1012</v>
      </c>
      <c r="M8874" s="17" t="n">
        <v>3</v>
      </c>
      <c r="N8874" s="12" t="n">
        <v>0.002</v>
      </c>
      <c r="O8874" s="12" t="n">
        <v>0.75</v>
      </c>
      <c r="P8874" s="12" t="n">
        <v>2.25</v>
      </c>
      <c r="Q8874" s="26"/>
    </row>
    <row r="8875" ht="22.5" customHeight="1">
      <c r="A8875" s="32"/>
      <c r="B8875" s="34"/>
      <c r="C8875" s="13" t="n">
        <v>8628042</v>
      </c>
      <c r="D8875" s="13" t="s">
        <v>28</v>
      </c>
      <c r="E8875" s="14" t="s">
        <v>14</v>
      </c>
      <c r="F8875" s="13" t="s">
        <v>26</v>
      </c>
      <c r="G8875" s="21" t="n">
        <v>0.48</v>
      </c>
      <c r="H8875" s="13" t="n">
        <v>500</v>
      </c>
      <c r="I8875" s="21" t="n">
        <f>G8875*H8875*7</f>
        <v>1680</v>
      </c>
      <c r="J8875" s="13" t="s">
        <v>126</v>
      </c>
      <c r="K8875" s="17" t="n">
        <v>0</v>
      </c>
      <c r="L8875" s="15" t="n">
        <v>0</v>
      </c>
      <c r="M8875" s="17" t="n">
        <v>1</v>
      </c>
      <c r="N8875" s="12" t="n">
        <v>0</v>
      </c>
      <c r="O8875" s="12" t="n">
        <v>0</v>
      </c>
      <c r="P8875" s="12" t="n">
        <v>0</v>
      </c>
      <c r="Q8875" s="23" t="n">
        <f>M8877/H8875</f>
        <v>1.028</v>
      </c>
    </row>
    <row r="8876" ht="22.5" customHeight="1">
      <c r="A8876" s="32"/>
      <c r="B8876" s="34"/>
      <c r="C8876" s="13"/>
      <c r="D8876" s="20"/>
      <c r="E8876" s="29"/>
      <c r="F8876" s="20"/>
      <c r="G8876" s="20"/>
      <c r="H8876" s="20"/>
      <c r="I8876" s="20"/>
      <c r="J8876" s="13" t="s">
        <v>127</v>
      </c>
      <c r="K8876" s="17" t="n">
        <v>11472</v>
      </c>
      <c r="L8876" s="15" t="n">
        <v>5897</v>
      </c>
      <c r="M8876" s="17" t="n">
        <v>142</v>
      </c>
      <c r="N8876" s="12" t="n">
        <v>0.01</v>
      </c>
      <c r="O8876" s="12" t="n">
        <v>0.38</v>
      </c>
      <c r="P8876" s="12" t="n">
        <v>54.21</v>
      </c>
      <c r="Q8876" s="26"/>
    </row>
    <row r="8877" ht="22.5" customHeight="1">
      <c r="A8877" s="32"/>
      <c r="B8877" s="34"/>
      <c r="C8877" s="13"/>
      <c r="D8877" s="20"/>
      <c r="E8877" s="29"/>
      <c r="F8877" s="20"/>
      <c r="G8877" s="20"/>
      <c r="H8877" s="20"/>
      <c r="I8877" s="20"/>
      <c r="J8877" s="13" t="s">
        <v>128</v>
      </c>
      <c r="K8877" s="17" t="n">
        <v>66575</v>
      </c>
      <c r="L8877" s="15" t="n">
        <v>18421</v>
      </c>
      <c r="M8877" s="11" t="n">
        <v>514</v>
      </c>
      <c r="N8877" s="12" t="n">
        <v>0.01</v>
      </c>
      <c r="O8877" s="12" t="n">
        <v>0.27</v>
      </c>
      <c r="P8877" s="12" t="n">
        <v>142.76</v>
      </c>
      <c r="Q8877" s="26"/>
    </row>
    <row r="8878" ht="22.5" customHeight="1">
      <c r="A8878" s="32"/>
      <c r="B8878" s="34"/>
      <c r="C8878" s="13" t="n">
        <v>9297014</v>
      </c>
      <c r="D8878" s="13" t="s">
        <v>13</v>
      </c>
      <c r="E8878" s="14" t="s">
        <v>14</v>
      </c>
      <c r="F8878" s="13" t="s">
        <v>26</v>
      </c>
      <c r="G8878" s="21" t="n">
        <v>0.19</v>
      </c>
      <c r="H8878" s="13" t="n">
        <v>300</v>
      </c>
      <c r="I8878" s="21" t="n">
        <f>G8878*H8878*7</f>
        <v>399</v>
      </c>
      <c r="J8878" s="13" t="s">
        <v>126</v>
      </c>
      <c r="K8878" s="17" t="n">
        <v>2277</v>
      </c>
      <c r="L8878" s="15" t="n">
        <v>119</v>
      </c>
      <c r="M8878" s="17" t="n">
        <v>9</v>
      </c>
      <c r="N8878" s="12" t="n">
        <v>0.02</v>
      </c>
      <c r="O8878" s="12" t="n">
        <v>0.22</v>
      </c>
      <c r="P8878" s="12" t="n">
        <v>1.96</v>
      </c>
      <c r="Q8878" s="23" t="n">
        <f>M8880/H8878</f>
        <v>0.986666666666667</v>
      </c>
    </row>
    <row r="8879" ht="22.5" customHeight="1">
      <c r="A8879" s="32"/>
      <c r="B8879" s="34"/>
      <c r="C8879" s="13"/>
      <c r="D8879" s="20"/>
      <c r="E8879" s="29"/>
      <c r="F8879" s="20"/>
      <c r="G8879" s="20"/>
      <c r="H8879" s="20"/>
      <c r="I8879" s="20"/>
      <c r="J8879" s="13" t="s">
        <v>127</v>
      </c>
      <c r="K8879" s="17" t="n">
        <v>19481</v>
      </c>
      <c r="L8879" s="15" t="n">
        <v>1486</v>
      </c>
      <c r="M8879" s="11" t="n">
        <v>145</v>
      </c>
      <c r="N8879" s="12" t="n">
        <v>0.02</v>
      </c>
      <c r="O8879" s="12" t="n">
        <v>0.18</v>
      </c>
      <c r="P8879" s="12" t="n">
        <v>25.91</v>
      </c>
      <c r="Q8879" s="26"/>
    </row>
    <row r="8880" ht="22.5" customHeight="1">
      <c r="A8880" s="32"/>
      <c r="B8880" s="34"/>
      <c r="C8880" s="13"/>
      <c r="D8880" s="20"/>
      <c r="E8880" s="29"/>
      <c r="F8880" s="20"/>
      <c r="G8880" s="20"/>
      <c r="H8880" s="20"/>
      <c r="I8880" s="20"/>
      <c r="J8880" s="13" t="s">
        <v>128</v>
      </c>
      <c r="K8880" s="17" t="n">
        <v>38238</v>
      </c>
      <c r="L8880" s="15" t="n">
        <v>3733</v>
      </c>
      <c r="M8880" s="11" t="n">
        <v>296</v>
      </c>
      <c r="N8880" s="12" t="n">
        <v>0.01</v>
      </c>
      <c r="O8880" s="12" t="n">
        <v>0.18</v>
      </c>
      <c r="P8880" s="12" t="n">
        <v>52.37</v>
      </c>
      <c r="Q8880" s="26"/>
    </row>
    <row r="8881" ht="22.5" customHeight="1">
      <c r="A8881" s="32"/>
      <c r="B8881" s="34"/>
      <c r="C8881" s="13" t="n">
        <v>7815836</v>
      </c>
      <c r="D8881" s="13" t="s">
        <v>73</v>
      </c>
      <c r="E8881" s="14" t="s">
        <v>36</v>
      </c>
      <c r="F8881" s="13" t="s">
        <v>15</v>
      </c>
      <c r="G8881" s="21" t="n">
        <v>0.08</v>
      </c>
      <c r="H8881" s="13" t="n">
        <v>12000</v>
      </c>
      <c r="I8881" s="21" t="n">
        <f>G8881*H8881*7</f>
        <v>6720</v>
      </c>
      <c r="J8881" s="13" t="s">
        <v>126</v>
      </c>
      <c r="K8881" s="17" t="n">
        <v>18003</v>
      </c>
      <c r="L8881" s="15" t="n">
        <v>3748</v>
      </c>
      <c r="M8881" s="17" t="n">
        <v>89</v>
      </c>
      <c r="N8881" s="12" t="n">
        <v>0.003</v>
      </c>
      <c r="O8881" s="12" t="n">
        <v>0.114</v>
      </c>
      <c r="P8881" s="12" t="n">
        <v>10.17</v>
      </c>
      <c r="Q8881" s="23" t="n">
        <f>M8883/H8881</f>
        <v>0.218083333333333</v>
      </c>
    </row>
    <row r="8882" ht="22.5" customHeight="1">
      <c r="A8882" s="32"/>
      <c r="B8882" s="34"/>
      <c r="C8882" s="13"/>
      <c r="D8882" s="20"/>
      <c r="E8882" s="29"/>
      <c r="F8882" s="20"/>
      <c r="G8882" s="20"/>
      <c r="H8882" s="20"/>
      <c r="I8882" s="20"/>
      <c r="J8882" s="13" t="s">
        <v>127</v>
      </c>
      <c r="K8882" s="17" t="n">
        <v>181251</v>
      </c>
      <c r="L8882" s="15" t="n">
        <v>40204</v>
      </c>
      <c r="M8882" s="17" t="n">
        <v>920</v>
      </c>
      <c r="N8882" s="12" t="n">
        <v>0.003</v>
      </c>
      <c r="O8882" s="12" t="n">
        <v>0.114</v>
      </c>
      <c r="P8882" s="12" t="n">
        <v>105.13</v>
      </c>
      <c r="Q8882" s="26"/>
    </row>
    <row r="8883" ht="22.5" customHeight="1">
      <c r="A8883" s="32"/>
      <c r="B8883" s="34"/>
      <c r="C8883" s="13"/>
      <c r="D8883" s="20"/>
      <c r="E8883" s="29"/>
      <c r="F8883" s="20"/>
      <c r="G8883" s="20"/>
      <c r="H8883" s="20"/>
      <c r="I8883" s="20"/>
      <c r="J8883" s="13" t="s">
        <v>128</v>
      </c>
      <c r="K8883" s="17" t="n">
        <v>477215</v>
      </c>
      <c r="L8883" s="15" t="n">
        <v>102435</v>
      </c>
      <c r="M8883" s="17" t="n">
        <v>2617</v>
      </c>
      <c r="N8883" s="12" t="n">
        <v>0.003</v>
      </c>
      <c r="O8883" s="12" t="n">
        <v>0.115</v>
      </c>
      <c r="P8883" s="12" t="n">
        <v>301.68</v>
      </c>
      <c r="Q8883" s="26"/>
    </row>
    <row r="8884" ht="22.5" customHeight="1">
      <c r="A8884" s="32"/>
      <c r="B8884" s="34"/>
      <c r="C8884" s="13" t="n">
        <v>9751142</v>
      </c>
      <c r="D8884" s="13" t="s">
        <v>101</v>
      </c>
      <c r="E8884" s="14" t="s">
        <v>11</v>
      </c>
      <c r="F8884" s="13" t="s">
        <v>30</v>
      </c>
      <c r="G8884" s="21" t="n">
        <v>0.3</v>
      </c>
      <c r="H8884" s="13" t="n">
        <v>170</v>
      </c>
      <c r="I8884" s="21" t="n">
        <f>G8884*H8884*7</f>
        <v>357</v>
      </c>
      <c r="J8884" s="13" t="s">
        <v>126</v>
      </c>
      <c r="K8884" s="17" t="n">
        <v>657</v>
      </c>
      <c r="L8884" s="15" t="n">
        <v>115</v>
      </c>
      <c r="M8884" s="17" t="n">
        <v>2</v>
      </c>
      <c r="N8884" s="12" t="n">
        <v>0</v>
      </c>
      <c r="O8884" s="12" t="n">
        <v>0.21</v>
      </c>
      <c r="P8884" s="12" t="n">
        <v>0.43</v>
      </c>
      <c r="Q8884" s="23" t="n">
        <f>M8886/H8884</f>
        <v>0.0117647058823529</v>
      </c>
    </row>
    <row r="8885" ht="22.5" customHeight="1">
      <c r="A8885" s="32"/>
      <c r="B8885" s="34"/>
      <c r="C8885" s="13"/>
      <c r="D8885" s="20"/>
      <c r="E8885" s="29"/>
      <c r="F8885" s="20"/>
      <c r="G8885" s="20"/>
      <c r="H8885" s="20"/>
      <c r="I8885" s="20"/>
      <c r="J8885" s="13" t="s">
        <v>127</v>
      </c>
      <c r="K8885" s="17" t="n">
        <v>1911</v>
      </c>
      <c r="L8885" s="15" t="n">
        <v>361</v>
      </c>
      <c r="M8885" s="17" t="n">
        <v>2</v>
      </c>
      <c r="N8885" s="12" t="n">
        <v>0</v>
      </c>
      <c r="O8885" s="12" t="n">
        <v>0.77</v>
      </c>
      <c r="P8885" s="12" t="n">
        <v>1.55</v>
      </c>
      <c r="Q8885" s="26"/>
    </row>
    <row r="8886" ht="22.5" customHeight="1">
      <c r="A8886" s="32"/>
      <c r="B8886" s="34"/>
      <c r="C8886" s="13"/>
      <c r="D8886" s="20"/>
      <c r="E8886" s="29"/>
      <c r="F8886" s="20"/>
      <c r="G8886" s="20"/>
      <c r="H8886" s="20"/>
      <c r="I8886" s="20"/>
      <c r="J8886" s="13" t="s">
        <v>128</v>
      </c>
      <c r="K8886" s="17" t="n">
        <v>5412</v>
      </c>
      <c r="L8886" s="15" t="n">
        <v>754</v>
      </c>
      <c r="M8886" s="17" t="n">
        <v>2</v>
      </c>
      <c r="N8886" s="12" t="n">
        <v>0.01</v>
      </c>
      <c r="O8886" s="12" t="n">
        <v>2.13</v>
      </c>
      <c r="P8886" s="12" t="n">
        <v>4.26</v>
      </c>
      <c r="Q8886" s="26"/>
    </row>
    <row r="8887" ht="22.5" customHeight="1">
      <c r="A8887" s="32"/>
      <c r="B8887" s="34"/>
      <c r="C8887" s="13" t="n">
        <v>8312006</v>
      </c>
      <c r="D8887" s="13" t="s">
        <v>92</v>
      </c>
      <c r="E8887" s="14" t="s">
        <v>14</v>
      </c>
      <c r="F8887" s="13" t="s">
        <v>15</v>
      </c>
      <c r="G8887" s="21" t="n">
        <v>0.12</v>
      </c>
      <c r="H8887" s="14" t="n">
        <v>50</v>
      </c>
      <c r="I8887" s="21" t="n">
        <f>G8887*H8887*7</f>
        <v>42</v>
      </c>
      <c r="J8887" s="13" t="s">
        <v>126</v>
      </c>
      <c r="K8887" s="17" t="n">
        <v>15</v>
      </c>
      <c r="L8887" s="17" t="n">
        <v>1</v>
      </c>
      <c r="M8887" s="17" t="n">
        <v>0</v>
      </c>
      <c r="N8887" s="12" t="n">
        <v>0</v>
      </c>
      <c r="O8887" s="12" t="n">
        <v>0</v>
      </c>
      <c r="P8887" s="12" t="n">
        <v>0</v>
      </c>
      <c r="Q8887" s="23" t="n">
        <f>M8889/H8887</f>
        <v>0.42</v>
      </c>
    </row>
    <row r="8888" ht="22.5" customHeight="1">
      <c r="A8888" s="32"/>
      <c r="B8888" s="34"/>
      <c r="C8888" s="13"/>
      <c r="D8888" s="20"/>
      <c r="E8888" s="29"/>
      <c r="F8888" s="20"/>
      <c r="G8888" s="20"/>
      <c r="H8888" s="29"/>
      <c r="I8888" s="20"/>
      <c r="J8888" s="13" t="s">
        <v>127</v>
      </c>
      <c r="K8888" s="17" t="n">
        <v>4706</v>
      </c>
      <c r="L8888" s="15" t="n">
        <v>438</v>
      </c>
      <c r="M8888" s="17" t="n">
        <v>10</v>
      </c>
      <c r="N8888" s="12" t="n">
        <v>0.003</v>
      </c>
      <c r="O8888" s="12" t="n">
        <v>0.12</v>
      </c>
      <c r="P8888" s="12" t="n">
        <v>1.2</v>
      </c>
      <c r="Q8888" s="26"/>
    </row>
    <row r="8889" ht="22.5" customHeight="1">
      <c r="A8889" s="32"/>
      <c r="B8889" s="34"/>
      <c r="C8889" s="13"/>
      <c r="D8889" s="20"/>
      <c r="E8889" s="29"/>
      <c r="F8889" s="20"/>
      <c r="G8889" s="20"/>
      <c r="H8889" s="29"/>
      <c r="I8889" s="20"/>
      <c r="J8889" s="13" t="s">
        <v>128</v>
      </c>
      <c r="K8889" s="17" t="n">
        <v>12480</v>
      </c>
      <c r="L8889" s="15" t="n">
        <v>1407</v>
      </c>
      <c r="M8889" s="17" t="n">
        <v>21</v>
      </c>
      <c r="N8889" s="12" t="n">
        <v>0.002</v>
      </c>
      <c r="O8889" s="12" t="n">
        <v>0.12</v>
      </c>
      <c r="P8889" s="12" t="n">
        <v>2.52</v>
      </c>
      <c r="Q8889" s="26"/>
    </row>
    <row r="8890" ht="22.5" customHeight="1">
      <c r="A8890" s="32"/>
      <c r="B8890" s="34"/>
      <c r="C8890" s="13" t="n">
        <v>91467820</v>
      </c>
      <c r="D8890" s="13" t="s">
        <v>74</v>
      </c>
      <c r="E8890" s="14" t="s">
        <v>36</v>
      </c>
      <c r="F8890" s="13" t="s">
        <v>15</v>
      </c>
      <c r="G8890" s="21" t="n">
        <v>0.1</v>
      </c>
      <c r="H8890" s="14" t="n">
        <v>600</v>
      </c>
      <c r="I8890" s="21" t="n">
        <f>G8890*H8890*7</f>
        <v>420</v>
      </c>
      <c r="J8890" s="13" t="s">
        <v>126</v>
      </c>
      <c r="K8890" s="17" t="n">
        <v>1224</v>
      </c>
      <c r="L8890" s="15" t="n">
        <v>154</v>
      </c>
      <c r="M8890" s="17" t="n">
        <v>4</v>
      </c>
      <c r="N8890" s="12" t="n">
        <v>0.003</v>
      </c>
      <c r="O8890" s="12" t="n">
        <v>0.1</v>
      </c>
      <c r="P8890" s="12" t="n">
        <v>0.4</v>
      </c>
      <c r="Q8890" s="23" t="n">
        <f>M8892/H8890</f>
        <v>1</v>
      </c>
    </row>
    <row r="8891" ht="22.5" customHeight="1">
      <c r="A8891" s="32"/>
      <c r="B8891" s="34"/>
      <c r="C8891" s="13"/>
      <c r="D8891" s="20"/>
      <c r="E8891" s="29"/>
      <c r="F8891" s="20"/>
      <c r="G8891" s="20"/>
      <c r="H8891" s="29"/>
      <c r="I8891" s="20"/>
      <c r="J8891" s="13" t="s">
        <v>127</v>
      </c>
      <c r="K8891" s="17" t="n">
        <v>165160</v>
      </c>
      <c r="L8891" s="15" t="n">
        <v>41129</v>
      </c>
      <c r="M8891" s="17" t="n">
        <v>429</v>
      </c>
      <c r="N8891" s="12" t="n">
        <v>0.001</v>
      </c>
      <c r="O8891" s="12" t="n">
        <v>0.1</v>
      </c>
      <c r="P8891" s="12" t="n">
        <v>42.9</v>
      </c>
      <c r="Q8891" s="26"/>
    </row>
    <row r="8892" ht="22.5" customHeight="1">
      <c r="A8892" s="32"/>
      <c r="B8892" s="34"/>
      <c r="C8892" s="13"/>
      <c r="D8892" s="20"/>
      <c r="E8892" s="29"/>
      <c r="F8892" s="20"/>
      <c r="G8892" s="20"/>
      <c r="H8892" s="29"/>
      <c r="I8892" s="20"/>
      <c r="J8892" s="13" t="s">
        <v>128</v>
      </c>
      <c r="K8892" s="17" t="n">
        <v>316083</v>
      </c>
      <c r="L8892" s="15" t="n">
        <v>87645</v>
      </c>
      <c r="M8892" s="17" t="n">
        <v>600</v>
      </c>
      <c r="N8892" s="12" t="n">
        <v>0.001</v>
      </c>
      <c r="O8892" s="12" t="n">
        <v>0.1</v>
      </c>
      <c r="P8892" s="12" t="n">
        <v>60</v>
      </c>
      <c r="Q8892" s="26"/>
    </row>
    <row r="8893" ht="22.5" customHeight="1">
      <c r="A8893" s="32"/>
      <c r="B8893" s="34"/>
      <c r="C8893" s="13" t="n">
        <v>91467821</v>
      </c>
      <c r="D8893" s="13" t="s">
        <v>74</v>
      </c>
      <c r="E8893" s="14" t="s">
        <v>17</v>
      </c>
      <c r="F8893" s="13" t="s">
        <v>15</v>
      </c>
      <c r="G8893" s="21" t="n">
        <v>0.17</v>
      </c>
      <c r="H8893" s="14" t="n">
        <v>100</v>
      </c>
      <c r="I8893" s="21" t="n">
        <f>G8893*H8893*7</f>
        <v>119</v>
      </c>
      <c r="J8893" s="13" t="s">
        <v>126</v>
      </c>
      <c r="K8893" s="17" t="n">
        <v>2279</v>
      </c>
      <c r="L8893" s="15" t="n">
        <v>227</v>
      </c>
      <c r="M8893" s="17" t="n">
        <v>5</v>
      </c>
      <c r="N8893" s="12" t="n">
        <v>0.004</v>
      </c>
      <c r="O8893" s="12" t="n">
        <v>0.17</v>
      </c>
      <c r="P8893" s="12" t="n">
        <v>0.85</v>
      </c>
      <c r="Q8893" s="23" t="n">
        <f>M8895/H8893</f>
        <v>1</v>
      </c>
    </row>
    <row r="8894" ht="22.5" customHeight="1">
      <c r="A8894" s="32"/>
      <c r="B8894" s="34"/>
      <c r="C8894" s="13"/>
      <c r="D8894" s="20"/>
      <c r="E8894" s="29"/>
      <c r="F8894" s="20"/>
      <c r="G8894" s="20"/>
      <c r="H8894" s="29"/>
      <c r="I8894" s="20"/>
      <c r="J8894" s="13" t="s">
        <v>127</v>
      </c>
      <c r="K8894" s="17" t="n">
        <v>41890</v>
      </c>
      <c r="L8894" s="15" t="n">
        <v>5361</v>
      </c>
      <c r="M8894" s="17" t="n">
        <v>45</v>
      </c>
      <c r="N8894" s="12" t="n">
        <v>0.001</v>
      </c>
      <c r="O8894" s="12" t="n">
        <v>0.17</v>
      </c>
      <c r="P8894" s="12" t="n">
        <v>7.65</v>
      </c>
      <c r="Q8894" s="26"/>
    </row>
    <row r="8895" ht="22.5" customHeight="1">
      <c r="A8895" s="32"/>
      <c r="B8895" s="34"/>
      <c r="C8895" s="13"/>
      <c r="D8895" s="20"/>
      <c r="E8895" s="29"/>
      <c r="F8895" s="20"/>
      <c r="G8895" s="20"/>
      <c r="H8895" s="29"/>
      <c r="I8895" s="20"/>
      <c r="J8895" s="13" t="s">
        <v>128</v>
      </c>
      <c r="K8895" s="17" t="n">
        <v>101593</v>
      </c>
      <c r="L8895" s="15" t="n">
        <v>14145</v>
      </c>
      <c r="M8895" s="17" t="n">
        <v>100</v>
      </c>
      <c r="N8895" s="12" t="n">
        <v>0.001</v>
      </c>
      <c r="O8895" s="12" t="n">
        <v>0.17</v>
      </c>
      <c r="P8895" s="12" t="n">
        <v>17</v>
      </c>
      <c r="Q8895" s="26"/>
    </row>
    <row r="8896" ht="22.5" customHeight="1">
      <c r="A8896" s="32"/>
      <c r="B8896" s="34"/>
      <c r="C8896" s="13" t="n">
        <v>10295313</v>
      </c>
      <c r="D8896" s="13" t="s">
        <v>92</v>
      </c>
      <c r="E8896" s="14" t="s">
        <v>14</v>
      </c>
      <c r="F8896" s="13" t="s">
        <v>15</v>
      </c>
      <c r="G8896" s="21" t="n">
        <v>3</v>
      </c>
      <c r="H8896" s="14" t="n">
        <v>100</v>
      </c>
      <c r="I8896" s="21" t="n">
        <f>G8896*H8896*7</f>
        <v>2100</v>
      </c>
      <c r="J8896" s="13" t="s">
        <v>126</v>
      </c>
      <c r="K8896" s="17" t="n">
        <v>1</v>
      </c>
      <c r="L8896" s="17" t="n">
        <v>0</v>
      </c>
      <c r="M8896" s="17" t="n">
        <v>0</v>
      </c>
      <c r="N8896" s="12" t="n">
        <v>0</v>
      </c>
      <c r="O8896" s="12" t="n">
        <v>0</v>
      </c>
      <c r="P8896" s="12" t="n">
        <v>0</v>
      </c>
      <c r="Q8896" s="23" t="n">
        <f>M8898/H8896</f>
        <v>0</v>
      </c>
    </row>
    <row r="8897" ht="22.5" customHeight="1">
      <c r="A8897" s="32"/>
      <c r="B8897" s="34"/>
      <c r="C8897" s="13"/>
      <c r="D8897" s="20"/>
      <c r="E8897" s="29"/>
      <c r="F8897" s="20"/>
      <c r="G8897" s="20"/>
      <c r="H8897" s="29"/>
      <c r="I8897" s="20"/>
      <c r="J8897" s="13" t="s">
        <v>127</v>
      </c>
      <c r="K8897" s="17" t="n">
        <v>409</v>
      </c>
      <c r="L8897" s="17" t="n">
        <v>2</v>
      </c>
      <c r="M8897" s="17" t="n">
        <v>0</v>
      </c>
      <c r="N8897" s="12" t="n">
        <v>0</v>
      </c>
      <c r="O8897" s="12" t="n">
        <v>0</v>
      </c>
      <c r="P8897" s="12" t="n">
        <v>0</v>
      </c>
      <c r="Q8897" s="26"/>
    </row>
    <row r="8898" ht="22.5" customHeight="1">
      <c r="A8898" s="32"/>
      <c r="B8898" s="34"/>
      <c r="C8898" s="13"/>
      <c r="D8898" s="20"/>
      <c r="E8898" s="29"/>
      <c r="F8898" s="20"/>
      <c r="G8898" s="20"/>
      <c r="H8898" s="29"/>
      <c r="I8898" s="20"/>
      <c r="J8898" s="13" t="s">
        <v>128</v>
      </c>
      <c r="K8898" s="17" t="n">
        <v>635</v>
      </c>
      <c r="L8898" s="17" t="n">
        <v>2</v>
      </c>
      <c r="M8898" s="17" t="n">
        <v>0</v>
      </c>
      <c r="N8898" s="12" t="n">
        <v>0</v>
      </c>
      <c r="O8898" s="12" t="n">
        <v>0</v>
      </c>
      <c r="P8898" s="12" t="n">
        <v>0</v>
      </c>
      <c r="Q8898" s="26"/>
    </row>
    <row r="8899" ht="22.5" customHeight="1">
      <c r="A8899" s="32"/>
      <c r="B8899" s="34"/>
      <c r="C8899" s="13" t="n">
        <v>91496145</v>
      </c>
      <c r="D8899" s="13" t="s">
        <v>74</v>
      </c>
      <c r="E8899" s="14" t="s">
        <v>71</v>
      </c>
      <c r="F8899" s="13" t="s">
        <v>15</v>
      </c>
      <c r="G8899" s="21" t="n">
        <v>0.14</v>
      </c>
      <c r="H8899" s="14" t="n">
        <v>50</v>
      </c>
      <c r="I8899" s="21" t="n">
        <f>G8899*H8899*7</f>
        <v>49</v>
      </c>
      <c r="J8899" s="13" t="s">
        <v>126</v>
      </c>
      <c r="K8899" s="17" t="n">
        <v>609</v>
      </c>
      <c r="L8899" s="17" t="n">
        <v>82</v>
      </c>
      <c r="M8899" s="17" t="n">
        <v>0</v>
      </c>
      <c r="N8899" s="12" t="n">
        <v>0</v>
      </c>
      <c r="O8899" s="12" t="n">
        <v>0</v>
      </c>
      <c r="P8899" s="12" t="n">
        <v>0</v>
      </c>
      <c r="Q8899" s="23" t="n">
        <f>M8901/H8899</f>
        <v>1</v>
      </c>
    </row>
    <row r="8900" ht="22.5" customHeight="1">
      <c r="A8900" s="32"/>
      <c r="B8900" s="34"/>
      <c r="C8900" s="13"/>
      <c r="D8900" s="20"/>
      <c r="E8900" s="29"/>
      <c r="F8900" s="20"/>
      <c r="G8900" s="20"/>
      <c r="H8900" s="29"/>
      <c r="I8900" s="20"/>
      <c r="J8900" s="13" t="s">
        <v>127</v>
      </c>
      <c r="K8900" s="17" t="n">
        <v>54233</v>
      </c>
      <c r="L8900" s="15" t="n">
        <v>12906</v>
      </c>
      <c r="M8900" s="17" t="n">
        <v>50</v>
      </c>
      <c r="N8900" s="12" t="n">
        <v>0.001</v>
      </c>
      <c r="O8900" s="12" t="n">
        <v>0.15</v>
      </c>
      <c r="P8900" s="12" t="n">
        <v>7.5</v>
      </c>
      <c r="Q8900" s="26"/>
    </row>
    <row r="8901" ht="22.5" customHeight="1">
      <c r="A8901" s="32"/>
      <c r="B8901" s="34"/>
      <c r="C8901" s="13"/>
      <c r="D8901" s="20"/>
      <c r="E8901" s="29"/>
      <c r="F8901" s="20"/>
      <c r="G8901" s="20"/>
      <c r="H8901" s="29"/>
      <c r="I8901" s="20"/>
      <c r="J8901" s="13" t="s">
        <v>128</v>
      </c>
      <c r="K8901" s="17" t="n">
        <v>94916</v>
      </c>
      <c r="L8901" s="15" t="n">
        <v>22214</v>
      </c>
      <c r="M8901" s="17" t="n">
        <v>50</v>
      </c>
      <c r="N8901" s="12" t="n">
        <v>0.001</v>
      </c>
      <c r="O8901" s="12" t="n">
        <v>0.15</v>
      </c>
      <c r="P8901" s="12" t="n">
        <v>7.5</v>
      </c>
      <c r="Q8901" s="26"/>
    </row>
    <row r="8902" ht="22.5" customHeight="1">
      <c r="A8902" s="32"/>
      <c r="B8902" s="34"/>
      <c r="C8902" s="13" t="n">
        <v>91496146</v>
      </c>
      <c r="D8902" s="13" t="s">
        <v>74</v>
      </c>
      <c r="E8902" s="14" t="s">
        <v>46</v>
      </c>
      <c r="F8902" s="13" t="s">
        <v>15</v>
      </c>
      <c r="G8902" s="21" t="n">
        <v>0.14</v>
      </c>
      <c r="H8902" s="14" t="n">
        <v>200</v>
      </c>
      <c r="I8902" s="21" t="n">
        <f>G8902*H8902*7</f>
        <v>196</v>
      </c>
      <c r="J8902" s="13" t="s">
        <v>126</v>
      </c>
      <c r="K8902" s="17" t="n">
        <v>431</v>
      </c>
      <c r="L8902" s="17" t="n">
        <v>128</v>
      </c>
      <c r="M8902" s="17" t="n">
        <v>3</v>
      </c>
      <c r="N8902" s="12" t="n">
        <v>0.003</v>
      </c>
      <c r="O8902" s="12" t="n">
        <v>0.14</v>
      </c>
      <c r="P8902" s="12" t="n">
        <v>0.42</v>
      </c>
      <c r="Q8902" s="23" t="n">
        <f>M8904/H8902</f>
        <v>1</v>
      </c>
    </row>
    <row r="8903" ht="22.5" customHeight="1">
      <c r="A8903" s="32"/>
      <c r="B8903" s="34"/>
      <c r="C8903" s="13"/>
      <c r="D8903" s="20"/>
      <c r="E8903" s="29"/>
      <c r="F8903" s="20"/>
      <c r="G8903" s="20"/>
      <c r="H8903" s="29"/>
      <c r="I8903" s="20"/>
      <c r="J8903" s="13" t="s">
        <v>127</v>
      </c>
      <c r="K8903" s="17" t="n">
        <v>27664</v>
      </c>
      <c r="L8903" s="15" t="n">
        <v>10065</v>
      </c>
      <c r="M8903" s="17" t="n">
        <v>200</v>
      </c>
      <c r="N8903" s="12" t="n">
        <v>0.003</v>
      </c>
      <c r="O8903" s="12" t="n">
        <v>0.14</v>
      </c>
      <c r="P8903" s="12" t="n">
        <v>28</v>
      </c>
      <c r="Q8903" s="26"/>
    </row>
    <row r="8904" ht="22.5" customHeight="1">
      <c r="A8904" s="32"/>
      <c r="B8904" s="34"/>
      <c r="C8904" s="13"/>
      <c r="D8904" s="20"/>
      <c r="E8904" s="29"/>
      <c r="F8904" s="20"/>
      <c r="G8904" s="20"/>
      <c r="H8904" s="29"/>
      <c r="I8904" s="20"/>
      <c r="J8904" s="13" t="s">
        <v>128</v>
      </c>
      <c r="K8904" s="17" t="n">
        <v>54156</v>
      </c>
      <c r="L8904" s="15" t="n">
        <v>20026</v>
      </c>
      <c r="M8904" s="17" t="n">
        <v>200</v>
      </c>
      <c r="N8904" s="12" t="n">
        <v>0.001</v>
      </c>
      <c r="O8904" s="12" t="n">
        <v>0.14</v>
      </c>
      <c r="P8904" s="12" t="n">
        <v>28</v>
      </c>
      <c r="Q8904" s="26"/>
    </row>
    <row r="8905" ht="22.5" customHeight="1">
      <c r="A8905" s="32"/>
      <c r="B8905" s="34"/>
      <c r="C8905" s="13" t="n">
        <v>91496147</v>
      </c>
      <c r="D8905" s="13" t="s">
        <v>74</v>
      </c>
      <c r="E8905" s="14" t="s">
        <v>11</v>
      </c>
      <c r="F8905" s="13" t="s">
        <v>15</v>
      </c>
      <c r="G8905" s="21" t="n">
        <v>0.14</v>
      </c>
      <c r="H8905" s="14" t="n">
        <v>150</v>
      </c>
      <c r="I8905" s="21" t="n">
        <f>G8905*H8905*7</f>
        <v>147</v>
      </c>
      <c r="J8905" s="13" t="s">
        <v>126</v>
      </c>
      <c r="K8905" s="17" t="n">
        <v>1150</v>
      </c>
      <c r="L8905" s="15" t="n">
        <v>67</v>
      </c>
      <c r="M8905" s="17" t="n">
        <v>0</v>
      </c>
      <c r="N8905" s="12" t="n">
        <v>0</v>
      </c>
      <c r="O8905" s="12" t="n">
        <v>0</v>
      </c>
      <c r="P8905" s="12" t="n">
        <v>0</v>
      </c>
      <c r="Q8905" s="23" t="n">
        <f>M8907/H8905</f>
        <v>0.92</v>
      </c>
    </row>
    <row r="8906" ht="22.5" customHeight="1">
      <c r="A8906" s="32"/>
      <c r="B8906" s="34"/>
      <c r="C8906" s="13"/>
      <c r="D8906" s="20"/>
      <c r="E8906" s="29"/>
      <c r="F8906" s="20"/>
      <c r="G8906" s="20"/>
      <c r="H8906" s="29"/>
      <c r="I8906" s="20"/>
      <c r="J8906" s="13" t="s">
        <v>127</v>
      </c>
      <c r="K8906" s="17" t="n">
        <v>34781</v>
      </c>
      <c r="L8906" s="15" t="n">
        <v>2633</v>
      </c>
      <c r="M8906" s="17" t="n">
        <v>59</v>
      </c>
      <c r="N8906" s="12" t="n">
        <v>0.003</v>
      </c>
      <c r="O8906" s="12" t="n">
        <v>0.13</v>
      </c>
      <c r="P8906" s="12" t="n">
        <v>7.67</v>
      </c>
      <c r="Q8906" s="26"/>
    </row>
    <row r="8907" ht="22.5" customHeight="1">
      <c r="A8907" s="32"/>
      <c r="B8907" s="34"/>
      <c r="C8907" s="13"/>
      <c r="D8907" s="20"/>
      <c r="E8907" s="29"/>
      <c r="F8907" s="20"/>
      <c r="G8907" s="20"/>
      <c r="H8907" s="29"/>
      <c r="I8907" s="20"/>
      <c r="J8907" s="13" t="s">
        <v>128</v>
      </c>
      <c r="K8907" s="17" t="n">
        <v>91076</v>
      </c>
      <c r="L8907" s="15" t="n">
        <v>11156</v>
      </c>
      <c r="M8907" s="17" t="n">
        <v>138</v>
      </c>
      <c r="N8907" s="12" t="n">
        <v>0.002</v>
      </c>
      <c r="O8907" s="12" t="n">
        <v>0.13</v>
      </c>
      <c r="P8907" s="12" t="n">
        <v>17.94</v>
      </c>
      <c r="Q8907" s="26"/>
    </row>
    <row r="8908" ht="22.5" customHeight="1">
      <c r="A8908" s="32"/>
      <c r="B8908" s="34"/>
      <c r="C8908" s="13" t="n">
        <v>91496148</v>
      </c>
      <c r="D8908" s="13" t="s">
        <v>74</v>
      </c>
      <c r="E8908" s="14" t="s">
        <v>14</v>
      </c>
      <c r="F8908" s="13" t="s">
        <v>15</v>
      </c>
      <c r="G8908" s="21" t="n">
        <v>0.15</v>
      </c>
      <c r="H8908" s="14" t="n">
        <v>300</v>
      </c>
      <c r="I8908" s="21" t="n">
        <f>G8908*H8908*7</f>
        <v>315</v>
      </c>
      <c r="J8908" s="13" t="s">
        <v>126</v>
      </c>
      <c r="K8908" s="17" t="n">
        <v>35</v>
      </c>
      <c r="L8908" s="17" t="n">
        <v>6</v>
      </c>
      <c r="M8908" s="17" t="n">
        <v>0</v>
      </c>
      <c r="N8908" s="12" t="n">
        <v>0</v>
      </c>
      <c r="O8908" s="12" t="n">
        <v>0</v>
      </c>
      <c r="P8908" s="12" t="n">
        <v>0</v>
      </c>
      <c r="Q8908" s="23" t="n">
        <f>M8910/H8908</f>
        <v>1</v>
      </c>
    </row>
    <row r="8909" ht="22.5" customHeight="1">
      <c r="A8909" s="32"/>
      <c r="B8909" s="34"/>
      <c r="C8909" s="13"/>
      <c r="D8909" s="20"/>
      <c r="E8909" s="29"/>
      <c r="F8909" s="20"/>
      <c r="G8909" s="20"/>
      <c r="H8909" s="29"/>
      <c r="I8909" s="20"/>
      <c r="J8909" s="13" t="s">
        <v>127</v>
      </c>
      <c r="K8909" s="17" t="n">
        <v>40760</v>
      </c>
      <c r="L8909" s="15" t="n">
        <v>14739</v>
      </c>
      <c r="M8909" s="17" t="n">
        <v>248</v>
      </c>
      <c r="N8909" s="12" t="n">
        <v>0.003</v>
      </c>
      <c r="O8909" s="12" t="n">
        <v>0.15</v>
      </c>
      <c r="P8909" s="12" t="n">
        <v>37.2</v>
      </c>
      <c r="Q8909" s="26"/>
    </row>
    <row r="8910" ht="22.5" customHeight="1">
      <c r="A8910" s="32"/>
      <c r="B8910" s="34"/>
      <c r="C8910" s="13"/>
      <c r="D8910" s="20"/>
      <c r="E8910" s="29"/>
      <c r="F8910" s="20"/>
      <c r="G8910" s="20"/>
      <c r="H8910" s="29"/>
      <c r="I8910" s="20"/>
      <c r="J8910" s="13" t="s">
        <v>128</v>
      </c>
      <c r="K8910" s="17" t="n">
        <v>71692</v>
      </c>
      <c r="L8910" s="15" t="n">
        <v>26423</v>
      </c>
      <c r="M8910" s="17" t="n">
        <v>300</v>
      </c>
      <c r="N8910" s="12" t="n">
        <v>0.002</v>
      </c>
      <c r="O8910" s="12" t="n">
        <v>0.15</v>
      </c>
      <c r="P8910" s="12" t="n">
        <v>45</v>
      </c>
      <c r="Q8910" s="26"/>
    </row>
    <row r="8911" ht="22.5" customHeight="1">
      <c r="A8911" s="32"/>
      <c r="B8911" s="34"/>
      <c r="C8911" s="13" t="n">
        <v>10765365</v>
      </c>
      <c r="D8911" s="13" t="s">
        <v>75</v>
      </c>
      <c r="E8911" s="14" t="s">
        <v>71</v>
      </c>
      <c r="F8911" s="13" t="s">
        <v>15</v>
      </c>
      <c r="G8911" s="21" t="n">
        <v>0.2</v>
      </c>
      <c r="H8911" s="14" t="n">
        <v>50</v>
      </c>
      <c r="I8911" s="21" t="n">
        <f>G8911*H8911*7</f>
        <v>70</v>
      </c>
      <c r="J8911" s="13" t="s">
        <v>126</v>
      </c>
      <c r="K8911" s="17" t="n">
        <v>7809</v>
      </c>
      <c r="L8911" s="15" t="n">
        <v>92</v>
      </c>
      <c r="M8911" s="17" t="n">
        <v>9</v>
      </c>
      <c r="N8911" s="12" t="n">
        <v>0.02</v>
      </c>
      <c r="O8911" s="12" t="n">
        <v>0.202</v>
      </c>
      <c r="P8911" s="12" t="n">
        <v>1.82</v>
      </c>
      <c r="Q8911" s="23" t="n">
        <f>M8913/H8911</f>
        <v>1</v>
      </c>
    </row>
    <row r="8912" ht="22.5" customHeight="1">
      <c r="A8912" s="32"/>
      <c r="B8912" s="34"/>
      <c r="C8912" s="13"/>
      <c r="D8912" s="20"/>
      <c r="E8912" s="29"/>
      <c r="F8912" s="20"/>
      <c r="G8912" s="20"/>
      <c r="H8912" s="29"/>
      <c r="I8912" s="20"/>
      <c r="J8912" s="13" t="s">
        <v>127</v>
      </c>
      <c r="K8912" s="17" t="n">
        <v>39734</v>
      </c>
      <c r="L8912" s="15" t="n">
        <v>528</v>
      </c>
      <c r="M8912" s="17" t="n">
        <v>50</v>
      </c>
      <c r="N8912" s="12" t="n">
        <v>0.019</v>
      </c>
      <c r="O8912" s="12" t="n">
        <v>0.202</v>
      </c>
      <c r="P8912" s="12" t="n">
        <v>10.1</v>
      </c>
      <c r="Q8912" s="26"/>
    </row>
    <row r="8913" ht="22.5" customHeight="1">
      <c r="A8913" s="32"/>
      <c r="B8913" s="34"/>
      <c r="C8913" s="13"/>
      <c r="D8913" s="20"/>
      <c r="E8913" s="29"/>
      <c r="F8913" s="20"/>
      <c r="G8913" s="20"/>
      <c r="H8913" s="29"/>
      <c r="I8913" s="20"/>
      <c r="J8913" s="13" t="s">
        <v>128</v>
      </c>
      <c r="K8913" s="17" t="n">
        <v>135039</v>
      </c>
      <c r="L8913" s="15" t="n">
        <v>1378</v>
      </c>
      <c r="M8913" s="17" t="n">
        <v>50</v>
      </c>
      <c r="N8913" s="12" t="n">
        <v>0.007</v>
      </c>
      <c r="O8913" s="12" t="n">
        <v>0.202</v>
      </c>
      <c r="P8913" s="12" t="n">
        <v>10.1</v>
      </c>
      <c r="Q8913" s="26"/>
    </row>
    <row r="8914" ht="22.5" customHeight="1">
      <c r="A8914" s="32"/>
      <c r="B8914" s="34"/>
      <c r="C8914" s="13" t="n">
        <v>11079953</v>
      </c>
      <c r="D8914" s="13" t="s">
        <v>72</v>
      </c>
      <c r="E8914" s="14" t="s">
        <v>36</v>
      </c>
      <c r="F8914" s="13" t="s">
        <v>15</v>
      </c>
      <c r="G8914" s="21" t="n">
        <v>0.8</v>
      </c>
      <c r="H8914" s="14" t="n">
        <v>100</v>
      </c>
      <c r="I8914" s="21" t="n">
        <f>G8914*H8914*7</f>
        <v>560</v>
      </c>
      <c r="J8914" s="13" t="s">
        <v>126</v>
      </c>
      <c r="K8914" s="17" t="n">
        <v>0</v>
      </c>
      <c r="L8914" s="17" t="n">
        <v>0</v>
      </c>
      <c r="M8914" s="17" t="n">
        <v>0</v>
      </c>
      <c r="N8914" s="12" t="n">
        <v>0</v>
      </c>
      <c r="O8914" s="12" t="n">
        <v>0</v>
      </c>
      <c r="P8914" s="12" t="n">
        <v>0</v>
      </c>
      <c r="Q8914" s="23" t="n">
        <f>M8916/H8914</f>
        <v>0</v>
      </c>
    </row>
    <row r="8915" ht="22.5" customHeight="1">
      <c r="A8915" s="32"/>
      <c r="B8915" s="34"/>
      <c r="C8915" s="13"/>
      <c r="D8915" s="20"/>
      <c r="E8915" s="29"/>
      <c r="F8915" s="20"/>
      <c r="G8915" s="20"/>
      <c r="H8915" s="29"/>
      <c r="I8915" s="20"/>
      <c r="J8915" s="13" t="s">
        <v>127</v>
      </c>
      <c r="K8915" s="17" t="n">
        <v>9</v>
      </c>
      <c r="L8915" s="17" t="n">
        <v>3</v>
      </c>
      <c r="M8915" s="17" t="n">
        <v>0</v>
      </c>
      <c r="N8915" s="12" t="n">
        <v>0</v>
      </c>
      <c r="O8915" s="12" t="n">
        <v>0</v>
      </c>
      <c r="P8915" s="12" t="n">
        <v>0</v>
      </c>
      <c r="Q8915" s="26"/>
    </row>
    <row r="8916" ht="22.5" customHeight="1">
      <c r="A8916" s="32"/>
      <c r="B8916" s="34"/>
      <c r="C8916" s="13"/>
      <c r="D8916" s="20"/>
      <c r="E8916" s="29"/>
      <c r="F8916" s="20"/>
      <c r="G8916" s="20"/>
      <c r="H8916" s="29"/>
      <c r="I8916" s="20"/>
      <c r="J8916" s="13" t="s">
        <v>128</v>
      </c>
      <c r="K8916" s="17" t="n">
        <v>21</v>
      </c>
      <c r="L8916" s="17" t="n">
        <v>4</v>
      </c>
      <c r="M8916" s="17" t="n">
        <v>0</v>
      </c>
      <c r="N8916" s="12" t="n">
        <v>0</v>
      </c>
      <c r="O8916" s="12" t="n">
        <v>0</v>
      </c>
      <c r="P8916" s="12" t="n">
        <v>0</v>
      </c>
      <c r="Q8916" s="26"/>
    </row>
    <row r="8917" ht="22.5" customHeight="1">
      <c r="A8917" s="32"/>
      <c r="B8917" s="34"/>
      <c r="C8917" s="13" t="n">
        <v>11079265</v>
      </c>
      <c r="D8917" s="13" t="s">
        <v>101</v>
      </c>
      <c r="E8917" s="14" t="s">
        <v>11</v>
      </c>
      <c r="F8917" s="13" t="s">
        <v>30</v>
      </c>
      <c r="G8917" s="21" t="n">
        <v>0.3</v>
      </c>
      <c r="H8917" s="14" t="n">
        <v>100</v>
      </c>
      <c r="I8917" s="21" t="n">
        <f>G8917*H8917*7</f>
        <v>210</v>
      </c>
      <c r="J8917" s="13" t="s">
        <v>126</v>
      </c>
      <c r="K8917" s="17" t="n">
        <v>0</v>
      </c>
      <c r="L8917" s="17" t="n">
        <v>0</v>
      </c>
      <c r="M8917" s="17" t="n">
        <v>0</v>
      </c>
      <c r="N8917" s="12" t="n">
        <v>0</v>
      </c>
      <c r="O8917" s="12" t="n">
        <v>0</v>
      </c>
      <c r="P8917" s="12" t="n">
        <v>0</v>
      </c>
      <c r="Q8917" s="23" t="n">
        <f>M8919/H8917</f>
        <v>0</v>
      </c>
    </row>
    <row r="8918" ht="22.5" customHeight="1">
      <c r="A8918" s="32"/>
      <c r="B8918" s="34"/>
      <c r="C8918" s="13"/>
      <c r="D8918" s="20"/>
      <c r="E8918" s="29"/>
      <c r="F8918" s="20"/>
      <c r="G8918" s="20"/>
      <c r="H8918" s="29"/>
      <c r="I8918" s="20"/>
      <c r="J8918" s="13" t="s">
        <v>127</v>
      </c>
      <c r="K8918" s="17" t="n">
        <v>0</v>
      </c>
      <c r="L8918" s="17" t="n">
        <v>0</v>
      </c>
      <c r="M8918" s="17" t="n">
        <v>0</v>
      </c>
      <c r="N8918" s="12" t="n">
        <v>0</v>
      </c>
      <c r="O8918" s="12" t="n">
        <v>0</v>
      </c>
      <c r="P8918" s="12" t="n">
        <v>0</v>
      </c>
      <c r="Q8918" s="26"/>
    </row>
    <row r="8919" ht="22.5" customHeight="1">
      <c r="A8919" s="32"/>
      <c r="B8919" s="34"/>
      <c r="C8919" s="13"/>
      <c r="D8919" s="20"/>
      <c r="E8919" s="29"/>
      <c r="F8919" s="20"/>
      <c r="G8919" s="20"/>
      <c r="H8919" s="29"/>
      <c r="I8919" s="20"/>
      <c r="J8919" s="13" t="s">
        <v>128</v>
      </c>
      <c r="K8919" s="17" t="n">
        <v>19</v>
      </c>
      <c r="L8919" s="15" t="n">
        <v>3</v>
      </c>
      <c r="M8919" s="17" t="n">
        <v>0</v>
      </c>
      <c r="N8919" s="12" t="n">
        <v>0</v>
      </c>
      <c r="O8919" s="12" t="n">
        <v>0</v>
      </c>
      <c r="P8919" s="12" t="n">
        <v>0.01</v>
      </c>
      <c r="Q8919" s="26"/>
    </row>
    <row r="8920" ht="22.5" customHeight="1">
      <c r="A8920" s="32"/>
      <c r="B8920" s="34"/>
      <c r="C8920" s="13" t="n">
        <v>9535696</v>
      </c>
      <c r="D8920" s="13" t="s">
        <v>97</v>
      </c>
      <c r="E8920" s="14" t="s">
        <v>36</v>
      </c>
      <c r="F8920" s="13" t="s">
        <v>15</v>
      </c>
      <c r="G8920" s="21" t="n">
        <v>0.1</v>
      </c>
      <c r="H8920" s="14" t="n">
        <v>100</v>
      </c>
      <c r="I8920" s="21" t="n">
        <f>G8920*H8920*7</f>
        <v>70</v>
      </c>
      <c r="J8920" s="13" t="s">
        <v>126</v>
      </c>
      <c r="K8920" s="17" t="n">
        <v>839</v>
      </c>
      <c r="L8920" s="17" t="n">
        <v>9</v>
      </c>
      <c r="M8920" s="17" t="n">
        <v>0</v>
      </c>
      <c r="N8920" s="12" t="n">
        <v>0</v>
      </c>
      <c r="O8920" s="12" t="n">
        <v>0</v>
      </c>
      <c r="P8920" s="12" t="n">
        <v>0</v>
      </c>
      <c r="Q8920" s="23" t="n">
        <f>M8922/H8920</f>
        <v>0</v>
      </c>
    </row>
    <row r="8921" ht="22.5" customHeight="1">
      <c r="A8921" s="32"/>
      <c r="B8921" s="34"/>
      <c r="C8921" s="13"/>
      <c r="D8921" s="20"/>
      <c r="E8921" s="29"/>
      <c r="F8921" s="20"/>
      <c r="G8921" s="20"/>
      <c r="H8921" s="29"/>
      <c r="I8921" s="20"/>
      <c r="J8921" s="13" t="s">
        <v>127</v>
      </c>
      <c r="K8921" s="17" t="n">
        <v>8847</v>
      </c>
      <c r="L8921" s="15" t="n">
        <v>219</v>
      </c>
      <c r="M8921" s="17" t="n">
        <v>0</v>
      </c>
      <c r="N8921" s="12" t="n">
        <v>0</v>
      </c>
      <c r="O8921" s="12" t="n">
        <v>0</v>
      </c>
      <c r="P8921" s="12" t="n">
        <v>0</v>
      </c>
      <c r="Q8921" s="26"/>
    </row>
    <row r="8922" ht="22.5" customHeight="1">
      <c r="A8922" s="32"/>
      <c r="B8922" s="34"/>
      <c r="C8922" s="13"/>
      <c r="D8922" s="20"/>
      <c r="E8922" s="29"/>
      <c r="F8922" s="20"/>
      <c r="G8922" s="20"/>
      <c r="H8922" s="29"/>
      <c r="I8922" s="20"/>
      <c r="J8922" s="13" t="s">
        <v>128</v>
      </c>
      <c r="K8922" s="17" t="n">
        <v>19897</v>
      </c>
      <c r="L8922" s="15" t="n">
        <v>382</v>
      </c>
      <c r="M8922" s="17" t="n">
        <v>0</v>
      </c>
      <c r="N8922" s="12" t="n">
        <v>0</v>
      </c>
      <c r="O8922" s="12" t="n">
        <v>0</v>
      </c>
      <c r="P8922" s="12" t="n">
        <v>0</v>
      </c>
      <c r="Q8922" s="26"/>
    </row>
    <row r="8923" ht="22.5" customHeight="1">
      <c r="A8923" s="32"/>
      <c r="B8923" s="34"/>
      <c r="C8923" s="13" t="n">
        <v>11690181</v>
      </c>
      <c r="D8923" s="13" t="s">
        <v>76</v>
      </c>
      <c r="E8923" s="14" t="s">
        <v>14</v>
      </c>
      <c r="F8923" s="13" t="s">
        <v>15</v>
      </c>
      <c r="G8923" s="21" t="n">
        <v>0.45</v>
      </c>
      <c r="H8923" s="14" t="n">
        <v>100</v>
      </c>
      <c r="I8923" s="21" t="n">
        <f>G8923*H8923*7</f>
        <v>315</v>
      </c>
      <c r="J8923" s="13" t="s">
        <v>126</v>
      </c>
      <c r="K8923" s="17" t="n">
        <v>2365</v>
      </c>
      <c r="L8923" s="15" t="n">
        <v>13</v>
      </c>
      <c r="M8923" s="17" t="n">
        <v>0</v>
      </c>
      <c r="N8923" s="12" t="n">
        <v>0</v>
      </c>
      <c r="O8923" s="12" t="n">
        <v>0</v>
      </c>
      <c r="P8923" s="12" t="n">
        <v>0</v>
      </c>
      <c r="Q8923" s="23" t="n">
        <f>M8925/H8923</f>
        <v>1</v>
      </c>
    </row>
    <row r="8924" ht="22.5" customHeight="1">
      <c r="A8924" s="32"/>
      <c r="B8924" s="34"/>
      <c r="C8924" s="13"/>
      <c r="D8924" s="20"/>
      <c r="E8924" s="29"/>
      <c r="F8924" s="20"/>
      <c r="G8924" s="20"/>
      <c r="H8924" s="29"/>
      <c r="I8924" s="20"/>
      <c r="J8924" s="13" t="s">
        <v>127</v>
      </c>
      <c r="K8924" s="17" t="n">
        <v>167111</v>
      </c>
      <c r="L8924" s="15" t="n">
        <v>1423</v>
      </c>
      <c r="M8924" s="17" t="n">
        <v>100</v>
      </c>
      <c r="N8924" s="12" t="n">
        <v>0.031</v>
      </c>
      <c r="O8924" s="12" t="n">
        <v>0.44</v>
      </c>
      <c r="P8924" s="12" t="n">
        <v>44</v>
      </c>
      <c r="Q8924" s="26"/>
    </row>
    <row r="8925" ht="22.5" customHeight="1">
      <c r="A8925" s="32"/>
      <c r="B8925" s="34"/>
      <c r="C8925" s="13"/>
      <c r="D8925" s="20"/>
      <c r="E8925" s="29"/>
      <c r="F8925" s="20"/>
      <c r="G8925" s="20"/>
      <c r="H8925" s="29"/>
      <c r="I8925" s="20"/>
      <c r="J8925" s="13" t="s">
        <v>128</v>
      </c>
      <c r="K8925" s="17" t="n">
        <v>221243</v>
      </c>
      <c r="L8925" s="15" t="n">
        <v>2099</v>
      </c>
      <c r="M8925" s="17" t="n">
        <v>100</v>
      </c>
      <c r="N8925" s="12" t="n">
        <v>0.021</v>
      </c>
      <c r="O8925" s="12" t="n">
        <v>0.44</v>
      </c>
      <c r="P8925" s="12" t="n">
        <v>44</v>
      </c>
      <c r="Q8925" s="26"/>
    </row>
    <row r="8926" ht="22.5" customHeight="1">
      <c r="A8926" s="32"/>
      <c r="B8926" s="34"/>
      <c r="C8926" s="13" t="n">
        <v>11836152</v>
      </c>
      <c r="D8926" s="13" t="s">
        <v>73</v>
      </c>
      <c r="E8926" s="14" t="s">
        <v>36</v>
      </c>
      <c r="F8926" s="13" t="s">
        <v>15</v>
      </c>
      <c r="G8926" s="21" t="n">
        <v>0.09</v>
      </c>
      <c r="H8926" s="14" t="n">
        <v>100</v>
      </c>
      <c r="I8926" s="21" t="n">
        <f>G8926*H8926*7</f>
        <v>63</v>
      </c>
      <c r="J8926" s="13" t="s">
        <v>126</v>
      </c>
      <c r="K8926" s="17" t="n">
        <v>72</v>
      </c>
      <c r="L8926" s="15" t="n">
        <v>6</v>
      </c>
      <c r="M8926" s="17" t="n">
        <v>0</v>
      </c>
      <c r="N8926" s="12" t="n">
        <v>0</v>
      </c>
      <c r="O8926" s="12" t="n">
        <v>0</v>
      </c>
      <c r="P8926" s="12" t="n">
        <v>0</v>
      </c>
      <c r="Q8926" s="23" t="n">
        <f>M8928/H8926</f>
        <v>0</v>
      </c>
    </row>
    <row r="8927" ht="22.5" customHeight="1">
      <c r="A8927" s="32"/>
      <c r="B8927" s="34"/>
      <c r="C8927" s="13"/>
      <c r="D8927" s="20"/>
      <c r="E8927" s="29"/>
      <c r="F8927" s="20"/>
      <c r="G8927" s="20"/>
      <c r="H8927" s="29"/>
      <c r="I8927" s="20"/>
      <c r="J8927" s="13" t="s">
        <v>127</v>
      </c>
      <c r="K8927" s="17" t="n">
        <v>620</v>
      </c>
      <c r="L8927" s="15" t="n">
        <v>78</v>
      </c>
      <c r="M8927" s="17" t="n">
        <v>0</v>
      </c>
      <c r="N8927" s="12" t="n">
        <v>0</v>
      </c>
      <c r="O8927" s="12" t="n">
        <v>0</v>
      </c>
      <c r="P8927" s="12" t="n">
        <v>0</v>
      </c>
      <c r="Q8927" s="26"/>
    </row>
    <row r="8928" ht="22.5" customHeight="1">
      <c r="A8928" s="32"/>
      <c r="B8928" s="34"/>
      <c r="C8928" s="13"/>
      <c r="D8928" s="20"/>
      <c r="E8928" s="29"/>
      <c r="F8928" s="20"/>
      <c r="G8928" s="20"/>
      <c r="H8928" s="29"/>
      <c r="I8928" s="20"/>
      <c r="J8928" s="13" t="s">
        <v>128</v>
      </c>
      <c r="K8928" s="17" t="n">
        <v>2069</v>
      </c>
      <c r="L8928" s="15" t="n">
        <v>293</v>
      </c>
      <c r="M8928" s="17" t="n">
        <v>0</v>
      </c>
      <c r="N8928" s="12" t="n">
        <v>0</v>
      </c>
      <c r="O8928" s="12" t="n">
        <v>0</v>
      </c>
      <c r="P8928" s="12" t="n">
        <v>0</v>
      </c>
      <c r="Q8928" s="26"/>
    </row>
    <row r="8929" ht="22.5" customHeight="1">
      <c r="A8929" s="32"/>
      <c r="B8929" s="34"/>
      <c r="C8929" s="13" t="n">
        <v>11862336</v>
      </c>
      <c r="D8929" s="13" t="s">
        <v>69</v>
      </c>
      <c r="E8929" s="14" t="s">
        <v>42</v>
      </c>
      <c r="F8929" s="13" t="s">
        <v>15</v>
      </c>
      <c r="G8929" s="21" t="n">
        <v>0.1</v>
      </c>
      <c r="H8929" s="14" t="n">
        <v>100</v>
      </c>
      <c r="I8929" s="21" t="n">
        <f>G8929*H8929*7</f>
        <v>70</v>
      </c>
      <c r="J8929" s="13" t="s">
        <v>126</v>
      </c>
      <c r="K8929" s="17" t="n">
        <v>0</v>
      </c>
      <c r="L8929" s="17" t="n">
        <v>0</v>
      </c>
      <c r="M8929" s="17" t="n">
        <v>0</v>
      </c>
      <c r="N8929" s="12" t="n">
        <v>0</v>
      </c>
      <c r="O8929" s="12" t="n">
        <v>0</v>
      </c>
      <c r="P8929" s="12" t="n">
        <v>0</v>
      </c>
      <c r="Q8929" s="23" t="n">
        <f>M8931/H8929</f>
        <v>0</v>
      </c>
    </row>
    <row r="8930" ht="22.5" customHeight="1">
      <c r="A8930" s="32"/>
      <c r="B8930" s="34"/>
      <c r="C8930" s="13"/>
      <c r="D8930" s="20"/>
      <c r="E8930" s="29"/>
      <c r="F8930" s="20"/>
      <c r="G8930" s="20"/>
      <c r="H8930" s="29"/>
      <c r="I8930" s="20"/>
      <c r="J8930" s="13" t="s">
        <v>127</v>
      </c>
      <c r="K8930" s="17" t="n">
        <v>32</v>
      </c>
      <c r="L8930" s="15" t="n">
        <v>11</v>
      </c>
      <c r="M8930" s="17" t="n">
        <v>0</v>
      </c>
      <c r="N8930" s="12" t="n">
        <v>0</v>
      </c>
      <c r="O8930" s="12" t="n">
        <v>0</v>
      </c>
      <c r="P8930" s="12" t="n">
        <v>0</v>
      </c>
      <c r="Q8930" s="26"/>
    </row>
    <row r="8931" ht="22.5" customHeight="1">
      <c r="A8931" s="32"/>
      <c r="B8931" s="34"/>
      <c r="C8931" s="13"/>
      <c r="D8931" s="20"/>
      <c r="E8931" s="29"/>
      <c r="F8931" s="20"/>
      <c r="G8931" s="20"/>
      <c r="H8931" s="29"/>
      <c r="I8931" s="20"/>
      <c r="J8931" s="13" t="s">
        <v>128</v>
      </c>
      <c r="K8931" s="17" t="n">
        <v>354</v>
      </c>
      <c r="L8931" s="15" t="n">
        <v>106</v>
      </c>
      <c r="M8931" s="17" t="n">
        <v>0</v>
      </c>
      <c r="N8931" s="12" t="n">
        <v>0</v>
      </c>
      <c r="O8931" s="12" t="n">
        <v>0</v>
      </c>
      <c r="P8931" s="12" t="n">
        <v>0</v>
      </c>
      <c r="Q8931" s="26"/>
    </row>
    <row r="8932" ht="22.5" customHeight="1">
      <c r="A8932" s="32"/>
      <c r="B8932" s="51" t="s">
        <v>138</v>
      </c>
      <c r="C8932" s="13" t="n">
        <v>6395488</v>
      </c>
      <c r="D8932" s="13" t="s">
        <v>39</v>
      </c>
      <c r="E8932" s="14" t="s">
        <v>14</v>
      </c>
      <c r="F8932" s="13" t="s">
        <v>15</v>
      </c>
      <c r="G8932" s="21" t="n">
        <v>0.3</v>
      </c>
      <c r="H8932" s="13" t="n">
        <v>200</v>
      </c>
      <c r="I8932" s="21" t="n">
        <f>G8932*H8932*7</f>
        <v>420</v>
      </c>
      <c r="J8932" s="13" t="s">
        <v>126</v>
      </c>
      <c r="K8932" s="15" t="n">
        <v>23</v>
      </c>
      <c r="L8932" s="15" t="n">
        <v>5</v>
      </c>
      <c r="M8932" s="16" t="n">
        <v>0</v>
      </c>
      <c r="N8932" s="12" t="n">
        <v>0</v>
      </c>
      <c r="O8932" s="12" t="n">
        <v>0</v>
      </c>
      <c r="P8932" s="12" t="n">
        <v>0</v>
      </c>
      <c r="Q8932" s="23" t="n">
        <f>M8934/H8932</f>
        <v>1</v>
      </c>
    </row>
    <row r="8933" ht="22.5" customHeight="1">
      <c r="A8933" s="32"/>
      <c r="B8933" s="20"/>
      <c r="C8933" s="13"/>
      <c r="D8933" s="20"/>
      <c r="E8933" s="29"/>
      <c r="F8933" s="20"/>
      <c r="G8933" s="20"/>
      <c r="H8933" s="20"/>
      <c r="I8933" s="20"/>
      <c r="J8933" s="13" t="s">
        <v>127</v>
      </c>
      <c r="K8933" s="15" t="n">
        <v>22140</v>
      </c>
      <c r="L8933" s="15" t="n">
        <v>7166</v>
      </c>
      <c r="M8933" s="11" t="n">
        <v>200</v>
      </c>
      <c r="N8933" s="12" t="n">
        <v>0.008</v>
      </c>
      <c r="O8933" s="12" t="n">
        <v>0.3</v>
      </c>
      <c r="P8933" s="12" t="n">
        <v>60</v>
      </c>
      <c r="Q8933" s="26"/>
    </row>
    <row r="8934" ht="22.5" customHeight="1">
      <c r="A8934" s="32"/>
      <c r="B8934" s="20"/>
      <c r="C8934" s="13"/>
      <c r="D8934" s="20"/>
      <c r="E8934" s="29"/>
      <c r="F8934" s="20"/>
      <c r="G8934" s="20"/>
      <c r="H8934" s="20"/>
      <c r="I8934" s="20"/>
      <c r="J8934" s="13" t="s">
        <v>128</v>
      </c>
      <c r="K8934" s="15" t="n">
        <v>26499</v>
      </c>
      <c r="L8934" s="15" t="n">
        <v>7951</v>
      </c>
      <c r="M8934" s="11" t="n">
        <v>200</v>
      </c>
      <c r="N8934" s="12" t="n">
        <v>0.008</v>
      </c>
      <c r="O8934" s="12" t="n">
        <v>0.3</v>
      </c>
      <c r="P8934" s="12" t="n">
        <v>60</v>
      </c>
      <c r="Q8934" s="26"/>
    </row>
    <row r="8935" ht="22.5" customHeight="1">
      <c r="A8935" s="32"/>
      <c r="B8935" s="20"/>
      <c r="C8935" s="13" t="n">
        <v>8291713</v>
      </c>
      <c r="D8935" s="13" t="s">
        <v>40</v>
      </c>
      <c r="E8935" s="14" t="s">
        <v>14</v>
      </c>
      <c r="F8935" s="13" t="s">
        <v>15</v>
      </c>
      <c r="G8935" s="21" t="n">
        <v>0.14</v>
      </c>
      <c r="H8935" s="13" t="n">
        <v>2000</v>
      </c>
      <c r="I8935" s="21" t="n">
        <f>G8935*H8935*7</f>
        <v>1960</v>
      </c>
      <c r="J8935" s="13" t="s">
        <v>126</v>
      </c>
      <c r="K8935" s="15" t="n">
        <v>243</v>
      </c>
      <c r="L8935" s="15" t="n">
        <v>8</v>
      </c>
      <c r="M8935" s="16" t="n">
        <v>1</v>
      </c>
      <c r="N8935" s="12" t="n">
        <v>0.018</v>
      </c>
      <c r="O8935" s="12" t="n">
        <v>0.14</v>
      </c>
      <c r="P8935" s="12" t="n">
        <v>0.14</v>
      </c>
      <c r="Q8935" s="23" t="n">
        <f>M8937/H8935</f>
        <v>0.75</v>
      </c>
    </row>
    <row r="8936" ht="22.5" customHeight="1">
      <c r="A8936" s="32"/>
      <c r="B8936" s="20"/>
      <c r="C8936" s="13"/>
      <c r="D8936" s="20"/>
      <c r="E8936" s="29"/>
      <c r="F8936" s="20"/>
      <c r="G8936" s="20"/>
      <c r="H8936" s="20"/>
      <c r="I8936" s="20"/>
      <c r="J8936" s="13" t="s">
        <v>127</v>
      </c>
      <c r="K8936" s="15" t="n">
        <v>44310</v>
      </c>
      <c r="L8936" s="15" t="n">
        <v>12174</v>
      </c>
      <c r="M8936" s="15" t="n">
        <v>472</v>
      </c>
      <c r="N8936" s="12" t="n">
        <v>0.005</v>
      </c>
      <c r="O8936" s="12" t="n">
        <v>0.14</v>
      </c>
      <c r="P8936" s="12" t="n">
        <v>66.08</v>
      </c>
      <c r="Q8936" s="26"/>
    </row>
    <row r="8937" ht="22.5" customHeight="1">
      <c r="A8937" s="32"/>
      <c r="B8937" s="20"/>
      <c r="C8937" s="13"/>
      <c r="D8937" s="20"/>
      <c r="E8937" s="29"/>
      <c r="F8937" s="20"/>
      <c r="G8937" s="20"/>
      <c r="H8937" s="20"/>
      <c r="I8937" s="20"/>
      <c r="J8937" s="13" t="s">
        <v>128</v>
      </c>
      <c r="K8937" s="15" t="n">
        <v>138703</v>
      </c>
      <c r="L8937" s="15" t="n">
        <v>44861</v>
      </c>
      <c r="M8937" s="15" t="n">
        <v>1500</v>
      </c>
      <c r="N8937" s="12" t="n">
        <v>0.005</v>
      </c>
      <c r="O8937" s="12" t="n">
        <v>0.14</v>
      </c>
      <c r="P8937" s="12" t="n">
        <v>210</v>
      </c>
      <c r="Q8937" s="26"/>
    </row>
    <row r="8938" ht="22.5" customHeight="1">
      <c r="A8938" s="32"/>
      <c r="B8938" s="20"/>
      <c r="C8938" s="13" t="n">
        <v>8566541</v>
      </c>
      <c r="D8938" s="13" t="s">
        <v>79</v>
      </c>
      <c r="E8938" s="14" t="s">
        <v>14</v>
      </c>
      <c r="F8938" s="13" t="s">
        <v>26</v>
      </c>
      <c r="G8938" s="21" t="n">
        <v>0.13</v>
      </c>
      <c r="H8938" s="13" t="n">
        <v>500</v>
      </c>
      <c r="I8938" s="21" t="n">
        <f>G8938*H8938*7</f>
        <v>455</v>
      </c>
      <c r="J8938" s="13" t="s">
        <v>126</v>
      </c>
      <c r="K8938" s="15" t="s">
        <v>139</v>
      </c>
      <c r="L8938" s="15"/>
      <c r="M8938" s="16"/>
      <c r="N8938" s="12"/>
      <c r="O8938" s="12"/>
      <c r="P8938" s="12"/>
      <c r="Q8938" s="23" t="n">
        <f>M8940/H8938</f>
        <v>0</v>
      </c>
    </row>
    <row r="8939" ht="22.5" customHeight="1">
      <c r="A8939" s="32"/>
      <c r="B8939" s="20"/>
      <c r="C8939" s="13"/>
      <c r="D8939" s="20"/>
      <c r="E8939" s="29"/>
      <c r="F8939" s="20"/>
      <c r="G8939" s="20"/>
      <c r="H8939" s="20"/>
      <c r="I8939" s="20"/>
      <c r="J8939" s="13" t="s">
        <v>127</v>
      </c>
      <c r="K8939" s="15" t="s">
        <v>139</v>
      </c>
      <c r="L8939" s="15"/>
      <c r="M8939" s="16"/>
      <c r="N8939" s="12"/>
      <c r="O8939" s="12"/>
      <c r="P8939" s="12"/>
      <c r="Q8939" s="26"/>
    </row>
    <row r="8940" ht="22.5" customHeight="1">
      <c r="A8940" s="32"/>
      <c r="B8940" s="20"/>
      <c r="C8940" s="13"/>
      <c r="D8940" s="20"/>
      <c r="E8940" s="29"/>
      <c r="F8940" s="20"/>
      <c r="G8940" s="20"/>
      <c r="H8940" s="20"/>
      <c r="I8940" s="20"/>
      <c r="J8940" s="13" t="s">
        <v>128</v>
      </c>
      <c r="K8940" s="15" t="s">
        <v>139</v>
      </c>
      <c r="L8940" s="15"/>
      <c r="M8940" s="15"/>
      <c r="N8940" s="12"/>
      <c r="O8940" s="12"/>
      <c r="P8940" s="12"/>
      <c r="Q8940" s="26"/>
    </row>
    <row r="8941" ht="22.5" customHeight="1">
      <c r="A8941" s="32"/>
      <c r="B8941" s="20"/>
      <c r="C8941" s="13" t="n">
        <v>8566084</v>
      </c>
      <c r="D8941" s="13" t="s">
        <v>80</v>
      </c>
      <c r="E8941" s="14" t="s">
        <v>42</v>
      </c>
      <c r="F8941" s="13" t="s">
        <v>15</v>
      </c>
      <c r="G8941" s="21" t="n">
        <v>0.12</v>
      </c>
      <c r="H8941" s="13" t="n">
        <v>100</v>
      </c>
      <c r="I8941" s="21" t="n">
        <f>G8941*H8941*7</f>
        <v>84</v>
      </c>
      <c r="J8941" s="13" t="s">
        <v>126</v>
      </c>
      <c r="K8941" s="15" t="n">
        <v>484</v>
      </c>
      <c r="L8941" s="15" t="n">
        <v>46</v>
      </c>
      <c r="M8941" s="16" t="n">
        <v>1</v>
      </c>
      <c r="N8941" s="12" t="n">
        <v>0.003</v>
      </c>
      <c r="O8941" s="12" t="n">
        <v>0.12</v>
      </c>
      <c r="P8941" s="12" t="n">
        <v>0.12</v>
      </c>
      <c r="Q8941" s="23" t="n">
        <f>M8943/H8941</f>
        <v>0.57</v>
      </c>
    </row>
    <row r="8942" ht="22.5" customHeight="1">
      <c r="A8942" s="32"/>
      <c r="B8942" s="20"/>
      <c r="C8942" s="13"/>
      <c r="D8942" s="20"/>
      <c r="E8942" s="29"/>
      <c r="F8942" s="20"/>
      <c r="G8942" s="20"/>
      <c r="H8942" s="20"/>
      <c r="I8942" s="20"/>
      <c r="J8942" s="13" t="s">
        <v>127</v>
      </c>
      <c r="K8942" s="15" t="n">
        <v>30813</v>
      </c>
      <c r="L8942" s="15" t="n">
        <v>3365</v>
      </c>
      <c r="M8942" s="16" t="n">
        <v>26</v>
      </c>
      <c r="N8942" s="12" t="n">
        <v>0.001</v>
      </c>
      <c r="O8942" s="12" t="n">
        <v>0.12</v>
      </c>
      <c r="P8942" s="12" t="n">
        <v>3.12</v>
      </c>
      <c r="Q8942" s="26"/>
    </row>
    <row r="8943" ht="22.5" customHeight="1">
      <c r="A8943" s="32"/>
      <c r="B8943" s="20"/>
      <c r="C8943" s="13"/>
      <c r="D8943" s="20"/>
      <c r="E8943" s="29"/>
      <c r="F8943" s="20"/>
      <c r="G8943" s="20"/>
      <c r="H8943" s="20"/>
      <c r="I8943" s="20"/>
      <c r="J8943" s="13" t="s">
        <v>128</v>
      </c>
      <c r="K8943" s="15" t="n">
        <v>61063</v>
      </c>
      <c r="L8943" s="15" t="n">
        <v>6293</v>
      </c>
      <c r="M8943" s="16" t="n">
        <v>57</v>
      </c>
      <c r="N8943" s="12" t="n">
        <v>0.001</v>
      </c>
      <c r="O8943" s="12" t="n">
        <v>0.12</v>
      </c>
      <c r="P8943" s="12" t="n">
        <v>6.84</v>
      </c>
      <c r="Q8943" s="26"/>
    </row>
    <row r="8944" ht="22.5" customHeight="1">
      <c r="A8944" s="32"/>
      <c r="B8944" s="20"/>
      <c r="C8944" s="13" t="n">
        <v>2937658</v>
      </c>
      <c r="D8944" s="13" t="s">
        <v>81</v>
      </c>
      <c r="E8944" s="14" t="s">
        <v>14</v>
      </c>
      <c r="F8944" s="13" t="s">
        <v>15</v>
      </c>
      <c r="G8944" s="21" t="n">
        <v>0.15</v>
      </c>
      <c r="H8944" s="13" t="n">
        <v>100</v>
      </c>
      <c r="I8944" s="21" t="n">
        <f>G8944*H8944*7</f>
        <v>105</v>
      </c>
      <c r="J8944" s="13" t="s">
        <v>126</v>
      </c>
      <c r="K8944" s="15" t="s">
        <v>139</v>
      </c>
      <c r="L8944" s="15"/>
      <c r="M8944" s="16"/>
      <c r="N8944" s="12"/>
      <c r="O8944" s="12"/>
      <c r="P8944" s="12"/>
      <c r="Q8944" s="23" t="n">
        <f>M8946/H8944</f>
        <v>1</v>
      </c>
    </row>
    <row r="8945" ht="22.5" customHeight="1">
      <c r="A8945" s="32"/>
      <c r="B8945" s="20"/>
      <c r="C8945" s="13"/>
      <c r="D8945" s="20"/>
      <c r="E8945" s="29"/>
      <c r="F8945" s="20"/>
      <c r="G8945" s="20"/>
      <c r="H8945" s="20"/>
      <c r="I8945" s="20"/>
      <c r="J8945" s="13" t="s">
        <v>127</v>
      </c>
      <c r="K8945" s="15" t="n">
        <v>5888</v>
      </c>
      <c r="L8945" s="15" t="n">
        <v>1914</v>
      </c>
      <c r="M8945" s="16" t="n">
        <v>100</v>
      </c>
      <c r="N8945" s="12" t="n">
        <v>0.006</v>
      </c>
      <c r="O8945" s="12" t="n">
        <v>0.123</v>
      </c>
      <c r="P8945" s="12" t="n">
        <v>12.3</v>
      </c>
      <c r="Q8945" s="26"/>
    </row>
    <row r="8946" ht="22.5" customHeight="1">
      <c r="A8946" s="32"/>
      <c r="B8946" s="20"/>
      <c r="C8946" s="13"/>
      <c r="D8946" s="20"/>
      <c r="E8946" s="29"/>
      <c r="F8946" s="20"/>
      <c r="G8946" s="20"/>
      <c r="H8946" s="20"/>
      <c r="I8946" s="20"/>
      <c r="J8946" s="13" t="s">
        <v>128</v>
      </c>
      <c r="K8946" s="15" t="n">
        <v>5907</v>
      </c>
      <c r="L8946" s="15" t="n">
        <v>1921</v>
      </c>
      <c r="M8946" s="16" t="n">
        <v>100</v>
      </c>
      <c r="N8946" s="12" t="n">
        <v>0.006</v>
      </c>
      <c r="O8946" s="12" t="n">
        <v>0.123</v>
      </c>
      <c r="P8946" s="12" t="n">
        <v>12.3</v>
      </c>
      <c r="Q8946" s="26"/>
    </row>
    <row r="8947" ht="22.5" customHeight="1">
      <c r="A8947" s="32"/>
      <c r="B8947" s="20"/>
      <c r="C8947" s="13" t="n">
        <v>8942077</v>
      </c>
      <c r="D8947" s="13" t="s">
        <v>104</v>
      </c>
      <c r="E8947" s="14" t="s">
        <v>71</v>
      </c>
      <c r="F8947" s="13" t="s">
        <v>15</v>
      </c>
      <c r="G8947" s="21" t="n">
        <v>0.15</v>
      </c>
      <c r="H8947" s="13" t="n">
        <v>200</v>
      </c>
      <c r="I8947" s="21" t="n">
        <f>G8947*H8947*7</f>
        <v>210</v>
      </c>
      <c r="J8947" s="13" t="s">
        <v>126</v>
      </c>
      <c r="K8947" s="15" t="n">
        <v>3761</v>
      </c>
      <c r="L8947" s="15" t="n">
        <v>55</v>
      </c>
      <c r="M8947" s="16" t="n">
        <v>1</v>
      </c>
      <c r="N8947" s="12" t="n">
        <v>0.004</v>
      </c>
      <c r="O8947" s="12" t="n">
        <v>0.2</v>
      </c>
      <c r="P8947" s="12" t="n">
        <v>0.2</v>
      </c>
      <c r="Q8947" s="23" t="n">
        <f>M8949/H8947</f>
        <v>0.085</v>
      </c>
    </row>
    <row r="8948" ht="22.5" customHeight="1">
      <c r="A8948" s="32"/>
      <c r="B8948" s="20"/>
      <c r="C8948" s="13"/>
      <c r="D8948" s="20"/>
      <c r="E8948" s="29"/>
      <c r="F8948" s="20"/>
      <c r="G8948" s="20"/>
      <c r="H8948" s="20"/>
      <c r="I8948" s="20"/>
      <c r="J8948" s="13" t="s">
        <v>127</v>
      </c>
      <c r="K8948" s="15" t="n">
        <v>38256</v>
      </c>
      <c r="L8948" s="15" t="n">
        <v>1066</v>
      </c>
      <c r="M8948" s="16" t="n">
        <v>11</v>
      </c>
      <c r="N8948" s="12" t="n">
        <v>0.002</v>
      </c>
      <c r="O8948" s="12" t="n">
        <v>0.2</v>
      </c>
      <c r="P8948" s="12" t="n">
        <v>2.2</v>
      </c>
      <c r="Q8948" s="26"/>
    </row>
    <row r="8949" ht="22.5" customHeight="1">
      <c r="A8949" s="32"/>
      <c r="B8949" s="20"/>
      <c r="C8949" s="13"/>
      <c r="D8949" s="20"/>
      <c r="E8949" s="29"/>
      <c r="F8949" s="20"/>
      <c r="G8949" s="20"/>
      <c r="H8949" s="20"/>
      <c r="I8949" s="20"/>
      <c r="J8949" s="13" t="s">
        <v>128</v>
      </c>
      <c r="K8949" s="15" t="n">
        <v>69400</v>
      </c>
      <c r="L8949" s="15" t="n">
        <v>1568</v>
      </c>
      <c r="M8949" s="16" t="n">
        <v>17</v>
      </c>
      <c r="N8949" s="12" t="n">
        <v>0.002</v>
      </c>
      <c r="O8949" s="12" t="n">
        <v>0.2</v>
      </c>
      <c r="P8949" s="12" t="n">
        <v>3.4</v>
      </c>
      <c r="Q8949" s="26"/>
    </row>
    <row r="8950" ht="22.5" customHeight="1">
      <c r="A8950" s="32"/>
      <c r="B8950" s="20"/>
      <c r="C8950" s="13" t="n">
        <v>6706444</v>
      </c>
      <c r="D8950" s="13" t="s">
        <v>82</v>
      </c>
      <c r="E8950" s="14" t="s">
        <v>83</v>
      </c>
      <c r="F8950" s="13" t="s">
        <v>12</v>
      </c>
      <c r="G8950" s="21" t="n">
        <v>0.5</v>
      </c>
      <c r="H8950" s="13" t="n">
        <v>100</v>
      </c>
      <c r="I8950" s="21" t="n">
        <f>G8950*H8950*7</f>
        <v>350</v>
      </c>
      <c r="J8950" s="13" t="s">
        <v>126</v>
      </c>
      <c r="K8950" s="15" t="s">
        <v>139</v>
      </c>
      <c r="L8950" s="15"/>
      <c r="M8950" s="16"/>
      <c r="N8950" s="12"/>
      <c r="O8950" s="12"/>
      <c r="P8950" s="12"/>
      <c r="Q8950" s="23" t="n">
        <f>M8952/H8950</f>
        <v>0.07</v>
      </c>
    </row>
    <row r="8951" ht="22.5" customHeight="1">
      <c r="A8951" s="32"/>
      <c r="B8951" s="20"/>
      <c r="C8951" s="13"/>
      <c r="D8951" s="20"/>
      <c r="E8951" s="29"/>
      <c r="F8951" s="20"/>
      <c r="G8951" s="20"/>
      <c r="H8951" s="20"/>
      <c r="I8951" s="20"/>
      <c r="J8951" s="13" t="s">
        <v>127</v>
      </c>
      <c r="K8951" s="15" t="n">
        <v>7356</v>
      </c>
      <c r="L8951" s="15" t="n">
        <v>824</v>
      </c>
      <c r="M8951" s="16" t="n">
        <v>1</v>
      </c>
      <c r="N8951" s="12" t="n">
        <v>0.001</v>
      </c>
      <c r="O8951" s="12" t="n">
        <v>1.102</v>
      </c>
      <c r="P8951" s="12" t="n">
        <v>1.1016</v>
      </c>
      <c r="Q8951" s="26"/>
    </row>
    <row r="8952" ht="22.5" customHeight="1">
      <c r="A8952" s="32"/>
      <c r="B8952" s="20"/>
      <c r="C8952" s="13"/>
      <c r="D8952" s="20"/>
      <c r="E8952" s="29"/>
      <c r="F8952" s="20"/>
      <c r="G8952" s="20"/>
      <c r="H8952" s="20"/>
      <c r="I8952" s="20"/>
      <c r="J8952" s="13" t="s">
        <v>128</v>
      </c>
      <c r="K8952" s="15" t="n">
        <v>33468</v>
      </c>
      <c r="L8952" s="15" t="n">
        <v>4732</v>
      </c>
      <c r="M8952" s="16" t="n">
        <v>7</v>
      </c>
      <c r="N8952" s="12" t="n">
        <v>0.001</v>
      </c>
      <c r="O8952" s="12" t="n">
        <v>0.758</v>
      </c>
      <c r="P8952" s="12" t="n">
        <v>5.3046</v>
      </c>
      <c r="Q8952" s="26"/>
    </row>
    <row r="8953" ht="22.5" customHeight="1">
      <c r="A8953" s="32"/>
      <c r="B8953" s="20"/>
      <c r="C8953" s="13" t="n">
        <v>5963354</v>
      </c>
      <c r="D8953" s="13" t="s">
        <v>82</v>
      </c>
      <c r="E8953" s="14" t="s">
        <v>83</v>
      </c>
      <c r="F8953" s="13" t="s">
        <v>15</v>
      </c>
      <c r="G8953" s="21" t="n">
        <v>0.55</v>
      </c>
      <c r="H8953" s="13" t="n">
        <v>500</v>
      </c>
      <c r="I8953" s="21" t="n">
        <f>G8953*H8953*7</f>
        <v>1925</v>
      </c>
      <c r="J8953" s="13" t="s">
        <v>126</v>
      </c>
      <c r="K8953" s="15" t="n">
        <v>3241</v>
      </c>
      <c r="L8953" s="15" t="n">
        <v>339</v>
      </c>
      <c r="M8953" s="16" t="n">
        <v>4</v>
      </c>
      <c r="N8953" s="12" t="n">
        <v>0.007</v>
      </c>
      <c r="O8953" s="12" t="n">
        <v>0.573</v>
      </c>
      <c r="P8953" s="12" t="n">
        <v>2.29</v>
      </c>
      <c r="Q8953" s="23" t="n">
        <f>M8955/H8953</f>
        <v>0.67</v>
      </c>
    </row>
    <row r="8954" ht="22.5" customHeight="1">
      <c r="A8954" s="32"/>
      <c r="B8954" s="20"/>
      <c r="C8954" s="13"/>
      <c r="D8954" s="20"/>
      <c r="E8954" s="29"/>
      <c r="F8954" s="20"/>
      <c r="G8954" s="20"/>
      <c r="H8954" s="20"/>
      <c r="I8954" s="20"/>
      <c r="J8954" s="13" t="s">
        <v>127</v>
      </c>
      <c r="K8954" s="15" t="n">
        <v>123525</v>
      </c>
      <c r="L8954" s="15" t="n">
        <v>31499</v>
      </c>
      <c r="M8954" s="16" t="n">
        <v>126</v>
      </c>
      <c r="N8954" s="12" t="n">
        <v>0.002</v>
      </c>
      <c r="O8954" s="12" t="n">
        <v>0.576</v>
      </c>
      <c r="P8954" s="12" t="n">
        <v>72.564</v>
      </c>
      <c r="Q8954" s="26"/>
    </row>
    <row r="8955" ht="22.5" customHeight="1">
      <c r="A8955" s="32"/>
      <c r="B8955" s="20"/>
      <c r="C8955" s="13"/>
      <c r="D8955" s="20"/>
      <c r="E8955" s="29"/>
      <c r="F8955" s="20"/>
      <c r="G8955" s="20"/>
      <c r="H8955" s="20"/>
      <c r="I8955" s="20"/>
      <c r="J8955" s="13" t="s">
        <v>128</v>
      </c>
      <c r="K8955" s="15" t="n">
        <v>295407</v>
      </c>
      <c r="L8955" s="15" t="n">
        <v>77349</v>
      </c>
      <c r="M8955" s="16" t="n">
        <v>335</v>
      </c>
      <c r="N8955" s="12" t="n">
        <v>0.003</v>
      </c>
      <c r="O8955" s="12" t="n">
        <v>0.577</v>
      </c>
      <c r="P8955" s="12" t="n">
        <v>193.394</v>
      </c>
      <c r="Q8955" s="26"/>
    </row>
    <row r="8956" ht="22.5" customHeight="1">
      <c r="A8956" s="32"/>
      <c r="B8956" s="20"/>
      <c r="C8956" s="13" t="n">
        <v>9686529</v>
      </c>
      <c r="D8956" s="13" t="s">
        <v>82</v>
      </c>
      <c r="E8956" s="14" t="s">
        <v>84</v>
      </c>
      <c r="F8956" s="13" t="s">
        <v>15</v>
      </c>
      <c r="G8956" s="21" t="n">
        <v>0.4</v>
      </c>
      <c r="H8956" s="13" t="n">
        <v>200</v>
      </c>
      <c r="I8956" s="21" t="n">
        <f>G8956*H8956*7</f>
        <v>560</v>
      </c>
      <c r="J8956" s="13" t="s">
        <v>126</v>
      </c>
      <c r="K8956" s="15" t="n">
        <v>418</v>
      </c>
      <c r="L8956" s="15" t="n">
        <v>147</v>
      </c>
      <c r="M8956" s="16" t="n">
        <v>2</v>
      </c>
      <c r="N8956" s="12" t="n">
        <v>0.007</v>
      </c>
      <c r="O8956" s="12" t="n">
        <v>0.5</v>
      </c>
      <c r="P8956" s="12" t="n">
        <v>1</v>
      </c>
      <c r="Q8956" s="23" t="n">
        <f>M8958/H8956</f>
        <v>0.13</v>
      </c>
    </row>
    <row r="8957" ht="22.5" customHeight="1">
      <c r="A8957" s="32"/>
      <c r="B8957" s="20"/>
      <c r="C8957" s="13"/>
      <c r="D8957" s="20"/>
      <c r="E8957" s="29"/>
      <c r="F8957" s="20"/>
      <c r="G8957" s="20"/>
      <c r="H8957" s="20"/>
      <c r="I8957" s="20"/>
      <c r="J8957" s="13" t="s">
        <v>127</v>
      </c>
      <c r="K8957" s="15" t="n">
        <v>25535</v>
      </c>
      <c r="L8957" s="15" t="n">
        <v>11349</v>
      </c>
      <c r="M8957" s="16" t="n">
        <v>15</v>
      </c>
      <c r="N8957" s="12" t="n">
        <v>0.001</v>
      </c>
      <c r="O8957" s="12" t="n">
        <v>0.5</v>
      </c>
      <c r="P8957" s="12" t="n">
        <v>7.5</v>
      </c>
      <c r="Q8957" s="26"/>
    </row>
    <row r="8958" ht="22.5" customHeight="1">
      <c r="A8958" s="32"/>
      <c r="B8958" s="20"/>
      <c r="C8958" s="13"/>
      <c r="D8958" s="20"/>
      <c r="E8958" s="29"/>
      <c r="F8958" s="20"/>
      <c r="G8958" s="20"/>
      <c r="H8958" s="20"/>
      <c r="I8958" s="20"/>
      <c r="J8958" s="13" t="s">
        <v>128</v>
      </c>
      <c r="K8958" s="15" t="n">
        <v>52199</v>
      </c>
      <c r="L8958" s="15" t="n">
        <v>19917</v>
      </c>
      <c r="M8958" s="16" t="n">
        <v>26</v>
      </c>
      <c r="N8958" s="12" t="n">
        <v>0.001</v>
      </c>
      <c r="O8958" s="12" t="n">
        <v>0.5</v>
      </c>
      <c r="P8958" s="12" t="n">
        <v>13</v>
      </c>
      <c r="Q8958" s="26"/>
    </row>
    <row r="8959" ht="22.5" customHeight="1">
      <c r="A8959" s="32"/>
      <c r="B8959" s="20"/>
      <c r="C8959" s="13" t="n">
        <v>5963400</v>
      </c>
      <c r="D8959" s="13" t="s">
        <v>82</v>
      </c>
      <c r="E8959" s="14" t="s">
        <v>85</v>
      </c>
      <c r="F8959" s="13" t="s">
        <v>15</v>
      </c>
      <c r="G8959" s="21" t="n">
        <v>0.4</v>
      </c>
      <c r="H8959" s="13" t="n">
        <v>300</v>
      </c>
      <c r="I8959" s="21" t="n">
        <f>G8959*H8959*7</f>
        <v>840</v>
      </c>
      <c r="J8959" s="13" t="s">
        <v>126</v>
      </c>
      <c r="K8959" s="15" t="n">
        <v>1189</v>
      </c>
      <c r="L8959" s="15" t="n">
        <v>191</v>
      </c>
      <c r="M8959" s="16" t="n">
        <v>4</v>
      </c>
      <c r="N8959" s="12" t="n">
        <v>0.01</v>
      </c>
      <c r="O8959" s="12" t="n">
        <v>0.5</v>
      </c>
      <c r="P8959" s="12" t="n">
        <v>2</v>
      </c>
      <c r="Q8959" s="23" t="n">
        <f>M8961/H8959</f>
        <v>0.82</v>
      </c>
    </row>
    <row r="8960" ht="22.5" customHeight="1">
      <c r="A8960" s="32"/>
      <c r="B8960" s="20"/>
      <c r="C8960" s="13"/>
      <c r="D8960" s="20"/>
      <c r="E8960" s="29"/>
      <c r="F8960" s="20"/>
      <c r="G8960" s="28"/>
      <c r="H8960" s="20"/>
      <c r="I8960" s="20"/>
      <c r="J8960" s="13" t="s">
        <v>127</v>
      </c>
      <c r="K8960" s="15" t="n">
        <v>69261</v>
      </c>
      <c r="L8960" s="15" t="n">
        <v>30568</v>
      </c>
      <c r="M8960" s="16" t="n">
        <v>107</v>
      </c>
      <c r="N8960" s="12" t="n">
        <v>0.002</v>
      </c>
      <c r="O8960" s="12" t="n">
        <v>0.482</v>
      </c>
      <c r="P8960" s="12" t="n">
        <v>51.55</v>
      </c>
      <c r="Q8960" s="26"/>
    </row>
    <row r="8961" ht="22.5" customHeight="1">
      <c r="A8961" s="32"/>
      <c r="B8961" s="20"/>
      <c r="C8961" s="13"/>
      <c r="D8961" s="20"/>
      <c r="E8961" s="29"/>
      <c r="F8961" s="20"/>
      <c r="G8961" s="28"/>
      <c r="H8961" s="20"/>
      <c r="I8961" s="20"/>
      <c r="J8961" s="13" t="s">
        <v>128</v>
      </c>
      <c r="K8961" s="15" t="n">
        <v>133517</v>
      </c>
      <c r="L8961" s="15" t="n">
        <v>48499</v>
      </c>
      <c r="M8961" s="16" t="n">
        <v>246</v>
      </c>
      <c r="N8961" s="12" t="n">
        <v>0.002</v>
      </c>
      <c r="O8961" s="12" t="n">
        <v>0.485</v>
      </c>
      <c r="P8961" s="12" t="n">
        <v>119.35</v>
      </c>
      <c r="Q8961" s="26"/>
    </row>
    <row r="8962" ht="22.5" customHeight="1">
      <c r="A8962" s="32"/>
      <c r="B8962" s="20"/>
      <c r="C8962" s="13" t="n">
        <v>10080665</v>
      </c>
      <c r="D8962" s="13" t="s">
        <v>82</v>
      </c>
      <c r="E8962" s="14" t="s">
        <v>86</v>
      </c>
      <c r="F8962" s="13" t="s">
        <v>15</v>
      </c>
      <c r="G8962" s="21" t="n">
        <v>0.38</v>
      </c>
      <c r="H8962" s="13" t="n">
        <v>40</v>
      </c>
      <c r="I8962" s="21" t="n">
        <f>G8962*H8962*7</f>
        <v>106.4</v>
      </c>
      <c r="J8962" s="13" t="s">
        <v>126</v>
      </c>
      <c r="K8962" s="15" t="s">
        <v>139</v>
      </c>
      <c r="L8962" s="15"/>
      <c r="M8962" s="16"/>
      <c r="N8962" s="12"/>
      <c r="O8962" s="12"/>
      <c r="P8962" s="12"/>
      <c r="Q8962" s="23" t="n">
        <f>M8964/H8962</f>
        <v>0.3</v>
      </c>
    </row>
    <row r="8963" ht="22.5" customHeight="1">
      <c r="A8963" s="32"/>
      <c r="B8963" s="20"/>
      <c r="C8963" s="13"/>
      <c r="D8963" s="20"/>
      <c r="E8963" s="29"/>
      <c r="F8963" s="20"/>
      <c r="G8963" s="28"/>
      <c r="H8963" s="20"/>
      <c r="I8963" s="20"/>
      <c r="J8963" s="13" t="s">
        <v>127</v>
      </c>
      <c r="K8963" s="15" t="n">
        <v>6798</v>
      </c>
      <c r="L8963" s="15" t="n">
        <v>1902</v>
      </c>
      <c r="M8963" s="16" t="n">
        <v>9</v>
      </c>
      <c r="N8963" s="12" t="n">
        <v>0.002</v>
      </c>
      <c r="O8963" s="12" t="n">
        <v>0.38</v>
      </c>
      <c r="P8963" s="12" t="n">
        <v>3.42</v>
      </c>
      <c r="Q8963" s="26"/>
    </row>
    <row r="8964" ht="22.5" customHeight="1">
      <c r="A8964" s="32"/>
      <c r="B8964" s="20"/>
      <c r="C8964" s="13"/>
      <c r="D8964" s="20"/>
      <c r="E8964" s="29"/>
      <c r="F8964" s="20"/>
      <c r="G8964" s="28"/>
      <c r="H8964" s="20"/>
      <c r="I8964" s="20"/>
      <c r="J8964" s="13" t="s">
        <v>128</v>
      </c>
      <c r="K8964" s="15" t="n">
        <v>9957</v>
      </c>
      <c r="L8964" s="15" t="n">
        <v>2361</v>
      </c>
      <c r="M8964" s="16" t="n">
        <v>12</v>
      </c>
      <c r="N8964" s="12" t="n">
        <v>0.002</v>
      </c>
      <c r="O8964" s="12" t="n">
        <v>0.38</v>
      </c>
      <c r="P8964" s="12" t="n">
        <v>4.56</v>
      </c>
      <c r="Q8964" s="26"/>
    </row>
    <row r="8965" ht="22.5" customHeight="1">
      <c r="A8965" s="32"/>
      <c r="B8965" s="20"/>
      <c r="C8965" s="13" t="n">
        <v>91520433</v>
      </c>
      <c r="D8965" s="13" t="s">
        <v>74</v>
      </c>
      <c r="E8965" s="14" t="s">
        <v>14</v>
      </c>
      <c r="F8965" s="13" t="s">
        <v>15</v>
      </c>
      <c r="G8965" s="21" t="n">
        <v>0.16</v>
      </c>
      <c r="H8965" s="13" t="n">
        <v>200</v>
      </c>
      <c r="I8965" s="21" t="n">
        <f>G8965*H8965*7</f>
        <v>224</v>
      </c>
      <c r="J8965" s="13" t="s">
        <v>126</v>
      </c>
      <c r="K8965" s="15" t="n">
        <v>371</v>
      </c>
      <c r="L8965" s="15" t="n">
        <v>16</v>
      </c>
      <c r="M8965" s="16" t="n">
        <v>0</v>
      </c>
      <c r="N8965" s="12" t="n">
        <v>0</v>
      </c>
      <c r="O8965" s="12" t="n">
        <v>0</v>
      </c>
      <c r="P8965" s="12" t="n">
        <v>0</v>
      </c>
      <c r="Q8965" s="23" t="n">
        <f>M8967/H8965</f>
        <v>0.02</v>
      </c>
    </row>
    <row r="8966" ht="22.5" customHeight="1">
      <c r="A8966" s="32"/>
      <c r="B8966" s="20"/>
      <c r="C8966" s="13"/>
      <c r="D8966" s="20"/>
      <c r="E8966" s="29"/>
      <c r="F8966" s="20"/>
      <c r="G8966" s="28"/>
      <c r="H8966" s="20"/>
      <c r="I8966" s="20"/>
      <c r="J8966" s="13" t="s">
        <v>127</v>
      </c>
      <c r="K8966" s="15" t="n">
        <v>22488</v>
      </c>
      <c r="L8966" s="15" t="n">
        <v>947</v>
      </c>
      <c r="M8966" s="16" t="n">
        <v>3</v>
      </c>
      <c r="N8966" s="12" t="n">
        <v>0.001</v>
      </c>
      <c r="O8966" s="12" t="n">
        <v>0.16</v>
      </c>
      <c r="P8966" s="12" t="n">
        <v>0.48</v>
      </c>
      <c r="Q8966" s="26"/>
    </row>
    <row r="8967" ht="22.5" customHeight="1">
      <c r="A8967" s="32"/>
      <c r="B8967" s="20"/>
      <c r="C8967" s="13"/>
      <c r="D8967" s="20"/>
      <c r="E8967" s="29"/>
      <c r="F8967" s="20"/>
      <c r="G8967" s="28"/>
      <c r="H8967" s="20"/>
      <c r="I8967" s="20"/>
      <c r="J8967" s="13" t="s">
        <v>128</v>
      </c>
      <c r="K8967" s="15" t="n">
        <v>46348</v>
      </c>
      <c r="L8967" s="15" t="n">
        <v>2370</v>
      </c>
      <c r="M8967" s="16" t="n">
        <v>4</v>
      </c>
      <c r="N8967" s="12" t="n">
        <v>0</v>
      </c>
      <c r="O8967" s="12" t="n">
        <v>0.16</v>
      </c>
      <c r="P8967" s="12" t="n">
        <v>0.64</v>
      </c>
      <c r="Q8967" s="26"/>
    </row>
    <row r="8968" ht="22.5" customHeight="1">
      <c r="A8968" s="32"/>
      <c r="B8968" s="20"/>
      <c r="C8968" s="13" t="n">
        <v>91528810</v>
      </c>
      <c r="D8968" s="13" t="s">
        <v>102</v>
      </c>
      <c r="E8968" s="14" t="s">
        <v>14</v>
      </c>
      <c r="F8968" s="13" t="s">
        <v>15</v>
      </c>
      <c r="G8968" s="21" t="n">
        <v>0.12</v>
      </c>
      <c r="H8968" s="13" t="n">
        <v>111</v>
      </c>
      <c r="I8968" s="21" t="n">
        <f>G8968*H8968*7</f>
        <v>93.24</v>
      </c>
      <c r="J8968" s="13" t="s">
        <v>126</v>
      </c>
      <c r="K8968" s="15" t="n">
        <v>280</v>
      </c>
      <c r="L8968" s="15" t="n">
        <v>20</v>
      </c>
      <c r="M8968" s="16" t="n">
        <v>0</v>
      </c>
      <c r="N8968" s="12" t="n">
        <v>0</v>
      </c>
      <c r="O8968" s="12" t="n">
        <v>0</v>
      </c>
      <c r="P8968" s="12" t="n">
        <v>0</v>
      </c>
      <c r="Q8968" s="23" t="n">
        <f>M8970/H8968</f>
        <v>0</v>
      </c>
    </row>
    <row r="8969" ht="22.5" customHeight="1">
      <c r="A8969" s="32"/>
      <c r="B8969" s="20"/>
      <c r="C8969" s="13"/>
      <c r="D8969" s="20"/>
      <c r="E8969" s="29"/>
      <c r="F8969" s="20"/>
      <c r="G8969" s="28"/>
      <c r="H8969" s="20"/>
      <c r="I8969" s="20"/>
      <c r="J8969" s="13" t="s">
        <v>127</v>
      </c>
      <c r="K8969" s="15" t="n">
        <v>10277</v>
      </c>
      <c r="L8969" s="15" t="n">
        <v>745</v>
      </c>
      <c r="M8969" s="16" t="n">
        <v>0</v>
      </c>
      <c r="N8969" s="12" t="n">
        <v>0</v>
      </c>
      <c r="O8969" s="12" t="n">
        <v>0</v>
      </c>
      <c r="P8969" s="12" t="n">
        <v>0</v>
      </c>
      <c r="Q8969" s="26"/>
    </row>
    <row r="8970" ht="22.5" customHeight="1">
      <c r="A8970" s="32"/>
      <c r="B8970" s="20"/>
      <c r="C8970" s="13"/>
      <c r="D8970" s="20"/>
      <c r="E8970" s="29"/>
      <c r="F8970" s="20"/>
      <c r="G8970" s="28"/>
      <c r="H8970" s="20"/>
      <c r="I8970" s="20"/>
      <c r="J8970" s="13" t="s">
        <v>128</v>
      </c>
      <c r="K8970" s="15" t="n">
        <v>30632</v>
      </c>
      <c r="L8970" s="15" t="n">
        <v>1982</v>
      </c>
      <c r="M8970" s="16" t="n">
        <v>0</v>
      </c>
      <c r="N8970" s="12" t="n">
        <v>0</v>
      </c>
      <c r="O8970" s="12" t="n">
        <v>0</v>
      </c>
      <c r="P8970" s="12" t="n">
        <v>0</v>
      </c>
      <c r="Q8970" s="26"/>
    </row>
    <row r="8971" ht="22.5" customHeight="1">
      <c r="A8971" s="32"/>
      <c r="B8971" s="20"/>
      <c r="C8971" s="13" t="n">
        <v>5623760</v>
      </c>
      <c r="D8971" s="13" t="s">
        <v>89</v>
      </c>
      <c r="E8971" s="14" t="s">
        <v>14</v>
      </c>
      <c r="F8971" s="13" t="s">
        <v>15</v>
      </c>
      <c r="G8971" s="21" t="n">
        <v>0.15</v>
      </c>
      <c r="H8971" s="13" t="n">
        <v>50</v>
      </c>
      <c r="I8971" s="21" t="n">
        <f>G8971*H8971*7</f>
        <v>52.5</v>
      </c>
      <c r="J8971" s="13" t="s">
        <v>126</v>
      </c>
      <c r="K8971" s="15" t="n">
        <v>76</v>
      </c>
      <c r="L8971" s="15" t="n">
        <v>1</v>
      </c>
      <c r="M8971" s="16" t="n">
        <v>0</v>
      </c>
      <c r="N8971" s="12" t="n">
        <v>0</v>
      </c>
      <c r="O8971" s="12" t="n">
        <v>0</v>
      </c>
      <c r="P8971" s="12" t="n">
        <v>0</v>
      </c>
      <c r="Q8971" s="23" t="n">
        <f>M8973/H8971</f>
        <v>1</v>
      </c>
    </row>
    <row r="8972" ht="22.5" customHeight="1">
      <c r="A8972" s="32"/>
      <c r="B8972" s="20"/>
      <c r="C8972" s="13"/>
      <c r="D8972" s="20"/>
      <c r="E8972" s="29"/>
      <c r="F8972" s="20"/>
      <c r="G8972" s="28"/>
      <c r="H8972" s="20"/>
      <c r="I8972" s="20"/>
      <c r="J8972" s="13" t="s">
        <v>127</v>
      </c>
      <c r="K8972" s="15" t="n">
        <v>24998</v>
      </c>
      <c r="L8972" s="15" t="n">
        <v>4871</v>
      </c>
      <c r="M8972" s="15" t="n">
        <v>50</v>
      </c>
      <c r="N8972" s="12" t="n">
        <v>0.002</v>
      </c>
      <c r="O8972" s="12" t="n">
        <v>0.2</v>
      </c>
      <c r="P8972" s="12" t="n">
        <v>10</v>
      </c>
      <c r="Q8972" s="26"/>
      <c r="R8972" s="4" t="s">
        <v>220</v>
      </c>
    </row>
    <row r="8973" ht="22.5" customHeight="1">
      <c r="A8973" s="32"/>
      <c r="B8973" s="20"/>
      <c r="C8973" s="13"/>
      <c r="D8973" s="20"/>
      <c r="E8973" s="29"/>
      <c r="F8973" s="20"/>
      <c r="G8973" s="28"/>
      <c r="H8973" s="20"/>
      <c r="I8973" s="20"/>
      <c r="J8973" s="13" t="s">
        <v>128</v>
      </c>
      <c r="K8973" s="15" t="n">
        <v>32195</v>
      </c>
      <c r="L8973" s="15" t="n">
        <v>6170</v>
      </c>
      <c r="M8973" s="15" t="n">
        <v>50</v>
      </c>
      <c r="N8973" s="12" t="n">
        <v>0.002</v>
      </c>
      <c r="O8973" s="12" t="n">
        <v>0.2</v>
      </c>
      <c r="P8973" s="12" t="n">
        <v>10</v>
      </c>
      <c r="Q8973" s="26"/>
    </row>
    <row r="8974" ht="22.5" customHeight="1">
      <c r="A8974" s="32"/>
      <c r="B8974" s="20"/>
      <c r="C8974" s="13" t="n">
        <v>11078827</v>
      </c>
      <c r="D8974" s="13" t="s">
        <v>82</v>
      </c>
      <c r="E8974" s="14" t="s">
        <v>85</v>
      </c>
      <c r="F8974" s="13" t="s">
        <v>15</v>
      </c>
      <c r="G8974" s="21" t="n">
        <v>0.2</v>
      </c>
      <c r="H8974" s="13" t="n">
        <v>50</v>
      </c>
      <c r="I8974" s="21" t="n">
        <f>G8974*H8974*7</f>
        <v>70</v>
      </c>
      <c r="J8974" s="13" t="s">
        <v>126</v>
      </c>
      <c r="K8974" s="15" t="s">
        <v>139</v>
      </c>
      <c r="L8974" s="15"/>
      <c r="M8974" s="16"/>
      <c r="N8974" s="12"/>
      <c r="O8974" s="12"/>
      <c r="P8974" s="12"/>
      <c r="Q8974" s="23" t="n">
        <f>M8976/H8974</f>
        <v>0</v>
      </c>
    </row>
    <row r="8975" ht="22.5" customHeight="1">
      <c r="A8975" s="32"/>
      <c r="B8975" s="20"/>
      <c r="C8975" s="13"/>
      <c r="D8975" s="20"/>
      <c r="E8975" s="29"/>
      <c r="F8975" s="20"/>
      <c r="G8975" s="28"/>
      <c r="H8975" s="20"/>
      <c r="I8975" s="20"/>
      <c r="J8975" s="13" t="s">
        <v>127</v>
      </c>
      <c r="K8975" s="15" t="n">
        <v>49</v>
      </c>
      <c r="L8975" s="15" t="n">
        <v>10</v>
      </c>
      <c r="M8975" s="16" t="n">
        <v>0</v>
      </c>
      <c r="N8975" s="12" t="n">
        <v>0</v>
      </c>
      <c r="O8975" s="12" t="n">
        <v>0</v>
      </c>
      <c r="P8975" s="12" t="n">
        <v>0</v>
      </c>
      <c r="Q8975" s="26"/>
    </row>
    <row r="8976" ht="22.5" customHeight="1">
      <c r="A8976" s="32"/>
      <c r="B8976" s="20"/>
      <c r="C8976" s="13"/>
      <c r="D8976" s="20"/>
      <c r="E8976" s="29"/>
      <c r="F8976" s="20"/>
      <c r="G8976" s="28"/>
      <c r="H8976" s="20"/>
      <c r="I8976" s="20"/>
      <c r="J8976" s="13" t="s">
        <v>128</v>
      </c>
      <c r="K8976" s="15" t="n">
        <v>104</v>
      </c>
      <c r="L8976" s="15" t="n">
        <v>14</v>
      </c>
      <c r="M8976" s="16" t="n">
        <v>0</v>
      </c>
      <c r="N8976" s="12" t="n">
        <v>0</v>
      </c>
      <c r="O8976" s="12" t="n">
        <v>0</v>
      </c>
      <c r="P8976" s="12" t="n">
        <v>0</v>
      </c>
      <c r="Q8976" s="26"/>
    </row>
    <row r="8977" ht="22.5" customHeight="1">
      <c r="A8977" s="32"/>
      <c r="B8977" s="20"/>
      <c r="C8977" s="13" t="n">
        <v>11078981</v>
      </c>
      <c r="D8977" s="13" t="s">
        <v>82</v>
      </c>
      <c r="E8977" s="14" t="s">
        <v>83</v>
      </c>
      <c r="F8977" s="13" t="s">
        <v>15</v>
      </c>
      <c r="G8977" s="21" t="n">
        <v>0.2</v>
      </c>
      <c r="H8977" s="13" t="n">
        <v>50</v>
      </c>
      <c r="I8977" s="21" t="n">
        <f>G8977*H8977*7</f>
        <v>70</v>
      </c>
      <c r="J8977" s="13" t="s">
        <v>126</v>
      </c>
      <c r="K8977" s="15" t="s">
        <v>139</v>
      </c>
      <c r="L8977" s="15"/>
      <c r="M8977" s="16"/>
      <c r="N8977" s="12"/>
      <c r="O8977" s="12"/>
      <c r="P8977" s="12"/>
      <c r="Q8977" s="23" t="n">
        <f>M8979/H8977</f>
        <v>0</v>
      </c>
    </row>
    <row r="8978" ht="22.5" customHeight="1">
      <c r="A8978" s="32"/>
      <c r="B8978" s="20"/>
      <c r="C8978" s="13"/>
      <c r="D8978" s="20"/>
      <c r="E8978" s="29"/>
      <c r="F8978" s="20"/>
      <c r="G8978" s="28"/>
      <c r="H8978" s="20"/>
      <c r="I8978" s="20"/>
      <c r="J8978" s="13" t="s">
        <v>127</v>
      </c>
      <c r="K8978" s="15" t="n">
        <v>151</v>
      </c>
      <c r="L8978" s="15" t="n">
        <v>2</v>
      </c>
      <c r="M8978" s="16" t="n">
        <v>0</v>
      </c>
      <c r="N8978" s="12" t="n">
        <v>0</v>
      </c>
      <c r="O8978" s="12" t="n">
        <v>0</v>
      </c>
      <c r="P8978" s="12" t="n">
        <v>0</v>
      </c>
      <c r="Q8978" s="26"/>
    </row>
    <row r="8979" ht="22.5" customHeight="1">
      <c r="A8979" s="32"/>
      <c r="B8979" s="20"/>
      <c r="C8979" s="13"/>
      <c r="D8979" s="20"/>
      <c r="E8979" s="29"/>
      <c r="F8979" s="20"/>
      <c r="G8979" s="28"/>
      <c r="H8979" s="20"/>
      <c r="I8979" s="20"/>
      <c r="J8979" s="13" t="s">
        <v>128</v>
      </c>
      <c r="K8979" s="15" t="n">
        <v>330</v>
      </c>
      <c r="L8979" s="15" t="n">
        <v>5</v>
      </c>
      <c r="M8979" s="16" t="n">
        <v>0</v>
      </c>
      <c r="N8979" s="12" t="n">
        <v>0</v>
      </c>
      <c r="O8979" s="12" t="n">
        <v>0</v>
      </c>
      <c r="P8979" s="12" t="n">
        <v>0</v>
      </c>
      <c r="Q8979" s="26"/>
    </row>
    <row r="8980" ht="22.5" customHeight="1">
      <c r="A8980" s="32"/>
      <c r="B8980" s="20"/>
      <c r="C8980" s="13" t="n">
        <v>11080833</v>
      </c>
      <c r="D8980" s="13" t="s">
        <v>82</v>
      </c>
      <c r="E8980" s="14" t="s">
        <v>84</v>
      </c>
      <c r="F8980" s="13" t="s">
        <v>15</v>
      </c>
      <c r="G8980" s="21" t="n">
        <v>0.2</v>
      </c>
      <c r="H8980" s="13" t="n">
        <v>50</v>
      </c>
      <c r="I8980" s="21" t="n">
        <f>G8980*H8980*7</f>
        <v>70</v>
      </c>
      <c r="J8980" s="13" t="s">
        <v>126</v>
      </c>
      <c r="K8980" s="15" t="s">
        <v>139</v>
      </c>
      <c r="L8980" s="15"/>
      <c r="M8980" s="16"/>
      <c r="N8980" s="12"/>
      <c r="O8980" s="12"/>
      <c r="P8980" s="12"/>
      <c r="Q8980" s="23" t="n">
        <f>M8982/H8980</f>
        <v>0</v>
      </c>
    </row>
    <row r="8981" ht="22.5" customHeight="1">
      <c r="A8981" s="32"/>
      <c r="B8981" s="20"/>
      <c r="C8981" s="13"/>
      <c r="D8981" s="20"/>
      <c r="E8981" s="29"/>
      <c r="F8981" s="20"/>
      <c r="G8981" s="28"/>
      <c r="H8981" s="20"/>
      <c r="I8981" s="20"/>
      <c r="J8981" s="13" t="s">
        <v>127</v>
      </c>
      <c r="K8981" s="15" t="n">
        <v>39</v>
      </c>
      <c r="L8981" s="15" t="n">
        <v>5</v>
      </c>
      <c r="M8981" s="16" t="n">
        <v>0</v>
      </c>
      <c r="N8981" s="12" t="n">
        <v>0</v>
      </c>
      <c r="O8981" s="12" t="n">
        <v>0</v>
      </c>
      <c r="P8981" s="12" t="n">
        <v>0</v>
      </c>
      <c r="Q8981" s="26"/>
    </row>
    <row r="8982" ht="22.5" customHeight="1">
      <c r="A8982" s="32"/>
      <c r="B8982" s="20"/>
      <c r="C8982" s="13"/>
      <c r="D8982" s="20"/>
      <c r="E8982" s="29"/>
      <c r="F8982" s="20"/>
      <c r="G8982" s="28"/>
      <c r="H8982" s="20"/>
      <c r="I8982" s="20"/>
      <c r="J8982" s="13" t="s">
        <v>128</v>
      </c>
      <c r="K8982" s="15" t="n">
        <v>57</v>
      </c>
      <c r="L8982" s="15" t="n">
        <v>7</v>
      </c>
      <c r="M8982" s="16" t="n">
        <v>0</v>
      </c>
      <c r="N8982" s="12" t="n">
        <v>0</v>
      </c>
      <c r="O8982" s="12" t="n">
        <v>0</v>
      </c>
      <c r="P8982" s="12" t="n">
        <v>0</v>
      </c>
      <c r="Q8982" s="26"/>
    </row>
    <row r="8983" ht="22.5" customHeight="1">
      <c r="A8983" s="32"/>
      <c r="B8983" s="20"/>
      <c r="C8983" s="13" t="n">
        <v>11081056</v>
      </c>
      <c r="D8983" s="13" t="s">
        <v>82</v>
      </c>
      <c r="E8983" s="14" t="s">
        <v>86</v>
      </c>
      <c r="F8983" s="13" t="s">
        <v>15</v>
      </c>
      <c r="G8983" s="21" t="n">
        <v>0.2</v>
      </c>
      <c r="H8983" s="13" t="n">
        <v>50</v>
      </c>
      <c r="I8983" s="21" t="n">
        <f>G8983*H8983*7</f>
        <v>70</v>
      </c>
      <c r="J8983" s="13" t="s">
        <v>126</v>
      </c>
      <c r="K8983" s="15" t="s">
        <v>139</v>
      </c>
      <c r="L8983" s="15"/>
      <c r="M8983" s="16"/>
      <c r="N8983" s="12"/>
      <c r="O8983" s="12"/>
      <c r="P8983" s="12"/>
      <c r="Q8983" s="23" t="n">
        <f>M8985/H8983</f>
        <v>0</v>
      </c>
    </row>
    <row r="8984" ht="22.5" customHeight="1">
      <c r="A8984" s="32"/>
      <c r="B8984" s="20"/>
      <c r="C8984" s="13"/>
      <c r="D8984" s="20"/>
      <c r="E8984" s="29"/>
      <c r="F8984" s="20"/>
      <c r="G8984" s="28"/>
      <c r="H8984" s="20"/>
      <c r="I8984" s="20"/>
      <c r="J8984" s="13" t="s">
        <v>127</v>
      </c>
      <c r="K8984" s="15" t="n">
        <v>45</v>
      </c>
      <c r="L8984" s="15" t="n">
        <v>7</v>
      </c>
      <c r="M8984" s="16" t="n">
        <v>0</v>
      </c>
      <c r="N8984" s="12" t="n">
        <v>0</v>
      </c>
      <c r="O8984" s="12" t="n">
        <v>0</v>
      </c>
      <c r="P8984" s="12" t="n">
        <v>0</v>
      </c>
      <c r="Q8984" s="26"/>
    </row>
    <row r="8985" ht="22.5" customHeight="1">
      <c r="A8985" s="32"/>
      <c r="B8985" s="20"/>
      <c r="C8985" s="13"/>
      <c r="D8985" s="20"/>
      <c r="E8985" s="29"/>
      <c r="F8985" s="20"/>
      <c r="G8985" s="28"/>
      <c r="H8985" s="20"/>
      <c r="I8985" s="20"/>
      <c r="J8985" s="13" t="s">
        <v>128</v>
      </c>
      <c r="K8985" s="15" t="n">
        <v>144</v>
      </c>
      <c r="L8985" s="15" t="n">
        <v>20</v>
      </c>
      <c r="M8985" s="16" t="n">
        <v>0</v>
      </c>
      <c r="N8985" s="12" t="n">
        <v>0</v>
      </c>
      <c r="O8985" s="12" t="n">
        <v>0</v>
      </c>
      <c r="P8985" s="12" t="n">
        <v>0</v>
      </c>
      <c r="Q8985" s="26"/>
    </row>
    <row r="8986" ht="22.5" customHeight="1">
      <c r="A8986" s="32"/>
      <c r="B8986" s="20"/>
      <c r="C8986" s="13" t="n">
        <v>11078963</v>
      </c>
      <c r="D8986" s="13" t="s">
        <v>81</v>
      </c>
      <c r="E8986" s="14" t="s">
        <v>14</v>
      </c>
      <c r="F8986" s="13" t="s">
        <v>15</v>
      </c>
      <c r="G8986" s="21" t="n">
        <v>0.4</v>
      </c>
      <c r="H8986" s="13" t="n">
        <v>100</v>
      </c>
      <c r="I8986" s="21" t="n">
        <f>G8986*H8986*7</f>
        <v>280</v>
      </c>
      <c r="J8986" s="13" t="s">
        <v>126</v>
      </c>
      <c r="K8986" s="15" t="s">
        <v>139</v>
      </c>
      <c r="L8986" s="15"/>
      <c r="M8986" s="16"/>
      <c r="N8986" s="12"/>
      <c r="O8986" s="12"/>
      <c r="P8986" s="12"/>
      <c r="Q8986" s="23" t="n">
        <f>M8988/H8986</f>
        <v>0.28</v>
      </c>
    </row>
    <row r="8987" ht="22.5" customHeight="1">
      <c r="A8987" s="32"/>
      <c r="B8987" s="20"/>
      <c r="C8987" s="13"/>
      <c r="D8987" s="20"/>
      <c r="E8987" s="29"/>
      <c r="F8987" s="20"/>
      <c r="G8987" s="28"/>
      <c r="H8987" s="20"/>
      <c r="I8987" s="20"/>
      <c r="J8987" s="13" t="s">
        <v>127</v>
      </c>
      <c r="K8987" s="15" t="n">
        <v>4163</v>
      </c>
      <c r="L8987" s="15" t="n">
        <v>138</v>
      </c>
      <c r="M8987" s="16" t="n">
        <v>12</v>
      </c>
      <c r="N8987" s="12" t="n">
        <v>0.035</v>
      </c>
      <c r="O8987" s="12" t="n">
        <v>0.4</v>
      </c>
      <c r="P8987" s="12" t="n">
        <v>4.8</v>
      </c>
      <c r="Q8987" s="26"/>
    </row>
    <row r="8988" ht="22.5" customHeight="1">
      <c r="A8988" s="32"/>
      <c r="B8988" s="20"/>
      <c r="C8988" s="13"/>
      <c r="D8988" s="20"/>
      <c r="E8988" s="29"/>
      <c r="F8988" s="20"/>
      <c r="G8988" s="28"/>
      <c r="H8988" s="20"/>
      <c r="I8988" s="20"/>
      <c r="J8988" s="13" t="s">
        <v>128</v>
      </c>
      <c r="K8988" s="15" t="n">
        <v>7977</v>
      </c>
      <c r="L8988" s="15" t="n">
        <v>397</v>
      </c>
      <c r="M8988" s="16" t="n">
        <v>28</v>
      </c>
      <c r="N8988" s="12" t="n">
        <v>0.028</v>
      </c>
      <c r="O8988" s="12" t="n">
        <v>0.4</v>
      </c>
      <c r="P8988" s="12" t="n">
        <v>11.2</v>
      </c>
      <c r="Q8988" s="26"/>
    </row>
    <row r="8989" ht="22.5" customHeight="1">
      <c r="A8989" s="32"/>
      <c r="B8989" s="20"/>
      <c r="C8989" s="13" t="n">
        <v>91538300</v>
      </c>
      <c r="D8989" s="13" t="s">
        <v>74</v>
      </c>
      <c r="E8989" s="14" t="s">
        <v>36</v>
      </c>
      <c r="F8989" s="13" t="s">
        <v>15</v>
      </c>
      <c r="G8989" s="21" t="n">
        <v>0.14</v>
      </c>
      <c r="H8989" s="13" t="n">
        <v>300</v>
      </c>
      <c r="I8989" s="21" t="n">
        <f>G8989*H8989*7</f>
        <v>294</v>
      </c>
      <c r="J8989" s="13" t="s">
        <v>126</v>
      </c>
      <c r="K8989" s="15" t="s">
        <v>139</v>
      </c>
      <c r="L8989" s="15"/>
      <c r="M8989" s="16"/>
      <c r="N8989" s="12"/>
      <c r="O8989" s="12"/>
      <c r="P8989" s="12"/>
      <c r="Q8989" s="23" t="n">
        <f>M8991/H8989</f>
        <v>0.02</v>
      </c>
    </row>
    <row r="8990" ht="22.5" customHeight="1">
      <c r="A8990" s="32"/>
      <c r="B8990" s="20"/>
      <c r="C8990" s="13"/>
      <c r="D8990" s="20"/>
      <c r="E8990" s="29"/>
      <c r="F8990" s="20"/>
      <c r="G8990" s="28"/>
      <c r="H8990" s="20"/>
      <c r="I8990" s="20"/>
      <c r="J8990" s="13" t="s">
        <v>127</v>
      </c>
      <c r="K8990" s="15" t="n">
        <v>2120</v>
      </c>
      <c r="L8990" s="15" t="n">
        <v>382</v>
      </c>
      <c r="M8990" s="16" t="n">
        <v>4</v>
      </c>
      <c r="N8990" s="12" t="n">
        <v>0.001</v>
      </c>
      <c r="O8990" s="12" t="n">
        <v>0.14</v>
      </c>
      <c r="P8990" s="12" t="n">
        <v>0.56</v>
      </c>
      <c r="Q8990" s="26"/>
    </row>
    <row r="8991" ht="22.5" customHeight="1">
      <c r="A8991" s="32"/>
      <c r="B8991" s="20"/>
      <c r="C8991" s="13"/>
      <c r="D8991" s="20"/>
      <c r="E8991" s="29"/>
      <c r="F8991" s="20"/>
      <c r="G8991" s="28"/>
      <c r="H8991" s="20"/>
      <c r="I8991" s="20"/>
      <c r="J8991" s="13" t="s">
        <v>128</v>
      </c>
      <c r="K8991" s="15" t="n">
        <v>4005</v>
      </c>
      <c r="L8991" s="15" t="n">
        <v>712</v>
      </c>
      <c r="M8991" s="16" t="n">
        <v>6</v>
      </c>
      <c r="N8991" s="12" t="n">
        <v>0.001</v>
      </c>
      <c r="O8991" s="12" t="n">
        <v>0.14</v>
      </c>
      <c r="P8991" s="12" t="n">
        <v>0.84</v>
      </c>
      <c r="Q8991" s="26"/>
    </row>
    <row r="8992" ht="22.5" customHeight="1">
      <c r="A8992" s="32"/>
      <c r="B8992" s="20"/>
      <c r="C8992" s="13" t="n">
        <v>91538301</v>
      </c>
      <c r="D8992" s="13" t="s">
        <v>74</v>
      </c>
      <c r="E8992" s="14" t="s">
        <v>14</v>
      </c>
      <c r="F8992" s="13" t="s">
        <v>15</v>
      </c>
      <c r="G8992" s="21" t="n">
        <v>0.22</v>
      </c>
      <c r="H8992" s="13" t="n">
        <v>200</v>
      </c>
      <c r="I8992" s="21" t="n">
        <f>G8992*H8992*7</f>
        <v>308</v>
      </c>
      <c r="J8992" s="13" t="s">
        <v>126</v>
      </c>
      <c r="K8992" s="15" t="s">
        <v>139</v>
      </c>
      <c r="L8992" s="15"/>
      <c r="M8992" s="16"/>
      <c r="N8992" s="12"/>
      <c r="O8992" s="12"/>
      <c r="P8992" s="12"/>
      <c r="Q8992" s="23" t="n">
        <f>M8994/H8992</f>
        <v>0.025</v>
      </c>
    </row>
    <row r="8993" ht="22.5" customHeight="1">
      <c r="A8993" s="32"/>
      <c r="B8993" s="20"/>
      <c r="C8993" s="13"/>
      <c r="D8993" s="20"/>
      <c r="E8993" s="29"/>
      <c r="F8993" s="20"/>
      <c r="G8993" s="28"/>
      <c r="H8993" s="20"/>
      <c r="I8993" s="20"/>
      <c r="J8993" s="13" t="s">
        <v>127</v>
      </c>
      <c r="K8993" s="15" t="n">
        <v>195</v>
      </c>
      <c r="L8993" s="15" t="n">
        <v>58</v>
      </c>
      <c r="M8993" s="16" t="n">
        <v>3</v>
      </c>
      <c r="N8993" s="12" t="n">
        <v>0.011</v>
      </c>
      <c r="O8993" s="12" t="n">
        <v>0.22</v>
      </c>
      <c r="P8993" s="12" t="n">
        <v>0.66</v>
      </c>
      <c r="Q8993" s="26"/>
    </row>
    <row r="8994" ht="22.5" customHeight="1">
      <c r="A8994" s="32"/>
      <c r="B8994" s="20"/>
      <c r="C8994" s="13"/>
      <c r="D8994" s="20"/>
      <c r="E8994" s="29"/>
      <c r="F8994" s="20"/>
      <c r="G8994" s="28"/>
      <c r="H8994" s="20"/>
      <c r="I8994" s="20"/>
      <c r="J8994" s="13" t="s">
        <v>128</v>
      </c>
      <c r="K8994" s="15" t="n">
        <v>426</v>
      </c>
      <c r="L8994" s="15" t="n">
        <v>132</v>
      </c>
      <c r="M8994" s="16" t="n">
        <v>5</v>
      </c>
      <c r="N8994" s="12" t="n">
        <v>0.008</v>
      </c>
      <c r="O8994" s="12" t="n">
        <v>0.22</v>
      </c>
      <c r="P8994" s="12" t="n">
        <v>1.1</v>
      </c>
      <c r="Q8994" s="26"/>
    </row>
    <row r="8995" ht="22.5" customHeight="1">
      <c r="A8995" s="32"/>
      <c r="B8995" s="20"/>
      <c r="C8995" s="13" t="n">
        <v>91538306</v>
      </c>
      <c r="D8995" s="13" t="s">
        <v>74</v>
      </c>
      <c r="E8995" s="14" t="s">
        <v>71</v>
      </c>
      <c r="F8995" s="13" t="s">
        <v>15</v>
      </c>
      <c r="G8995" s="21" t="n">
        <v>0.18</v>
      </c>
      <c r="H8995" s="13" t="n">
        <v>250</v>
      </c>
      <c r="I8995" s="21" t="n">
        <f>G8995*H8995*7</f>
        <v>315</v>
      </c>
      <c r="J8995" s="13" t="s">
        <v>126</v>
      </c>
      <c r="K8995" s="15" t="s">
        <v>139</v>
      </c>
      <c r="L8995" s="15"/>
      <c r="M8995" s="16"/>
      <c r="N8995" s="12"/>
      <c r="O8995" s="12"/>
      <c r="P8995" s="12"/>
      <c r="Q8995" s="23" t="n">
        <f>M8997/H8995</f>
        <v>0.004</v>
      </c>
    </row>
    <row r="8996" ht="22.5" customHeight="1">
      <c r="A8996" s="32"/>
      <c r="B8996" s="20"/>
      <c r="C8996" s="13"/>
      <c r="D8996" s="20"/>
      <c r="E8996" s="29"/>
      <c r="F8996" s="20"/>
      <c r="G8996" s="28"/>
      <c r="H8996" s="20"/>
      <c r="I8996" s="20"/>
      <c r="J8996" s="13" t="s">
        <v>127</v>
      </c>
      <c r="K8996" s="15" t="n">
        <v>1153</v>
      </c>
      <c r="L8996" s="15" t="n">
        <v>322</v>
      </c>
      <c r="M8996" s="16" t="n">
        <v>0</v>
      </c>
      <c r="N8996" s="12" t="n">
        <v>0</v>
      </c>
      <c r="O8996" s="12" t="n">
        <v>0</v>
      </c>
      <c r="P8996" s="12" t="n">
        <v>0</v>
      </c>
      <c r="Q8996" s="26"/>
    </row>
    <row r="8997" ht="22.5" customHeight="1">
      <c r="A8997" s="32"/>
      <c r="B8997" s="20"/>
      <c r="C8997" s="13"/>
      <c r="D8997" s="20"/>
      <c r="E8997" s="29"/>
      <c r="F8997" s="20"/>
      <c r="G8997" s="28"/>
      <c r="H8997" s="20"/>
      <c r="I8997" s="20"/>
      <c r="J8997" s="13" t="s">
        <v>128</v>
      </c>
      <c r="K8997" s="15" t="n">
        <v>2098</v>
      </c>
      <c r="L8997" s="15" t="n">
        <v>623</v>
      </c>
      <c r="M8997" s="16" t="n">
        <v>1</v>
      </c>
      <c r="N8997" s="12" t="n">
        <v>0</v>
      </c>
      <c r="O8997" s="12" t="n">
        <v>0.18</v>
      </c>
      <c r="P8997" s="12" t="n">
        <v>0.18</v>
      </c>
      <c r="Q8997" s="26"/>
    </row>
    <row r="8998" ht="22.5" customHeight="1">
      <c r="A8998" s="32"/>
      <c r="B8998" s="20"/>
      <c r="C8998" s="13" t="n">
        <v>91538307</v>
      </c>
      <c r="D8998" s="13" t="s">
        <v>74</v>
      </c>
      <c r="E8998" s="14" t="s">
        <v>17</v>
      </c>
      <c r="F8998" s="13" t="s">
        <v>15</v>
      </c>
      <c r="G8998" s="21" t="n">
        <v>0.22</v>
      </c>
      <c r="H8998" s="13" t="n">
        <v>200</v>
      </c>
      <c r="I8998" s="21" t="n">
        <f>G8998*H8998*7</f>
        <v>308</v>
      </c>
      <c r="J8998" s="13" t="s">
        <v>126</v>
      </c>
      <c r="K8998" s="15" t="s">
        <v>139</v>
      </c>
      <c r="L8998" s="15"/>
      <c r="M8998" s="16"/>
      <c r="N8998" s="12"/>
      <c r="O8998" s="12"/>
      <c r="P8998" s="12"/>
      <c r="Q8998" s="23" t="n">
        <f>M9000/H8998</f>
        <v>0</v>
      </c>
    </row>
    <row r="8999" ht="22.5" customHeight="1">
      <c r="A8999" s="32"/>
      <c r="B8999" s="20"/>
      <c r="C8999" s="13"/>
      <c r="D8999" s="20"/>
      <c r="E8999" s="29"/>
      <c r="F8999" s="20"/>
      <c r="G8999" s="28"/>
      <c r="H8999" s="20"/>
      <c r="I8999" s="20"/>
      <c r="J8999" s="13" t="s">
        <v>127</v>
      </c>
      <c r="K8999" s="15" t="n">
        <v>15</v>
      </c>
      <c r="L8999" s="15" t="n">
        <v>1</v>
      </c>
      <c r="M8999" s="16" t="n">
        <v>0</v>
      </c>
      <c r="N8999" s="12" t="n">
        <v>0</v>
      </c>
      <c r="O8999" s="12" t="n">
        <v>0</v>
      </c>
      <c r="P8999" s="12" t="n">
        <v>0</v>
      </c>
      <c r="Q8999" s="26"/>
    </row>
    <row r="9000" ht="22.5" customHeight="1">
      <c r="A9000" s="32"/>
      <c r="B9000" s="20"/>
      <c r="C9000" s="13"/>
      <c r="D9000" s="20"/>
      <c r="E9000" s="29"/>
      <c r="F9000" s="20"/>
      <c r="G9000" s="28"/>
      <c r="H9000" s="20"/>
      <c r="I9000" s="20"/>
      <c r="J9000" s="13" t="s">
        <v>128</v>
      </c>
      <c r="K9000" s="15" t="n">
        <v>27</v>
      </c>
      <c r="L9000" s="15" t="n">
        <v>3</v>
      </c>
      <c r="M9000" s="16" t="n">
        <v>0</v>
      </c>
      <c r="N9000" s="12" t="n">
        <v>0</v>
      </c>
      <c r="O9000" s="12" t="n">
        <v>0</v>
      </c>
      <c r="P9000" s="12" t="n">
        <v>0</v>
      </c>
      <c r="Q9000" s="26"/>
    </row>
    <row r="9001" ht="22.5" customHeight="1">
      <c r="A9001" s="32"/>
      <c r="B9001" s="20"/>
      <c r="C9001" s="13" t="n">
        <v>91538308</v>
      </c>
      <c r="D9001" s="13" t="s">
        <v>74</v>
      </c>
      <c r="E9001" s="14" t="s">
        <v>11</v>
      </c>
      <c r="F9001" s="13" t="s">
        <v>15</v>
      </c>
      <c r="G9001" s="21" t="n">
        <v>0.18</v>
      </c>
      <c r="H9001" s="13" t="n">
        <v>200</v>
      </c>
      <c r="I9001" s="21" t="n">
        <f>G9001*H9001*7</f>
        <v>252</v>
      </c>
      <c r="J9001" s="13" t="s">
        <v>126</v>
      </c>
      <c r="K9001" s="15" t="s">
        <v>139</v>
      </c>
      <c r="L9001" s="15"/>
      <c r="M9001" s="16"/>
      <c r="N9001" s="12"/>
      <c r="O9001" s="12"/>
      <c r="P9001" s="12"/>
      <c r="Q9001" s="23" t="n">
        <f>M9003/H9001</f>
        <v>0</v>
      </c>
    </row>
    <row r="9002" ht="22.5" customHeight="1">
      <c r="A9002" s="32"/>
      <c r="B9002" s="20"/>
      <c r="C9002" s="13"/>
      <c r="D9002" s="20"/>
      <c r="E9002" s="29"/>
      <c r="F9002" s="20"/>
      <c r="G9002" s="28"/>
      <c r="H9002" s="20"/>
      <c r="I9002" s="20"/>
      <c r="J9002" s="13" t="s">
        <v>127</v>
      </c>
      <c r="K9002" s="15" t="n">
        <v>30</v>
      </c>
      <c r="L9002" s="15" t="n">
        <v>1</v>
      </c>
      <c r="M9002" s="16" t="n">
        <v>0</v>
      </c>
      <c r="N9002" s="12" t="n">
        <v>0</v>
      </c>
      <c r="O9002" s="12" t="n">
        <v>0</v>
      </c>
      <c r="P9002" s="12" t="n">
        <v>0</v>
      </c>
      <c r="Q9002" s="26"/>
    </row>
    <row r="9003" ht="22.5" customHeight="1">
      <c r="A9003" s="32"/>
      <c r="B9003" s="20"/>
      <c r="C9003" s="13"/>
      <c r="D9003" s="20"/>
      <c r="E9003" s="29"/>
      <c r="F9003" s="20"/>
      <c r="G9003" s="28"/>
      <c r="H9003" s="20"/>
      <c r="I9003" s="20"/>
      <c r="J9003" s="13" t="s">
        <v>128</v>
      </c>
      <c r="K9003" s="15" t="n">
        <v>106</v>
      </c>
      <c r="L9003" s="15" t="n">
        <v>6</v>
      </c>
      <c r="M9003" s="16" t="n">
        <v>0</v>
      </c>
      <c r="N9003" s="12" t="n">
        <v>0</v>
      </c>
      <c r="O9003" s="12" t="n">
        <v>0</v>
      </c>
      <c r="P9003" s="12" t="n">
        <v>0</v>
      </c>
      <c r="Q9003" s="26"/>
    </row>
    <row r="9004" ht="22.5" customHeight="1">
      <c r="A9004" s="32"/>
      <c r="B9004" s="20"/>
      <c r="C9004" s="13" t="n">
        <v>91538309</v>
      </c>
      <c r="D9004" s="13" t="s">
        <v>74</v>
      </c>
      <c r="E9004" s="14" t="s">
        <v>46</v>
      </c>
      <c r="F9004" s="13" t="s">
        <v>15</v>
      </c>
      <c r="G9004" s="21" t="n">
        <v>0.18</v>
      </c>
      <c r="H9004" s="13" t="n">
        <v>198</v>
      </c>
      <c r="I9004" s="21" t="n">
        <f>G9004*H9004*7</f>
        <v>249.48</v>
      </c>
      <c r="J9004" s="13" t="s">
        <v>126</v>
      </c>
      <c r="K9004" s="15" t="s">
        <v>139</v>
      </c>
      <c r="L9004" s="15"/>
      <c r="M9004" s="16"/>
      <c r="N9004" s="12"/>
      <c r="O9004" s="12"/>
      <c r="P9004" s="12"/>
      <c r="Q9004" s="23" t="n">
        <f>M9006/H9004</f>
        <v>0.0151515151515152</v>
      </c>
    </row>
    <row r="9005" ht="22.5" customHeight="1">
      <c r="A9005" s="32"/>
      <c r="B9005" s="20"/>
      <c r="C9005" s="13"/>
      <c r="D9005" s="20"/>
      <c r="E9005" s="29"/>
      <c r="F9005" s="20"/>
      <c r="G9005" s="28"/>
      <c r="H9005" s="20"/>
      <c r="I9005" s="20"/>
      <c r="J9005" s="13" t="s">
        <v>127</v>
      </c>
      <c r="K9005" s="15" t="n">
        <v>149</v>
      </c>
      <c r="L9005" s="15" t="n">
        <v>32</v>
      </c>
      <c r="M9005" s="16" t="n">
        <v>2</v>
      </c>
      <c r="N9005" s="12" t="n">
        <v>0.011</v>
      </c>
      <c r="O9005" s="12" t="n">
        <v>0.18</v>
      </c>
      <c r="P9005" s="12" t="n">
        <v>0.36</v>
      </c>
      <c r="Q9005" s="26"/>
    </row>
    <row r="9006" ht="22.5" customHeight="1">
      <c r="A9006" s="32"/>
      <c r="B9006" s="20"/>
      <c r="C9006" s="13"/>
      <c r="D9006" s="20"/>
      <c r="E9006" s="29"/>
      <c r="F9006" s="20"/>
      <c r="G9006" s="28"/>
      <c r="H9006" s="20"/>
      <c r="I9006" s="20"/>
      <c r="J9006" s="13" t="s">
        <v>128</v>
      </c>
      <c r="K9006" s="15" t="n">
        <v>279</v>
      </c>
      <c r="L9006" s="15" t="n">
        <v>59</v>
      </c>
      <c r="M9006" s="16" t="n">
        <v>3</v>
      </c>
      <c r="N9006" s="12" t="n">
        <v>0.009</v>
      </c>
      <c r="O9006" s="12" t="n">
        <v>0.18</v>
      </c>
      <c r="P9006" s="12" t="n">
        <v>0.54</v>
      </c>
      <c r="Q9006" s="26"/>
    </row>
    <row r="9007" ht="22.5" customHeight="1">
      <c r="A9007" s="32"/>
      <c r="B9007" s="20"/>
      <c r="C9007" s="13" t="n">
        <v>11511535</v>
      </c>
      <c r="D9007" s="13" t="s">
        <v>81</v>
      </c>
      <c r="E9007" s="14" t="s">
        <v>14</v>
      </c>
      <c r="F9007" s="13" t="s">
        <v>26</v>
      </c>
      <c r="G9007" s="21" t="n">
        <v>0.3</v>
      </c>
      <c r="H9007" s="13" t="n">
        <v>200</v>
      </c>
      <c r="I9007" s="21" t="n">
        <f>G9007*H9007*7</f>
        <v>420</v>
      </c>
      <c r="J9007" s="13" t="s">
        <v>126</v>
      </c>
      <c r="K9007" s="15" t="s">
        <v>139</v>
      </c>
      <c r="L9007" s="15"/>
      <c r="M9007" s="16"/>
      <c r="N9007" s="12"/>
      <c r="O9007" s="12"/>
      <c r="P9007" s="12"/>
      <c r="Q9007" s="23" t="n">
        <f>M9009/H9007</f>
        <v>0.28</v>
      </c>
    </row>
    <row r="9008" ht="22.5" customHeight="1">
      <c r="A9008" s="32"/>
      <c r="B9008" s="20"/>
      <c r="C9008" s="13"/>
      <c r="D9008" s="20"/>
      <c r="E9008" s="29"/>
      <c r="F9008" s="20"/>
      <c r="G9008" s="28"/>
      <c r="H9008" s="20"/>
      <c r="I9008" s="20"/>
      <c r="J9008" s="13" t="s">
        <v>127</v>
      </c>
      <c r="K9008" s="15" t="n">
        <v>2039</v>
      </c>
      <c r="L9008" s="15" t="n">
        <v>6</v>
      </c>
      <c r="M9008" s="16" t="n">
        <v>0</v>
      </c>
      <c r="N9008" s="12" t="n">
        <v>0</v>
      </c>
      <c r="O9008" s="12" t="n">
        <v>0</v>
      </c>
      <c r="P9008" s="12" t="n">
        <v>0.21</v>
      </c>
      <c r="Q9008" s="26"/>
    </row>
    <row r="9009" ht="22.5" customHeight="1">
      <c r="A9009" s="32"/>
      <c r="B9009" s="20"/>
      <c r="C9009" s="13"/>
      <c r="D9009" s="20"/>
      <c r="E9009" s="29"/>
      <c r="F9009" s="20"/>
      <c r="G9009" s="28"/>
      <c r="H9009" s="20"/>
      <c r="I9009" s="47"/>
      <c r="J9009" s="38" t="s">
        <v>128</v>
      </c>
      <c r="K9009" s="15" t="n">
        <v>438480</v>
      </c>
      <c r="L9009" s="15" t="n">
        <v>1426</v>
      </c>
      <c r="M9009" s="16" t="n">
        <v>56</v>
      </c>
      <c r="N9009" s="12" t="n">
        <v>0.03</v>
      </c>
      <c r="O9009" s="12" t="n">
        <v>0.65</v>
      </c>
      <c r="P9009" s="12" t="n">
        <v>36.25</v>
      </c>
      <c r="Q9009" s="26"/>
    </row>
    <row r="9010" ht="22.5" customHeight="1">
      <c r="A9010" s="32"/>
      <c r="B9010" s="20"/>
      <c r="C9010" s="13" t="n">
        <v>11792342</v>
      </c>
      <c r="D9010" s="13" t="s">
        <v>87</v>
      </c>
      <c r="E9010" s="14" t="s">
        <v>42</v>
      </c>
      <c r="F9010" s="13" t="s">
        <v>15</v>
      </c>
      <c r="G9010" s="21" t="n">
        <v>0.2</v>
      </c>
      <c r="H9010" s="52" t="n">
        <v>40</v>
      </c>
      <c r="I9010" s="21" t="n">
        <f>G9010*H9010*7</f>
        <v>56</v>
      </c>
      <c r="J9010" s="13" t="s">
        <v>126</v>
      </c>
      <c r="K9010" s="15" t="s">
        <v>139</v>
      </c>
      <c r="L9010" s="15"/>
      <c r="M9010" s="16"/>
      <c r="N9010" s="12"/>
      <c r="O9010" s="12"/>
      <c r="P9010" s="12"/>
      <c r="Q9010" s="23" t="n">
        <f>M9012/H9010</f>
        <v>0</v>
      </c>
    </row>
    <row r="9011" ht="22.5" customHeight="1">
      <c r="A9011" s="32"/>
      <c r="B9011" s="20"/>
      <c r="C9011" s="13"/>
      <c r="D9011" s="20"/>
      <c r="E9011" s="29"/>
      <c r="F9011" s="20"/>
      <c r="G9011" s="28"/>
      <c r="H9011" s="54"/>
      <c r="I9011" s="20"/>
      <c r="J9011" s="13" t="s">
        <v>127</v>
      </c>
      <c r="K9011" s="15" t="n">
        <v>1259</v>
      </c>
      <c r="L9011" s="15" t="n">
        <v>230</v>
      </c>
      <c r="M9011" s="16" t="n">
        <v>0</v>
      </c>
      <c r="N9011" s="12" t="n">
        <v>0</v>
      </c>
      <c r="O9011" s="12" t="n">
        <v>0</v>
      </c>
      <c r="P9011" s="12" t="n">
        <v>0</v>
      </c>
      <c r="Q9011" s="26"/>
    </row>
    <row r="9012" ht="22.5" customHeight="1">
      <c r="A9012" s="32"/>
      <c r="B9012" s="20"/>
      <c r="C9012" s="13"/>
      <c r="D9012" s="20"/>
      <c r="E9012" s="48"/>
      <c r="F9012" s="47"/>
      <c r="G9012" s="49"/>
      <c r="H9012" s="55"/>
      <c r="I9012" s="20"/>
      <c r="J9012" s="13" t="s">
        <v>128</v>
      </c>
      <c r="K9012" s="15" t="n">
        <v>3913</v>
      </c>
      <c r="L9012" s="15" t="n">
        <v>519</v>
      </c>
      <c r="M9012" s="16" t="n">
        <v>0</v>
      </c>
      <c r="N9012" s="12" t="n">
        <v>0</v>
      </c>
      <c r="O9012" s="12" t="n">
        <v>0</v>
      </c>
      <c r="P9012" s="12" t="n">
        <v>0</v>
      </c>
      <c r="Q9012" s="26"/>
    </row>
    <row r="9013" ht="22.5" customHeight="1">
      <c r="A9013" s="19"/>
      <c r="C9013" s="11"/>
      <c r="D9013" s="11"/>
      <c r="E9013" s="11"/>
      <c r="F9013" s="11"/>
      <c r="G9013" s="18"/>
      <c r="H9013" s="11"/>
      <c r="I9013" s="18"/>
      <c r="J9013" s="11"/>
      <c r="K9013" s="16"/>
      <c r="L9013" s="16"/>
      <c r="M9013" s="16"/>
      <c r="N9013" s="16"/>
      <c r="O9013" s="16"/>
      <c r="P9013" s="71"/>
      <c r="Q9013" s="8"/>
    </row>
    <row r="9014" ht="22.5" customHeight="1">
      <c r="A9014" s="19" t="s">
        <v>123</v>
      </c>
      <c r="B9014" s="9" t="s">
        <v>151</v>
      </c>
      <c r="C9014" s="11"/>
      <c r="D9014" s="11"/>
      <c r="E9014" s="11"/>
      <c r="F9014" s="11"/>
      <c r="G9014" s="18"/>
      <c r="H9014" s="11"/>
      <c r="I9014" s="18"/>
      <c r="J9014" s="11"/>
      <c r="K9014" s="22" t="n">
        <f>K9017+K9020+K9023+K9026+K9029+K9032+K9035+K9038+K9041+K9044+K9047+K9050+K9053+K9056+K9059+K9062+K9065+K9068+K9071+K9074+K9077+K9080+K9083+K9086+K9089+K9092+K9095+K9098+K9101+K9104+K9107+K9110+K9113+K9116+K9119+K9122+K9125+K9128+K9131+K9134+K9137+K9140+K9143+K9146+K9149+K9152+K9155+K9158+K9161+K9164+K9167+K9170+K9173+K9176+K9179+K9182+K9185+K9188+K9191+K9194+K9197+K9200+K9203+K9206+K9209+K9212+K9215+K9218+K9221+K9224+K9227+K9230+K9233+K9236+K9239+K9242+K9245+K9248+K9251+K9254+K9257+K9260+K9263+K9266+K9269+K9272+K9275+K9278+K9281+K9284+K9287+K9290+K9293+K9296+K9299+K9302+K9305+K9308+K9311+K9314+K9317+K9320+K9323+K9326+K9329+K9332+K9335+K9338+K9341+K9344+K9347+K9350+K9353+K9356+K9359+K9362+K9365+K9368+K9371+K9374+K9377+K9380+K9383+K9386+K9389+K9392+K9395+K9398+K9401+K9404</f>
        <v>13650041</v>
      </c>
      <c r="L9014" s="22" t="n">
        <f>L9017+L9020+L9023+L9026+L9029+L9032+L9035+L9038+L9041+L9044+L9047+L9050+L9053+L9056+L9059+L9062+L9065+L9068+L9071+L9074+L9077+L9080+L9083+L9086+L9089+L9092+L9095+L9098+L9101+L9104+L9107+L9110+L9113+L9116+L9119+L9122+L9125+L9128+L9131+L9134+L9137+L9140+L9143+L9146+L9149+L9152+L9155+L9158+L9161+L9164+L9167+L9170+L9173+L9176+L9179+L9182+L9185+L9188+L9191+L9194+L9197+L9200+L9203+L9206+L9209+L9212+L9215+L9218+L9221+L9224+L9227+L9230+L9233+L9236+L9239+L9242+L9245+L9248+L9251+L9254+L9257+L9260+L9263+L9266+L9269+L9272+L9275+L9278+L9281+L9284+L9287+L9290+L9293+L9296+L9299+L9302+L9305+L9308+L9311+L9314+L9317+L9320+L9323+L9326+L9329+L9332+L9335+L9338+L9341+L9344+L9347+L9350+L9353+L9356+L9359+L9362+L9365+L9368+L9371+L9374+L9377+L9380+L9383+L9386+L9389+L9392+L9395+L9398+L9401+L9404</f>
        <v>1503306</v>
      </c>
      <c r="M9014" s="16"/>
      <c r="N9014" s="16"/>
      <c r="O9014" s="16"/>
      <c r="P9014" s="25" t="n">
        <f>P9017+P9020+P9023+P9026+P9029+P9032+P9035+P9038+P9041+P9044+P9047+P9050+P9053+P9056+P9059+P9062+P9065+P9068+P9071+P9074+P9077+P9080+P9083+P9086+P9089+P9092+P9095+P9098+P9101+P9104+P9107+P9110+P9113+P9116+P9119+P9122+P9125+P9128+P9131+P9134+P9137+P9140+P9143+P9146+P9149+P9152+P9155+P9158+P9161+P9164+P9167+P9170+P9173+P9176+P9179+P9182+P9185+P9188+P9191+P9194+P9197+P9200+P9203+P9206+P9209+P9212+P9215+P9218+P9221+P9224+P9227+P9230+P9233+P9236+P9239+P9242+P9245+P9248+P9251+P9254+P9257+P9260+P9263+P9266+P9269+P9272+P9275+P9278+P9281+P9284+P9287+P9290+P9293+P9296+P9299+P9302+P9305+P9308+P9311+P9314+P9317+P9320+P9323+P9326+P9329+P9332+P9335+P9338+P9341+P9344+P9347+P9350+P9353+P9356+P9359+P9362+P9365+P9368+P9371+P9374+P9377+P9380+P9383+P9386+P9389+P9392+P9395+P9398+P9401+P9404</f>
        <v>5052.4251</v>
      </c>
      <c r="Q9014" s="8"/>
    </row>
    <row r="9015" ht="22.5" customHeight="1">
      <c r="A9015" s="27" t="n">
        <v>46266</v>
      </c>
      <c r="B9015" s="51" t="s">
        <v>125</v>
      </c>
      <c r="C9015" s="13" t="n">
        <v>10813123</v>
      </c>
      <c r="D9015" s="13" t="s">
        <v>10</v>
      </c>
      <c r="E9015" s="14" t="s">
        <v>11</v>
      </c>
      <c r="F9015" s="13" t="s">
        <v>12</v>
      </c>
      <c r="G9015" s="21" t="n">
        <v>0.25</v>
      </c>
      <c r="H9015" s="13" t="n">
        <v>1000</v>
      </c>
      <c r="I9015" s="21" t="n">
        <f>G9015*H9015*7</f>
        <v>1750</v>
      </c>
      <c r="J9015" s="13" t="s">
        <v>126</v>
      </c>
      <c r="K9015" s="11" t="n">
        <v>49164</v>
      </c>
      <c r="L9015" s="11" t="n">
        <v>1586</v>
      </c>
      <c r="M9015" s="11" t="n">
        <v>6</v>
      </c>
      <c r="N9015" s="12" t="n">
        <v>0.003</v>
      </c>
      <c r="O9015" s="12" t="n">
        <v>0.871</v>
      </c>
      <c r="P9015" s="12" t="n">
        <v>5.2251</v>
      </c>
      <c r="Q9015" s="23" t="n">
        <f>M9017/H9015</f>
        <v>0.258</v>
      </c>
    </row>
    <row r="9016" ht="22.5" customHeight="1">
      <c r="A9016" s="32"/>
      <c r="B9016" s="20"/>
      <c r="C9016" s="13"/>
      <c r="D9016" s="20"/>
      <c r="E9016" s="29"/>
      <c r="F9016" s="20"/>
      <c r="G9016" s="20"/>
      <c r="H9016" s="20"/>
      <c r="I9016" s="20"/>
      <c r="J9016" s="13" t="s">
        <v>127</v>
      </c>
      <c r="K9016" s="11" t="n">
        <v>98662</v>
      </c>
      <c r="L9016" s="11" t="n">
        <v>2966</v>
      </c>
      <c r="M9016" s="11" t="n">
        <v>39</v>
      </c>
      <c r="N9016" s="12" t="n">
        <v>0.006</v>
      </c>
      <c r="O9016" s="12" t="n">
        <v>0.438</v>
      </c>
      <c r="P9016" s="12" t="n">
        <v>17.0766</v>
      </c>
      <c r="Q9016" s="26"/>
    </row>
    <row r="9017" ht="22.5" customHeight="1">
      <c r="A9017" s="32"/>
      <c r="B9017" s="20"/>
      <c r="C9017" s="13"/>
      <c r="D9017" s="20"/>
      <c r="E9017" s="29"/>
      <c r="F9017" s="20"/>
      <c r="G9017" s="20"/>
      <c r="H9017" s="20"/>
      <c r="I9017" s="20"/>
      <c r="J9017" s="13" t="s">
        <v>128</v>
      </c>
      <c r="K9017" s="11" t="n">
        <v>369735</v>
      </c>
      <c r="L9017" s="11" t="n">
        <v>9672</v>
      </c>
      <c r="M9017" s="11" t="n">
        <v>258</v>
      </c>
      <c r="N9017" s="12" t="n">
        <v>0.008</v>
      </c>
      <c r="O9017" s="12" t="n">
        <v>0.286</v>
      </c>
      <c r="P9017" s="12" t="n">
        <v>73.9167</v>
      </c>
      <c r="Q9017" s="26"/>
    </row>
    <row r="9018" ht="22.5" customHeight="1">
      <c r="A9018" s="32"/>
      <c r="B9018" s="20"/>
      <c r="C9018" s="13" t="n">
        <v>1745925</v>
      </c>
      <c r="D9018" s="13" t="s">
        <v>13</v>
      </c>
      <c r="E9018" s="14" t="s">
        <v>14</v>
      </c>
      <c r="F9018" s="13" t="s">
        <v>15</v>
      </c>
      <c r="G9018" s="21" t="n">
        <v>0.15</v>
      </c>
      <c r="H9018" s="13" t="n">
        <v>500</v>
      </c>
      <c r="I9018" s="21" t="n">
        <f>G9018*H9018*7</f>
        <v>525</v>
      </c>
      <c r="J9018" s="13" t="s">
        <v>126</v>
      </c>
      <c r="K9018" s="17" t="n">
        <v>624</v>
      </c>
      <c r="L9018" s="15" t="n">
        <v>274</v>
      </c>
      <c r="M9018" s="15" t="n">
        <v>0</v>
      </c>
      <c r="N9018" s="12" t="n">
        <v>0</v>
      </c>
      <c r="O9018" s="12" t="n">
        <v>0</v>
      </c>
      <c r="P9018" s="12" t="n">
        <v>0</v>
      </c>
      <c r="Q9018" s="23" t="n">
        <f>M9020/H9018</f>
        <v>1</v>
      </c>
    </row>
    <row r="9019" ht="22.5" customHeight="1">
      <c r="A9019" s="32"/>
      <c r="B9019" s="20"/>
      <c r="C9019" s="13"/>
      <c r="D9019" s="20"/>
      <c r="E9019" s="29"/>
      <c r="F9019" s="20"/>
      <c r="G9019" s="20"/>
      <c r="H9019" s="20"/>
      <c r="I9019" s="20"/>
      <c r="J9019" s="13" t="s">
        <v>127</v>
      </c>
      <c r="K9019" s="17" t="n">
        <v>38688</v>
      </c>
      <c r="L9019" s="15" t="n">
        <v>17790</v>
      </c>
      <c r="M9019" s="15" t="n">
        <v>240</v>
      </c>
      <c r="N9019" s="12" t="n">
        <v>0.002</v>
      </c>
      <c r="O9019" s="12" t="n">
        <v>0.15</v>
      </c>
      <c r="P9019" s="12" t="n">
        <v>36</v>
      </c>
      <c r="Q9019" s="26"/>
    </row>
    <row r="9020" ht="22.5" customHeight="1">
      <c r="A9020" s="32"/>
      <c r="B9020" s="20"/>
      <c r="C9020" s="13"/>
      <c r="D9020" s="20"/>
      <c r="E9020" s="29"/>
      <c r="F9020" s="20"/>
      <c r="G9020" s="20"/>
      <c r="H9020" s="20"/>
      <c r="I9020" s="20"/>
      <c r="J9020" s="13" t="s">
        <v>128</v>
      </c>
      <c r="K9020" s="15" t="n">
        <v>100556</v>
      </c>
      <c r="L9020" s="15" t="n">
        <v>48530</v>
      </c>
      <c r="M9020" s="15" t="n">
        <v>500</v>
      </c>
      <c r="N9020" s="12" t="n">
        <v>0.002</v>
      </c>
      <c r="O9020" s="12" t="n">
        <v>0.15</v>
      </c>
      <c r="P9020" s="12" t="n">
        <v>75</v>
      </c>
      <c r="Q9020" s="26"/>
    </row>
    <row r="9021" ht="22.5" customHeight="1">
      <c r="A9021" s="32"/>
      <c r="B9021" s="20"/>
      <c r="C9021" s="13" t="n">
        <v>6951600</v>
      </c>
      <c r="D9021" s="13" t="s">
        <v>16</v>
      </c>
      <c r="E9021" s="14" t="s">
        <v>17</v>
      </c>
      <c r="F9021" s="13" t="s">
        <v>15</v>
      </c>
      <c r="G9021" s="21" t="n">
        <v>0.17</v>
      </c>
      <c r="H9021" s="13" t="n">
        <v>100</v>
      </c>
      <c r="I9021" s="21" t="n">
        <f>G9021*H9021*7</f>
        <v>119</v>
      </c>
      <c r="J9021" s="13" t="s">
        <v>126</v>
      </c>
      <c r="K9021" s="15" t="n">
        <v>709</v>
      </c>
      <c r="L9021" s="15" t="n">
        <v>290</v>
      </c>
      <c r="M9021" s="15" t="n">
        <v>0</v>
      </c>
      <c r="N9021" s="12" t="n">
        <v>0</v>
      </c>
      <c r="O9021" s="12" t="n">
        <v>0</v>
      </c>
      <c r="P9021" s="12" t="n">
        <v>0</v>
      </c>
      <c r="Q9021" s="23" t="n">
        <f>M9023/H9021</f>
        <v>0.79</v>
      </c>
    </row>
    <row r="9022" ht="22.5" customHeight="1">
      <c r="A9022" s="32"/>
      <c r="B9022" s="20"/>
      <c r="C9022" s="13"/>
      <c r="D9022" s="20"/>
      <c r="E9022" s="29"/>
      <c r="F9022" s="20"/>
      <c r="G9022" s="20"/>
      <c r="H9022" s="20"/>
      <c r="I9022" s="20"/>
      <c r="J9022" s="13" t="s">
        <v>127</v>
      </c>
      <c r="K9022" s="15" t="n">
        <v>6642</v>
      </c>
      <c r="L9022" s="15" t="n">
        <v>2902</v>
      </c>
      <c r="M9022" s="15" t="n">
        <v>31</v>
      </c>
      <c r="N9022" s="12" t="n">
        <v>0.002</v>
      </c>
      <c r="O9022" s="12" t="n">
        <v>0.171</v>
      </c>
      <c r="P9022" s="12" t="n">
        <v>5.304</v>
      </c>
      <c r="Q9022" s="26"/>
    </row>
    <row r="9023" ht="22.5" customHeight="1">
      <c r="A9023" s="32"/>
      <c r="B9023" s="20"/>
      <c r="C9023" s="13"/>
      <c r="D9023" s="20"/>
      <c r="E9023" s="29"/>
      <c r="F9023" s="20"/>
      <c r="G9023" s="20"/>
      <c r="H9023" s="20"/>
      <c r="I9023" s="20"/>
      <c r="J9023" s="13" t="s">
        <v>128</v>
      </c>
      <c r="K9023" s="15" t="n">
        <v>16748</v>
      </c>
      <c r="L9023" s="15" t="n">
        <v>7098</v>
      </c>
      <c r="M9023" s="15" t="n">
        <v>79</v>
      </c>
      <c r="N9023" s="12" t="n">
        <v>0.002</v>
      </c>
      <c r="O9023" s="12" t="n">
        <v>0.172</v>
      </c>
      <c r="P9023" s="12" t="n">
        <v>13.6</v>
      </c>
      <c r="Q9023" s="26"/>
    </row>
    <row r="9024" ht="22.5" customHeight="1">
      <c r="A9024" s="32"/>
      <c r="B9024" s="20"/>
      <c r="C9024" s="13" t="n">
        <v>6951594</v>
      </c>
      <c r="D9024" s="13" t="s">
        <v>16</v>
      </c>
      <c r="E9024" s="14" t="s">
        <v>18</v>
      </c>
      <c r="F9024" s="13" t="s">
        <v>15</v>
      </c>
      <c r="G9024" s="21" t="n">
        <v>0.7</v>
      </c>
      <c r="H9024" s="13" t="n">
        <v>400</v>
      </c>
      <c r="I9024" s="21" t="n">
        <f>G9024*H9024*7</f>
        <v>1960</v>
      </c>
      <c r="J9024" s="13" t="s">
        <v>126</v>
      </c>
      <c r="K9024" s="15" t="n">
        <v>1403</v>
      </c>
      <c r="L9024" s="15" t="n">
        <v>561</v>
      </c>
      <c r="M9024" s="15" t="n">
        <v>0</v>
      </c>
      <c r="N9024" s="12" t="n">
        <v>0</v>
      </c>
      <c r="O9024" s="12" t="n">
        <v>0</v>
      </c>
      <c r="P9024" s="12" t="n">
        <v>0</v>
      </c>
      <c r="Q9024" s="23" t="n">
        <f>M9026/H9024</f>
        <v>0.5875</v>
      </c>
    </row>
    <row r="9025" ht="22.5" customHeight="1">
      <c r="A9025" s="32"/>
      <c r="B9025" s="20"/>
      <c r="C9025" s="13"/>
      <c r="D9025" s="20"/>
      <c r="E9025" s="29"/>
      <c r="F9025" s="20"/>
      <c r="G9025" s="20"/>
      <c r="H9025" s="20"/>
      <c r="I9025" s="20"/>
      <c r="J9025" s="13" t="s">
        <v>127</v>
      </c>
      <c r="K9025" s="15" t="n">
        <v>23776</v>
      </c>
      <c r="L9025" s="15" t="n">
        <v>9878</v>
      </c>
      <c r="M9025" s="15" t="n">
        <v>66</v>
      </c>
      <c r="N9025" s="12" t="n">
        <v>0.005</v>
      </c>
      <c r="O9025" s="12" t="n">
        <v>0.699</v>
      </c>
      <c r="P9025" s="12" t="n">
        <v>46.15</v>
      </c>
      <c r="Q9025" s="26"/>
    </row>
    <row r="9026" ht="22.5" customHeight="1">
      <c r="A9026" s="32"/>
      <c r="B9026" s="20"/>
      <c r="C9026" s="13"/>
      <c r="D9026" s="20"/>
      <c r="E9026" s="29"/>
      <c r="F9026" s="20"/>
      <c r="G9026" s="20"/>
      <c r="H9026" s="20"/>
      <c r="I9026" s="20"/>
      <c r="J9026" s="13" t="s">
        <v>128</v>
      </c>
      <c r="K9026" s="15" t="n">
        <v>97205</v>
      </c>
      <c r="L9026" s="15" t="n">
        <v>40311</v>
      </c>
      <c r="M9026" s="15" t="n">
        <v>235</v>
      </c>
      <c r="N9026" s="12" t="n">
        <v>0.004</v>
      </c>
      <c r="O9026" s="12" t="n">
        <v>0.7</v>
      </c>
      <c r="P9026" s="12" t="n">
        <v>164.4</v>
      </c>
      <c r="Q9026" s="26"/>
    </row>
    <row r="9027" ht="22.5" customHeight="1">
      <c r="A9027" s="32"/>
      <c r="B9027" s="20"/>
      <c r="C9027" s="13" t="n">
        <v>2732727</v>
      </c>
      <c r="D9027" s="13" t="s">
        <v>10</v>
      </c>
      <c r="E9027" s="14" t="s">
        <v>19</v>
      </c>
      <c r="F9027" s="13" t="s">
        <v>15</v>
      </c>
      <c r="G9027" s="21" t="n">
        <v>0.25</v>
      </c>
      <c r="H9027" s="13" t="n">
        <v>1000</v>
      </c>
      <c r="I9027" s="21" t="n">
        <f>G9027*H9027*7</f>
        <v>1750</v>
      </c>
      <c r="J9027" s="13" t="s">
        <v>126</v>
      </c>
      <c r="K9027" s="15" t="n">
        <v>1087</v>
      </c>
      <c r="L9027" s="15" t="n">
        <v>394</v>
      </c>
      <c r="M9027" s="15" t="n">
        <v>38</v>
      </c>
      <c r="N9027" s="12" t="n">
        <v>0.024</v>
      </c>
      <c r="O9027" s="12" t="n">
        <v>0.25</v>
      </c>
      <c r="P9027" s="12" t="n">
        <v>9.5</v>
      </c>
      <c r="Q9027" s="23" t="n">
        <f>M9029/H9027</f>
        <v>0.608</v>
      </c>
    </row>
    <row r="9028" ht="22.5" customHeight="1">
      <c r="A9028" s="32"/>
      <c r="B9028" s="20"/>
      <c r="C9028" s="13"/>
      <c r="D9028" s="20"/>
      <c r="E9028" s="29"/>
      <c r="F9028" s="20"/>
      <c r="G9028" s="20"/>
      <c r="H9028" s="20"/>
      <c r="I9028" s="20"/>
      <c r="J9028" s="13" t="s">
        <v>127</v>
      </c>
      <c r="K9028" s="15" t="n">
        <v>10441</v>
      </c>
      <c r="L9028" s="15" t="n">
        <v>3715</v>
      </c>
      <c r="M9028" s="15" t="n">
        <v>124</v>
      </c>
      <c r="N9028" s="12" t="n">
        <v>0.008</v>
      </c>
      <c r="O9028" s="12" t="n">
        <v>0.25</v>
      </c>
      <c r="P9028" s="12" t="n">
        <v>31</v>
      </c>
      <c r="Q9028" s="26"/>
    </row>
    <row r="9029" ht="22.5" customHeight="1">
      <c r="A9029" s="32"/>
      <c r="B9029" s="20"/>
      <c r="C9029" s="13"/>
      <c r="D9029" s="20"/>
      <c r="E9029" s="29"/>
      <c r="F9029" s="20"/>
      <c r="G9029" s="20"/>
      <c r="H9029" s="20"/>
      <c r="I9029" s="20"/>
      <c r="J9029" s="13" t="s">
        <v>128</v>
      </c>
      <c r="K9029" s="15" t="n">
        <v>40065</v>
      </c>
      <c r="L9029" s="15" t="n">
        <v>14114</v>
      </c>
      <c r="M9029" s="15" t="n">
        <v>608</v>
      </c>
      <c r="N9029" s="12" t="n">
        <v>0.011</v>
      </c>
      <c r="O9029" s="12" t="n">
        <v>0.25</v>
      </c>
      <c r="P9029" s="12" t="n">
        <v>152.025</v>
      </c>
      <c r="Q9029" s="26"/>
    </row>
    <row r="9030" ht="22.5" customHeight="1">
      <c r="A9030" s="32"/>
      <c r="B9030" s="20"/>
      <c r="C9030" s="13" t="n">
        <v>5619156</v>
      </c>
      <c r="D9030" s="13" t="s">
        <v>10</v>
      </c>
      <c r="E9030" s="14" t="s">
        <v>19</v>
      </c>
      <c r="F9030" s="13" t="s">
        <v>12</v>
      </c>
      <c r="G9030" s="21" t="n">
        <v>0.24</v>
      </c>
      <c r="H9030" s="13" t="n">
        <v>500</v>
      </c>
      <c r="I9030" s="21" t="n">
        <f>G9030*H9030*7</f>
        <v>840</v>
      </c>
      <c r="J9030" s="13" t="s">
        <v>126</v>
      </c>
      <c r="K9030" s="15" t="n">
        <v>10252</v>
      </c>
      <c r="L9030" s="15" t="n">
        <v>2644</v>
      </c>
      <c r="M9030" s="15" t="n">
        <v>0</v>
      </c>
      <c r="N9030" s="12" t="n">
        <v>0</v>
      </c>
      <c r="O9030" s="12" t="n">
        <v>0</v>
      </c>
      <c r="P9030" s="12" t="n">
        <v>0.3481</v>
      </c>
      <c r="Q9030" s="23" t="n">
        <f>M9032/H9030</f>
        <v>0.038</v>
      </c>
    </row>
    <row r="9031" ht="22.5" customHeight="1">
      <c r="A9031" s="32"/>
      <c r="B9031" s="20"/>
      <c r="C9031" s="13"/>
      <c r="D9031" s="20"/>
      <c r="E9031" s="29"/>
      <c r="F9031" s="20"/>
      <c r="G9031" s="20"/>
      <c r="H9031" s="20"/>
      <c r="I9031" s="20"/>
      <c r="J9031" s="13" t="s">
        <v>127</v>
      </c>
      <c r="K9031" s="15" t="n">
        <v>70287</v>
      </c>
      <c r="L9031" s="15" t="n">
        <v>16333</v>
      </c>
      <c r="M9031" s="15" t="n">
        <v>5</v>
      </c>
      <c r="N9031" s="12" t="n">
        <v>0</v>
      </c>
      <c r="O9031" s="12" t="n">
        <v>0.399</v>
      </c>
      <c r="P9031" s="12" t="n">
        <v>1.9929</v>
      </c>
      <c r="Q9031" s="26"/>
    </row>
    <row r="9032" ht="22.5" customHeight="1">
      <c r="A9032" s="32"/>
      <c r="B9032" s="20"/>
      <c r="C9032" s="13"/>
      <c r="D9032" s="20"/>
      <c r="E9032" s="29"/>
      <c r="F9032" s="20"/>
      <c r="G9032" s="20"/>
      <c r="H9032" s="20"/>
      <c r="I9032" s="20"/>
      <c r="J9032" s="13" t="s">
        <v>128</v>
      </c>
      <c r="K9032" s="15" t="n">
        <v>204060</v>
      </c>
      <c r="L9032" s="15" t="n">
        <v>45866</v>
      </c>
      <c r="M9032" s="15" t="n">
        <v>19</v>
      </c>
      <c r="N9032" s="12" t="n">
        <v>0</v>
      </c>
      <c r="O9032" s="12" t="n">
        <v>0.324</v>
      </c>
      <c r="P9032" s="12" t="n">
        <v>6.1533</v>
      </c>
      <c r="Q9032" s="26"/>
    </row>
    <row r="9033" ht="22.5" customHeight="1">
      <c r="A9033" s="32"/>
      <c r="B9033" s="20"/>
      <c r="C9033" s="13" t="n">
        <v>6425889</v>
      </c>
      <c r="D9033" s="13" t="s">
        <v>10</v>
      </c>
      <c r="E9033" s="14" t="s">
        <v>20</v>
      </c>
      <c r="F9033" s="13" t="s">
        <v>15</v>
      </c>
      <c r="G9033" s="21" t="n">
        <v>0.25</v>
      </c>
      <c r="H9033" s="13" t="n">
        <v>400</v>
      </c>
      <c r="I9033" s="21" t="n">
        <f>G9033*H9033*7</f>
        <v>700</v>
      </c>
      <c r="J9033" s="13" t="s">
        <v>126</v>
      </c>
      <c r="K9033" s="15" t="n">
        <v>198</v>
      </c>
      <c r="L9033" s="15" t="n">
        <v>55</v>
      </c>
      <c r="M9033" s="15" t="n">
        <v>0</v>
      </c>
      <c r="N9033" s="12" t="n">
        <v>0</v>
      </c>
      <c r="O9033" s="12" t="n">
        <v>0</v>
      </c>
      <c r="P9033" s="12" t="n">
        <v>0</v>
      </c>
      <c r="Q9033" s="23" t="n">
        <v>0.003</v>
      </c>
    </row>
    <row r="9034" ht="22.5" customHeight="1">
      <c r="A9034" s="32"/>
      <c r="B9034" s="20"/>
      <c r="C9034" s="13"/>
      <c r="D9034" s="20"/>
      <c r="E9034" s="29"/>
      <c r="F9034" s="20"/>
      <c r="G9034" s="20"/>
      <c r="H9034" s="20"/>
      <c r="I9034" s="20"/>
      <c r="J9034" s="13" t="s">
        <v>127</v>
      </c>
      <c r="K9034" s="15" t="n">
        <v>5384</v>
      </c>
      <c r="L9034" s="36" t="n">
        <v>2182</v>
      </c>
      <c r="M9034" s="15" t="n">
        <v>43</v>
      </c>
      <c r="N9034" s="12" t="n">
        <v>0.005</v>
      </c>
      <c r="O9034" s="12" t="n">
        <v>0.251</v>
      </c>
      <c r="P9034" s="12" t="n">
        <v>10.775</v>
      </c>
      <c r="Q9034" s="26"/>
    </row>
    <row r="9035" ht="22.5" customHeight="1">
      <c r="A9035" s="32"/>
      <c r="B9035" s="20"/>
      <c r="C9035" s="13"/>
      <c r="D9035" s="20"/>
      <c r="E9035" s="29"/>
      <c r="F9035" s="20"/>
      <c r="G9035" s="20"/>
      <c r="H9035" s="20"/>
      <c r="I9035" s="20"/>
      <c r="J9035" s="13" t="s">
        <v>128</v>
      </c>
      <c r="K9035" s="15" t="n">
        <v>20133</v>
      </c>
      <c r="L9035" s="15" t="n">
        <v>7738</v>
      </c>
      <c r="M9035" s="15" t="n">
        <v>224</v>
      </c>
      <c r="N9035" s="12" t="n">
        <v>0.007</v>
      </c>
      <c r="O9035" s="12" t="n">
        <v>0.251</v>
      </c>
      <c r="P9035" s="12" t="n">
        <v>56.15</v>
      </c>
      <c r="Q9035" s="26"/>
    </row>
    <row r="9036" ht="22.5" customHeight="1">
      <c r="A9036" s="32"/>
      <c r="B9036" s="20"/>
      <c r="C9036" s="13" t="n">
        <v>6439005</v>
      </c>
      <c r="D9036" s="13" t="s">
        <v>10</v>
      </c>
      <c r="E9036" s="14" t="s">
        <v>20</v>
      </c>
      <c r="F9036" s="13" t="s">
        <v>21</v>
      </c>
      <c r="G9036" s="21" t="n">
        <v>0.25</v>
      </c>
      <c r="H9036" s="13" t="n">
        <v>300</v>
      </c>
      <c r="I9036" s="21" t="n">
        <f>G9036*H9036*7</f>
        <v>525</v>
      </c>
      <c r="J9036" s="13" t="s">
        <v>126</v>
      </c>
      <c r="K9036" s="15" t="n">
        <v>0</v>
      </c>
      <c r="L9036" s="15" t="n">
        <v>0</v>
      </c>
      <c r="M9036" s="15" t="n">
        <v>0</v>
      </c>
      <c r="N9036" s="12" t="n">
        <v>0</v>
      </c>
      <c r="O9036" s="12" t="n">
        <v>0</v>
      </c>
      <c r="P9036" s="12" t="n">
        <v>0</v>
      </c>
      <c r="Q9036" s="23" t="n">
        <f>M9038/H9036</f>
        <v>0.216666666666667</v>
      </c>
    </row>
    <row r="9037" ht="22.5" customHeight="1">
      <c r="A9037" s="32"/>
      <c r="B9037" s="20"/>
      <c r="C9037" s="13"/>
      <c r="D9037" s="20"/>
      <c r="E9037" s="29"/>
      <c r="F9037" s="20"/>
      <c r="G9037" s="20"/>
      <c r="H9037" s="20"/>
      <c r="I9037" s="20"/>
      <c r="J9037" s="13" t="s">
        <v>127</v>
      </c>
      <c r="K9037" s="17" t="n">
        <v>38156</v>
      </c>
      <c r="L9037" s="15" t="n">
        <v>7405</v>
      </c>
      <c r="M9037" s="15" t="n">
        <v>14</v>
      </c>
      <c r="N9037" s="12" t="n">
        <v>0.0007</v>
      </c>
      <c r="O9037" s="12" t="n">
        <v>0.25</v>
      </c>
      <c r="P9037" s="12" t="n">
        <v>5.4</v>
      </c>
      <c r="Q9037" s="26"/>
    </row>
    <row r="9038" ht="22.5" customHeight="1">
      <c r="A9038" s="32"/>
      <c r="B9038" s="20"/>
      <c r="C9038" s="13"/>
      <c r="D9038" s="20"/>
      <c r="E9038" s="29"/>
      <c r="F9038" s="20"/>
      <c r="G9038" s="20"/>
      <c r="H9038" s="20"/>
      <c r="I9038" s="20"/>
      <c r="J9038" s="13" t="s">
        <v>128</v>
      </c>
      <c r="K9038" s="15" t="n">
        <v>48095</v>
      </c>
      <c r="L9038" s="15" t="n">
        <v>13099</v>
      </c>
      <c r="M9038" s="15" t="n">
        <v>65</v>
      </c>
      <c r="N9038" s="12" t="n">
        <v>0.0012</v>
      </c>
      <c r="O9038" s="12" t="n">
        <v>0.25</v>
      </c>
      <c r="P9038" s="12" t="n">
        <v>16.25</v>
      </c>
      <c r="Q9038" s="26"/>
    </row>
    <row r="9039" ht="22.5" customHeight="1">
      <c r="A9039" s="32"/>
      <c r="B9039" s="20"/>
      <c r="C9039" s="13" t="n">
        <v>7203110</v>
      </c>
      <c r="D9039" s="13" t="s">
        <v>22</v>
      </c>
      <c r="E9039" s="14" t="s">
        <v>23</v>
      </c>
      <c r="F9039" s="13" t="s">
        <v>15</v>
      </c>
      <c r="G9039" s="21" t="n">
        <v>0.2</v>
      </c>
      <c r="H9039" s="13" t="n">
        <v>100</v>
      </c>
      <c r="I9039" s="21" t="n">
        <f>G9039*H9039*7</f>
        <v>140</v>
      </c>
      <c r="J9039" s="13" t="s">
        <v>126</v>
      </c>
      <c r="K9039" s="15" t="n">
        <v>508</v>
      </c>
      <c r="L9039" s="15" t="n">
        <v>297</v>
      </c>
      <c r="M9039" s="15" t="n">
        <v>0</v>
      </c>
      <c r="N9039" s="12" t="n">
        <v>0</v>
      </c>
      <c r="O9039" s="12" t="n">
        <v>0</v>
      </c>
      <c r="P9039" s="12" t="n">
        <v>0</v>
      </c>
      <c r="Q9039" s="23" t="n">
        <f>M9041/H9039</f>
        <v>0.23</v>
      </c>
    </row>
    <row r="9040" ht="22.5" customHeight="1">
      <c r="A9040" s="32"/>
      <c r="B9040" s="20"/>
      <c r="C9040" s="13"/>
      <c r="D9040" s="20"/>
      <c r="E9040" s="29"/>
      <c r="F9040" s="20"/>
      <c r="G9040" s="20"/>
      <c r="H9040" s="20"/>
      <c r="I9040" s="20"/>
      <c r="J9040" s="13" t="s">
        <v>127</v>
      </c>
      <c r="K9040" s="15" t="n">
        <v>13743</v>
      </c>
      <c r="L9040" s="15" t="n">
        <v>9288</v>
      </c>
      <c r="M9040" s="15" t="n">
        <v>5</v>
      </c>
      <c r="N9040" s="12" t="n">
        <v>0</v>
      </c>
      <c r="O9040" s="12" t="n">
        <v>0.2</v>
      </c>
      <c r="P9040" s="12" t="n">
        <v>1</v>
      </c>
      <c r="Q9040" s="26"/>
    </row>
    <row r="9041" ht="22.5" customHeight="1">
      <c r="A9041" s="32"/>
      <c r="B9041" s="20"/>
      <c r="C9041" s="13"/>
      <c r="D9041" s="20"/>
      <c r="E9041" s="29"/>
      <c r="F9041" s="20"/>
      <c r="G9041" s="20"/>
      <c r="H9041" s="20"/>
      <c r="I9041" s="20"/>
      <c r="J9041" s="13" t="s">
        <v>128</v>
      </c>
      <c r="K9041" s="15" t="n">
        <v>48042</v>
      </c>
      <c r="L9041" s="15" t="n">
        <v>33709</v>
      </c>
      <c r="M9041" s="15" t="n">
        <v>23</v>
      </c>
      <c r="N9041" s="12" t="n">
        <v>0</v>
      </c>
      <c r="O9041" s="12" t="n">
        <v>0.2</v>
      </c>
      <c r="P9041" s="12" t="n">
        <v>4.6</v>
      </c>
      <c r="Q9041" s="26"/>
    </row>
    <row r="9042" ht="22.5" customHeight="1">
      <c r="A9042" s="32"/>
      <c r="B9042" s="20"/>
      <c r="C9042" s="13" t="n">
        <v>7202934</v>
      </c>
      <c r="D9042" s="13" t="s">
        <v>22</v>
      </c>
      <c r="E9042" s="14" t="s">
        <v>24</v>
      </c>
      <c r="F9042" s="13" t="s">
        <v>15</v>
      </c>
      <c r="G9042" s="21" t="n">
        <v>0.38</v>
      </c>
      <c r="H9042" s="13" t="n">
        <v>200</v>
      </c>
      <c r="I9042" s="21" t="n">
        <f>G9042*H9042*7</f>
        <v>532</v>
      </c>
      <c r="J9042" s="13" t="s">
        <v>126</v>
      </c>
      <c r="K9042" s="15" t="n">
        <v>3827</v>
      </c>
      <c r="L9042" s="15" t="n">
        <v>1954</v>
      </c>
      <c r="M9042" s="15" t="n">
        <v>0</v>
      </c>
      <c r="N9042" s="12" t="n">
        <v>0</v>
      </c>
      <c r="O9042" s="12" t="n">
        <v>0</v>
      </c>
      <c r="P9042" s="12" t="n">
        <v>0</v>
      </c>
      <c r="Q9042" s="23" t="n">
        <v>0</v>
      </c>
    </row>
    <row r="9043" ht="22.5" customHeight="1">
      <c r="A9043" s="32"/>
      <c r="B9043" s="20"/>
      <c r="C9043" s="13"/>
      <c r="D9043" s="20"/>
      <c r="E9043" s="29"/>
      <c r="F9043" s="20"/>
      <c r="G9043" s="20"/>
      <c r="H9043" s="20"/>
      <c r="I9043" s="20"/>
      <c r="J9043" s="13" t="s">
        <v>127</v>
      </c>
      <c r="K9043" s="15" t="n">
        <v>233627</v>
      </c>
      <c r="L9043" s="15" t="n">
        <v>150867</v>
      </c>
      <c r="M9043" s="15" t="n">
        <v>170</v>
      </c>
      <c r="N9043" s="12" t="n">
        <v>0</v>
      </c>
      <c r="O9043" s="12" t="n">
        <v>0.36</v>
      </c>
      <c r="P9043" s="12" t="n">
        <v>61.2</v>
      </c>
      <c r="Q9043" s="26"/>
    </row>
    <row r="9044" ht="22.5" customHeight="1">
      <c r="A9044" s="32"/>
      <c r="B9044" s="20"/>
      <c r="C9044" s="13"/>
      <c r="D9044" s="20"/>
      <c r="E9044" s="29"/>
      <c r="F9044" s="20"/>
      <c r="G9044" s="20"/>
      <c r="H9044" s="20"/>
      <c r="I9044" s="20"/>
      <c r="J9044" s="13" t="s">
        <v>128</v>
      </c>
      <c r="K9044" s="15" t="n">
        <v>288289</v>
      </c>
      <c r="L9044" s="15" t="n">
        <v>180581</v>
      </c>
      <c r="M9044" s="15" t="n">
        <v>200</v>
      </c>
      <c r="N9044" s="12" t="n">
        <v>0</v>
      </c>
      <c r="O9044" s="12" t="n">
        <v>0.36</v>
      </c>
      <c r="P9044" s="12" t="n">
        <v>72</v>
      </c>
      <c r="Q9044" s="26"/>
    </row>
    <row r="9045" ht="22.5" customHeight="1">
      <c r="A9045" s="32"/>
      <c r="B9045" s="20"/>
      <c r="C9045" s="13" t="n">
        <v>5847496</v>
      </c>
      <c r="D9045" s="13" t="s">
        <v>10</v>
      </c>
      <c r="E9045" s="14" t="s">
        <v>25</v>
      </c>
      <c r="F9045" s="13" t="s">
        <v>12</v>
      </c>
      <c r="G9045" s="21" t="n">
        <v>0.3</v>
      </c>
      <c r="H9045" s="13" t="n">
        <v>200</v>
      </c>
      <c r="I9045" s="21" t="n">
        <f>G9045*H9045*7</f>
        <v>420</v>
      </c>
      <c r="J9045" s="13" t="s">
        <v>126</v>
      </c>
      <c r="K9045" s="15" t="n">
        <v>5185</v>
      </c>
      <c r="L9045" s="15" t="n">
        <v>220</v>
      </c>
      <c r="M9045" s="15" t="n">
        <v>0</v>
      </c>
      <c r="N9045" s="12" t="n">
        <v>0</v>
      </c>
      <c r="O9045" s="12" t="n">
        <v>0</v>
      </c>
      <c r="P9045" s="12" t="n">
        <v>1.734</v>
      </c>
      <c r="Q9045" s="23" t="n">
        <f>M9047/H9045</f>
        <v>0.295</v>
      </c>
    </row>
    <row r="9046" ht="22.5" customHeight="1">
      <c r="A9046" s="32"/>
      <c r="B9046" s="20"/>
      <c r="C9046" s="13"/>
      <c r="D9046" s="20"/>
      <c r="E9046" s="29"/>
      <c r="F9046" s="20"/>
      <c r="G9046" s="20"/>
      <c r="H9046" s="20"/>
      <c r="I9046" s="20"/>
      <c r="J9046" s="13" t="s">
        <v>127</v>
      </c>
      <c r="K9046" s="15" t="n">
        <v>23582</v>
      </c>
      <c r="L9046" s="15" t="n">
        <v>727</v>
      </c>
      <c r="M9046" s="15" t="n">
        <v>19</v>
      </c>
      <c r="N9046" s="12" t="n">
        <v>0.012</v>
      </c>
      <c r="O9046" s="12" t="n">
        <v>0.455</v>
      </c>
      <c r="P9046" s="12" t="n">
        <v>8.6464</v>
      </c>
      <c r="Q9046" s="26"/>
    </row>
    <row r="9047" ht="22.5" customHeight="1">
      <c r="A9047" s="32"/>
      <c r="B9047" s="20"/>
      <c r="C9047" s="13"/>
      <c r="D9047" s="20"/>
      <c r="E9047" s="29"/>
      <c r="F9047" s="20"/>
      <c r="G9047" s="20"/>
      <c r="H9047" s="20"/>
      <c r="I9047" s="20"/>
      <c r="J9047" s="13" t="s">
        <v>128</v>
      </c>
      <c r="K9047" s="15" t="n">
        <v>65072</v>
      </c>
      <c r="L9047" s="15" t="n">
        <v>2082</v>
      </c>
      <c r="M9047" s="15" t="n">
        <v>59</v>
      </c>
      <c r="N9047" s="12" t="n">
        <v>0.012</v>
      </c>
      <c r="O9047" s="12" t="n">
        <v>0.422</v>
      </c>
      <c r="P9047" s="12" t="n">
        <v>24.9004</v>
      </c>
      <c r="Q9047" s="26"/>
    </row>
    <row r="9048" ht="22.5" customHeight="1">
      <c r="A9048" s="32"/>
      <c r="B9048" s="20"/>
      <c r="C9048" s="13" t="n">
        <v>7572369</v>
      </c>
      <c r="D9048" s="13" t="s">
        <v>10</v>
      </c>
      <c r="E9048" s="14" t="s">
        <v>25</v>
      </c>
      <c r="F9048" s="13" t="s">
        <v>15</v>
      </c>
      <c r="G9048" s="21" t="n">
        <v>0.3</v>
      </c>
      <c r="H9048" s="13" t="n">
        <v>400</v>
      </c>
      <c r="I9048" s="21" t="n">
        <f>G9048*H9048*7</f>
        <v>840</v>
      </c>
      <c r="J9048" s="13" t="s">
        <v>126</v>
      </c>
      <c r="K9048" s="15" t="n">
        <v>165</v>
      </c>
      <c r="L9048" s="15" t="n">
        <v>67</v>
      </c>
      <c r="M9048" s="15" t="n">
        <v>0</v>
      </c>
      <c r="N9048" s="12" t="n">
        <v>0</v>
      </c>
      <c r="O9048" s="12" t="n">
        <v>0</v>
      </c>
      <c r="P9048" s="12" t="n">
        <v>0</v>
      </c>
      <c r="Q9048" s="23" t="n">
        <f>M9050/H9048</f>
        <v>0.725</v>
      </c>
    </row>
    <row r="9049" ht="22.5" customHeight="1">
      <c r="A9049" s="32"/>
      <c r="B9049" s="20"/>
      <c r="C9049" s="13"/>
      <c r="D9049" s="20"/>
      <c r="E9049" s="29"/>
      <c r="F9049" s="20"/>
      <c r="G9049" s="20"/>
      <c r="H9049" s="20"/>
      <c r="I9049" s="20"/>
      <c r="J9049" s="13" t="s">
        <v>127</v>
      </c>
      <c r="K9049" s="15" t="n">
        <v>6107</v>
      </c>
      <c r="L9049" s="15" t="n">
        <v>2387</v>
      </c>
      <c r="M9049" s="15" t="n">
        <v>58</v>
      </c>
      <c r="N9049" s="12" t="n">
        <v>0.007</v>
      </c>
      <c r="O9049" s="12" t="n">
        <v>0.305</v>
      </c>
      <c r="P9049" s="12" t="n">
        <v>17.7</v>
      </c>
      <c r="Q9049" s="26"/>
    </row>
    <row r="9050" ht="22.5" customHeight="1">
      <c r="A9050" s="32"/>
      <c r="B9050" s="20"/>
      <c r="C9050" s="13"/>
      <c r="D9050" s="20"/>
      <c r="E9050" s="29"/>
      <c r="F9050" s="20"/>
      <c r="G9050" s="20"/>
      <c r="H9050" s="20"/>
      <c r="I9050" s="20"/>
      <c r="J9050" s="13" t="s">
        <v>128</v>
      </c>
      <c r="K9050" s="15" t="n">
        <v>23088</v>
      </c>
      <c r="L9050" s="15" t="n">
        <v>8687</v>
      </c>
      <c r="M9050" s="15" t="n">
        <v>290</v>
      </c>
      <c r="N9050" s="12" t="n">
        <v>0.01</v>
      </c>
      <c r="O9050" s="12" t="n">
        <v>0.306</v>
      </c>
      <c r="P9050" s="12" t="n">
        <v>88.86</v>
      </c>
      <c r="Q9050" s="26"/>
    </row>
    <row r="9051" ht="22.5" customHeight="1">
      <c r="A9051" s="32"/>
      <c r="B9051" s="20"/>
      <c r="C9051" s="13" t="n">
        <v>8460883</v>
      </c>
      <c r="D9051" s="13" t="s">
        <v>16</v>
      </c>
      <c r="E9051" s="14" t="s">
        <v>11</v>
      </c>
      <c r="F9051" s="13" t="s">
        <v>15</v>
      </c>
      <c r="G9051" s="21" t="n">
        <v>0.14</v>
      </c>
      <c r="H9051" s="13" t="n">
        <v>1400</v>
      </c>
      <c r="I9051" s="21" t="n">
        <f>G9051*H9051*7</f>
        <v>1372</v>
      </c>
      <c r="J9051" s="13" t="s">
        <v>126</v>
      </c>
      <c r="K9051" s="36" t="n">
        <v>4392</v>
      </c>
      <c r="L9051" s="15" t="n">
        <v>864</v>
      </c>
      <c r="M9051" s="15" t="n">
        <v>43</v>
      </c>
      <c r="N9051" s="12" t="n">
        <v>0.007</v>
      </c>
      <c r="O9051" s="12" t="n">
        <v>0.142</v>
      </c>
      <c r="P9051" s="12" t="n">
        <v>6.09</v>
      </c>
      <c r="Q9051" s="23" t="n">
        <f>M9053/H9051</f>
        <v>0.705</v>
      </c>
    </row>
    <row r="9052" ht="22.5" customHeight="1">
      <c r="A9052" s="32"/>
      <c r="B9052" s="20"/>
      <c r="C9052" s="13"/>
      <c r="D9052" s="20"/>
      <c r="E9052" s="29"/>
      <c r="F9052" s="20"/>
      <c r="G9052" s="20"/>
      <c r="H9052" s="20"/>
      <c r="I9052" s="20"/>
      <c r="J9052" s="13" t="s">
        <v>127</v>
      </c>
      <c r="K9052" s="15" t="n">
        <v>12964</v>
      </c>
      <c r="L9052" s="15" t="n">
        <v>2596</v>
      </c>
      <c r="M9052" s="15" t="n">
        <v>152</v>
      </c>
      <c r="N9052" s="12" t="n">
        <v>0.008</v>
      </c>
      <c r="O9052" s="12" t="n">
        <v>0.14</v>
      </c>
      <c r="P9052" s="12" t="n">
        <v>21.322</v>
      </c>
      <c r="Q9052" s="26"/>
    </row>
    <row r="9053" ht="22.5" customHeight="1">
      <c r="A9053" s="32"/>
      <c r="B9053" s="20"/>
      <c r="C9053" s="13"/>
      <c r="D9053" s="20"/>
      <c r="E9053" s="29"/>
      <c r="F9053" s="20"/>
      <c r="G9053" s="20"/>
      <c r="H9053" s="20"/>
      <c r="I9053" s="20"/>
      <c r="J9053" s="13" t="s">
        <v>128</v>
      </c>
      <c r="K9053" s="15" t="n">
        <v>68117</v>
      </c>
      <c r="L9053" s="15" t="n">
        <v>19717</v>
      </c>
      <c r="M9053" s="15" t="n">
        <v>987</v>
      </c>
      <c r="N9053" s="12" t="n">
        <v>0.007</v>
      </c>
      <c r="O9053" s="12" t="n">
        <v>0.141</v>
      </c>
      <c r="P9053" s="12" t="n">
        <v>139.076</v>
      </c>
      <c r="Q9053" s="26"/>
    </row>
    <row r="9054" ht="22.5" customHeight="1">
      <c r="A9054" s="32"/>
      <c r="B9054" s="20"/>
      <c r="C9054" s="13" t="n">
        <v>8531973</v>
      </c>
      <c r="D9054" s="13" t="s">
        <v>16</v>
      </c>
      <c r="E9054" s="14" t="s">
        <v>18</v>
      </c>
      <c r="F9054" s="13" t="s">
        <v>26</v>
      </c>
      <c r="G9054" s="21" t="n">
        <v>0.45</v>
      </c>
      <c r="H9054" s="13" t="n">
        <v>150</v>
      </c>
      <c r="I9054" s="21" t="n">
        <f>G9054*H9054*7</f>
        <v>472.5</v>
      </c>
      <c r="J9054" s="13" t="s">
        <v>126</v>
      </c>
      <c r="K9054" s="15" t="n">
        <v>0</v>
      </c>
      <c r="L9054" s="15" t="n">
        <v>0</v>
      </c>
      <c r="M9054" s="15" t="n">
        <v>0</v>
      </c>
      <c r="N9054" s="12" t="n">
        <v>0</v>
      </c>
      <c r="O9054" s="12" t="n">
        <v>0</v>
      </c>
      <c r="P9054" s="12" t="n">
        <v>0</v>
      </c>
      <c r="Q9054" s="23" t="n">
        <f>M9056/H9054</f>
        <v>0.0533333333333333</v>
      </c>
    </row>
    <row r="9055" ht="22.5" customHeight="1">
      <c r="A9055" s="32"/>
      <c r="B9055" s="20"/>
      <c r="C9055" s="13"/>
      <c r="D9055" s="20"/>
      <c r="E9055" s="29"/>
      <c r="F9055" s="20"/>
      <c r="G9055" s="20"/>
      <c r="H9055" s="20"/>
      <c r="I9055" s="20"/>
      <c r="J9055" s="13" t="s">
        <v>127</v>
      </c>
      <c r="K9055" s="15" t="n">
        <v>18378</v>
      </c>
      <c r="L9055" s="15" t="n">
        <v>34</v>
      </c>
      <c r="M9055" s="15" t="n">
        <v>1</v>
      </c>
      <c r="N9055" s="12" t="n">
        <v>0</v>
      </c>
      <c r="O9055" s="12" t="n">
        <v>0.39</v>
      </c>
      <c r="P9055" s="12" t="n">
        <v>0.39</v>
      </c>
      <c r="Q9055" s="26"/>
    </row>
    <row r="9056" ht="22.5" customHeight="1">
      <c r="A9056" s="32"/>
      <c r="B9056" s="20"/>
      <c r="C9056" s="13"/>
      <c r="D9056" s="20"/>
      <c r="E9056" s="29"/>
      <c r="F9056" s="20"/>
      <c r="G9056" s="20"/>
      <c r="H9056" s="20"/>
      <c r="I9056" s="20"/>
      <c r="J9056" s="13" t="s">
        <v>128</v>
      </c>
      <c r="K9056" s="15" t="n">
        <v>93924</v>
      </c>
      <c r="L9056" s="15" t="n">
        <v>195</v>
      </c>
      <c r="M9056" s="15" t="n">
        <v>8</v>
      </c>
      <c r="N9056" s="12" t="n">
        <v>0.02</v>
      </c>
      <c r="O9056" s="12" t="n">
        <v>0.5</v>
      </c>
      <c r="P9056" s="12" t="n">
        <v>3.97</v>
      </c>
      <c r="Q9056" s="26"/>
    </row>
    <row r="9057" ht="22.5" customHeight="1">
      <c r="A9057" s="32"/>
      <c r="B9057" s="20"/>
      <c r="C9057" s="13" t="n">
        <v>8156506</v>
      </c>
      <c r="D9057" s="13" t="s">
        <v>27</v>
      </c>
      <c r="E9057" s="14" t="s">
        <v>14</v>
      </c>
      <c r="F9057" s="13" t="s">
        <v>15</v>
      </c>
      <c r="G9057" s="21" t="n">
        <v>0.1</v>
      </c>
      <c r="H9057" s="13" t="n">
        <v>700</v>
      </c>
      <c r="I9057" s="21" t="n">
        <f>G9057*H9057*7</f>
        <v>490</v>
      </c>
      <c r="J9057" s="13" t="s">
        <v>126</v>
      </c>
      <c r="K9057" s="15" t="n">
        <v>297</v>
      </c>
      <c r="L9057" s="15" t="n">
        <v>69</v>
      </c>
      <c r="M9057" s="15" t="n">
        <v>0</v>
      </c>
      <c r="N9057" s="12" t="n">
        <v>0</v>
      </c>
      <c r="O9057" s="12" t="n">
        <v>0</v>
      </c>
      <c r="P9057" s="12" t="n">
        <v>0</v>
      </c>
      <c r="Q9057" s="23" t="n">
        <f>M9059/H9057</f>
        <v>0.834285714285714</v>
      </c>
    </row>
    <row r="9058" ht="22.5" customHeight="1">
      <c r="A9058" s="32"/>
      <c r="B9058" s="20"/>
      <c r="C9058" s="13"/>
      <c r="D9058" s="20"/>
      <c r="E9058" s="29"/>
      <c r="F9058" s="20"/>
      <c r="G9058" s="20"/>
      <c r="H9058" s="20"/>
      <c r="I9058" s="20"/>
      <c r="J9058" s="13" t="s">
        <v>127</v>
      </c>
      <c r="K9058" s="15" t="n">
        <v>19045</v>
      </c>
      <c r="L9058" s="15" t="n">
        <v>6794</v>
      </c>
      <c r="M9058" s="15" t="n">
        <v>325</v>
      </c>
      <c r="N9058" s="12" t="n">
        <v>0.005</v>
      </c>
      <c r="O9058" s="12" t="n">
        <v>0.101</v>
      </c>
      <c r="P9058" s="12" t="n">
        <v>32.95</v>
      </c>
      <c r="Q9058" s="26"/>
    </row>
    <row r="9059" ht="22.5" customHeight="1">
      <c r="A9059" s="32"/>
      <c r="B9059" s="20"/>
      <c r="C9059" s="13"/>
      <c r="D9059" s="20"/>
      <c r="E9059" s="29"/>
      <c r="F9059" s="20"/>
      <c r="G9059" s="20"/>
      <c r="H9059" s="20"/>
      <c r="I9059" s="20"/>
      <c r="J9059" s="13" t="s">
        <v>128</v>
      </c>
      <c r="K9059" s="15" t="n">
        <v>28056</v>
      </c>
      <c r="L9059" s="15" t="n">
        <v>10241</v>
      </c>
      <c r="M9059" s="15" t="n">
        <v>584</v>
      </c>
      <c r="N9059" s="12" t="n">
        <v>0.006</v>
      </c>
      <c r="O9059" s="12" t="n">
        <v>0.102</v>
      </c>
      <c r="P9059" s="12" t="n">
        <v>59.5</v>
      </c>
      <c r="Q9059" s="26"/>
    </row>
    <row r="9060" ht="22.5" customHeight="1">
      <c r="A9060" s="32"/>
      <c r="B9060" s="20"/>
      <c r="C9060" s="13" t="n">
        <v>8819666</v>
      </c>
      <c r="D9060" s="13" t="s">
        <v>27</v>
      </c>
      <c r="E9060" s="14" t="s">
        <v>14</v>
      </c>
      <c r="F9060" s="13" t="s">
        <v>12</v>
      </c>
      <c r="G9060" s="21" t="n">
        <v>0.08</v>
      </c>
      <c r="H9060" s="13" t="n">
        <v>200</v>
      </c>
      <c r="I9060" s="21" t="n">
        <f>G9060*H9060*7</f>
        <v>112</v>
      </c>
      <c r="J9060" s="13" t="s">
        <v>126</v>
      </c>
      <c r="K9060" s="15" t="n">
        <v>1188</v>
      </c>
      <c r="L9060" s="15" t="n">
        <v>200</v>
      </c>
      <c r="M9060" s="15" t="n">
        <v>29</v>
      </c>
      <c r="N9060" s="12" t="n">
        <v>0.013</v>
      </c>
      <c r="O9060" s="12" t="n">
        <v>0.089</v>
      </c>
      <c r="P9060" s="12" t="n">
        <v>2.5794</v>
      </c>
      <c r="Q9060" s="23" t="n">
        <f>M9062/H9060</f>
        <v>0.92</v>
      </c>
    </row>
    <row r="9061" ht="22.5" customHeight="1">
      <c r="A9061" s="32"/>
      <c r="B9061" s="20"/>
      <c r="C9061" s="13"/>
      <c r="D9061" s="20"/>
      <c r="E9061" s="29"/>
      <c r="F9061" s="20"/>
      <c r="G9061" s="20"/>
      <c r="H9061" s="20"/>
      <c r="I9061" s="20"/>
      <c r="J9061" s="13" t="s">
        <v>127</v>
      </c>
      <c r="K9061" s="15" t="n">
        <v>3209</v>
      </c>
      <c r="L9061" s="15" t="n">
        <v>621</v>
      </c>
      <c r="M9061" s="15" t="n">
        <v>75</v>
      </c>
      <c r="N9061" s="12" t="n">
        <v>0.013</v>
      </c>
      <c r="O9061" s="12" t="n">
        <v>0.109</v>
      </c>
      <c r="P9061" s="12" t="n">
        <v>8.2039</v>
      </c>
      <c r="Q9061" s="26"/>
    </row>
    <row r="9062" ht="22.5" customHeight="1">
      <c r="A9062" s="32"/>
      <c r="B9062" s="20"/>
      <c r="C9062" s="13"/>
      <c r="D9062" s="20"/>
      <c r="E9062" s="29"/>
      <c r="F9062" s="20"/>
      <c r="G9062" s="20"/>
      <c r="H9062" s="20"/>
      <c r="I9062" s="20"/>
      <c r="J9062" s="13" t="s">
        <v>128</v>
      </c>
      <c r="K9062" s="15" t="n">
        <v>7176</v>
      </c>
      <c r="L9062" s="15" t="n">
        <v>1374</v>
      </c>
      <c r="M9062" s="15" t="n">
        <v>184</v>
      </c>
      <c r="N9062" s="12" t="n">
        <v>0.014</v>
      </c>
      <c r="O9062" s="12" t="n">
        <v>0.103</v>
      </c>
      <c r="P9062" s="12" t="n">
        <v>18.9476</v>
      </c>
      <c r="Q9062" s="26"/>
    </row>
    <row r="9063" ht="22.5" customHeight="1">
      <c r="A9063" s="32"/>
      <c r="B9063" s="20"/>
      <c r="C9063" s="13" t="n">
        <v>91410799</v>
      </c>
      <c r="D9063" s="13" t="s">
        <v>31</v>
      </c>
      <c r="E9063" s="14" t="s">
        <v>42</v>
      </c>
      <c r="F9063" s="13" t="s">
        <v>15</v>
      </c>
      <c r="G9063" s="21" t="n">
        <v>0.02</v>
      </c>
      <c r="H9063" s="13" t="n">
        <v>500</v>
      </c>
      <c r="I9063" s="21" t="n">
        <f>G9063*H9063*7</f>
        <v>70</v>
      </c>
      <c r="J9063" s="13" t="s">
        <v>126</v>
      </c>
      <c r="K9063" s="15" t="n">
        <v>1142</v>
      </c>
      <c r="L9063" s="15" t="n">
        <v>243</v>
      </c>
      <c r="M9063" s="15" t="n">
        <v>0</v>
      </c>
      <c r="N9063" s="12" t="n">
        <v>0</v>
      </c>
      <c r="O9063" s="12" t="n">
        <v>0</v>
      </c>
      <c r="P9063" s="12" t="n">
        <v>0</v>
      </c>
      <c r="Q9063" s="23" t="n">
        <f>M9065/H9063</f>
        <v>0.996</v>
      </c>
    </row>
    <row r="9064" ht="22.5" customHeight="1">
      <c r="A9064" s="32"/>
      <c r="B9064" s="20"/>
      <c r="C9064" s="13"/>
      <c r="D9064" s="20"/>
      <c r="E9064" s="29"/>
      <c r="F9064" s="20"/>
      <c r="G9064" s="20"/>
      <c r="H9064" s="20"/>
      <c r="I9064" s="20"/>
      <c r="J9064" s="13" t="s">
        <v>127</v>
      </c>
      <c r="K9064" s="15" t="n">
        <v>249515</v>
      </c>
      <c r="L9064" s="15" t="n">
        <v>58861</v>
      </c>
      <c r="M9064" s="15" t="n">
        <v>498</v>
      </c>
      <c r="N9064" s="12" t="n">
        <v>0</v>
      </c>
      <c r="O9064" s="12" t="n">
        <v>0.02</v>
      </c>
      <c r="P9064" s="12" t="n">
        <v>9.96</v>
      </c>
      <c r="Q9064" s="26"/>
    </row>
    <row r="9065" ht="22.5" customHeight="1">
      <c r="A9065" s="32"/>
      <c r="B9065" s="20"/>
      <c r="C9065" s="13"/>
      <c r="D9065" s="20"/>
      <c r="E9065" s="29"/>
      <c r="F9065" s="20"/>
      <c r="G9065" s="20"/>
      <c r="H9065" s="20"/>
      <c r="I9065" s="20"/>
      <c r="J9065" s="13" t="s">
        <v>128</v>
      </c>
      <c r="K9065" s="15" t="n">
        <v>259793</v>
      </c>
      <c r="L9065" s="15" t="n">
        <v>60387</v>
      </c>
      <c r="M9065" s="15" t="n">
        <v>498</v>
      </c>
      <c r="N9065" s="12" t="n">
        <v>0</v>
      </c>
      <c r="O9065" s="12" t="n">
        <v>0.02</v>
      </c>
      <c r="P9065" s="12" t="n">
        <v>9.96</v>
      </c>
      <c r="Q9065" s="26"/>
    </row>
    <row r="9066" ht="22.5" customHeight="1">
      <c r="A9066" s="32"/>
      <c r="B9066" s="20"/>
      <c r="C9066" s="13" t="n">
        <v>7872826</v>
      </c>
      <c r="D9066" s="13" t="s">
        <v>28</v>
      </c>
      <c r="E9066" s="14" t="s">
        <v>14</v>
      </c>
      <c r="F9066" s="13" t="s">
        <v>15</v>
      </c>
      <c r="G9066" s="21" t="n">
        <v>0.48</v>
      </c>
      <c r="H9066" s="13" t="n">
        <v>400</v>
      </c>
      <c r="I9066" s="21" t="n">
        <f>G9066*H9066*7</f>
        <v>1344</v>
      </c>
      <c r="J9066" s="13" t="s">
        <v>126</v>
      </c>
      <c r="K9066" s="15" t="n">
        <v>483</v>
      </c>
      <c r="L9066" s="15" t="n">
        <v>86</v>
      </c>
      <c r="M9066" s="15" t="n">
        <v>0</v>
      </c>
      <c r="N9066" s="12" t="n">
        <v>0</v>
      </c>
      <c r="O9066" s="12" t="n">
        <v>0</v>
      </c>
      <c r="P9066" s="12" t="n">
        <v>0</v>
      </c>
      <c r="Q9066" s="23" t="n">
        <f>M9068/H9066</f>
        <v>0.2875</v>
      </c>
    </row>
    <row r="9067" ht="22.5" customHeight="1">
      <c r="A9067" s="32"/>
      <c r="B9067" s="20"/>
      <c r="C9067" s="13"/>
      <c r="D9067" s="20"/>
      <c r="E9067" s="29"/>
      <c r="F9067" s="20"/>
      <c r="G9067" s="20"/>
      <c r="H9067" s="20"/>
      <c r="I9067" s="20"/>
      <c r="J9067" s="13" t="s">
        <v>127</v>
      </c>
      <c r="K9067" s="36" t="n">
        <v>15504</v>
      </c>
      <c r="L9067" s="15" t="n">
        <v>2905</v>
      </c>
      <c r="M9067" s="15" t="n">
        <v>37</v>
      </c>
      <c r="N9067" s="12" t="n">
        <v>0.006</v>
      </c>
      <c r="O9067" s="12" t="n">
        <v>0.478</v>
      </c>
      <c r="P9067" s="12" t="n">
        <v>17.67</v>
      </c>
      <c r="Q9067" s="26"/>
    </row>
    <row r="9068" ht="22.5" customHeight="1">
      <c r="A9068" s="32"/>
      <c r="B9068" s="20"/>
      <c r="C9068" s="13"/>
      <c r="D9068" s="20"/>
      <c r="E9068" s="29"/>
      <c r="F9068" s="20"/>
      <c r="G9068" s="20"/>
      <c r="H9068" s="20"/>
      <c r="I9068" s="20"/>
      <c r="J9068" s="13" t="s">
        <v>128</v>
      </c>
      <c r="K9068" s="15" t="n">
        <v>43587</v>
      </c>
      <c r="L9068" s="15" t="n">
        <v>8860</v>
      </c>
      <c r="M9068" s="15" t="n">
        <v>115</v>
      </c>
      <c r="N9068" s="12" t="n">
        <v>0.006</v>
      </c>
      <c r="O9068" s="12" t="n">
        <v>0.48</v>
      </c>
      <c r="P9068" s="12" t="n">
        <v>55.212</v>
      </c>
      <c r="Q9068" s="26"/>
    </row>
    <row r="9069" ht="22.5" customHeight="1">
      <c r="A9069" s="32"/>
      <c r="B9069" s="20"/>
      <c r="C9069" s="13" t="n">
        <v>9311355</v>
      </c>
      <c r="D9069" s="13" t="s">
        <v>29</v>
      </c>
      <c r="E9069" s="14" t="s">
        <v>14</v>
      </c>
      <c r="F9069" s="13" t="s">
        <v>15</v>
      </c>
      <c r="G9069" s="21" t="n">
        <v>0.15</v>
      </c>
      <c r="H9069" s="13" t="n">
        <v>20</v>
      </c>
      <c r="I9069" s="21" t="n">
        <f>G9069*H9069*7</f>
        <v>21</v>
      </c>
      <c r="J9069" s="13" t="s">
        <v>126</v>
      </c>
      <c r="K9069" s="15" t="n">
        <v>26</v>
      </c>
      <c r="L9069" s="15" t="n">
        <v>3</v>
      </c>
      <c r="M9069" s="15" t="n">
        <v>0</v>
      </c>
      <c r="N9069" s="12" t="n">
        <v>0</v>
      </c>
      <c r="O9069" s="12" t="n">
        <v>0</v>
      </c>
      <c r="P9069" s="12" t="n">
        <v>0</v>
      </c>
      <c r="Q9069" s="23" t="n">
        <f>M9071/H9069</f>
        <v>1</v>
      </c>
    </row>
    <row r="9070" ht="22.5" customHeight="1">
      <c r="A9070" s="32"/>
      <c r="B9070" s="20"/>
      <c r="C9070" s="13"/>
      <c r="D9070" s="20"/>
      <c r="E9070" s="29"/>
      <c r="F9070" s="20"/>
      <c r="G9070" s="20"/>
      <c r="H9070" s="20"/>
      <c r="I9070" s="20"/>
      <c r="J9070" s="13" t="s">
        <v>127</v>
      </c>
      <c r="K9070" s="36" t="n">
        <v>3658</v>
      </c>
      <c r="L9070" s="15" t="n">
        <v>489</v>
      </c>
      <c r="M9070" s="15" t="n">
        <v>20</v>
      </c>
      <c r="N9070" s="12" t="n">
        <v>0.006</v>
      </c>
      <c r="O9070" s="12" t="n">
        <v>0.15</v>
      </c>
      <c r="P9070" s="12" t="n">
        <v>3</v>
      </c>
      <c r="Q9070" s="26"/>
    </row>
    <row r="9071" ht="22.5" customHeight="1">
      <c r="A9071" s="32"/>
      <c r="B9071" s="20"/>
      <c r="C9071" s="13"/>
      <c r="D9071" s="20"/>
      <c r="E9071" s="29"/>
      <c r="F9071" s="20"/>
      <c r="G9071" s="20"/>
      <c r="H9071" s="20"/>
      <c r="I9071" s="20"/>
      <c r="J9071" s="13" t="s">
        <v>128</v>
      </c>
      <c r="K9071" s="15" t="n">
        <v>5606</v>
      </c>
      <c r="L9071" s="15" t="n">
        <v>616</v>
      </c>
      <c r="M9071" s="15" t="n">
        <v>20</v>
      </c>
      <c r="N9071" s="12" t="n">
        <v>0.006</v>
      </c>
      <c r="O9071" s="12" t="n">
        <v>0.15</v>
      </c>
      <c r="P9071" s="12" t="n">
        <v>3</v>
      </c>
      <c r="Q9071" s="26"/>
    </row>
    <row r="9072" ht="22.5" customHeight="1">
      <c r="A9072" s="32"/>
      <c r="B9072" s="20"/>
      <c r="C9072" s="13" t="n">
        <v>10210818</v>
      </c>
      <c r="D9072" s="13" t="s">
        <v>27</v>
      </c>
      <c r="E9072" s="14" t="s">
        <v>14</v>
      </c>
      <c r="F9072" s="13" t="s">
        <v>26</v>
      </c>
      <c r="G9072" s="21" t="n">
        <v>0.2</v>
      </c>
      <c r="H9072" s="13" t="n">
        <v>100</v>
      </c>
      <c r="I9072" s="21" t="n">
        <f>G9072*H9072*7</f>
        <v>140</v>
      </c>
      <c r="J9072" s="13" t="s">
        <v>126</v>
      </c>
      <c r="K9072" s="15" t="n">
        <v>0</v>
      </c>
      <c r="L9072" s="15" t="n">
        <v>0</v>
      </c>
      <c r="M9072" s="15" t="n">
        <v>0</v>
      </c>
      <c r="N9072" s="12" t="n">
        <v>0</v>
      </c>
      <c r="O9072" s="12" t="n">
        <v>0</v>
      </c>
      <c r="P9072" s="12" t="n">
        <v>0</v>
      </c>
      <c r="Q9072" s="23" t="n">
        <f>M9074/H9072</f>
        <v>0.94</v>
      </c>
    </row>
    <row r="9073" ht="22.5" customHeight="1">
      <c r="A9073" s="32"/>
      <c r="B9073" s="20"/>
      <c r="C9073" s="13"/>
      <c r="D9073" s="20"/>
      <c r="E9073" s="29"/>
      <c r="F9073" s="20"/>
      <c r="G9073" s="20"/>
      <c r="H9073" s="20"/>
      <c r="I9073" s="20"/>
      <c r="J9073" s="13" t="s">
        <v>127</v>
      </c>
      <c r="K9073" s="15" t="n">
        <v>54338</v>
      </c>
      <c r="L9073" s="15" t="n">
        <v>328</v>
      </c>
      <c r="M9073" s="15" t="n">
        <v>42</v>
      </c>
      <c r="N9073" s="12" t="n">
        <v>0.02</v>
      </c>
      <c r="O9073" s="12" t="n">
        <v>0.15</v>
      </c>
      <c r="P9073" s="12" t="n">
        <v>6.5</v>
      </c>
      <c r="Q9073" s="26"/>
    </row>
    <row r="9074" ht="22.5" customHeight="1">
      <c r="A9074" s="32"/>
      <c r="B9074" s="20"/>
      <c r="C9074" s="13"/>
      <c r="D9074" s="20"/>
      <c r="E9074" s="29"/>
      <c r="F9074" s="20"/>
      <c r="G9074" s="20"/>
      <c r="H9074" s="20"/>
      <c r="I9074" s="20"/>
      <c r="J9074" s="13" t="s">
        <v>128</v>
      </c>
      <c r="K9074" s="15" t="n">
        <v>315701</v>
      </c>
      <c r="L9074" s="15" t="n">
        <v>1182</v>
      </c>
      <c r="M9074" s="15" t="n">
        <v>94</v>
      </c>
      <c r="N9074" s="12" t="n">
        <v>0.02</v>
      </c>
      <c r="O9074" s="12" t="n">
        <v>0.23</v>
      </c>
      <c r="P9074" s="12" t="n">
        <v>21.34</v>
      </c>
      <c r="Q9074" s="26"/>
    </row>
    <row r="9075" ht="22.5" customHeight="1">
      <c r="A9075" s="32"/>
      <c r="B9075" s="20"/>
      <c r="C9075" s="13" t="n">
        <v>10501490</v>
      </c>
      <c r="D9075" s="13" t="s">
        <v>13</v>
      </c>
      <c r="E9075" s="14" t="s">
        <v>14</v>
      </c>
      <c r="F9075" s="13" t="s">
        <v>15</v>
      </c>
      <c r="G9075" s="21" t="n">
        <v>0.15</v>
      </c>
      <c r="H9075" s="13" t="n">
        <v>100</v>
      </c>
      <c r="I9075" s="21" t="n">
        <f>G9075*H9075*7</f>
        <v>105</v>
      </c>
      <c r="J9075" s="13" t="s">
        <v>126</v>
      </c>
      <c r="K9075" s="15" t="n">
        <v>0</v>
      </c>
      <c r="L9075" s="15" t="n">
        <v>0</v>
      </c>
      <c r="M9075" s="15" t="n">
        <v>0</v>
      </c>
      <c r="N9075" s="12" t="n">
        <v>0</v>
      </c>
      <c r="O9075" s="12" t="n">
        <v>0</v>
      </c>
      <c r="P9075" s="12" t="n">
        <v>0</v>
      </c>
      <c r="Q9075" s="23" t="n">
        <f>M9077/H9075</f>
        <v>0.06</v>
      </c>
    </row>
    <row r="9076" ht="22.5" customHeight="1">
      <c r="A9076" s="32"/>
      <c r="B9076" s="20"/>
      <c r="C9076" s="13"/>
      <c r="D9076" s="20"/>
      <c r="E9076" s="29"/>
      <c r="F9076" s="20"/>
      <c r="G9076" s="20"/>
      <c r="H9076" s="20"/>
      <c r="I9076" s="20"/>
      <c r="J9076" s="13" t="s">
        <v>127</v>
      </c>
      <c r="K9076" s="17" t="n">
        <v>272</v>
      </c>
      <c r="L9076" s="15" t="n">
        <v>99</v>
      </c>
      <c r="M9076" s="15" t="n">
        <v>2</v>
      </c>
      <c r="N9076" s="12" t="n">
        <v>0.003</v>
      </c>
      <c r="O9076" s="12" t="n">
        <v>0.13</v>
      </c>
      <c r="P9076" s="12" t="n">
        <v>0.26</v>
      </c>
      <c r="Q9076" s="26"/>
    </row>
    <row r="9077" ht="22.5" customHeight="1">
      <c r="A9077" s="32"/>
      <c r="B9077" s="20"/>
      <c r="C9077" s="13"/>
      <c r="D9077" s="20"/>
      <c r="E9077" s="29"/>
      <c r="F9077" s="20"/>
      <c r="G9077" s="20"/>
      <c r="H9077" s="20"/>
      <c r="I9077" s="20"/>
      <c r="J9077" s="13" t="s">
        <v>128</v>
      </c>
      <c r="K9077" s="15" t="n">
        <v>742</v>
      </c>
      <c r="L9077" s="15" t="n">
        <v>282</v>
      </c>
      <c r="M9077" s="15" t="n">
        <v>6</v>
      </c>
      <c r="N9077" s="12" t="n">
        <v>0.003</v>
      </c>
      <c r="O9077" s="12" t="n">
        <v>0.13</v>
      </c>
      <c r="P9077" s="12" t="n">
        <v>0.78</v>
      </c>
      <c r="Q9077" s="26"/>
    </row>
    <row r="9078" ht="22.5" customHeight="1">
      <c r="A9078" s="32"/>
      <c r="B9078" s="20"/>
      <c r="C9078" s="53" t="n">
        <v>10912510</v>
      </c>
      <c r="D9078" s="13" t="s">
        <v>10</v>
      </c>
      <c r="E9078" s="14" t="s">
        <v>11</v>
      </c>
      <c r="F9078" s="13" t="s">
        <v>30</v>
      </c>
      <c r="G9078" s="21" t="n">
        <v>0.17</v>
      </c>
      <c r="H9078" s="13" t="n">
        <v>500</v>
      </c>
      <c r="I9078" s="21" t="n">
        <f>G9078*H9078*7</f>
        <v>595</v>
      </c>
      <c r="J9078" s="13" t="s">
        <v>126</v>
      </c>
      <c r="K9078" s="15" t="n">
        <v>9583</v>
      </c>
      <c r="L9078" s="15" t="n">
        <v>2729</v>
      </c>
      <c r="M9078" s="15" t="n">
        <v>190</v>
      </c>
      <c r="N9078" s="12" t="n">
        <v>0.01</v>
      </c>
      <c r="O9078" s="12" t="n">
        <v>0.1</v>
      </c>
      <c r="P9078" s="12" t="n">
        <v>19.94</v>
      </c>
      <c r="Q9078" s="23" t="n">
        <f>M9080/H9078</f>
        <v>1.292</v>
      </c>
    </row>
    <row r="9079" ht="22.5" customHeight="1">
      <c r="A9079" s="32"/>
      <c r="B9079" s="20"/>
      <c r="C9079" s="13"/>
      <c r="D9079" s="20"/>
      <c r="E9079" s="29"/>
      <c r="F9079" s="20"/>
      <c r="G9079" s="20"/>
      <c r="H9079" s="20"/>
      <c r="I9079" s="20"/>
      <c r="J9079" s="13" t="s">
        <v>127</v>
      </c>
      <c r="K9079" s="17" t="n">
        <v>15264</v>
      </c>
      <c r="L9079" s="15" t="n">
        <v>4170</v>
      </c>
      <c r="M9079" s="15" t="n">
        <v>233</v>
      </c>
      <c r="N9079" s="12" t="n">
        <v>0.01</v>
      </c>
      <c r="O9079" s="12" t="n">
        <v>0.11</v>
      </c>
      <c r="P9079" s="12" t="n">
        <v>25.14</v>
      </c>
      <c r="Q9079" s="26"/>
    </row>
    <row r="9080" ht="22.5" customHeight="1">
      <c r="A9080" s="32"/>
      <c r="B9080" s="20"/>
      <c r="C9080" s="13"/>
      <c r="D9080" s="20"/>
      <c r="E9080" s="29"/>
      <c r="F9080" s="20"/>
      <c r="G9080" s="20"/>
      <c r="H9080" s="20"/>
      <c r="I9080" s="20"/>
      <c r="J9080" s="13" t="s">
        <v>128</v>
      </c>
      <c r="K9080" s="15" t="n">
        <v>60322</v>
      </c>
      <c r="L9080" s="15" t="n">
        <v>16932</v>
      </c>
      <c r="M9080" s="15" t="n">
        <v>646</v>
      </c>
      <c r="N9080" s="12" t="n">
        <v>0.01</v>
      </c>
      <c r="O9080" s="12" t="n">
        <v>0.15</v>
      </c>
      <c r="P9080" s="12" t="n">
        <v>97.56</v>
      </c>
      <c r="Q9080" s="26"/>
    </row>
    <row r="9081" ht="22.5" customHeight="1">
      <c r="A9081" s="32"/>
      <c r="B9081" s="20"/>
      <c r="C9081" s="53" t="n">
        <v>11080098</v>
      </c>
      <c r="D9081" s="13" t="s">
        <v>22</v>
      </c>
      <c r="E9081" s="14" t="s">
        <v>24</v>
      </c>
      <c r="F9081" s="13" t="s">
        <v>15</v>
      </c>
      <c r="G9081" s="21" t="n">
        <v>0.33</v>
      </c>
      <c r="H9081" s="13" t="n">
        <v>100</v>
      </c>
      <c r="I9081" s="21" t="n">
        <f>G9081*H9081*7</f>
        <v>231</v>
      </c>
      <c r="J9081" s="13" t="s">
        <v>126</v>
      </c>
      <c r="K9081" s="15" t="n">
        <v>0</v>
      </c>
      <c r="L9081" s="15" t="n">
        <v>0</v>
      </c>
      <c r="M9081" s="15" t="n">
        <v>0</v>
      </c>
      <c r="N9081" s="12" t="n">
        <v>0</v>
      </c>
      <c r="O9081" s="12" t="n">
        <v>0</v>
      </c>
      <c r="P9081" s="12" t="n">
        <v>0</v>
      </c>
      <c r="Q9081" s="23" t="n">
        <f>M9083/H9081</f>
        <v>0.02</v>
      </c>
    </row>
    <row r="9082" ht="22.5" customHeight="1">
      <c r="A9082" s="32"/>
      <c r="B9082" s="20"/>
      <c r="C9082" s="13"/>
      <c r="D9082" s="20"/>
      <c r="E9082" s="29"/>
      <c r="F9082" s="20"/>
      <c r="G9082" s="20"/>
      <c r="H9082" s="20"/>
      <c r="I9082" s="20"/>
      <c r="J9082" s="13" t="s">
        <v>127</v>
      </c>
      <c r="K9082" s="17" t="n">
        <v>235</v>
      </c>
      <c r="L9082" s="15" t="n">
        <v>141</v>
      </c>
      <c r="M9082" s="15" t="n">
        <v>1</v>
      </c>
      <c r="N9082" s="12" t="n">
        <v>0.002</v>
      </c>
      <c r="O9082" s="12" t="n">
        <v>0.33</v>
      </c>
      <c r="P9082" s="12" t="n">
        <v>0.33</v>
      </c>
      <c r="Q9082" s="26"/>
    </row>
    <row r="9083" ht="22.5" customHeight="1">
      <c r="A9083" s="32"/>
      <c r="B9083" s="20"/>
      <c r="C9083" s="13"/>
      <c r="D9083" s="20"/>
      <c r="E9083" s="29"/>
      <c r="F9083" s="20"/>
      <c r="G9083" s="20"/>
      <c r="H9083" s="20"/>
      <c r="I9083" s="20"/>
      <c r="J9083" s="13" t="s">
        <v>128</v>
      </c>
      <c r="K9083" s="15" t="n">
        <v>394</v>
      </c>
      <c r="L9083" s="15" t="n">
        <v>222</v>
      </c>
      <c r="M9083" s="15" t="n">
        <v>2</v>
      </c>
      <c r="N9083" s="12" t="n">
        <v>0.002</v>
      </c>
      <c r="O9083" s="12" t="n">
        <v>0.33</v>
      </c>
      <c r="P9083" s="12" t="n">
        <v>0.66</v>
      </c>
      <c r="Q9083" s="26"/>
    </row>
    <row r="9084" ht="22.5" customHeight="1">
      <c r="A9084" s="32"/>
      <c r="B9084" s="20"/>
      <c r="C9084" s="53" t="n">
        <v>91540124</v>
      </c>
      <c r="D9084" s="13" t="s">
        <v>93</v>
      </c>
      <c r="E9084" s="14" t="s">
        <v>54</v>
      </c>
      <c r="F9084" s="13" t="s">
        <v>12</v>
      </c>
      <c r="G9084" s="21" t="n">
        <v>0.5</v>
      </c>
      <c r="H9084" s="13" t="n">
        <v>50</v>
      </c>
      <c r="I9084" s="21" t="n">
        <f>G9084*H9084*7</f>
        <v>175</v>
      </c>
      <c r="J9084" s="13" t="s">
        <v>126</v>
      </c>
      <c r="K9084" s="15" t="n">
        <v>32</v>
      </c>
      <c r="L9084" s="15" t="n">
        <v>8</v>
      </c>
      <c r="M9084" s="15" t="n">
        <v>0</v>
      </c>
      <c r="N9084" s="12" t="n">
        <v>0</v>
      </c>
      <c r="O9084" s="12" t="n">
        <v>0</v>
      </c>
      <c r="P9084" s="12" t="n">
        <v>0.1562</v>
      </c>
      <c r="Q9084" s="23" t="n">
        <f>M9086/H9084</f>
        <v>0.1</v>
      </c>
    </row>
    <row r="9085" ht="22.5" customHeight="1">
      <c r="A9085" s="32"/>
      <c r="B9085" s="20"/>
      <c r="C9085" s="13"/>
      <c r="D9085" s="20"/>
      <c r="E9085" s="29"/>
      <c r="F9085" s="20"/>
      <c r="G9085" s="20"/>
      <c r="H9085" s="20"/>
      <c r="I9085" s="20"/>
      <c r="J9085" s="13" t="s">
        <v>127</v>
      </c>
      <c r="K9085" s="15" t="n">
        <v>521</v>
      </c>
      <c r="L9085" s="15" t="n">
        <v>132</v>
      </c>
      <c r="M9085" s="15" t="n">
        <v>4</v>
      </c>
      <c r="N9085" s="12" t="n">
        <v>0.019</v>
      </c>
      <c r="O9085" s="12" t="n">
        <v>0.613</v>
      </c>
      <c r="P9085" s="12" t="n">
        <v>2.4509</v>
      </c>
      <c r="Q9085" s="26"/>
    </row>
    <row r="9086" ht="22.5" customHeight="1">
      <c r="A9086" s="32"/>
      <c r="B9086" s="20"/>
      <c r="C9086" s="13"/>
      <c r="D9086" s="20"/>
      <c r="E9086" s="29"/>
      <c r="F9086" s="20"/>
      <c r="G9086" s="20"/>
      <c r="H9086" s="20"/>
      <c r="I9086" s="20"/>
      <c r="J9086" s="13" t="s">
        <v>128</v>
      </c>
      <c r="K9086" s="15" t="n">
        <v>774</v>
      </c>
      <c r="L9086" s="15" t="n">
        <v>184</v>
      </c>
      <c r="M9086" s="15" t="n">
        <v>5</v>
      </c>
      <c r="N9086" s="12" t="n">
        <v>0.018</v>
      </c>
      <c r="O9086" s="12" t="n">
        <v>0.668</v>
      </c>
      <c r="P9086" s="12" t="n">
        <v>3.339</v>
      </c>
      <c r="Q9086" s="26"/>
    </row>
    <row r="9087" ht="22.5" customHeight="1">
      <c r="A9087" s="32"/>
      <c r="B9087" s="20"/>
      <c r="C9087" s="53" t="n">
        <v>91548042</v>
      </c>
      <c r="D9087" s="13" t="s">
        <v>13</v>
      </c>
      <c r="E9087" s="14" t="s">
        <v>14</v>
      </c>
      <c r="F9087" s="13" t="s">
        <v>12</v>
      </c>
      <c r="G9087" s="21" t="n">
        <v>0.3</v>
      </c>
      <c r="H9087" s="13" t="n">
        <v>50</v>
      </c>
      <c r="I9087" s="21" t="n">
        <f>G9087*H9087*7</f>
        <v>105</v>
      </c>
      <c r="J9087" s="13" t="s">
        <v>126</v>
      </c>
      <c r="K9087" s="15" t="n">
        <v>0</v>
      </c>
      <c r="L9087" s="15" t="n">
        <v>0</v>
      </c>
      <c r="M9087" s="15" t="n">
        <v>0</v>
      </c>
      <c r="N9087" s="12" t="n">
        <v>0</v>
      </c>
      <c r="O9087" s="12" t="n">
        <v>0</v>
      </c>
      <c r="P9087" s="12" t="n">
        <v>0</v>
      </c>
      <c r="Q9087" s="23" t="n">
        <f>M9089/H9087</f>
        <v>0</v>
      </c>
    </row>
    <row r="9088" ht="22.5" customHeight="1">
      <c r="A9088" s="32"/>
      <c r="B9088" s="20"/>
      <c r="C9088" s="13"/>
      <c r="D9088" s="20"/>
      <c r="E9088" s="29"/>
      <c r="F9088" s="20"/>
      <c r="G9088" s="20"/>
      <c r="H9088" s="20"/>
      <c r="I9088" s="20"/>
      <c r="J9088" s="13" t="s">
        <v>127</v>
      </c>
      <c r="K9088" s="15" t="n">
        <v>2241</v>
      </c>
      <c r="L9088" s="15" t="n">
        <v>6</v>
      </c>
      <c r="M9088" s="15" t="n">
        <v>0</v>
      </c>
      <c r="N9088" s="12" t="n">
        <v>0</v>
      </c>
      <c r="O9088" s="12" t="n">
        <v>0</v>
      </c>
      <c r="P9088" s="12" t="n">
        <v>0.0218</v>
      </c>
      <c r="Q9088" s="26"/>
    </row>
    <row r="9089" ht="22.5" customHeight="1">
      <c r="A9089" s="32"/>
      <c r="B9089" s="20"/>
      <c r="C9089" s="13"/>
      <c r="D9089" s="20"/>
      <c r="E9089" s="29"/>
      <c r="F9089" s="20"/>
      <c r="G9089" s="20"/>
      <c r="H9089" s="20"/>
      <c r="I9089" s="20"/>
      <c r="J9089" s="13" t="s">
        <v>128</v>
      </c>
      <c r="K9089" s="15" t="n">
        <v>6589</v>
      </c>
      <c r="L9089" s="15" t="n">
        <v>27</v>
      </c>
      <c r="M9089" s="15" t="n">
        <v>0</v>
      </c>
      <c r="N9089" s="12" t="n">
        <v>0</v>
      </c>
      <c r="O9089" s="12" t="n">
        <v>0</v>
      </c>
      <c r="P9089" s="12" t="n">
        <v>0.0617</v>
      </c>
      <c r="Q9089" s="26"/>
    </row>
    <row r="9090" ht="22.5" customHeight="1">
      <c r="A9090" s="32"/>
      <c r="B9090" s="20"/>
      <c r="C9090" s="53" t="n">
        <v>91548044</v>
      </c>
      <c r="D9090" s="13" t="s">
        <v>34</v>
      </c>
      <c r="E9090" s="14" t="s">
        <v>14</v>
      </c>
      <c r="F9090" s="13" t="s">
        <v>12</v>
      </c>
      <c r="G9090" s="21" t="n">
        <v>1</v>
      </c>
      <c r="H9090" s="13" t="n">
        <v>50</v>
      </c>
      <c r="I9090" s="21" t="n">
        <f>G9090*H9090*7</f>
        <v>350</v>
      </c>
      <c r="J9090" s="13" t="s">
        <v>126</v>
      </c>
      <c r="K9090" s="15" t="n">
        <v>10206</v>
      </c>
      <c r="L9090" s="15" t="n">
        <v>612</v>
      </c>
      <c r="M9090" s="15" t="n">
        <v>0</v>
      </c>
      <c r="N9090" s="12" t="n">
        <v>0</v>
      </c>
      <c r="O9090" s="12" t="n">
        <v>0</v>
      </c>
      <c r="P9090" s="12" t="n">
        <v>6.9023</v>
      </c>
      <c r="Q9090" s="23" t="n">
        <f>M9092/H9090</f>
        <v>0</v>
      </c>
    </row>
    <row r="9091" ht="22.5" customHeight="1">
      <c r="A9091" s="32"/>
      <c r="B9091" s="20"/>
      <c r="C9091" s="13"/>
      <c r="D9091" s="20"/>
      <c r="E9091" s="29"/>
      <c r="F9091" s="20"/>
      <c r="G9091" s="20"/>
      <c r="H9091" s="20"/>
      <c r="I9091" s="20"/>
      <c r="J9091" s="13" t="s">
        <v>127</v>
      </c>
      <c r="K9091" s="15" t="n">
        <v>30493</v>
      </c>
      <c r="L9091" s="15" t="n">
        <v>1936</v>
      </c>
      <c r="M9091" s="15" t="n">
        <v>0</v>
      </c>
      <c r="N9091" s="12" t="n">
        <v>0</v>
      </c>
      <c r="O9091" s="12" t="n">
        <v>0</v>
      </c>
      <c r="P9091" s="12" t="n">
        <v>19.0009</v>
      </c>
      <c r="Q9091" s="26"/>
      <c r="R9091" s="4" t="s">
        <v>221</v>
      </c>
    </row>
    <row r="9092" ht="22.5" customHeight="1">
      <c r="A9092" s="32"/>
      <c r="B9092" s="20"/>
      <c r="C9092" s="13"/>
      <c r="D9092" s="20"/>
      <c r="E9092" s="29"/>
      <c r="F9092" s="20"/>
      <c r="G9092" s="20"/>
      <c r="H9092" s="20"/>
      <c r="I9092" s="20"/>
      <c r="J9092" s="13" t="s">
        <v>128</v>
      </c>
      <c r="K9092" s="15" t="n">
        <v>30916</v>
      </c>
      <c r="L9092" s="15" t="n">
        <v>1995</v>
      </c>
      <c r="M9092" s="15" t="n">
        <v>0</v>
      </c>
      <c r="N9092" s="12" t="n">
        <v>0</v>
      </c>
      <c r="O9092" s="12" t="n">
        <v>0</v>
      </c>
      <c r="P9092" s="12" t="n">
        <v>19.4317</v>
      </c>
      <c r="Q9092" s="26"/>
    </row>
    <row r="9093" ht="22.5" customHeight="1">
      <c r="A9093" s="32"/>
      <c r="B9093" s="20"/>
      <c r="C9093" s="53" t="n">
        <v>91548043</v>
      </c>
      <c r="D9093" s="13" t="s">
        <v>31</v>
      </c>
      <c r="E9093" s="14" t="s">
        <v>32</v>
      </c>
      <c r="F9093" s="13" t="s">
        <v>15</v>
      </c>
      <c r="G9093" s="21" t="n">
        <v>0.1</v>
      </c>
      <c r="H9093" s="13" t="n">
        <v>200</v>
      </c>
      <c r="I9093" s="21" t="n">
        <f>G9093*H9093*7</f>
        <v>140</v>
      </c>
      <c r="J9093" s="13" t="s">
        <v>126</v>
      </c>
      <c r="K9093" s="15" t="n">
        <v>102</v>
      </c>
      <c r="L9093" s="15" t="n">
        <v>27</v>
      </c>
      <c r="M9093" s="15" t="n">
        <v>0</v>
      </c>
      <c r="N9093" s="12" t="n">
        <v>0</v>
      </c>
      <c r="O9093" s="12" t="n">
        <v>0</v>
      </c>
      <c r="P9093" s="12" t="n">
        <v>0</v>
      </c>
      <c r="Q9093" s="23" t="n">
        <f>M9095/H9093</f>
        <v>0.975</v>
      </c>
    </row>
    <row r="9094" ht="22.5" customHeight="1">
      <c r="A9094" s="32"/>
      <c r="B9094" s="20"/>
      <c r="C9094" s="13"/>
      <c r="D9094" s="20"/>
      <c r="E9094" s="29"/>
      <c r="F9094" s="20"/>
      <c r="G9094" s="20"/>
      <c r="H9094" s="20"/>
      <c r="I9094" s="20"/>
      <c r="J9094" s="13" t="s">
        <v>127</v>
      </c>
      <c r="K9094" s="15" t="n">
        <v>10713</v>
      </c>
      <c r="L9094" s="15" t="n">
        <v>4646</v>
      </c>
      <c r="M9094" s="15" t="n">
        <v>66</v>
      </c>
      <c r="N9094" s="12" t="n">
        <v>0.001</v>
      </c>
      <c r="O9094" s="12" t="n">
        <v>0.1</v>
      </c>
      <c r="P9094" s="12" t="n">
        <v>6.6</v>
      </c>
      <c r="Q9094" s="26"/>
    </row>
    <row r="9095" ht="22.5" customHeight="1">
      <c r="A9095" s="32"/>
      <c r="B9095" s="20"/>
      <c r="C9095" s="13"/>
      <c r="D9095" s="20"/>
      <c r="E9095" s="29"/>
      <c r="F9095" s="20"/>
      <c r="G9095" s="20"/>
      <c r="H9095" s="20"/>
      <c r="I9095" s="20"/>
      <c r="J9095" s="13" t="s">
        <v>128</v>
      </c>
      <c r="K9095" s="15" t="n">
        <v>56601</v>
      </c>
      <c r="L9095" s="15" t="n">
        <v>23967</v>
      </c>
      <c r="M9095" s="15" t="n">
        <v>195</v>
      </c>
      <c r="N9095" s="12" t="n">
        <v>0.001</v>
      </c>
      <c r="O9095" s="12" t="n">
        <v>0.1</v>
      </c>
      <c r="P9095" s="12" t="n">
        <v>19.5</v>
      </c>
      <c r="Q9095" s="26"/>
    </row>
    <row r="9096" ht="22.5" customHeight="1">
      <c r="A9096" s="32"/>
      <c r="B9096" s="20"/>
      <c r="C9096" s="53" t="n">
        <v>91552653</v>
      </c>
      <c r="D9096" s="13" t="s">
        <v>106</v>
      </c>
      <c r="E9096" s="14" t="s">
        <v>14</v>
      </c>
      <c r="F9096" s="13" t="s">
        <v>12</v>
      </c>
      <c r="G9096" s="21" t="n">
        <v>0.4</v>
      </c>
      <c r="H9096" s="13" t="n">
        <v>100</v>
      </c>
      <c r="I9096" s="21" t="n">
        <f>G9096*H9096*7</f>
        <v>280</v>
      </c>
      <c r="J9096" s="13" t="s">
        <v>126</v>
      </c>
      <c r="K9096" s="15" t="n">
        <v>1140</v>
      </c>
      <c r="L9096" s="15" t="n">
        <v>154</v>
      </c>
      <c r="M9096" s="15" t="n">
        <v>0</v>
      </c>
      <c r="N9096" s="12" t="n">
        <v>0</v>
      </c>
      <c r="O9096" s="12" t="n">
        <v>0</v>
      </c>
      <c r="P9096" s="12" t="n">
        <v>1.6647</v>
      </c>
      <c r="Q9096" s="23" t="n">
        <f>M9098/H9096</f>
        <v>0</v>
      </c>
    </row>
    <row r="9097" ht="22.5" customHeight="1">
      <c r="A9097" s="32"/>
      <c r="B9097" s="20"/>
      <c r="C9097" s="13"/>
      <c r="D9097" s="20"/>
      <c r="E9097" s="29"/>
      <c r="F9097" s="20"/>
      <c r="G9097" s="20"/>
      <c r="H9097" s="20"/>
      <c r="I9097" s="20"/>
      <c r="J9097" s="13" t="s">
        <v>127</v>
      </c>
      <c r="K9097" s="15" t="n">
        <v>5626</v>
      </c>
      <c r="L9097" s="15" t="n">
        <v>545</v>
      </c>
      <c r="M9097" s="15" t="n">
        <v>0</v>
      </c>
      <c r="N9097" s="12" t="n">
        <v>0</v>
      </c>
      <c r="O9097" s="12" t="n">
        <v>0</v>
      </c>
      <c r="P9097" s="12" t="n">
        <v>5.3585</v>
      </c>
      <c r="Q9097" s="26"/>
      <c r="R9097" s="4" t="s">
        <v>221</v>
      </c>
    </row>
    <row r="9098" ht="22.5" customHeight="1">
      <c r="A9098" s="32"/>
      <c r="B9098" s="20"/>
      <c r="C9098" s="13"/>
      <c r="D9098" s="20"/>
      <c r="E9098" s="29"/>
      <c r="F9098" s="20"/>
      <c r="G9098" s="20"/>
      <c r="H9098" s="20"/>
      <c r="I9098" s="20"/>
      <c r="J9098" s="13" t="s">
        <v>128</v>
      </c>
      <c r="K9098" s="15" t="n">
        <v>5673</v>
      </c>
      <c r="L9098" s="15" t="n">
        <v>551</v>
      </c>
      <c r="M9098" s="15" t="n">
        <v>0</v>
      </c>
      <c r="N9098" s="12" t="n">
        <v>0</v>
      </c>
      <c r="O9098" s="12" t="n">
        <v>0</v>
      </c>
      <c r="P9098" s="12" t="n">
        <v>5.4119</v>
      </c>
      <c r="Q9098" s="26"/>
    </row>
    <row r="9099" ht="22.5" customHeight="1">
      <c r="A9099" s="32"/>
      <c r="B9099" s="20"/>
      <c r="C9099" s="53" t="n">
        <v>11715627</v>
      </c>
      <c r="D9099" s="13" t="s">
        <v>29</v>
      </c>
      <c r="E9099" s="14" t="s">
        <v>14</v>
      </c>
      <c r="F9099" s="13" t="s">
        <v>15</v>
      </c>
      <c r="G9099" s="21" t="n">
        <v>0.4</v>
      </c>
      <c r="H9099" s="13" t="n">
        <v>100</v>
      </c>
      <c r="I9099" s="21" t="n">
        <f>G9099*H9099*7</f>
        <v>280</v>
      </c>
      <c r="J9099" s="13" t="s">
        <v>126</v>
      </c>
      <c r="K9099" s="15" t="n">
        <v>0</v>
      </c>
      <c r="L9099" s="15" t="n">
        <v>0</v>
      </c>
      <c r="M9099" s="15" t="n">
        <v>0</v>
      </c>
      <c r="N9099" s="12" t="n">
        <v>0</v>
      </c>
      <c r="O9099" s="12" t="n">
        <v>0</v>
      </c>
      <c r="P9099" s="12" t="n">
        <v>0</v>
      </c>
      <c r="Q9099" s="23" t="n">
        <f>M9101/H9099</f>
        <v>0</v>
      </c>
    </row>
    <row r="9100" ht="22.5" customHeight="1">
      <c r="A9100" s="32"/>
      <c r="B9100" s="20"/>
      <c r="C9100" s="13"/>
      <c r="D9100" s="20"/>
      <c r="E9100" s="29"/>
      <c r="F9100" s="20"/>
      <c r="G9100" s="20"/>
      <c r="H9100" s="20"/>
      <c r="I9100" s="20"/>
      <c r="J9100" s="13" t="s">
        <v>127</v>
      </c>
      <c r="K9100" s="15" t="n">
        <v>18</v>
      </c>
      <c r="L9100" s="15" t="n">
        <v>1</v>
      </c>
      <c r="M9100" s="15" t="n">
        <v>0</v>
      </c>
      <c r="N9100" s="12" t="n">
        <v>0</v>
      </c>
      <c r="O9100" s="12" t="n">
        <v>0</v>
      </c>
      <c r="P9100" s="12" t="n">
        <v>0</v>
      </c>
      <c r="Q9100" s="26"/>
    </row>
    <row r="9101" ht="22.5" customHeight="1">
      <c r="A9101" s="32"/>
      <c r="B9101" s="20"/>
      <c r="C9101" s="13"/>
      <c r="D9101" s="20"/>
      <c r="E9101" s="29"/>
      <c r="F9101" s="20"/>
      <c r="G9101" s="20"/>
      <c r="H9101" s="20"/>
      <c r="I9101" s="20"/>
      <c r="J9101" s="13" t="s">
        <v>128</v>
      </c>
      <c r="K9101" s="15" t="n">
        <v>37</v>
      </c>
      <c r="L9101" s="15" t="n">
        <v>3</v>
      </c>
      <c r="M9101" s="15" t="n">
        <v>0</v>
      </c>
      <c r="N9101" s="12" t="n">
        <v>0</v>
      </c>
      <c r="O9101" s="12" t="n">
        <v>0</v>
      </c>
      <c r="P9101" s="12" t="n">
        <v>0</v>
      </c>
      <c r="Q9101" s="26"/>
    </row>
    <row r="9102" ht="22.5" customHeight="1">
      <c r="A9102" s="32"/>
      <c r="B9102" s="20"/>
      <c r="C9102" s="53" t="n">
        <v>11715655</v>
      </c>
      <c r="D9102" s="13" t="s">
        <v>16</v>
      </c>
      <c r="E9102" s="14" t="s">
        <v>11</v>
      </c>
      <c r="F9102" s="13" t="s">
        <v>15</v>
      </c>
      <c r="G9102" s="21" t="n">
        <v>0.15</v>
      </c>
      <c r="H9102" s="13" t="n">
        <v>100</v>
      </c>
      <c r="I9102" s="21" t="n">
        <f>G9102*H9102*7</f>
        <v>105</v>
      </c>
      <c r="J9102" s="13" t="s">
        <v>126</v>
      </c>
      <c r="K9102" s="15" t="n">
        <v>0</v>
      </c>
      <c r="L9102" s="15" t="n">
        <v>0</v>
      </c>
      <c r="M9102" s="15" t="n">
        <v>0</v>
      </c>
      <c r="N9102" s="12" t="n">
        <v>0</v>
      </c>
      <c r="O9102" s="12" t="n">
        <v>0</v>
      </c>
      <c r="P9102" s="12" t="n">
        <v>0</v>
      </c>
      <c r="Q9102" s="23" t="n">
        <f>M9104/H9102</f>
        <v>0</v>
      </c>
    </row>
    <row r="9103" ht="22.5" customHeight="1">
      <c r="A9103" s="32"/>
      <c r="B9103" s="20"/>
      <c r="C9103" s="13"/>
      <c r="D9103" s="20"/>
      <c r="E9103" s="29"/>
      <c r="F9103" s="20"/>
      <c r="G9103" s="20"/>
      <c r="H9103" s="20"/>
      <c r="I9103" s="20"/>
      <c r="J9103" s="13" t="s">
        <v>127</v>
      </c>
      <c r="K9103" s="15" t="n">
        <v>49</v>
      </c>
      <c r="L9103" s="15" t="n">
        <v>2</v>
      </c>
      <c r="M9103" s="15" t="n">
        <v>0</v>
      </c>
      <c r="N9103" s="12" t="n">
        <v>0</v>
      </c>
      <c r="O9103" s="12" t="n">
        <v>0</v>
      </c>
      <c r="P9103" s="12" t="n">
        <v>0</v>
      </c>
      <c r="Q9103" s="26"/>
    </row>
    <row r="9104" ht="22.5" customHeight="1">
      <c r="A9104" s="32"/>
      <c r="B9104" s="20"/>
      <c r="C9104" s="13"/>
      <c r="D9104" s="20"/>
      <c r="E9104" s="29"/>
      <c r="F9104" s="20"/>
      <c r="G9104" s="20"/>
      <c r="H9104" s="20"/>
      <c r="I9104" s="20"/>
      <c r="J9104" s="13" t="s">
        <v>128</v>
      </c>
      <c r="K9104" s="15" t="n">
        <v>267</v>
      </c>
      <c r="L9104" s="15" t="n">
        <v>3</v>
      </c>
      <c r="M9104" s="15" t="n">
        <v>0</v>
      </c>
      <c r="N9104" s="12" t="n">
        <v>0</v>
      </c>
      <c r="O9104" s="12" t="n">
        <v>0</v>
      </c>
      <c r="P9104" s="12" t="n">
        <v>0</v>
      </c>
      <c r="Q9104" s="26"/>
    </row>
    <row r="9105" ht="22.5" customHeight="1">
      <c r="A9105" s="32"/>
      <c r="B9105" s="20"/>
      <c r="C9105" s="53" t="n">
        <v>11715811</v>
      </c>
      <c r="D9105" s="13" t="s">
        <v>16</v>
      </c>
      <c r="E9105" s="14" t="s">
        <v>17</v>
      </c>
      <c r="F9105" s="13" t="s">
        <v>15</v>
      </c>
      <c r="G9105" s="21" t="n">
        <v>0.17</v>
      </c>
      <c r="H9105" s="13" t="n">
        <v>100</v>
      </c>
      <c r="I9105" s="21" t="n">
        <f>G9105*H9105*7</f>
        <v>119</v>
      </c>
      <c r="J9105" s="13" t="s">
        <v>126</v>
      </c>
      <c r="K9105" s="15" t="n">
        <v>0</v>
      </c>
      <c r="L9105" s="15" t="n">
        <v>0</v>
      </c>
      <c r="M9105" s="15" t="n">
        <v>0</v>
      </c>
      <c r="N9105" s="12" t="n">
        <v>0</v>
      </c>
      <c r="O9105" s="12" t="n">
        <v>0</v>
      </c>
      <c r="P9105" s="12" t="n">
        <v>0</v>
      </c>
      <c r="Q9105" s="23" t="n">
        <f>M9107/H9105</f>
        <v>0</v>
      </c>
    </row>
    <row r="9106" ht="22.5" customHeight="1">
      <c r="A9106" s="32"/>
      <c r="B9106" s="20"/>
      <c r="C9106" s="13"/>
      <c r="D9106" s="20"/>
      <c r="E9106" s="29"/>
      <c r="F9106" s="20"/>
      <c r="G9106" s="20"/>
      <c r="H9106" s="20"/>
      <c r="I9106" s="20"/>
      <c r="J9106" s="13" t="s">
        <v>127</v>
      </c>
      <c r="K9106" s="15" t="n">
        <v>59</v>
      </c>
      <c r="L9106" s="15" t="n">
        <v>0</v>
      </c>
      <c r="M9106" s="15" t="n">
        <v>0</v>
      </c>
      <c r="N9106" s="12" t="n">
        <v>0</v>
      </c>
      <c r="O9106" s="12" t="n">
        <v>0</v>
      </c>
      <c r="P9106" s="12" t="n">
        <v>0</v>
      </c>
      <c r="Q9106" s="26"/>
    </row>
    <row r="9107" ht="22.5" customHeight="1">
      <c r="A9107" s="32"/>
      <c r="B9107" s="20"/>
      <c r="C9107" s="13"/>
      <c r="D9107" s="20"/>
      <c r="E9107" s="29"/>
      <c r="F9107" s="20"/>
      <c r="G9107" s="20"/>
      <c r="H9107" s="20"/>
      <c r="I9107" s="20"/>
      <c r="J9107" s="13" t="s">
        <v>128</v>
      </c>
      <c r="K9107" s="15" t="n">
        <v>127</v>
      </c>
      <c r="L9107" s="15" t="n">
        <v>2</v>
      </c>
      <c r="M9107" s="15" t="n">
        <v>0</v>
      </c>
      <c r="N9107" s="12" t="n">
        <v>0</v>
      </c>
      <c r="O9107" s="12" t="n">
        <v>0</v>
      </c>
      <c r="P9107" s="12" t="n">
        <v>0</v>
      </c>
      <c r="Q9107" s="26"/>
    </row>
    <row r="9108" ht="22.5" customHeight="1">
      <c r="A9108" s="32"/>
      <c r="B9108" s="20"/>
      <c r="C9108" s="53" t="n">
        <v>11729927</v>
      </c>
      <c r="D9108" s="13" t="s">
        <v>10</v>
      </c>
      <c r="E9108" s="14" t="s">
        <v>20</v>
      </c>
      <c r="F9108" s="13" t="s">
        <v>15</v>
      </c>
      <c r="G9108" s="21" t="n">
        <v>0.25</v>
      </c>
      <c r="H9108" s="13" t="n">
        <v>100</v>
      </c>
      <c r="I9108" s="21" t="n">
        <f>G9108*H9108*7</f>
        <v>175</v>
      </c>
      <c r="J9108" s="13" t="s">
        <v>126</v>
      </c>
      <c r="K9108" s="15" t="n">
        <v>0</v>
      </c>
      <c r="L9108" s="15" t="n">
        <v>0</v>
      </c>
      <c r="M9108" s="15" t="n">
        <v>0</v>
      </c>
      <c r="N9108" s="12" t="n">
        <v>0</v>
      </c>
      <c r="O9108" s="12" t="n">
        <v>0</v>
      </c>
      <c r="P9108" s="12" t="n">
        <v>0</v>
      </c>
      <c r="Q9108" s="23" t="n">
        <f>M9110/H9108</f>
        <v>0.52</v>
      </c>
    </row>
    <row r="9109" ht="22.5" customHeight="1">
      <c r="A9109" s="32"/>
      <c r="B9109" s="20"/>
      <c r="C9109" s="13"/>
      <c r="D9109" s="20"/>
      <c r="E9109" s="29"/>
      <c r="F9109" s="20"/>
      <c r="G9109" s="20"/>
      <c r="H9109" s="20"/>
      <c r="I9109" s="20"/>
      <c r="J9109" s="13" t="s">
        <v>127</v>
      </c>
      <c r="K9109" s="15" t="n">
        <v>23737</v>
      </c>
      <c r="L9109" s="15" t="n">
        <v>2499</v>
      </c>
      <c r="M9109" s="15" t="n">
        <v>14</v>
      </c>
      <c r="N9109" s="12" t="n">
        <v>0.001</v>
      </c>
      <c r="O9109" s="12" t="n">
        <v>0.25</v>
      </c>
      <c r="P9109" s="12" t="n">
        <v>3.5</v>
      </c>
      <c r="Q9109" s="26"/>
    </row>
    <row r="9110" ht="22.5" customHeight="1">
      <c r="A9110" s="32"/>
      <c r="B9110" s="20"/>
      <c r="C9110" s="13"/>
      <c r="D9110" s="20"/>
      <c r="E9110" s="29"/>
      <c r="F9110" s="20"/>
      <c r="G9110" s="20"/>
      <c r="H9110" s="20"/>
      <c r="I9110" s="20"/>
      <c r="J9110" s="13" t="s">
        <v>128</v>
      </c>
      <c r="K9110" s="15" t="n">
        <v>80215</v>
      </c>
      <c r="L9110" s="15" t="n">
        <v>5808</v>
      </c>
      <c r="M9110" s="15" t="n">
        <v>52</v>
      </c>
      <c r="N9110" s="12" t="n">
        <v>0.002</v>
      </c>
      <c r="O9110" s="12" t="n">
        <v>0.25</v>
      </c>
      <c r="P9110" s="12" t="n">
        <v>13</v>
      </c>
      <c r="Q9110" s="26"/>
    </row>
    <row r="9111" ht="22.5" customHeight="1">
      <c r="A9111" s="32"/>
      <c r="B9111" s="20"/>
      <c r="C9111" s="53" t="n">
        <v>11729820</v>
      </c>
      <c r="D9111" s="13" t="s">
        <v>10</v>
      </c>
      <c r="E9111" s="14" t="s">
        <v>25</v>
      </c>
      <c r="F9111" s="13" t="s">
        <v>15</v>
      </c>
      <c r="G9111" s="21" t="n">
        <v>0.3</v>
      </c>
      <c r="H9111" s="13" t="n">
        <v>100</v>
      </c>
      <c r="I9111" s="21" t="n">
        <f>G9111*H9111*7</f>
        <v>210</v>
      </c>
      <c r="J9111" s="13" t="s">
        <v>126</v>
      </c>
      <c r="K9111" s="15" t="n">
        <v>0</v>
      </c>
      <c r="L9111" s="15" t="n">
        <v>0</v>
      </c>
      <c r="M9111" s="15" t="n">
        <v>0</v>
      </c>
      <c r="N9111" s="12" t="n">
        <v>0</v>
      </c>
      <c r="O9111" s="12" t="n">
        <v>0</v>
      </c>
      <c r="P9111" s="12" t="n">
        <v>0</v>
      </c>
      <c r="Q9111" s="23" t="n">
        <f>M9113/H9111</f>
        <v>0</v>
      </c>
    </row>
    <row r="9112" ht="22.5" customHeight="1">
      <c r="A9112" s="32"/>
      <c r="B9112" s="20"/>
      <c r="C9112" s="13"/>
      <c r="D9112" s="20"/>
      <c r="E9112" s="29"/>
      <c r="F9112" s="20"/>
      <c r="G9112" s="20"/>
      <c r="H9112" s="20"/>
      <c r="I9112" s="20"/>
      <c r="J9112" s="13" t="s">
        <v>127</v>
      </c>
      <c r="K9112" s="15" t="n">
        <v>11</v>
      </c>
      <c r="L9112" s="15" t="n">
        <v>1</v>
      </c>
      <c r="M9112" s="15" t="n">
        <v>0</v>
      </c>
      <c r="N9112" s="12" t="n">
        <v>0</v>
      </c>
      <c r="O9112" s="12" t="n">
        <v>0</v>
      </c>
      <c r="P9112" s="12" t="n">
        <v>0</v>
      </c>
      <c r="Q9112" s="26"/>
    </row>
    <row r="9113" ht="22.5" customHeight="1">
      <c r="A9113" s="32"/>
      <c r="B9113" s="20"/>
      <c r="C9113" s="13"/>
      <c r="D9113" s="20"/>
      <c r="E9113" s="29"/>
      <c r="F9113" s="20"/>
      <c r="G9113" s="20"/>
      <c r="H9113" s="20"/>
      <c r="I9113" s="20"/>
      <c r="J9113" s="13" t="s">
        <v>128</v>
      </c>
      <c r="K9113" s="15" t="n">
        <v>29</v>
      </c>
      <c r="L9113" s="15" t="n">
        <v>3</v>
      </c>
      <c r="M9113" s="15" t="n">
        <v>0</v>
      </c>
      <c r="N9113" s="12" t="n">
        <v>0</v>
      </c>
      <c r="O9113" s="12" t="n">
        <v>0</v>
      </c>
      <c r="P9113" s="12" t="n">
        <v>0</v>
      </c>
      <c r="Q9113" s="26"/>
    </row>
    <row r="9114" ht="22.5" customHeight="1">
      <c r="A9114" s="32"/>
      <c r="B9114" s="20"/>
      <c r="C9114" s="53" t="n">
        <v>11729830</v>
      </c>
      <c r="D9114" s="13" t="s">
        <v>10</v>
      </c>
      <c r="E9114" s="14" t="s">
        <v>11</v>
      </c>
      <c r="F9114" s="13" t="s">
        <v>12</v>
      </c>
      <c r="G9114" s="21" t="n">
        <v>0.17</v>
      </c>
      <c r="H9114" s="13" t="n">
        <v>100</v>
      </c>
      <c r="I9114" s="21" t="n">
        <f>G9114*H9114*7</f>
        <v>119</v>
      </c>
      <c r="J9114" s="13" t="s">
        <v>126</v>
      </c>
      <c r="K9114" s="15" t="n">
        <v>0</v>
      </c>
      <c r="L9114" s="15" t="n">
        <v>0</v>
      </c>
      <c r="M9114" s="15" t="n">
        <v>0</v>
      </c>
      <c r="N9114" s="12" t="n">
        <v>0</v>
      </c>
      <c r="O9114" s="12" t="n">
        <v>0</v>
      </c>
      <c r="P9114" s="12" t="n">
        <v>0</v>
      </c>
      <c r="Q9114" s="23" t="n">
        <f>M9116/H9114</f>
        <v>0</v>
      </c>
    </row>
    <row r="9115" ht="22.5" customHeight="1">
      <c r="A9115" s="32"/>
      <c r="B9115" s="20"/>
      <c r="C9115" s="13"/>
      <c r="D9115" s="20"/>
      <c r="E9115" s="29"/>
      <c r="F9115" s="20"/>
      <c r="G9115" s="20"/>
      <c r="H9115" s="20"/>
      <c r="I9115" s="20"/>
      <c r="J9115" s="13" t="s">
        <v>127</v>
      </c>
      <c r="K9115" s="15" t="n">
        <v>4</v>
      </c>
      <c r="L9115" s="15" t="n">
        <v>1</v>
      </c>
      <c r="M9115" s="15" t="n">
        <v>0</v>
      </c>
      <c r="N9115" s="12" t="n">
        <v>0</v>
      </c>
      <c r="O9115" s="12" t="n">
        <v>0</v>
      </c>
      <c r="P9115" s="12" t="n">
        <v>0</v>
      </c>
      <c r="Q9115" s="26"/>
    </row>
    <row r="9116" ht="22.5" customHeight="1">
      <c r="A9116" s="32"/>
      <c r="B9116" s="20"/>
      <c r="C9116" s="13"/>
      <c r="D9116" s="20"/>
      <c r="E9116" s="29"/>
      <c r="F9116" s="20"/>
      <c r="G9116" s="20"/>
      <c r="H9116" s="20"/>
      <c r="I9116" s="20"/>
      <c r="J9116" s="13" t="s">
        <v>128</v>
      </c>
      <c r="K9116" s="15" t="n">
        <v>9</v>
      </c>
      <c r="L9116" s="15" t="n">
        <v>1</v>
      </c>
      <c r="M9116" s="15" t="n">
        <v>0</v>
      </c>
      <c r="N9116" s="12" t="n">
        <v>0</v>
      </c>
      <c r="O9116" s="12" t="n">
        <v>0</v>
      </c>
      <c r="P9116" s="12" t="n">
        <v>0</v>
      </c>
      <c r="Q9116" s="26"/>
    </row>
    <row r="9117" ht="22.5" customHeight="1">
      <c r="A9117" s="32"/>
      <c r="B9117" s="51" t="s">
        <v>129</v>
      </c>
      <c r="C9117" s="13" t="n">
        <v>6061077</v>
      </c>
      <c r="D9117" s="13" t="s">
        <v>35</v>
      </c>
      <c r="E9117" s="14" t="s">
        <v>14</v>
      </c>
      <c r="F9117" s="13" t="s">
        <v>15</v>
      </c>
      <c r="G9117" s="21" t="n">
        <v>2</v>
      </c>
      <c r="H9117" s="13" t="n">
        <v>20</v>
      </c>
      <c r="I9117" s="21" t="n">
        <f>G9117*H9117*7</f>
        <v>280</v>
      </c>
      <c r="J9117" s="13" t="s">
        <v>126</v>
      </c>
      <c r="K9117" s="17" t="n">
        <v>69</v>
      </c>
      <c r="L9117" s="15" t="n">
        <v>0</v>
      </c>
      <c r="M9117" s="15" t="n">
        <v>0</v>
      </c>
      <c r="N9117" s="12" t="n">
        <v>0</v>
      </c>
      <c r="O9117" s="12" t="n">
        <v>0</v>
      </c>
      <c r="P9117" s="12" t="n">
        <v>0</v>
      </c>
      <c r="Q9117" s="23" t="n">
        <f>M9119/H9117</f>
        <v>0.15</v>
      </c>
    </row>
    <row r="9118" ht="22.5" customHeight="1">
      <c r="A9118" s="32"/>
      <c r="B9118" s="20"/>
      <c r="C9118" s="13"/>
      <c r="D9118" s="20"/>
      <c r="E9118" s="29"/>
      <c r="F9118" s="20"/>
      <c r="G9118" s="20"/>
      <c r="H9118" s="20"/>
      <c r="I9118" s="20"/>
      <c r="J9118" s="13" t="s">
        <v>127</v>
      </c>
      <c r="K9118" s="17" t="n">
        <v>3626</v>
      </c>
      <c r="L9118" s="15" t="n">
        <v>34</v>
      </c>
      <c r="M9118" s="15" t="n">
        <v>1</v>
      </c>
      <c r="N9118" s="12" t="n">
        <v>0.022</v>
      </c>
      <c r="O9118" s="12" t="n">
        <v>0.735</v>
      </c>
      <c r="P9118" s="12" t="n">
        <v>0.735</v>
      </c>
      <c r="Q9118" s="26"/>
    </row>
    <row r="9119" ht="22.5" customHeight="1">
      <c r="A9119" s="32"/>
      <c r="B9119" s="20"/>
      <c r="C9119" s="13"/>
      <c r="D9119" s="20"/>
      <c r="E9119" s="29"/>
      <c r="F9119" s="20"/>
      <c r="G9119" s="20"/>
      <c r="H9119" s="20"/>
      <c r="I9119" s="20"/>
      <c r="J9119" s="13" t="s">
        <v>128</v>
      </c>
      <c r="K9119" s="17" t="n">
        <v>10713</v>
      </c>
      <c r="L9119" s="15" t="n">
        <v>70</v>
      </c>
      <c r="M9119" s="17" t="n">
        <v>3</v>
      </c>
      <c r="N9119" s="12" t="n">
        <v>0.035</v>
      </c>
      <c r="O9119" s="12" t="n">
        <v>0.826</v>
      </c>
      <c r="P9119" s="12" t="n">
        <v>2.477</v>
      </c>
      <c r="Q9119" s="26"/>
    </row>
    <row r="9120" ht="22.5" customHeight="1">
      <c r="A9120" s="32"/>
      <c r="B9120" s="20"/>
      <c r="C9120" s="13" t="n">
        <v>6607117</v>
      </c>
      <c r="D9120" s="13" t="s">
        <v>35</v>
      </c>
      <c r="E9120" s="14" t="s">
        <v>14</v>
      </c>
      <c r="F9120" s="13" t="s">
        <v>15</v>
      </c>
      <c r="G9120" s="21" t="n">
        <v>2</v>
      </c>
      <c r="H9120" s="13" t="n">
        <v>300</v>
      </c>
      <c r="I9120" s="21" t="n">
        <f>G9120*H9120*7</f>
        <v>4200</v>
      </c>
      <c r="J9120" s="13" t="s">
        <v>126</v>
      </c>
      <c r="K9120" s="17" t="n">
        <v>1008</v>
      </c>
      <c r="L9120" s="15" t="n">
        <v>84</v>
      </c>
      <c r="M9120" s="15" t="n">
        <v>5</v>
      </c>
      <c r="N9120" s="12" t="n">
        <v>0.026</v>
      </c>
      <c r="O9120" s="12" t="n">
        <v>0.444</v>
      </c>
      <c r="P9120" s="12" t="n">
        <v>2.221</v>
      </c>
      <c r="Q9120" s="23" t="n">
        <f>M9122/H9120</f>
        <v>0.97</v>
      </c>
    </row>
    <row r="9121" ht="22.5" customHeight="1">
      <c r="A9121" s="32"/>
      <c r="B9121" s="20"/>
      <c r="C9121" s="13"/>
      <c r="D9121" s="20"/>
      <c r="E9121" s="29"/>
      <c r="F9121" s="20"/>
      <c r="G9121" s="20"/>
      <c r="H9121" s="20"/>
      <c r="I9121" s="20"/>
      <c r="J9121" s="13" t="s">
        <v>127</v>
      </c>
      <c r="K9121" s="15" t="n">
        <v>21500</v>
      </c>
      <c r="L9121" s="15" t="n">
        <v>1565</v>
      </c>
      <c r="M9121" s="15" t="n">
        <v>49</v>
      </c>
      <c r="N9121" s="12" t="n">
        <v>0.019</v>
      </c>
      <c r="O9121" s="12" t="n">
        <v>0.615</v>
      </c>
      <c r="P9121" s="12" t="n">
        <v>30.123</v>
      </c>
      <c r="Q9121" s="26"/>
    </row>
    <row r="9122" ht="22.5" customHeight="1">
      <c r="A9122" s="32"/>
      <c r="B9122" s="20"/>
      <c r="C9122" s="13"/>
      <c r="D9122" s="20"/>
      <c r="E9122" s="29"/>
      <c r="F9122" s="20"/>
      <c r="G9122" s="20"/>
      <c r="H9122" s="20"/>
      <c r="I9122" s="20"/>
      <c r="J9122" s="13" t="s">
        <v>128</v>
      </c>
      <c r="K9122" s="44" t="n">
        <v>55249</v>
      </c>
      <c r="L9122" s="15" t="n">
        <v>4209</v>
      </c>
      <c r="M9122" s="15" t="n">
        <v>291</v>
      </c>
      <c r="N9122" s="12" t="n">
        <v>0.042</v>
      </c>
      <c r="O9122" s="12" t="n">
        <v>0.605</v>
      </c>
      <c r="P9122" s="12" t="n">
        <v>176.036</v>
      </c>
      <c r="Q9122" s="26"/>
    </row>
    <row r="9123" ht="22.5" customHeight="1">
      <c r="A9123" s="32"/>
      <c r="B9123" s="20"/>
      <c r="C9123" s="13" t="n">
        <v>5497580</v>
      </c>
      <c r="D9123" s="13" t="s">
        <v>31</v>
      </c>
      <c r="E9123" s="14" t="s">
        <v>17</v>
      </c>
      <c r="F9123" s="13" t="s">
        <v>15</v>
      </c>
      <c r="G9123" s="21" t="n">
        <v>0.28</v>
      </c>
      <c r="H9123" s="13" t="n">
        <v>1300</v>
      </c>
      <c r="I9123" s="21" t="n">
        <f>G9123*H9123*7</f>
        <v>2548</v>
      </c>
      <c r="J9123" s="13" t="s">
        <v>126</v>
      </c>
      <c r="K9123" s="17" t="n">
        <v>3674</v>
      </c>
      <c r="L9123" s="15" t="n">
        <v>914</v>
      </c>
      <c r="M9123" s="15" t="n">
        <v>21</v>
      </c>
      <c r="N9123" s="12" t="n">
        <v>0.006</v>
      </c>
      <c r="O9123" s="12" t="n">
        <v>0.245</v>
      </c>
      <c r="P9123" s="12" t="n">
        <v>5.137</v>
      </c>
      <c r="Q9123" s="23" t="n">
        <f>M9125/H9123</f>
        <v>1.05153846153846</v>
      </c>
    </row>
    <row r="9124" ht="22.5" customHeight="1">
      <c r="A9124" s="32"/>
      <c r="B9124" s="20"/>
      <c r="C9124" s="13"/>
      <c r="D9124" s="20"/>
      <c r="E9124" s="29"/>
      <c r="F9124" s="20"/>
      <c r="G9124" s="20"/>
      <c r="H9124" s="20"/>
      <c r="I9124" s="20"/>
      <c r="J9124" s="13" t="s">
        <v>127</v>
      </c>
      <c r="K9124" s="17" t="n">
        <v>99754</v>
      </c>
      <c r="L9124" s="15" t="n">
        <v>28377</v>
      </c>
      <c r="M9124" s="15" t="n">
        <v>572</v>
      </c>
      <c r="N9124" s="12" t="n">
        <v>0.005</v>
      </c>
      <c r="O9124" s="12" t="n">
        <v>0.247</v>
      </c>
      <c r="P9124" s="12" t="n">
        <v>141.288</v>
      </c>
      <c r="Q9124" s="26"/>
    </row>
    <row r="9125" ht="22.5" customHeight="1">
      <c r="A9125" s="32"/>
      <c r="B9125" s="20"/>
      <c r="C9125" s="13"/>
      <c r="D9125" s="20"/>
      <c r="E9125" s="29"/>
      <c r="F9125" s="20"/>
      <c r="G9125" s="20"/>
      <c r="H9125" s="20"/>
      <c r="I9125" s="20"/>
      <c r="J9125" s="13" t="s">
        <v>128</v>
      </c>
      <c r="K9125" s="17" t="n">
        <v>304121</v>
      </c>
      <c r="L9125" s="15" t="n">
        <v>93256</v>
      </c>
      <c r="M9125" s="15" t="n">
        <v>1367</v>
      </c>
      <c r="N9125" s="12" t="n">
        <v>0.004</v>
      </c>
      <c r="O9125" s="12" t="n">
        <v>0.248</v>
      </c>
      <c r="P9125" s="12" t="n">
        <v>338.334</v>
      </c>
      <c r="Q9125" s="26"/>
    </row>
    <row r="9126" ht="22.5" customHeight="1">
      <c r="A9126" s="32"/>
      <c r="B9126" s="20"/>
      <c r="C9126" s="13" t="n">
        <v>91407542</v>
      </c>
      <c r="D9126" s="13" t="s">
        <v>31</v>
      </c>
      <c r="E9126" s="14" t="s">
        <v>36</v>
      </c>
      <c r="F9126" s="13" t="s">
        <v>15</v>
      </c>
      <c r="G9126" s="21" t="n">
        <v>0.02</v>
      </c>
      <c r="H9126" s="13" t="n">
        <v>1000</v>
      </c>
      <c r="I9126" s="21" t="n">
        <f>G9126*H9126*7</f>
        <v>140</v>
      </c>
      <c r="J9126" s="13" t="s">
        <v>126</v>
      </c>
      <c r="K9126" s="17" t="n">
        <v>632</v>
      </c>
      <c r="L9126" s="15" t="n">
        <v>48</v>
      </c>
      <c r="M9126" s="15" t="n">
        <v>1</v>
      </c>
      <c r="N9126" s="12" t="n">
        <v>0</v>
      </c>
      <c r="O9126" s="12" t="n">
        <v>0.02</v>
      </c>
      <c r="P9126" s="12" t="n">
        <v>0.02</v>
      </c>
      <c r="Q9126" s="23" t="n">
        <f>M9128/H9126</f>
        <v>0.099</v>
      </c>
    </row>
    <row r="9127" ht="22.5" customHeight="1">
      <c r="A9127" s="32"/>
      <c r="B9127" s="20"/>
      <c r="C9127" s="13"/>
      <c r="D9127" s="20"/>
      <c r="E9127" s="29"/>
      <c r="F9127" s="20"/>
      <c r="G9127" s="20"/>
      <c r="H9127" s="20"/>
      <c r="I9127" s="20"/>
      <c r="J9127" s="13" t="s">
        <v>127</v>
      </c>
      <c r="K9127" s="17" t="n">
        <v>90254</v>
      </c>
      <c r="L9127" s="15" t="n">
        <v>15294</v>
      </c>
      <c r="M9127" s="15" t="n">
        <v>99</v>
      </c>
      <c r="N9127" s="12" t="n">
        <v>0</v>
      </c>
      <c r="O9127" s="12" t="n">
        <v>0.02</v>
      </c>
      <c r="P9127" s="12" t="n">
        <v>2.014</v>
      </c>
      <c r="Q9127" s="26"/>
    </row>
    <row r="9128" ht="22.5" customHeight="1">
      <c r="A9128" s="32"/>
      <c r="B9128" s="20"/>
      <c r="C9128" s="13"/>
      <c r="D9128" s="20"/>
      <c r="E9128" s="29"/>
      <c r="F9128" s="20"/>
      <c r="G9128" s="20"/>
      <c r="H9128" s="20"/>
      <c r="I9128" s="20"/>
      <c r="J9128" s="13" t="s">
        <v>128</v>
      </c>
      <c r="K9128" s="17" t="n">
        <v>110520</v>
      </c>
      <c r="L9128" s="15" t="n">
        <v>17608</v>
      </c>
      <c r="M9128" s="15" t="n">
        <v>99</v>
      </c>
      <c r="N9128" s="12" t="n">
        <v>0</v>
      </c>
      <c r="O9128" s="12" t="n">
        <v>0.02</v>
      </c>
      <c r="P9128" s="12" t="n">
        <v>2.014</v>
      </c>
      <c r="Q9128" s="26"/>
    </row>
    <row r="9129" ht="22.5" customHeight="1">
      <c r="A9129" s="32"/>
      <c r="B9129" s="20"/>
      <c r="C9129" s="13" t="n">
        <v>8998645</v>
      </c>
      <c r="D9129" s="13" t="s">
        <v>31</v>
      </c>
      <c r="E9129" s="14" t="s">
        <v>17</v>
      </c>
      <c r="F9129" s="13" t="s">
        <v>15</v>
      </c>
      <c r="G9129" s="21" t="n">
        <v>0.28</v>
      </c>
      <c r="H9129" s="13" t="n">
        <v>200</v>
      </c>
      <c r="I9129" s="21" t="n">
        <f>G9129*H9129*7</f>
        <v>392</v>
      </c>
      <c r="J9129" s="13" t="s">
        <v>126</v>
      </c>
      <c r="K9129" s="17" t="n">
        <v>4067</v>
      </c>
      <c r="L9129" s="15" t="n">
        <v>44</v>
      </c>
      <c r="M9129" s="15" t="n">
        <v>0</v>
      </c>
      <c r="N9129" s="12" t="n">
        <v>0</v>
      </c>
      <c r="O9129" s="12" t="n">
        <v>0</v>
      </c>
      <c r="P9129" s="12" t="n">
        <v>0</v>
      </c>
      <c r="Q9129" s="23" t="n">
        <f>M9131/H9129</f>
        <v>0.105</v>
      </c>
    </row>
    <row r="9130" ht="22.5" customHeight="1">
      <c r="A9130" s="32"/>
      <c r="B9130" s="20"/>
      <c r="C9130" s="13"/>
      <c r="D9130" s="20"/>
      <c r="E9130" s="29"/>
      <c r="F9130" s="20"/>
      <c r="G9130" s="20"/>
      <c r="H9130" s="20"/>
      <c r="I9130" s="20"/>
      <c r="J9130" s="13" t="s">
        <v>127</v>
      </c>
      <c r="K9130" s="17" t="n">
        <v>23819</v>
      </c>
      <c r="L9130" s="15" t="n">
        <v>434</v>
      </c>
      <c r="M9130" s="15" t="n">
        <v>4</v>
      </c>
      <c r="N9130" s="12" t="n">
        <v>0.002</v>
      </c>
      <c r="O9130" s="12" t="n">
        <v>0.225</v>
      </c>
      <c r="P9130" s="12" t="n">
        <v>0.9</v>
      </c>
      <c r="Q9130" s="26"/>
    </row>
    <row r="9131" ht="22.5" customHeight="1">
      <c r="A9131" s="32"/>
      <c r="B9131" s="20"/>
      <c r="C9131" s="13"/>
      <c r="D9131" s="20"/>
      <c r="E9131" s="29"/>
      <c r="F9131" s="20"/>
      <c r="G9131" s="20"/>
      <c r="H9131" s="20"/>
      <c r="I9131" s="20"/>
      <c r="J9131" s="13" t="s">
        <v>128</v>
      </c>
      <c r="K9131" s="17" t="n">
        <v>78937</v>
      </c>
      <c r="L9131" s="15" t="n">
        <v>1108</v>
      </c>
      <c r="M9131" s="17" t="n">
        <v>21</v>
      </c>
      <c r="N9131" s="12" t="n">
        <v>0.008</v>
      </c>
      <c r="O9131" s="12" t="n">
        <v>0.417</v>
      </c>
      <c r="P9131" s="12" t="n">
        <v>8.759</v>
      </c>
      <c r="Q9131" s="26"/>
    </row>
    <row r="9132" ht="22.5" customHeight="1">
      <c r="A9132" s="32"/>
      <c r="B9132" s="20"/>
      <c r="C9132" s="13" t="n">
        <v>9102719</v>
      </c>
      <c r="D9132" s="13" t="s">
        <v>103</v>
      </c>
      <c r="E9132" s="14" t="s">
        <v>63</v>
      </c>
      <c r="F9132" s="13" t="s">
        <v>15</v>
      </c>
      <c r="G9132" s="21" t="n">
        <v>0.05</v>
      </c>
      <c r="H9132" s="13" t="n">
        <v>200</v>
      </c>
      <c r="I9132" s="21" t="n">
        <f>G9132*H9132*7</f>
        <v>70</v>
      </c>
      <c r="J9132" s="13" t="s">
        <v>126</v>
      </c>
      <c r="K9132" s="17" t="n">
        <v>4977</v>
      </c>
      <c r="L9132" s="15" t="n">
        <v>127</v>
      </c>
      <c r="M9132" s="15" t="n">
        <v>1</v>
      </c>
      <c r="N9132" s="12" t="n">
        <v>0</v>
      </c>
      <c r="O9132" s="12" t="n">
        <v>0.021</v>
      </c>
      <c r="P9132" s="12" t="n">
        <v>0.021</v>
      </c>
      <c r="Q9132" s="23" t="n">
        <f>M9134/H9132</f>
        <v>0.245</v>
      </c>
    </row>
    <row r="9133" ht="22.5" customHeight="1">
      <c r="A9133" s="32"/>
      <c r="B9133" s="20"/>
      <c r="C9133" s="13"/>
      <c r="D9133" s="20"/>
      <c r="E9133" s="29"/>
      <c r="F9133" s="20"/>
      <c r="G9133" s="20"/>
      <c r="H9133" s="20"/>
      <c r="I9133" s="20"/>
      <c r="J9133" s="13" t="s">
        <v>127</v>
      </c>
      <c r="K9133" s="17" t="n">
        <v>22855</v>
      </c>
      <c r="L9133" s="15" t="n">
        <v>735</v>
      </c>
      <c r="M9133" s="15" t="n">
        <v>7</v>
      </c>
      <c r="N9133" s="12" t="n">
        <v>0.002</v>
      </c>
      <c r="O9133" s="12" t="n">
        <v>0.179</v>
      </c>
      <c r="P9133" s="12" t="n">
        <v>1.252</v>
      </c>
      <c r="Q9133" s="26"/>
    </row>
    <row r="9134" ht="22.5" customHeight="1">
      <c r="A9134" s="32"/>
      <c r="B9134" s="20"/>
      <c r="C9134" s="13"/>
      <c r="D9134" s="20"/>
      <c r="E9134" s="29"/>
      <c r="F9134" s="20"/>
      <c r="G9134" s="20"/>
      <c r="H9134" s="20"/>
      <c r="I9134" s="20"/>
      <c r="J9134" s="13" t="s">
        <v>128</v>
      </c>
      <c r="K9134" s="17" t="n">
        <v>108858</v>
      </c>
      <c r="L9134" s="15" t="n">
        <v>3893</v>
      </c>
      <c r="M9134" s="15" t="n">
        <v>49</v>
      </c>
      <c r="N9134" s="12" t="n">
        <v>0.002</v>
      </c>
      <c r="O9134" s="12" t="n">
        <v>0.157</v>
      </c>
      <c r="P9134" s="12" t="n">
        <v>7.71</v>
      </c>
      <c r="Q9134" s="26"/>
    </row>
    <row r="9135" ht="22.5" customHeight="1">
      <c r="A9135" s="32"/>
      <c r="B9135" s="20"/>
      <c r="C9135" s="13" t="n">
        <v>4383473</v>
      </c>
      <c r="D9135" s="13" t="s">
        <v>35</v>
      </c>
      <c r="E9135" s="14" t="s">
        <v>14</v>
      </c>
      <c r="F9135" s="13" t="s">
        <v>15</v>
      </c>
      <c r="G9135" s="21" t="n">
        <v>0.2</v>
      </c>
      <c r="H9135" s="13" t="n">
        <v>150</v>
      </c>
      <c r="I9135" s="21" t="n">
        <f>G9135*H9135*7</f>
        <v>210</v>
      </c>
      <c r="J9135" s="13" t="s">
        <v>126</v>
      </c>
      <c r="K9135" s="17" t="n">
        <v>178</v>
      </c>
      <c r="L9135" s="15" t="n">
        <v>10</v>
      </c>
      <c r="M9135" s="15" t="n">
        <v>1</v>
      </c>
      <c r="N9135" s="12" t="n">
        <v>0.022</v>
      </c>
      <c r="O9135" s="12" t="n">
        <v>0.216</v>
      </c>
      <c r="P9135" s="12" t="n">
        <v>0.216</v>
      </c>
      <c r="Q9135" s="23" t="n">
        <f>M9137/H9135</f>
        <v>1</v>
      </c>
    </row>
    <row r="9136" ht="22.5" customHeight="1">
      <c r="A9136" s="32"/>
      <c r="B9136" s="20"/>
      <c r="C9136" s="13"/>
      <c r="D9136" s="20"/>
      <c r="E9136" s="29"/>
      <c r="F9136" s="20"/>
      <c r="G9136" s="20"/>
      <c r="H9136" s="20"/>
      <c r="I9136" s="20"/>
      <c r="J9136" s="13" t="s">
        <v>127</v>
      </c>
      <c r="K9136" s="17" t="n">
        <v>29985</v>
      </c>
      <c r="L9136" s="15" t="n">
        <v>3418</v>
      </c>
      <c r="M9136" s="15" t="n">
        <v>111</v>
      </c>
      <c r="N9136" s="12" t="n">
        <v>0.006</v>
      </c>
      <c r="O9136" s="12" t="n">
        <v>0.185</v>
      </c>
      <c r="P9136" s="12" t="n">
        <v>20.52</v>
      </c>
      <c r="Q9136" s="26"/>
    </row>
    <row r="9137" ht="22.5" customHeight="1">
      <c r="A9137" s="32"/>
      <c r="B9137" s="20"/>
      <c r="C9137" s="13"/>
      <c r="D9137" s="20"/>
      <c r="E9137" s="29"/>
      <c r="F9137" s="20"/>
      <c r="G9137" s="20"/>
      <c r="H9137" s="20"/>
      <c r="I9137" s="20"/>
      <c r="J9137" s="13" t="s">
        <v>128</v>
      </c>
      <c r="K9137" s="17" t="n">
        <v>48862</v>
      </c>
      <c r="L9137" s="15" t="n">
        <v>5436</v>
      </c>
      <c r="M9137" s="15" t="n">
        <v>150</v>
      </c>
      <c r="N9137" s="12" t="n">
        <v>0.005</v>
      </c>
      <c r="O9137" s="12" t="n">
        <v>0.182</v>
      </c>
      <c r="P9137" s="12" t="n">
        <v>27.288</v>
      </c>
      <c r="Q9137" s="26"/>
    </row>
    <row r="9138" ht="22.5" customHeight="1">
      <c r="A9138" s="32"/>
      <c r="B9138" s="20"/>
      <c r="C9138" s="13" t="n">
        <v>8094753</v>
      </c>
      <c r="D9138" s="13" t="s">
        <v>35</v>
      </c>
      <c r="E9138" s="14" t="s">
        <v>14</v>
      </c>
      <c r="F9138" s="13" t="s">
        <v>26</v>
      </c>
      <c r="G9138" s="21" t="n">
        <v>0.3</v>
      </c>
      <c r="H9138" s="13" t="n">
        <v>200</v>
      </c>
      <c r="I9138" s="21" t="n">
        <f>G9138*H9138*7</f>
        <v>420</v>
      </c>
      <c r="J9138" s="13" t="s">
        <v>126</v>
      </c>
      <c r="K9138" s="17" t="n">
        <v>584054</v>
      </c>
      <c r="L9138" s="15" t="n">
        <v>1008</v>
      </c>
      <c r="M9138" s="15" t="n">
        <v>36</v>
      </c>
      <c r="N9138" s="12" t="n">
        <v>0.01</v>
      </c>
      <c r="O9138" s="12" t="n">
        <v>0.22</v>
      </c>
      <c r="P9138" s="12" t="n">
        <v>7.86</v>
      </c>
      <c r="Q9138" s="23" t="n">
        <f>M9140/H9138</f>
        <v>0.935</v>
      </c>
    </row>
    <row r="9139" ht="22.5" customHeight="1">
      <c r="A9139" s="32"/>
      <c r="B9139" s="20"/>
      <c r="C9139" s="13"/>
      <c r="D9139" s="20"/>
      <c r="E9139" s="29"/>
      <c r="F9139" s="20"/>
      <c r="G9139" s="20"/>
      <c r="H9139" s="20"/>
      <c r="I9139" s="20"/>
      <c r="J9139" s="13" t="s">
        <v>127</v>
      </c>
      <c r="K9139" s="17" t="n">
        <v>1871307</v>
      </c>
      <c r="L9139" s="15" t="n">
        <v>4006</v>
      </c>
      <c r="M9139" s="15" t="n">
        <v>135</v>
      </c>
      <c r="N9139" s="12" t="n">
        <v>0.01</v>
      </c>
      <c r="O9139" s="12" t="n">
        <v>0.24</v>
      </c>
      <c r="P9139" s="12" t="n">
        <v>32.06</v>
      </c>
      <c r="Q9139" s="26"/>
    </row>
    <row r="9140" ht="22.5" customHeight="1">
      <c r="A9140" s="32"/>
      <c r="B9140" s="20"/>
      <c r="C9140" s="13"/>
      <c r="D9140" s="20"/>
      <c r="E9140" s="29"/>
      <c r="F9140" s="20"/>
      <c r="G9140" s="20"/>
      <c r="H9140" s="20"/>
      <c r="I9140" s="20"/>
      <c r="J9140" s="13" t="s">
        <v>128</v>
      </c>
      <c r="K9140" s="17" t="n">
        <v>1958081</v>
      </c>
      <c r="L9140" s="15" t="n">
        <v>4716</v>
      </c>
      <c r="M9140" s="15" t="n">
        <v>187</v>
      </c>
      <c r="N9140" s="12" t="n">
        <v>0.01</v>
      </c>
      <c r="O9140" s="12" t="n">
        <v>0.22</v>
      </c>
      <c r="P9140" s="12" t="n">
        <v>40.66</v>
      </c>
      <c r="Q9140" s="26"/>
    </row>
    <row r="9141" ht="22.5" customHeight="1">
      <c r="A9141" s="32"/>
      <c r="B9141" s="20"/>
      <c r="C9141" s="13" t="n">
        <v>9415350</v>
      </c>
      <c r="D9141" s="13" t="s">
        <v>37</v>
      </c>
      <c r="E9141" s="14" t="s">
        <v>14</v>
      </c>
      <c r="F9141" s="13" t="s">
        <v>26</v>
      </c>
      <c r="G9141" s="21" t="n">
        <v>0.15</v>
      </c>
      <c r="H9141" s="13" t="n">
        <v>50</v>
      </c>
      <c r="I9141" s="21" t="n">
        <f>G9141*H9141*7</f>
        <v>52.5</v>
      </c>
      <c r="J9141" s="13" t="s">
        <v>126</v>
      </c>
      <c r="K9141" s="17" t="n">
        <v>613</v>
      </c>
      <c r="L9141" s="15" t="n">
        <v>11</v>
      </c>
      <c r="M9141" s="15" t="n">
        <v>1</v>
      </c>
      <c r="N9141" s="12" t="n">
        <v>0.02</v>
      </c>
      <c r="O9141" s="12" t="n">
        <v>0.22</v>
      </c>
      <c r="P9141" s="12" t="n">
        <v>0.22</v>
      </c>
      <c r="Q9141" s="23" t="n">
        <f>M9143/H9141</f>
        <v>0.68</v>
      </c>
    </row>
    <row r="9142" ht="22.5" customHeight="1">
      <c r="A9142" s="32"/>
      <c r="B9142" s="20"/>
      <c r="C9142" s="13"/>
      <c r="D9142" s="20"/>
      <c r="E9142" s="29"/>
      <c r="F9142" s="20"/>
      <c r="G9142" s="20"/>
      <c r="H9142" s="20"/>
      <c r="I9142" s="20"/>
      <c r="J9142" s="13" t="s">
        <v>127</v>
      </c>
      <c r="K9142" s="17" t="n">
        <v>4070</v>
      </c>
      <c r="L9142" s="15" t="n">
        <v>99</v>
      </c>
      <c r="M9142" s="15" t="n">
        <v>14</v>
      </c>
      <c r="N9142" s="12" t="n">
        <v>0.02</v>
      </c>
      <c r="O9142" s="12" t="n">
        <v>0.13</v>
      </c>
      <c r="P9142" s="12" t="n">
        <v>1.86</v>
      </c>
      <c r="Q9142" s="26"/>
    </row>
    <row r="9143" ht="22.5" customHeight="1">
      <c r="A9143" s="32"/>
      <c r="B9143" s="20"/>
      <c r="C9143" s="13"/>
      <c r="D9143" s="20"/>
      <c r="E9143" s="29"/>
      <c r="F9143" s="20"/>
      <c r="G9143" s="20"/>
      <c r="H9143" s="20"/>
      <c r="I9143" s="20"/>
      <c r="J9143" s="13" t="s">
        <v>128</v>
      </c>
      <c r="K9143" s="17" t="n">
        <v>11893</v>
      </c>
      <c r="L9143" s="15" t="n">
        <v>206</v>
      </c>
      <c r="M9143" s="15" t="n">
        <v>34</v>
      </c>
      <c r="N9143" s="12" t="n">
        <v>0.02</v>
      </c>
      <c r="O9143" s="12" t="n">
        <v>0.11</v>
      </c>
      <c r="P9143" s="12" t="n">
        <v>3.68</v>
      </c>
      <c r="Q9143" s="26"/>
    </row>
    <row r="9144" ht="22.5" customHeight="1">
      <c r="A9144" s="32"/>
      <c r="B9144" s="20"/>
      <c r="C9144" s="13" t="n">
        <v>2783561</v>
      </c>
      <c r="D9144" s="13" t="s">
        <v>38</v>
      </c>
      <c r="E9144" s="14" t="s">
        <v>14</v>
      </c>
      <c r="F9144" s="13" t="s">
        <v>15</v>
      </c>
      <c r="G9144" s="21" t="n">
        <v>0.1</v>
      </c>
      <c r="H9144" s="13" t="n">
        <v>300</v>
      </c>
      <c r="I9144" s="21" t="n">
        <f>G9144*H9144*7</f>
        <v>210</v>
      </c>
      <c r="J9144" s="13" t="s">
        <v>126</v>
      </c>
      <c r="K9144" s="17" t="n">
        <v>27</v>
      </c>
      <c r="L9144" s="15" t="n">
        <v>1</v>
      </c>
      <c r="M9144" s="15" t="n">
        <v>0</v>
      </c>
      <c r="N9144" s="12" t="n">
        <v>0</v>
      </c>
      <c r="O9144" s="12" t="n">
        <v>0</v>
      </c>
      <c r="P9144" s="12" t="n">
        <v>0</v>
      </c>
      <c r="Q9144" s="23" t="n">
        <f>M9146/H9144</f>
        <v>0.426666666666667</v>
      </c>
    </row>
    <row r="9145" ht="22.5" customHeight="1">
      <c r="A9145" s="32"/>
      <c r="B9145" s="20"/>
      <c r="C9145" s="13"/>
      <c r="D9145" s="20"/>
      <c r="E9145" s="29"/>
      <c r="F9145" s="20"/>
      <c r="G9145" s="20"/>
      <c r="H9145" s="20"/>
      <c r="I9145" s="20"/>
      <c r="J9145" s="13" t="s">
        <v>127</v>
      </c>
      <c r="K9145" s="17" t="n">
        <v>9891</v>
      </c>
      <c r="L9145" s="15" t="n">
        <v>2250</v>
      </c>
      <c r="M9145" s="17" t="n">
        <v>89</v>
      </c>
      <c r="N9145" s="12" t="n">
        <v>0.003</v>
      </c>
      <c r="O9145" s="12" t="n">
        <v>0.082</v>
      </c>
      <c r="P9145" s="12" t="n">
        <v>7.316</v>
      </c>
      <c r="Q9145" s="26"/>
      <c r="R9145" s="4" t="s">
        <v>222</v>
      </c>
    </row>
    <row r="9146" ht="22.5" customHeight="1">
      <c r="A9146" s="32"/>
      <c r="B9146" s="20"/>
      <c r="C9146" s="13"/>
      <c r="D9146" s="20"/>
      <c r="E9146" s="29"/>
      <c r="F9146" s="20"/>
      <c r="G9146" s="20"/>
      <c r="H9146" s="20"/>
      <c r="I9146" s="20"/>
      <c r="J9146" s="13" t="s">
        <v>128</v>
      </c>
      <c r="K9146" s="17" t="n">
        <v>13504</v>
      </c>
      <c r="L9146" s="15" t="n">
        <v>2791</v>
      </c>
      <c r="M9146" s="17" t="n">
        <v>128</v>
      </c>
      <c r="N9146" s="12" t="n">
        <v>0.004</v>
      </c>
      <c r="O9146" s="12" t="n">
        <v>0.087</v>
      </c>
      <c r="P9146" s="12" t="n">
        <v>11.088</v>
      </c>
      <c r="Q9146" s="26"/>
    </row>
    <row r="9147" ht="22.5" customHeight="1">
      <c r="A9147" s="32"/>
      <c r="B9147" s="20"/>
      <c r="C9147" s="13" t="n">
        <v>10599157</v>
      </c>
      <c r="D9147" s="13" t="s">
        <v>39</v>
      </c>
      <c r="E9147" s="14" t="s">
        <v>14</v>
      </c>
      <c r="F9147" s="13" t="s">
        <v>15</v>
      </c>
      <c r="G9147" s="21" t="n">
        <v>0.3</v>
      </c>
      <c r="H9147" s="13" t="n">
        <v>150</v>
      </c>
      <c r="I9147" s="21" t="n">
        <f>G9147*H9147*7</f>
        <v>315</v>
      </c>
      <c r="J9147" s="13" t="s">
        <v>126</v>
      </c>
      <c r="K9147" s="17" t="n">
        <v>118</v>
      </c>
      <c r="L9147" s="15" t="n">
        <v>18</v>
      </c>
      <c r="M9147" s="15" t="n">
        <v>0</v>
      </c>
      <c r="N9147" s="12" t="n">
        <v>0</v>
      </c>
      <c r="O9147" s="12" t="n">
        <v>0</v>
      </c>
      <c r="P9147" s="12" t="n">
        <v>0</v>
      </c>
      <c r="Q9147" s="23" t="n">
        <f>M9149/H9147</f>
        <v>0.673333333333333</v>
      </c>
    </row>
    <row r="9148" ht="22.5" customHeight="1">
      <c r="A9148" s="32"/>
      <c r="B9148" s="20"/>
      <c r="C9148" s="13"/>
      <c r="D9148" s="20"/>
      <c r="E9148" s="29"/>
      <c r="F9148" s="20"/>
      <c r="G9148" s="20"/>
      <c r="H9148" s="20"/>
      <c r="I9148" s="20"/>
      <c r="J9148" s="13" t="s">
        <v>127</v>
      </c>
      <c r="K9148" s="17" t="n">
        <v>10063</v>
      </c>
      <c r="L9148" s="15" t="n">
        <v>2588</v>
      </c>
      <c r="M9148" s="17" t="n">
        <v>51</v>
      </c>
      <c r="N9148" s="12" t="n">
        <v>0.006</v>
      </c>
      <c r="O9148" s="12" t="n">
        <v>0.285</v>
      </c>
      <c r="P9148" s="12" t="n">
        <v>14.55</v>
      </c>
      <c r="Q9148" s="26"/>
    </row>
    <row r="9149" ht="22.5" customHeight="1">
      <c r="A9149" s="32"/>
      <c r="B9149" s="20"/>
      <c r="C9149" s="13"/>
      <c r="D9149" s="20"/>
      <c r="E9149" s="29"/>
      <c r="F9149" s="20"/>
      <c r="G9149" s="20"/>
      <c r="H9149" s="20"/>
      <c r="I9149" s="20"/>
      <c r="J9149" s="13" t="s">
        <v>128</v>
      </c>
      <c r="K9149" s="17" t="n">
        <v>15155</v>
      </c>
      <c r="L9149" s="15" t="n">
        <v>3891</v>
      </c>
      <c r="M9149" s="17" t="n">
        <v>101</v>
      </c>
      <c r="N9149" s="12" t="n">
        <v>0.007</v>
      </c>
      <c r="O9149" s="12" t="n">
        <v>0.284</v>
      </c>
      <c r="P9149" s="12" t="n">
        <v>28.65</v>
      </c>
      <c r="Q9149" s="26"/>
    </row>
    <row r="9150" ht="22.5" customHeight="1">
      <c r="A9150" s="32"/>
      <c r="B9150" s="20"/>
      <c r="C9150" s="13" t="n">
        <v>10599681</v>
      </c>
      <c r="D9150" s="13" t="s">
        <v>40</v>
      </c>
      <c r="E9150" s="14" t="s">
        <v>14</v>
      </c>
      <c r="F9150" s="13" t="s">
        <v>15</v>
      </c>
      <c r="G9150" s="21" t="n">
        <v>0.13</v>
      </c>
      <c r="H9150" s="13" t="n">
        <v>400</v>
      </c>
      <c r="I9150" s="21" t="n">
        <f>G9150*H9150*7</f>
        <v>364</v>
      </c>
      <c r="J9150" s="13" t="s">
        <v>126</v>
      </c>
      <c r="K9150" s="15" t="n">
        <v>295</v>
      </c>
      <c r="L9150" s="15" t="n">
        <v>63</v>
      </c>
      <c r="M9150" s="15" t="n">
        <v>1</v>
      </c>
      <c r="N9150" s="12" t="n">
        <v>0.002</v>
      </c>
      <c r="O9150" s="12" t="n">
        <v>0.13</v>
      </c>
      <c r="P9150" s="12" t="n">
        <v>0.13</v>
      </c>
      <c r="Q9150" s="23" t="n">
        <f>M9152/H9150</f>
        <v>0.7475</v>
      </c>
    </row>
    <row r="9151" ht="22.5" customHeight="1">
      <c r="A9151" s="32"/>
      <c r="B9151" s="20"/>
      <c r="C9151" s="13"/>
      <c r="D9151" s="20"/>
      <c r="E9151" s="29"/>
      <c r="F9151" s="20"/>
      <c r="G9151" s="20"/>
      <c r="H9151" s="20"/>
      <c r="I9151" s="20"/>
      <c r="J9151" s="13" t="s">
        <v>127</v>
      </c>
      <c r="K9151" s="17" t="n">
        <v>5073</v>
      </c>
      <c r="L9151" s="15" t="n">
        <v>1212</v>
      </c>
      <c r="M9151" s="17" t="n">
        <v>61</v>
      </c>
      <c r="N9151" s="12" t="n">
        <v>0.007</v>
      </c>
      <c r="O9151" s="12" t="n">
        <v>0.13</v>
      </c>
      <c r="P9151" s="12" t="n">
        <v>7.93</v>
      </c>
      <c r="Q9151" s="26"/>
    </row>
    <row r="9152" ht="22.5" customHeight="1">
      <c r="A9152" s="32"/>
      <c r="B9152" s="20"/>
      <c r="C9152" s="13"/>
      <c r="D9152" s="20"/>
      <c r="E9152" s="29"/>
      <c r="F9152" s="20"/>
      <c r="G9152" s="20"/>
      <c r="H9152" s="20"/>
      <c r="I9152" s="20"/>
      <c r="J9152" s="13" t="s">
        <v>128</v>
      </c>
      <c r="K9152" s="17" t="n">
        <v>18799</v>
      </c>
      <c r="L9152" s="15" t="n">
        <v>5338</v>
      </c>
      <c r="M9152" s="17" t="n">
        <v>299</v>
      </c>
      <c r="N9152" s="12" t="n">
        <v>0.007</v>
      </c>
      <c r="O9152" s="12" t="n">
        <v>0.13</v>
      </c>
      <c r="P9152" s="12" t="n">
        <v>38.87</v>
      </c>
      <c r="Q9152" s="26"/>
    </row>
    <row r="9153" ht="22.5" customHeight="1">
      <c r="A9153" s="32"/>
      <c r="B9153" s="20"/>
      <c r="C9153" s="13" t="n">
        <v>6060965</v>
      </c>
      <c r="D9153" s="13" t="s">
        <v>35</v>
      </c>
      <c r="E9153" s="70" t="s">
        <v>14</v>
      </c>
      <c r="F9153" s="38" t="s">
        <v>15</v>
      </c>
      <c r="G9153" s="40" t="n">
        <v>0.3</v>
      </c>
      <c r="H9153" s="38" t="n">
        <v>200</v>
      </c>
      <c r="I9153" s="40" t="n">
        <f>G9153*H9153*7</f>
        <v>420</v>
      </c>
      <c r="J9153" s="13" t="s">
        <v>126</v>
      </c>
      <c r="K9153" s="15" t="n">
        <v>2886</v>
      </c>
      <c r="L9153" s="15" t="n">
        <v>80</v>
      </c>
      <c r="M9153" s="15" t="n">
        <v>4</v>
      </c>
      <c r="N9153" s="12" t="n">
        <v>0.014</v>
      </c>
      <c r="O9153" s="12" t="n">
        <v>0.288</v>
      </c>
      <c r="P9153" s="12" t="n">
        <v>1.15</v>
      </c>
      <c r="Q9153" s="23" t="n">
        <f>M9155/H9153</f>
        <v>0.875</v>
      </c>
    </row>
    <row r="9154" ht="22.5" customHeight="1">
      <c r="A9154" s="32"/>
      <c r="B9154" s="20"/>
      <c r="C9154" s="20"/>
      <c r="D9154" s="20"/>
      <c r="E9154" s="45"/>
      <c r="F9154" s="34"/>
      <c r="G9154" s="34"/>
      <c r="H9154" s="34"/>
      <c r="I9154" s="34"/>
      <c r="J9154" s="13" t="s">
        <v>127</v>
      </c>
      <c r="K9154" s="15" t="n">
        <v>26469</v>
      </c>
      <c r="L9154" s="15" t="n">
        <v>1697</v>
      </c>
      <c r="M9154" s="16" t="n">
        <v>62</v>
      </c>
      <c r="N9154" s="12" t="n">
        <v>0.011</v>
      </c>
      <c r="O9154" s="12" t="n">
        <v>0.292</v>
      </c>
      <c r="P9154" s="12" t="n">
        <v>18.1</v>
      </c>
      <c r="Q9154" s="26"/>
    </row>
    <row r="9155" ht="22.5" customHeight="1">
      <c r="A9155" s="32"/>
      <c r="B9155" s="20"/>
      <c r="C9155" s="20"/>
      <c r="D9155" s="20"/>
      <c r="E9155" s="46"/>
      <c r="F9155" s="30"/>
      <c r="G9155" s="30"/>
      <c r="H9155" s="30"/>
      <c r="I9155" s="30"/>
      <c r="J9155" s="13" t="s">
        <v>128</v>
      </c>
      <c r="K9155" s="15" t="n">
        <v>57393</v>
      </c>
      <c r="L9155" s="15" t="n">
        <v>4513</v>
      </c>
      <c r="M9155" s="16" t="n">
        <v>175</v>
      </c>
      <c r="N9155" s="12" t="n">
        <v>0.011</v>
      </c>
      <c r="O9155" s="12" t="n">
        <v>0.292</v>
      </c>
      <c r="P9155" s="12" t="n">
        <v>51.11</v>
      </c>
      <c r="Q9155" s="26"/>
    </row>
    <row r="9156" ht="22.5" customHeight="1">
      <c r="A9156" s="32"/>
      <c r="B9156" s="20"/>
      <c r="C9156" s="13" t="n">
        <v>10842514</v>
      </c>
      <c r="D9156" s="13" t="s">
        <v>41</v>
      </c>
      <c r="E9156" s="70" t="s">
        <v>14</v>
      </c>
      <c r="F9156" s="38" t="s">
        <v>26</v>
      </c>
      <c r="G9156" s="40" t="n">
        <v>0.15</v>
      </c>
      <c r="H9156" s="38" t="n">
        <v>100</v>
      </c>
      <c r="I9156" s="40" t="n">
        <f>G9156*H9156*7</f>
        <v>105</v>
      </c>
      <c r="J9156" s="13" t="s">
        <v>126</v>
      </c>
      <c r="K9156" s="15" t="n">
        <v>15</v>
      </c>
      <c r="L9156" s="15" t="n">
        <v>6</v>
      </c>
      <c r="M9156" s="15" t="n">
        <v>0</v>
      </c>
      <c r="N9156" s="12" t="n">
        <v>0</v>
      </c>
      <c r="O9156" s="12" t="n">
        <v>0</v>
      </c>
      <c r="P9156" s="12" t="n">
        <v>0.02</v>
      </c>
      <c r="Q9156" s="23" t="n">
        <f>M9158/H9156</f>
        <v>0</v>
      </c>
    </row>
    <row r="9157" ht="22.5" customHeight="1">
      <c r="A9157" s="32"/>
      <c r="B9157" s="20"/>
      <c r="C9157" s="20"/>
      <c r="D9157" s="20"/>
      <c r="E9157" s="45"/>
      <c r="F9157" s="34"/>
      <c r="G9157" s="34"/>
      <c r="H9157" s="34"/>
      <c r="I9157" s="34"/>
      <c r="J9157" s="13" t="s">
        <v>127</v>
      </c>
      <c r="K9157" s="15" t="n">
        <v>225</v>
      </c>
      <c r="L9157" s="15" t="n">
        <v>14</v>
      </c>
      <c r="M9157" s="15" t="n">
        <v>0</v>
      </c>
      <c r="N9157" s="12" t="n">
        <v>0</v>
      </c>
      <c r="O9157" s="12" t="n">
        <v>0</v>
      </c>
      <c r="P9157" s="12" t="n">
        <v>0.06</v>
      </c>
      <c r="Q9157" s="26"/>
    </row>
    <row r="9158" ht="22.5" customHeight="1">
      <c r="A9158" s="32"/>
      <c r="B9158" s="20"/>
      <c r="C9158" s="20"/>
      <c r="D9158" s="20"/>
      <c r="E9158" s="46"/>
      <c r="F9158" s="30"/>
      <c r="G9158" s="30"/>
      <c r="H9158" s="30"/>
      <c r="I9158" s="30"/>
      <c r="J9158" s="13" t="s">
        <v>128</v>
      </c>
      <c r="K9158" s="15" t="n">
        <v>413</v>
      </c>
      <c r="L9158" s="15" t="n">
        <v>15</v>
      </c>
      <c r="M9158" s="15" t="n">
        <v>0</v>
      </c>
      <c r="N9158" s="12" t="n">
        <v>0</v>
      </c>
      <c r="O9158" s="12" t="n">
        <v>0</v>
      </c>
      <c r="P9158" s="12" t="n">
        <v>0.06</v>
      </c>
      <c r="Q9158" s="26"/>
    </row>
    <row r="9159" ht="22.5" customHeight="1">
      <c r="A9159" s="32"/>
      <c r="B9159" s="20"/>
      <c r="C9159" s="13" t="n">
        <v>10815258</v>
      </c>
      <c r="D9159" s="13" t="s">
        <v>41</v>
      </c>
      <c r="E9159" s="70" t="s">
        <v>14</v>
      </c>
      <c r="F9159" s="38" t="s">
        <v>15</v>
      </c>
      <c r="G9159" s="40" t="n">
        <v>0.15</v>
      </c>
      <c r="H9159" s="38" t="n">
        <v>100</v>
      </c>
      <c r="I9159" s="40" t="n">
        <f>G9159*H9159*7</f>
        <v>105</v>
      </c>
      <c r="J9159" s="13" t="s">
        <v>126</v>
      </c>
      <c r="K9159" s="15" t="n">
        <v>39</v>
      </c>
      <c r="L9159" s="15" t="n">
        <v>0</v>
      </c>
      <c r="M9159" s="15" t="n">
        <v>0</v>
      </c>
      <c r="N9159" s="12" t="n">
        <v>0</v>
      </c>
      <c r="O9159" s="12" t="n">
        <v>0</v>
      </c>
      <c r="P9159" s="12" t="n">
        <v>0</v>
      </c>
      <c r="Q9159" s="23" t="n">
        <f>M9161/H9159</f>
        <v>0.09</v>
      </c>
    </row>
    <row r="9160" ht="22.5" customHeight="1">
      <c r="A9160" s="32"/>
      <c r="B9160" s="20"/>
      <c r="C9160" s="20"/>
      <c r="D9160" s="20"/>
      <c r="E9160" s="45"/>
      <c r="F9160" s="34"/>
      <c r="G9160" s="34"/>
      <c r="H9160" s="34"/>
      <c r="I9160" s="34"/>
      <c r="J9160" s="13" t="s">
        <v>127</v>
      </c>
      <c r="K9160" s="15" t="n">
        <v>3282</v>
      </c>
      <c r="L9160" s="15" t="n">
        <v>28</v>
      </c>
      <c r="M9160" s="15" t="n">
        <v>1</v>
      </c>
      <c r="N9160" s="12" t="n">
        <v>0.007</v>
      </c>
      <c r="O9160" s="12" t="n">
        <v>0.203</v>
      </c>
      <c r="P9160" s="12" t="n">
        <v>0.203</v>
      </c>
      <c r="Q9160" s="26"/>
    </row>
    <row r="9161" ht="22.5" customHeight="1">
      <c r="A9161" s="32"/>
      <c r="B9161" s="20"/>
      <c r="C9161" s="20"/>
      <c r="D9161" s="20"/>
      <c r="E9161" s="46"/>
      <c r="F9161" s="30"/>
      <c r="G9161" s="30"/>
      <c r="H9161" s="30"/>
      <c r="I9161" s="30"/>
      <c r="J9161" s="13" t="s">
        <v>128</v>
      </c>
      <c r="K9161" s="15" t="n">
        <v>7154</v>
      </c>
      <c r="L9161" s="15" t="n">
        <v>63</v>
      </c>
      <c r="M9161" s="15" t="n">
        <v>9</v>
      </c>
      <c r="N9161" s="12" t="n">
        <v>0.029</v>
      </c>
      <c r="O9161" s="12" t="n">
        <v>0.203</v>
      </c>
      <c r="P9161" s="12" t="n">
        <v>1.827</v>
      </c>
      <c r="Q9161" s="26"/>
    </row>
    <row r="9162" ht="22.5" customHeight="1">
      <c r="A9162" s="32"/>
      <c r="B9162" s="20"/>
      <c r="C9162" s="13" t="n">
        <v>91535229</v>
      </c>
      <c r="D9162" s="13" t="s">
        <v>31</v>
      </c>
      <c r="E9162" s="70" t="s">
        <v>36</v>
      </c>
      <c r="F9162" s="38" t="s">
        <v>15</v>
      </c>
      <c r="G9162" s="40" t="n">
        <v>0.02</v>
      </c>
      <c r="H9162" s="38" t="n">
        <v>500</v>
      </c>
      <c r="I9162" s="40" t="n">
        <f>G9162*H9162*7</f>
        <v>70</v>
      </c>
      <c r="J9162" s="13" t="s">
        <v>126</v>
      </c>
      <c r="K9162" s="15" t="n">
        <v>61</v>
      </c>
      <c r="L9162" s="15" t="n">
        <v>6</v>
      </c>
      <c r="M9162" s="15" t="n">
        <v>0</v>
      </c>
      <c r="N9162" s="12" t="n">
        <v>0</v>
      </c>
      <c r="O9162" s="12" t="n">
        <v>0</v>
      </c>
      <c r="P9162" s="12" t="n">
        <v>0</v>
      </c>
      <c r="Q9162" s="23" t="n">
        <f>M9164/H9162</f>
        <v>0.008</v>
      </c>
    </row>
    <row r="9163" ht="22.5" customHeight="1">
      <c r="A9163" s="32"/>
      <c r="B9163" s="20"/>
      <c r="C9163" s="20"/>
      <c r="D9163" s="20"/>
      <c r="E9163" s="45"/>
      <c r="F9163" s="34"/>
      <c r="G9163" s="34"/>
      <c r="H9163" s="34"/>
      <c r="I9163" s="34"/>
      <c r="J9163" s="13" t="s">
        <v>127</v>
      </c>
      <c r="K9163" s="15" t="n">
        <v>1048</v>
      </c>
      <c r="L9163" s="15" t="n">
        <v>194</v>
      </c>
      <c r="M9163" s="15" t="n">
        <v>4</v>
      </c>
      <c r="N9163" s="12" t="n">
        <v>0.001</v>
      </c>
      <c r="O9163" s="12" t="n">
        <v>0.03</v>
      </c>
      <c r="P9163" s="12" t="n">
        <v>0.12</v>
      </c>
      <c r="Q9163" s="26"/>
    </row>
    <row r="9164" ht="22.5" customHeight="1">
      <c r="A9164" s="32"/>
      <c r="B9164" s="20"/>
      <c r="C9164" s="20"/>
      <c r="D9164" s="20"/>
      <c r="E9164" s="46"/>
      <c r="F9164" s="30"/>
      <c r="G9164" s="30"/>
      <c r="H9164" s="30"/>
      <c r="I9164" s="30"/>
      <c r="J9164" s="13" t="s">
        <v>128</v>
      </c>
      <c r="K9164" s="15" t="n">
        <v>1639</v>
      </c>
      <c r="L9164" s="15" t="n">
        <v>318</v>
      </c>
      <c r="M9164" s="15" t="n">
        <v>4</v>
      </c>
      <c r="N9164" s="12" t="n">
        <v>0.001</v>
      </c>
      <c r="O9164" s="12" t="n">
        <v>0.03</v>
      </c>
      <c r="P9164" s="12" t="n">
        <v>0.12</v>
      </c>
      <c r="Q9164" s="26"/>
    </row>
    <row r="9165" ht="22.5" customHeight="1">
      <c r="A9165" s="32"/>
      <c r="B9165" s="20"/>
      <c r="C9165" s="13" t="n">
        <v>91535331</v>
      </c>
      <c r="D9165" s="13" t="s">
        <v>31</v>
      </c>
      <c r="E9165" s="70" t="s">
        <v>42</v>
      </c>
      <c r="F9165" s="38" t="s">
        <v>15</v>
      </c>
      <c r="G9165" s="40" t="n">
        <v>0.02</v>
      </c>
      <c r="H9165" s="38" t="n">
        <v>750</v>
      </c>
      <c r="I9165" s="40" t="n">
        <f>G9165*H9165*7</f>
        <v>105</v>
      </c>
      <c r="J9165" s="13" t="s">
        <v>126</v>
      </c>
      <c r="K9165" s="15" t="n">
        <v>34</v>
      </c>
      <c r="L9165" s="15" t="n">
        <v>17</v>
      </c>
      <c r="M9165" s="15" t="n">
        <v>0</v>
      </c>
      <c r="N9165" s="12" t="n">
        <v>0</v>
      </c>
      <c r="O9165" s="12" t="n">
        <v>0</v>
      </c>
      <c r="P9165" s="12" t="n">
        <v>0</v>
      </c>
      <c r="Q9165" s="23" t="n">
        <f>M9167/H9165</f>
        <v>0.0106666666666667</v>
      </c>
    </row>
    <row r="9166" ht="22.5" customHeight="1">
      <c r="A9166" s="32"/>
      <c r="B9166" s="20"/>
      <c r="C9166" s="20"/>
      <c r="D9166" s="20"/>
      <c r="E9166" s="45"/>
      <c r="F9166" s="34"/>
      <c r="G9166" s="34"/>
      <c r="H9166" s="34"/>
      <c r="I9166" s="34"/>
      <c r="J9166" s="13" t="s">
        <v>127</v>
      </c>
      <c r="K9166" s="15" t="n">
        <v>740</v>
      </c>
      <c r="L9166" s="15" t="n">
        <v>288</v>
      </c>
      <c r="M9166" s="15" t="n">
        <v>4</v>
      </c>
      <c r="N9166" s="12" t="n">
        <v>0</v>
      </c>
      <c r="O9166" s="12" t="n">
        <v>0.03</v>
      </c>
      <c r="P9166" s="12" t="n">
        <v>0.12</v>
      </c>
      <c r="Q9166" s="26"/>
    </row>
    <row r="9167" ht="22.5" customHeight="1">
      <c r="A9167" s="32"/>
      <c r="B9167" s="20"/>
      <c r="C9167" s="20"/>
      <c r="D9167" s="20"/>
      <c r="E9167" s="46"/>
      <c r="F9167" s="30"/>
      <c r="G9167" s="30"/>
      <c r="H9167" s="30"/>
      <c r="I9167" s="30"/>
      <c r="J9167" s="13" t="s">
        <v>128</v>
      </c>
      <c r="K9167" s="15" t="n">
        <v>1598</v>
      </c>
      <c r="L9167" s="15" t="n">
        <v>589</v>
      </c>
      <c r="M9167" s="16" t="n">
        <v>8</v>
      </c>
      <c r="N9167" s="12" t="n">
        <v>0</v>
      </c>
      <c r="O9167" s="12" t="n">
        <v>0.03</v>
      </c>
      <c r="P9167" s="12" t="n">
        <v>0.24</v>
      </c>
      <c r="Q9167" s="26"/>
    </row>
    <row r="9168" ht="22.5" customHeight="1">
      <c r="A9168" s="32"/>
      <c r="B9168" s="20"/>
      <c r="C9168" s="13" t="n">
        <v>11324493</v>
      </c>
      <c r="D9168" s="13" t="s">
        <v>31</v>
      </c>
      <c r="E9168" s="70" t="s">
        <v>17</v>
      </c>
      <c r="F9168" s="38" t="s">
        <v>15</v>
      </c>
      <c r="G9168" s="40" t="n">
        <v>0.28</v>
      </c>
      <c r="H9168" s="38" t="n">
        <v>100</v>
      </c>
      <c r="I9168" s="40" t="n">
        <f>G9168*H9168*7</f>
        <v>196</v>
      </c>
      <c r="J9168" s="13" t="s">
        <v>126</v>
      </c>
      <c r="K9168" s="15" t="n">
        <v>10</v>
      </c>
      <c r="L9168" s="15" t="n">
        <v>1</v>
      </c>
      <c r="M9168" s="15" t="n">
        <v>0</v>
      </c>
      <c r="N9168" s="12" t="n">
        <v>0</v>
      </c>
      <c r="O9168" s="12" t="n">
        <v>0</v>
      </c>
      <c r="P9168" s="12" t="n">
        <v>0</v>
      </c>
      <c r="Q9168" s="23" t="n">
        <f>M9170/H9168</f>
        <v>0.04</v>
      </c>
    </row>
    <row r="9169" ht="22.5" customHeight="1">
      <c r="A9169" s="32"/>
      <c r="B9169" s="20"/>
      <c r="C9169" s="20"/>
      <c r="D9169" s="20"/>
      <c r="E9169" s="45"/>
      <c r="F9169" s="34"/>
      <c r="G9169" s="34"/>
      <c r="H9169" s="34"/>
      <c r="I9169" s="34"/>
      <c r="J9169" s="13" t="s">
        <v>127</v>
      </c>
      <c r="K9169" s="15" t="n">
        <v>131</v>
      </c>
      <c r="L9169" s="15" t="n">
        <v>38</v>
      </c>
      <c r="M9169" s="15" t="n">
        <v>2</v>
      </c>
      <c r="N9169" s="12" t="n">
        <v>0.015</v>
      </c>
      <c r="O9169" s="12" t="n">
        <v>0.28</v>
      </c>
      <c r="P9169" s="12" t="n">
        <v>0.56</v>
      </c>
      <c r="Q9169" s="26"/>
    </row>
    <row r="9170" ht="22.5" customHeight="1">
      <c r="A9170" s="32"/>
      <c r="B9170" s="20"/>
      <c r="C9170" s="20"/>
      <c r="D9170" s="20"/>
      <c r="E9170" s="46"/>
      <c r="F9170" s="30"/>
      <c r="G9170" s="30"/>
      <c r="H9170" s="30"/>
      <c r="I9170" s="30"/>
      <c r="J9170" s="13" t="s">
        <v>128</v>
      </c>
      <c r="K9170" s="15" t="n">
        <v>375</v>
      </c>
      <c r="L9170" s="15" t="n">
        <v>126</v>
      </c>
      <c r="M9170" s="15" t="n">
        <v>4</v>
      </c>
      <c r="N9170" s="12" t="n">
        <v>0.009</v>
      </c>
      <c r="O9170" s="12" t="n">
        <v>0.28</v>
      </c>
      <c r="P9170" s="12" t="n">
        <v>1.12</v>
      </c>
      <c r="Q9170" s="26"/>
    </row>
    <row r="9171" ht="22.5" customHeight="1">
      <c r="A9171" s="32"/>
      <c r="B9171" s="20"/>
      <c r="C9171" s="13" t="n">
        <v>10298628</v>
      </c>
      <c r="D9171" s="13" t="s">
        <v>43</v>
      </c>
      <c r="E9171" s="70" t="s">
        <v>14</v>
      </c>
      <c r="F9171" s="38" t="s">
        <v>26</v>
      </c>
      <c r="G9171" s="40" t="n">
        <v>0.15</v>
      </c>
      <c r="H9171" s="38" t="n">
        <v>300</v>
      </c>
      <c r="I9171" s="40" t="n">
        <f>G9171*H9171*7</f>
        <v>315</v>
      </c>
      <c r="J9171" s="13" t="s">
        <v>126</v>
      </c>
      <c r="K9171" s="15" t="n">
        <v>26</v>
      </c>
      <c r="L9171" s="15" t="n">
        <v>1</v>
      </c>
      <c r="M9171" s="15" t="n">
        <v>0</v>
      </c>
      <c r="N9171" s="12" t="n">
        <v>0</v>
      </c>
      <c r="O9171" s="12" t="n">
        <v>0</v>
      </c>
      <c r="P9171" s="12" t="n">
        <v>0.01</v>
      </c>
      <c r="Q9171" s="23" t="n">
        <f>M9173/H9171</f>
        <v>0.00333333333333333</v>
      </c>
    </row>
    <row r="9172" ht="22.5" customHeight="1">
      <c r="A9172" s="32"/>
      <c r="B9172" s="20"/>
      <c r="C9172" s="20"/>
      <c r="D9172" s="20"/>
      <c r="E9172" s="45"/>
      <c r="F9172" s="34"/>
      <c r="G9172" s="34"/>
      <c r="H9172" s="34"/>
      <c r="I9172" s="34"/>
      <c r="J9172" s="13" t="s">
        <v>127</v>
      </c>
      <c r="K9172" s="15" t="n">
        <v>767</v>
      </c>
      <c r="L9172" s="15" t="n">
        <v>5</v>
      </c>
      <c r="M9172" s="15" t="n">
        <v>0</v>
      </c>
      <c r="N9172" s="12" t="n">
        <v>0</v>
      </c>
      <c r="O9172" s="12" t="n">
        <v>0</v>
      </c>
      <c r="P9172" s="12" t="n">
        <v>0.07</v>
      </c>
      <c r="Q9172" s="26"/>
    </row>
    <row r="9173" ht="22.5" customHeight="1">
      <c r="A9173" s="32"/>
      <c r="B9173" s="20"/>
      <c r="C9173" s="20"/>
      <c r="D9173" s="20"/>
      <c r="E9173" s="46"/>
      <c r="F9173" s="30"/>
      <c r="G9173" s="30"/>
      <c r="H9173" s="30"/>
      <c r="I9173" s="30"/>
      <c r="J9173" s="13" t="s">
        <v>128</v>
      </c>
      <c r="K9173" s="15" t="n">
        <v>5371</v>
      </c>
      <c r="L9173" s="15" t="n">
        <v>38</v>
      </c>
      <c r="M9173" s="16" t="n">
        <v>1</v>
      </c>
      <c r="N9173" s="12" t="n">
        <v>0</v>
      </c>
      <c r="O9173" s="12" t="n">
        <v>0.57</v>
      </c>
      <c r="P9173" s="12" t="n">
        <v>0.57</v>
      </c>
      <c r="Q9173" s="26"/>
    </row>
    <row r="9174" ht="22.5" customHeight="1">
      <c r="A9174" s="32"/>
      <c r="B9174" s="20"/>
      <c r="C9174" s="13" t="n">
        <v>11655595</v>
      </c>
      <c r="D9174" s="13" t="s">
        <v>44</v>
      </c>
      <c r="E9174" s="70" t="s">
        <v>14</v>
      </c>
      <c r="F9174" s="38" t="s">
        <v>26</v>
      </c>
      <c r="G9174" s="40" t="n">
        <v>0.4</v>
      </c>
      <c r="H9174" s="38" t="n">
        <v>100</v>
      </c>
      <c r="I9174" s="40" t="n">
        <f>G9174*H9174*7</f>
        <v>280</v>
      </c>
      <c r="J9174" s="13" t="s">
        <v>126</v>
      </c>
      <c r="K9174" s="15" t="n">
        <v>15</v>
      </c>
      <c r="L9174" s="15" t="n">
        <v>1</v>
      </c>
      <c r="M9174" s="15" t="n">
        <v>0</v>
      </c>
      <c r="N9174" s="12" t="n">
        <v>0</v>
      </c>
      <c r="O9174" s="12" t="n">
        <v>0</v>
      </c>
      <c r="P9174" s="12" t="n">
        <v>0.02</v>
      </c>
      <c r="Q9174" s="23" t="n">
        <f>M9176/H9174</f>
        <v>0.01</v>
      </c>
    </row>
    <row r="9175" ht="22.5" customHeight="1">
      <c r="A9175" s="32"/>
      <c r="B9175" s="20"/>
      <c r="C9175" s="20"/>
      <c r="D9175" s="20"/>
      <c r="E9175" s="45"/>
      <c r="F9175" s="34"/>
      <c r="G9175" s="34"/>
      <c r="H9175" s="34"/>
      <c r="I9175" s="34"/>
      <c r="J9175" s="13" t="s">
        <v>127</v>
      </c>
      <c r="K9175" s="15" t="n">
        <v>103</v>
      </c>
      <c r="L9175" s="15" t="n">
        <v>4</v>
      </c>
      <c r="M9175" s="15" t="n">
        <v>0</v>
      </c>
      <c r="N9175" s="12" t="n">
        <v>0</v>
      </c>
      <c r="O9175" s="12" t="n">
        <v>0</v>
      </c>
      <c r="P9175" s="12" t="n">
        <v>0.04</v>
      </c>
      <c r="Q9175" s="26"/>
    </row>
    <row r="9176" ht="22.5" customHeight="1">
      <c r="A9176" s="32"/>
      <c r="B9176" s="20"/>
      <c r="C9176" s="20"/>
      <c r="D9176" s="20"/>
      <c r="E9176" s="46"/>
      <c r="F9176" s="30"/>
      <c r="G9176" s="30"/>
      <c r="H9176" s="30"/>
      <c r="I9176" s="30"/>
      <c r="J9176" s="13" t="s">
        <v>128</v>
      </c>
      <c r="K9176" s="15" t="n">
        <v>59907</v>
      </c>
      <c r="L9176" s="15" t="n">
        <v>891</v>
      </c>
      <c r="M9176" s="15" t="n">
        <v>1</v>
      </c>
      <c r="N9176" s="12" t="n">
        <v>0</v>
      </c>
      <c r="O9176" s="12" t="n">
        <v>0.65</v>
      </c>
      <c r="P9176" s="12" t="n">
        <v>0.65</v>
      </c>
      <c r="Q9176" s="26"/>
    </row>
    <row r="9177" ht="22.5" customHeight="1">
      <c r="A9177" s="32"/>
      <c r="B9177" s="20"/>
      <c r="C9177" s="13" t="n">
        <v>11655596</v>
      </c>
      <c r="D9177" s="13" t="s">
        <v>44</v>
      </c>
      <c r="E9177" s="70" t="s">
        <v>14</v>
      </c>
      <c r="F9177" s="38" t="s">
        <v>12</v>
      </c>
      <c r="G9177" s="40" t="n">
        <v>0.3</v>
      </c>
      <c r="H9177" s="38" t="n">
        <v>50</v>
      </c>
      <c r="I9177" s="40" t="n">
        <f>G9177*H9177*7</f>
        <v>105</v>
      </c>
      <c r="J9177" s="13" t="s">
        <v>126</v>
      </c>
      <c r="K9177" s="15" t="n">
        <v>9</v>
      </c>
      <c r="L9177" s="15" t="n">
        <v>0</v>
      </c>
      <c r="M9177" s="15" t="n">
        <v>0</v>
      </c>
      <c r="N9177" s="12" t="n">
        <v>0</v>
      </c>
      <c r="O9177" s="12" t="n">
        <v>0</v>
      </c>
      <c r="P9177" s="12" t="n">
        <v>0</v>
      </c>
      <c r="Q9177" s="23" t="n">
        <f>M9179/H9177</f>
        <v>0</v>
      </c>
    </row>
    <row r="9178" ht="22.5" customHeight="1">
      <c r="A9178" s="32"/>
      <c r="B9178" s="20"/>
      <c r="C9178" s="20"/>
      <c r="D9178" s="20"/>
      <c r="E9178" s="45"/>
      <c r="F9178" s="34"/>
      <c r="G9178" s="34"/>
      <c r="H9178" s="34"/>
      <c r="I9178" s="34"/>
      <c r="J9178" s="13" t="s">
        <v>127</v>
      </c>
      <c r="K9178" s="15" t="n">
        <v>188</v>
      </c>
      <c r="L9178" s="15" t="n">
        <v>0</v>
      </c>
      <c r="M9178" s="15" t="n">
        <v>0</v>
      </c>
      <c r="N9178" s="12" t="n">
        <v>0</v>
      </c>
      <c r="O9178" s="12" t="n">
        <v>0</v>
      </c>
      <c r="P9178" s="12" t="n">
        <v>0</v>
      </c>
      <c r="Q9178" s="26"/>
      <c r="R9178" s="4" t="s">
        <v>132</v>
      </c>
    </row>
    <row r="9179" ht="22.5" customHeight="1">
      <c r="A9179" s="32"/>
      <c r="B9179" s="20"/>
      <c r="C9179" s="20"/>
      <c r="D9179" s="20"/>
      <c r="E9179" s="46"/>
      <c r="F9179" s="30"/>
      <c r="G9179" s="30"/>
      <c r="H9179" s="30"/>
      <c r="I9179" s="30"/>
      <c r="J9179" s="13" t="s">
        <v>128</v>
      </c>
      <c r="K9179" s="15" t="n">
        <v>680</v>
      </c>
      <c r="L9179" s="15" t="n">
        <v>0</v>
      </c>
      <c r="M9179" s="15" t="n">
        <v>0</v>
      </c>
      <c r="N9179" s="12" t="n">
        <v>0</v>
      </c>
      <c r="O9179" s="12" t="n">
        <v>0</v>
      </c>
      <c r="P9179" s="12" t="n">
        <v>0</v>
      </c>
      <c r="Q9179" s="26"/>
    </row>
    <row r="9180" ht="22.5" customHeight="1">
      <c r="A9180" s="32"/>
      <c r="B9180" s="20"/>
      <c r="C9180" s="13" t="n">
        <v>11690183</v>
      </c>
      <c r="D9180" s="13" t="s">
        <v>38</v>
      </c>
      <c r="E9180" s="70" t="s">
        <v>14</v>
      </c>
      <c r="F9180" s="38" t="s">
        <v>15</v>
      </c>
      <c r="G9180" s="40" t="n">
        <v>0.1</v>
      </c>
      <c r="H9180" s="38" t="n">
        <v>100</v>
      </c>
      <c r="I9180" s="40" t="n">
        <f>G9180*H9180*7</f>
        <v>70</v>
      </c>
      <c r="J9180" s="13" t="s">
        <v>126</v>
      </c>
      <c r="K9180" s="15" t="n">
        <v>23</v>
      </c>
      <c r="L9180" s="15" t="n">
        <v>2</v>
      </c>
      <c r="M9180" s="15" t="n">
        <v>0</v>
      </c>
      <c r="N9180" s="12" t="n">
        <v>0</v>
      </c>
      <c r="O9180" s="12" t="n">
        <v>0</v>
      </c>
      <c r="P9180" s="12" t="n">
        <v>0</v>
      </c>
      <c r="Q9180" s="23" t="n">
        <f>M9182/H9180</f>
        <v>0.24</v>
      </c>
    </row>
    <row r="9181" ht="22.5" customHeight="1">
      <c r="A9181" s="32"/>
      <c r="B9181" s="20"/>
      <c r="C9181" s="20"/>
      <c r="D9181" s="20"/>
      <c r="E9181" s="45"/>
      <c r="F9181" s="34"/>
      <c r="G9181" s="34"/>
      <c r="H9181" s="34"/>
      <c r="I9181" s="34"/>
      <c r="J9181" s="13" t="s">
        <v>127</v>
      </c>
      <c r="K9181" s="15" t="n">
        <v>1549</v>
      </c>
      <c r="L9181" s="15" t="n">
        <v>433</v>
      </c>
      <c r="M9181" s="16" t="n">
        <v>11</v>
      </c>
      <c r="N9181" s="12" t="n">
        <v>0.003</v>
      </c>
      <c r="O9181" s="12" t="n">
        <v>0.1</v>
      </c>
      <c r="P9181" s="12" t="n">
        <v>1.1</v>
      </c>
      <c r="Q9181" s="26"/>
    </row>
    <row r="9182" ht="22.5" customHeight="1">
      <c r="A9182" s="32"/>
      <c r="B9182" s="20"/>
      <c r="C9182" s="20"/>
      <c r="D9182" s="20"/>
      <c r="E9182" s="46"/>
      <c r="F9182" s="30"/>
      <c r="G9182" s="30"/>
      <c r="H9182" s="30"/>
      <c r="I9182" s="30"/>
      <c r="J9182" s="13" t="s">
        <v>128</v>
      </c>
      <c r="K9182" s="15" t="n">
        <v>3857</v>
      </c>
      <c r="L9182" s="15" t="n">
        <v>777</v>
      </c>
      <c r="M9182" s="16" t="n">
        <v>24</v>
      </c>
      <c r="N9182" s="12" t="n">
        <v>0.004</v>
      </c>
      <c r="O9182" s="12" t="n">
        <v>0.138</v>
      </c>
      <c r="P9182" s="12" t="n">
        <v>3.3</v>
      </c>
      <c r="Q9182" s="26"/>
    </row>
    <row r="9183" ht="22.5" customHeight="1">
      <c r="A9183" s="32"/>
      <c r="B9183" s="20"/>
      <c r="C9183" s="13" t="n">
        <v>7953512</v>
      </c>
      <c r="D9183" s="13" t="s">
        <v>43</v>
      </c>
      <c r="E9183" s="70" t="s">
        <v>14</v>
      </c>
      <c r="F9183" s="38" t="s">
        <v>15</v>
      </c>
      <c r="G9183" s="40" t="n">
        <v>0.18</v>
      </c>
      <c r="H9183" s="38" t="n">
        <v>300</v>
      </c>
      <c r="I9183" s="40" t="n">
        <f>G9183*H9183*7</f>
        <v>378</v>
      </c>
      <c r="J9183" s="13" t="s">
        <v>126</v>
      </c>
      <c r="K9183" s="15" t="n">
        <v>2452</v>
      </c>
      <c r="L9183" s="15" t="n">
        <v>12</v>
      </c>
      <c r="M9183" s="15" t="n">
        <v>1</v>
      </c>
      <c r="N9183" s="12" t="n">
        <v>0.013</v>
      </c>
      <c r="O9183" s="12" t="n">
        <v>0.16</v>
      </c>
      <c r="P9183" s="12" t="n">
        <v>0.16</v>
      </c>
      <c r="Q9183" s="23" t="n">
        <f>M9185/H9183</f>
        <v>1</v>
      </c>
    </row>
    <row r="9184" ht="22.5" customHeight="1">
      <c r="A9184" s="32"/>
      <c r="B9184" s="20"/>
      <c r="C9184" s="20"/>
      <c r="D9184" s="20"/>
      <c r="E9184" s="45"/>
      <c r="F9184" s="34"/>
      <c r="G9184" s="34"/>
      <c r="H9184" s="34"/>
      <c r="I9184" s="34"/>
      <c r="J9184" s="13" t="s">
        <v>127</v>
      </c>
      <c r="K9184" s="15" t="n">
        <v>172298</v>
      </c>
      <c r="L9184" s="15" t="n">
        <v>1743</v>
      </c>
      <c r="M9184" s="16" t="n">
        <v>300</v>
      </c>
      <c r="N9184" s="12" t="n">
        <v>0.028</v>
      </c>
      <c r="O9184" s="12" t="n">
        <v>0.16</v>
      </c>
      <c r="P9184" s="12" t="n">
        <v>48</v>
      </c>
      <c r="Q9184" s="26"/>
    </row>
    <row r="9185" ht="22.5" customHeight="1">
      <c r="A9185" s="32"/>
      <c r="B9185" s="20"/>
      <c r="C9185" s="20"/>
      <c r="D9185" s="20"/>
      <c r="E9185" s="46"/>
      <c r="F9185" s="30"/>
      <c r="G9185" s="30"/>
      <c r="H9185" s="30"/>
      <c r="I9185" s="30"/>
      <c r="J9185" s="13" t="s">
        <v>128</v>
      </c>
      <c r="K9185" s="15" t="n">
        <v>192914</v>
      </c>
      <c r="L9185" s="15" t="n">
        <v>2245</v>
      </c>
      <c r="M9185" s="16" t="n">
        <v>300</v>
      </c>
      <c r="N9185" s="12" t="n">
        <v>0.021</v>
      </c>
      <c r="O9185" s="12" t="n">
        <v>0.16</v>
      </c>
      <c r="P9185" s="12" t="n">
        <v>48</v>
      </c>
      <c r="Q9185" s="26"/>
    </row>
    <row r="9186" ht="22.5" customHeight="1">
      <c r="A9186" s="32"/>
      <c r="B9186" s="20"/>
      <c r="C9186" s="13" t="n">
        <v>11763482</v>
      </c>
      <c r="D9186" s="13" t="s">
        <v>44</v>
      </c>
      <c r="E9186" s="70" t="s">
        <v>14</v>
      </c>
      <c r="F9186" s="38" t="s">
        <v>12</v>
      </c>
      <c r="G9186" s="40" t="n">
        <v>0.4</v>
      </c>
      <c r="H9186" s="38" t="n">
        <v>100</v>
      </c>
      <c r="I9186" s="40" t="n">
        <f>G9186*H9186*7</f>
        <v>280</v>
      </c>
      <c r="J9186" s="13" t="s">
        <v>126</v>
      </c>
      <c r="K9186" s="15" t="n">
        <v>19</v>
      </c>
      <c r="L9186" s="15" t="n">
        <v>1</v>
      </c>
      <c r="M9186" s="15" t="n">
        <v>0</v>
      </c>
      <c r="N9186" s="12" t="n">
        <v>0</v>
      </c>
      <c r="O9186" s="12" t="n">
        <v>0</v>
      </c>
      <c r="P9186" s="12" t="n">
        <v>0.0002</v>
      </c>
      <c r="Q9186" s="23" t="n">
        <f>M9188/H9186</f>
        <v>0</v>
      </c>
    </row>
    <row r="9187" ht="22.5" customHeight="1">
      <c r="A9187" s="32"/>
      <c r="B9187" s="20"/>
      <c r="C9187" s="20"/>
      <c r="D9187" s="20"/>
      <c r="E9187" s="45"/>
      <c r="F9187" s="34"/>
      <c r="G9187" s="34"/>
      <c r="H9187" s="34"/>
      <c r="I9187" s="34"/>
      <c r="J9187" s="13" t="s">
        <v>127</v>
      </c>
      <c r="K9187" s="15" t="n">
        <v>193</v>
      </c>
      <c r="L9187" s="15" t="n">
        <v>39</v>
      </c>
      <c r="M9187" s="15" t="n">
        <v>0</v>
      </c>
      <c r="N9187" s="12" t="n">
        <v>0.002</v>
      </c>
      <c r="O9187" s="12" t="n">
        <v>0</v>
      </c>
      <c r="P9187" s="12" t="n">
        <v>0.0817</v>
      </c>
      <c r="Q9187" s="26"/>
    </row>
    <row r="9188" ht="22.5" customHeight="1">
      <c r="A9188" s="32"/>
      <c r="B9188" s="20"/>
      <c r="C9188" s="20"/>
      <c r="D9188" s="20"/>
      <c r="E9188" s="46"/>
      <c r="F9188" s="30"/>
      <c r="G9188" s="30"/>
      <c r="H9188" s="30"/>
      <c r="I9188" s="30"/>
      <c r="J9188" s="13" t="s">
        <v>128</v>
      </c>
      <c r="K9188" s="15" t="n">
        <v>565</v>
      </c>
      <c r="L9188" s="15" t="n">
        <v>162</v>
      </c>
      <c r="M9188" s="16" t="n">
        <v>0</v>
      </c>
      <c r="N9188" s="12" t="n">
        <v>0.002</v>
      </c>
      <c r="O9188" s="12" t="n">
        <v>0</v>
      </c>
      <c r="P9188" s="12" t="n">
        <v>0.3211</v>
      </c>
      <c r="Q9188" s="26"/>
    </row>
    <row r="9189" ht="22.5" customHeight="1">
      <c r="A9189" s="32"/>
      <c r="B9189" s="76" t="s">
        <v>134</v>
      </c>
      <c r="C9189" s="13" t="n">
        <v>5464039</v>
      </c>
      <c r="D9189" s="13" t="s">
        <v>31</v>
      </c>
      <c r="E9189" s="14" t="s">
        <v>46</v>
      </c>
      <c r="F9189" s="13" t="s">
        <v>15</v>
      </c>
      <c r="G9189" s="21" t="n">
        <v>0.28</v>
      </c>
      <c r="H9189" s="13" t="n">
        <v>1500</v>
      </c>
      <c r="I9189" s="21" t="n">
        <f>G9189*H9189*7</f>
        <v>2940</v>
      </c>
      <c r="J9189" s="13" t="s">
        <v>126</v>
      </c>
      <c r="K9189" s="15" t="n">
        <v>13175</v>
      </c>
      <c r="L9189" s="15" t="n">
        <v>1454</v>
      </c>
      <c r="M9189" s="15" t="n">
        <v>43</v>
      </c>
      <c r="N9189" s="12" t="n">
        <v>0.009</v>
      </c>
      <c r="O9189" s="12" t="n">
        <v>0.295</v>
      </c>
      <c r="P9189" s="12" t="n">
        <v>12.7</v>
      </c>
      <c r="Q9189" s="23" t="n">
        <f>M9191/H9189</f>
        <v>0.882666666666667</v>
      </c>
    </row>
    <row r="9190" ht="22.5" customHeight="1">
      <c r="A9190" s="32"/>
      <c r="B9190" s="34"/>
      <c r="C9190" s="13"/>
      <c r="D9190" s="20"/>
      <c r="E9190" s="29"/>
      <c r="F9190" s="20"/>
      <c r="G9190" s="20"/>
      <c r="H9190" s="20"/>
      <c r="I9190" s="20"/>
      <c r="J9190" s="13" t="s">
        <v>127</v>
      </c>
      <c r="K9190" s="15" t="n">
        <v>193812</v>
      </c>
      <c r="L9190" s="15" t="n">
        <v>34955</v>
      </c>
      <c r="M9190" s="15" t="n">
        <v>603</v>
      </c>
      <c r="N9190" s="12" t="n">
        <v>0.005</v>
      </c>
      <c r="O9190" s="12" t="n">
        <v>0.295</v>
      </c>
      <c r="P9190" s="12" t="n">
        <v>177.67</v>
      </c>
      <c r="Q9190" s="26"/>
    </row>
    <row r="9191" ht="22.5" customHeight="1">
      <c r="A9191" s="32"/>
      <c r="B9191" s="34"/>
      <c r="C9191" s="13"/>
      <c r="D9191" s="20"/>
      <c r="E9191" s="29"/>
      <c r="F9191" s="20"/>
      <c r="G9191" s="20"/>
      <c r="H9191" s="20"/>
      <c r="I9191" s="20"/>
      <c r="J9191" s="13" t="s">
        <v>128</v>
      </c>
      <c r="K9191" s="15" t="n">
        <v>504038</v>
      </c>
      <c r="L9191" s="15" t="n">
        <v>88925</v>
      </c>
      <c r="M9191" s="15" t="n">
        <v>1324</v>
      </c>
      <c r="N9191" s="12" t="n">
        <v>0.004</v>
      </c>
      <c r="O9191" s="12" t="n">
        <v>0.295</v>
      </c>
      <c r="P9191" s="12" t="n">
        <v>390.415</v>
      </c>
      <c r="Q9191" s="26"/>
    </row>
    <row r="9192" ht="22.5" customHeight="1">
      <c r="A9192" s="32"/>
      <c r="B9192" s="34"/>
      <c r="C9192" s="13" t="n">
        <v>8057746</v>
      </c>
      <c r="D9192" s="13" t="s">
        <v>31</v>
      </c>
      <c r="E9192" s="14" t="s">
        <v>46</v>
      </c>
      <c r="F9192" s="13" t="s">
        <v>15</v>
      </c>
      <c r="G9192" s="21" t="n">
        <v>0.32</v>
      </c>
      <c r="H9192" s="13" t="n">
        <v>300</v>
      </c>
      <c r="I9192" s="21" t="n">
        <f>G9192*H9192*7</f>
        <v>672</v>
      </c>
      <c r="J9192" s="13" t="s">
        <v>126</v>
      </c>
      <c r="K9192" s="15" t="n">
        <v>0</v>
      </c>
      <c r="L9192" s="15" t="n">
        <v>0</v>
      </c>
      <c r="M9192" s="15" t="n">
        <v>0</v>
      </c>
      <c r="N9192" s="12" t="n">
        <v>0</v>
      </c>
      <c r="O9192" s="12" t="n">
        <v>0</v>
      </c>
      <c r="P9192" s="12" t="n">
        <v>0</v>
      </c>
      <c r="Q9192" s="23" t="n">
        <f>M9194/H9192</f>
        <v>0.00333333333333333</v>
      </c>
    </row>
    <row r="9193" ht="22.5" customHeight="1">
      <c r="A9193" s="32"/>
      <c r="B9193" s="34"/>
      <c r="C9193" s="13"/>
      <c r="D9193" s="20"/>
      <c r="E9193" s="29"/>
      <c r="F9193" s="20"/>
      <c r="G9193" s="20"/>
      <c r="H9193" s="20"/>
      <c r="I9193" s="20"/>
      <c r="J9193" s="13" t="s">
        <v>127</v>
      </c>
      <c r="K9193" s="15" t="n">
        <v>0</v>
      </c>
      <c r="L9193" s="15" t="n">
        <v>0</v>
      </c>
      <c r="M9193" s="15" t="n">
        <v>0</v>
      </c>
      <c r="N9193" s="12" t="n">
        <v>0</v>
      </c>
      <c r="O9193" s="12" t="n">
        <v>0</v>
      </c>
      <c r="P9193" s="12" t="n">
        <v>0</v>
      </c>
      <c r="Q9193" s="26"/>
    </row>
    <row r="9194" ht="22.5" customHeight="1">
      <c r="A9194" s="32"/>
      <c r="B9194" s="34"/>
      <c r="C9194" s="13"/>
      <c r="D9194" s="20"/>
      <c r="E9194" s="29"/>
      <c r="F9194" s="20"/>
      <c r="G9194" s="20"/>
      <c r="H9194" s="20"/>
      <c r="I9194" s="20"/>
      <c r="J9194" s="13" t="s">
        <v>128</v>
      </c>
      <c r="K9194" s="15" t="n">
        <v>557</v>
      </c>
      <c r="L9194" s="15" t="n">
        <v>125</v>
      </c>
      <c r="M9194" s="15" t="n">
        <v>1</v>
      </c>
      <c r="N9194" s="12" t="n">
        <v>0.002</v>
      </c>
      <c r="O9194" s="12" t="n">
        <v>0.28</v>
      </c>
      <c r="P9194" s="12" t="n">
        <v>0.28</v>
      </c>
      <c r="Q9194" s="26"/>
    </row>
    <row r="9195" ht="22.5" customHeight="1">
      <c r="A9195" s="32"/>
      <c r="B9195" s="34"/>
      <c r="C9195" s="13" t="n">
        <v>91399821</v>
      </c>
      <c r="D9195" s="13" t="s">
        <v>40</v>
      </c>
      <c r="E9195" s="14" t="s">
        <v>14</v>
      </c>
      <c r="F9195" s="13" t="s">
        <v>26</v>
      </c>
      <c r="G9195" s="21" t="n">
        <v>0.1</v>
      </c>
      <c r="H9195" s="13" t="n">
        <v>500</v>
      </c>
      <c r="I9195" s="21" t="n">
        <f>G9195*H9195*7</f>
        <v>350</v>
      </c>
      <c r="J9195" s="13" t="s">
        <v>126</v>
      </c>
      <c r="K9195" s="15" t="s">
        <v>223</v>
      </c>
      <c r="L9195" s="15"/>
      <c r="M9195" s="15"/>
      <c r="N9195" s="12"/>
      <c r="O9195" s="12"/>
      <c r="P9195" s="12"/>
      <c r="Q9195" s="23" t="n">
        <f>M9197/H9195</f>
        <v>0.798</v>
      </c>
    </row>
    <row r="9196" ht="22.5" customHeight="1">
      <c r="A9196" s="32"/>
      <c r="B9196" s="34"/>
      <c r="C9196" s="13"/>
      <c r="D9196" s="20"/>
      <c r="E9196" s="29"/>
      <c r="F9196" s="20"/>
      <c r="G9196" s="20"/>
      <c r="H9196" s="20"/>
      <c r="I9196" s="20"/>
      <c r="J9196" s="13" t="s">
        <v>127</v>
      </c>
      <c r="K9196" s="15" t="n">
        <v>11237</v>
      </c>
      <c r="L9196" s="15" t="n">
        <v>4303</v>
      </c>
      <c r="M9196" s="15" t="n">
        <v>220</v>
      </c>
      <c r="N9196" s="12" t="n">
        <v>0.01</v>
      </c>
      <c r="O9196" s="12" t="n">
        <v>0.01</v>
      </c>
      <c r="P9196" s="12" t="n">
        <v>23.07</v>
      </c>
      <c r="Q9196" s="26"/>
    </row>
    <row r="9197" ht="22.5" customHeight="1">
      <c r="A9197" s="32"/>
      <c r="B9197" s="34"/>
      <c r="C9197" s="13"/>
      <c r="D9197" s="20"/>
      <c r="E9197" s="29"/>
      <c r="F9197" s="20"/>
      <c r="G9197" s="20"/>
      <c r="H9197" s="20"/>
      <c r="I9197" s="20"/>
      <c r="J9197" s="13" t="s">
        <v>128</v>
      </c>
      <c r="K9197" s="15" t="n">
        <v>17846</v>
      </c>
      <c r="L9197" s="15" t="n">
        <v>6180</v>
      </c>
      <c r="M9197" s="15" t="n">
        <v>399</v>
      </c>
      <c r="N9197" s="12" t="n">
        <v>0.01</v>
      </c>
      <c r="O9197" s="12" t="n">
        <v>0.08</v>
      </c>
      <c r="P9197" s="12" t="n">
        <v>32.76</v>
      </c>
      <c r="Q9197" s="26"/>
    </row>
    <row r="9198" ht="22.5" customHeight="1">
      <c r="A9198" s="32"/>
      <c r="B9198" s="34"/>
      <c r="C9198" s="13" t="n">
        <v>8670368</v>
      </c>
      <c r="D9198" s="13" t="s">
        <v>16</v>
      </c>
      <c r="E9198" s="14" t="s">
        <v>11</v>
      </c>
      <c r="F9198" s="13" t="s">
        <v>30</v>
      </c>
      <c r="G9198" s="21" t="n">
        <v>0.12</v>
      </c>
      <c r="H9198" s="13" t="n">
        <v>100</v>
      </c>
      <c r="I9198" s="21" t="n">
        <f>G9198*H9198*7</f>
        <v>84</v>
      </c>
      <c r="J9198" s="13" t="s">
        <v>126</v>
      </c>
      <c r="K9198" s="15" t="n">
        <v>691</v>
      </c>
      <c r="L9198" s="36" t="n">
        <v>70</v>
      </c>
      <c r="M9198" s="15" t="n">
        <v>2</v>
      </c>
      <c r="N9198" s="12" t="n">
        <v>0</v>
      </c>
      <c r="O9198" s="12" t="n">
        <v>0.11</v>
      </c>
      <c r="P9198" s="12" t="n">
        <v>0.21</v>
      </c>
      <c r="Q9198" s="23" t="n">
        <f>M9200/H9198</f>
        <v>0.08</v>
      </c>
    </row>
    <row r="9199" ht="22.5" customHeight="1">
      <c r="A9199" s="32"/>
      <c r="B9199" s="34"/>
      <c r="C9199" s="13"/>
      <c r="D9199" s="20"/>
      <c r="E9199" s="29"/>
      <c r="F9199" s="20"/>
      <c r="G9199" s="20"/>
      <c r="H9199" s="20"/>
      <c r="I9199" s="20"/>
      <c r="J9199" s="13" t="s">
        <v>127</v>
      </c>
      <c r="K9199" s="15" t="n">
        <v>742</v>
      </c>
      <c r="L9199" s="15" t="n">
        <v>78</v>
      </c>
      <c r="M9199" s="15" t="n">
        <v>2</v>
      </c>
      <c r="N9199" s="12" t="n">
        <v>0</v>
      </c>
      <c r="O9199" s="12" t="n">
        <v>0.11</v>
      </c>
      <c r="P9199" s="12" t="n">
        <v>0.22</v>
      </c>
      <c r="Q9199" s="26"/>
    </row>
    <row r="9200" ht="22.5" customHeight="1">
      <c r="A9200" s="32"/>
      <c r="B9200" s="34"/>
      <c r="C9200" s="13"/>
      <c r="D9200" s="20"/>
      <c r="E9200" s="29"/>
      <c r="F9200" s="20"/>
      <c r="G9200" s="20"/>
      <c r="H9200" s="20"/>
      <c r="I9200" s="20"/>
      <c r="J9200" s="13" t="s">
        <v>128</v>
      </c>
      <c r="K9200" s="15" t="n">
        <v>5221</v>
      </c>
      <c r="L9200" s="15" t="n">
        <v>555</v>
      </c>
      <c r="M9200" s="15" t="n">
        <v>8</v>
      </c>
      <c r="N9200" s="12" t="n">
        <v>0</v>
      </c>
      <c r="O9200" s="12" t="n">
        <v>0.29</v>
      </c>
      <c r="P9200" s="12" t="n">
        <v>2.31</v>
      </c>
      <c r="Q9200" s="26"/>
    </row>
    <row r="9201" ht="22.5" customHeight="1">
      <c r="A9201" s="32"/>
      <c r="B9201" s="34"/>
      <c r="C9201" s="13" t="n">
        <v>10514860</v>
      </c>
      <c r="D9201" s="13" t="s">
        <v>44</v>
      </c>
      <c r="E9201" s="14" t="s">
        <v>14</v>
      </c>
      <c r="F9201" s="13" t="s">
        <v>15</v>
      </c>
      <c r="G9201" s="21" t="n">
        <v>0.7</v>
      </c>
      <c r="H9201" s="13" t="n">
        <v>200</v>
      </c>
      <c r="I9201" s="21" t="n">
        <f>G9201*H9201*7</f>
        <v>980</v>
      </c>
      <c r="J9201" s="13" t="s">
        <v>126</v>
      </c>
      <c r="K9201" s="15" t="n">
        <v>500</v>
      </c>
      <c r="L9201" s="15" t="n">
        <v>125</v>
      </c>
      <c r="M9201" s="15" t="n">
        <v>0</v>
      </c>
      <c r="N9201" s="12" t="n">
        <v>0</v>
      </c>
      <c r="O9201" s="12" t="n">
        <v>0</v>
      </c>
      <c r="P9201" s="12" t="n">
        <v>0</v>
      </c>
      <c r="Q9201" s="23" t="n">
        <f>M9203/H9201</f>
        <v>0.96</v>
      </c>
    </row>
    <row r="9202" ht="22.5" customHeight="1">
      <c r="A9202" s="32"/>
      <c r="B9202" s="34"/>
      <c r="C9202" s="13"/>
      <c r="D9202" s="20"/>
      <c r="E9202" s="29"/>
      <c r="F9202" s="20"/>
      <c r="G9202" s="20"/>
      <c r="H9202" s="20"/>
      <c r="I9202" s="20"/>
      <c r="J9202" s="13" t="s">
        <v>127</v>
      </c>
      <c r="K9202" s="15" t="n">
        <v>34205</v>
      </c>
      <c r="L9202" s="15" t="n">
        <v>12062</v>
      </c>
      <c r="M9202" s="15" t="n">
        <v>72</v>
      </c>
      <c r="N9202" s="12" t="n">
        <v>0.004</v>
      </c>
      <c r="O9202" s="12" t="n">
        <v>0.7</v>
      </c>
      <c r="P9202" s="12" t="n">
        <v>50.4</v>
      </c>
      <c r="Q9202" s="26"/>
    </row>
    <row r="9203" ht="22.5" customHeight="1">
      <c r="A9203" s="32"/>
      <c r="B9203" s="34"/>
      <c r="C9203" s="13"/>
      <c r="D9203" s="20"/>
      <c r="E9203" s="29"/>
      <c r="F9203" s="20"/>
      <c r="G9203" s="20"/>
      <c r="H9203" s="20"/>
      <c r="I9203" s="20"/>
      <c r="J9203" s="13" t="s">
        <v>128</v>
      </c>
      <c r="K9203" s="15" t="n">
        <v>106344</v>
      </c>
      <c r="L9203" s="15" t="n">
        <v>35427</v>
      </c>
      <c r="M9203" s="15" t="n">
        <v>192</v>
      </c>
      <c r="N9203" s="12" t="n">
        <v>0.004</v>
      </c>
      <c r="O9203" s="12" t="n">
        <v>0.7</v>
      </c>
      <c r="P9203" s="12" t="n">
        <v>134.4</v>
      </c>
      <c r="Q9203" s="26"/>
    </row>
    <row r="9204" ht="22.5" customHeight="1">
      <c r="A9204" s="32"/>
      <c r="B9204" s="34"/>
      <c r="C9204" s="13" t="n">
        <v>91532857</v>
      </c>
      <c r="D9204" s="13" t="s">
        <v>47</v>
      </c>
      <c r="E9204" s="14" t="s">
        <v>14</v>
      </c>
      <c r="F9204" s="13" t="s">
        <v>12</v>
      </c>
      <c r="G9204" s="21" t="n">
        <v>0.23</v>
      </c>
      <c r="H9204" s="13" t="n">
        <v>100</v>
      </c>
      <c r="I9204" s="21" t="n">
        <f>G9204*H9204*7</f>
        <v>161</v>
      </c>
      <c r="J9204" s="13" t="s">
        <v>126</v>
      </c>
      <c r="K9204" s="15" t="n">
        <v>307</v>
      </c>
      <c r="L9204" s="15" t="n">
        <v>23</v>
      </c>
      <c r="M9204" s="15" t="n">
        <v>0</v>
      </c>
      <c r="N9204" s="12" t="n">
        <v>0.006</v>
      </c>
      <c r="O9204" s="12" t="n">
        <v>0</v>
      </c>
      <c r="P9204" s="12" t="n">
        <v>0.1444</v>
      </c>
      <c r="Q9204" s="23" t="n">
        <f>M9206/H9204</f>
        <v>0.51</v>
      </c>
    </row>
    <row r="9205" ht="22.5" customHeight="1">
      <c r="A9205" s="32"/>
      <c r="B9205" s="34"/>
      <c r="C9205" s="13"/>
      <c r="D9205" s="20"/>
      <c r="E9205" s="29"/>
      <c r="F9205" s="20"/>
      <c r="G9205" s="20"/>
      <c r="H9205" s="20"/>
      <c r="I9205" s="20"/>
      <c r="J9205" s="13" t="s">
        <v>127</v>
      </c>
      <c r="K9205" s="15" t="n">
        <v>1532</v>
      </c>
      <c r="L9205" s="15" t="n">
        <v>183</v>
      </c>
      <c r="M9205" s="15" t="n">
        <v>11</v>
      </c>
      <c r="N9205" s="12" t="n">
        <v>0.009</v>
      </c>
      <c r="O9205" s="12" t="n">
        <v>0.157</v>
      </c>
      <c r="P9205" s="12" t="n">
        <v>1.73</v>
      </c>
      <c r="Q9205" s="26"/>
    </row>
    <row r="9206" ht="22.5" customHeight="1">
      <c r="A9206" s="32"/>
      <c r="B9206" s="34"/>
      <c r="C9206" s="13"/>
      <c r="D9206" s="20"/>
      <c r="E9206" s="29"/>
      <c r="F9206" s="20"/>
      <c r="G9206" s="20"/>
      <c r="H9206" s="20"/>
      <c r="I9206" s="20"/>
      <c r="J9206" s="13" t="s">
        <v>128</v>
      </c>
      <c r="K9206" s="15" t="n">
        <v>6045</v>
      </c>
      <c r="L9206" s="15" t="n">
        <v>771</v>
      </c>
      <c r="M9206" s="15" t="n">
        <v>51</v>
      </c>
      <c r="N9206" s="12" t="n">
        <v>0.011</v>
      </c>
      <c r="O9206" s="12" t="n">
        <v>0.161</v>
      </c>
      <c r="P9206" s="12" t="n">
        <v>8.2071</v>
      </c>
      <c r="Q9206" s="26"/>
    </row>
    <row r="9207" ht="22.5" customHeight="1">
      <c r="A9207" s="32"/>
      <c r="B9207" s="34"/>
      <c r="C9207" s="13" t="n">
        <v>91534913</v>
      </c>
      <c r="D9207" s="13" t="s">
        <v>48</v>
      </c>
      <c r="E9207" s="14" t="s">
        <v>49</v>
      </c>
      <c r="F9207" s="13" t="s">
        <v>15</v>
      </c>
      <c r="G9207" s="21" t="n">
        <v>0.5</v>
      </c>
      <c r="H9207" s="13" t="n">
        <v>100</v>
      </c>
      <c r="I9207" s="21" t="n">
        <f>G9207*H9207*7</f>
        <v>350</v>
      </c>
      <c r="J9207" s="13" t="s">
        <v>126</v>
      </c>
      <c r="K9207" s="15" t="n">
        <v>1063</v>
      </c>
      <c r="L9207" s="15" t="n">
        <v>213</v>
      </c>
      <c r="M9207" s="15" t="n">
        <v>0</v>
      </c>
      <c r="N9207" s="12" t="n">
        <v>0</v>
      </c>
      <c r="O9207" s="12" t="n">
        <v>0</v>
      </c>
      <c r="P9207" s="12" t="n">
        <v>0</v>
      </c>
      <c r="Q9207" s="23" t="n">
        <f>M9209/H9207</f>
        <v>0.15</v>
      </c>
    </row>
    <row r="9208" ht="22.5" customHeight="1">
      <c r="A9208" s="32"/>
      <c r="B9208" s="34"/>
      <c r="C9208" s="13"/>
      <c r="D9208" s="20"/>
      <c r="E9208" s="29"/>
      <c r="F9208" s="20"/>
      <c r="G9208" s="20"/>
      <c r="H9208" s="20"/>
      <c r="I9208" s="20"/>
      <c r="J9208" s="13" t="s">
        <v>127</v>
      </c>
      <c r="K9208" s="15" t="n">
        <v>18137</v>
      </c>
      <c r="L9208" s="15" t="n">
        <v>4335</v>
      </c>
      <c r="M9208" s="15" t="n">
        <v>8</v>
      </c>
      <c r="N9208" s="12" t="n">
        <v>0.002</v>
      </c>
      <c r="O9208" s="12" t="n">
        <v>1</v>
      </c>
      <c r="P9208" s="12" t="n">
        <v>8</v>
      </c>
      <c r="Q9208" s="26"/>
    </row>
    <row r="9209" ht="22.5" customHeight="1">
      <c r="A9209" s="32"/>
      <c r="B9209" s="34"/>
      <c r="C9209" s="13"/>
      <c r="D9209" s="20"/>
      <c r="E9209" s="29"/>
      <c r="F9209" s="20"/>
      <c r="G9209" s="20"/>
      <c r="H9209" s="20"/>
      <c r="I9209" s="20"/>
      <c r="J9209" s="13" t="s">
        <v>128</v>
      </c>
      <c r="K9209" s="15" t="n">
        <v>42134</v>
      </c>
      <c r="L9209" s="15" t="n">
        <v>9067</v>
      </c>
      <c r="M9209" s="15" t="n">
        <v>15</v>
      </c>
      <c r="N9209" s="12" t="n">
        <v>0.002</v>
      </c>
      <c r="O9209" s="12" t="n">
        <v>1</v>
      </c>
      <c r="P9209" s="12" t="n">
        <v>15</v>
      </c>
      <c r="Q9209" s="26"/>
    </row>
    <row r="9210" ht="22.5" customHeight="1">
      <c r="A9210" s="32"/>
      <c r="B9210" s="34"/>
      <c r="C9210" s="13" t="n">
        <v>91538336</v>
      </c>
      <c r="D9210" s="13" t="s">
        <v>98</v>
      </c>
      <c r="E9210" s="14" t="s">
        <v>32</v>
      </c>
      <c r="F9210" s="13" t="s">
        <v>15</v>
      </c>
      <c r="G9210" s="21" t="n">
        <v>0.25</v>
      </c>
      <c r="H9210" s="13" t="n">
        <v>100</v>
      </c>
      <c r="I9210" s="21" t="n">
        <f>G9210*H9210*7</f>
        <v>175</v>
      </c>
      <c r="J9210" s="13" t="s">
        <v>126</v>
      </c>
      <c r="K9210" s="15" t="n">
        <v>129</v>
      </c>
      <c r="L9210" s="15" t="n">
        <v>2</v>
      </c>
      <c r="M9210" s="15" t="n">
        <v>0</v>
      </c>
      <c r="N9210" s="12" t="n">
        <v>0</v>
      </c>
      <c r="O9210" s="12" t="n">
        <v>0</v>
      </c>
      <c r="P9210" s="12" t="n">
        <v>0</v>
      </c>
      <c r="Q9210" s="23" t="n">
        <f>M9212/H9210</f>
        <v>0.01</v>
      </c>
    </row>
    <row r="9211" ht="22.5" customHeight="1">
      <c r="A9211" s="32"/>
      <c r="B9211" s="34"/>
      <c r="C9211" s="13"/>
      <c r="D9211" s="20"/>
      <c r="E9211" s="29"/>
      <c r="F9211" s="20"/>
      <c r="G9211" s="20"/>
      <c r="H9211" s="20"/>
      <c r="I9211" s="20"/>
      <c r="J9211" s="13" t="s">
        <v>127</v>
      </c>
      <c r="K9211" s="15" t="n">
        <v>7206</v>
      </c>
      <c r="L9211" s="15" t="n">
        <v>96</v>
      </c>
      <c r="M9211" s="15" t="n">
        <v>0</v>
      </c>
      <c r="N9211" s="12" t="n">
        <v>0</v>
      </c>
      <c r="O9211" s="12" t="n">
        <v>0</v>
      </c>
      <c r="P9211" s="12" t="n">
        <v>0</v>
      </c>
      <c r="Q9211" s="26"/>
    </row>
    <row r="9212" ht="22.5" customHeight="1">
      <c r="A9212" s="32"/>
      <c r="B9212" s="34"/>
      <c r="C9212" s="13"/>
      <c r="D9212" s="20"/>
      <c r="E9212" s="29"/>
      <c r="F9212" s="20"/>
      <c r="G9212" s="20"/>
      <c r="H9212" s="20"/>
      <c r="I9212" s="20"/>
      <c r="J9212" s="13" t="s">
        <v>128</v>
      </c>
      <c r="K9212" s="15" t="n">
        <v>24260</v>
      </c>
      <c r="L9212" s="15" t="n">
        <v>234</v>
      </c>
      <c r="M9212" s="15" t="n">
        <v>1</v>
      </c>
      <c r="N9212" s="12" t="n">
        <v>0.003</v>
      </c>
      <c r="O9212" s="12" t="n">
        <v>0.8</v>
      </c>
      <c r="P9212" s="12" t="n">
        <v>0.8</v>
      </c>
      <c r="Q9212" s="26"/>
    </row>
    <row r="9213" ht="22.5" customHeight="1">
      <c r="A9213" s="32"/>
      <c r="B9213" s="34"/>
      <c r="C9213" s="13" t="n">
        <v>91533906</v>
      </c>
      <c r="D9213" s="13" t="s">
        <v>50</v>
      </c>
      <c r="E9213" s="14" t="s">
        <v>51</v>
      </c>
      <c r="F9213" s="13" t="s">
        <v>15</v>
      </c>
      <c r="G9213" s="21" t="n">
        <v>0.5</v>
      </c>
      <c r="H9213" s="13" t="n">
        <v>100</v>
      </c>
      <c r="I9213" s="21" t="n">
        <f>G9213*H9213*7</f>
        <v>350</v>
      </c>
      <c r="J9213" s="13" t="s">
        <v>126</v>
      </c>
      <c r="K9213" s="15" t="n">
        <v>184</v>
      </c>
      <c r="L9213" s="15" t="n">
        <v>24</v>
      </c>
      <c r="M9213" s="15" t="n">
        <v>0</v>
      </c>
      <c r="N9213" s="12" t="n">
        <v>0</v>
      </c>
      <c r="O9213" s="12" t="n">
        <v>0</v>
      </c>
      <c r="P9213" s="12" t="n">
        <v>0</v>
      </c>
      <c r="Q9213" s="23" t="n">
        <f>M9215/H9213</f>
        <v>0</v>
      </c>
    </row>
    <row r="9214" ht="22.5" customHeight="1">
      <c r="A9214" s="32"/>
      <c r="B9214" s="34"/>
      <c r="C9214" s="13"/>
      <c r="D9214" s="20"/>
      <c r="E9214" s="29"/>
      <c r="F9214" s="20"/>
      <c r="G9214" s="20"/>
      <c r="H9214" s="20"/>
      <c r="I9214" s="20"/>
      <c r="J9214" s="13" t="s">
        <v>127</v>
      </c>
      <c r="K9214" s="15" t="n">
        <v>5612</v>
      </c>
      <c r="L9214" s="15" t="n">
        <v>482</v>
      </c>
      <c r="M9214" s="15" t="n">
        <v>0</v>
      </c>
      <c r="N9214" s="12" t="n">
        <v>0</v>
      </c>
      <c r="O9214" s="12" t="n">
        <v>0</v>
      </c>
      <c r="P9214" s="12" t="n">
        <v>0</v>
      </c>
      <c r="Q9214" s="26"/>
    </row>
    <row r="9215" ht="22.5" customHeight="1">
      <c r="A9215" s="32"/>
      <c r="B9215" s="34"/>
      <c r="C9215" s="13"/>
      <c r="D9215" s="20"/>
      <c r="E9215" s="29"/>
      <c r="F9215" s="20"/>
      <c r="G9215" s="20"/>
      <c r="H9215" s="20"/>
      <c r="I9215" s="20"/>
      <c r="J9215" s="13" t="s">
        <v>128</v>
      </c>
      <c r="K9215" s="15" t="n">
        <v>15422</v>
      </c>
      <c r="L9215" s="15" t="n">
        <v>1374</v>
      </c>
      <c r="M9215" s="15" t="n">
        <v>0</v>
      </c>
      <c r="N9215" s="12" t="n">
        <v>0</v>
      </c>
      <c r="O9215" s="12" t="n">
        <v>0</v>
      </c>
      <c r="P9215" s="12" t="n">
        <v>0</v>
      </c>
      <c r="Q9215" s="26"/>
    </row>
    <row r="9216" ht="22.5" customHeight="1">
      <c r="A9216" s="32"/>
      <c r="B9216" s="34"/>
      <c r="C9216" s="13" t="n">
        <v>91538334</v>
      </c>
      <c r="D9216" s="13" t="s">
        <v>98</v>
      </c>
      <c r="E9216" s="14" t="s">
        <v>18</v>
      </c>
      <c r="F9216" s="13" t="s">
        <v>15</v>
      </c>
      <c r="G9216" s="21" t="n">
        <v>0.5</v>
      </c>
      <c r="H9216" s="13" t="n">
        <v>100</v>
      </c>
      <c r="I9216" s="21" t="n">
        <f>G9216*H9216*7</f>
        <v>350</v>
      </c>
      <c r="J9216" s="13" t="s">
        <v>126</v>
      </c>
      <c r="K9216" s="15" t="n">
        <v>50</v>
      </c>
      <c r="L9216" s="15" t="n">
        <v>1</v>
      </c>
      <c r="M9216" s="15" t="n">
        <v>0</v>
      </c>
      <c r="N9216" s="12" t="n">
        <v>0</v>
      </c>
      <c r="O9216" s="12" t="n">
        <v>0</v>
      </c>
      <c r="P9216" s="12" t="n">
        <v>0</v>
      </c>
      <c r="Q9216" s="23" t="n">
        <f>M9218/H9216</f>
        <v>0.02</v>
      </c>
    </row>
    <row r="9217" ht="22.5" customHeight="1">
      <c r="A9217" s="32"/>
      <c r="B9217" s="34"/>
      <c r="C9217" s="13"/>
      <c r="D9217" s="20"/>
      <c r="E9217" s="29"/>
      <c r="F9217" s="20"/>
      <c r="G9217" s="20"/>
      <c r="H9217" s="20"/>
      <c r="I9217" s="20"/>
      <c r="J9217" s="13" t="s">
        <v>127</v>
      </c>
      <c r="K9217" s="15" t="n">
        <v>2924</v>
      </c>
      <c r="L9217" s="15" t="n">
        <v>26</v>
      </c>
      <c r="M9217" s="15" t="n">
        <v>1</v>
      </c>
      <c r="N9217" s="12" t="n">
        <v>0.031</v>
      </c>
      <c r="O9217" s="12" t="n">
        <v>0.8</v>
      </c>
      <c r="P9217" s="12" t="n">
        <v>0.8</v>
      </c>
      <c r="Q9217" s="26"/>
    </row>
    <row r="9218" ht="22.5" customHeight="1">
      <c r="A9218" s="32"/>
      <c r="B9218" s="34"/>
      <c r="C9218" s="13"/>
      <c r="D9218" s="20"/>
      <c r="E9218" s="29"/>
      <c r="F9218" s="20"/>
      <c r="G9218" s="20"/>
      <c r="H9218" s="20"/>
      <c r="I9218" s="20"/>
      <c r="J9218" s="13" t="s">
        <v>128</v>
      </c>
      <c r="K9218" s="15" t="n">
        <v>7824</v>
      </c>
      <c r="L9218" s="15" t="n">
        <v>73</v>
      </c>
      <c r="M9218" s="15" t="n">
        <v>2</v>
      </c>
      <c r="N9218" s="12" t="n">
        <v>0.022</v>
      </c>
      <c r="O9218" s="12" t="n">
        <v>0.8</v>
      </c>
      <c r="P9218" s="12" t="n">
        <v>1.6</v>
      </c>
      <c r="Q9218" s="26"/>
    </row>
    <row r="9219" ht="22.5" customHeight="1">
      <c r="A9219" s="32"/>
      <c r="B9219" s="34"/>
      <c r="C9219" s="13" t="n">
        <v>91545519</v>
      </c>
      <c r="D9219" s="13" t="s">
        <v>52</v>
      </c>
      <c r="E9219" s="14" t="s">
        <v>46</v>
      </c>
      <c r="F9219" s="13" t="s">
        <v>15</v>
      </c>
      <c r="G9219" s="21" t="n">
        <v>0.2</v>
      </c>
      <c r="H9219" s="13" t="n">
        <v>100</v>
      </c>
      <c r="I9219" s="21" t="n">
        <f>G9219*H9219*7</f>
        <v>140</v>
      </c>
      <c r="J9219" s="13" t="s">
        <v>126</v>
      </c>
      <c r="K9219" s="15" t="n">
        <v>208</v>
      </c>
      <c r="L9219" s="15" t="n">
        <v>27</v>
      </c>
      <c r="M9219" s="15" t="n">
        <v>2</v>
      </c>
      <c r="N9219" s="12" t="n">
        <v>0.014</v>
      </c>
      <c r="O9219" s="12" t="n">
        <v>0.195</v>
      </c>
      <c r="P9219" s="12" t="n">
        <v>0.39</v>
      </c>
      <c r="Q9219" s="23" t="n">
        <f>M9221/H9219</f>
        <v>0.5</v>
      </c>
    </row>
    <row r="9220" ht="22.5" customHeight="1">
      <c r="A9220" s="32"/>
      <c r="B9220" s="34"/>
      <c r="C9220" s="13"/>
      <c r="D9220" s="20"/>
      <c r="E9220" s="29"/>
      <c r="F9220" s="20"/>
      <c r="G9220" s="20"/>
      <c r="H9220" s="20"/>
      <c r="I9220" s="20"/>
      <c r="J9220" s="13" t="s">
        <v>127</v>
      </c>
      <c r="K9220" s="15" t="n">
        <v>13489</v>
      </c>
      <c r="L9220" s="15" t="n">
        <v>2171</v>
      </c>
      <c r="M9220" s="15" t="n">
        <v>50</v>
      </c>
      <c r="N9220" s="12" t="n">
        <v>0.005</v>
      </c>
      <c r="O9220" s="12" t="n">
        <v>0.198</v>
      </c>
      <c r="P9220" s="12" t="n">
        <v>9.89</v>
      </c>
      <c r="Q9220" s="26"/>
    </row>
    <row r="9221" ht="22.5" customHeight="1">
      <c r="A9221" s="32"/>
      <c r="B9221" s="34"/>
      <c r="C9221" s="13"/>
      <c r="D9221" s="20"/>
      <c r="E9221" s="29"/>
      <c r="F9221" s="20"/>
      <c r="G9221" s="20"/>
      <c r="H9221" s="20"/>
      <c r="I9221" s="20"/>
      <c r="J9221" s="13" t="s">
        <v>128</v>
      </c>
      <c r="K9221" s="15" t="n">
        <v>19290</v>
      </c>
      <c r="L9221" s="15" t="n">
        <v>2572</v>
      </c>
      <c r="M9221" s="15" t="n">
        <v>50</v>
      </c>
      <c r="N9221" s="12" t="n">
        <v>0.004</v>
      </c>
      <c r="O9221" s="12" t="n">
        <v>0.198</v>
      </c>
      <c r="P9221" s="12" t="n">
        <v>9.89</v>
      </c>
      <c r="Q9221" s="26"/>
    </row>
    <row r="9222" ht="22.5" customHeight="1">
      <c r="A9222" s="32"/>
      <c r="B9222" s="34"/>
      <c r="C9222" s="13" t="n">
        <v>91551388</v>
      </c>
      <c r="D9222" s="13" t="s">
        <v>53</v>
      </c>
      <c r="E9222" s="14" t="s">
        <v>54</v>
      </c>
      <c r="F9222" s="13" t="s">
        <v>12</v>
      </c>
      <c r="G9222" s="21" t="n">
        <v>0.5</v>
      </c>
      <c r="H9222" s="13" t="n">
        <v>50</v>
      </c>
      <c r="I9222" s="21" t="n">
        <f>G9222*H9222*7</f>
        <v>175</v>
      </c>
      <c r="J9222" s="13" t="s">
        <v>126</v>
      </c>
      <c r="K9222" s="15" t="n">
        <v>358</v>
      </c>
      <c r="L9222" s="15" t="n">
        <v>204</v>
      </c>
      <c r="M9222" s="15" t="n">
        <v>16</v>
      </c>
      <c r="N9222" s="12" t="n">
        <v>0.038</v>
      </c>
      <c r="O9222" s="12" t="n">
        <v>0.486</v>
      </c>
      <c r="P9222" s="12" t="n">
        <v>7.7835</v>
      </c>
      <c r="Q9222" s="23" t="n">
        <f>M9224/H9222</f>
        <v>0.42</v>
      </c>
    </row>
    <row r="9223" ht="22.5" customHeight="1">
      <c r="A9223" s="32"/>
      <c r="B9223" s="34"/>
      <c r="C9223" s="13"/>
      <c r="D9223" s="20"/>
      <c r="E9223" s="29"/>
      <c r="F9223" s="20"/>
      <c r="G9223" s="20"/>
      <c r="H9223" s="20"/>
      <c r="I9223" s="20"/>
      <c r="J9223" s="13" t="s">
        <v>127</v>
      </c>
      <c r="K9223" s="15" t="n">
        <v>701</v>
      </c>
      <c r="L9223" s="15" t="n">
        <v>351</v>
      </c>
      <c r="M9223" s="15" t="n">
        <v>19</v>
      </c>
      <c r="N9223" s="12" t="n">
        <v>0.032</v>
      </c>
      <c r="O9223" s="12" t="n">
        <v>0.595</v>
      </c>
      <c r="P9223" s="12" t="n">
        <v>11.2991</v>
      </c>
      <c r="Q9223" s="26"/>
    </row>
    <row r="9224" ht="22.5" customHeight="1">
      <c r="A9224" s="32"/>
      <c r="B9224" s="34"/>
      <c r="C9224" s="13"/>
      <c r="D9224" s="20"/>
      <c r="E9224" s="29"/>
      <c r="F9224" s="20"/>
      <c r="G9224" s="20"/>
      <c r="H9224" s="20"/>
      <c r="I9224" s="20"/>
      <c r="J9224" s="13" t="s">
        <v>128</v>
      </c>
      <c r="K9224" s="15" t="n">
        <v>1152</v>
      </c>
      <c r="L9224" s="15" t="n">
        <v>446</v>
      </c>
      <c r="M9224" s="15" t="n">
        <v>21</v>
      </c>
      <c r="N9224" s="12" t="n">
        <v>0.032</v>
      </c>
      <c r="O9224" s="12" t="n">
        <v>0.669</v>
      </c>
      <c r="P9224" s="12" t="n">
        <v>14.0534</v>
      </c>
      <c r="Q9224" s="26"/>
    </row>
    <row r="9225" ht="22.5" customHeight="1">
      <c r="A9225" s="32"/>
      <c r="B9225" s="34"/>
      <c r="C9225" s="13" t="n">
        <v>91550293</v>
      </c>
      <c r="D9225" s="13" t="s">
        <v>55</v>
      </c>
      <c r="E9225" s="14" t="s">
        <v>56</v>
      </c>
      <c r="F9225" s="13" t="s">
        <v>15</v>
      </c>
      <c r="G9225" s="21" t="n">
        <v>0.35</v>
      </c>
      <c r="H9225" s="13" t="n">
        <v>66</v>
      </c>
      <c r="I9225" s="21" t="n">
        <f>G9225*H9225*7</f>
        <v>161.7</v>
      </c>
      <c r="J9225" s="13" t="s">
        <v>126</v>
      </c>
      <c r="K9225" s="15" t="n">
        <v>174</v>
      </c>
      <c r="L9225" s="15" t="n">
        <v>34</v>
      </c>
      <c r="M9225" s="15" t="n">
        <v>0</v>
      </c>
      <c r="N9225" s="12" t="n">
        <v>0</v>
      </c>
      <c r="O9225" s="12" t="n">
        <v>0</v>
      </c>
      <c r="P9225" s="12" t="n">
        <v>0</v>
      </c>
      <c r="Q9225" s="23" t="n">
        <f>M9227/H9225</f>
        <v>1</v>
      </c>
    </row>
    <row r="9226" ht="22.5" customHeight="1">
      <c r="A9226" s="32"/>
      <c r="B9226" s="34"/>
      <c r="C9226" s="13"/>
      <c r="D9226" s="20"/>
      <c r="E9226" s="29"/>
      <c r="F9226" s="20"/>
      <c r="G9226" s="20"/>
      <c r="H9226" s="20"/>
      <c r="I9226" s="20"/>
      <c r="J9226" s="13" t="s">
        <v>127</v>
      </c>
      <c r="K9226" s="15" t="n">
        <v>10372</v>
      </c>
      <c r="L9226" s="15" t="n">
        <v>1979</v>
      </c>
      <c r="M9226" s="15" t="n">
        <v>11</v>
      </c>
      <c r="N9226" s="12" t="n">
        <v>0.002</v>
      </c>
      <c r="O9226" s="12" t="n">
        <v>0.35</v>
      </c>
      <c r="P9226" s="12" t="n">
        <v>3.85</v>
      </c>
      <c r="Q9226" s="26"/>
    </row>
    <row r="9227" ht="22.5" customHeight="1">
      <c r="A9227" s="32"/>
      <c r="B9227" s="34"/>
      <c r="C9227" s="13"/>
      <c r="D9227" s="20"/>
      <c r="E9227" s="29"/>
      <c r="F9227" s="20"/>
      <c r="G9227" s="20"/>
      <c r="H9227" s="20"/>
      <c r="I9227" s="20"/>
      <c r="J9227" s="13" t="s">
        <v>128</v>
      </c>
      <c r="K9227" s="15" t="n">
        <v>71039</v>
      </c>
      <c r="L9227" s="15" t="n">
        <v>11788</v>
      </c>
      <c r="M9227" s="15" t="n">
        <v>66</v>
      </c>
      <c r="N9227" s="12" t="n">
        <v>0.002</v>
      </c>
      <c r="O9227" s="12" t="n">
        <v>0.35</v>
      </c>
      <c r="P9227" s="12" t="n">
        <v>23.1</v>
      </c>
      <c r="Q9227" s="26"/>
    </row>
    <row r="9228" ht="22.5" customHeight="1">
      <c r="A9228" s="32"/>
      <c r="B9228" s="34"/>
      <c r="C9228" s="13" t="n">
        <v>91552556</v>
      </c>
      <c r="D9228" s="13" t="s">
        <v>107</v>
      </c>
      <c r="E9228" s="14" t="s">
        <v>54</v>
      </c>
      <c r="F9228" s="13" t="s">
        <v>12</v>
      </c>
      <c r="G9228" s="21" t="n">
        <v>1</v>
      </c>
      <c r="H9228" s="13" t="n">
        <v>100</v>
      </c>
      <c r="I9228" s="21" t="n">
        <f>G9228*H9228*7</f>
        <v>700</v>
      </c>
      <c r="J9228" s="13" t="s">
        <v>126</v>
      </c>
      <c r="K9228" s="15" t="n">
        <v>44</v>
      </c>
      <c r="L9228" s="15" t="n">
        <v>21</v>
      </c>
      <c r="M9228" s="15" t="n">
        <v>1</v>
      </c>
      <c r="N9228" s="12" t="n">
        <v>0.069</v>
      </c>
      <c r="O9228" s="12" t="n">
        <v>1.449</v>
      </c>
      <c r="P9228" s="12" t="n">
        <v>1.4491</v>
      </c>
      <c r="Q9228" s="23" t="n">
        <f>M9230/H9228</f>
        <v>0.05</v>
      </c>
    </row>
    <row r="9229" ht="22.5" customHeight="1">
      <c r="A9229" s="32"/>
      <c r="B9229" s="34"/>
      <c r="C9229" s="13"/>
      <c r="D9229" s="20"/>
      <c r="E9229" s="29"/>
      <c r="F9229" s="20"/>
      <c r="G9229" s="20"/>
      <c r="H9229" s="20"/>
      <c r="I9229" s="20"/>
      <c r="J9229" s="13" t="s">
        <v>127</v>
      </c>
      <c r="K9229" s="15" t="n">
        <v>525</v>
      </c>
      <c r="L9229" s="15" t="n">
        <v>253</v>
      </c>
      <c r="M9229" s="15" t="n">
        <v>5</v>
      </c>
      <c r="N9229" s="12" t="n">
        <v>0.029</v>
      </c>
      <c r="O9229" s="12" t="n">
        <v>1.455</v>
      </c>
      <c r="P9229" s="12" t="n">
        <v>7.2755</v>
      </c>
      <c r="Q9229" s="26"/>
      <c r="R9229" s="4" t="s">
        <v>221</v>
      </c>
    </row>
    <row r="9230" ht="22.5" customHeight="1">
      <c r="A9230" s="32"/>
      <c r="B9230" s="34"/>
      <c r="C9230" s="13"/>
      <c r="D9230" s="20"/>
      <c r="E9230" s="29"/>
      <c r="F9230" s="20"/>
      <c r="G9230" s="20"/>
      <c r="H9230" s="20"/>
      <c r="I9230" s="20"/>
      <c r="J9230" s="13" t="s">
        <v>128</v>
      </c>
      <c r="K9230" s="15" t="n">
        <v>541</v>
      </c>
      <c r="L9230" s="15" t="n">
        <v>266</v>
      </c>
      <c r="M9230" s="15" t="n">
        <v>5</v>
      </c>
      <c r="N9230" s="12" t="n">
        <v>0.028</v>
      </c>
      <c r="O9230" s="12" t="n">
        <v>1.488</v>
      </c>
      <c r="P9230" s="12" t="n">
        <v>7.4419</v>
      </c>
      <c r="Q9230" s="26"/>
    </row>
    <row r="9231" ht="22.5" customHeight="1">
      <c r="A9231" s="32"/>
      <c r="B9231" s="34"/>
      <c r="C9231" s="13" t="n">
        <v>91551415</v>
      </c>
      <c r="D9231" s="13" t="s">
        <v>107</v>
      </c>
      <c r="E9231" s="14" t="s">
        <v>54</v>
      </c>
      <c r="F9231" s="13" t="s">
        <v>21</v>
      </c>
      <c r="G9231" s="21" t="n">
        <v>0.1</v>
      </c>
      <c r="H9231" s="13" t="n">
        <v>200</v>
      </c>
      <c r="I9231" s="21" t="n">
        <f>G9231*H9231*7</f>
        <v>140</v>
      </c>
      <c r="J9231" s="13" t="s">
        <v>126</v>
      </c>
      <c r="K9231" s="15" t="n">
        <v>0</v>
      </c>
      <c r="L9231" s="15" t="n">
        <v>0</v>
      </c>
      <c r="M9231" s="15" t="n">
        <v>0</v>
      </c>
      <c r="N9231" s="12" t="n">
        <v>0</v>
      </c>
      <c r="O9231" s="12" t="n">
        <v>0</v>
      </c>
      <c r="P9231" s="12" t="n">
        <v>0</v>
      </c>
      <c r="Q9231" s="23" t="n">
        <f>M9233/H9231</f>
        <v>0.005</v>
      </c>
    </row>
    <row r="9232" ht="22.5" customHeight="1">
      <c r="A9232" s="32"/>
      <c r="B9232" s="34"/>
      <c r="C9232" s="13"/>
      <c r="D9232" s="20"/>
      <c r="E9232" s="29"/>
      <c r="F9232" s="20"/>
      <c r="G9232" s="20"/>
      <c r="H9232" s="20"/>
      <c r="I9232" s="20"/>
      <c r="J9232" s="13" t="s">
        <v>127</v>
      </c>
      <c r="K9232" s="15" t="n">
        <v>503</v>
      </c>
      <c r="L9232" s="15" t="n">
        <v>154</v>
      </c>
      <c r="M9232" s="15" t="n">
        <v>0</v>
      </c>
      <c r="N9232" s="12" t="n">
        <v>0</v>
      </c>
      <c r="O9232" s="12" t="n">
        <v>0</v>
      </c>
      <c r="P9232" s="12" t="n">
        <v>0</v>
      </c>
      <c r="Q9232" s="26"/>
      <c r="R9232" s="4" t="s">
        <v>221</v>
      </c>
    </row>
    <row r="9233" ht="22.5" customHeight="1">
      <c r="A9233" s="32"/>
      <c r="B9233" s="34"/>
      <c r="C9233" s="13"/>
      <c r="D9233" s="20"/>
      <c r="E9233" s="29"/>
      <c r="F9233" s="20"/>
      <c r="G9233" s="20"/>
      <c r="H9233" s="20"/>
      <c r="I9233" s="20"/>
      <c r="J9233" s="13" t="s">
        <v>128</v>
      </c>
      <c r="K9233" s="15" t="n">
        <v>1463</v>
      </c>
      <c r="L9233" s="15" t="n">
        <v>518</v>
      </c>
      <c r="M9233" s="15" t="n">
        <v>1</v>
      </c>
      <c r="N9233" s="12" t="n">
        <v>0</v>
      </c>
      <c r="O9233" s="12" t="n">
        <v>1</v>
      </c>
      <c r="P9233" s="12" t="n">
        <v>1</v>
      </c>
      <c r="Q9233" s="26"/>
    </row>
    <row r="9234" ht="22.5" customHeight="1">
      <c r="A9234" s="32"/>
      <c r="B9234" s="34"/>
      <c r="C9234" s="13" t="n">
        <v>91550294</v>
      </c>
      <c r="D9234" s="13" t="s">
        <v>96</v>
      </c>
      <c r="E9234" s="14" t="s">
        <v>54</v>
      </c>
      <c r="F9234" s="13" t="s">
        <v>15</v>
      </c>
      <c r="G9234" s="21" t="n">
        <v>0.8</v>
      </c>
      <c r="H9234" s="13" t="n">
        <v>30</v>
      </c>
      <c r="I9234" s="21" t="n">
        <f>G9234*H9234*7</f>
        <v>168</v>
      </c>
      <c r="J9234" s="13" t="s">
        <v>126</v>
      </c>
      <c r="K9234" s="15" t="n">
        <v>193</v>
      </c>
      <c r="L9234" s="15" t="n">
        <v>5</v>
      </c>
      <c r="M9234" s="15" t="n">
        <v>0</v>
      </c>
      <c r="N9234" s="12" t="n">
        <v>0</v>
      </c>
      <c r="O9234" s="12" t="n">
        <v>0</v>
      </c>
      <c r="P9234" s="12" t="n">
        <v>0</v>
      </c>
      <c r="Q9234" s="23" t="n">
        <f>M9236/H9234</f>
        <v>0.133333333333333</v>
      </c>
    </row>
    <row r="9235" ht="22.5" customHeight="1">
      <c r="A9235" s="32"/>
      <c r="B9235" s="34"/>
      <c r="C9235" s="13"/>
      <c r="D9235" s="20"/>
      <c r="E9235" s="29"/>
      <c r="F9235" s="20"/>
      <c r="G9235" s="20"/>
      <c r="H9235" s="20"/>
      <c r="I9235" s="20"/>
      <c r="J9235" s="13" t="s">
        <v>127</v>
      </c>
      <c r="K9235" s="15" t="n">
        <v>6479</v>
      </c>
      <c r="L9235" s="15" t="n">
        <v>122</v>
      </c>
      <c r="M9235" s="15" t="n">
        <v>4</v>
      </c>
      <c r="N9235" s="12" t="n">
        <v>0.026</v>
      </c>
      <c r="O9235" s="12" t="n">
        <v>0.8</v>
      </c>
      <c r="P9235" s="12" t="n">
        <v>3.2</v>
      </c>
      <c r="Q9235" s="26"/>
    </row>
    <row r="9236" ht="22.5" customHeight="1">
      <c r="A9236" s="32"/>
      <c r="B9236" s="34"/>
      <c r="C9236" s="13"/>
      <c r="D9236" s="20"/>
      <c r="E9236" s="29"/>
      <c r="F9236" s="20"/>
      <c r="G9236" s="20"/>
      <c r="H9236" s="20"/>
      <c r="I9236" s="20"/>
      <c r="J9236" s="13" t="s">
        <v>128</v>
      </c>
      <c r="K9236" s="15" t="n">
        <v>15317</v>
      </c>
      <c r="L9236" s="15" t="n">
        <v>241</v>
      </c>
      <c r="M9236" s="15" t="n">
        <v>4</v>
      </c>
      <c r="N9236" s="12" t="n">
        <v>0.013</v>
      </c>
      <c r="O9236" s="12" t="n">
        <v>0.8</v>
      </c>
      <c r="P9236" s="12" t="n">
        <v>3.2</v>
      </c>
      <c r="Q9236" s="26"/>
    </row>
    <row r="9237" ht="22.5" customHeight="1">
      <c r="A9237" s="32"/>
      <c r="B9237" s="34"/>
      <c r="C9237" s="13" t="n">
        <v>91551606</v>
      </c>
      <c r="D9237" s="13" t="s">
        <v>107</v>
      </c>
      <c r="E9237" s="14" t="s">
        <v>54</v>
      </c>
      <c r="F9237" s="13" t="s">
        <v>15</v>
      </c>
      <c r="G9237" s="21" t="n">
        <v>1</v>
      </c>
      <c r="H9237" s="13" t="n">
        <v>50</v>
      </c>
      <c r="I9237" s="21" t="n">
        <f>G9237*H9237*7</f>
        <v>350</v>
      </c>
      <c r="J9237" s="13" t="s">
        <v>126</v>
      </c>
      <c r="K9237" s="15" t="n">
        <v>556</v>
      </c>
      <c r="L9237" s="15" t="n">
        <v>1</v>
      </c>
      <c r="M9237" s="15" t="n">
        <v>0</v>
      </c>
      <c r="N9237" s="12" t="n">
        <v>0</v>
      </c>
      <c r="O9237" s="12" t="n">
        <v>0</v>
      </c>
      <c r="P9237" s="12" t="n">
        <v>0</v>
      </c>
      <c r="Q9237" s="23" t="n">
        <f>M9239/H9237</f>
        <v>0.7</v>
      </c>
    </row>
    <row r="9238" ht="22.5" customHeight="1">
      <c r="A9238" s="32"/>
      <c r="B9238" s="34"/>
      <c r="C9238" s="13"/>
      <c r="D9238" s="20"/>
      <c r="E9238" s="29"/>
      <c r="F9238" s="20"/>
      <c r="G9238" s="20"/>
      <c r="H9238" s="20"/>
      <c r="I9238" s="20"/>
      <c r="J9238" s="13" t="s">
        <v>127</v>
      </c>
      <c r="K9238" s="15" t="n">
        <v>17714</v>
      </c>
      <c r="L9238" s="15" t="n">
        <v>1372</v>
      </c>
      <c r="M9238" s="15" t="n">
        <v>35</v>
      </c>
      <c r="N9238" s="12" t="n">
        <v>0.018</v>
      </c>
      <c r="O9238" s="12" t="n">
        <v>0.7</v>
      </c>
      <c r="P9238" s="12" t="n">
        <v>24.5</v>
      </c>
      <c r="Q9238" s="26"/>
      <c r="R9238" s="4" t="s">
        <v>221</v>
      </c>
    </row>
    <row r="9239" ht="22.5" customHeight="1">
      <c r="A9239" s="32"/>
      <c r="B9239" s="34"/>
      <c r="C9239" s="13"/>
      <c r="D9239" s="20"/>
      <c r="E9239" s="29"/>
      <c r="F9239" s="20"/>
      <c r="G9239" s="20"/>
      <c r="H9239" s="20"/>
      <c r="I9239" s="20"/>
      <c r="J9239" s="13" t="s">
        <v>128</v>
      </c>
      <c r="K9239" s="15" t="n">
        <v>18801</v>
      </c>
      <c r="L9239" s="15" t="n">
        <v>1490</v>
      </c>
      <c r="M9239" s="15" t="n">
        <v>35</v>
      </c>
      <c r="N9239" s="12" t="n">
        <v>0.016</v>
      </c>
      <c r="O9239" s="12" t="n">
        <v>0.7</v>
      </c>
      <c r="P9239" s="12" t="n">
        <v>24.5</v>
      </c>
      <c r="Q9239" s="26"/>
    </row>
    <row r="9240" ht="22.5" customHeight="1">
      <c r="A9240" s="32"/>
      <c r="B9240" s="34"/>
      <c r="C9240" s="13" t="n">
        <v>9333145</v>
      </c>
      <c r="D9240" s="13" t="s">
        <v>57</v>
      </c>
      <c r="E9240" s="14" t="s">
        <v>14</v>
      </c>
      <c r="F9240" s="13" t="s">
        <v>26</v>
      </c>
      <c r="G9240" s="21" t="n">
        <v>0.38</v>
      </c>
      <c r="H9240" s="13" t="n">
        <v>100</v>
      </c>
      <c r="I9240" s="21" t="n">
        <f>G9240*H9240*7</f>
        <v>266</v>
      </c>
      <c r="J9240" s="13" t="s">
        <v>126</v>
      </c>
      <c r="K9240" s="15" t="s">
        <v>149</v>
      </c>
      <c r="L9240" s="15"/>
      <c r="M9240" s="15"/>
      <c r="N9240" s="12"/>
      <c r="O9240" s="12"/>
      <c r="P9240" s="12"/>
      <c r="Q9240" s="23" t="n">
        <f>M9242/H9240</f>
        <v>0.51</v>
      </c>
    </row>
    <row r="9241" ht="22.5" customHeight="1">
      <c r="A9241" s="32"/>
      <c r="B9241" s="34"/>
      <c r="C9241" s="13"/>
      <c r="D9241" s="20"/>
      <c r="E9241" s="29"/>
      <c r="F9241" s="20"/>
      <c r="G9241" s="20"/>
      <c r="H9241" s="20"/>
      <c r="I9241" s="20"/>
      <c r="J9241" s="13" t="s">
        <v>127</v>
      </c>
      <c r="K9241" s="15" t="n">
        <v>128423</v>
      </c>
      <c r="L9241" s="15" t="n">
        <v>2023</v>
      </c>
      <c r="M9241" s="15" t="n">
        <v>9</v>
      </c>
      <c r="N9241" s="12" t="n">
        <v>0</v>
      </c>
      <c r="O9241" s="12" t="n">
        <v>0.79</v>
      </c>
      <c r="P9241" s="12" t="n">
        <v>7.11</v>
      </c>
      <c r="Q9241" s="26"/>
      <c r="R9241" s="4" t="s">
        <v>224</v>
      </c>
    </row>
    <row r="9242" ht="22.5" customHeight="1">
      <c r="A9242" s="32"/>
      <c r="B9242" s="34"/>
      <c r="C9242" s="13"/>
      <c r="D9242" s="20"/>
      <c r="E9242" s="29"/>
      <c r="F9242" s="20"/>
      <c r="G9242" s="20"/>
      <c r="H9242" s="20"/>
      <c r="I9242" s="20"/>
      <c r="J9242" s="13" t="s">
        <v>128</v>
      </c>
      <c r="K9242" s="15" t="n">
        <v>389611</v>
      </c>
      <c r="L9242" s="15" t="n">
        <v>5878</v>
      </c>
      <c r="M9242" s="15" t="n">
        <v>51</v>
      </c>
      <c r="N9242" s="12" t="n">
        <v>0</v>
      </c>
      <c r="O9242" s="12" t="n">
        <v>0.4</v>
      </c>
      <c r="P9242" s="12" t="n">
        <v>20.56</v>
      </c>
      <c r="Q9242" s="26"/>
    </row>
    <row r="9243" ht="22.5" customHeight="1">
      <c r="A9243" s="32"/>
      <c r="B9243" s="34"/>
      <c r="C9243" s="13" t="n">
        <v>91555309</v>
      </c>
      <c r="D9243" s="13" t="s">
        <v>52</v>
      </c>
      <c r="E9243" s="14" t="s">
        <v>46</v>
      </c>
      <c r="F9243" s="13" t="s">
        <v>15</v>
      </c>
      <c r="G9243" s="21" t="n">
        <v>0.2</v>
      </c>
      <c r="H9243" s="13" t="n">
        <v>50</v>
      </c>
      <c r="I9243" s="21" t="n">
        <f>G9243*H9243*7</f>
        <v>70</v>
      </c>
      <c r="J9243" s="13" t="s">
        <v>126</v>
      </c>
      <c r="K9243" s="15" t="s">
        <v>149</v>
      </c>
      <c r="L9243" s="15"/>
      <c r="M9243" s="15"/>
      <c r="N9243" s="12"/>
      <c r="O9243" s="12"/>
      <c r="P9243" s="12"/>
      <c r="Q9243" s="23" t="n">
        <f>M9245/H9243</f>
        <v>2.04</v>
      </c>
    </row>
    <row r="9244" ht="22.5" customHeight="1">
      <c r="A9244" s="32"/>
      <c r="B9244" s="34"/>
      <c r="C9244" s="13"/>
      <c r="D9244" s="20"/>
      <c r="E9244" s="29"/>
      <c r="F9244" s="20"/>
      <c r="G9244" s="20"/>
      <c r="H9244" s="20"/>
      <c r="I9244" s="20"/>
      <c r="J9244" s="13" t="s">
        <v>127</v>
      </c>
      <c r="K9244" s="15" t="n">
        <v>15091</v>
      </c>
      <c r="L9244" s="15" t="n">
        <v>3829</v>
      </c>
      <c r="M9244" s="15" t="n">
        <v>53</v>
      </c>
      <c r="N9244" s="12" t="n">
        <v>0.003</v>
      </c>
      <c r="O9244" s="12" t="n">
        <v>0.192</v>
      </c>
      <c r="P9244" s="12" t="n">
        <v>10.2</v>
      </c>
      <c r="Q9244" s="26"/>
    </row>
    <row r="9245" ht="22.5" customHeight="1">
      <c r="A9245" s="32"/>
      <c r="B9245" s="34"/>
      <c r="C9245" s="13"/>
      <c r="D9245" s="20"/>
      <c r="E9245" s="29"/>
      <c r="F9245" s="20"/>
      <c r="G9245" s="20"/>
      <c r="H9245" s="20"/>
      <c r="I9245" s="20"/>
      <c r="J9245" s="13" t="s">
        <v>128</v>
      </c>
      <c r="K9245" s="15" t="n">
        <v>37965</v>
      </c>
      <c r="L9245" s="15" t="n">
        <v>5660</v>
      </c>
      <c r="M9245" s="15" t="n">
        <v>102</v>
      </c>
      <c r="N9245" s="12" t="n">
        <v>0.004</v>
      </c>
      <c r="O9245" s="12" t="n">
        <v>0.196</v>
      </c>
      <c r="P9245" s="12" t="n">
        <v>20</v>
      </c>
      <c r="Q9245" s="26"/>
    </row>
    <row r="9246" ht="22.5" customHeight="1">
      <c r="A9246" s="32"/>
      <c r="B9246" s="34"/>
      <c r="C9246" s="13" t="n">
        <v>91554853</v>
      </c>
      <c r="D9246" s="13" t="s">
        <v>52</v>
      </c>
      <c r="E9246" s="14" t="s">
        <v>46</v>
      </c>
      <c r="F9246" s="13" t="s">
        <v>21</v>
      </c>
      <c r="G9246" s="21" t="n">
        <v>0.2</v>
      </c>
      <c r="H9246" s="13" t="n">
        <v>50</v>
      </c>
      <c r="I9246" s="21" t="n">
        <f>G9246*H9246*7</f>
        <v>70</v>
      </c>
      <c r="J9246" s="13" t="s">
        <v>126</v>
      </c>
      <c r="K9246" s="15" t="n">
        <v>0</v>
      </c>
      <c r="L9246" s="15" t="n">
        <v>0</v>
      </c>
      <c r="M9246" s="15" t="n">
        <v>0</v>
      </c>
      <c r="N9246" s="12" t="n">
        <v>0</v>
      </c>
      <c r="O9246" s="12" t="n">
        <v>0</v>
      </c>
      <c r="P9246" s="12" t="n">
        <v>0</v>
      </c>
      <c r="Q9246" s="23" t="n">
        <f>M9248/H9246</f>
        <v>0.06</v>
      </c>
    </row>
    <row r="9247" ht="22.5" customHeight="1">
      <c r="A9247" s="32"/>
      <c r="B9247" s="34"/>
      <c r="C9247" s="13"/>
      <c r="D9247" s="20"/>
      <c r="E9247" s="29"/>
      <c r="F9247" s="20"/>
      <c r="G9247" s="20"/>
      <c r="H9247" s="20"/>
      <c r="I9247" s="20"/>
      <c r="J9247" s="13" t="s">
        <v>127</v>
      </c>
      <c r="K9247" s="15" t="n">
        <v>16147</v>
      </c>
      <c r="L9247" s="15" t="n">
        <v>2453</v>
      </c>
      <c r="M9247" s="15" t="n">
        <v>2</v>
      </c>
      <c r="N9247" s="12" t="n">
        <v>0</v>
      </c>
      <c r="O9247" s="12" t="n">
        <v>0.3</v>
      </c>
      <c r="P9247" s="12" t="n">
        <v>0.6</v>
      </c>
      <c r="Q9247" s="26"/>
    </row>
    <row r="9248" ht="22.5" customHeight="1">
      <c r="A9248" s="32"/>
      <c r="B9248" s="34"/>
      <c r="C9248" s="13"/>
      <c r="D9248" s="20"/>
      <c r="E9248" s="29"/>
      <c r="F9248" s="20"/>
      <c r="G9248" s="20"/>
      <c r="H9248" s="20"/>
      <c r="I9248" s="20"/>
      <c r="J9248" s="13" t="s">
        <v>128</v>
      </c>
      <c r="K9248" s="15" t="n">
        <v>27180</v>
      </c>
      <c r="L9248" s="15" t="n">
        <v>3960</v>
      </c>
      <c r="M9248" s="15" t="n">
        <v>3</v>
      </c>
      <c r="N9248" s="12" t="n">
        <v>0</v>
      </c>
      <c r="O9248" s="12" t="n">
        <v>0.3</v>
      </c>
      <c r="P9248" s="12" t="n">
        <v>0.9</v>
      </c>
      <c r="Q9248" s="26"/>
    </row>
    <row r="9249" ht="22.5" customHeight="1">
      <c r="A9249" s="32"/>
      <c r="B9249" s="76" t="s">
        <v>137</v>
      </c>
      <c r="C9249" s="13" t="n">
        <v>91399439</v>
      </c>
      <c r="D9249" s="13" t="s">
        <v>69</v>
      </c>
      <c r="E9249" s="14" t="s">
        <v>42</v>
      </c>
      <c r="F9249" s="13" t="s">
        <v>15</v>
      </c>
      <c r="G9249" s="21" t="n">
        <v>0.1</v>
      </c>
      <c r="H9249" s="13" t="n">
        <v>200</v>
      </c>
      <c r="I9249" s="21" t="n">
        <f>G9249*H9249*7</f>
        <v>140</v>
      </c>
      <c r="J9249" s="13" t="s">
        <v>126</v>
      </c>
      <c r="K9249" s="17" t="n">
        <v>1154</v>
      </c>
      <c r="L9249" s="15" t="n">
        <v>57</v>
      </c>
      <c r="M9249" s="17" t="n">
        <v>0</v>
      </c>
      <c r="N9249" s="12" t="n">
        <v>0</v>
      </c>
      <c r="O9249" s="12" t="n">
        <v>0</v>
      </c>
      <c r="P9249" s="12" t="n">
        <v>0</v>
      </c>
      <c r="Q9249" s="23" t="n">
        <f>M9251/H9249</f>
        <v>0.165</v>
      </c>
    </row>
    <row r="9250" ht="22.5" customHeight="1">
      <c r="A9250" s="32"/>
      <c r="B9250" s="34"/>
      <c r="C9250" s="13"/>
      <c r="D9250" s="20"/>
      <c r="E9250" s="29"/>
      <c r="F9250" s="20"/>
      <c r="G9250" s="20"/>
      <c r="H9250" s="20"/>
      <c r="I9250" s="20"/>
      <c r="J9250" s="13" t="s">
        <v>127</v>
      </c>
      <c r="K9250" s="17" t="n">
        <v>91045</v>
      </c>
      <c r="L9250" s="15" t="n">
        <v>7570</v>
      </c>
      <c r="M9250" s="17" t="n">
        <v>24</v>
      </c>
      <c r="N9250" s="12" t="n">
        <v>0</v>
      </c>
      <c r="O9250" s="12" t="n">
        <v>0.1</v>
      </c>
      <c r="P9250" s="12" t="n">
        <v>2.4</v>
      </c>
      <c r="Q9250" s="26"/>
    </row>
    <row r="9251" ht="22.5" customHeight="1">
      <c r="A9251" s="32"/>
      <c r="B9251" s="34"/>
      <c r="C9251" s="13"/>
      <c r="D9251" s="20"/>
      <c r="E9251" s="29"/>
      <c r="F9251" s="20"/>
      <c r="G9251" s="20"/>
      <c r="H9251" s="20"/>
      <c r="I9251" s="20"/>
      <c r="J9251" s="13" t="s">
        <v>128</v>
      </c>
      <c r="K9251" s="17" t="n">
        <v>188791</v>
      </c>
      <c r="L9251" s="15" t="n">
        <v>14052</v>
      </c>
      <c r="M9251" s="11" t="n">
        <v>33</v>
      </c>
      <c r="N9251" s="12" t="n">
        <v>0</v>
      </c>
      <c r="O9251" s="12" t="n">
        <v>0.1</v>
      </c>
      <c r="P9251" s="12" t="n">
        <v>3.3</v>
      </c>
      <c r="Q9251" s="26"/>
    </row>
    <row r="9252" ht="22.5" customHeight="1">
      <c r="A9252" s="32"/>
      <c r="B9252" s="34"/>
      <c r="C9252" s="13" t="n">
        <v>91399437</v>
      </c>
      <c r="D9252" s="13" t="s">
        <v>70</v>
      </c>
      <c r="E9252" s="14" t="s">
        <v>71</v>
      </c>
      <c r="F9252" s="13" t="s">
        <v>15</v>
      </c>
      <c r="G9252" s="21" t="n">
        <v>0.15</v>
      </c>
      <c r="H9252" s="13" t="n">
        <v>50</v>
      </c>
      <c r="I9252" s="21" t="n">
        <f>G9252*H9252*7</f>
        <v>52.5</v>
      </c>
      <c r="J9252" s="13" t="s">
        <v>126</v>
      </c>
      <c r="K9252" s="17" t="n">
        <v>271</v>
      </c>
      <c r="L9252" s="15" t="n">
        <v>65</v>
      </c>
      <c r="M9252" s="17" t="n">
        <v>3</v>
      </c>
      <c r="N9252" s="12" t="n">
        <v>0.007</v>
      </c>
      <c r="O9252" s="12" t="n">
        <v>0.15</v>
      </c>
      <c r="P9252" s="12" t="n">
        <v>0.45</v>
      </c>
      <c r="Q9252" s="23" t="n">
        <f>M9254/H9252</f>
        <v>1</v>
      </c>
    </row>
    <row r="9253" ht="22.5" customHeight="1">
      <c r="A9253" s="32"/>
      <c r="B9253" s="34"/>
      <c r="C9253" s="13"/>
      <c r="D9253" s="20"/>
      <c r="E9253" s="29"/>
      <c r="F9253" s="20"/>
      <c r="G9253" s="20"/>
      <c r="H9253" s="20"/>
      <c r="I9253" s="20"/>
      <c r="J9253" s="13" t="s">
        <v>127</v>
      </c>
      <c r="K9253" s="17" t="n">
        <v>8885</v>
      </c>
      <c r="L9253" s="15" t="n">
        <v>3750</v>
      </c>
      <c r="M9253" s="15" t="n">
        <v>50</v>
      </c>
      <c r="N9253" s="12" t="n">
        <v>0.002</v>
      </c>
      <c r="O9253" s="12" t="n">
        <v>0.15</v>
      </c>
      <c r="P9253" s="12" t="n">
        <v>7.5</v>
      </c>
      <c r="Q9253" s="26"/>
    </row>
    <row r="9254" ht="22.5" customHeight="1">
      <c r="A9254" s="32"/>
      <c r="B9254" s="34"/>
      <c r="C9254" s="13"/>
      <c r="D9254" s="20"/>
      <c r="E9254" s="29"/>
      <c r="F9254" s="20"/>
      <c r="G9254" s="20"/>
      <c r="H9254" s="20"/>
      <c r="I9254" s="20"/>
      <c r="J9254" s="13" t="s">
        <v>128</v>
      </c>
      <c r="K9254" s="17" t="n">
        <v>13232</v>
      </c>
      <c r="L9254" s="15" t="n">
        <v>4977</v>
      </c>
      <c r="M9254" s="15" t="n">
        <v>50</v>
      </c>
      <c r="N9254" s="12" t="n">
        <v>0.002</v>
      </c>
      <c r="O9254" s="12" t="n">
        <v>0.15</v>
      </c>
      <c r="P9254" s="12" t="n">
        <v>7.5</v>
      </c>
      <c r="Q9254" s="26"/>
    </row>
    <row r="9255" ht="22.5" customHeight="1">
      <c r="A9255" s="32"/>
      <c r="B9255" s="34"/>
      <c r="C9255" s="13" t="n">
        <v>5556054</v>
      </c>
      <c r="D9255" s="13" t="s">
        <v>72</v>
      </c>
      <c r="E9255" s="14" t="s">
        <v>36</v>
      </c>
      <c r="F9255" s="13" t="s">
        <v>15</v>
      </c>
      <c r="G9255" s="21" t="n">
        <v>0.8</v>
      </c>
      <c r="H9255" s="13" t="n">
        <v>100</v>
      </c>
      <c r="I9255" s="21" t="n">
        <f>G9255*H9255*7</f>
        <v>560</v>
      </c>
      <c r="J9255" s="13" t="s">
        <v>126</v>
      </c>
      <c r="K9255" s="17" t="n">
        <v>462</v>
      </c>
      <c r="L9255" s="15" t="n">
        <v>9</v>
      </c>
      <c r="M9255" s="17" t="n">
        <v>0</v>
      </c>
      <c r="N9255" s="12" t="n">
        <v>0</v>
      </c>
      <c r="O9255" s="12" t="n">
        <v>0</v>
      </c>
      <c r="P9255" s="12" t="n">
        <v>0</v>
      </c>
      <c r="Q9255" s="23" t="n">
        <f>M9257/H9255</f>
        <v>0.02</v>
      </c>
    </row>
    <row r="9256" ht="22.5" customHeight="1">
      <c r="A9256" s="32"/>
      <c r="B9256" s="34"/>
      <c r="C9256" s="13"/>
      <c r="D9256" s="20"/>
      <c r="E9256" s="29"/>
      <c r="F9256" s="20"/>
      <c r="G9256" s="20"/>
      <c r="H9256" s="20"/>
      <c r="I9256" s="20"/>
      <c r="J9256" s="13" t="s">
        <v>127</v>
      </c>
      <c r="K9256" s="17" t="n">
        <v>11340</v>
      </c>
      <c r="L9256" s="15" t="n">
        <v>345</v>
      </c>
      <c r="M9256" s="17" t="n">
        <v>1</v>
      </c>
      <c r="N9256" s="12" t="n">
        <v>0.002</v>
      </c>
      <c r="O9256" s="12" t="n">
        <v>0.75</v>
      </c>
      <c r="P9256" s="12" t="n">
        <v>0.75</v>
      </c>
      <c r="Q9256" s="26"/>
    </row>
    <row r="9257" ht="22.5" customHeight="1">
      <c r="A9257" s="32"/>
      <c r="B9257" s="34"/>
      <c r="C9257" s="13"/>
      <c r="D9257" s="20"/>
      <c r="E9257" s="29"/>
      <c r="F9257" s="20"/>
      <c r="G9257" s="20"/>
      <c r="H9257" s="20"/>
      <c r="I9257" s="20"/>
      <c r="J9257" s="13" t="s">
        <v>128</v>
      </c>
      <c r="K9257" s="17" t="n">
        <v>28718</v>
      </c>
      <c r="L9257" s="15" t="n">
        <v>680</v>
      </c>
      <c r="M9257" s="17" t="n">
        <v>2</v>
      </c>
      <c r="N9257" s="12" t="n">
        <v>0.002</v>
      </c>
      <c r="O9257" s="12" t="n">
        <v>0.75</v>
      </c>
      <c r="P9257" s="12" t="n">
        <v>1.5</v>
      </c>
      <c r="Q9257" s="26"/>
    </row>
    <row r="9258" ht="22.5" customHeight="1">
      <c r="A9258" s="32"/>
      <c r="B9258" s="34"/>
      <c r="C9258" s="13" t="n">
        <v>8628042</v>
      </c>
      <c r="D9258" s="13" t="s">
        <v>28</v>
      </c>
      <c r="E9258" s="14" t="s">
        <v>14</v>
      </c>
      <c r="F9258" s="13" t="s">
        <v>26</v>
      </c>
      <c r="G9258" s="21" t="n">
        <v>0.48</v>
      </c>
      <c r="H9258" s="13" t="n">
        <v>500</v>
      </c>
      <c r="I9258" s="21" t="n">
        <f>G9258*H9258*7</f>
        <v>1680</v>
      </c>
      <c r="J9258" s="13" t="s">
        <v>126</v>
      </c>
      <c r="K9258" s="17" t="n">
        <v>3392</v>
      </c>
      <c r="L9258" s="15" t="n">
        <v>20</v>
      </c>
      <c r="M9258" s="17" t="n">
        <v>0</v>
      </c>
      <c r="N9258" s="12" t="n">
        <v>0.01</v>
      </c>
      <c r="O9258" s="12" t="n">
        <v>0</v>
      </c>
      <c r="P9258" s="12" t="n">
        <v>0.27</v>
      </c>
      <c r="Q9258" s="23" t="n">
        <f>M9260/H9258</f>
        <v>1.084</v>
      </c>
    </row>
    <row r="9259" ht="22.5" customHeight="1">
      <c r="A9259" s="32"/>
      <c r="B9259" s="34"/>
      <c r="C9259" s="13"/>
      <c r="D9259" s="20"/>
      <c r="E9259" s="29"/>
      <c r="F9259" s="20"/>
      <c r="G9259" s="20"/>
      <c r="H9259" s="20"/>
      <c r="I9259" s="20"/>
      <c r="J9259" s="13" t="s">
        <v>127</v>
      </c>
      <c r="K9259" s="17" t="n">
        <v>1479786</v>
      </c>
      <c r="L9259" s="15" t="n">
        <v>19429</v>
      </c>
      <c r="M9259" s="17" t="n">
        <v>372</v>
      </c>
      <c r="N9259" s="12" t="n">
        <v>0.04</v>
      </c>
      <c r="O9259" s="12" t="n">
        <v>2.17</v>
      </c>
      <c r="P9259" s="12" t="n">
        <v>805.97</v>
      </c>
      <c r="Q9259" s="26"/>
    </row>
    <row r="9260" ht="22.5" customHeight="1">
      <c r="A9260" s="32"/>
      <c r="B9260" s="34"/>
      <c r="C9260" s="13"/>
      <c r="D9260" s="20"/>
      <c r="E9260" s="29"/>
      <c r="F9260" s="20"/>
      <c r="G9260" s="20"/>
      <c r="H9260" s="20"/>
      <c r="I9260" s="20"/>
      <c r="J9260" s="13" t="s">
        <v>128</v>
      </c>
      <c r="K9260" s="17" t="n">
        <v>2402673</v>
      </c>
      <c r="L9260" s="15" t="n">
        <v>26099</v>
      </c>
      <c r="M9260" s="11" t="n">
        <v>542</v>
      </c>
      <c r="N9260" s="12" t="n">
        <v>0.03</v>
      </c>
      <c r="O9260" s="12" t="n">
        <v>1.646</v>
      </c>
      <c r="P9260" s="12" t="n">
        <v>892.28</v>
      </c>
      <c r="Q9260" s="26"/>
    </row>
    <row r="9261" ht="22.5" customHeight="1">
      <c r="A9261" s="32"/>
      <c r="B9261" s="34"/>
      <c r="C9261" s="13" t="n">
        <v>9297014</v>
      </c>
      <c r="D9261" s="13" t="s">
        <v>13</v>
      </c>
      <c r="E9261" s="14" t="s">
        <v>14</v>
      </c>
      <c r="F9261" s="13" t="s">
        <v>26</v>
      </c>
      <c r="G9261" s="21" t="n">
        <v>0.19</v>
      </c>
      <c r="H9261" s="13" t="n">
        <v>300</v>
      </c>
      <c r="I9261" s="21" t="n">
        <f>G9261*H9261*7</f>
        <v>399</v>
      </c>
      <c r="J9261" s="13" t="s">
        <v>126</v>
      </c>
      <c r="K9261" s="17" t="n">
        <v>69321</v>
      </c>
      <c r="L9261" s="15" t="n">
        <v>834</v>
      </c>
      <c r="M9261" s="17" t="n">
        <v>19</v>
      </c>
      <c r="N9261" s="12" t="n">
        <v>0.01</v>
      </c>
      <c r="O9261" s="12" t="n">
        <v>0.23</v>
      </c>
      <c r="P9261" s="12" t="n">
        <v>4.42</v>
      </c>
      <c r="Q9261" s="23" t="n">
        <f>M9263/H9261</f>
        <v>0.983333333333333</v>
      </c>
    </row>
    <row r="9262" ht="22.5" customHeight="1">
      <c r="A9262" s="32"/>
      <c r="B9262" s="34"/>
      <c r="C9262" s="13"/>
      <c r="D9262" s="20"/>
      <c r="E9262" s="29"/>
      <c r="F9262" s="20"/>
      <c r="G9262" s="20"/>
      <c r="H9262" s="20"/>
      <c r="I9262" s="20"/>
      <c r="J9262" s="13" t="s">
        <v>127</v>
      </c>
      <c r="K9262" s="17" t="n">
        <v>170891</v>
      </c>
      <c r="L9262" s="15" t="n">
        <v>3107</v>
      </c>
      <c r="M9262" s="11" t="n">
        <v>140</v>
      </c>
      <c r="N9262" s="12" t="n">
        <v>0.01</v>
      </c>
      <c r="O9262" s="12" t="n">
        <v>0.23</v>
      </c>
      <c r="P9262" s="12" t="n">
        <v>32.55</v>
      </c>
      <c r="Q9262" s="26"/>
    </row>
    <row r="9263" ht="22.5" customHeight="1">
      <c r="A9263" s="32"/>
      <c r="B9263" s="34"/>
      <c r="C9263" s="13"/>
      <c r="D9263" s="20"/>
      <c r="E9263" s="29"/>
      <c r="F9263" s="20"/>
      <c r="G9263" s="20"/>
      <c r="H9263" s="20"/>
      <c r="I9263" s="20"/>
      <c r="J9263" s="13" t="s">
        <v>128</v>
      </c>
      <c r="K9263" s="17" t="n">
        <v>211769</v>
      </c>
      <c r="L9263" s="15" t="n">
        <v>5497</v>
      </c>
      <c r="M9263" s="11" t="n">
        <v>295</v>
      </c>
      <c r="N9263" s="12" t="n">
        <v>0.01</v>
      </c>
      <c r="O9263" s="12" t="n">
        <v>0.27</v>
      </c>
      <c r="P9263" s="12" t="n">
        <v>80.86</v>
      </c>
      <c r="Q9263" s="26"/>
    </row>
    <row r="9264" ht="22.5" customHeight="1">
      <c r="A9264" s="32"/>
      <c r="B9264" s="34"/>
      <c r="C9264" s="13" t="n">
        <v>7815836</v>
      </c>
      <c r="D9264" s="13" t="s">
        <v>73</v>
      </c>
      <c r="E9264" s="14" t="s">
        <v>36</v>
      </c>
      <c r="F9264" s="13" t="s">
        <v>15</v>
      </c>
      <c r="G9264" s="21" t="n">
        <v>0.08</v>
      </c>
      <c r="H9264" s="13" t="n">
        <v>12000</v>
      </c>
      <c r="I9264" s="21" t="n">
        <f>G9264*H9264*7</f>
        <v>6720</v>
      </c>
      <c r="J9264" s="13" t="s">
        <v>126</v>
      </c>
      <c r="K9264" s="17" t="n">
        <v>18732</v>
      </c>
      <c r="L9264" s="15" t="n">
        <v>3513</v>
      </c>
      <c r="M9264" s="17" t="n">
        <v>89</v>
      </c>
      <c r="N9264" s="12" t="n">
        <v>0.003</v>
      </c>
      <c r="O9264" s="12" t="n">
        <v>0.119</v>
      </c>
      <c r="P9264" s="12" t="n">
        <v>10.6</v>
      </c>
      <c r="Q9264" s="23" t="n">
        <f>M9266/H9264</f>
        <v>0.217333333333333</v>
      </c>
    </row>
    <row r="9265" ht="22.5" customHeight="1">
      <c r="A9265" s="32"/>
      <c r="B9265" s="34"/>
      <c r="C9265" s="13"/>
      <c r="D9265" s="20"/>
      <c r="E9265" s="29"/>
      <c r="F9265" s="20"/>
      <c r="G9265" s="20"/>
      <c r="H9265" s="20"/>
      <c r="I9265" s="20"/>
      <c r="J9265" s="13" t="s">
        <v>127</v>
      </c>
      <c r="K9265" s="17" t="n">
        <v>280515</v>
      </c>
      <c r="L9265" s="15" t="n">
        <v>57790</v>
      </c>
      <c r="M9265" s="17" t="n">
        <v>1310</v>
      </c>
      <c r="N9265" s="12" t="n">
        <v>0.003</v>
      </c>
      <c r="O9265" s="12" t="n">
        <v>0.115</v>
      </c>
      <c r="P9265" s="12" t="n">
        <v>151.29</v>
      </c>
      <c r="Q9265" s="26"/>
    </row>
    <row r="9266" ht="22.5" customHeight="1">
      <c r="A9266" s="32"/>
      <c r="B9266" s="34"/>
      <c r="C9266" s="13"/>
      <c r="D9266" s="20"/>
      <c r="E9266" s="29"/>
      <c r="F9266" s="20"/>
      <c r="G9266" s="20"/>
      <c r="H9266" s="20"/>
      <c r="I9266" s="20"/>
      <c r="J9266" s="13" t="s">
        <v>128</v>
      </c>
      <c r="K9266" s="17" t="n">
        <v>552529</v>
      </c>
      <c r="L9266" s="15" t="n">
        <v>112568</v>
      </c>
      <c r="M9266" s="17" t="n">
        <v>2608</v>
      </c>
      <c r="N9266" s="12" t="n">
        <v>0.003</v>
      </c>
      <c r="O9266" s="12" t="n">
        <v>0.115</v>
      </c>
      <c r="P9266" s="12" t="n">
        <v>298.83</v>
      </c>
      <c r="Q9266" s="26"/>
    </row>
    <row r="9267" ht="22.5" customHeight="1">
      <c r="A9267" s="32"/>
      <c r="B9267" s="34"/>
      <c r="C9267" s="13" t="n">
        <v>9751142</v>
      </c>
      <c r="D9267" s="13" t="s">
        <v>101</v>
      </c>
      <c r="E9267" s="14" t="s">
        <v>11</v>
      </c>
      <c r="F9267" s="13" t="s">
        <v>30</v>
      </c>
      <c r="G9267" s="21" t="n">
        <v>0.3</v>
      </c>
      <c r="H9267" s="13" t="n">
        <v>170</v>
      </c>
      <c r="I9267" s="21" t="n">
        <f>G9267*H9267*7</f>
        <v>357</v>
      </c>
      <c r="J9267" s="13" t="s">
        <v>126</v>
      </c>
      <c r="K9267" s="17" t="n">
        <v>162</v>
      </c>
      <c r="L9267" s="15" t="n">
        <v>25</v>
      </c>
      <c r="M9267" s="17" t="n">
        <v>1</v>
      </c>
      <c r="N9267" s="12" t="n">
        <v>0.01</v>
      </c>
      <c r="O9267" s="12" t="n">
        <v>0.16</v>
      </c>
      <c r="P9267" s="12" t="n">
        <v>0.16</v>
      </c>
      <c r="Q9267" s="23" t="n">
        <f>M9269/H9267</f>
        <v>0.0117647058823529</v>
      </c>
    </row>
    <row r="9268" ht="22.5" customHeight="1">
      <c r="A9268" s="32"/>
      <c r="B9268" s="34"/>
      <c r="C9268" s="13"/>
      <c r="D9268" s="20"/>
      <c r="E9268" s="29"/>
      <c r="F9268" s="20"/>
      <c r="G9268" s="20"/>
      <c r="H9268" s="20"/>
      <c r="I9268" s="20"/>
      <c r="J9268" s="13" t="s">
        <v>127</v>
      </c>
      <c r="K9268" s="17" t="n">
        <v>1029</v>
      </c>
      <c r="L9268" s="15" t="n">
        <v>130</v>
      </c>
      <c r="M9268" s="17" t="n">
        <v>1</v>
      </c>
      <c r="N9268" s="12" t="n">
        <v>0.01</v>
      </c>
      <c r="O9268" s="12" t="n">
        <v>0.75</v>
      </c>
      <c r="P9268" s="12" t="n">
        <v>0.75</v>
      </c>
      <c r="Q9268" s="26"/>
    </row>
    <row r="9269" ht="22.5" customHeight="1">
      <c r="A9269" s="32"/>
      <c r="B9269" s="34"/>
      <c r="C9269" s="13"/>
      <c r="D9269" s="20"/>
      <c r="E9269" s="29"/>
      <c r="F9269" s="20"/>
      <c r="G9269" s="20"/>
      <c r="H9269" s="20"/>
      <c r="I9269" s="20"/>
      <c r="J9269" s="13" t="s">
        <v>128</v>
      </c>
      <c r="K9269" s="17" t="n">
        <v>3939</v>
      </c>
      <c r="L9269" s="15" t="n">
        <v>407</v>
      </c>
      <c r="M9269" s="17" t="n">
        <v>2</v>
      </c>
      <c r="N9269" s="12" t="n">
        <v>0.01</v>
      </c>
      <c r="O9269" s="12" t="n">
        <v>1.14</v>
      </c>
      <c r="P9269" s="12" t="n">
        <v>2.28</v>
      </c>
      <c r="Q9269" s="26"/>
    </row>
    <row r="9270" ht="22.5" customHeight="1">
      <c r="A9270" s="32"/>
      <c r="B9270" s="34"/>
      <c r="C9270" s="13" t="n">
        <v>8312006</v>
      </c>
      <c r="D9270" s="13" t="s">
        <v>92</v>
      </c>
      <c r="E9270" s="14" t="s">
        <v>14</v>
      </c>
      <c r="F9270" s="13" t="s">
        <v>15</v>
      </c>
      <c r="G9270" s="21" t="n">
        <v>0.12</v>
      </c>
      <c r="H9270" s="14" t="n">
        <v>50</v>
      </c>
      <c r="I9270" s="21" t="n">
        <f>G9270*H9270*7</f>
        <v>42</v>
      </c>
      <c r="J9270" s="13" t="s">
        <v>126</v>
      </c>
      <c r="K9270" s="17" t="n">
        <v>21</v>
      </c>
      <c r="L9270" s="15" t="n">
        <v>4</v>
      </c>
      <c r="M9270" s="17" t="n">
        <v>1</v>
      </c>
      <c r="N9270" s="12" t="n">
        <v>0.03</v>
      </c>
      <c r="O9270" s="12" t="n">
        <v>0.12</v>
      </c>
      <c r="P9270" s="12" t="n">
        <v>0.12</v>
      </c>
      <c r="Q9270" s="23" t="n">
        <f>M9272/H9270</f>
        <v>1</v>
      </c>
    </row>
    <row r="9271" ht="22.5" customHeight="1">
      <c r="A9271" s="32"/>
      <c r="B9271" s="34"/>
      <c r="C9271" s="13"/>
      <c r="D9271" s="20"/>
      <c r="E9271" s="29"/>
      <c r="F9271" s="20"/>
      <c r="G9271" s="20"/>
      <c r="H9271" s="29"/>
      <c r="I9271" s="20"/>
      <c r="J9271" s="13" t="s">
        <v>127</v>
      </c>
      <c r="K9271" s="17" t="n">
        <v>5283</v>
      </c>
      <c r="L9271" s="15" t="n">
        <v>438</v>
      </c>
      <c r="M9271" s="17" t="n">
        <v>50</v>
      </c>
      <c r="N9271" s="12" t="n">
        <v>0.014</v>
      </c>
      <c r="O9271" s="12" t="n">
        <v>0.12</v>
      </c>
      <c r="P9271" s="12" t="n">
        <v>6</v>
      </c>
      <c r="Q9271" s="26"/>
    </row>
    <row r="9272" ht="22.5" customHeight="1">
      <c r="A9272" s="32"/>
      <c r="B9272" s="34"/>
      <c r="C9272" s="13"/>
      <c r="D9272" s="20"/>
      <c r="E9272" s="29"/>
      <c r="F9272" s="20"/>
      <c r="G9272" s="20"/>
      <c r="H9272" s="29"/>
      <c r="I9272" s="20"/>
      <c r="J9272" s="13" t="s">
        <v>128</v>
      </c>
      <c r="K9272" s="17" t="n">
        <v>8401</v>
      </c>
      <c r="L9272" s="15" t="n">
        <v>750</v>
      </c>
      <c r="M9272" s="17" t="n">
        <v>50</v>
      </c>
      <c r="N9272" s="12" t="n">
        <v>0.008</v>
      </c>
      <c r="O9272" s="12" t="n">
        <v>0.12</v>
      </c>
      <c r="P9272" s="12" t="n">
        <v>6</v>
      </c>
      <c r="Q9272" s="26"/>
    </row>
    <row r="9273" ht="22.5" customHeight="1">
      <c r="A9273" s="32"/>
      <c r="B9273" s="34"/>
      <c r="C9273" s="13" t="n">
        <v>8758947</v>
      </c>
      <c r="D9273" s="13" t="s">
        <v>108</v>
      </c>
      <c r="E9273" s="14" t="s">
        <v>36</v>
      </c>
      <c r="F9273" s="13" t="s">
        <v>15</v>
      </c>
      <c r="G9273" s="21" t="n">
        <v>0.14</v>
      </c>
      <c r="H9273" s="14" t="n">
        <v>200</v>
      </c>
      <c r="I9273" s="21" t="n">
        <f>G9273*H9273*7</f>
        <v>196</v>
      </c>
      <c r="J9273" s="13" t="s">
        <v>126</v>
      </c>
      <c r="K9273" s="17" t="n">
        <v>397</v>
      </c>
      <c r="L9273" s="17" t="n">
        <v>26</v>
      </c>
      <c r="M9273" s="17" t="n">
        <v>0</v>
      </c>
      <c r="N9273" s="12" t="n">
        <v>0</v>
      </c>
      <c r="O9273" s="12" t="n">
        <v>0</v>
      </c>
      <c r="P9273" s="12" t="n">
        <v>0</v>
      </c>
      <c r="Q9273" s="23" t="n">
        <f>M9275/H9273</f>
        <v>0.005</v>
      </c>
    </row>
    <row r="9274" ht="22.5" customHeight="1">
      <c r="A9274" s="32"/>
      <c r="B9274" s="34"/>
      <c r="C9274" s="13"/>
      <c r="D9274" s="20"/>
      <c r="E9274" s="29"/>
      <c r="F9274" s="20"/>
      <c r="G9274" s="20"/>
      <c r="H9274" s="29"/>
      <c r="I9274" s="20"/>
      <c r="J9274" s="13" t="s">
        <v>127</v>
      </c>
      <c r="K9274" s="17" t="n">
        <v>4696</v>
      </c>
      <c r="L9274" s="15" t="n">
        <v>555</v>
      </c>
      <c r="M9274" s="17" t="n">
        <v>1</v>
      </c>
      <c r="N9274" s="12" t="n">
        <v>0</v>
      </c>
      <c r="O9274" s="12" t="n">
        <v>0.14</v>
      </c>
      <c r="P9274" s="12" t="n">
        <v>0.14</v>
      </c>
      <c r="Q9274" s="26"/>
      <c r="R9274" s="4" t="s">
        <v>221</v>
      </c>
    </row>
    <row r="9275" ht="22.5" customHeight="1">
      <c r="A9275" s="32"/>
      <c r="B9275" s="34"/>
      <c r="C9275" s="13"/>
      <c r="D9275" s="20"/>
      <c r="E9275" s="29"/>
      <c r="F9275" s="20"/>
      <c r="G9275" s="20"/>
      <c r="H9275" s="29"/>
      <c r="I9275" s="20"/>
      <c r="J9275" s="13" t="s">
        <v>128</v>
      </c>
      <c r="K9275" s="17" t="n">
        <v>4701</v>
      </c>
      <c r="L9275" s="15" t="n">
        <v>555</v>
      </c>
      <c r="M9275" s="17" t="n">
        <v>1</v>
      </c>
      <c r="N9275" s="12" t="n">
        <v>0</v>
      </c>
      <c r="O9275" s="12" t="n">
        <v>0.14</v>
      </c>
      <c r="P9275" s="12" t="n">
        <v>0.14</v>
      </c>
      <c r="Q9275" s="26"/>
    </row>
    <row r="9276" ht="22.5" customHeight="1">
      <c r="A9276" s="32"/>
      <c r="B9276" s="34"/>
      <c r="C9276" s="13" t="n">
        <v>9096620</v>
      </c>
      <c r="D9276" s="13" t="s">
        <v>108</v>
      </c>
      <c r="E9276" s="14" t="s">
        <v>36</v>
      </c>
      <c r="F9276" s="13" t="s">
        <v>26</v>
      </c>
      <c r="G9276" s="21" t="n">
        <v>0.14</v>
      </c>
      <c r="H9276" s="14" t="n">
        <v>200</v>
      </c>
      <c r="I9276" s="24" t="n">
        <f>G9276*H9276*7</f>
        <v>196</v>
      </c>
      <c r="J9276" s="13" t="s">
        <v>126</v>
      </c>
      <c r="K9276" s="17" t="n">
        <v>76556</v>
      </c>
      <c r="L9276" s="15" t="n">
        <v>449</v>
      </c>
      <c r="M9276" s="17" t="n">
        <v>17</v>
      </c>
      <c r="N9276" s="12" t="n">
        <v>0</v>
      </c>
      <c r="O9276" s="12" t="n">
        <v>0.09</v>
      </c>
      <c r="P9276" s="12" t="n">
        <v>1.55</v>
      </c>
      <c r="Q9276" s="23" t="n">
        <f>M9278/H9276</f>
        <v>0.115</v>
      </c>
    </row>
    <row r="9277" ht="22.5" customHeight="1">
      <c r="A9277" s="32"/>
      <c r="B9277" s="34"/>
      <c r="C9277" s="13"/>
      <c r="D9277" s="20"/>
      <c r="E9277" s="29"/>
      <c r="F9277" s="20"/>
      <c r="G9277" s="20"/>
      <c r="H9277" s="29"/>
      <c r="I9277" s="29"/>
      <c r="J9277" s="13" t="s">
        <v>127</v>
      </c>
      <c r="K9277" s="17" t="n">
        <v>201923</v>
      </c>
      <c r="L9277" s="15" t="n">
        <v>1204</v>
      </c>
      <c r="M9277" s="17" t="n">
        <v>23</v>
      </c>
      <c r="N9277" s="12" t="n">
        <v>0</v>
      </c>
      <c r="O9277" s="12" t="n">
        <v>0.17</v>
      </c>
      <c r="P9277" s="12" t="n">
        <v>3.95</v>
      </c>
      <c r="Q9277" s="26"/>
      <c r="R9277" s="4" t="s">
        <v>221</v>
      </c>
    </row>
    <row r="9278" ht="22.5" customHeight="1">
      <c r="A9278" s="32"/>
      <c r="B9278" s="34"/>
      <c r="C9278" s="13"/>
      <c r="D9278" s="20"/>
      <c r="E9278" s="29"/>
      <c r="F9278" s="20"/>
      <c r="G9278" s="20"/>
      <c r="H9278" s="29"/>
      <c r="I9278" s="29"/>
      <c r="J9278" s="13" t="s">
        <v>128</v>
      </c>
      <c r="K9278" s="17" t="n">
        <v>202723</v>
      </c>
      <c r="L9278" s="15" t="n">
        <v>1209</v>
      </c>
      <c r="M9278" s="17" t="n">
        <v>23</v>
      </c>
      <c r="N9278" s="12" t="n">
        <v>0</v>
      </c>
      <c r="O9278" s="12" t="n">
        <v>0.17</v>
      </c>
      <c r="P9278" s="12" t="n">
        <v>3.95</v>
      </c>
      <c r="Q9278" s="26"/>
    </row>
    <row r="9279" ht="22.5" customHeight="1">
      <c r="A9279" s="32"/>
      <c r="B9279" s="34"/>
      <c r="C9279" s="13" t="n">
        <v>91467820</v>
      </c>
      <c r="D9279" s="13" t="s">
        <v>74</v>
      </c>
      <c r="E9279" s="14" t="s">
        <v>36</v>
      </c>
      <c r="F9279" s="13" t="s">
        <v>15</v>
      </c>
      <c r="G9279" s="21" t="n">
        <v>0.1</v>
      </c>
      <c r="H9279" s="14" t="n">
        <v>600</v>
      </c>
      <c r="I9279" s="21" t="n">
        <f>G9279*H9279*7</f>
        <v>420</v>
      </c>
      <c r="J9279" s="13" t="s">
        <v>126</v>
      </c>
      <c r="K9279" s="17" t="n">
        <v>766</v>
      </c>
      <c r="L9279" s="15" t="n">
        <v>124</v>
      </c>
      <c r="M9279" s="17" t="n">
        <v>4</v>
      </c>
      <c r="N9279" s="12" t="n">
        <v>0.003</v>
      </c>
      <c r="O9279" s="12" t="n">
        <v>0.1</v>
      </c>
      <c r="P9279" s="12" t="n">
        <v>0.4</v>
      </c>
      <c r="Q9279" s="23" t="n">
        <f>M9281/H9279</f>
        <v>1</v>
      </c>
    </row>
    <row r="9280" ht="22.5" customHeight="1">
      <c r="A9280" s="32"/>
      <c r="B9280" s="34"/>
      <c r="C9280" s="13"/>
      <c r="D9280" s="20"/>
      <c r="E9280" s="29"/>
      <c r="F9280" s="20"/>
      <c r="G9280" s="20"/>
      <c r="H9280" s="29"/>
      <c r="I9280" s="20"/>
      <c r="J9280" s="13" t="s">
        <v>127</v>
      </c>
      <c r="K9280" s="17" t="n">
        <v>183810</v>
      </c>
      <c r="L9280" s="15" t="n">
        <v>53258</v>
      </c>
      <c r="M9280" s="17" t="n">
        <v>582</v>
      </c>
      <c r="N9280" s="12" t="n">
        <v>0.001</v>
      </c>
      <c r="O9280" s="12" t="n">
        <v>0.1</v>
      </c>
      <c r="P9280" s="12" t="n">
        <v>58.2</v>
      </c>
      <c r="Q9280" s="26"/>
    </row>
    <row r="9281" ht="22.5" customHeight="1">
      <c r="A9281" s="32"/>
      <c r="B9281" s="34"/>
      <c r="C9281" s="13"/>
      <c r="D9281" s="20"/>
      <c r="E9281" s="29"/>
      <c r="F9281" s="20"/>
      <c r="G9281" s="20"/>
      <c r="H9281" s="29"/>
      <c r="I9281" s="20"/>
      <c r="J9281" s="13" t="s">
        <v>128</v>
      </c>
      <c r="K9281" s="17" t="n">
        <v>255580</v>
      </c>
      <c r="L9281" s="15" t="n">
        <v>79991</v>
      </c>
      <c r="M9281" s="17" t="n">
        <v>600</v>
      </c>
      <c r="N9281" s="12" t="n">
        <v>0.001</v>
      </c>
      <c r="O9281" s="12" t="n">
        <v>0.1</v>
      </c>
      <c r="P9281" s="12" t="n">
        <v>60</v>
      </c>
      <c r="Q9281" s="26"/>
    </row>
    <row r="9282" ht="22.5" customHeight="1">
      <c r="A9282" s="32"/>
      <c r="B9282" s="34"/>
      <c r="C9282" s="13" t="n">
        <v>91467821</v>
      </c>
      <c r="D9282" s="13" t="s">
        <v>74</v>
      </c>
      <c r="E9282" s="14" t="s">
        <v>17</v>
      </c>
      <c r="F9282" s="13" t="s">
        <v>15</v>
      </c>
      <c r="G9282" s="21" t="n">
        <v>0.17</v>
      </c>
      <c r="H9282" s="14" t="n">
        <v>100</v>
      </c>
      <c r="I9282" s="21" t="n">
        <f>G9282*H9282*7</f>
        <v>119</v>
      </c>
      <c r="J9282" s="13" t="s">
        <v>126</v>
      </c>
      <c r="K9282" s="17" t="n">
        <v>271</v>
      </c>
      <c r="L9282" s="15" t="n">
        <v>41</v>
      </c>
      <c r="M9282" s="17" t="n">
        <v>0</v>
      </c>
      <c r="N9282" s="12" t="n">
        <v>0</v>
      </c>
      <c r="O9282" s="12" t="n">
        <v>0</v>
      </c>
      <c r="P9282" s="12" t="n">
        <v>0</v>
      </c>
      <c r="Q9282" s="23" t="n">
        <f>M9284/H9282</f>
        <v>1</v>
      </c>
    </row>
    <row r="9283" ht="22.5" customHeight="1">
      <c r="A9283" s="32"/>
      <c r="B9283" s="34"/>
      <c r="C9283" s="13"/>
      <c r="D9283" s="20"/>
      <c r="E9283" s="29"/>
      <c r="F9283" s="20"/>
      <c r="G9283" s="20"/>
      <c r="H9283" s="29"/>
      <c r="I9283" s="20"/>
      <c r="J9283" s="13" t="s">
        <v>127</v>
      </c>
      <c r="K9283" s="17" t="n">
        <v>35581</v>
      </c>
      <c r="L9283" s="15" t="n">
        <v>5548</v>
      </c>
      <c r="M9283" s="17" t="n">
        <v>54</v>
      </c>
      <c r="N9283" s="12" t="n">
        <v>0.002</v>
      </c>
      <c r="O9283" s="12" t="n">
        <v>0.17</v>
      </c>
      <c r="P9283" s="12" t="n">
        <v>9.18</v>
      </c>
      <c r="Q9283" s="26"/>
    </row>
    <row r="9284" ht="22.5" customHeight="1">
      <c r="A9284" s="32"/>
      <c r="B9284" s="34"/>
      <c r="C9284" s="13"/>
      <c r="D9284" s="20"/>
      <c r="E9284" s="29"/>
      <c r="F9284" s="20"/>
      <c r="G9284" s="20"/>
      <c r="H9284" s="29"/>
      <c r="I9284" s="20"/>
      <c r="J9284" s="13" t="s">
        <v>128</v>
      </c>
      <c r="K9284" s="17" t="n">
        <v>79868</v>
      </c>
      <c r="L9284" s="15" t="n">
        <v>12251</v>
      </c>
      <c r="M9284" s="17" t="n">
        <v>100</v>
      </c>
      <c r="N9284" s="12" t="n">
        <v>0.001</v>
      </c>
      <c r="O9284" s="12" t="n">
        <v>0.17</v>
      </c>
      <c r="P9284" s="12" t="n">
        <v>17</v>
      </c>
      <c r="Q9284" s="26"/>
    </row>
    <row r="9285" ht="22.5" customHeight="1">
      <c r="A9285" s="32"/>
      <c r="B9285" s="34"/>
      <c r="C9285" s="13" t="n">
        <v>10295313</v>
      </c>
      <c r="D9285" s="13" t="s">
        <v>92</v>
      </c>
      <c r="E9285" s="14" t="s">
        <v>14</v>
      </c>
      <c r="F9285" s="13" t="s">
        <v>15</v>
      </c>
      <c r="G9285" s="21" t="n">
        <v>3</v>
      </c>
      <c r="H9285" s="14" t="n">
        <v>100</v>
      </c>
      <c r="I9285" s="21" t="n">
        <f>G9285*H9285*7</f>
        <v>2100</v>
      </c>
      <c r="J9285" s="13" t="s">
        <v>126</v>
      </c>
      <c r="K9285" s="17" t="n">
        <v>1</v>
      </c>
      <c r="L9285" s="17" t="n">
        <v>0</v>
      </c>
      <c r="M9285" s="17" t="n">
        <v>0</v>
      </c>
      <c r="N9285" s="12" t="n">
        <v>0</v>
      </c>
      <c r="O9285" s="12" t="n">
        <v>0</v>
      </c>
      <c r="P9285" s="12" t="n">
        <v>0</v>
      </c>
      <c r="Q9285" s="23" t="n">
        <f>M9287/H9285</f>
        <v>0</v>
      </c>
    </row>
    <row r="9286" ht="22.5" customHeight="1">
      <c r="A9286" s="32"/>
      <c r="B9286" s="34"/>
      <c r="C9286" s="13"/>
      <c r="D9286" s="20"/>
      <c r="E9286" s="29"/>
      <c r="F9286" s="20"/>
      <c r="G9286" s="20"/>
      <c r="H9286" s="29"/>
      <c r="I9286" s="20"/>
      <c r="J9286" s="13" t="s">
        <v>127</v>
      </c>
      <c r="K9286" s="17" t="n">
        <v>327</v>
      </c>
      <c r="L9286" s="17" t="n">
        <v>23</v>
      </c>
      <c r="M9286" s="17" t="n">
        <v>0</v>
      </c>
      <c r="N9286" s="12" t="n">
        <v>0</v>
      </c>
      <c r="O9286" s="12" t="n">
        <v>0</v>
      </c>
      <c r="P9286" s="12" t="n">
        <v>0</v>
      </c>
      <c r="Q9286" s="26"/>
    </row>
    <row r="9287" ht="22.5" customHeight="1">
      <c r="A9287" s="32"/>
      <c r="B9287" s="34"/>
      <c r="C9287" s="13"/>
      <c r="D9287" s="20"/>
      <c r="E9287" s="29"/>
      <c r="F9287" s="20"/>
      <c r="G9287" s="20"/>
      <c r="H9287" s="29"/>
      <c r="I9287" s="20"/>
      <c r="J9287" s="13" t="s">
        <v>128</v>
      </c>
      <c r="K9287" s="17" t="n">
        <v>467</v>
      </c>
      <c r="L9287" s="17" t="n">
        <v>23</v>
      </c>
      <c r="M9287" s="17" t="n">
        <v>0</v>
      </c>
      <c r="N9287" s="12" t="n">
        <v>0</v>
      </c>
      <c r="O9287" s="12" t="n">
        <v>0</v>
      </c>
      <c r="P9287" s="12" t="n">
        <v>0</v>
      </c>
      <c r="Q9287" s="26"/>
    </row>
    <row r="9288" ht="22.5" customHeight="1">
      <c r="A9288" s="32"/>
      <c r="B9288" s="34"/>
      <c r="C9288" s="13" t="n">
        <v>91496145</v>
      </c>
      <c r="D9288" s="13" t="s">
        <v>74</v>
      </c>
      <c r="E9288" s="14" t="s">
        <v>71</v>
      </c>
      <c r="F9288" s="13" t="s">
        <v>15</v>
      </c>
      <c r="G9288" s="21" t="n">
        <v>0.14</v>
      </c>
      <c r="H9288" s="14" t="n">
        <v>50</v>
      </c>
      <c r="I9288" s="21" t="n">
        <f>G9288*H9288*7</f>
        <v>49</v>
      </c>
      <c r="J9288" s="13" t="s">
        <v>126</v>
      </c>
      <c r="K9288" s="17" t="n">
        <v>266</v>
      </c>
      <c r="L9288" s="17" t="n">
        <v>28</v>
      </c>
      <c r="M9288" s="17" t="n">
        <v>0</v>
      </c>
      <c r="N9288" s="12" t="n">
        <v>0</v>
      </c>
      <c r="O9288" s="12" t="n">
        <v>0</v>
      </c>
      <c r="P9288" s="12" t="n">
        <v>0</v>
      </c>
      <c r="Q9288" s="23" t="n">
        <f>M9290/H9288</f>
        <v>1</v>
      </c>
    </row>
    <row r="9289" ht="22.5" customHeight="1">
      <c r="A9289" s="32"/>
      <c r="B9289" s="34"/>
      <c r="C9289" s="13"/>
      <c r="D9289" s="20"/>
      <c r="E9289" s="29"/>
      <c r="F9289" s="20"/>
      <c r="G9289" s="20"/>
      <c r="H9289" s="29"/>
      <c r="I9289" s="20"/>
      <c r="J9289" s="13" t="s">
        <v>127</v>
      </c>
      <c r="K9289" s="17" t="n">
        <v>44492</v>
      </c>
      <c r="L9289" s="15" t="n">
        <v>9970</v>
      </c>
      <c r="M9289" s="17" t="n">
        <v>50</v>
      </c>
      <c r="N9289" s="12" t="n">
        <v>0.001</v>
      </c>
      <c r="O9289" s="12" t="n">
        <v>0.15</v>
      </c>
      <c r="P9289" s="12" t="n">
        <v>7.5</v>
      </c>
      <c r="Q9289" s="26"/>
    </row>
    <row r="9290" ht="22.5" customHeight="1">
      <c r="A9290" s="32"/>
      <c r="B9290" s="34"/>
      <c r="C9290" s="13"/>
      <c r="D9290" s="20"/>
      <c r="E9290" s="29"/>
      <c r="F9290" s="20"/>
      <c r="G9290" s="20"/>
      <c r="H9290" s="29"/>
      <c r="I9290" s="20"/>
      <c r="J9290" s="13" t="s">
        <v>128</v>
      </c>
      <c r="K9290" s="17" t="n">
        <v>62372</v>
      </c>
      <c r="L9290" s="15" t="n">
        <v>14388</v>
      </c>
      <c r="M9290" s="17" t="n">
        <v>50</v>
      </c>
      <c r="N9290" s="12" t="n">
        <v>0.001</v>
      </c>
      <c r="O9290" s="12" t="n">
        <v>0.15</v>
      </c>
      <c r="P9290" s="12" t="n">
        <v>7.5</v>
      </c>
      <c r="Q9290" s="26"/>
    </row>
    <row r="9291" ht="22.5" customHeight="1">
      <c r="A9291" s="32"/>
      <c r="B9291" s="34"/>
      <c r="C9291" s="13" t="n">
        <v>91496146</v>
      </c>
      <c r="D9291" s="13" t="s">
        <v>74</v>
      </c>
      <c r="E9291" s="14" t="s">
        <v>46</v>
      </c>
      <c r="F9291" s="13" t="s">
        <v>15</v>
      </c>
      <c r="G9291" s="21" t="n">
        <v>0.14</v>
      </c>
      <c r="H9291" s="14" t="n">
        <v>200</v>
      </c>
      <c r="I9291" s="21" t="n">
        <f>G9291*H9291*7</f>
        <v>196</v>
      </c>
      <c r="J9291" s="13" t="s">
        <v>126</v>
      </c>
      <c r="K9291" s="17" t="n">
        <v>132</v>
      </c>
      <c r="L9291" s="17" t="n">
        <v>49</v>
      </c>
      <c r="M9291" s="17" t="n">
        <v>1</v>
      </c>
      <c r="N9291" s="12" t="n">
        <v>0.003</v>
      </c>
      <c r="O9291" s="12" t="n">
        <v>0.14</v>
      </c>
      <c r="P9291" s="12" t="n">
        <v>0.14</v>
      </c>
      <c r="Q9291" s="23" t="n">
        <f>M9293/H9291</f>
        <v>0.99</v>
      </c>
    </row>
    <row r="9292" ht="22.5" customHeight="1">
      <c r="A9292" s="32"/>
      <c r="B9292" s="34"/>
      <c r="C9292" s="13"/>
      <c r="D9292" s="20"/>
      <c r="E9292" s="29"/>
      <c r="F9292" s="20"/>
      <c r="G9292" s="20"/>
      <c r="H9292" s="29"/>
      <c r="I9292" s="20"/>
      <c r="J9292" s="13" t="s">
        <v>127</v>
      </c>
      <c r="K9292" s="17" t="n">
        <v>26448</v>
      </c>
      <c r="L9292" s="15" t="n">
        <v>11133</v>
      </c>
      <c r="M9292" s="17" t="n">
        <v>198</v>
      </c>
      <c r="N9292" s="12" t="n">
        <v>0.002</v>
      </c>
      <c r="O9292" s="12" t="n">
        <v>0.14</v>
      </c>
      <c r="P9292" s="12" t="n">
        <v>27.72</v>
      </c>
      <c r="Q9292" s="26"/>
    </row>
    <row r="9293" ht="22.5" customHeight="1">
      <c r="A9293" s="32"/>
      <c r="B9293" s="34"/>
      <c r="C9293" s="13"/>
      <c r="D9293" s="20"/>
      <c r="E9293" s="29"/>
      <c r="F9293" s="20"/>
      <c r="G9293" s="20"/>
      <c r="H9293" s="29"/>
      <c r="I9293" s="20"/>
      <c r="J9293" s="13" t="s">
        <v>128</v>
      </c>
      <c r="K9293" s="17" t="n">
        <v>45618</v>
      </c>
      <c r="L9293" s="15" t="n">
        <v>18291</v>
      </c>
      <c r="M9293" s="17" t="n">
        <v>198</v>
      </c>
      <c r="N9293" s="12" t="n">
        <v>0.002</v>
      </c>
      <c r="O9293" s="12" t="n">
        <v>0.14</v>
      </c>
      <c r="P9293" s="12" t="n">
        <v>27.72</v>
      </c>
      <c r="Q9293" s="26"/>
    </row>
    <row r="9294" ht="22.5" customHeight="1">
      <c r="A9294" s="32"/>
      <c r="B9294" s="34"/>
      <c r="C9294" s="13" t="n">
        <v>91496147</v>
      </c>
      <c r="D9294" s="13" t="s">
        <v>74</v>
      </c>
      <c r="E9294" s="14" t="s">
        <v>11</v>
      </c>
      <c r="F9294" s="13" t="s">
        <v>15</v>
      </c>
      <c r="G9294" s="21" t="n">
        <v>0.14</v>
      </c>
      <c r="H9294" s="14" t="n">
        <v>150</v>
      </c>
      <c r="I9294" s="21" t="n">
        <f>G9294*H9294*7</f>
        <v>147</v>
      </c>
      <c r="J9294" s="13" t="s">
        <v>126</v>
      </c>
      <c r="K9294" s="17" t="n">
        <v>531</v>
      </c>
      <c r="L9294" s="15" t="n">
        <v>53</v>
      </c>
      <c r="M9294" s="17" t="n">
        <v>0</v>
      </c>
      <c r="N9294" s="12" t="n">
        <v>0</v>
      </c>
      <c r="O9294" s="12" t="n">
        <v>0</v>
      </c>
      <c r="P9294" s="12" t="n">
        <v>0</v>
      </c>
      <c r="Q9294" s="23" t="n">
        <f>M9296/H9294</f>
        <v>1</v>
      </c>
    </row>
    <row r="9295" ht="22.5" customHeight="1">
      <c r="A9295" s="32"/>
      <c r="B9295" s="34"/>
      <c r="C9295" s="13"/>
      <c r="D9295" s="20"/>
      <c r="E9295" s="29"/>
      <c r="F9295" s="20"/>
      <c r="G9295" s="20"/>
      <c r="H9295" s="29"/>
      <c r="I9295" s="20"/>
      <c r="J9295" s="13" t="s">
        <v>127</v>
      </c>
      <c r="K9295" s="17" t="n">
        <v>40452</v>
      </c>
      <c r="L9295" s="15" t="n">
        <v>4922</v>
      </c>
      <c r="M9295" s="17" t="n">
        <v>148</v>
      </c>
      <c r="N9295" s="12" t="n">
        <v>0.004</v>
      </c>
      <c r="O9295" s="12" t="n">
        <v>0.13</v>
      </c>
      <c r="P9295" s="12" t="n">
        <v>19.24</v>
      </c>
      <c r="Q9295" s="26"/>
    </row>
    <row r="9296" ht="22.5" customHeight="1">
      <c r="A9296" s="32"/>
      <c r="B9296" s="34"/>
      <c r="C9296" s="13"/>
      <c r="D9296" s="20"/>
      <c r="E9296" s="29"/>
      <c r="F9296" s="20"/>
      <c r="G9296" s="20"/>
      <c r="H9296" s="29"/>
      <c r="I9296" s="20"/>
      <c r="J9296" s="13" t="s">
        <v>128</v>
      </c>
      <c r="K9296" s="17" t="n">
        <v>60492</v>
      </c>
      <c r="L9296" s="15" t="n">
        <v>6866</v>
      </c>
      <c r="M9296" s="17" t="n">
        <v>150</v>
      </c>
      <c r="N9296" s="12" t="n">
        <v>0.003</v>
      </c>
      <c r="O9296" s="12" t="n">
        <v>0.13</v>
      </c>
      <c r="P9296" s="12" t="n">
        <v>19.5</v>
      </c>
      <c r="Q9296" s="26"/>
    </row>
    <row r="9297" ht="22.5" customHeight="1">
      <c r="A9297" s="32"/>
      <c r="B9297" s="34"/>
      <c r="C9297" s="13" t="n">
        <v>91496148</v>
      </c>
      <c r="D9297" s="13" t="s">
        <v>74</v>
      </c>
      <c r="E9297" s="14" t="s">
        <v>14</v>
      </c>
      <c r="F9297" s="13" t="s">
        <v>15</v>
      </c>
      <c r="G9297" s="21" t="n">
        <v>0.15</v>
      </c>
      <c r="H9297" s="14" t="n">
        <v>300</v>
      </c>
      <c r="I9297" s="21" t="n">
        <f>G9297*H9297*7</f>
        <v>315</v>
      </c>
      <c r="J9297" s="13" t="s">
        <v>126</v>
      </c>
      <c r="K9297" s="17" t="n">
        <v>27</v>
      </c>
      <c r="L9297" s="17" t="n">
        <v>1</v>
      </c>
      <c r="M9297" s="17" t="n">
        <v>0</v>
      </c>
      <c r="N9297" s="12" t="n">
        <v>0</v>
      </c>
      <c r="O9297" s="12" t="n">
        <v>0</v>
      </c>
      <c r="P9297" s="12" t="n">
        <v>0</v>
      </c>
      <c r="Q9297" s="23" t="n">
        <f>M9299/H9297</f>
        <v>1</v>
      </c>
    </row>
    <row r="9298" ht="22.5" customHeight="1">
      <c r="A9298" s="32"/>
      <c r="B9298" s="34"/>
      <c r="C9298" s="13"/>
      <c r="D9298" s="20"/>
      <c r="E9298" s="29"/>
      <c r="F9298" s="20"/>
      <c r="G9298" s="20"/>
      <c r="H9298" s="29"/>
      <c r="I9298" s="20"/>
      <c r="J9298" s="13" t="s">
        <v>127</v>
      </c>
      <c r="K9298" s="17" t="n">
        <v>43567</v>
      </c>
      <c r="L9298" s="15" t="n">
        <v>16558</v>
      </c>
      <c r="M9298" s="17" t="n">
        <v>299</v>
      </c>
      <c r="N9298" s="12" t="n">
        <v>0.003</v>
      </c>
      <c r="O9298" s="12" t="n">
        <v>0.15</v>
      </c>
      <c r="P9298" s="12" t="n">
        <v>44.85</v>
      </c>
      <c r="Q9298" s="26"/>
    </row>
    <row r="9299" ht="22.5" customHeight="1">
      <c r="A9299" s="32"/>
      <c r="B9299" s="34"/>
      <c r="C9299" s="13"/>
      <c r="D9299" s="20"/>
      <c r="E9299" s="29"/>
      <c r="F9299" s="20"/>
      <c r="G9299" s="20"/>
      <c r="H9299" s="29"/>
      <c r="I9299" s="20"/>
      <c r="J9299" s="13" t="s">
        <v>128</v>
      </c>
      <c r="K9299" s="17" t="n">
        <v>63761</v>
      </c>
      <c r="L9299" s="15" t="n">
        <v>24102</v>
      </c>
      <c r="M9299" s="17" t="n">
        <v>300</v>
      </c>
      <c r="N9299" s="12" t="n">
        <v>0.002</v>
      </c>
      <c r="O9299" s="12" t="n">
        <v>0.15</v>
      </c>
      <c r="P9299" s="12" t="n">
        <v>45</v>
      </c>
      <c r="Q9299" s="26"/>
    </row>
    <row r="9300" ht="22.5" customHeight="1">
      <c r="A9300" s="32"/>
      <c r="B9300" s="34"/>
      <c r="C9300" s="13" t="n">
        <v>10765365</v>
      </c>
      <c r="D9300" s="13" t="s">
        <v>75</v>
      </c>
      <c r="E9300" s="14" t="s">
        <v>71</v>
      </c>
      <c r="F9300" s="13" t="s">
        <v>15</v>
      </c>
      <c r="G9300" s="21" t="n">
        <v>0.2</v>
      </c>
      <c r="H9300" s="14" t="n">
        <v>50</v>
      </c>
      <c r="I9300" s="21" t="n">
        <f>G9300*H9300*7</f>
        <v>70</v>
      </c>
      <c r="J9300" s="13" t="s">
        <v>126</v>
      </c>
      <c r="K9300" s="17" t="n">
        <v>8357</v>
      </c>
      <c r="L9300" s="15" t="n">
        <v>86</v>
      </c>
      <c r="M9300" s="17" t="n">
        <v>6</v>
      </c>
      <c r="N9300" s="12" t="n">
        <v>0.014</v>
      </c>
      <c r="O9300" s="12" t="n">
        <v>0.203</v>
      </c>
      <c r="P9300" s="12" t="n">
        <v>1.22</v>
      </c>
      <c r="Q9300" s="23" t="n">
        <f>M9302/H9300</f>
        <v>1</v>
      </c>
    </row>
    <row r="9301" ht="22.5" customHeight="1">
      <c r="A9301" s="32"/>
      <c r="B9301" s="34"/>
      <c r="C9301" s="13"/>
      <c r="D9301" s="20"/>
      <c r="E9301" s="29"/>
      <c r="F9301" s="20"/>
      <c r="G9301" s="20"/>
      <c r="H9301" s="29"/>
      <c r="I9301" s="20"/>
      <c r="J9301" s="13" t="s">
        <v>127</v>
      </c>
      <c r="K9301" s="17" t="n">
        <v>52648</v>
      </c>
      <c r="L9301" s="15" t="n">
        <v>688</v>
      </c>
      <c r="M9301" s="17" t="n">
        <v>50</v>
      </c>
      <c r="N9301" s="12" t="n">
        <v>0.015</v>
      </c>
      <c r="O9301" s="12" t="n">
        <v>0.202</v>
      </c>
      <c r="P9301" s="12" t="n">
        <v>10.08</v>
      </c>
      <c r="Q9301" s="26"/>
    </row>
    <row r="9302" ht="22.5" customHeight="1">
      <c r="A9302" s="32"/>
      <c r="B9302" s="34"/>
      <c r="C9302" s="13"/>
      <c r="D9302" s="20"/>
      <c r="E9302" s="29"/>
      <c r="F9302" s="20"/>
      <c r="G9302" s="20"/>
      <c r="H9302" s="29"/>
      <c r="I9302" s="20"/>
      <c r="J9302" s="13" t="s">
        <v>128</v>
      </c>
      <c r="K9302" s="17" t="n">
        <v>135731</v>
      </c>
      <c r="L9302" s="15" t="n">
        <v>1521</v>
      </c>
      <c r="M9302" s="17" t="n">
        <v>50</v>
      </c>
      <c r="N9302" s="12" t="n">
        <v>0.015</v>
      </c>
      <c r="O9302" s="12" t="n">
        <v>0.202</v>
      </c>
      <c r="P9302" s="12" t="n">
        <v>10.08</v>
      </c>
      <c r="Q9302" s="26"/>
    </row>
    <row r="9303" ht="22.5" customHeight="1">
      <c r="A9303" s="32"/>
      <c r="B9303" s="34"/>
      <c r="C9303" s="13" t="n">
        <v>11079953</v>
      </c>
      <c r="D9303" s="13" t="s">
        <v>72</v>
      </c>
      <c r="E9303" s="14" t="s">
        <v>36</v>
      </c>
      <c r="F9303" s="13" t="s">
        <v>15</v>
      </c>
      <c r="G9303" s="21" t="n">
        <v>0.8</v>
      </c>
      <c r="H9303" s="14" t="n">
        <v>100</v>
      </c>
      <c r="I9303" s="21" t="n">
        <f>G9303*H9303*7</f>
        <v>560</v>
      </c>
      <c r="J9303" s="13" t="s">
        <v>126</v>
      </c>
      <c r="K9303" s="17" t="n">
        <v>0</v>
      </c>
      <c r="L9303" s="17" t="n">
        <v>0</v>
      </c>
      <c r="M9303" s="17" t="n">
        <v>0</v>
      </c>
      <c r="N9303" s="12" t="n">
        <v>0</v>
      </c>
      <c r="O9303" s="12" t="n">
        <v>0</v>
      </c>
      <c r="P9303" s="12" t="n">
        <v>0</v>
      </c>
      <c r="Q9303" s="23" t="n">
        <f>M9305/H9303</f>
        <v>0</v>
      </c>
    </row>
    <row r="9304" ht="22.5" customHeight="1">
      <c r="A9304" s="32"/>
      <c r="B9304" s="34"/>
      <c r="C9304" s="13"/>
      <c r="D9304" s="20"/>
      <c r="E9304" s="29"/>
      <c r="F9304" s="20"/>
      <c r="G9304" s="20"/>
      <c r="H9304" s="29"/>
      <c r="I9304" s="20"/>
      <c r="J9304" s="13" t="s">
        <v>127</v>
      </c>
      <c r="K9304" s="17" t="n">
        <v>12</v>
      </c>
      <c r="L9304" s="17" t="n">
        <v>1</v>
      </c>
      <c r="M9304" s="17" t="n">
        <v>0</v>
      </c>
      <c r="N9304" s="12" t="n">
        <v>0</v>
      </c>
      <c r="O9304" s="12" t="n">
        <v>0</v>
      </c>
      <c r="P9304" s="12" t="n">
        <v>0</v>
      </c>
      <c r="Q9304" s="26"/>
    </row>
    <row r="9305" ht="22.5" customHeight="1">
      <c r="A9305" s="32"/>
      <c r="B9305" s="34"/>
      <c r="C9305" s="13"/>
      <c r="D9305" s="20"/>
      <c r="E9305" s="29"/>
      <c r="F9305" s="20"/>
      <c r="G9305" s="20"/>
      <c r="H9305" s="29"/>
      <c r="I9305" s="20"/>
      <c r="J9305" s="13" t="s">
        <v>128</v>
      </c>
      <c r="K9305" s="17" t="n">
        <v>26</v>
      </c>
      <c r="L9305" s="17" t="n">
        <v>3</v>
      </c>
      <c r="M9305" s="17" t="n">
        <v>0</v>
      </c>
      <c r="N9305" s="12" t="n">
        <v>0</v>
      </c>
      <c r="O9305" s="12" t="n">
        <v>0</v>
      </c>
      <c r="P9305" s="12" t="n">
        <v>0</v>
      </c>
      <c r="Q9305" s="26"/>
    </row>
    <row r="9306" ht="22.5" customHeight="1">
      <c r="A9306" s="32"/>
      <c r="B9306" s="34"/>
      <c r="C9306" s="13" t="n">
        <v>11079265</v>
      </c>
      <c r="D9306" s="13" t="s">
        <v>101</v>
      </c>
      <c r="E9306" s="14" t="s">
        <v>11</v>
      </c>
      <c r="F9306" s="13" t="s">
        <v>30</v>
      </c>
      <c r="G9306" s="21" t="n">
        <v>0.3</v>
      </c>
      <c r="H9306" s="14" t="n">
        <v>100</v>
      </c>
      <c r="I9306" s="21" t="n">
        <f>G9306*H9306*7</f>
        <v>210</v>
      </c>
      <c r="J9306" s="13" t="s">
        <v>126</v>
      </c>
      <c r="K9306" s="17" t="n">
        <v>0</v>
      </c>
      <c r="L9306" s="17" t="n">
        <v>0</v>
      </c>
      <c r="M9306" s="17" t="n">
        <v>0</v>
      </c>
      <c r="N9306" s="12" t="n">
        <v>0</v>
      </c>
      <c r="O9306" s="12" t="n">
        <v>0</v>
      </c>
      <c r="P9306" s="12" t="n">
        <v>0</v>
      </c>
      <c r="Q9306" s="23" t="n">
        <f>M9308/H9306</f>
        <v>0</v>
      </c>
    </row>
    <row r="9307" ht="22.5" customHeight="1">
      <c r="A9307" s="32"/>
      <c r="B9307" s="34"/>
      <c r="C9307" s="13"/>
      <c r="D9307" s="20"/>
      <c r="E9307" s="29"/>
      <c r="F9307" s="20"/>
      <c r="G9307" s="20"/>
      <c r="H9307" s="29"/>
      <c r="I9307" s="20"/>
      <c r="J9307" s="13" t="s">
        <v>127</v>
      </c>
      <c r="K9307" s="17" t="n">
        <v>5</v>
      </c>
      <c r="L9307" s="15" t="n">
        <v>2</v>
      </c>
      <c r="M9307" s="17" t="n">
        <v>0</v>
      </c>
      <c r="N9307" s="12" t="n">
        <v>0</v>
      </c>
      <c r="O9307" s="12" t="n">
        <v>0</v>
      </c>
      <c r="P9307" s="12" t="n">
        <v>0</v>
      </c>
      <c r="Q9307" s="26"/>
    </row>
    <row r="9308" ht="22.5" customHeight="1">
      <c r="A9308" s="32"/>
      <c r="B9308" s="34"/>
      <c r="C9308" s="13"/>
      <c r="D9308" s="20"/>
      <c r="E9308" s="29"/>
      <c r="F9308" s="20"/>
      <c r="G9308" s="20"/>
      <c r="H9308" s="29"/>
      <c r="I9308" s="20"/>
      <c r="J9308" s="13" t="s">
        <v>128</v>
      </c>
      <c r="K9308" s="17" t="n">
        <v>54</v>
      </c>
      <c r="L9308" s="17" t="n">
        <v>5</v>
      </c>
      <c r="M9308" s="17" t="n">
        <v>0</v>
      </c>
      <c r="N9308" s="12" t="n">
        <v>0</v>
      </c>
      <c r="O9308" s="12" t="n">
        <v>0</v>
      </c>
      <c r="P9308" s="12" t="n">
        <v>0.02</v>
      </c>
      <c r="Q9308" s="26"/>
    </row>
    <row r="9309" ht="22.5" customHeight="1">
      <c r="A9309" s="32"/>
      <c r="B9309" s="34"/>
      <c r="C9309" s="13" t="n">
        <v>9535696</v>
      </c>
      <c r="D9309" s="13" t="s">
        <v>97</v>
      </c>
      <c r="E9309" s="14" t="s">
        <v>36</v>
      </c>
      <c r="F9309" s="13" t="s">
        <v>15</v>
      </c>
      <c r="G9309" s="21" t="n">
        <v>0.1</v>
      </c>
      <c r="H9309" s="14" t="n">
        <v>100</v>
      </c>
      <c r="I9309" s="21" t="n">
        <f>G9309*H9309*7</f>
        <v>70</v>
      </c>
      <c r="J9309" s="13" t="s">
        <v>126</v>
      </c>
      <c r="K9309" s="17" t="n">
        <v>320</v>
      </c>
      <c r="L9309" s="17" t="n">
        <v>4</v>
      </c>
      <c r="M9309" s="17" t="n">
        <v>0</v>
      </c>
      <c r="N9309" s="12" t="n">
        <v>0</v>
      </c>
      <c r="O9309" s="12" t="n">
        <v>0</v>
      </c>
      <c r="P9309" s="12" t="n">
        <v>0</v>
      </c>
      <c r="Q9309" s="23" t="n">
        <f>M9311/H9309</f>
        <v>0</v>
      </c>
    </row>
    <row r="9310" ht="22.5" customHeight="1">
      <c r="A9310" s="32"/>
      <c r="B9310" s="34"/>
      <c r="C9310" s="13"/>
      <c r="D9310" s="20"/>
      <c r="E9310" s="29"/>
      <c r="F9310" s="20"/>
      <c r="G9310" s="20"/>
      <c r="H9310" s="29"/>
      <c r="I9310" s="20"/>
      <c r="J9310" s="13" t="s">
        <v>127</v>
      </c>
      <c r="K9310" s="17" t="n">
        <v>9814</v>
      </c>
      <c r="L9310" s="15" t="n">
        <v>222</v>
      </c>
      <c r="M9310" s="17" t="n">
        <v>0</v>
      </c>
      <c r="N9310" s="12" t="n">
        <v>0</v>
      </c>
      <c r="O9310" s="12" t="n">
        <v>0</v>
      </c>
      <c r="P9310" s="12" t="n">
        <v>0</v>
      </c>
      <c r="Q9310" s="26"/>
    </row>
    <row r="9311" ht="22.5" customHeight="1">
      <c r="A9311" s="32"/>
      <c r="B9311" s="34"/>
      <c r="C9311" s="13"/>
      <c r="D9311" s="20"/>
      <c r="E9311" s="29"/>
      <c r="F9311" s="20"/>
      <c r="G9311" s="20"/>
      <c r="H9311" s="29"/>
      <c r="I9311" s="20"/>
      <c r="J9311" s="13" t="s">
        <v>128</v>
      </c>
      <c r="K9311" s="17" t="n">
        <v>19496</v>
      </c>
      <c r="L9311" s="15" t="n">
        <v>324</v>
      </c>
      <c r="M9311" s="17" t="n">
        <v>0</v>
      </c>
      <c r="N9311" s="12" t="n">
        <v>0</v>
      </c>
      <c r="O9311" s="12" t="n">
        <v>0</v>
      </c>
      <c r="P9311" s="12" t="n">
        <v>0</v>
      </c>
      <c r="Q9311" s="26"/>
    </row>
    <row r="9312" ht="22.5" customHeight="1">
      <c r="A9312" s="32"/>
      <c r="B9312" s="34"/>
      <c r="C9312" s="13" t="n">
        <v>11690181</v>
      </c>
      <c r="D9312" s="13" t="s">
        <v>76</v>
      </c>
      <c r="E9312" s="14" t="s">
        <v>14</v>
      </c>
      <c r="F9312" s="13" t="s">
        <v>15</v>
      </c>
      <c r="G9312" s="21" t="n">
        <v>0.45</v>
      </c>
      <c r="H9312" s="14" t="n">
        <v>100</v>
      </c>
      <c r="I9312" s="21" t="n">
        <f>G9312*H9312*7</f>
        <v>315</v>
      </c>
      <c r="J9312" s="13" t="s">
        <v>126</v>
      </c>
      <c r="K9312" s="17" t="n">
        <v>2516</v>
      </c>
      <c r="L9312" s="15" t="n">
        <v>47</v>
      </c>
      <c r="M9312" s="17" t="n">
        <v>4</v>
      </c>
      <c r="N9312" s="12" t="n">
        <v>0.037</v>
      </c>
      <c r="O9312" s="12" t="n">
        <v>0.44</v>
      </c>
      <c r="P9312" s="12" t="n">
        <v>1.76</v>
      </c>
      <c r="Q9312" s="23" t="n">
        <f>M9314/H9312</f>
        <v>1</v>
      </c>
    </row>
    <row r="9313" ht="22.5" customHeight="1">
      <c r="A9313" s="32"/>
      <c r="B9313" s="34"/>
      <c r="C9313" s="13"/>
      <c r="D9313" s="20"/>
      <c r="E9313" s="29"/>
      <c r="F9313" s="20"/>
      <c r="G9313" s="20"/>
      <c r="H9313" s="29"/>
      <c r="I9313" s="20"/>
      <c r="J9313" s="13" t="s">
        <v>127</v>
      </c>
      <c r="K9313" s="17" t="n">
        <v>777682</v>
      </c>
      <c r="L9313" s="15" t="n">
        <v>14546</v>
      </c>
      <c r="M9313" s="17" t="n">
        <v>100</v>
      </c>
      <c r="N9313" s="12" t="n">
        <v>0.003</v>
      </c>
      <c r="O9313" s="12" t="n">
        <v>0.442</v>
      </c>
      <c r="P9313" s="12" t="n">
        <v>44.19</v>
      </c>
      <c r="Q9313" s="26"/>
    </row>
    <row r="9314" ht="22.5" customHeight="1">
      <c r="A9314" s="32"/>
      <c r="B9314" s="34"/>
      <c r="C9314" s="13"/>
      <c r="D9314" s="20"/>
      <c r="E9314" s="29"/>
      <c r="F9314" s="20"/>
      <c r="G9314" s="20"/>
      <c r="H9314" s="29"/>
      <c r="I9314" s="20"/>
      <c r="J9314" s="13" t="s">
        <v>128</v>
      </c>
      <c r="K9314" s="17" t="n">
        <v>914698</v>
      </c>
      <c r="L9314" s="15" t="n">
        <v>17475</v>
      </c>
      <c r="M9314" s="17" t="n">
        <v>100</v>
      </c>
      <c r="N9314" s="12" t="n">
        <v>0.003</v>
      </c>
      <c r="O9314" s="12" t="n">
        <v>0.442</v>
      </c>
      <c r="P9314" s="12" t="n">
        <v>44.19</v>
      </c>
      <c r="Q9314" s="26"/>
    </row>
    <row r="9315" ht="22.5" customHeight="1">
      <c r="A9315" s="32"/>
      <c r="B9315" s="34"/>
      <c r="C9315" s="13" t="n">
        <v>11690182</v>
      </c>
      <c r="D9315" s="13" t="s">
        <v>76</v>
      </c>
      <c r="E9315" s="14" t="s">
        <v>14</v>
      </c>
      <c r="F9315" s="13" t="s">
        <v>26</v>
      </c>
      <c r="G9315" s="21" t="n">
        <v>0.45</v>
      </c>
      <c r="H9315" s="14" t="n">
        <v>100</v>
      </c>
      <c r="I9315" s="21" t="n">
        <f>G9315*H9315*7</f>
        <v>315</v>
      </c>
      <c r="J9315" s="13" t="s">
        <v>126</v>
      </c>
      <c r="K9315" s="17" t="n">
        <v>3</v>
      </c>
      <c r="L9315" s="17" t="n">
        <v>0</v>
      </c>
      <c r="M9315" s="17" t="n">
        <v>0</v>
      </c>
      <c r="N9315" s="12" t="n">
        <v>0</v>
      </c>
      <c r="O9315" s="12" t="n">
        <v>0</v>
      </c>
      <c r="P9315" s="12" t="n">
        <v>0</v>
      </c>
      <c r="Q9315" s="23" t="n">
        <f>M9317/H9315</f>
        <v>0.42</v>
      </c>
    </row>
    <row r="9316" ht="22.5" customHeight="1">
      <c r="A9316" s="32"/>
      <c r="B9316" s="34"/>
      <c r="C9316" s="13"/>
      <c r="D9316" s="20"/>
      <c r="E9316" s="29"/>
      <c r="F9316" s="20"/>
      <c r="G9316" s="20"/>
      <c r="H9316" s="29"/>
      <c r="I9316" s="20"/>
      <c r="J9316" s="13" t="s">
        <v>127</v>
      </c>
      <c r="K9316" s="17" t="n">
        <v>136941</v>
      </c>
      <c r="L9316" s="15" t="n">
        <v>3900</v>
      </c>
      <c r="M9316" s="17" t="n">
        <v>38</v>
      </c>
      <c r="N9316" s="12" t="n">
        <v>0.03</v>
      </c>
      <c r="O9316" s="12" t="n">
        <v>3.16</v>
      </c>
      <c r="P9316" s="12" t="n">
        <v>120.13</v>
      </c>
      <c r="Q9316" s="26"/>
      <c r="R9316" s="4" t="s">
        <v>221</v>
      </c>
    </row>
    <row r="9317" ht="22.5" customHeight="1">
      <c r="A9317" s="32"/>
      <c r="B9317" s="34"/>
      <c r="C9317" s="13"/>
      <c r="D9317" s="20"/>
      <c r="E9317" s="29"/>
      <c r="F9317" s="20"/>
      <c r="G9317" s="20"/>
      <c r="H9317" s="29"/>
      <c r="I9317" s="20"/>
      <c r="J9317" s="13" t="s">
        <v>128</v>
      </c>
      <c r="K9317" s="17" t="n">
        <v>512103</v>
      </c>
      <c r="L9317" s="15" t="n">
        <v>6249</v>
      </c>
      <c r="M9317" s="17" t="n">
        <v>42</v>
      </c>
      <c r="N9317" s="12" t="n">
        <v>0.024</v>
      </c>
      <c r="O9317" s="12" t="n">
        <v>3.59</v>
      </c>
      <c r="P9317" s="12" t="n">
        <v>151.06</v>
      </c>
      <c r="Q9317" s="26"/>
    </row>
    <row r="9318" ht="22.5" customHeight="1">
      <c r="A9318" s="32"/>
      <c r="B9318" s="34"/>
      <c r="C9318" s="13" t="n">
        <v>11836152</v>
      </c>
      <c r="D9318" s="13" t="s">
        <v>73</v>
      </c>
      <c r="E9318" s="14" t="s">
        <v>36</v>
      </c>
      <c r="F9318" s="13" t="s">
        <v>15</v>
      </c>
      <c r="G9318" s="21" t="n">
        <v>0.09</v>
      </c>
      <c r="H9318" s="14" t="n">
        <v>100</v>
      </c>
      <c r="I9318" s="21" t="n">
        <f>G9318*H9318*7</f>
        <v>63</v>
      </c>
      <c r="J9318" s="13" t="s">
        <v>126</v>
      </c>
      <c r="K9318" s="17" t="s">
        <v>149</v>
      </c>
      <c r="L9318" s="15"/>
      <c r="M9318" s="17"/>
      <c r="N9318" s="12"/>
      <c r="O9318" s="12"/>
      <c r="P9318" s="12"/>
      <c r="Q9318" s="23" t="n">
        <f>M9320/H9318</f>
        <v>0.01</v>
      </c>
    </row>
    <row r="9319" ht="22.5" customHeight="1">
      <c r="A9319" s="32"/>
      <c r="B9319" s="34"/>
      <c r="C9319" s="13"/>
      <c r="D9319" s="20"/>
      <c r="E9319" s="29"/>
      <c r="F9319" s="20"/>
      <c r="G9319" s="20"/>
      <c r="H9319" s="29"/>
      <c r="I9319" s="20"/>
      <c r="J9319" s="13" t="s">
        <v>127</v>
      </c>
      <c r="K9319" s="17" t="n">
        <v>3</v>
      </c>
      <c r="L9319" s="15" t="n">
        <v>3</v>
      </c>
      <c r="M9319" s="17" t="n">
        <v>1</v>
      </c>
      <c r="N9319" s="12" t="n">
        <v>0</v>
      </c>
      <c r="O9319" s="12" t="n">
        <v>0</v>
      </c>
      <c r="P9319" s="12" t="n">
        <v>0</v>
      </c>
      <c r="Q9319" s="26"/>
    </row>
    <row r="9320" ht="22.5" customHeight="1">
      <c r="A9320" s="32"/>
      <c r="B9320" s="34"/>
      <c r="C9320" s="13"/>
      <c r="D9320" s="20"/>
      <c r="E9320" s="29"/>
      <c r="F9320" s="20"/>
      <c r="G9320" s="20"/>
      <c r="H9320" s="29"/>
      <c r="I9320" s="20"/>
      <c r="J9320" s="13" t="s">
        <v>128</v>
      </c>
      <c r="K9320" s="17" t="n">
        <v>593</v>
      </c>
      <c r="L9320" s="15" t="n">
        <v>94</v>
      </c>
      <c r="M9320" s="17" t="n">
        <v>1</v>
      </c>
      <c r="N9320" s="12" t="n">
        <v>0</v>
      </c>
      <c r="O9320" s="12" t="n">
        <v>0</v>
      </c>
      <c r="P9320" s="12" t="n">
        <v>0</v>
      </c>
      <c r="Q9320" s="26"/>
    </row>
    <row r="9321" ht="22.5" customHeight="1">
      <c r="A9321" s="32"/>
      <c r="B9321" s="34"/>
      <c r="C9321" s="13" t="n">
        <v>11862336</v>
      </c>
      <c r="D9321" s="13" t="s">
        <v>69</v>
      </c>
      <c r="E9321" s="14" t="s">
        <v>42</v>
      </c>
      <c r="F9321" s="13" t="s">
        <v>15</v>
      </c>
      <c r="G9321" s="21" t="n">
        <v>0.1</v>
      </c>
      <c r="H9321" s="14" t="n">
        <v>100</v>
      </c>
      <c r="I9321" s="21" t="n">
        <f>G9321*H9321*7</f>
        <v>70</v>
      </c>
      <c r="J9321" s="13" t="s">
        <v>126</v>
      </c>
      <c r="K9321" s="17" t="s">
        <v>149</v>
      </c>
      <c r="L9321" s="15"/>
      <c r="M9321" s="17"/>
      <c r="N9321" s="12"/>
      <c r="O9321" s="12"/>
      <c r="P9321" s="12"/>
      <c r="Q9321" s="23" t="n">
        <f>M9323/H9321</f>
        <v>0.01</v>
      </c>
    </row>
    <row r="9322" ht="22.5" customHeight="1">
      <c r="A9322" s="32"/>
      <c r="B9322" s="34"/>
      <c r="C9322" s="13"/>
      <c r="D9322" s="20"/>
      <c r="E9322" s="29"/>
      <c r="F9322" s="20"/>
      <c r="G9322" s="20"/>
      <c r="H9322" s="29"/>
      <c r="I9322" s="20"/>
      <c r="J9322" s="13" t="s">
        <v>127</v>
      </c>
      <c r="K9322" s="17" t="s">
        <v>149</v>
      </c>
      <c r="L9322" s="15"/>
      <c r="M9322" s="17"/>
      <c r="N9322" s="12"/>
      <c r="O9322" s="12"/>
      <c r="P9322" s="12"/>
      <c r="Q9322" s="26"/>
    </row>
    <row r="9323" ht="22.5" customHeight="1">
      <c r="A9323" s="32"/>
      <c r="B9323" s="34"/>
      <c r="C9323" s="13"/>
      <c r="D9323" s="20"/>
      <c r="E9323" s="29"/>
      <c r="F9323" s="20"/>
      <c r="G9323" s="20"/>
      <c r="H9323" s="29"/>
      <c r="I9323" s="20"/>
      <c r="J9323" s="13" t="s">
        <v>128</v>
      </c>
      <c r="K9323" s="17" t="n">
        <v>22</v>
      </c>
      <c r="L9323" s="15" t="n">
        <v>19</v>
      </c>
      <c r="M9323" s="17" t="n">
        <v>1</v>
      </c>
      <c r="N9323" s="12" t="n">
        <v>0</v>
      </c>
      <c r="O9323" s="12" t="n">
        <v>0</v>
      </c>
      <c r="P9323" s="12" t="n">
        <v>0</v>
      </c>
      <c r="Q9323" s="26"/>
    </row>
    <row r="9324" ht="22.5" customHeight="1">
      <c r="A9324" s="32"/>
      <c r="B9324" s="51" t="s">
        <v>138</v>
      </c>
      <c r="C9324" s="13" t="n">
        <v>6395488</v>
      </c>
      <c r="D9324" s="13" t="s">
        <v>39</v>
      </c>
      <c r="E9324" s="14" t="s">
        <v>14</v>
      </c>
      <c r="F9324" s="13" t="s">
        <v>15</v>
      </c>
      <c r="G9324" s="21" t="n">
        <v>0.3</v>
      </c>
      <c r="H9324" s="13" t="n">
        <v>200</v>
      </c>
      <c r="I9324" s="21" t="n">
        <f>G9324*H9324*7</f>
        <v>420</v>
      </c>
      <c r="J9324" s="13" t="s">
        <v>126</v>
      </c>
      <c r="K9324" s="15" t="n">
        <v>128</v>
      </c>
      <c r="L9324" s="15" t="n">
        <v>20</v>
      </c>
      <c r="M9324" s="16" t="n">
        <v>0</v>
      </c>
      <c r="N9324" s="12" t="n">
        <v>0</v>
      </c>
      <c r="O9324" s="12" t="n">
        <v>0</v>
      </c>
      <c r="P9324" s="12" t="n">
        <v>0</v>
      </c>
      <c r="Q9324" s="23" t="n">
        <f>M9326/H9324</f>
        <v>1</v>
      </c>
    </row>
    <row r="9325" ht="22.5" customHeight="1">
      <c r="A9325" s="32"/>
      <c r="B9325" s="20"/>
      <c r="C9325" s="13"/>
      <c r="D9325" s="20"/>
      <c r="E9325" s="29"/>
      <c r="F9325" s="20"/>
      <c r="G9325" s="20"/>
      <c r="H9325" s="20"/>
      <c r="I9325" s="20"/>
      <c r="J9325" s="13" t="s">
        <v>127</v>
      </c>
      <c r="K9325" s="15" t="n">
        <v>39137</v>
      </c>
      <c r="L9325" s="15" t="n">
        <v>13647</v>
      </c>
      <c r="M9325" s="11" t="n">
        <v>200</v>
      </c>
      <c r="N9325" s="12" t="n">
        <v>0.004</v>
      </c>
      <c r="O9325" s="12" t="n">
        <v>0.3</v>
      </c>
      <c r="P9325" s="12" t="n">
        <v>60</v>
      </c>
      <c r="Q9325" s="26"/>
    </row>
    <row r="9326" ht="22.5" customHeight="1">
      <c r="A9326" s="32"/>
      <c r="B9326" s="20"/>
      <c r="C9326" s="13"/>
      <c r="D9326" s="20"/>
      <c r="E9326" s="29"/>
      <c r="F9326" s="20"/>
      <c r="G9326" s="20"/>
      <c r="H9326" s="20"/>
      <c r="I9326" s="20"/>
      <c r="J9326" s="13" t="s">
        <v>128</v>
      </c>
      <c r="K9326" s="15" t="n">
        <v>42612</v>
      </c>
      <c r="L9326" s="15" t="n">
        <v>14083</v>
      </c>
      <c r="M9326" s="11" t="n">
        <v>200</v>
      </c>
      <c r="N9326" s="12" t="n">
        <v>0.004</v>
      </c>
      <c r="O9326" s="12" t="n">
        <v>0.3</v>
      </c>
      <c r="P9326" s="12" t="n">
        <v>60</v>
      </c>
      <c r="Q9326" s="26"/>
    </row>
    <row r="9327" ht="22.5" customHeight="1">
      <c r="A9327" s="32"/>
      <c r="B9327" s="20"/>
      <c r="C9327" s="13" t="n">
        <v>8291713</v>
      </c>
      <c r="D9327" s="13" t="s">
        <v>40</v>
      </c>
      <c r="E9327" s="14" t="s">
        <v>14</v>
      </c>
      <c r="F9327" s="13" t="s">
        <v>15</v>
      </c>
      <c r="G9327" s="21" t="n">
        <v>0.14</v>
      </c>
      <c r="H9327" s="13" t="n">
        <v>2000</v>
      </c>
      <c r="I9327" s="21" t="n">
        <f>G9327*H9327*7</f>
        <v>1960</v>
      </c>
      <c r="J9327" s="13" t="s">
        <v>126</v>
      </c>
      <c r="K9327" s="15" t="n">
        <v>81</v>
      </c>
      <c r="L9327" s="15" t="n">
        <v>18</v>
      </c>
      <c r="M9327" s="16" t="n">
        <v>4</v>
      </c>
      <c r="N9327" s="12" t="n">
        <v>0.031</v>
      </c>
      <c r="O9327" s="12" t="n">
        <v>0.14</v>
      </c>
      <c r="P9327" s="12" t="n">
        <v>0.56</v>
      </c>
      <c r="Q9327" s="23" t="n">
        <f>M9329/H9327</f>
        <v>0.75</v>
      </c>
    </row>
    <row r="9328" ht="22.5" customHeight="1">
      <c r="A9328" s="32"/>
      <c r="B9328" s="20"/>
      <c r="C9328" s="13"/>
      <c r="D9328" s="20"/>
      <c r="E9328" s="29"/>
      <c r="F9328" s="20"/>
      <c r="G9328" s="20"/>
      <c r="H9328" s="20"/>
      <c r="I9328" s="20"/>
      <c r="J9328" s="13" t="s">
        <v>127</v>
      </c>
      <c r="K9328" s="15" t="n">
        <v>40698</v>
      </c>
      <c r="L9328" s="15" t="n">
        <v>12038</v>
      </c>
      <c r="M9328" s="15" t="n">
        <v>470</v>
      </c>
      <c r="N9328" s="12" t="n">
        <v>0.005</v>
      </c>
      <c r="O9328" s="12" t="n">
        <v>0.14</v>
      </c>
      <c r="P9328" s="12" t="n">
        <v>65.8</v>
      </c>
      <c r="Q9328" s="26"/>
    </row>
    <row r="9329" ht="22.5" customHeight="1">
      <c r="A9329" s="32"/>
      <c r="B9329" s="20"/>
      <c r="C9329" s="13"/>
      <c r="D9329" s="20"/>
      <c r="E9329" s="29"/>
      <c r="F9329" s="20"/>
      <c r="G9329" s="20"/>
      <c r="H9329" s="20"/>
      <c r="I9329" s="20"/>
      <c r="J9329" s="13" t="s">
        <v>128</v>
      </c>
      <c r="K9329" s="15" t="n">
        <v>104968</v>
      </c>
      <c r="L9329" s="15" t="n">
        <v>33268</v>
      </c>
      <c r="M9329" s="15" t="n">
        <v>1500</v>
      </c>
      <c r="N9329" s="12" t="n">
        <v>0.006</v>
      </c>
      <c r="O9329" s="12" t="n">
        <v>0.14</v>
      </c>
      <c r="P9329" s="12" t="n">
        <v>210</v>
      </c>
      <c r="Q9329" s="26"/>
    </row>
    <row r="9330" ht="22.5" customHeight="1">
      <c r="A9330" s="32"/>
      <c r="B9330" s="20"/>
      <c r="C9330" s="13" t="n">
        <v>8566541</v>
      </c>
      <c r="D9330" s="13" t="s">
        <v>79</v>
      </c>
      <c r="E9330" s="14" t="s">
        <v>14</v>
      </c>
      <c r="F9330" s="13" t="s">
        <v>26</v>
      </c>
      <c r="G9330" s="21" t="n">
        <v>0.13</v>
      </c>
      <c r="H9330" s="13" t="n">
        <v>500</v>
      </c>
      <c r="I9330" s="21" t="n">
        <f>G9330*H9330*7</f>
        <v>455</v>
      </c>
      <c r="J9330" s="13" t="s">
        <v>126</v>
      </c>
      <c r="K9330" s="15" t="s">
        <v>139</v>
      </c>
      <c r="L9330" s="15"/>
      <c r="M9330" s="16"/>
      <c r="N9330" s="12"/>
      <c r="O9330" s="12"/>
      <c r="P9330" s="12"/>
      <c r="Q9330" s="23" t="n">
        <f>M9332/H9330</f>
        <v>0.016</v>
      </c>
    </row>
    <row r="9331" ht="22.5" customHeight="1">
      <c r="A9331" s="32"/>
      <c r="B9331" s="20"/>
      <c r="C9331" s="13"/>
      <c r="D9331" s="20"/>
      <c r="E9331" s="29"/>
      <c r="F9331" s="20"/>
      <c r="G9331" s="20"/>
      <c r="H9331" s="20"/>
      <c r="I9331" s="20"/>
      <c r="J9331" s="13" t="s">
        <v>127</v>
      </c>
      <c r="K9331" s="15" t="n">
        <v>468</v>
      </c>
      <c r="L9331" s="15" t="n">
        <v>44</v>
      </c>
      <c r="M9331" s="16" t="n">
        <v>0</v>
      </c>
      <c r="N9331" s="12" t="n">
        <v>0</v>
      </c>
      <c r="O9331" s="12" t="n">
        <v>0</v>
      </c>
      <c r="P9331" s="12" t="n">
        <v>0</v>
      </c>
      <c r="Q9331" s="26"/>
    </row>
    <row r="9332" ht="22.5" customHeight="1">
      <c r="A9332" s="32"/>
      <c r="B9332" s="20"/>
      <c r="C9332" s="13"/>
      <c r="D9332" s="20"/>
      <c r="E9332" s="29"/>
      <c r="F9332" s="20"/>
      <c r="G9332" s="20"/>
      <c r="H9332" s="20"/>
      <c r="I9332" s="20"/>
      <c r="J9332" s="13" t="s">
        <v>128</v>
      </c>
      <c r="K9332" s="15" t="n">
        <v>471</v>
      </c>
      <c r="L9332" s="15" t="n">
        <v>44</v>
      </c>
      <c r="M9332" s="15" t="n">
        <v>8</v>
      </c>
      <c r="N9332" s="12" t="n">
        <v>0</v>
      </c>
      <c r="O9332" s="12" t="n">
        <v>0</v>
      </c>
      <c r="P9332" s="12" t="n">
        <v>0</v>
      </c>
      <c r="Q9332" s="26"/>
    </row>
    <row r="9333" ht="22.5" customHeight="1">
      <c r="A9333" s="32"/>
      <c r="B9333" s="20"/>
      <c r="C9333" s="13" t="n">
        <v>8566084</v>
      </c>
      <c r="D9333" s="13" t="s">
        <v>80</v>
      </c>
      <c r="E9333" s="14" t="s">
        <v>42</v>
      </c>
      <c r="F9333" s="13" t="s">
        <v>15</v>
      </c>
      <c r="G9333" s="21" t="n">
        <v>0.12</v>
      </c>
      <c r="H9333" s="13" t="n">
        <v>100</v>
      </c>
      <c r="I9333" s="21" t="n">
        <f>G9333*H9333*7</f>
        <v>84</v>
      </c>
      <c r="J9333" s="13" t="s">
        <v>126</v>
      </c>
      <c r="K9333" s="15" t="n">
        <v>956</v>
      </c>
      <c r="L9333" s="15" t="n">
        <v>31</v>
      </c>
      <c r="M9333" s="16" t="n">
        <v>0</v>
      </c>
      <c r="N9333" s="12" t="n">
        <v>0</v>
      </c>
      <c r="O9333" s="12" t="n">
        <v>0</v>
      </c>
      <c r="P9333" s="12" t="n">
        <v>0</v>
      </c>
      <c r="Q9333" s="23" t="n">
        <f>M9335/H9333</f>
        <v>0.63</v>
      </c>
    </row>
    <row r="9334" ht="22.5" customHeight="1">
      <c r="A9334" s="32"/>
      <c r="B9334" s="20"/>
      <c r="C9334" s="13"/>
      <c r="D9334" s="20"/>
      <c r="E9334" s="29"/>
      <c r="F9334" s="20"/>
      <c r="G9334" s="20"/>
      <c r="H9334" s="20"/>
      <c r="I9334" s="20"/>
      <c r="J9334" s="13" t="s">
        <v>127</v>
      </c>
      <c r="K9334" s="15" t="n">
        <v>118055</v>
      </c>
      <c r="L9334" s="15" t="n">
        <v>4176</v>
      </c>
      <c r="M9334" s="16" t="n">
        <v>28</v>
      </c>
      <c r="N9334" s="12" t="n">
        <v>0.001</v>
      </c>
      <c r="O9334" s="12" t="n">
        <v>0.12</v>
      </c>
      <c r="P9334" s="12" t="n">
        <v>3.36</v>
      </c>
      <c r="Q9334" s="26"/>
    </row>
    <row r="9335" ht="22.5" customHeight="1">
      <c r="A9335" s="32"/>
      <c r="B9335" s="20"/>
      <c r="C9335" s="13"/>
      <c r="D9335" s="20"/>
      <c r="E9335" s="29"/>
      <c r="F9335" s="20"/>
      <c r="G9335" s="20"/>
      <c r="H9335" s="20"/>
      <c r="I9335" s="20"/>
      <c r="J9335" s="13" t="s">
        <v>128</v>
      </c>
      <c r="K9335" s="15" t="n">
        <v>147129</v>
      </c>
      <c r="L9335" s="15" t="n">
        <v>5621</v>
      </c>
      <c r="M9335" s="16" t="n">
        <v>63</v>
      </c>
      <c r="N9335" s="12" t="n">
        <v>0.001</v>
      </c>
      <c r="O9335" s="12" t="n">
        <v>0.12</v>
      </c>
      <c r="P9335" s="12" t="n">
        <v>7.56</v>
      </c>
      <c r="Q9335" s="26"/>
    </row>
    <row r="9336" ht="22.5" customHeight="1">
      <c r="A9336" s="32"/>
      <c r="B9336" s="20"/>
      <c r="C9336" s="13" t="n">
        <v>2937658</v>
      </c>
      <c r="D9336" s="13" t="s">
        <v>81</v>
      </c>
      <c r="E9336" s="14" t="s">
        <v>14</v>
      </c>
      <c r="F9336" s="13" t="s">
        <v>15</v>
      </c>
      <c r="G9336" s="21" t="n">
        <v>0.15</v>
      </c>
      <c r="H9336" s="13" t="n">
        <v>100</v>
      </c>
      <c r="I9336" s="21" t="n">
        <f>G9336*H9336*7</f>
        <v>105</v>
      </c>
      <c r="J9336" s="13" t="s">
        <v>126</v>
      </c>
      <c r="K9336" s="15" t="s">
        <v>139</v>
      </c>
      <c r="L9336" s="15"/>
      <c r="M9336" s="16"/>
      <c r="N9336" s="12"/>
      <c r="O9336" s="12"/>
      <c r="P9336" s="12"/>
      <c r="Q9336" s="23" t="n">
        <f>M9338/H9336</f>
        <v>1</v>
      </c>
    </row>
    <row r="9337" ht="22.5" customHeight="1">
      <c r="A9337" s="32"/>
      <c r="B9337" s="20"/>
      <c r="C9337" s="13"/>
      <c r="D9337" s="20"/>
      <c r="E9337" s="29"/>
      <c r="F9337" s="20"/>
      <c r="G9337" s="20"/>
      <c r="H9337" s="20"/>
      <c r="I9337" s="20"/>
      <c r="J9337" s="13" t="s">
        <v>127</v>
      </c>
      <c r="K9337" s="15" t="n">
        <v>8533</v>
      </c>
      <c r="L9337" s="15" t="n">
        <v>2505</v>
      </c>
      <c r="M9337" s="16" t="n">
        <v>100</v>
      </c>
      <c r="N9337" s="12" t="n">
        <v>0.005</v>
      </c>
      <c r="O9337" s="12" t="n">
        <v>0.123</v>
      </c>
      <c r="P9337" s="12" t="n">
        <v>12.3</v>
      </c>
      <c r="Q9337" s="26"/>
    </row>
    <row r="9338" ht="22.5" customHeight="1">
      <c r="A9338" s="32"/>
      <c r="B9338" s="20"/>
      <c r="C9338" s="13"/>
      <c r="D9338" s="20"/>
      <c r="E9338" s="29"/>
      <c r="F9338" s="20"/>
      <c r="G9338" s="20"/>
      <c r="H9338" s="20"/>
      <c r="I9338" s="20"/>
      <c r="J9338" s="13" t="s">
        <v>128</v>
      </c>
      <c r="K9338" s="15" t="n">
        <v>8567</v>
      </c>
      <c r="L9338" s="15" t="n">
        <v>2515</v>
      </c>
      <c r="M9338" s="16" t="n">
        <v>100</v>
      </c>
      <c r="N9338" s="12" t="n">
        <v>0.005</v>
      </c>
      <c r="O9338" s="12" t="n">
        <v>0.123</v>
      </c>
      <c r="P9338" s="12" t="n">
        <v>12.3</v>
      </c>
      <c r="Q9338" s="26"/>
    </row>
    <row r="9339" ht="22.5" customHeight="1">
      <c r="A9339" s="32"/>
      <c r="B9339" s="20"/>
      <c r="C9339" s="13" t="n">
        <v>8942077</v>
      </c>
      <c r="D9339" s="13" t="s">
        <v>104</v>
      </c>
      <c r="E9339" s="14" t="s">
        <v>71</v>
      </c>
      <c r="F9339" s="13" t="s">
        <v>15</v>
      </c>
      <c r="G9339" s="21" t="n">
        <v>0.15</v>
      </c>
      <c r="H9339" s="13" t="n">
        <v>200</v>
      </c>
      <c r="I9339" s="21" t="n">
        <f>G9339*H9339*7</f>
        <v>210</v>
      </c>
      <c r="J9339" s="13" t="s">
        <v>126</v>
      </c>
      <c r="K9339" s="15" t="n">
        <v>1592</v>
      </c>
      <c r="L9339" s="15" t="n">
        <v>22</v>
      </c>
      <c r="M9339" s="16" t="n">
        <v>1</v>
      </c>
      <c r="N9339" s="12" t="n">
        <v>0.009</v>
      </c>
      <c r="O9339" s="12" t="n">
        <v>0.2</v>
      </c>
      <c r="P9339" s="12" t="n">
        <v>0.2</v>
      </c>
      <c r="Q9339" s="23" t="n">
        <f>M9341/H9339</f>
        <v>0.07</v>
      </c>
    </row>
    <row r="9340" ht="22.5" customHeight="1">
      <c r="A9340" s="32"/>
      <c r="B9340" s="20"/>
      <c r="C9340" s="13"/>
      <c r="D9340" s="20"/>
      <c r="E9340" s="29"/>
      <c r="F9340" s="20"/>
      <c r="G9340" s="20"/>
      <c r="H9340" s="20"/>
      <c r="I9340" s="20"/>
      <c r="J9340" s="13" t="s">
        <v>127</v>
      </c>
      <c r="K9340" s="15" t="n">
        <v>30990</v>
      </c>
      <c r="L9340" s="15" t="n">
        <v>727</v>
      </c>
      <c r="M9340" s="16" t="n">
        <v>13</v>
      </c>
      <c r="N9340" s="12" t="n">
        <v>0.004</v>
      </c>
      <c r="O9340" s="12" t="n">
        <v>0.2</v>
      </c>
      <c r="P9340" s="12" t="n">
        <v>2.6</v>
      </c>
      <c r="Q9340" s="26"/>
    </row>
    <row r="9341" ht="22.5" customHeight="1">
      <c r="A9341" s="32"/>
      <c r="B9341" s="20"/>
      <c r="C9341" s="13"/>
      <c r="D9341" s="20"/>
      <c r="E9341" s="29"/>
      <c r="F9341" s="20"/>
      <c r="G9341" s="20"/>
      <c r="H9341" s="20"/>
      <c r="I9341" s="20"/>
      <c r="J9341" s="13" t="s">
        <v>128</v>
      </c>
      <c r="K9341" s="15" t="n">
        <v>65056</v>
      </c>
      <c r="L9341" s="15" t="n">
        <v>1104</v>
      </c>
      <c r="M9341" s="16" t="n">
        <v>14</v>
      </c>
      <c r="N9341" s="12" t="n">
        <v>0.003</v>
      </c>
      <c r="O9341" s="12" t="n">
        <v>0.2</v>
      </c>
      <c r="P9341" s="12" t="n">
        <v>2.8</v>
      </c>
      <c r="Q9341" s="26"/>
    </row>
    <row r="9342" ht="22.5" customHeight="1">
      <c r="A9342" s="32"/>
      <c r="B9342" s="20"/>
      <c r="C9342" s="13" t="n">
        <v>6706444</v>
      </c>
      <c r="D9342" s="13" t="s">
        <v>82</v>
      </c>
      <c r="E9342" s="14" t="s">
        <v>83</v>
      </c>
      <c r="F9342" s="13" t="s">
        <v>12</v>
      </c>
      <c r="G9342" s="21" t="n">
        <v>0.5</v>
      </c>
      <c r="H9342" s="13" t="n">
        <v>100</v>
      </c>
      <c r="I9342" s="21" t="n">
        <f>G9342*H9342*7</f>
        <v>350</v>
      </c>
      <c r="J9342" s="13" t="s">
        <v>126</v>
      </c>
      <c r="K9342" s="15" t="s">
        <v>139</v>
      </c>
      <c r="L9342" s="15"/>
      <c r="M9342" s="16"/>
      <c r="N9342" s="12"/>
      <c r="O9342" s="12"/>
      <c r="P9342" s="12"/>
      <c r="Q9342" s="23" t="n">
        <f>M9344/H9342</f>
        <v>0.18</v>
      </c>
    </row>
    <row r="9343" ht="22.5" customHeight="1">
      <c r="A9343" s="32"/>
      <c r="B9343" s="20"/>
      <c r="C9343" s="13"/>
      <c r="D9343" s="20"/>
      <c r="E9343" s="29"/>
      <c r="F9343" s="20"/>
      <c r="G9343" s="20"/>
      <c r="H9343" s="20"/>
      <c r="I9343" s="20"/>
      <c r="J9343" s="13" t="s">
        <v>127</v>
      </c>
      <c r="K9343" s="15" t="n">
        <v>13464</v>
      </c>
      <c r="L9343" s="15" t="n">
        <v>2066</v>
      </c>
      <c r="M9343" s="16" t="n">
        <v>7</v>
      </c>
      <c r="N9343" s="12" t="n">
        <v>0.002</v>
      </c>
      <c r="O9343" s="12" t="n">
        <v>0.496</v>
      </c>
      <c r="P9343" s="12" t="n">
        <v>3.4704</v>
      </c>
      <c r="Q9343" s="26"/>
    </row>
    <row r="9344" ht="22.5" customHeight="1">
      <c r="A9344" s="32"/>
      <c r="B9344" s="20"/>
      <c r="C9344" s="13"/>
      <c r="D9344" s="20"/>
      <c r="E9344" s="29"/>
      <c r="F9344" s="20"/>
      <c r="G9344" s="20"/>
      <c r="H9344" s="20"/>
      <c r="I9344" s="20"/>
      <c r="J9344" s="13" t="s">
        <v>128</v>
      </c>
      <c r="K9344" s="15" t="n">
        <v>52430</v>
      </c>
      <c r="L9344" s="15" t="n">
        <v>8404</v>
      </c>
      <c r="M9344" s="16" t="n">
        <v>18</v>
      </c>
      <c r="N9344" s="12" t="n">
        <v>0.001</v>
      </c>
      <c r="O9344" s="12" t="n">
        <v>0.624</v>
      </c>
      <c r="P9344" s="12" t="n">
        <v>11.2383</v>
      </c>
      <c r="Q9344" s="26"/>
    </row>
    <row r="9345" ht="22.5" customHeight="1">
      <c r="A9345" s="32"/>
      <c r="B9345" s="20"/>
      <c r="C9345" s="13" t="n">
        <v>5963354</v>
      </c>
      <c r="D9345" s="13" t="s">
        <v>82</v>
      </c>
      <c r="E9345" s="14" t="s">
        <v>83</v>
      </c>
      <c r="F9345" s="13" t="s">
        <v>15</v>
      </c>
      <c r="G9345" s="21" t="n">
        <v>0.55</v>
      </c>
      <c r="H9345" s="13" t="n">
        <v>500</v>
      </c>
      <c r="I9345" s="21" t="n">
        <f>G9345*H9345*7</f>
        <v>1925</v>
      </c>
      <c r="J9345" s="13" t="s">
        <v>126</v>
      </c>
      <c r="K9345" s="15" t="n">
        <v>2522</v>
      </c>
      <c r="L9345" s="15" t="n">
        <v>244</v>
      </c>
      <c r="M9345" s="16" t="n">
        <v>4</v>
      </c>
      <c r="N9345" s="12" t="n">
        <v>0.01</v>
      </c>
      <c r="O9345" s="12" t="n">
        <v>0.58</v>
      </c>
      <c r="P9345" s="12" t="n">
        <v>2.32</v>
      </c>
      <c r="Q9345" s="23" t="n">
        <f>M9347/H9345</f>
        <v>0.672</v>
      </c>
    </row>
    <row r="9346" ht="22.5" customHeight="1">
      <c r="A9346" s="32"/>
      <c r="B9346" s="20"/>
      <c r="C9346" s="13"/>
      <c r="D9346" s="20"/>
      <c r="E9346" s="29"/>
      <c r="F9346" s="20"/>
      <c r="G9346" s="20"/>
      <c r="H9346" s="20"/>
      <c r="I9346" s="20"/>
      <c r="J9346" s="13" t="s">
        <v>127</v>
      </c>
      <c r="K9346" s="15" t="n">
        <v>127876</v>
      </c>
      <c r="L9346" s="15" t="n">
        <v>31943</v>
      </c>
      <c r="M9346" s="16" t="n">
        <v>115</v>
      </c>
      <c r="N9346" s="12" t="n">
        <v>0.002</v>
      </c>
      <c r="O9346" s="12" t="n">
        <v>0.577</v>
      </c>
      <c r="P9346" s="12" t="n">
        <v>66.322</v>
      </c>
      <c r="Q9346" s="26"/>
    </row>
    <row r="9347" ht="22.5" customHeight="1">
      <c r="A9347" s="32"/>
      <c r="B9347" s="20"/>
      <c r="C9347" s="13"/>
      <c r="D9347" s="20"/>
      <c r="E9347" s="29"/>
      <c r="F9347" s="20"/>
      <c r="G9347" s="20"/>
      <c r="H9347" s="20"/>
      <c r="I9347" s="20"/>
      <c r="J9347" s="13" t="s">
        <v>128</v>
      </c>
      <c r="K9347" s="15" t="n">
        <v>318799</v>
      </c>
      <c r="L9347" s="15" t="n">
        <v>85713</v>
      </c>
      <c r="M9347" s="16" t="n">
        <v>336</v>
      </c>
      <c r="N9347" s="12" t="n">
        <v>0.002</v>
      </c>
      <c r="O9347" s="12" t="n">
        <v>0.576</v>
      </c>
      <c r="P9347" s="12" t="n">
        <v>193.41</v>
      </c>
      <c r="Q9347" s="26"/>
    </row>
    <row r="9348" ht="22.5" customHeight="1">
      <c r="A9348" s="32"/>
      <c r="B9348" s="20"/>
      <c r="C9348" s="13" t="n">
        <v>9686529</v>
      </c>
      <c r="D9348" s="13" t="s">
        <v>82</v>
      </c>
      <c r="E9348" s="14" t="s">
        <v>84</v>
      </c>
      <c r="F9348" s="13" t="s">
        <v>15</v>
      </c>
      <c r="G9348" s="21" t="n">
        <v>0.4</v>
      </c>
      <c r="H9348" s="13" t="n">
        <v>200</v>
      </c>
      <c r="I9348" s="21" t="n">
        <f>G9348*H9348*7</f>
        <v>560</v>
      </c>
      <c r="J9348" s="13" t="s">
        <v>126</v>
      </c>
      <c r="K9348" s="15" t="n">
        <v>344</v>
      </c>
      <c r="L9348" s="15" t="n">
        <v>130</v>
      </c>
      <c r="M9348" s="16" t="n">
        <v>0</v>
      </c>
      <c r="N9348" s="12" t="n">
        <v>0</v>
      </c>
      <c r="O9348" s="12" t="n">
        <v>0</v>
      </c>
      <c r="P9348" s="12" t="n">
        <v>0</v>
      </c>
      <c r="Q9348" s="23" t="n">
        <f>M9350/H9348</f>
        <v>0.17</v>
      </c>
    </row>
    <row r="9349" ht="22.5" customHeight="1">
      <c r="A9349" s="32"/>
      <c r="B9349" s="20"/>
      <c r="C9349" s="13"/>
      <c r="D9349" s="20"/>
      <c r="E9349" s="29"/>
      <c r="F9349" s="20"/>
      <c r="G9349" s="20"/>
      <c r="H9349" s="20"/>
      <c r="I9349" s="20"/>
      <c r="J9349" s="13" t="s">
        <v>127</v>
      </c>
      <c r="K9349" s="15" t="n">
        <v>24202</v>
      </c>
      <c r="L9349" s="15" t="n">
        <v>10115</v>
      </c>
      <c r="M9349" s="16" t="n">
        <v>14</v>
      </c>
      <c r="N9349" s="12" t="n">
        <v>0.001</v>
      </c>
      <c r="O9349" s="12" t="n">
        <v>0.5</v>
      </c>
      <c r="P9349" s="12" t="n">
        <v>7</v>
      </c>
      <c r="Q9349" s="26"/>
    </row>
    <row r="9350" ht="22.5" customHeight="1">
      <c r="A9350" s="32"/>
      <c r="B9350" s="20"/>
      <c r="C9350" s="13"/>
      <c r="D9350" s="20"/>
      <c r="E9350" s="29"/>
      <c r="F9350" s="20"/>
      <c r="G9350" s="20"/>
      <c r="H9350" s="20"/>
      <c r="I9350" s="20"/>
      <c r="J9350" s="13" t="s">
        <v>128</v>
      </c>
      <c r="K9350" s="15" t="n">
        <v>50931</v>
      </c>
      <c r="L9350" s="15" t="n">
        <v>19713</v>
      </c>
      <c r="M9350" s="16" t="n">
        <v>34</v>
      </c>
      <c r="N9350" s="12" t="n">
        <v>0.001</v>
      </c>
      <c r="O9350" s="12" t="n">
        <v>0.5</v>
      </c>
      <c r="P9350" s="12" t="n">
        <v>17</v>
      </c>
      <c r="Q9350" s="26"/>
    </row>
    <row r="9351" ht="22.5" customHeight="1">
      <c r="A9351" s="32"/>
      <c r="B9351" s="20"/>
      <c r="C9351" s="13" t="n">
        <v>5963400</v>
      </c>
      <c r="D9351" s="13" t="s">
        <v>82</v>
      </c>
      <c r="E9351" s="14" t="s">
        <v>85</v>
      </c>
      <c r="F9351" s="13" t="s">
        <v>15</v>
      </c>
      <c r="G9351" s="21" t="n">
        <v>0.4</v>
      </c>
      <c r="H9351" s="13" t="n">
        <v>300</v>
      </c>
      <c r="I9351" s="21" t="n">
        <f>G9351*H9351*7</f>
        <v>840</v>
      </c>
      <c r="J9351" s="13" t="s">
        <v>126</v>
      </c>
      <c r="K9351" s="15" t="n">
        <v>1392</v>
      </c>
      <c r="L9351" s="15" t="n">
        <v>113</v>
      </c>
      <c r="M9351" s="16" t="n">
        <v>2</v>
      </c>
      <c r="N9351" s="12" t="n">
        <v>0.009</v>
      </c>
      <c r="O9351" s="12" t="n">
        <v>0.5</v>
      </c>
      <c r="P9351" s="12" t="n">
        <v>1</v>
      </c>
      <c r="Q9351" s="23" t="n">
        <f>M9353/H9351</f>
        <v>0.706666666666667</v>
      </c>
    </row>
    <row r="9352" ht="22.5" customHeight="1">
      <c r="A9352" s="32"/>
      <c r="B9352" s="20"/>
      <c r="C9352" s="13"/>
      <c r="D9352" s="20"/>
      <c r="E9352" s="29"/>
      <c r="F9352" s="20"/>
      <c r="G9352" s="28"/>
      <c r="H9352" s="20"/>
      <c r="I9352" s="20"/>
      <c r="J9352" s="13" t="s">
        <v>127</v>
      </c>
      <c r="K9352" s="15" t="n">
        <v>72652</v>
      </c>
      <c r="L9352" s="15" t="n">
        <v>25803</v>
      </c>
      <c r="M9352" s="16" t="n">
        <v>136</v>
      </c>
      <c r="N9352" s="12" t="n">
        <v>0.003</v>
      </c>
      <c r="O9352" s="12" t="n">
        <v>0.484</v>
      </c>
      <c r="P9352" s="12" t="n">
        <v>65.83</v>
      </c>
      <c r="Q9352" s="26"/>
    </row>
    <row r="9353" ht="22.5" customHeight="1">
      <c r="A9353" s="32"/>
      <c r="B9353" s="20"/>
      <c r="C9353" s="13"/>
      <c r="D9353" s="20"/>
      <c r="E9353" s="29"/>
      <c r="F9353" s="20"/>
      <c r="G9353" s="28"/>
      <c r="H9353" s="20"/>
      <c r="I9353" s="20"/>
      <c r="J9353" s="13" t="s">
        <v>128</v>
      </c>
      <c r="K9353" s="15" t="n">
        <v>146695</v>
      </c>
      <c r="L9353" s="15" t="n">
        <v>49369</v>
      </c>
      <c r="M9353" s="16" t="n">
        <v>212</v>
      </c>
      <c r="N9353" s="12" t="n">
        <v>0.002</v>
      </c>
      <c r="O9353" s="12" t="n">
        <v>0.485</v>
      </c>
      <c r="P9353" s="12" t="n">
        <v>102.83</v>
      </c>
      <c r="Q9353" s="26"/>
    </row>
    <row r="9354" ht="22.5" customHeight="1">
      <c r="A9354" s="32"/>
      <c r="B9354" s="20"/>
      <c r="C9354" s="13" t="n">
        <v>10080665</v>
      </c>
      <c r="D9354" s="13" t="s">
        <v>82</v>
      </c>
      <c r="E9354" s="14" t="s">
        <v>86</v>
      </c>
      <c r="F9354" s="13" t="s">
        <v>15</v>
      </c>
      <c r="G9354" s="21" t="n">
        <v>0.38</v>
      </c>
      <c r="H9354" s="13" t="n">
        <v>40</v>
      </c>
      <c r="I9354" s="21" t="n">
        <f>G9354*H9354*7</f>
        <v>106.4</v>
      </c>
      <c r="J9354" s="13" t="s">
        <v>126</v>
      </c>
      <c r="K9354" s="15" t="n">
        <v>10</v>
      </c>
      <c r="L9354" s="15" t="n">
        <v>8</v>
      </c>
      <c r="M9354" s="16" t="n">
        <v>0</v>
      </c>
      <c r="N9354" s="12" t="n">
        <v>0</v>
      </c>
      <c r="O9354" s="12" t="n">
        <v>0</v>
      </c>
      <c r="P9354" s="12" t="n">
        <v>0</v>
      </c>
      <c r="Q9354" s="23" t="n">
        <f>M9356/H9354</f>
        <v>0.25</v>
      </c>
    </row>
    <row r="9355" ht="22.5" customHeight="1">
      <c r="A9355" s="32"/>
      <c r="B9355" s="20"/>
      <c r="C9355" s="13"/>
      <c r="D9355" s="20"/>
      <c r="E9355" s="29"/>
      <c r="F9355" s="20"/>
      <c r="G9355" s="28"/>
      <c r="H9355" s="20"/>
      <c r="I9355" s="20"/>
      <c r="J9355" s="13" t="s">
        <v>127</v>
      </c>
      <c r="K9355" s="15" t="n">
        <v>6637</v>
      </c>
      <c r="L9355" s="15" t="n">
        <v>1748</v>
      </c>
      <c r="M9355" s="16" t="n">
        <v>5</v>
      </c>
      <c r="N9355" s="12" t="n">
        <v>0.001</v>
      </c>
      <c r="O9355" s="12" t="n">
        <v>0.38</v>
      </c>
      <c r="P9355" s="12" t="n">
        <v>1.9</v>
      </c>
      <c r="Q9355" s="26"/>
    </row>
    <row r="9356" ht="22.5" customHeight="1">
      <c r="A9356" s="32"/>
      <c r="B9356" s="20"/>
      <c r="C9356" s="13"/>
      <c r="D9356" s="20"/>
      <c r="E9356" s="29"/>
      <c r="F9356" s="20"/>
      <c r="G9356" s="28"/>
      <c r="H9356" s="20"/>
      <c r="I9356" s="20"/>
      <c r="J9356" s="13" t="s">
        <v>128</v>
      </c>
      <c r="K9356" s="15" t="n">
        <v>9527</v>
      </c>
      <c r="L9356" s="15" t="n">
        <v>2130</v>
      </c>
      <c r="M9356" s="16" t="n">
        <v>10</v>
      </c>
      <c r="N9356" s="12" t="n">
        <v>0.002</v>
      </c>
      <c r="O9356" s="12" t="n">
        <v>0.38</v>
      </c>
      <c r="P9356" s="12" t="n">
        <v>3.8</v>
      </c>
      <c r="Q9356" s="26"/>
    </row>
    <row r="9357" ht="22.5" customHeight="1">
      <c r="A9357" s="32"/>
      <c r="B9357" s="20"/>
      <c r="C9357" s="13" t="n">
        <v>91520433</v>
      </c>
      <c r="D9357" s="13" t="s">
        <v>74</v>
      </c>
      <c r="E9357" s="14" t="s">
        <v>14</v>
      </c>
      <c r="F9357" s="13" t="s">
        <v>15</v>
      </c>
      <c r="G9357" s="21" t="n">
        <v>0.16</v>
      </c>
      <c r="H9357" s="13" t="n">
        <v>200</v>
      </c>
      <c r="I9357" s="21" t="n">
        <f>G9357*H9357*7</f>
        <v>224</v>
      </c>
      <c r="J9357" s="13" t="s">
        <v>126</v>
      </c>
      <c r="K9357" s="15" t="n">
        <v>64</v>
      </c>
      <c r="L9357" s="15" t="n">
        <v>2</v>
      </c>
      <c r="M9357" s="16" t="n">
        <v>0</v>
      </c>
      <c r="N9357" s="12" t="n">
        <v>0</v>
      </c>
      <c r="O9357" s="12" t="n">
        <v>0</v>
      </c>
      <c r="P9357" s="12" t="n">
        <v>0</v>
      </c>
      <c r="Q9357" s="23" t="n">
        <f>M9359/H9357</f>
        <v>0.025</v>
      </c>
    </row>
    <row r="9358" ht="22.5" customHeight="1">
      <c r="A9358" s="32"/>
      <c r="B9358" s="20"/>
      <c r="C9358" s="13"/>
      <c r="D9358" s="20"/>
      <c r="E9358" s="29"/>
      <c r="F9358" s="20"/>
      <c r="G9358" s="28"/>
      <c r="H9358" s="20"/>
      <c r="I9358" s="20"/>
      <c r="J9358" s="13" t="s">
        <v>127</v>
      </c>
      <c r="K9358" s="15" t="n">
        <v>21311</v>
      </c>
      <c r="L9358" s="15" t="n">
        <v>491</v>
      </c>
      <c r="M9358" s="16" t="n">
        <v>2</v>
      </c>
      <c r="N9358" s="12" t="n">
        <v>0.001</v>
      </c>
      <c r="O9358" s="12" t="n">
        <v>0.16</v>
      </c>
      <c r="P9358" s="12" t="n">
        <v>0.32</v>
      </c>
      <c r="Q9358" s="26"/>
    </row>
    <row r="9359" ht="22.5" customHeight="1">
      <c r="A9359" s="32"/>
      <c r="B9359" s="20"/>
      <c r="C9359" s="13"/>
      <c r="D9359" s="20"/>
      <c r="E9359" s="29"/>
      <c r="F9359" s="20"/>
      <c r="G9359" s="28"/>
      <c r="H9359" s="20"/>
      <c r="I9359" s="20"/>
      <c r="J9359" s="13" t="s">
        <v>128</v>
      </c>
      <c r="K9359" s="15" t="n">
        <v>46585</v>
      </c>
      <c r="L9359" s="15" t="n">
        <v>1559</v>
      </c>
      <c r="M9359" s="16" t="n">
        <v>5</v>
      </c>
      <c r="N9359" s="12" t="n">
        <v>0.001</v>
      </c>
      <c r="O9359" s="12" t="n">
        <v>0.16</v>
      </c>
      <c r="P9359" s="12" t="n">
        <v>0.8</v>
      </c>
      <c r="Q9359" s="26"/>
    </row>
    <row r="9360" ht="22.5" customHeight="1">
      <c r="A9360" s="32"/>
      <c r="B9360" s="20"/>
      <c r="C9360" s="13" t="n">
        <v>91528810</v>
      </c>
      <c r="D9360" s="13" t="s">
        <v>102</v>
      </c>
      <c r="E9360" s="14" t="s">
        <v>14</v>
      </c>
      <c r="F9360" s="13" t="s">
        <v>15</v>
      </c>
      <c r="G9360" s="21" t="n">
        <v>0.12</v>
      </c>
      <c r="H9360" s="13" t="n">
        <v>111</v>
      </c>
      <c r="I9360" s="21" t="n">
        <f>G9360*H9360*7</f>
        <v>93.24</v>
      </c>
      <c r="J9360" s="13" t="s">
        <v>126</v>
      </c>
      <c r="K9360" s="15" t="n">
        <v>158</v>
      </c>
      <c r="L9360" s="15" t="n">
        <v>10</v>
      </c>
      <c r="M9360" s="16" t="n">
        <v>0</v>
      </c>
      <c r="N9360" s="12" t="n">
        <v>0</v>
      </c>
      <c r="O9360" s="12" t="n">
        <v>0</v>
      </c>
      <c r="P9360" s="12" t="n">
        <v>0</v>
      </c>
      <c r="Q9360" s="23" t="n">
        <f>M9362/H9360</f>
        <v>0.0630630630630631</v>
      </c>
    </row>
    <row r="9361" ht="22.5" customHeight="1">
      <c r="A9361" s="32"/>
      <c r="B9361" s="20"/>
      <c r="C9361" s="13"/>
      <c r="D9361" s="20"/>
      <c r="E9361" s="29"/>
      <c r="F9361" s="20"/>
      <c r="G9361" s="28"/>
      <c r="H9361" s="20"/>
      <c r="I9361" s="20"/>
      <c r="J9361" s="13" t="s">
        <v>127</v>
      </c>
      <c r="K9361" s="15" t="n">
        <v>11504</v>
      </c>
      <c r="L9361" s="15" t="n">
        <v>646</v>
      </c>
      <c r="M9361" s="16" t="n">
        <v>7</v>
      </c>
      <c r="N9361" s="12" t="n">
        <v>0.002</v>
      </c>
      <c r="O9361" s="12" t="n">
        <v>0.2</v>
      </c>
      <c r="P9361" s="12" t="n">
        <v>1.4</v>
      </c>
      <c r="Q9361" s="26"/>
    </row>
    <row r="9362" ht="22.5" customHeight="1">
      <c r="A9362" s="32"/>
      <c r="B9362" s="20"/>
      <c r="C9362" s="13"/>
      <c r="D9362" s="20"/>
      <c r="E9362" s="29"/>
      <c r="F9362" s="20"/>
      <c r="G9362" s="28"/>
      <c r="H9362" s="20"/>
      <c r="I9362" s="20"/>
      <c r="J9362" s="13" t="s">
        <v>128</v>
      </c>
      <c r="K9362" s="15" t="n">
        <v>32495</v>
      </c>
      <c r="L9362" s="15" t="n">
        <v>2080</v>
      </c>
      <c r="M9362" s="16" t="n">
        <v>7</v>
      </c>
      <c r="N9362" s="12" t="n">
        <v>0.001</v>
      </c>
      <c r="O9362" s="12" t="n">
        <v>0.2</v>
      </c>
      <c r="P9362" s="12" t="n">
        <v>1.4</v>
      </c>
      <c r="Q9362" s="26"/>
    </row>
    <row r="9363" ht="22.5" customHeight="1">
      <c r="A9363" s="32"/>
      <c r="B9363" s="20"/>
      <c r="C9363" s="13" t="n">
        <v>5623760</v>
      </c>
      <c r="D9363" s="13" t="s">
        <v>89</v>
      </c>
      <c r="E9363" s="14" t="s">
        <v>14</v>
      </c>
      <c r="F9363" s="13" t="s">
        <v>15</v>
      </c>
      <c r="G9363" s="21" t="n">
        <v>0.2</v>
      </c>
      <c r="H9363" s="13" t="n">
        <v>50</v>
      </c>
      <c r="I9363" s="21" t="n">
        <f>G9363*H9363*7</f>
        <v>70</v>
      </c>
      <c r="J9363" s="13" t="s">
        <v>126</v>
      </c>
      <c r="K9363" s="15" t="n">
        <v>310</v>
      </c>
      <c r="L9363" s="15" t="n">
        <v>45</v>
      </c>
      <c r="M9363" s="16" t="n">
        <v>1</v>
      </c>
      <c r="N9363" s="12" t="n">
        <v>0.004</v>
      </c>
      <c r="O9363" s="12" t="n">
        <v>0.2</v>
      </c>
      <c r="P9363" s="12" t="n">
        <v>0.2</v>
      </c>
      <c r="Q9363" s="23" t="n">
        <f>M9365/H9363</f>
        <v>1</v>
      </c>
    </row>
    <row r="9364" ht="22.5" customHeight="1">
      <c r="A9364" s="32"/>
      <c r="B9364" s="20"/>
      <c r="C9364" s="13"/>
      <c r="D9364" s="20"/>
      <c r="E9364" s="29"/>
      <c r="F9364" s="20"/>
      <c r="G9364" s="28"/>
      <c r="H9364" s="20"/>
      <c r="I9364" s="20"/>
      <c r="J9364" s="13" t="s">
        <v>127</v>
      </c>
      <c r="K9364" s="15" t="n">
        <v>11837</v>
      </c>
      <c r="L9364" s="15" t="n">
        <v>2396</v>
      </c>
      <c r="M9364" s="15" t="n">
        <v>47</v>
      </c>
      <c r="N9364" s="12" t="n">
        <v>0.004</v>
      </c>
      <c r="O9364" s="12" t="n">
        <v>0.2</v>
      </c>
      <c r="P9364" s="12" t="n">
        <v>9.4</v>
      </c>
      <c r="Q9364" s="26"/>
    </row>
    <row r="9365" ht="22.5" customHeight="1">
      <c r="A9365" s="32"/>
      <c r="B9365" s="20"/>
      <c r="C9365" s="13"/>
      <c r="D9365" s="20"/>
      <c r="E9365" s="29"/>
      <c r="F9365" s="20"/>
      <c r="G9365" s="28"/>
      <c r="H9365" s="20"/>
      <c r="I9365" s="20"/>
      <c r="J9365" s="13" t="s">
        <v>128</v>
      </c>
      <c r="K9365" s="15" t="n">
        <v>30271</v>
      </c>
      <c r="L9365" s="15" t="n">
        <v>6081</v>
      </c>
      <c r="M9365" s="15" t="n">
        <v>50</v>
      </c>
      <c r="N9365" s="12" t="n">
        <v>0.002</v>
      </c>
      <c r="O9365" s="12" t="n">
        <v>0.2</v>
      </c>
      <c r="P9365" s="12" t="n">
        <v>10</v>
      </c>
      <c r="Q9365" s="26"/>
    </row>
    <row r="9366" ht="22.5" customHeight="1">
      <c r="A9366" s="32"/>
      <c r="B9366" s="20"/>
      <c r="C9366" s="13" t="n">
        <v>11078827</v>
      </c>
      <c r="D9366" s="13" t="s">
        <v>82</v>
      </c>
      <c r="E9366" s="14" t="s">
        <v>85</v>
      </c>
      <c r="F9366" s="13" t="s">
        <v>15</v>
      </c>
      <c r="G9366" s="21" t="n">
        <v>0.2</v>
      </c>
      <c r="H9366" s="13" t="n">
        <v>50</v>
      </c>
      <c r="I9366" s="21" t="n">
        <f>G9366*H9366*7</f>
        <v>70</v>
      </c>
      <c r="J9366" s="13" t="s">
        <v>126</v>
      </c>
      <c r="K9366" s="15" t="s">
        <v>139</v>
      </c>
      <c r="L9366" s="15"/>
      <c r="M9366" s="16"/>
      <c r="N9366" s="12"/>
      <c r="O9366" s="12"/>
      <c r="P9366" s="12"/>
      <c r="Q9366" s="23" t="n">
        <f>M9368/H9366</f>
        <v>0</v>
      </c>
    </row>
    <row r="9367" ht="22.5" customHeight="1">
      <c r="A9367" s="32"/>
      <c r="B9367" s="20"/>
      <c r="C9367" s="13"/>
      <c r="D9367" s="20"/>
      <c r="E9367" s="29"/>
      <c r="F9367" s="20"/>
      <c r="G9367" s="28"/>
      <c r="H9367" s="20"/>
      <c r="I9367" s="20"/>
      <c r="J9367" s="13" t="s">
        <v>127</v>
      </c>
      <c r="K9367" s="15" t="n">
        <v>37</v>
      </c>
      <c r="L9367" s="15" t="n">
        <v>8</v>
      </c>
      <c r="M9367" s="16" t="n">
        <v>0</v>
      </c>
      <c r="N9367" s="12" t="n">
        <v>0</v>
      </c>
      <c r="O9367" s="12" t="n">
        <v>0</v>
      </c>
      <c r="P9367" s="12" t="n">
        <v>0</v>
      </c>
      <c r="Q9367" s="26"/>
    </row>
    <row r="9368" ht="22.5" customHeight="1">
      <c r="A9368" s="32"/>
      <c r="B9368" s="20"/>
      <c r="C9368" s="13"/>
      <c r="D9368" s="20"/>
      <c r="E9368" s="29"/>
      <c r="F9368" s="20"/>
      <c r="G9368" s="28"/>
      <c r="H9368" s="20"/>
      <c r="I9368" s="20"/>
      <c r="J9368" s="13" t="s">
        <v>128</v>
      </c>
      <c r="K9368" s="15" t="n">
        <v>100</v>
      </c>
      <c r="L9368" s="15" t="n">
        <v>9</v>
      </c>
      <c r="M9368" s="16" t="n">
        <v>0</v>
      </c>
      <c r="N9368" s="12" t="n">
        <v>0</v>
      </c>
      <c r="O9368" s="12" t="n">
        <v>0</v>
      </c>
      <c r="P9368" s="12" t="n">
        <v>0</v>
      </c>
      <c r="Q9368" s="26"/>
    </row>
    <row r="9369" ht="22.5" customHeight="1">
      <c r="A9369" s="32"/>
      <c r="B9369" s="20"/>
      <c r="C9369" s="13" t="n">
        <v>11078981</v>
      </c>
      <c r="D9369" s="13" t="s">
        <v>82</v>
      </c>
      <c r="E9369" s="14" t="s">
        <v>83</v>
      </c>
      <c r="F9369" s="13" t="s">
        <v>15</v>
      </c>
      <c r="G9369" s="21" t="n">
        <v>0.2</v>
      </c>
      <c r="H9369" s="13" t="n">
        <v>50</v>
      </c>
      <c r="I9369" s="21" t="n">
        <f>G9369*H9369*7</f>
        <v>70</v>
      </c>
      <c r="J9369" s="13" t="s">
        <v>126</v>
      </c>
      <c r="K9369" s="15" t="s">
        <v>139</v>
      </c>
      <c r="L9369" s="15"/>
      <c r="M9369" s="16"/>
      <c r="N9369" s="12"/>
      <c r="O9369" s="12"/>
      <c r="P9369" s="12"/>
      <c r="Q9369" s="23" t="n">
        <f>M9371/H9369</f>
        <v>0</v>
      </c>
    </row>
    <row r="9370" ht="22.5" customHeight="1">
      <c r="A9370" s="32"/>
      <c r="B9370" s="20"/>
      <c r="C9370" s="13"/>
      <c r="D9370" s="20"/>
      <c r="E9370" s="29"/>
      <c r="F9370" s="20"/>
      <c r="G9370" s="28"/>
      <c r="H9370" s="20"/>
      <c r="I9370" s="20"/>
      <c r="J9370" s="13" t="s">
        <v>127</v>
      </c>
      <c r="K9370" s="15" t="n">
        <v>142</v>
      </c>
      <c r="L9370" s="15" t="n">
        <v>6</v>
      </c>
      <c r="M9370" s="16" t="n">
        <v>0</v>
      </c>
      <c r="N9370" s="12" t="n">
        <v>0</v>
      </c>
      <c r="O9370" s="12" t="n">
        <v>0</v>
      </c>
      <c r="P9370" s="12" t="n">
        <v>0</v>
      </c>
      <c r="Q9370" s="26"/>
    </row>
    <row r="9371" ht="22.5" customHeight="1">
      <c r="A9371" s="32"/>
      <c r="B9371" s="20"/>
      <c r="C9371" s="13"/>
      <c r="D9371" s="20"/>
      <c r="E9371" s="29"/>
      <c r="F9371" s="20"/>
      <c r="G9371" s="28"/>
      <c r="H9371" s="20"/>
      <c r="I9371" s="20"/>
      <c r="J9371" s="13" t="s">
        <v>128</v>
      </c>
      <c r="K9371" s="15" t="n">
        <v>344</v>
      </c>
      <c r="L9371" s="15" t="n">
        <v>11</v>
      </c>
      <c r="M9371" s="16" t="n">
        <v>0</v>
      </c>
      <c r="N9371" s="12" t="n">
        <v>0</v>
      </c>
      <c r="O9371" s="12" t="n">
        <v>0</v>
      </c>
      <c r="P9371" s="12" t="n">
        <v>0</v>
      </c>
      <c r="Q9371" s="26"/>
    </row>
    <row r="9372" ht="22.5" customHeight="1">
      <c r="A9372" s="32"/>
      <c r="B9372" s="20"/>
      <c r="C9372" s="13" t="n">
        <v>11080833</v>
      </c>
      <c r="D9372" s="13" t="s">
        <v>82</v>
      </c>
      <c r="E9372" s="14" t="s">
        <v>84</v>
      </c>
      <c r="F9372" s="13" t="s">
        <v>15</v>
      </c>
      <c r="G9372" s="21" t="n">
        <v>0.2</v>
      </c>
      <c r="H9372" s="13" t="n">
        <v>50</v>
      </c>
      <c r="I9372" s="21" t="n">
        <f>G9372*H9372*7</f>
        <v>70</v>
      </c>
      <c r="J9372" s="13" t="s">
        <v>126</v>
      </c>
      <c r="K9372" s="15" t="s">
        <v>139</v>
      </c>
      <c r="L9372" s="15"/>
      <c r="M9372" s="16"/>
      <c r="N9372" s="12"/>
      <c r="O9372" s="12"/>
      <c r="P9372" s="12"/>
      <c r="Q9372" s="23" t="n">
        <f>M9374/H9372</f>
        <v>0</v>
      </c>
    </row>
    <row r="9373" ht="22.5" customHeight="1">
      <c r="A9373" s="32"/>
      <c r="B9373" s="20"/>
      <c r="C9373" s="13"/>
      <c r="D9373" s="20"/>
      <c r="E9373" s="29"/>
      <c r="F9373" s="20"/>
      <c r="G9373" s="28"/>
      <c r="H9373" s="20"/>
      <c r="I9373" s="20"/>
      <c r="J9373" s="13" t="s">
        <v>127</v>
      </c>
      <c r="K9373" s="15" t="n">
        <v>21</v>
      </c>
      <c r="L9373" s="15" t="n">
        <v>2</v>
      </c>
      <c r="M9373" s="16" t="n">
        <v>0</v>
      </c>
      <c r="N9373" s="12" t="n">
        <v>0</v>
      </c>
      <c r="O9373" s="12" t="n">
        <v>0</v>
      </c>
      <c r="P9373" s="12" t="n">
        <v>0</v>
      </c>
      <c r="Q9373" s="26"/>
    </row>
    <row r="9374" ht="22.5" customHeight="1">
      <c r="A9374" s="32"/>
      <c r="B9374" s="20"/>
      <c r="C9374" s="13"/>
      <c r="D9374" s="20"/>
      <c r="E9374" s="29"/>
      <c r="F9374" s="20"/>
      <c r="G9374" s="28"/>
      <c r="H9374" s="20"/>
      <c r="I9374" s="20"/>
      <c r="J9374" s="13" t="s">
        <v>128</v>
      </c>
      <c r="K9374" s="15" t="n">
        <v>45</v>
      </c>
      <c r="L9374" s="15" t="n">
        <v>6</v>
      </c>
      <c r="M9374" s="16" t="n">
        <v>0</v>
      </c>
      <c r="N9374" s="12" t="n">
        <v>0</v>
      </c>
      <c r="O9374" s="12" t="n">
        <v>0</v>
      </c>
      <c r="P9374" s="12" t="n">
        <v>0</v>
      </c>
      <c r="Q9374" s="26"/>
    </row>
    <row r="9375" ht="22.5" customHeight="1">
      <c r="A9375" s="32"/>
      <c r="B9375" s="20"/>
      <c r="C9375" s="13" t="n">
        <v>11081056</v>
      </c>
      <c r="D9375" s="13" t="s">
        <v>82</v>
      </c>
      <c r="E9375" s="14" t="s">
        <v>86</v>
      </c>
      <c r="F9375" s="13" t="s">
        <v>15</v>
      </c>
      <c r="G9375" s="21" t="n">
        <v>0.2</v>
      </c>
      <c r="H9375" s="13" t="n">
        <v>50</v>
      </c>
      <c r="I9375" s="21" t="n">
        <f>G9375*H9375*7</f>
        <v>70</v>
      </c>
      <c r="J9375" s="13" t="s">
        <v>126</v>
      </c>
      <c r="K9375" s="15" t="s">
        <v>139</v>
      </c>
      <c r="L9375" s="15"/>
      <c r="M9375" s="16"/>
      <c r="N9375" s="12"/>
      <c r="O9375" s="12"/>
      <c r="P9375" s="12"/>
      <c r="Q9375" s="23" t="n">
        <f>M9377/H9375</f>
        <v>0</v>
      </c>
    </row>
    <row r="9376" ht="22.5" customHeight="1">
      <c r="A9376" s="32"/>
      <c r="B9376" s="20"/>
      <c r="C9376" s="13"/>
      <c r="D9376" s="20"/>
      <c r="E9376" s="29"/>
      <c r="F9376" s="20"/>
      <c r="G9376" s="28"/>
      <c r="H9376" s="20"/>
      <c r="I9376" s="20"/>
      <c r="J9376" s="13" t="s">
        <v>127</v>
      </c>
      <c r="K9376" s="15" t="n">
        <v>31</v>
      </c>
      <c r="L9376" s="15" t="n">
        <v>9</v>
      </c>
      <c r="M9376" s="16" t="n">
        <v>0</v>
      </c>
      <c r="N9376" s="12" t="n">
        <v>0</v>
      </c>
      <c r="O9376" s="12" t="n">
        <v>0</v>
      </c>
      <c r="P9376" s="12" t="n">
        <v>0</v>
      </c>
      <c r="Q9376" s="26"/>
    </row>
    <row r="9377" ht="22.5" customHeight="1">
      <c r="A9377" s="32"/>
      <c r="B9377" s="20"/>
      <c r="C9377" s="13"/>
      <c r="D9377" s="20"/>
      <c r="E9377" s="29"/>
      <c r="F9377" s="20"/>
      <c r="G9377" s="28"/>
      <c r="H9377" s="20"/>
      <c r="I9377" s="20"/>
      <c r="J9377" s="13" t="s">
        <v>128</v>
      </c>
      <c r="K9377" s="15" t="n">
        <v>145</v>
      </c>
      <c r="L9377" s="15" t="n">
        <v>24</v>
      </c>
      <c r="M9377" s="16" t="n">
        <v>0</v>
      </c>
      <c r="N9377" s="12" t="n">
        <v>0</v>
      </c>
      <c r="O9377" s="12" t="n">
        <v>0</v>
      </c>
      <c r="P9377" s="12" t="n">
        <v>0</v>
      </c>
      <c r="Q9377" s="26"/>
    </row>
    <row r="9378" ht="22.5" customHeight="1">
      <c r="A9378" s="32"/>
      <c r="B9378" s="20"/>
      <c r="C9378" s="13" t="n">
        <v>11078963</v>
      </c>
      <c r="D9378" s="13" t="s">
        <v>81</v>
      </c>
      <c r="E9378" s="14" t="s">
        <v>14</v>
      </c>
      <c r="F9378" s="13" t="s">
        <v>15</v>
      </c>
      <c r="G9378" s="21" t="n">
        <v>0.4</v>
      </c>
      <c r="H9378" s="13" t="n">
        <v>100</v>
      </c>
      <c r="I9378" s="21" t="n">
        <f>G9378*H9378*7</f>
        <v>280</v>
      </c>
      <c r="J9378" s="13" t="s">
        <v>126</v>
      </c>
      <c r="K9378" s="15" t="s">
        <v>139</v>
      </c>
      <c r="L9378" s="15"/>
      <c r="M9378" s="16"/>
      <c r="N9378" s="12"/>
      <c r="O9378" s="12"/>
      <c r="P9378" s="12"/>
      <c r="Q9378" s="23" t="n">
        <f>M9380/H9378</f>
        <v>0.4</v>
      </c>
    </row>
    <row r="9379" ht="22.5" customHeight="1">
      <c r="A9379" s="32"/>
      <c r="B9379" s="20"/>
      <c r="C9379" s="13"/>
      <c r="D9379" s="20"/>
      <c r="E9379" s="29"/>
      <c r="F9379" s="20"/>
      <c r="G9379" s="28"/>
      <c r="H9379" s="20"/>
      <c r="I9379" s="20"/>
      <c r="J9379" s="13" t="s">
        <v>127</v>
      </c>
      <c r="K9379" s="15" t="n">
        <v>4022</v>
      </c>
      <c r="L9379" s="15" t="n">
        <v>135</v>
      </c>
      <c r="M9379" s="16" t="n">
        <v>13</v>
      </c>
      <c r="N9379" s="12" t="n">
        <v>0.039</v>
      </c>
      <c r="O9379" s="12" t="n">
        <v>0.4</v>
      </c>
      <c r="P9379" s="12" t="n">
        <v>5.2</v>
      </c>
      <c r="Q9379" s="26"/>
    </row>
    <row r="9380" ht="22.5" customHeight="1">
      <c r="A9380" s="32"/>
      <c r="B9380" s="20"/>
      <c r="C9380" s="13"/>
      <c r="D9380" s="20"/>
      <c r="E9380" s="29"/>
      <c r="F9380" s="20"/>
      <c r="G9380" s="28"/>
      <c r="H9380" s="20"/>
      <c r="I9380" s="20"/>
      <c r="J9380" s="13" t="s">
        <v>128</v>
      </c>
      <c r="K9380" s="15" t="n">
        <v>7924</v>
      </c>
      <c r="L9380" s="15" t="n">
        <v>337</v>
      </c>
      <c r="M9380" s="16" t="n">
        <v>40</v>
      </c>
      <c r="N9380" s="12" t="n">
        <v>0.047</v>
      </c>
      <c r="O9380" s="12" t="n">
        <v>0.4</v>
      </c>
      <c r="P9380" s="12" t="n">
        <v>16</v>
      </c>
      <c r="Q9380" s="26"/>
    </row>
    <row r="9381" ht="22.5" customHeight="1">
      <c r="A9381" s="32"/>
      <c r="B9381" s="20"/>
      <c r="C9381" s="13" t="n">
        <v>91538300</v>
      </c>
      <c r="D9381" s="13" t="s">
        <v>74</v>
      </c>
      <c r="E9381" s="14" t="s">
        <v>36</v>
      </c>
      <c r="F9381" s="13" t="s">
        <v>15</v>
      </c>
      <c r="G9381" s="21" t="n">
        <v>0.14</v>
      </c>
      <c r="H9381" s="13" t="n">
        <v>300</v>
      </c>
      <c r="I9381" s="21" t="n">
        <f>G9381*H9381*7</f>
        <v>294</v>
      </c>
      <c r="J9381" s="13" t="s">
        <v>126</v>
      </c>
      <c r="K9381" s="15" t="s">
        <v>139</v>
      </c>
      <c r="L9381" s="15"/>
      <c r="M9381" s="16"/>
      <c r="N9381" s="12"/>
      <c r="O9381" s="12"/>
      <c r="P9381" s="12"/>
      <c r="Q9381" s="23" t="n">
        <f>M9383/H9381</f>
        <v>0.0266666666666667</v>
      </c>
    </row>
    <row r="9382" ht="22.5" customHeight="1">
      <c r="A9382" s="32"/>
      <c r="B9382" s="20"/>
      <c r="C9382" s="13"/>
      <c r="D9382" s="20"/>
      <c r="E9382" s="29"/>
      <c r="F9382" s="20"/>
      <c r="G9382" s="28"/>
      <c r="H9382" s="20"/>
      <c r="I9382" s="20"/>
      <c r="J9382" s="13" t="s">
        <v>127</v>
      </c>
      <c r="K9382" s="15" t="n">
        <v>1637</v>
      </c>
      <c r="L9382" s="15" t="n">
        <v>303</v>
      </c>
      <c r="M9382" s="16" t="n">
        <v>7</v>
      </c>
      <c r="N9382" s="12" t="n">
        <v>0.003</v>
      </c>
      <c r="O9382" s="12" t="n">
        <v>0.14</v>
      </c>
      <c r="P9382" s="12" t="n">
        <v>0.98</v>
      </c>
      <c r="Q9382" s="26"/>
    </row>
    <row r="9383" ht="22.5" customHeight="1">
      <c r="A9383" s="32"/>
      <c r="B9383" s="20"/>
      <c r="C9383" s="13"/>
      <c r="D9383" s="20"/>
      <c r="E9383" s="29"/>
      <c r="F9383" s="20"/>
      <c r="G9383" s="28"/>
      <c r="H9383" s="20"/>
      <c r="I9383" s="20"/>
      <c r="J9383" s="13" t="s">
        <v>128</v>
      </c>
      <c r="K9383" s="15" t="n">
        <v>3492</v>
      </c>
      <c r="L9383" s="15" t="n">
        <v>600</v>
      </c>
      <c r="M9383" s="16" t="n">
        <v>8</v>
      </c>
      <c r="N9383" s="12" t="n">
        <v>0.002</v>
      </c>
      <c r="O9383" s="12" t="n">
        <v>0.14</v>
      </c>
      <c r="P9383" s="12" t="n">
        <v>1.12</v>
      </c>
      <c r="Q9383" s="26"/>
    </row>
    <row r="9384" ht="22.5" customHeight="1">
      <c r="A9384" s="32"/>
      <c r="B9384" s="20"/>
      <c r="C9384" s="13" t="n">
        <v>91538301</v>
      </c>
      <c r="D9384" s="13" t="s">
        <v>74</v>
      </c>
      <c r="E9384" s="14" t="s">
        <v>14</v>
      </c>
      <c r="F9384" s="13" t="s">
        <v>15</v>
      </c>
      <c r="G9384" s="21" t="n">
        <v>0.22</v>
      </c>
      <c r="H9384" s="13" t="n">
        <v>200</v>
      </c>
      <c r="I9384" s="21" t="n">
        <f>G9384*H9384*7</f>
        <v>308</v>
      </c>
      <c r="J9384" s="13" t="s">
        <v>126</v>
      </c>
      <c r="K9384" s="15" t="s">
        <v>139</v>
      </c>
      <c r="L9384" s="15"/>
      <c r="M9384" s="16"/>
      <c r="N9384" s="12"/>
      <c r="O9384" s="12"/>
      <c r="P9384" s="12"/>
      <c r="Q9384" s="23" t="n">
        <f>M9386/H9384</f>
        <v>0.025</v>
      </c>
    </row>
    <row r="9385" ht="22.5" customHeight="1">
      <c r="A9385" s="32"/>
      <c r="B9385" s="20"/>
      <c r="C9385" s="13"/>
      <c r="D9385" s="20"/>
      <c r="E9385" s="29"/>
      <c r="F9385" s="20"/>
      <c r="G9385" s="28"/>
      <c r="H9385" s="20"/>
      <c r="I9385" s="20"/>
      <c r="J9385" s="13" t="s">
        <v>127</v>
      </c>
      <c r="K9385" s="15" t="n">
        <v>222</v>
      </c>
      <c r="L9385" s="15" t="n">
        <v>79</v>
      </c>
      <c r="M9385" s="16" t="n">
        <v>3</v>
      </c>
      <c r="N9385" s="12" t="n">
        <v>0.008</v>
      </c>
      <c r="O9385" s="12" t="n">
        <v>0.22</v>
      </c>
      <c r="P9385" s="12" t="n">
        <v>0.66</v>
      </c>
      <c r="Q9385" s="26"/>
    </row>
    <row r="9386" ht="22.5" customHeight="1">
      <c r="A9386" s="32"/>
      <c r="B9386" s="20"/>
      <c r="C9386" s="13"/>
      <c r="D9386" s="20"/>
      <c r="E9386" s="29"/>
      <c r="F9386" s="20"/>
      <c r="G9386" s="28"/>
      <c r="H9386" s="20"/>
      <c r="I9386" s="20"/>
      <c r="J9386" s="13" t="s">
        <v>128</v>
      </c>
      <c r="K9386" s="15" t="n">
        <v>490</v>
      </c>
      <c r="L9386" s="15" t="n">
        <v>171</v>
      </c>
      <c r="M9386" s="16" t="n">
        <v>5</v>
      </c>
      <c r="N9386" s="12" t="n">
        <v>0.006</v>
      </c>
      <c r="O9386" s="12" t="n">
        <v>0.22</v>
      </c>
      <c r="P9386" s="12" t="n">
        <v>1.1</v>
      </c>
      <c r="Q9386" s="26"/>
    </row>
    <row r="9387" ht="22.5" customHeight="1">
      <c r="A9387" s="32"/>
      <c r="B9387" s="20"/>
      <c r="C9387" s="13" t="n">
        <v>91538306</v>
      </c>
      <c r="D9387" s="13" t="s">
        <v>74</v>
      </c>
      <c r="E9387" s="14" t="s">
        <v>71</v>
      </c>
      <c r="F9387" s="13" t="s">
        <v>15</v>
      </c>
      <c r="G9387" s="21" t="n">
        <v>0.18</v>
      </c>
      <c r="H9387" s="13" t="n">
        <v>250</v>
      </c>
      <c r="I9387" s="21" t="n">
        <f>G9387*H9387*7</f>
        <v>315</v>
      </c>
      <c r="J9387" s="13" t="s">
        <v>126</v>
      </c>
      <c r="K9387" s="15" t="s">
        <v>139</v>
      </c>
      <c r="L9387" s="15"/>
      <c r="M9387" s="16"/>
      <c r="N9387" s="12"/>
      <c r="O9387" s="12"/>
      <c r="P9387" s="12"/>
      <c r="Q9387" s="23" t="n">
        <f>M9389/H9387</f>
        <v>0.008</v>
      </c>
    </row>
    <row r="9388" ht="22.5" customHeight="1">
      <c r="A9388" s="32"/>
      <c r="B9388" s="20"/>
      <c r="C9388" s="13"/>
      <c r="D9388" s="20"/>
      <c r="E9388" s="29"/>
      <c r="F9388" s="20"/>
      <c r="G9388" s="28"/>
      <c r="H9388" s="20"/>
      <c r="I9388" s="20"/>
      <c r="J9388" s="13" t="s">
        <v>127</v>
      </c>
      <c r="K9388" s="15" t="n">
        <v>918</v>
      </c>
      <c r="L9388" s="15" t="n">
        <v>271</v>
      </c>
      <c r="M9388" s="16" t="n">
        <v>2</v>
      </c>
      <c r="N9388" s="12" t="n">
        <v>0.001</v>
      </c>
      <c r="O9388" s="12" t="n">
        <v>0.18</v>
      </c>
      <c r="P9388" s="12" t="n">
        <v>0.36</v>
      </c>
      <c r="Q9388" s="26"/>
    </row>
    <row r="9389" ht="22.5" customHeight="1">
      <c r="A9389" s="32"/>
      <c r="B9389" s="20"/>
      <c r="C9389" s="13"/>
      <c r="D9389" s="20"/>
      <c r="E9389" s="29"/>
      <c r="F9389" s="20"/>
      <c r="G9389" s="28"/>
      <c r="H9389" s="20"/>
      <c r="I9389" s="20"/>
      <c r="J9389" s="13" t="s">
        <v>128</v>
      </c>
      <c r="K9389" s="15" t="n">
        <v>1806</v>
      </c>
      <c r="L9389" s="15" t="n">
        <v>569</v>
      </c>
      <c r="M9389" s="16" t="n">
        <v>2</v>
      </c>
      <c r="N9389" s="12" t="n">
        <v>0.001</v>
      </c>
      <c r="O9389" s="12" t="n">
        <v>0.18</v>
      </c>
      <c r="P9389" s="12" t="n">
        <v>0.36</v>
      </c>
      <c r="Q9389" s="26"/>
    </row>
    <row r="9390" ht="22.5" customHeight="1">
      <c r="A9390" s="32"/>
      <c r="B9390" s="20"/>
      <c r="C9390" s="13" t="n">
        <v>91538307</v>
      </c>
      <c r="D9390" s="13" t="s">
        <v>74</v>
      </c>
      <c r="E9390" s="14" t="s">
        <v>17</v>
      </c>
      <c r="F9390" s="13" t="s">
        <v>15</v>
      </c>
      <c r="G9390" s="21" t="n">
        <v>0.22</v>
      </c>
      <c r="H9390" s="13" t="n">
        <v>200</v>
      </c>
      <c r="I9390" s="21" t="n">
        <f>G9390*H9390*7</f>
        <v>308</v>
      </c>
      <c r="J9390" s="13" t="s">
        <v>126</v>
      </c>
      <c r="K9390" s="15" t="s">
        <v>139</v>
      </c>
      <c r="L9390" s="15"/>
      <c r="M9390" s="16"/>
      <c r="N9390" s="12"/>
      <c r="O9390" s="12"/>
      <c r="P9390" s="12"/>
      <c r="Q9390" s="23" t="n">
        <f>M9392/H9390</f>
        <v>0</v>
      </c>
    </row>
    <row r="9391" ht="22.5" customHeight="1">
      <c r="A9391" s="32"/>
      <c r="B9391" s="20"/>
      <c r="C9391" s="13"/>
      <c r="D9391" s="20"/>
      <c r="E9391" s="29"/>
      <c r="F9391" s="20"/>
      <c r="G9391" s="28"/>
      <c r="H9391" s="20"/>
      <c r="I9391" s="20"/>
      <c r="J9391" s="13" t="s">
        <v>127</v>
      </c>
      <c r="K9391" s="15" t="n">
        <v>12</v>
      </c>
      <c r="L9391" s="15" t="n">
        <v>2</v>
      </c>
      <c r="M9391" s="16" t="n">
        <v>0</v>
      </c>
      <c r="N9391" s="12" t="n">
        <v>0</v>
      </c>
      <c r="O9391" s="12" t="n">
        <v>0</v>
      </c>
      <c r="P9391" s="12" t="n">
        <v>0</v>
      </c>
      <c r="Q9391" s="26"/>
    </row>
    <row r="9392" ht="22.5" customHeight="1">
      <c r="A9392" s="32"/>
      <c r="B9392" s="20"/>
      <c r="C9392" s="13"/>
      <c r="D9392" s="20"/>
      <c r="E9392" s="29"/>
      <c r="F9392" s="20"/>
      <c r="G9392" s="28"/>
      <c r="H9392" s="20"/>
      <c r="I9392" s="20"/>
      <c r="J9392" s="13" t="s">
        <v>128</v>
      </c>
      <c r="K9392" s="15" t="n">
        <v>21</v>
      </c>
      <c r="L9392" s="15" t="n">
        <v>3</v>
      </c>
      <c r="M9392" s="16" t="n">
        <v>0</v>
      </c>
      <c r="N9392" s="12" t="n">
        <v>0</v>
      </c>
      <c r="O9392" s="12" t="n">
        <v>0</v>
      </c>
      <c r="P9392" s="12" t="n">
        <v>0</v>
      </c>
      <c r="Q9392" s="26"/>
    </row>
    <row r="9393" ht="22.5" customHeight="1">
      <c r="A9393" s="32"/>
      <c r="B9393" s="20"/>
      <c r="C9393" s="13" t="n">
        <v>91538308</v>
      </c>
      <c r="D9393" s="13" t="s">
        <v>74</v>
      </c>
      <c r="E9393" s="14" t="s">
        <v>11</v>
      </c>
      <c r="F9393" s="13" t="s">
        <v>15</v>
      </c>
      <c r="G9393" s="21" t="n">
        <v>0.18</v>
      </c>
      <c r="H9393" s="13" t="n">
        <v>200</v>
      </c>
      <c r="I9393" s="21" t="n">
        <f>G9393*H9393*7</f>
        <v>252</v>
      </c>
      <c r="J9393" s="13" t="s">
        <v>126</v>
      </c>
      <c r="K9393" s="15" t="s">
        <v>139</v>
      </c>
      <c r="L9393" s="15"/>
      <c r="M9393" s="16"/>
      <c r="N9393" s="12"/>
      <c r="O9393" s="12"/>
      <c r="P9393" s="12"/>
      <c r="Q9393" s="23" t="n">
        <f>M9395/H9393</f>
        <v>0</v>
      </c>
    </row>
    <row r="9394" ht="22.5" customHeight="1">
      <c r="A9394" s="32"/>
      <c r="B9394" s="20"/>
      <c r="C9394" s="13"/>
      <c r="D9394" s="20"/>
      <c r="E9394" s="29"/>
      <c r="F9394" s="20"/>
      <c r="G9394" s="28"/>
      <c r="H9394" s="20"/>
      <c r="I9394" s="20"/>
      <c r="J9394" s="13" t="s">
        <v>127</v>
      </c>
      <c r="K9394" s="15" t="n">
        <v>21</v>
      </c>
      <c r="L9394" s="15" t="n">
        <v>0</v>
      </c>
      <c r="M9394" s="16" t="n">
        <v>0</v>
      </c>
      <c r="N9394" s="12" t="n">
        <v>0</v>
      </c>
      <c r="O9394" s="12" t="n">
        <v>0</v>
      </c>
      <c r="P9394" s="12" t="n">
        <v>0</v>
      </c>
      <c r="Q9394" s="26"/>
    </row>
    <row r="9395" ht="22.5" customHeight="1">
      <c r="A9395" s="32"/>
      <c r="B9395" s="20"/>
      <c r="C9395" s="13"/>
      <c r="D9395" s="20"/>
      <c r="E9395" s="29"/>
      <c r="F9395" s="20"/>
      <c r="G9395" s="28"/>
      <c r="H9395" s="20"/>
      <c r="I9395" s="20"/>
      <c r="J9395" s="13" t="s">
        <v>128</v>
      </c>
      <c r="K9395" s="15" t="n">
        <v>76</v>
      </c>
      <c r="L9395" s="15" t="n">
        <v>2</v>
      </c>
      <c r="M9395" s="16" t="n">
        <v>0</v>
      </c>
      <c r="N9395" s="12" t="n">
        <v>0</v>
      </c>
      <c r="O9395" s="12" t="n">
        <v>0</v>
      </c>
      <c r="P9395" s="12" t="n">
        <v>0</v>
      </c>
      <c r="Q9395" s="26"/>
    </row>
    <row r="9396" ht="22.5" customHeight="1">
      <c r="A9396" s="32"/>
      <c r="B9396" s="20"/>
      <c r="C9396" s="13" t="n">
        <v>91538309</v>
      </c>
      <c r="D9396" s="13" t="s">
        <v>74</v>
      </c>
      <c r="E9396" s="14" t="s">
        <v>46</v>
      </c>
      <c r="F9396" s="13" t="s">
        <v>15</v>
      </c>
      <c r="G9396" s="21" t="n">
        <v>0.18</v>
      </c>
      <c r="H9396" s="13" t="n">
        <v>198</v>
      </c>
      <c r="I9396" s="21" t="n">
        <f>G9396*H9396*7</f>
        <v>249.48</v>
      </c>
      <c r="J9396" s="13" t="s">
        <v>126</v>
      </c>
      <c r="K9396" s="15" t="s">
        <v>139</v>
      </c>
      <c r="L9396" s="15"/>
      <c r="M9396" s="16"/>
      <c r="N9396" s="12"/>
      <c r="O9396" s="12"/>
      <c r="P9396" s="12"/>
      <c r="Q9396" s="23" t="n">
        <f>M9398/H9396</f>
        <v>0</v>
      </c>
    </row>
    <row r="9397" ht="22.5" customHeight="1">
      <c r="A9397" s="32"/>
      <c r="B9397" s="20"/>
      <c r="C9397" s="13"/>
      <c r="D9397" s="20"/>
      <c r="E9397" s="29"/>
      <c r="F9397" s="20"/>
      <c r="G9397" s="28"/>
      <c r="H9397" s="20"/>
      <c r="I9397" s="20"/>
      <c r="J9397" s="13" t="s">
        <v>127</v>
      </c>
      <c r="K9397" s="15" t="n">
        <v>97</v>
      </c>
      <c r="L9397" s="15" t="n">
        <v>23</v>
      </c>
      <c r="M9397" s="16" t="n">
        <v>0</v>
      </c>
      <c r="N9397" s="12" t="n">
        <v>0</v>
      </c>
      <c r="O9397" s="12" t="n">
        <v>0</v>
      </c>
      <c r="P9397" s="12" t="n">
        <v>0</v>
      </c>
      <c r="Q9397" s="26"/>
    </row>
    <row r="9398" ht="22.5" customHeight="1">
      <c r="A9398" s="32"/>
      <c r="B9398" s="20"/>
      <c r="C9398" s="13"/>
      <c r="D9398" s="20"/>
      <c r="E9398" s="29"/>
      <c r="F9398" s="20"/>
      <c r="G9398" s="28"/>
      <c r="H9398" s="20"/>
      <c r="I9398" s="20"/>
      <c r="J9398" s="13" t="s">
        <v>128</v>
      </c>
      <c r="K9398" s="15" t="n">
        <v>203</v>
      </c>
      <c r="L9398" s="15" t="n">
        <v>41</v>
      </c>
      <c r="M9398" s="16" t="n">
        <v>0</v>
      </c>
      <c r="N9398" s="12" t="n">
        <v>0</v>
      </c>
      <c r="O9398" s="12" t="n">
        <v>0</v>
      </c>
      <c r="P9398" s="12" t="n">
        <v>0</v>
      </c>
      <c r="Q9398" s="26"/>
    </row>
    <row r="9399" ht="22.5" customHeight="1">
      <c r="A9399" s="32"/>
      <c r="B9399" s="20"/>
      <c r="C9399" s="13" t="n">
        <v>11511535</v>
      </c>
      <c r="D9399" s="13" t="s">
        <v>81</v>
      </c>
      <c r="E9399" s="14" t="s">
        <v>14</v>
      </c>
      <c r="F9399" s="13" t="s">
        <v>26</v>
      </c>
      <c r="G9399" s="21" t="n">
        <v>0.3</v>
      </c>
      <c r="H9399" s="13" t="n">
        <v>200</v>
      </c>
      <c r="I9399" s="21" t="n">
        <f>G9399*H9399*7</f>
        <v>420</v>
      </c>
      <c r="J9399" s="13" t="s">
        <v>126</v>
      </c>
      <c r="K9399" s="15" t="s">
        <v>139</v>
      </c>
      <c r="L9399" s="15"/>
      <c r="M9399" s="16"/>
      <c r="N9399" s="12"/>
      <c r="O9399" s="12"/>
      <c r="P9399" s="12"/>
      <c r="Q9399" s="23" t="n">
        <f>M9401/H9399</f>
        <v>0</v>
      </c>
    </row>
    <row r="9400" ht="22.5" customHeight="1">
      <c r="A9400" s="32"/>
      <c r="B9400" s="20"/>
      <c r="C9400" s="13"/>
      <c r="D9400" s="20"/>
      <c r="E9400" s="29"/>
      <c r="F9400" s="20"/>
      <c r="G9400" s="28"/>
      <c r="H9400" s="20"/>
      <c r="I9400" s="20"/>
      <c r="J9400" s="13" t="s">
        <v>127</v>
      </c>
      <c r="K9400" s="15" t="n">
        <v>1576</v>
      </c>
      <c r="L9400" s="15" t="n">
        <v>4</v>
      </c>
      <c r="M9400" s="16" t="n">
        <v>0</v>
      </c>
      <c r="N9400" s="12" t="n">
        <v>0.02</v>
      </c>
      <c r="O9400" s="12" t="n">
        <v>0</v>
      </c>
      <c r="P9400" s="12" t="n">
        <v>0.09</v>
      </c>
      <c r="Q9400" s="26"/>
    </row>
    <row r="9401" ht="22.5" customHeight="1">
      <c r="A9401" s="32"/>
      <c r="B9401" s="20"/>
      <c r="C9401" s="13"/>
      <c r="D9401" s="20"/>
      <c r="E9401" s="29"/>
      <c r="F9401" s="20"/>
      <c r="G9401" s="28"/>
      <c r="H9401" s="20"/>
      <c r="I9401" s="47"/>
      <c r="J9401" s="38" t="s">
        <v>128</v>
      </c>
      <c r="K9401" s="15" t="n">
        <v>1588</v>
      </c>
      <c r="L9401" s="15" t="n">
        <v>4</v>
      </c>
      <c r="M9401" s="16" t="n">
        <v>0</v>
      </c>
      <c r="N9401" s="12" t="n">
        <v>0.02</v>
      </c>
      <c r="O9401" s="12" t="n">
        <v>0</v>
      </c>
      <c r="P9401" s="12" t="n">
        <v>0.09</v>
      </c>
      <c r="Q9401" s="26"/>
    </row>
    <row r="9402" ht="22.5" customHeight="1">
      <c r="A9402" s="32"/>
      <c r="B9402" s="20"/>
      <c r="C9402" s="13" t="n">
        <v>11792342</v>
      </c>
      <c r="D9402" s="13" t="s">
        <v>87</v>
      </c>
      <c r="E9402" s="14" t="s">
        <v>42</v>
      </c>
      <c r="F9402" s="13" t="s">
        <v>15</v>
      </c>
      <c r="G9402" s="21" t="n">
        <v>0.2</v>
      </c>
      <c r="H9402" s="52" t="n">
        <v>40</v>
      </c>
      <c r="I9402" s="21" t="n">
        <f>G9402*H9402*7</f>
        <v>56</v>
      </c>
      <c r="J9402" s="13" t="s">
        <v>126</v>
      </c>
      <c r="K9402" s="15" t="n">
        <v>1266</v>
      </c>
      <c r="L9402" s="15" t="n">
        <v>830</v>
      </c>
      <c r="M9402" s="16" t="n">
        <v>0</v>
      </c>
      <c r="N9402" s="12" t="n">
        <v>0</v>
      </c>
      <c r="O9402" s="12" t="n">
        <v>0</v>
      </c>
      <c r="P9402" s="12" t="n">
        <v>0</v>
      </c>
      <c r="Q9402" s="23" t="n">
        <f>M9404/H9402</f>
        <v>0</v>
      </c>
    </row>
    <row r="9403" ht="22.5" customHeight="1">
      <c r="A9403" s="32"/>
      <c r="B9403" s="20"/>
      <c r="C9403" s="13"/>
      <c r="D9403" s="20"/>
      <c r="E9403" s="29"/>
      <c r="F9403" s="20"/>
      <c r="G9403" s="28"/>
      <c r="H9403" s="54"/>
      <c r="I9403" s="20"/>
      <c r="J9403" s="13" t="s">
        <v>127</v>
      </c>
      <c r="K9403" s="15" t="n">
        <v>41049</v>
      </c>
      <c r="L9403" s="15" t="n">
        <v>29035</v>
      </c>
      <c r="M9403" s="16" t="n">
        <v>0</v>
      </c>
      <c r="N9403" s="12" t="n">
        <v>0</v>
      </c>
      <c r="O9403" s="12" t="n">
        <v>0</v>
      </c>
      <c r="P9403" s="12" t="n">
        <v>0</v>
      </c>
      <c r="Q9403" s="26"/>
    </row>
    <row r="9404" ht="22.5" customHeight="1">
      <c r="A9404" s="32"/>
      <c r="B9404" s="20"/>
      <c r="C9404" s="13"/>
      <c r="D9404" s="20"/>
      <c r="E9404" s="48"/>
      <c r="F9404" s="47"/>
      <c r="G9404" s="49"/>
      <c r="H9404" s="55"/>
      <c r="I9404" s="20"/>
      <c r="J9404" s="13" t="s">
        <v>128</v>
      </c>
      <c r="K9404" s="15" t="n">
        <v>44563</v>
      </c>
      <c r="L9404" s="15" t="n">
        <v>29601</v>
      </c>
      <c r="M9404" s="16" t="n">
        <v>0</v>
      </c>
      <c r="N9404" s="12" t="n">
        <v>0</v>
      </c>
      <c r="O9404" s="12" t="n">
        <v>0</v>
      </c>
      <c r="P9404" s="12" t="n">
        <v>0</v>
      </c>
      <c r="Q9404" s="26"/>
    </row>
    <row r="9405" ht="22.5" customHeight="1">
      <c r="A9405" s="50"/>
      <c r="C9405" s="11"/>
      <c r="D9405" s="11"/>
      <c r="E9405" s="11"/>
      <c r="F9405" s="11"/>
      <c r="G9405" s="18"/>
      <c r="H9405" s="11"/>
      <c r="I9405" s="18"/>
      <c r="J9405" s="11"/>
      <c r="K9405" s="15"/>
      <c r="L9405" s="15"/>
      <c r="M9405" s="16"/>
      <c r="N9405" s="12"/>
      <c r="O9405" s="12"/>
      <c r="P9405" s="12"/>
      <c r="Q9405" s="23"/>
    </row>
  </sheetData>
  <autoFilter ref="A1:XFD1048576"/>
  <mergeCells count="22167">
    <mergeCell ref="C9189:C9191"/>
    <mergeCell ref="D9189:D9191"/>
    <mergeCell ref="E9189:E9191"/>
    <mergeCell ref="F9189:F9191"/>
    <mergeCell ref="G9189:G9191"/>
    <mergeCell ref="H9189:H9191"/>
    <mergeCell ref="I9189:I9191"/>
    <mergeCell ref="Q9189:Q9191"/>
    <mergeCell ref="Q9117:Q9119"/>
    <mergeCell ref="Q9015:Q9017"/>
    <mergeCell ref="D9324:D9326"/>
    <mergeCell ref="E9324:E9326"/>
    <mergeCell ref="F9324:F9326"/>
    <mergeCell ref="G9324:G9326"/>
    <mergeCell ref="H9324:H9326"/>
    <mergeCell ref="I9324:I9326"/>
    <mergeCell ref="Q9324:Q9326"/>
    <mergeCell ref="Q9018:Q9020"/>
    <mergeCell ref="Q9021:Q9023"/>
    <mergeCell ref="Q9024:Q9026"/>
    <mergeCell ref="D9120:D9122"/>
    <mergeCell ref="E9120:E9122"/>
    <mergeCell ref="F9120:F9122"/>
    <mergeCell ref="G9120:G9122"/>
    <mergeCell ref="H9120:H9122"/>
    <mergeCell ref="I9120:I9122"/>
    <mergeCell ref="Q9120:Q9122"/>
    <mergeCell ref="D9123:D9125"/>
    <mergeCell ref="E9123:E9125"/>
    <mergeCell ref="F9123:F9125"/>
    <mergeCell ref="G9123:G9125"/>
    <mergeCell ref="H9123:H9125"/>
    <mergeCell ref="I9123:I9125"/>
    <mergeCell ref="Q9123:Q9125"/>
    <mergeCell ref="C9120:C9122"/>
    <mergeCell ref="C9123:C9125"/>
    <mergeCell ref="D9117:D9119"/>
    <mergeCell ref="E9117:E9119"/>
    <mergeCell ref="F9117:F9119"/>
    <mergeCell ref="G9117:G9119"/>
    <mergeCell ref="H9117:H9119"/>
    <mergeCell ref="I9117:I9119"/>
    <mergeCell ref="C9117:C9119"/>
    <mergeCell ref="D9015:D9017"/>
    <mergeCell ref="E9015:E9017"/>
    <mergeCell ref="F9015:F9017"/>
    <mergeCell ref="G9015:G9017"/>
    <mergeCell ref="I9015:I9017"/>
    <mergeCell ref="C9018:C9020"/>
    <mergeCell ref="D9018:D9020"/>
    <mergeCell ref="E9018:E9020"/>
    <mergeCell ref="G9018:G9020"/>
    <mergeCell ref="I9018:I9020"/>
    <mergeCell ref="F9018:F9020"/>
    <mergeCell ref="C9021:C9023"/>
    <mergeCell ref="D9021:D9023"/>
    <mergeCell ref="E9021:E9023"/>
    <mergeCell ref="I9021:I9023"/>
    <mergeCell ref="F9021:F9023"/>
    <mergeCell ref="H9021:H9023"/>
    <mergeCell ref="C9024:C9026"/>
    <mergeCell ref="D9024:D9026"/>
    <mergeCell ref="E9024:E9026"/>
    <mergeCell ref="I9024:I9026"/>
    <mergeCell ref="F9024:F9026"/>
    <mergeCell ref="G9021:G9023"/>
    <mergeCell ref="H9024:H9026"/>
    <mergeCell ref="C9027:C9029"/>
    <mergeCell ref="D9027:D9029"/>
    <mergeCell ref="E9027:E9029"/>
    <mergeCell ref="F9027:F9029"/>
    <mergeCell ref="G9027:G9029"/>
    <mergeCell ref="H9027:H9029"/>
    <mergeCell ref="I9027:I9029"/>
    <mergeCell ref="C9030:C9032"/>
    <mergeCell ref="D9030:D9032"/>
    <mergeCell ref="E9030:E9032"/>
    <mergeCell ref="F9030:F9032"/>
    <mergeCell ref="G9030:G9032"/>
    <mergeCell ref="H9030:H9032"/>
    <mergeCell ref="I9030:I9032"/>
    <mergeCell ref="C9033:C9035"/>
    <mergeCell ref="E9033:E9035"/>
    <mergeCell ref="I9033:I9035"/>
    <mergeCell ref="F9033:F9035"/>
    <mergeCell ref="G9033:G9035"/>
    <mergeCell ref="H9033:H9035"/>
    <mergeCell ref="D9033:D9035"/>
    <mergeCell ref="C9036:C9038"/>
    <mergeCell ref="E9036:E9038"/>
    <mergeCell ref="F9036:F9038"/>
    <mergeCell ref="I9036:I9038"/>
    <mergeCell ref="D9036:D9038"/>
    <mergeCell ref="C9327:C9329"/>
    <mergeCell ref="D9327:D9329"/>
    <mergeCell ref="F9327:F9329"/>
    <mergeCell ref="I9327:I9329"/>
    <mergeCell ref="G9327:G9329"/>
    <mergeCell ref="H9327:H9329"/>
    <mergeCell ref="E9327:E9329"/>
    <mergeCell ref="Q9327:Q9329"/>
    <mergeCell ref="I9039:I9041"/>
    <mergeCell ref="C9039:C9041"/>
    <mergeCell ref="D9039:D9041"/>
    <mergeCell ref="E9039:E9041"/>
    <mergeCell ref="F9039:F9041"/>
    <mergeCell ref="I9042:I9044"/>
    <mergeCell ref="C9042:C9044"/>
    <mergeCell ref="D9042:D9044"/>
    <mergeCell ref="E9042:E9044"/>
    <mergeCell ref="F9042:F9044"/>
    <mergeCell ref="G9036:G9038"/>
    <mergeCell ref="H9036:H9038"/>
    <mergeCell ref="H9039:H9041"/>
    <mergeCell ref="H9042:H9044"/>
    <mergeCell ref="G9039:G9041"/>
    <mergeCell ref="C9045:C9047"/>
    <mergeCell ref="D9045:D9047"/>
    <mergeCell ref="E9045:E9047"/>
    <mergeCell ref="F9045:F9047"/>
    <mergeCell ref="G9045:G9047"/>
    <mergeCell ref="H9045:H9047"/>
    <mergeCell ref="I9045:I9047"/>
    <mergeCell ref="C9048:C9050"/>
    <mergeCell ref="E9048:E9050"/>
    <mergeCell ref="F9048:F9050"/>
    <mergeCell ref="H9048:H9050"/>
    <mergeCell ref="I9048:I9050"/>
    <mergeCell ref="D9048:D9050"/>
    <mergeCell ref="G9048:G9050"/>
    <mergeCell ref="C9051:C9053"/>
    <mergeCell ref="E9051:E9053"/>
    <mergeCell ref="F9051:F9053"/>
    <mergeCell ref="H9051:H9053"/>
    <mergeCell ref="I9051:I9053"/>
    <mergeCell ref="D9051:D9053"/>
    <mergeCell ref="D9249:D9251"/>
    <mergeCell ref="F9249:F9251"/>
    <mergeCell ref="H9249:H9251"/>
    <mergeCell ref="I9249:I9251"/>
    <mergeCell ref="G9249:G9251"/>
    <mergeCell ref="C9249:C9251"/>
    <mergeCell ref="E9249:E9251"/>
    <mergeCell ref="Q9249:Q9251"/>
    <mergeCell ref="D9252:D9254"/>
    <mergeCell ref="F9252:F9254"/>
    <mergeCell ref="H9252:H9254"/>
    <mergeCell ref="I9252:I9254"/>
    <mergeCell ref="G9252:G9254"/>
    <mergeCell ref="C9252:C9254"/>
    <mergeCell ref="E9252:E9254"/>
    <mergeCell ref="Q9252:Q9254"/>
    <mergeCell ref="D9195:D9197"/>
    <mergeCell ref="G9195:G9197"/>
    <mergeCell ref="H9195:H9197"/>
    <mergeCell ref="I9195:I9197"/>
    <mergeCell ref="C9195:C9197"/>
    <mergeCell ref="Q9195:Q9197"/>
    <mergeCell ref="F9195:F9197"/>
    <mergeCell ref="C9330:C9332"/>
    <mergeCell ref="D9330:D9332"/>
    <mergeCell ref="E9330:E9332"/>
    <mergeCell ref="F9330:F9332"/>
    <mergeCell ref="I9330:I9332"/>
    <mergeCell ref="G9330:G9332"/>
    <mergeCell ref="H9330:H9332"/>
    <mergeCell ref="C9333:C9335"/>
    <mergeCell ref="D9333:D9335"/>
    <mergeCell ref="E9333:E9335"/>
    <mergeCell ref="F9333:F9335"/>
    <mergeCell ref="I9333:I9335"/>
    <mergeCell ref="G9333:G9335"/>
    <mergeCell ref="H9333:H9335"/>
    <mergeCell ref="Q9330:Q9332"/>
    <mergeCell ref="Q9333:Q9335"/>
    <mergeCell ref="C9054:C9056"/>
    <mergeCell ref="E9054:E9056"/>
    <mergeCell ref="F9054:F9056"/>
    <mergeCell ref="H9054:H9056"/>
    <mergeCell ref="I9054:I9056"/>
    <mergeCell ref="D9054:D9056"/>
    <mergeCell ref="G9054:G9056"/>
    <mergeCell ref="C9057:C9059"/>
    <mergeCell ref="D9057:D9059"/>
    <mergeCell ref="E9057:E9059"/>
    <mergeCell ref="F9057:F9059"/>
    <mergeCell ref="G9057:G9059"/>
    <mergeCell ref="I9057:I9059"/>
    <mergeCell ref="H9057:H9059"/>
    <mergeCell ref="D9255:D9257"/>
    <mergeCell ref="F9255:F9257"/>
    <mergeCell ref="H9255:H9257"/>
    <mergeCell ref="I9255:I9257"/>
    <mergeCell ref="G9255:G9257"/>
    <mergeCell ref="E9255:E9257"/>
    <mergeCell ref="Q9255:Q9257"/>
    <mergeCell ref="D9336:D9338"/>
    <mergeCell ref="E9336:E9338"/>
    <mergeCell ref="F9336:F9338"/>
    <mergeCell ref="G9336:G9338"/>
    <mergeCell ref="H9336:H9338"/>
    <mergeCell ref="I9336:I9338"/>
    <mergeCell ref="Q9336:Q9338"/>
    <mergeCell ref="D9198:D9200"/>
    <mergeCell ref="E9198:E9200"/>
    <mergeCell ref="F9198:F9200"/>
    <mergeCell ref="G9198:G9200"/>
    <mergeCell ref="H9198:H9200"/>
    <mergeCell ref="I9198:I9200"/>
    <mergeCell ref="C9198:C9200"/>
    <mergeCell ref="Q9198:Q9200"/>
    <mergeCell ref="C9060:C9062"/>
    <mergeCell ref="D9060:D9062"/>
    <mergeCell ref="E9060:E9062"/>
    <mergeCell ref="F9060:F9062"/>
    <mergeCell ref="G9060:G9062"/>
    <mergeCell ref="I9060:I9062"/>
    <mergeCell ref="H9060:H9062"/>
    <mergeCell ref="E9195:E9197"/>
    <mergeCell ref="C9339:C9341"/>
    <mergeCell ref="D9339:D9341"/>
    <mergeCell ref="E9339:E9341"/>
    <mergeCell ref="F9339:F9341"/>
    <mergeCell ref="G9339:G9341"/>
    <mergeCell ref="H9339:H9341"/>
    <mergeCell ref="I9339:I9341"/>
    <mergeCell ref="Q9339:Q9341"/>
    <mergeCell ref="D9126:D9128"/>
    <mergeCell ref="E9126:E9128"/>
    <mergeCell ref="F9126:F9128"/>
    <mergeCell ref="G9126:G9128"/>
    <mergeCell ref="H9126:H9128"/>
    <mergeCell ref="I9126:I9128"/>
    <mergeCell ref="C9126:C9128"/>
    <mergeCell ref="Q9126:Q9128"/>
    <mergeCell ref="C9336:C9338"/>
    <mergeCell ref="D9129:D9131"/>
    <mergeCell ref="E9129:E9131"/>
    <mergeCell ref="F9129:F9131"/>
    <mergeCell ref="G9129:G9131"/>
    <mergeCell ref="H9129:H9131"/>
    <mergeCell ref="I9129:I9131"/>
    <mergeCell ref="C9129:C9131"/>
    <mergeCell ref="Q9129:Q9131"/>
    <mergeCell ref="D9132:D9134"/>
    <mergeCell ref="E9132:E9134"/>
    <mergeCell ref="F9132:F9134"/>
    <mergeCell ref="H9132:H9134"/>
    <mergeCell ref="I9132:I9134"/>
    <mergeCell ref="C9132:C9134"/>
    <mergeCell ref="Q9132:Q9134"/>
    <mergeCell ref="C9063:C9065"/>
    <mergeCell ref="D9063:D9065"/>
    <mergeCell ref="E9063:E9065"/>
    <mergeCell ref="F9063:F9065"/>
    <mergeCell ref="I9063:I9065"/>
    <mergeCell ref="G9063:G9065"/>
    <mergeCell ref="H9063:H9065"/>
    <mergeCell ref="D9135:D9137"/>
    <mergeCell ref="E9135:E9137"/>
    <mergeCell ref="F9135:F9137"/>
    <mergeCell ref="G9135:G9137"/>
    <mergeCell ref="H9135:H9137"/>
    <mergeCell ref="I9135:I9137"/>
    <mergeCell ref="C9135:C9137"/>
    <mergeCell ref="E9138:E9140"/>
    <mergeCell ref="F9138:F9140"/>
    <mergeCell ref="G9138:G9140"/>
    <mergeCell ref="H9138:H9140"/>
    <mergeCell ref="I9138:I9140"/>
    <mergeCell ref="C9138:C9140"/>
    <mergeCell ref="Q9135:Q9137"/>
    <mergeCell ref="D9138:D9140"/>
    <mergeCell ref="Q9138:Q9140"/>
    <mergeCell ref="C9066:C9068"/>
    <mergeCell ref="E9066:E9068"/>
    <mergeCell ref="F9066:F9068"/>
    <mergeCell ref="H9066:H9068"/>
    <mergeCell ref="I9066:I9068"/>
    <mergeCell ref="D9066:D9068"/>
    <mergeCell ref="G9066:G9068"/>
    <mergeCell ref="C9324:C9326"/>
    <mergeCell ref="C9258:C9260"/>
    <mergeCell ref="H9258:H9260"/>
    <mergeCell ref="I9258:I9260"/>
    <mergeCell ref="G9258:G9260"/>
    <mergeCell ref="E9258:E9260"/>
    <mergeCell ref="D9258:D9260"/>
    <mergeCell ref="F9258:F9260"/>
    <mergeCell ref="Q9258:Q9260"/>
    <mergeCell ref="C9255:C9257"/>
    <mergeCell ref="C9261:C9263"/>
    <mergeCell ref="I9261:I9263"/>
    <mergeCell ref="G9261:G9263"/>
    <mergeCell ref="E9261:E9263"/>
    <mergeCell ref="D9261:D9263"/>
    <mergeCell ref="F9261:F9263"/>
    <mergeCell ref="Q9261:Q9263"/>
    <mergeCell ref="C9069:C9071"/>
    <mergeCell ref="D9069:D9071"/>
    <mergeCell ref="E9069:E9071"/>
    <mergeCell ref="F9069:F9071"/>
    <mergeCell ref="G9069:G9071"/>
    <mergeCell ref="H9069:H9071"/>
    <mergeCell ref="I9069:I9071"/>
    <mergeCell ref="G9132:G9134"/>
    <mergeCell ref="E9141:E9143"/>
    <mergeCell ref="F9141:F9143"/>
    <mergeCell ref="G9141:G9143"/>
    <mergeCell ref="I9141:I9143"/>
    <mergeCell ref="C9141:C9143"/>
    <mergeCell ref="D9141:D9143"/>
    <mergeCell ref="H9141:H9143"/>
    <mergeCell ref="Q9141:Q9143"/>
    <mergeCell ref="C9342:C9344"/>
    <mergeCell ref="D9342:D9344"/>
    <mergeCell ref="E9342:E9344"/>
    <mergeCell ref="F9342:F9344"/>
    <mergeCell ref="G9342:G9344"/>
    <mergeCell ref="H9342:H9344"/>
    <mergeCell ref="I9342:I9344"/>
    <mergeCell ref="C9345:C9347"/>
    <mergeCell ref="D9345:D9347"/>
    <mergeCell ref="E9345:E9347"/>
    <mergeCell ref="F9345:F9347"/>
    <mergeCell ref="G9345:G9347"/>
    <mergeCell ref="I9345:I9347"/>
    <mergeCell ref="Q9342:Q9344"/>
    <mergeCell ref="Q9345:Q9347"/>
    <mergeCell ref="C9192:C9194"/>
    <mergeCell ref="D9192:D9194"/>
    <mergeCell ref="E9192:E9194"/>
    <mergeCell ref="F9192:F9194"/>
    <mergeCell ref="G9192:G9194"/>
    <mergeCell ref="H9192:H9194"/>
    <mergeCell ref="I9192:I9194"/>
    <mergeCell ref="D9264:D9266"/>
    <mergeCell ref="F9264:F9266"/>
    <mergeCell ref="H9264:H9266"/>
    <mergeCell ref="I9264:I9266"/>
    <mergeCell ref="G9264:G9266"/>
    <mergeCell ref="C9264:C9266"/>
    <mergeCell ref="E9264:E9266"/>
    <mergeCell ref="Q9264:Q9266"/>
    <mergeCell ref="C9348:C9350"/>
    <mergeCell ref="D9348:D9350"/>
    <mergeCell ref="E9348:E9350"/>
    <mergeCell ref="F9348:F9350"/>
    <mergeCell ref="G9348:G9350"/>
    <mergeCell ref="H9348:H9350"/>
    <mergeCell ref="I9348:I9350"/>
    <mergeCell ref="Q9348:Q9350"/>
    <mergeCell ref="G9042:G9044"/>
    <mergeCell ref="H9345:H9347"/>
    <mergeCell ref="Q9030:Q9032"/>
    <mergeCell ref="Q9027:Q9029"/>
    <mergeCell ref="Q9033:Q9035"/>
    <mergeCell ref="Q9036:Q9038"/>
    <mergeCell ref="Q9039:Q9041"/>
    <mergeCell ref="Q9042:Q9044"/>
    <mergeCell ref="Q9045:Q9047"/>
    <mergeCell ref="Q9048:Q9050"/>
    <mergeCell ref="Q9051:Q9053"/>
    <mergeCell ref="Q9054:Q9056"/>
    <mergeCell ref="Q9057:Q9059"/>
    <mergeCell ref="Q9060:Q9062"/>
    <mergeCell ref="Q9063:Q9065"/>
    <mergeCell ref="Q9066:Q9068"/>
    <mergeCell ref="Q9069:Q9071"/>
    <mergeCell ref="D9267:D9269"/>
    <mergeCell ref="H9267:H9269"/>
    <mergeCell ref="I9267:I9269"/>
    <mergeCell ref="G9267:G9269"/>
    <mergeCell ref="C9267:C9269"/>
    <mergeCell ref="E9267:E9269"/>
    <mergeCell ref="F9267:F9269"/>
    <mergeCell ref="Q9267:Q9269"/>
    <mergeCell ref="C9351:C9353"/>
    <mergeCell ref="D9351:D9353"/>
    <mergeCell ref="F9351:F9353"/>
    <mergeCell ref="I9351:I9353"/>
    <mergeCell ref="G9351:G9353"/>
    <mergeCell ref="H9351:H9353"/>
    <mergeCell ref="E9351:E9353"/>
    <mergeCell ref="Q9351:Q9353"/>
    <mergeCell ref="G9051:G9053"/>
    <mergeCell ref="D9270:D9272"/>
    <mergeCell ref="E9270:E9272"/>
    <mergeCell ref="F9270:F9272"/>
    <mergeCell ref="I9270:I9272"/>
    <mergeCell ref="C9270:C9272"/>
    <mergeCell ref="D9273:D9275"/>
    <mergeCell ref="E9273:E9275"/>
    <mergeCell ref="F9273:F9275"/>
    <mergeCell ref="H9273:H9275"/>
    <mergeCell ref="I9273:I9275"/>
    <mergeCell ref="G9273:G9275"/>
    <mergeCell ref="Q9270:Q9272"/>
    <mergeCell ref="Q9273:Q9275"/>
    <mergeCell ref="I9276:I9278"/>
    <mergeCell ref="C9276:C9278"/>
    <mergeCell ref="F9276:F9278"/>
    <mergeCell ref="E9276:E9278"/>
    <mergeCell ref="H9276:H9278"/>
    <mergeCell ref="G9276:G9278"/>
    <mergeCell ref="D9276:D9278"/>
    <mergeCell ref="C9354:C9356"/>
    <mergeCell ref="D9354:D9356"/>
    <mergeCell ref="F9354:F9356"/>
    <mergeCell ref="I9354:I9356"/>
    <mergeCell ref="G9354:G9356"/>
    <mergeCell ref="H9354:H9356"/>
    <mergeCell ref="E9354:E9356"/>
    <mergeCell ref="Q9354:Q9356"/>
    <mergeCell ref="C9273:C9275"/>
    <mergeCell ref="Q9276:Q9278"/>
    <mergeCell ref="D9279:D9281"/>
    <mergeCell ref="E9279:E9281"/>
    <mergeCell ref="F9279:F9281"/>
    <mergeCell ref="I9279:I9281"/>
    <mergeCell ref="G9279:G9281"/>
    <mergeCell ref="C9279:C9281"/>
    <mergeCell ref="D9282:D9284"/>
    <mergeCell ref="F9282:F9284"/>
    <mergeCell ref="H9282:H9284"/>
    <mergeCell ref="I9282:I9284"/>
    <mergeCell ref="C9282:C9284"/>
    <mergeCell ref="E9282:E9284"/>
    <mergeCell ref="G9282:G9284"/>
    <mergeCell ref="Q9279:Q9281"/>
    <mergeCell ref="Q9282:Q9284"/>
    <mergeCell ref="C9072:C9074"/>
    <mergeCell ref="F9072:F9074"/>
    <mergeCell ref="I9072:I9074"/>
    <mergeCell ref="D9072:D9074"/>
    <mergeCell ref="H9072:H9074"/>
    <mergeCell ref="G9072:G9074"/>
    <mergeCell ref="E9072:E9074"/>
    <mergeCell ref="Q9072:Q9074"/>
    <mergeCell ref="D9285:D9287"/>
    <mergeCell ref="F9285:F9287"/>
    <mergeCell ref="H9285:H9287"/>
    <mergeCell ref="I9285:I9287"/>
    <mergeCell ref="C9285:C9287"/>
    <mergeCell ref="G9285:G9287"/>
    <mergeCell ref="E9285:E9287"/>
    <mergeCell ref="Q9285:Q9287"/>
    <mergeCell ref="D9288:D9290"/>
    <mergeCell ref="F9288:F9290"/>
    <mergeCell ref="H9288:H9290"/>
    <mergeCell ref="I9288:I9290"/>
    <mergeCell ref="C9288:C9290"/>
    <mergeCell ref="G9288:G9290"/>
    <mergeCell ref="E9288:E9290"/>
    <mergeCell ref="D9291:D9293"/>
    <mergeCell ref="F9291:F9293"/>
    <mergeCell ref="C9291:C9293"/>
    <mergeCell ref="E9291:E9293"/>
    <mergeCell ref="D9294:D9296"/>
    <mergeCell ref="F9294:F9296"/>
    <mergeCell ref="C9294:C9296"/>
    <mergeCell ref="E9294:E9296"/>
    <mergeCell ref="D9297:D9299"/>
    <mergeCell ref="F9297:F9299"/>
    <mergeCell ref="H9297:H9299"/>
    <mergeCell ref="I9297:I9299"/>
    <mergeCell ref="C9297:C9299"/>
    <mergeCell ref="G9297:G9299"/>
    <mergeCell ref="E9297:E9299"/>
    <mergeCell ref="Q9288:Q9290"/>
    <mergeCell ref="Q9291:Q9293"/>
    <mergeCell ref="Q9294:Q9296"/>
    <mergeCell ref="Q9297:Q9299"/>
    <mergeCell ref="H9291:H9293"/>
    <mergeCell ref="I9291:I9293"/>
    <mergeCell ref="G9291:G9293"/>
    <mergeCell ref="I9294:I9296"/>
    <mergeCell ref="G9294:G9296"/>
    <mergeCell ref="G9270:G9272"/>
    <mergeCell ref="D9144:D9146"/>
    <mergeCell ref="E9144:E9146"/>
    <mergeCell ref="F9144:F9146"/>
    <mergeCell ref="G9144:G9146"/>
    <mergeCell ref="H9144:H9146"/>
    <mergeCell ref="I9144:I9146"/>
    <mergeCell ref="C9144:C9146"/>
    <mergeCell ref="Q9144:Q9146"/>
    <mergeCell ref="C9201:C9203"/>
    <mergeCell ref="D9201:D9203"/>
    <mergeCell ref="F9201:F9203"/>
    <mergeCell ref="G9201:G9203"/>
    <mergeCell ref="H9201:H9203"/>
    <mergeCell ref="I9201:I9203"/>
    <mergeCell ref="E9201:E9203"/>
    <mergeCell ref="Q9201:Q9203"/>
    <mergeCell ref="E9147:E9149"/>
    <mergeCell ref="F9147:F9149"/>
    <mergeCell ref="G9147:G9149"/>
    <mergeCell ref="H9147:H9149"/>
    <mergeCell ref="I9147:I9149"/>
    <mergeCell ref="C9147:C9149"/>
    <mergeCell ref="D9147:D9149"/>
    <mergeCell ref="F9150:F9152"/>
    <mergeCell ref="G9150:G9152"/>
    <mergeCell ref="H9150:H9152"/>
    <mergeCell ref="I9150:I9152"/>
    <mergeCell ref="C9150:C9152"/>
    <mergeCell ref="D9150:D9152"/>
    <mergeCell ref="Q9147:Q9149"/>
    <mergeCell ref="E9150:E9152"/>
    <mergeCell ref="Q9150:Q9152"/>
    <mergeCell ref="Q9192:Q9194"/>
    <mergeCell ref="C9357:C9359"/>
    <mergeCell ref="D9357:D9359"/>
    <mergeCell ref="F9357:F9359"/>
    <mergeCell ref="I9357:I9359"/>
    <mergeCell ref="G9357:G9359"/>
    <mergeCell ref="H9357:H9359"/>
    <mergeCell ref="E9357:E9359"/>
    <mergeCell ref="Q9357:Q9359"/>
    <mergeCell ref="D9153:D9155"/>
    <mergeCell ref="E9153:E9155"/>
    <mergeCell ref="F9153:F9155"/>
    <mergeCell ref="G9153:G9155"/>
    <mergeCell ref="H9153:H9155"/>
    <mergeCell ref="I9153:I9155"/>
    <mergeCell ref="Q9153:Q9155"/>
    <mergeCell ref="H9294:H9296"/>
    <mergeCell ref="H9279:H9281"/>
    <mergeCell ref="C9075:C9077"/>
    <mergeCell ref="I9075:I9077"/>
    <mergeCell ref="F9075:F9077"/>
    <mergeCell ref="H9075:H9077"/>
    <mergeCell ref="G9075:G9077"/>
    <mergeCell ref="D9075:D9077"/>
    <mergeCell ref="E9075:E9077"/>
    <mergeCell ref="Q9075:Q9077"/>
    <mergeCell ref="F9300:F9302"/>
    <mergeCell ref="I9300:I9302"/>
    <mergeCell ref="C9300:C9302"/>
    <mergeCell ref="D9300:D9302"/>
    <mergeCell ref="H9300:H9302"/>
    <mergeCell ref="G9300:G9302"/>
    <mergeCell ref="E9300:E9302"/>
    <mergeCell ref="Q9300:Q9302"/>
    <mergeCell ref="C9156:C9158"/>
    <mergeCell ref="D9156:D9158"/>
    <mergeCell ref="E9156:E9158"/>
    <mergeCell ref="F9156:F9158"/>
    <mergeCell ref="G9156:G9158"/>
    <mergeCell ref="H9156:H9158"/>
    <mergeCell ref="I9156:I9158"/>
    <mergeCell ref="Q9156:Q9158"/>
    <mergeCell ref="C9159:C9161"/>
    <mergeCell ref="D9159:D9161"/>
    <mergeCell ref="E9159:E9161"/>
    <mergeCell ref="F9159:F9161"/>
    <mergeCell ref="G9159:G9161"/>
    <mergeCell ref="H9159:H9161"/>
    <mergeCell ref="I9159:I9161"/>
    <mergeCell ref="Q9159:Q9161"/>
    <mergeCell ref="C9360:C9362"/>
    <mergeCell ref="D9360:D9362"/>
    <mergeCell ref="F9360:F9362"/>
    <mergeCell ref="I9360:I9362"/>
    <mergeCell ref="E9360:E9362"/>
    <mergeCell ref="Q9360:Q9362"/>
    <mergeCell ref="G9360:G9362"/>
    <mergeCell ref="H9360:H9362"/>
    <mergeCell ref="C9078:C9080"/>
    <mergeCell ref="I9078:I9080"/>
    <mergeCell ref="E9078:E9080"/>
    <mergeCell ref="F9078:F9080"/>
    <mergeCell ref="G9078:G9080"/>
    <mergeCell ref="D9078:D9080"/>
    <mergeCell ref="Q9078:Q9080"/>
    <mergeCell ref="C9204:C9206"/>
    <mergeCell ref="I9204:I9206"/>
    <mergeCell ref="H9204:H9206"/>
    <mergeCell ref="D9204:D9206"/>
    <mergeCell ref="F9204:F9206"/>
    <mergeCell ref="G9204:G9206"/>
    <mergeCell ref="E9204:E9206"/>
    <mergeCell ref="Q9204:Q9206"/>
    <mergeCell ref="F9303:F9305"/>
    <mergeCell ref="I9303:I9305"/>
    <mergeCell ref="C9303:C9305"/>
    <mergeCell ref="D9303:D9305"/>
    <mergeCell ref="H9303:H9305"/>
    <mergeCell ref="G9303:G9305"/>
    <mergeCell ref="F9306:F9308"/>
    <mergeCell ref="I9306:I9308"/>
    <mergeCell ref="C9306:C9308"/>
    <mergeCell ref="D9306:D9308"/>
    <mergeCell ref="H9306:H9308"/>
    <mergeCell ref="G9306:G9308"/>
    <mergeCell ref="E9306:E9308"/>
    <mergeCell ref="E9303:E9305"/>
    <mergeCell ref="Q9303:Q9305"/>
    <mergeCell ref="Q9306:Q9308"/>
    <mergeCell ref="C9162:C9164"/>
    <mergeCell ref="D9162:D9164"/>
    <mergeCell ref="F9162:F9164"/>
    <mergeCell ref="G9162:G9164"/>
    <mergeCell ref="H9162:H9164"/>
    <mergeCell ref="I9162:I9164"/>
    <mergeCell ref="E9162:E9164"/>
    <mergeCell ref="C9165:C9167"/>
    <mergeCell ref="D9165:D9167"/>
    <mergeCell ref="F9165:F9167"/>
    <mergeCell ref="H9165:H9167"/>
    <mergeCell ref="I9165:I9167"/>
    <mergeCell ref="E9165:E9167"/>
    <mergeCell ref="Q9162:Q9164"/>
    <mergeCell ref="Q9165:Q9167"/>
    <mergeCell ref="G9165:G9167"/>
    <mergeCell ref="C9363:C9365"/>
    <mergeCell ref="D9363:D9365"/>
    <mergeCell ref="F9363:F9365"/>
    <mergeCell ref="I9363:I9365"/>
    <mergeCell ref="E9363:E9365"/>
    <mergeCell ref="G9363:G9365"/>
    <mergeCell ref="H9363:H9365"/>
    <mergeCell ref="Q9363:Q9365"/>
    <mergeCell ref="C9153:C9155"/>
    <mergeCell ref="C9207:C9209"/>
    <mergeCell ref="I9207:I9209"/>
    <mergeCell ref="H9207:H9209"/>
    <mergeCell ref="D9207:D9209"/>
    <mergeCell ref="F9207:F9209"/>
    <mergeCell ref="G9207:G9209"/>
    <mergeCell ref="E9207:E9209"/>
    <mergeCell ref="Q9207:Q9209"/>
    <mergeCell ref="C9366:C9368"/>
    <mergeCell ref="D9366:D9368"/>
    <mergeCell ref="F9366:F9368"/>
    <mergeCell ref="I9366:I9368"/>
    <mergeCell ref="E9366:E9368"/>
    <mergeCell ref="G9366:G9368"/>
    <mergeCell ref="H9366:H9368"/>
    <mergeCell ref="C9369:C9371"/>
    <mergeCell ref="D9369:D9371"/>
    <mergeCell ref="F9369:F9371"/>
    <mergeCell ref="I9369:I9371"/>
    <mergeCell ref="E9369:E9371"/>
    <mergeCell ref="G9369:G9371"/>
    <mergeCell ref="H9369:H9371"/>
    <mergeCell ref="C9372:C9374"/>
    <mergeCell ref="D9372:D9374"/>
    <mergeCell ref="F9372:F9374"/>
    <mergeCell ref="I9372:I9374"/>
    <mergeCell ref="E9372:E9374"/>
    <mergeCell ref="G9372:G9374"/>
    <mergeCell ref="H9372:H9374"/>
    <mergeCell ref="C9375:C9377"/>
    <mergeCell ref="D9375:D9377"/>
    <mergeCell ref="F9375:F9377"/>
    <mergeCell ref="I9375:I9377"/>
    <mergeCell ref="E9375:E9377"/>
    <mergeCell ref="G9375:G9377"/>
    <mergeCell ref="H9375:H9377"/>
    <mergeCell ref="Q9366:Q9368"/>
    <mergeCell ref="Q9369:Q9371"/>
    <mergeCell ref="Q9372:Q9374"/>
    <mergeCell ref="Q9375:Q9377"/>
    <mergeCell ref="C9081:C9083"/>
    <mergeCell ref="I9081:I9083"/>
    <mergeCell ref="E9081:E9083"/>
    <mergeCell ref="H9081:H9083"/>
    <mergeCell ref="G9081:G9083"/>
    <mergeCell ref="D9081:D9083"/>
    <mergeCell ref="F9081:F9083"/>
    <mergeCell ref="Q9081:Q9083"/>
    <mergeCell ref="F9168:F9170"/>
    <mergeCell ref="H9168:H9170"/>
    <mergeCell ref="I9168:I9170"/>
    <mergeCell ref="E9168:E9170"/>
    <mergeCell ref="G9168:G9170"/>
    <mergeCell ref="Q9168:Q9170"/>
    <mergeCell ref="C9378:C9380"/>
    <mergeCell ref="D9378:D9380"/>
    <mergeCell ref="F9378:F9380"/>
    <mergeCell ref="I9378:I9380"/>
    <mergeCell ref="E9378:E9380"/>
    <mergeCell ref="G9378:G9380"/>
    <mergeCell ref="H9378:H9380"/>
    <mergeCell ref="Q9378:Q9380"/>
    <mergeCell ref="C9210:C9212"/>
    <mergeCell ref="I9210:I9212"/>
    <mergeCell ref="H9210:H9212"/>
    <mergeCell ref="D9210:D9212"/>
    <mergeCell ref="F9210:F9212"/>
    <mergeCell ref="G9210:G9212"/>
    <mergeCell ref="E9210:E9212"/>
    <mergeCell ref="Q9210:Q9212"/>
    <mergeCell ref="C9213:C9215"/>
    <mergeCell ref="I9213:I9215"/>
    <mergeCell ref="H9213:H9215"/>
    <mergeCell ref="D9213:D9215"/>
    <mergeCell ref="F9213:F9215"/>
    <mergeCell ref="G9213:G9215"/>
    <mergeCell ref="E9213:E9215"/>
    <mergeCell ref="Q9213:Q9215"/>
    <mergeCell ref="C9084:C9086"/>
    <mergeCell ref="I9084:I9086"/>
    <mergeCell ref="E9084:E9086"/>
    <mergeCell ref="H9084:H9086"/>
    <mergeCell ref="G9084:G9086"/>
    <mergeCell ref="D9084:D9086"/>
    <mergeCell ref="F9084:F9086"/>
    <mergeCell ref="Q9084:Q9086"/>
    <mergeCell ref="C9381:C9383"/>
    <mergeCell ref="D9381:D9383"/>
    <mergeCell ref="F9381:F9383"/>
    <mergeCell ref="I9381:I9383"/>
    <mergeCell ref="E9381:E9383"/>
    <mergeCell ref="G9381:G9383"/>
    <mergeCell ref="H9381:H9383"/>
    <mergeCell ref="C9384:C9386"/>
    <mergeCell ref="F9384:F9386"/>
    <mergeCell ref="I9384:I9386"/>
    <mergeCell ref="E9384:E9386"/>
    <mergeCell ref="G9384:G9386"/>
    <mergeCell ref="C9387:C9389"/>
    <mergeCell ref="F9387:F9389"/>
    <mergeCell ref="I9387:I9389"/>
    <mergeCell ref="E9387:E9389"/>
    <mergeCell ref="D9384:D9386"/>
    <mergeCell ref="D9387:D9389"/>
    <mergeCell ref="G9387:G9389"/>
    <mergeCell ref="H9384:H9386"/>
    <mergeCell ref="Q9381:Q9383"/>
    <mergeCell ref="Q9384:Q9386"/>
    <mergeCell ref="Q9387:Q9389"/>
    <mergeCell ref="C9390:C9392"/>
    <mergeCell ref="F9390:F9392"/>
    <mergeCell ref="I9390:I9392"/>
    <mergeCell ref="E9390:E9392"/>
    <mergeCell ref="D9390:D9392"/>
    <mergeCell ref="G9390:G9392"/>
    <mergeCell ref="C9393:C9395"/>
    <mergeCell ref="F9393:F9395"/>
    <mergeCell ref="I9393:I9395"/>
    <mergeCell ref="E9393:E9395"/>
    <mergeCell ref="D9393:D9395"/>
    <mergeCell ref="G9393:G9395"/>
    <mergeCell ref="H9387:H9389"/>
    <mergeCell ref="H9390:H9392"/>
    <mergeCell ref="H9393:H9395"/>
    <mergeCell ref="Q9390:Q9392"/>
    <mergeCell ref="Q9393:Q9395"/>
    <mergeCell ref="C9396:C9398"/>
    <mergeCell ref="F9396:F9398"/>
    <mergeCell ref="I9396:I9398"/>
    <mergeCell ref="E9396:E9398"/>
    <mergeCell ref="D9396:D9398"/>
    <mergeCell ref="G9396:G9398"/>
    <mergeCell ref="H9396:H9398"/>
    <mergeCell ref="Q9396:Q9398"/>
    <mergeCell ref="C9168:C9170"/>
    <mergeCell ref="D9168:D9170"/>
    <mergeCell ref="F9309:F9311"/>
    <mergeCell ref="I9309:I9311"/>
    <mergeCell ref="C9309:C9311"/>
    <mergeCell ref="D9309:D9311"/>
    <mergeCell ref="H9309:H9311"/>
    <mergeCell ref="E9309:E9311"/>
    <mergeCell ref="G9309:G9311"/>
    <mergeCell ref="Q9309:Q9311"/>
    <mergeCell ref="C9399:C9401"/>
    <mergeCell ref="F9399:F9401"/>
    <mergeCell ref="I9399:I9401"/>
    <mergeCell ref="E9399:E9401"/>
    <mergeCell ref="D9399:D9401"/>
    <mergeCell ref="G9399:G9401"/>
    <mergeCell ref="H9399:H9401"/>
    <mergeCell ref="Q9399:Q9401"/>
    <mergeCell ref="C9216:C9218"/>
    <mergeCell ref="I9216:I9218"/>
    <mergeCell ref="H9216:H9218"/>
    <mergeCell ref="D9216:D9218"/>
    <mergeCell ref="F9216:F9218"/>
    <mergeCell ref="G9216:G9218"/>
    <mergeCell ref="E9216:E9218"/>
    <mergeCell ref="Q9216:Q9218"/>
    <mergeCell ref="H9270:H9272"/>
    <mergeCell ref="C9219:C9221"/>
    <mergeCell ref="I9219:I9221"/>
    <mergeCell ref="F9219:F9221"/>
    <mergeCell ref="Q9219:Q9221"/>
    <mergeCell ref="D9219:D9221"/>
    <mergeCell ref="E9219:E9221"/>
    <mergeCell ref="G9219:G9221"/>
    <mergeCell ref="H9219:H9221"/>
    <mergeCell ref="H9171:H9173"/>
    <mergeCell ref="I9171:I9173"/>
    <mergeCell ref="E9171:E9173"/>
    <mergeCell ref="G9171:G9173"/>
    <mergeCell ref="C9171:C9173"/>
    <mergeCell ref="D9171:D9173"/>
    <mergeCell ref="F9171:F9173"/>
    <mergeCell ref="Q9171:Q9173"/>
    <mergeCell ref="C9087:C9089"/>
    <mergeCell ref="I9087:I9089"/>
    <mergeCell ref="E9087:E9089"/>
    <mergeCell ref="H9087:H9089"/>
    <mergeCell ref="G9087:G9089"/>
    <mergeCell ref="D9087:D9089"/>
    <mergeCell ref="C9090:C9092"/>
    <mergeCell ref="I9090:I9092"/>
    <mergeCell ref="H9090:H9092"/>
    <mergeCell ref="G9090:G9092"/>
    <mergeCell ref="D9090:D9092"/>
    <mergeCell ref="F9087:F9089"/>
    <mergeCell ref="F9090:F9092"/>
    <mergeCell ref="E9090:E9092"/>
    <mergeCell ref="Q9087:Q9089"/>
    <mergeCell ref="Q9090:Q9092"/>
    <mergeCell ref="C9093:C9095"/>
    <mergeCell ref="I9093:I9095"/>
    <mergeCell ref="H9093:H9095"/>
    <mergeCell ref="G9093:G9095"/>
    <mergeCell ref="D9093:D9095"/>
    <mergeCell ref="E9093:E9095"/>
    <mergeCell ref="F9093:F9095"/>
    <mergeCell ref="Q9093:Q9095"/>
    <mergeCell ref="H9174:H9176"/>
    <mergeCell ref="I9174:I9176"/>
    <mergeCell ref="G9174:G9176"/>
    <mergeCell ref="C9174:C9176"/>
    <mergeCell ref="D9174:D9176"/>
    <mergeCell ref="E9174:E9176"/>
    <mergeCell ref="F9174:F9176"/>
    <mergeCell ref="Q9174:Q9176"/>
    <mergeCell ref="H9177:H9179"/>
    <mergeCell ref="I9177:I9179"/>
    <mergeCell ref="G9177:G9179"/>
    <mergeCell ref="C9177:C9179"/>
    <mergeCell ref="D9177:D9179"/>
    <mergeCell ref="E9177:E9179"/>
    <mergeCell ref="F9177:F9179"/>
    <mergeCell ref="Q9177:Q9179"/>
    <mergeCell ref="H9180:H9182"/>
    <mergeCell ref="I9180:I9182"/>
    <mergeCell ref="G9180:G9182"/>
    <mergeCell ref="C9180:C9182"/>
    <mergeCell ref="D9180:D9182"/>
    <mergeCell ref="F9180:F9182"/>
    <mergeCell ref="E9180:E9182"/>
    <mergeCell ref="Q9180:Q9182"/>
    <mergeCell ref="F9312:F9314"/>
    <mergeCell ref="I9312:I9314"/>
    <mergeCell ref="C9312:C9314"/>
    <mergeCell ref="D9312:D9314"/>
    <mergeCell ref="H9312:H9314"/>
    <mergeCell ref="G9312:G9314"/>
    <mergeCell ref="F9315:F9317"/>
    <mergeCell ref="I9315:I9317"/>
    <mergeCell ref="C9315:C9317"/>
    <mergeCell ref="D9315:D9317"/>
    <mergeCell ref="H9315:H9317"/>
    <mergeCell ref="E9315:E9317"/>
    <mergeCell ref="E9312:E9314"/>
    <mergeCell ref="Q9312:Q9314"/>
    <mergeCell ref="G9315:G9317"/>
    <mergeCell ref="Q9315:Q9317"/>
    <mergeCell ref="H9183:H9185"/>
    <mergeCell ref="I9183:I9185"/>
    <mergeCell ref="G9183:G9185"/>
    <mergeCell ref="C9183:C9185"/>
    <mergeCell ref="D9183:D9185"/>
    <mergeCell ref="F9183:F9185"/>
    <mergeCell ref="E9183:E9185"/>
    <mergeCell ref="Q9183:Q9185"/>
    <mergeCell ref="I9222:I9224"/>
    <mergeCell ref="F9222:F9224"/>
    <mergeCell ref="D9222:D9224"/>
    <mergeCell ref="G9222:G9224"/>
    <mergeCell ref="H9222:H9224"/>
    <mergeCell ref="C9222:C9224"/>
    <mergeCell ref="E9222:E9224"/>
    <mergeCell ref="I9225:I9227"/>
    <mergeCell ref="D9225:D9227"/>
    <mergeCell ref="G9225:G9227"/>
    <mergeCell ref="H9225:H9227"/>
    <mergeCell ref="C9225:C9227"/>
    <mergeCell ref="E9225:E9227"/>
    <mergeCell ref="Q9222:Q9224"/>
    <mergeCell ref="Q9225:Q9227"/>
    <mergeCell ref="F9225:F9227"/>
    <mergeCell ref="I9228:I9230"/>
    <mergeCell ref="D9228:D9230"/>
    <mergeCell ref="G9228:G9230"/>
    <mergeCell ref="H9228:H9230"/>
    <mergeCell ref="C9228:C9230"/>
    <mergeCell ref="F9228:F9230"/>
    <mergeCell ref="Q9228:Q9230"/>
    <mergeCell ref="E9228:E9230"/>
    <mergeCell ref="G9024:G9026"/>
    <mergeCell ref="H9078:H9080"/>
    <mergeCell ref="C9015:C9017"/>
    <mergeCell ref="F9231:F9233"/>
    <mergeCell ref="H9231:H9233"/>
    <mergeCell ref="I9231:I9233"/>
    <mergeCell ref="G9231:G9233"/>
    <mergeCell ref="C9231:C9233"/>
    <mergeCell ref="E9231:E9233"/>
    <mergeCell ref="Q9231:Q9233"/>
    <mergeCell ref="D9231:D9233"/>
    <mergeCell ref="H9015:H9017"/>
    <mergeCell ref="C9096:C9098"/>
    <mergeCell ref="I9096:I9098"/>
    <mergeCell ref="H9096:H9098"/>
    <mergeCell ref="G9096:G9098"/>
    <mergeCell ref="D9096:D9098"/>
    <mergeCell ref="E9096:E9098"/>
    <mergeCell ref="F9096:F9098"/>
    <mergeCell ref="Q9096:Q9098"/>
    <mergeCell ref="H9261:H9263"/>
    <mergeCell ref="B9117:B9188"/>
    <mergeCell ref="H9186:H9188"/>
    <mergeCell ref="I9186:I9188"/>
    <mergeCell ref="G9186:G9188"/>
    <mergeCell ref="C9186:C9188"/>
    <mergeCell ref="D9186:D9188"/>
    <mergeCell ref="E9186:E9188"/>
    <mergeCell ref="F9186:F9188"/>
    <mergeCell ref="Q9186:Q9188"/>
    <mergeCell ref="I9234:I9236"/>
    <mergeCell ref="D9234:D9236"/>
    <mergeCell ref="G9234:G9236"/>
    <mergeCell ref="H9234:H9236"/>
    <mergeCell ref="C9234:C9236"/>
    <mergeCell ref="F9234:F9236"/>
    <mergeCell ref="I9237:I9239"/>
    <mergeCell ref="D9237:D9239"/>
    <mergeCell ref="G9237:G9239"/>
    <mergeCell ref="H9237:H9239"/>
    <mergeCell ref="C9237:C9239"/>
    <mergeCell ref="F9237:F9239"/>
    <mergeCell ref="E9234:E9236"/>
    <mergeCell ref="Q9234:Q9236"/>
    <mergeCell ref="E9237:E9239"/>
    <mergeCell ref="Q9237:Q9239"/>
    <mergeCell ref="C9099:C9101"/>
    <mergeCell ref="I9099:I9101"/>
    <mergeCell ref="H9099:H9101"/>
    <mergeCell ref="G9099:G9101"/>
    <mergeCell ref="D9099:D9101"/>
    <mergeCell ref="F9099:F9101"/>
    <mergeCell ref="C9102:C9104"/>
    <mergeCell ref="I9102:I9104"/>
    <mergeCell ref="H9102:H9104"/>
    <mergeCell ref="G9102:G9104"/>
    <mergeCell ref="E9102:E9104"/>
    <mergeCell ref="F9102:F9104"/>
    <mergeCell ref="C9105:C9107"/>
    <mergeCell ref="I9105:I9107"/>
    <mergeCell ref="H9105:H9107"/>
    <mergeCell ref="G9105:G9107"/>
    <mergeCell ref="E9105:E9107"/>
    <mergeCell ref="F9105:F9107"/>
    <mergeCell ref="E9099:E9101"/>
    <mergeCell ref="Q9099:Q9101"/>
    <mergeCell ref="Q9102:Q9104"/>
    <mergeCell ref="Q9105:Q9107"/>
    <mergeCell ref="D9102:D9104"/>
    <mergeCell ref="D9105:D9107"/>
    <mergeCell ref="B9015:B9116"/>
    <mergeCell ref="C9108:C9110"/>
    <mergeCell ref="I9108:I9110"/>
    <mergeCell ref="H9108:H9110"/>
    <mergeCell ref="G9108:G9110"/>
    <mergeCell ref="E9108:E9110"/>
    <mergeCell ref="F9108:F9110"/>
    <mergeCell ref="C9111:C9113"/>
    <mergeCell ref="I9111:I9113"/>
    <mergeCell ref="H9111:H9113"/>
    <mergeCell ref="G9111:G9113"/>
    <mergeCell ref="E9111:E9113"/>
    <mergeCell ref="F9111:F9113"/>
    <mergeCell ref="C9114:C9116"/>
    <mergeCell ref="I9114:I9116"/>
    <mergeCell ref="H9114:H9116"/>
    <mergeCell ref="G9114:G9116"/>
    <mergeCell ref="E9114:E9116"/>
    <mergeCell ref="F9114:F9116"/>
    <mergeCell ref="D9108:D9110"/>
    <mergeCell ref="D9111:D9113"/>
    <mergeCell ref="D9114:D9116"/>
    <mergeCell ref="Q9108:Q9110"/>
    <mergeCell ref="Q9111:Q9113"/>
    <mergeCell ref="Q9114:Q9116"/>
    <mergeCell ref="A9015:A9404"/>
    <mergeCell ref="B9324:B9404"/>
    <mergeCell ref="C9402:C9404"/>
    <mergeCell ref="F9402:F9404"/>
    <mergeCell ref="I9402:I9404"/>
    <mergeCell ref="E9402:E9404"/>
    <mergeCell ref="D9402:D9404"/>
    <mergeCell ref="G9402:G9404"/>
    <mergeCell ref="H9402:H9404"/>
    <mergeCell ref="Q9402:Q9404"/>
    <mergeCell ref="C9240:C9242"/>
    <mergeCell ref="D9240:D9242"/>
    <mergeCell ref="F9240:F9242"/>
    <mergeCell ref="G9240:G9242"/>
    <mergeCell ref="H9240:H9242"/>
    <mergeCell ref="I9240:I9242"/>
    <mergeCell ref="E9240:E9242"/>
    <mergeCell ref="Q9240:Q9242"/>
    <mergeCell ref="F9318:F9320"/>
    <mergeCell ref="I9318:I9320"/>
    <mergeCell ref="C9318:C9320"/>
    <mergeCell ref="D9318:D9320"/>
    <mergeCell ref="H9318:H9320"/>
    <mergeCell ref="G9318:G9320"/>
    <mergeCell ref="E9318:E9320"/>
    <mergeCell ref="Q9318:Q9320"/>
    <mergeCell ref="I9243:I9245"/>
    <mergeCell ref="D9243:D9245"/>
    <mergeCell ref="G9243:G9245"/>
    <mergeCell ref="H9243:H9245"/>
    <mergeCell ref="C9243:C9245"/>
    <mergeCell ref="F9243:F9245"/>
    <mergeCell ref="E9243:E9245"/>
    <mergeCell ref="Q9243:Q9245"/>
    <mergeCell ref="B9189:B9248"/>
    <mergeCell ref="F9246:F9248"/>
    <mergeCell ref="I9246:I9248"/>
    <mergeCell ref="C9246:C9248"/>
    <mergeCell ref="Q9246:Q9248"/>
    <mergeCell ref="D9246:D9248"/>
    <mergeCell ref="B9249:B9323"/>
    <mergeCell ref="F9321:F9323"/>
    <mergeCell ref="I9321:I9323"/>
    <mergeCell ref="C9321:C9323"/>
    <mergeCell ref="D9321:D9323"/>
    <mergeCell ref="H9321:H9323"/>
    <mergeCell ref="G9321:G9323"/>
    <mergeCell ref="E9321:E9323"/>
    <mergeCell ref="Q9321:Q9323"/>
    <mergeCell ref="C8815:C8817"/>
    <mergeCell ref="D8815:D8817"/>
    <mergeCell ref="E8815:E8817"/>
    <mergeCell ref="F8815:F8817"/>
    <mergeCell ref="G8815:G8817"/>
    <mergeCell ref="H8815:H8817"/>
    <mergeCell ref="I8815:I8817"/>
    <mergeCell ref="Q8815:Q8817"/>
    <mergeCell ref="Q8743:Q8745"/>
    <mergeCell ref="Q8644:Q8646"/>
    <mergeCell ref="D8932:D8934"/>
    <mergeCell ref="E8932:E8934"/>
    <mergeCell ref="F8932:F8934"/>
    <mergeCell ref="G8932:G8934"/>
    <mergeCell ref="H8932:H8934"/>
    <mergeCell ref="I8932:I8934"/>
    <mergeCell ref="Q8932:Q8934"/>
    <mergeCell ref="Q8647:Q8649"/>
    <mergeCell ref="Q8650:Q8652"/>
    <mergeCell ref="Q8653:Q8655"/>
    <mergeCell ref="D8746:D8748"/>
    <mergeCell ref="E8746:E8748"/>
    <mergeCell ref="F8746:F8748"/>
    <mergeCell ref="G8746:G8748"/>
    <mergeCell ref="H8746:H8748"/>
    <mergeCell ref="I8746:I8748"/>
    <mergeCell ref="Q8746:Q8748"/>
    <mergeCell ref="D8749:D8751"/>
    <mergeCell ref="E8749:E8751"/>
    <mergeCell ref="F8749:F8751"/>
    <mergeCell ref="G8749:G8751"/>
    <mergeCell ref="H8749:H8751"/>
    <mergeCell ref="I8749:I8751"/>
    <mergeCell ref="Q8749:Q8751"/>
    <mergeCell ref="C8746:C8748"/>
    <mergeCell ref="C8749:C8751"/>
    <mergeCell ref="D8743:D8745"/>
    <mergeCell ref="E8743:E8745"/>
    <mergeCell ref="F8743:F8745"/>
    <mergeCell ref="G8743:G8745"/>
    <mergeCell ref="H8743:H8745"/>
    <mergeCell ref="I8743:I8745"/>
    <mergeCell ref="C8743:C8745"/>
    <mergeCell ref="D8644:D8646"/>
    <mergeCell ref="E8644:E8646"/>
    <mergeCell ref="F8644:F8646"/>
    <mergeCell ref="G8644:G8646"/>
    <mergeCell ref="I8644:I8646"/>
    <mergeCell ref="C8647:C8649"/>
    <mergeCell ref="D8647:D8649"/>
    <mergeCell ref="E8647:E8649"/>
    <mergeCell ref="G8647:G8649"/>
    <mergeCell ref="I8647:I8649"/>
    <mergeCell ref="F8647:F8649"/>
    <mergeCell ref="C8650:C8652"/>
    <mergeCell ref="D8650:D8652"/>
    <mergeCell ref="E8650:E8652"/>
    <mergeCell ref="I8650:I8652"/>
    <mergeCell ref="F8650:F8652"/>
    <mergeCell ref="H8650:H8652"/>
    <mergeCell ref="C8653:C8655"/>
    <mergeCell ref="D8653:D8655"/>
    <mergeCell ref="E8653:E8655"/>
    <mergeCell ref="I8653:I8655"/>
    <mergeCell ref="F8653:F8655"/>
    <mergeCell ref="G8650:G8652"/>
    <mergeCell ref="H8653:H8655"/>
    <mergeCell ref="C8656:C8658"/>
    <mergeCell ref="D8656:D8658"/>
    <mergeCell ref="E8656:E8658"/>
    <mergeCell ref="F8656:F8658"/>
    <mergeCell ref="G8656:G8658"/>
    <mergeCell ref="H8656:H8658"/>
    <mergeCell ref="I8656:I8658"/>
    <mergeCell ref="C8659:C8661"/>
    <mergeCell ref="D8659:D8661"/>
    <mergeCell ref="E8659:E8661"/>
    <mergeCell ref="F8659:F8661"/>
    <mergeCell ref="G8659:G8661"/>
    <mergeCell ref="H8659:H8661"/>
    <mergeCell ref="I8659:I8661"/>
    <mergeCell ref="C8662:C8664"/>
    <mergeCell ref="E8662:E8664"/>
    <mergeCell ref="I8662:I8664"/>
    <mergeCell ref="F8662:F8664"/>
    <mergeCell ref="G8662:G8664"/>
    <mergeCell ref="H8662:H8664"/>
    <mergeCell ref="D8662:D8664"/>
    <mergeCell ref="C8665:C8667"/>
    <mergeCell ref="E8665:E8667"/>
    <mergeCell ref="F8665:F8667"/>
    <mergeCell ref="I8665:I8667"/>
    <mergeCell ref="D8665:D8667"/>
    <mergeCell ref="C8935:C8937"/>
    <mergeCell ref="D8935:D8937"/>
    <mergeCell ref="F8935:F8937"/>
    <mergeCell ref="I8935:I8937"/>
    <mergeCell ref="G8935:G8937"/>
    <mergeCell ref="H8935:H8937"/>
    <mergeCell ref="E8935:E8937"/>
    <mergeCell ref="Q8935:Q8937"/>
    <mergeCell ref="I8668:I8670"/>
    <mergeCell ref="C8668:C8670"/>
    <mergeCell ref="D8668:D8670"/>
    <mergeCell ref="E8668:E8670"/>
    <mergeCell ref="F8668:F8670"/>
    <mergeCell ref="I8671:I8673"/>
    <mergeCell ref="C8671:C8673"/>
    <mergeCell ref="D8671:D8673"/>
    <mergeCell ref="E8671:E8673"/>
    <mergeCell ref="F8671:F8673"/>
    <mergeCell ref="G8665:G8667"/>
    <mergeCell ref="H8665:H8667"/>
    <mergeCell ref="H8668:H8670"/>
    <mergeCell ref="H8671:H8673"/>
    <mergeCell ref="G8668:G8670"/>
    <mergeCell ref="C8674:C8676"/>
    <mergeCell ref="D8674:D8676"/>
    <mergeCell ref="E8674:E8676"/>
    <mergeCell ref="F8674:F8676"/>
    <mergeCell ref="G8674:G8676"/>
    <mergeCell ref="H8674:H8676"/>
    <mergeCell ref="I8674:I8676"/>
    <mergeCell ref="C8677:C8679"/>
    <mergeCell ref="E8677:E8679"/>
    <mergeCell ref="F8677:F8679"/>
    <mergeCell ref="H8677:H8679"/>
    <mergeCell ref="I8677:I8679"/>
    <mergeCell ref="D8677:D8679"/>
    <mergeCell ref="G8677:G8679"/>
    <mergeCell ref="C8680:C8682"/>
    <mergeCell ref="E8680:E8682"/>
    <mergeCell ref="F8680:F8682"/>
    <mergeCell ref="H8680:H8682"/>
    <mergeCell ref="I8680:I8682"/>
    <mergeCell ref="D8680:D8682"/>
    <mergeCell ref="D8866:D8868"/>
    <mergeCell ref="F8866:F8868"/>
    <mergeCell ref="H8866:H8868"/>
    <mergeCell ref="I8866:I8868"/>
    <mergeCell ref="G8866:G8868"/>
    <mergeCell ref="C8866:C8868"/>
    <mergeCell ref="E8866:E8868"/>
    <mergeCell ref="Q8866:Q8868"/>
    <mergeCell ref="D8869:D8871"/>
    <mergeCell ref="F8869:F8871"/>
    <mergeCell ref="H8869:H8871"/>
    <mergeCell ref="I8869:I8871"/>
    <mergeCell ref="G8869:G8871"/>
    <mergeCell ref="C8869:C8871"/>
    <mergeCell ref="E8869:E8871"/>
    <mergeCell ref="Q8869:Q8871"/>
    <mergeCell ref="D8821:D8823"/>
    <mergeCell ref="G8821:G8823"/>
    <mergeCell ref="H8821:H8823"/>
    <mergeCell ref="I8821:I8823"/>
    <mergeCell ref="C8821:C8823"/>
    <mergeCell ref="Q8821:Q8823"/>
    <mergeCell ref="F8821:F8823"/>
    <mergeCell ref="C8938:C8940"/>
    <mergeCell ref="D8938:D8940"/>
    <mergeCell ref="E8938:E8940"/>
    <mergeCell ref="F8938:F8940"/>
    <mergeCell ref="I8938:I8940"/>
    <mergeCell ref="G8938:G8940"/>
    <mergeCell ref="H8938:H8940"/>
    <mergeCell ref="C8941:C8943"/>
    <mergeCell ref="D8941:D8943"/>
    <mergeCell ref="E8941:E8943"/>
    <mergeCell ref="F8941:F8943"/>
    <mergeCell ref="I8941:I8943"/>
    <mergeCell ref="G8941:G8943"/>
    <mergeCell ref="H8941:H8943"/>
    <mergeCell ref="Q8938:Q8940"/>
    <mergeCell ref="Q8941:Q8943"/>
    <mergeCell ref="C8683:C8685"/>
    <mergeCell ref="E8683:E8685"/>
    <mergeCell ref="F8683:F8685"/>
    <mergeCell ref="H8683:H8685"/>
    <mergeCell ref="I8683:I8685"/>
    <mergeCell ref="D8683:D8685"/>
    <mergeCell ref="G8683:G8685"/>
    <mergeCell ref="C8686:C8688"/>
    <mergeCell ref="D8686:D8688"/>
    <mergeCell ref="E8686:E8688"/>
    <mergeCell ref="F8686:F8688"/>
    <mergeCell ref="G8686:G8688"/>
    <mergeCell ref="I8686:I8688"/>
    <mergeCell ref="H8686:H8688"/>
    <mergeCell ref="D8872:D8874"/>
    <mergeCell ref="F8872:F8874"/>
    <mergeCell ref="H8872:H8874"/>
    <mergeCell ref="I8872:I8874"/>
    <mergeCell ref="G8872:G8874"/>
    <mergeCell ref="E8872:E8874"/>
    <mergeCell ref="Q8872:Q8874"/>
    <mergeCell ref="D8944:D8946"/>
    <mergeCell ref="E8944:E8946"/>
    <mergeCell ref="F8944:F8946"/>
    <mergeCell ref="G8944:G8946"/>
    <mergeCell ref="H8944:H8946"/>
    <mergeCell ref="I8944:I8946"/>
    <mergeCell ref="Q8944:Q8946"/>
    <mergeCell ref="D8824:D8826"/>
    <mergeCell ref="E8824:E8826"/>
    <mergeCell ref="F8824:F8826"/>
    <mergeCell ref="G8824:G8826"/>
    <mergeCell ref="H8824:H8826"/>
    <mergeCell ref="I8824:I8826"/>
    <mergeCell ref="C8824:C8826"/>
    <mergeCell ref="Q8824:Q8826"/>
    <mergeCell ref="C8689:C8691"/>
    <mergeCell ref="D8689:D8691"/>
    <mergeCell ref="E8689:E8691"/>
    <mergeCell ref="F8689:F8691"/>
    <mergeCell ref="G8689:G8691"/>
    <mergeCell ref="I8689:I8691"/>
    <mergeCell ref="H8689:H8691"/>
    <mergeCell ref="E8821:E8823"/>
    <mergeCell ref="C8947:C8949"/>
    <mergeCell ref="D8947:D8949"/>
    <mergeCell ref="E8947:E8949"/>
    <mergeCell ref="F8947:F8949"/>
    <mergeCell ref="G8947:G8949"/>
    <mergeCell ref="H8947:H8949"/>
    <mergeCell ref="I8947:I8949"/>
    <mergeCell ref="Q8947:Q8949"/>
    <mergeCell ref="D8752:D8754"/>
    <mergeCell ref="E8752:E8754"/>
    <mergeCell ref="F8752:F8754"/>
    <mergeCell ref="G8752:G8754"/>
    <mergeCell ref="H8752:H8754"/>
    <mergeCell ref="I8752:I8754"/>
    <mergeCell ref="C8752:C8754"/>
    <mergeCell ref="Q8752:Q8754"/>
    <mergeCell ref="C8944:C8946"/>
    <mergeCell ref="D8755:D8757"/>
    <mergeCell ref="E8755:E8757"/>
    <mergeCell ref="F8755:F8757"/>
    <mergeCell ref="G8755:G8757"/>
    <mergeCell ref="H8755:H8757"/>
    <mergeCell ref="I8755:I8757"/>
    <mergeCell ref="C8755:C8757"/>
    <mergeCell ref="Q8755:Q8757"/>
    <mergeCell ref="D8758:D8760"/>
    <mergeCell ref="E8758:E8760"/>
    <mergeCell ref="F8758:F8760"/>
    <mergeCell ref="H8758:H8760"/>
    <mergeCell ref="I8758:I8760"/>
    <mergeCell ref="C8758:C8760"/>
    <mergeCell ref="Q8758:Q8760"/>
    <mergeCell ref="C8692:C8694"/>
    <mergeCell ref="D8692:D8694"/>
    <mergeCell ref="E8692:E8694"/>
    <mergeCell ref="F8692:F8694"/>
    <mergeCell ref="I8692:I8694"/>
    <mergeCell ref="G8692:G8694"/>
    <mergeCell ref="H8692:H8694"/>
    <mergeCell ref="D8761:D8763"/>
    <mergeCell ref="E8761:E8763"/>
    <mergeCell ref="F8761:F8763"/>
    <mergeCell ref="G8761:G8763"/>
    <mergeCell ref="H8761:H8763"/>
    <mergeCell ref="I8761:I8763"/>
    <mergeCell ref="C8761:C8763"/>
    <mergeCell ref="E8764:E8766"/>
    <mergeCell ref="F8764:F8766"/>
    <mergeCell ref="G8764:G8766"/>
    <mergeCell ref="H8764:H8766"/>
    <mergeCell ref="I8764:I8766"/>
    <mergeCell ref="C8764:C8766"/>
    <mergeCell ref="Q8761:Q8763"/>
    <mergeCell ref="D8764:D8766"/>
    <mergeCell ref="Q8764:Q8766"/>
    <mergeCell ref="C8695:C8697"/>
    <mergeCell ref="E8695:E8697"/>
    <mergeCell ref="F8695:F8697"/>
    <mergeCell ref="H8695:H8697"/>
    <mergeCell ref="I8695:I8697"/>
    <mergeCell ref="D8695:D8697"/>
    <mergeCell ref="G8695:G8697"/>
    <mergeCell ref="C8932:C8934"/>
    <mergeCell ref="C8875:C8877"/>
    <mergeCell ref="H8875:H8877"/>
    <mergeCell ref="I8875:I8877"/>
    <mergeCell ref="G8875:G8877"/>
    <mergeCell ref="E8875:E8877"/>
    <mergeCell ref="D8875:D8877"/>
    <mergeCell ref="F8875:F8877"/>
    <mergeCell ref="Q8875:Q8877"/>
    <mergeCell ref="C8872:C8874"/>
    <mergeCell ref="C8878:C8880"/>
    <mergeCell ref="I8878:I8880"/>
    <mergeCell ref="G8878:G8880"/>
    <mergeCell ref="E8878:E8880"/>
    <mergeCell ref="D8878:D8880"/>
    <mergeCell ref="F8878:F8880"/>
    <mergeCell ref="Q8878:Q8880"/>
    <mergeCell ref="C8698:C8700"/>
    <mergeCell ref="D8698:D8700"/>
    <mergeCell ref="E8698:E8700"/>
    <mergeCell ref="F8698:F8700"/>
    <mergeCell ref="G8698:G8700"/>
    <mergeCell ref="H8698:H8700"/>
    <mergeCell ref="I8698:I8700"/>
    <mergeCell ref="G8758:G8760"/>
    <mergeCell ref="E8767:E8769"/>
    <mergeCell ref="F8767:F8769"/>
    <mergeCell ref="G8767:G8769"/>
    <mergeCell ref="I8767:I8769"/>
    <mergeCell ref="C8767:C8769"/>
    <mergeCell ref="D8767:D8769"/>
    <mergeCell ref="H8767:H8769"/>
    <mergeCell ref="Q8767:Q8769"/>
    <mergeCell ref="C8950:C8952"/>
    <mergeCell ref="D8950:D8952"/>
    <mergeCell ref="E8950:E8952"/>
    <mergeCell ref="F8950:F8952"/>
    <mergeCell ref="G8950:G8952"/>
    <mergeCell ref="H8950:H8952"/>
    <mergeCell ref="I8950:I8952"/>
    <mergeCell ref="C8953:C8955"/>
    <mergeCell ref="D8953:D8955"/>
    <mergeCell ref="E8953:E8955"/>
    <mergeCell ref="F8953:F8955"/>
    <mergeCell ref="G8953:G8955"/>
    <mergeCell ref="I8953:I8955"/>
    <mergeCell ref="Q8950:Q8952"/>
    <mergeCell ref="Q8953:Q8955"/>
    <mergeCell ref="C8818:C8820"/>
    <mergeCell ref="D8818:D8820"/>
    <mergeCell ref="E8818:E8820"/>
    <mergeCell ref="F8818:F8820"/>
    <mergeCell ref="G8818:G8820"/>
    <mergeCell ref="H8818:H8820"/>
    <mergeCell ref="I8818:I8820"/>
    <mergeCell ref="D8881:D8883"/>
    <mergeCell ref="F8881:F8883"/>
    <mergeCell ref="H8881:H8883"/>
    <mergeCell ref="I8881:I8883"/>
    <mergeCell ref="G8881:G8883"/>
    <mergeCell ref="C8881:C8883"/>
    <mergeCell ref="E8881:E8883"/>
    <mergeCell ref="Q8881:Q8883"/>
    <mergeCell ref="C8956:C8958"/>
    <mergeCell ref="D8956:D8958"/>
    <mergeCell ref="E8956:E8958"/>
    <mergeCell ref="F8956:F8958"/>
    <mergeCell ref="G8956:G8958"/>
    <mergeCell ref="H8956:H8958"/>
    <mergeCell ref="I8956:I8958"/>
    <mergeCell ref="Q8956:Q8958"/>
    <mergeCell ref="G8671:G8673"/>
    <mergeCell ref="H8953:H8955"/>
    <mergeCell ref="Q8659:Q8661"/>
    <mergeCell ref="Q8656:Q8658"/>
    <mergeCell ref="Q8662:Q8664"/>
    <mergeCell ref="Q8665:Q8667"/>
    <mergeCell ref="Q8668:Q8670"/>
    <mergeCell ref="Q8671:Q8673"/>
    <mergeCell ref="Q8674:Q8676"/>
    <mergeCell ref="Q8677:Q8679"/>
    <mergeCell ref="Q8680:Q8682"/>
    <mergeCell ref="Q8683:Q8685"/>
    <mergeCell ref="Q8686:Q8688"/>
    <mergeCell ref="Q8689:Q8691"/>
    <mergeCell ref="Q8692:Q8694"/>
    <mergeCell ref="Q8695:Q8697"/>
    <mergeCell ref="Q8698:Q8700"/>
    <mergeCell ref="D8884:D8886"/>
    <mergeCell ref="H8884:H8886"/>
    <mergeCell ref="I8884:I8886"/>
    <mergeCell ref="G8884:G8886"/>
    <mergeCell ref="C8884:C8886"/>
    <mergeCell ref="E8884:E8886"/>
    <mergeCell ref="F8884:F8886"/>
    <mergeCell ref="Q8884:Q8886"/>
    <mergeCell ref="C8959:C8961"/>
    <mergeCell ref="D8959:D8961"/>
    <mergeCell ref="F8959:F8961"/>
    <mergeCell ref="I8959:I8961"/>
    <mergeCell ref="G8959:G8961"/>
    <mergeCell ref="H8959:H8961"/>
    <mergeCell ref="E8959:E8961"/>
    <mergeCell ref="Q8959:Q8961"/>
    <mergeCell ref="G8680:G8682"/>
    <mergeCell ref="D8887:D8889"/>
    <mergeCell ref="E8887:E8889"/>
    <mergeCell ref="F8887:F8889"/>
    <mergeCell ref="I8887:I8889"/>
    <mergeCell ref="C8887:C8889"/>
    <mergeCell ref="Q8887:Q8889"/>
    <mergeCell ref="C8962:C8964"/>
    <mergeCell ref="D8962:D8964"/>
    <mergeCell ref="F8962:F8964"/>
    <mergeCell ref="I8962:I8964"/>
    <mergeCell ref="G8962:G8964"/>
    <mergeCell ref="H8962:H8964"/>
    <mergeCell ref="E8962:E8964"/>
    <mergeCell ref="Q8962:Q8964"/>
    <mergeCell ref="D8890:D8892"/>
    <mergeCell ref="E8890:E8892"/>
    <mergeCell ref="F8890:F8892"/>
    <mergeCell ref="I8890:I8892"/>
    <mergeCell ref="G8890:G8892"/>
    <mergeCell ref="C8890:C8892"/>
    <mergeCell ref="D8893:D8895"/>
    <mergeCell ref="F8893:F8895"/>
    <mergeCell ref="H8893:H8895"/>
    <mergeCell ref="I8893:I8895"/>
    <mergeCell ref="C8893:C8895"/>
    <mergeCell ref="E8893:E8895"/>
    <mergeCell ref="G8893:G8895"/>
    <mergeCell ref="Q8890:Q8892"/>
    <mergeCell ref="Q8893:Q8895"/>
    <mergeCell ref="C8701:C8703"/>
    <mergeCell ref="F8701:F8703"/>
    <mergeCell ref="I8701:I8703"/>
    <mergeCell ref="D8701:D8703"/>
    <mergeCell ref="H8701:H8703"/>
    <mergeCell ref="G8701:G8703"/>
    <mergeCell ref="E8701:E8703"/>
    <mergeCell ref="Q8701:Q8703"/>
    <mergeCell ref="D8896:D8898"/>
    <mergeCell ref="F8896:F8898"/>
    <mergeCell ref="H8896:H8898"/>
    <mergeCell ref="I8896:I8898"/>
    <mergeCell ref="C8896:C8898"/>
    <mergeCell ref="G8896:G8898"/>
    <mergeCell ref="E8896:E8898"/>
    <mergeCell ref="Q8896:Q8898"/>
    <mergeCell ref="D8899:D8901"/>
    <mergeCell ref="F8899:F8901"/>
    <mergeCell ref="H8899:H8901"/>
    <mergeCell ref="I8899:I8901"/>
    <mergeCell ref="C8899:C8901"/>
    <mergeCell ref="G8899:G8901"/>
    <mergeCell ref="E8899:E8901"/>
    <mergeCell ref="D8902:D8904"/>
    <mergeCell ref="F8902:F8904"/>
    <mergeCell ref="C8902:C8904"/>
    <mergeCell ref="E8902:E8904"/>
    <mergeCell ref="D8905:D8907"/>
    <mergeCell ref="F8905:F8907"/>
    <mergeCell ref="C8905:C8907"/>
    <mergeCell ref="E8905:E8907"/>
    <mergeCell ref="D8908:D8910"/>
    <mergeCell ref="F8908:F8910"/>
    <mergeCell ref="H8908:H8910"/>
    <mergeCell ref="I8908:I8910"/>
    <mergeCell ref="C8908:C8910"/>
    <mergeCell ref="G8908:G8910"/>
    <mergeCell ref="E8908:E8910"/>
    <mergeCell ref="Q8899:Q8901"/>
    <mergeCell ref="Q8902:Q8904"/>
    <mergeCell ref="Q8905:Q8907"/>
    <mergeCell ref="Q8908:Q8910"/>
    <mergeCell ref="H8902:H8904"/>
    <mergeCell ref="I8902:I8904"/>
    <mergeCell ref="G8902:G8904"/>
    <mergeCell ref="I8905:I8907"/>
    <mergeCell ref="G8905:G8907"/>
    <mergeCell ref="G8887:G8889"/>
    <mergeCell ref="D8770:D8772"/>
    <mergeCell ref="E8770:E8772"/>
    <mergeCell ref="F8770:F8772"/>
    <mergeCell ref="G8770:G8772"/>
    <mergeCell ref="H8770:H8772"/>
    <mergeCell ref="I8770:I8772"/>
    <mergeCell ref="C8770:C8772"/>
    <mergeCell ref="Q8770:Q8772"/>
    <mergeCell ref="C8827:C8829"/>
    <mergeCell ref="D8827:D8829"/>
    <mergeCell ref="F8827:F8829"/>
    <mergeCell ref="G8827:G8829"/>
    <mergeCell ref="H8827:H8829"/>
    <mergeCell ref="I8827:I8829"/>
    <mergeCell ref="E8827:E8829"/>
    <mergeCell ref="Q8827:Q8829"/>
    <mergeCell ref="E8773:E8775"/>
    <mergeCell ref="F8773:F8775"/>
    <mergeCell ref="G8773:G8775"/>
    <mergeCell ref="H8773:H8775"/>
    <mergeCell ref="I8773:I8775"/>
    <mergeCell ref="C8773:C8775"/>
    <mergeCell ref="D8773:D8775"/>
    <mergeCell ref="F8776:F8778"/>
    <mergeCell ref="G8776:G8778"/>
    <mergeCell ref="H8776:H8778"/>
    <mergeCell ref="I8776:I8778"/>
    <mergeCell ref="C8776:C8778"/>
    <mergeCell ref="D8776:D8778"/>
    <mergeCell ref="Q8773:Q8775"/>
    <mergeCell ref="E8776:E8778"/>
    <mergeCell ref="Q8776:Q8778"/>
    <mergeCell ref="Q8818:Q8820"/>
    <mergeCell ref="C8965:C8967"/>
    <mergeCell ref="D8965:D8967"/>
    <mergeCell ref="F8965:F8967"/>
    <mergeCell ref="I8965:I8967"/>
    <mergeCell ref="G8965:G8967"/>
    <mergeCell ref="H8965:H8967"/>
    <mergeCell ref="E8965:E8967"/>
    <mergeCell ref="Q8965:Q8967"/>
    <mergeCell ref="D8779:D8781"/>
    <mergeCell ref="E8779:E8781"/>
    <mergeCell ref="F8779:F8781"/>
    <mergeCell ref="G8779:G8781"/>
    <mergeCell ref="H8779:H8781"/>
    <mergeCell ref="I8779:I8781"/>
    <mergeCell ref="Q8779:Q8781"/>
    <mergeCell ref="H8905:H8907"/>
    <mergeCell ref="H8890:H8892"/>
    <mergeCell ref="C8704:C8706"/>
    <mergeCell ref="I8704:I8706"/>
    <mergeCell ref="F8704:F8706"/>
    <mergeCell ref="H8704:H8706"/>
    <mergeCell ref="G8704:G8706"/>
    <mergeCell ref="D8704:D8706"/>
    <mergeCell ref="E8704:E8706"/>
    <mergeCell ref="Q8704:Q8706"/>
    <mergeCell ref="F8911:F8913"/>
    <mergeCell ref="I8911:I8913"/>
    <mergeCell ref="C8911:C8913"/>
    <mergeCell ref="D8911:D8913"/>
    <mergeCell ref="H8911:H8913"/>
    <mergeCell ref="G8911:G8913"/>
    <mergeCell ref="E8911:E8913"/>
    <mergeCell ref="Q8911:Q8913"/>
    <mergeCell ref="C8782:C8784"/>
    <mergeCell ref="D8782:D8784"/>
    <mergeCell ref="E8782:E8784"/>
    <mergeCell ref="F8782:F8784"/>
    <mergeCell ref="G8782:G8784"/>
    <mergeCell ref="H8782:H8784"/>
    <mergeCell ref="I8782:I8784"/>
    <mergeCell ref="Q8782:Q8784"/>
    <mergeCell ref="C8785:C8787"/>
    <mergeCell ref="D8785:D8787"/>
    <mergeCell ref="E8785:E8787"/>
    <mergeCell ref="F8785:F8787"/>
    <mergeCell ref="G8785:G8787"/>
    <mergeCell ref="H8785:H8787"/>
    <mergeCell ref="I8785:I8787"/>
    <mergeCell ref="Q8785:Q8787"/>
    <mergeCell ref="C8968:C8970"/>
    <mergeCell ref="D8968:D8970"/>
    <mergeCell ref="F8968:F8970"/>
    <mergeCell ref="I8968:I8970"/>
    <mergeCell ref="E8968:E8970"/>
    <mergeCell ref="Q8968:Q8970"/>
    <mergeCell ref="G8968:G8970"/>
    <mergeCell ref="H8968:H8970"/>
    <mergeCell ref="C8707:C8709"/>
    <mergeCell ref="I8707:I8709"/>
    <mergeCell ref="E8707:E8709"/>
    <mergeCell ref="F8707:F8709"/>
    <mergeCell ref="G8707:G8709"/>
    <mergeCell ref="D8707:D8709"/>
    <mergeCell ref="Q8707:Q8709"/>
    <mergeCell ref="C8830:C8832"/>
    <mergeCell ref="I8830:I8832"/>
    <mergeCell ref="H8830:H8832"/>
    <mergeCell ref="D8830:D8832"/>
    <mergeCell ref="F8830:F8832"/>
    <mergeCell ref="G8830:G8832"/>
    <mergeCell ref="E8830:E8832"/>
    <mergeCell ref="Q8830:Q8832"/>
    <mergeCell ref="F8914:F8916"/>
    <mergeCell ref="I8914:I8916"/>
    <mergeCell ref="C8914:C8916"/>
    <mergeCell ref="D8914:D8916"/>
    <mergeCell ref="H8914:H8916"/>
    <mergeCell ref="G8914:G8916"/>
    <mergeCell ref="F8917:F8919"/>
    <mergeCell ref="I8917:I8919"/>
    <mergeCell ref="C8917:C8919"/>
    <mergeCell ref="D8917:D8919"/>
    <mergeCell ref="H8917:H8919"/>
    <mergeCell ref="G8917:G8919"/>
    <mergeCell ref="E8917:E8919"/>
    <mergeCell ref="E8914:E8916"/>
    <mergeCell ref="Q8914:Q8916"/>
    <mergeCell ref="Q8917:Q8919"/>
    <mergeCell ref="C8788:C8790"/>
    <mergeCell ref="D8788:D8790"/>
    <mergeCell ref="F8788:F8790"/>
    <mergeCell ref="G8788:G8790"/>
    <mergeCell ref="H8788:H8790"/>
    <mergeCell ref="I8788:I8790"/>
    <mergeCell ref="E8788:E8790"/>
    <mergeCell ref="C8791:C8793"/>
    <mergeCell ref="D8791:D8793"/>
    <mergeCell ref="F8791:F8793"/>
    <mergeCell ref="H8791:H8793"/>
    <mergeCell ref="I8791:I8793"/>
    <mergeCell ref="E8791:E8793"/>
    <mergeCell ref="Q8788:Q8790"/>
    <mergeCell ref="Q8791:Q8793"/>
    <mergeCell ref="G8791:G8793"/>
    <mergeCell ref="C8971:C8973"/>
    <mergeCell ref="D8971:D8973"/>
    <mergeCell ref="F8971:F8973"/>
    <mergeCell ref="I8971:I8973"/>
    <mergeCell ref="E8971:E8973"/>
    <mergeCell ref="G8971:G8973"/>
    <mergeCell ref="H8971:H8973"/>
    <mergeCell ref="Q8971:Q8973"/>
    <mergeCell ref="C8779:C8781"/>
    <mergeCell ref="C8833:C8835"/>
    <mergeCell ref="I8833:I8835"/>
    <mergeCell ref="H8833:H8835"/>
    <mergeCell ref="D8833:D8835"/>
    <mergeCell ref="F8833:F8835"/>
    <mergeCell ref="G8833:G8835"/>
    <mergeCell ref="E8833:E8835"/>
    <mergeCell ref="Q8833:Q8835"/>
    <mergeCell ref="C8974:C8976"/>
    <mergeCell ref="D8974:D8976"/>
    <mergeCell ref="F8974:F8976"/>
    <mergeCell ref="I8974:I8976"/>
    <mergeCell ref="E8974:E8976"/>
    <mergeCell ref="G8974:G8976"/>
    <mergeCell ref="H8974:H8976"/>
    <mergeCell ref="C8977:C8979"/>
    <mergeCell ref="D8977:D8979"/>
    <mergeCell ref="F8977:F8979"/>
    <mergeCell ref="I8977:I8979"/>
    <mergeCell ref="E8977:E8979"/>
    <mergeCell ref="G8977:G8979"/>
    <mergeCell ref="H8977:H8979"/>
    <mergeCell ref="C8980:C8982"/>
    <mergeCell ref="D8980:D8982"/>
    <mergeCell ref="F8980:F8982"/>
    <mergeCell ref="I8980:I8982"/>
    <mergeCell ref="E8980:E8982"/>
    <mergeCell ref="G8980:G8982"/>
    <mergeCell ref="H8980:H8982"/>
    <mergeCell ref="C8983:C8985"/>
    <mergeCell ref="D8983:D8985"/>
    <mergeCell ref="F8983:F8985"/>
    <mergeCell ref="I8983:I8985"/>
    <mergeCell ref="E8983:E8985"/>
    <mergeCell ref="G8983:G8985"/>
    <mergeCell ref="H8983:H8985"/>
    <mergeCell ref="Q8974:Q8976"/>
    <mergeCell ref="Q8977:Q8979"/>
    <mergeCell ref="Q8980:Q8982"/>
    <mergeCell ref="Q8983:Q8985"/>
    <mergeCell ref="C8710:C8712"/>
    <mergeCell ref="I8710:I8712"/>
    <mergeCell ref="E8710:E8712"/>
    <mergeCell ref="H8710:H8712"/>
    <mergeCell ref="G8710:G8712"/>
    <mergeCell ref="D8710:D8712"/>
    <mergeCell ref="F8710:F8712"/>
    <mergeCell ref="Q8710:Q8712"/>
    <mergeCell ref="F8794:F8796"/>
    <mergeCell ref="H8794:H8796"/>
    <mergeCell ref="I8794:I8796"/>
    <mergeCell ref="E8794:E8796"/>
    <mergeCell ref="G8794:G8796"/>
    <mergeCell ref="Q8794:Q8796"/>
    <mergeCell ref="C8986:C8988"/>
    <mergeCell ref="D8986:D8988"/>
    <mergeCell ref="F8986:F8988"/>
    <mergeCell ref="I8986:I8988"/>
    <mergeCell ref="E8986:E8988"/>
    <mergeCell ref="G8986:G8988"/>
    <mergeCell ref="H8986:H8988"/>
    <mergeCell ref="Q8986:Q8988"/>
    <mergeCell ref="C8836:C8838"/>
    <mergeCell ref="I8836:I8838"/>
    <mergeCell ref="H8836:H8838"/>
    <mergeCell ref="D8836:D8838"/>
    <mergeCell ref="F8836:F8838"/>
    <mergeCell ref="G8836:G8838"/>
    <mergeCell ref="E8836:E8838"/>
    <mergeCell ref="Q8836:Q8838"/>
    <mergeCell ref="C8839:C8841"/>
    <mergeCell ref="I8839:I8841"/>
    <mergeCell ref="H8839:H8841"/>
    <mergeCell ref="D8839:D8841"/>
    <mergeCell ref="F8839:F8841"/>
    <mergeCell ref="G8839:G8841"/>
    <mergeCell ref="E8839:E8841"/>
    <mergeCell ref="Q8839:Q8841"/>
    <mergeCell ref="C8713:C8715"/>
    <mergeCell ref="I8713:I8715"/>
    <mergeCell ref="E8713:E8715"/>
    <mergeCell ref="H8713:H8715"/>
    <mergeCell ref="G8713:G8715"/>
    <mergeCell ref="D8713:D8715"/>
    <mergeCell ref="F8713:F8715"/>
    <mergeCell ref="Q8713:Q8715"/>
    <mergeCell ref="C8989:C8991"/>
    <mergeCell ref="D8989:D8991"/>
    <mergeCell ref="F8989:F8991"/>
    <mergeCell ref="I8989:I8991"/>
    <mergeCell ref="E8989:E8991"/>
    <mergeCell ref="G8989:G8991"/>
    <mergeCell ref="H8989:H8991"/>
    <mergeCell ref="C8992:C8994"/>
    <mergeCell ref="F8992:F8994"/>
    <mergeCell ref="I8992:I8994"/>
    <mergeCell ref="E8992:E8994"/>
    <mergeCell ref="G8992:G8994"/>
    <mergeCell ref="C8995:C8997"/>
    <mergeCell ref="F8995:F8997"/>
    <mergeCell ref="I8995:I8997"/>
    <mergeCell ref="E8995:E8997"/>
    <mergeCell ref="D8992:D8994"/>
    <mergeCell ref="D8995:D8997"/>
    <mergeCell ref="G8995:G8997"/>
    <mergeCell ref="H8992:H8994"/>
    <mergeCell ref="Q8989:Q8991"/>
    <mergeCell ref="Q8992:Q8994"/>
    <mergeCell ref="Q8995:Q8997"/>
    <mergeCell ref="C8998:C9000"/>
    <mergeCell ref="F8998:F9000"/>
    <mergeCell ref="I8998:I9000"/>
    <mergeCell ref="E8998:E9000"/>
    <mergeCell ref="D8998:D9000"/>
    <mergeCell ref="G8998:G9000"/>
    <mergeCell ref="C9001:C9003"/>
    <mergeCell ref="F9001:F9003"/>
    <mergeCell ref="I9001:I9003"/>
    <mergeCell ref="E9001:E9003"/>
    <mergeCell ref="D9001:D9003"/>
    <mergeCell ref="G9001:G9003"/>
    <mergeCell ref="H8995:H8997"/>
    <mergeCell ref="H8998:H9000"/>
    <mergeCell ref="H9001:H9003"/>
    <mergeCell ref="Q8998:Q9000"/>
    <mergeCell ref="Q9001:Q9003"/>
    <mergeCell ref="C9004:C9006"/>
    <mergeCell ref="F9004:F9006"/>
    <mergeCell ref="I9004:I9006"/>
    <mergeCell ref="E9004:E9006"/>
    <mergeCell ref="D9004:D9006"/>
    <mergeCell ref="G9004:G9006"/>
    <mergeCell ref="H9004:H9006"/>
    <mergeCell ref="Q9004:Q9006"/>
    <mergeCell ref="C8794:C8796"/>
    <mergeCell ref="D8794:D8796"/>
    <mergeCell ref="F8920:F8922"/>
    <mergeCell ref="I8920:I8922"/>
    <mergeCell ref="C8920:C8922"/>
    <mergeCell ref="D8920:D8922"/>
    <mergeCell ref="H8920:H8922"/>
    <mergeCell ref="E8920:E8922"/>
    <mergeCell ref="G8920:G8922"/>
    <mergeCell ref="Q8920:Q8922"/>
    <mergeCell ref="C9007:C9009"/>
    <mergeCell ref="F9007:F9009"/>
    <mergeCell ref="I9007:I9009"/>
    <mergeCell ref="E9007:E9009"/>
    <mergeCell ref="D9007:D9009"/>
    <mergeCell ref="G9007:G9009"/>
    <mergeCell ref="H9007:H9009"/>
    <mergeCell ref="Q9007:Q9009"/>
    <mergeCell ref="C8842:C8844"/>
    <mergeCell ref="I8842:I8844"/>
    <mergeCell ref="H8842:H8844"/>
    <mergeCell ref="D8842:D8844"/>
    <mergeCell ref="F8842:F8844"/>
    <mergeCell ref="G8842:G8844"/>
    <mergeCell ref="E8842:E8844"/>
    <mergeCell ref="Q8842:Q8844"/>
    <mergeCell ref="H8887:H8889"/>
    <mergeCell ref="C8845:C8847"/>
    <mergeCell ref="I8845:I8847"/>
    <mergeCell ref="F8845:F8847"/>
    <mergeCell ref="Q8845:Q8847"/>
    <mergeCell ref="D8845:D8847"/>
    <mergeCell ref="E8845:E8847"/>
    <mergeCell ref="G8845:G8847"/>
    <mergeCell ref="H8845:H8847"/>
    <mergeCell ref="H8797:H8799"/>
    <mergeCell ref="I8797:I8799"/>
    <mergeCell ref="E8797:E8799"/>
    <mergeCell ref="G8797:G8799"/>
    <mergeCell ref="C8797:C8799"/>
    <mergeCell ref="D8797:D8799"/>
    <mergeCell ref="F8797:F8799"/>
    <mergeCell ref="Q8797:Q8799"/>
    <mergeCell ref="C8716:C8718"/>
    <mergeCell ref="I8716:I8718"/>
    <mergeCell ref="E8716:E8718"/>
    <mergeCell ref="H8716:H8718"/>
    <mergeCell ref="G8716:G8718"/>
    <mergeCell ref="D8716:D8718"/>
    <mergeCell ref="F8716:F8718"/>
    <mergeCell ref="Q8716:Q8718"/>
    <mergeCell ref="C8719:C8721"/>
    <mergeCell ref="I8719:I8721"/>
    <mergeCell ref="H8719:H8721"/>
    <mergeCell ref="G8719:G8721"/>
    <mergeCell ref="D8719:D8721"/>
    <mergeCell ref="E8719:E8721"/>
    <mergeCell ref="F8719:F8721"/>
    <mergeCell ref="Q8719:Q8721"/>
    <mergeCell ref="H8800:H8802"/>
    <mergeCell ref="I8800:I8802"/>
    <mergeCell ref="G8800:G8802"/>
    <mergeCell ref="C8800:C8802"/>
    <mergeCell ref="D8800:D8802"/>
    <mergeCell ref="E8800:E8802"/>
    <mergeCell ref="F8800:F8802"/>
    <mergeCell ref="Q8800:Q8802"/>
    <mergeCell ref="H8803:H8805"/>
    <mergeCell ref="I8803:I8805"/>
    <mergeCell ref="G8803:G8805"/>
    <mergeCell ref="C8803:C8805"/>
    <mergeCell ref="D8803:D8805"/>
    <mergeCell ref="E8803:E8805"/>
    <mergeCell ref="F8803:F8805"/>
    <mergeCell ref="Q8803:Q8805"/>
    <mergeCell ref="H8806:H8808"/>
    <mergeCell ref="I8806:I8808"/>
    <mergeCell ref="G8806:G8808"/>
    <mergeCell ref="C8806:C8808"/>
    <mergeCell ref="D8806:D8808"/>
    <mergeCell ref="F8806:F8808"/>
    <mergeCell ref="E8806:E8808"/>
    <mergeCell ref="Q8806:Q8808"/>
    <mergeCell ref="F8923:F8925"/>
    <mergeCell ref="I8923:I8925"/>
    <mergeCell ref="C8923:C8925"/>
    <mergeCell ref="D8923:D8925"/>
    <mergeCell ref="H8923:H8925"/>
    <mergeCell ref="G8923:G8925"/>
    <mergeCell ref="E8923:E8925"/>
    <mergeCell ref="Q8923:Q8925"/>
    <mergeCell ref="H8809:H8811"/>
    <mergeCell ref="I8809:I8811"/>
    <mergeCell ref="G8809:G8811"/>
    <mergeCell ref="C8809:C8811"/>
    <mergeCell ref="D8809:D8811"/>
    <mergeCell ref="F8809:F8811"/>
    <mergeCell ref="E8809:E8811"/>
    <mergeCell ref="Q8809:Q8811"/>
    <mergeCell ref="I8848:I8850"/>
    <mergeCell ref="F8848:F8850"/>
    <mergeCell ref="D8848:D8850"/>
    <mergeCell ref="G8848:G8850"/>
    <mergeCell ref="H8848:H8850"/>
    <mergeCell ref="C8848:C8850"/>
    <mergeCell ref="E8848:E8850"/>
    <mergeCell ref="I8851:I8853"/>
    <mergeCell ref="D8851:D8853"/>
    <mergeCell ref="G8851:G8853"/>
    <mergeCell ref="H8851:H8853"/>
    <mergeCell ref="C8851:C8853"/>
    <mergeCell ref="E8851:E8853"/>
    <mergeCell ref="Q8848:Q8850"/>
    <mergeCell ref="Q8851:Q8853"/>
    <mergeCell ref="F8851:F8853"/>
    <mergeCell ref="G8653:G8655"/>
    <mergeCell ref="H8707:H8709"/>
    <mergeCell ref="C8644:C8646"/>
    <mergeCell ref="H8644:H8646"/>
    <mergeCell ref="H8878:H8880"/>
    <mergeCell ref="B8743:B8814"/>
    <mergeCell ref="H8812:H8814"/>
    <mergeCell ref="I8812:I8814"/>
    <mergeCell ref="G8812:G8814"/>
    <mergeCell ref="C8812:C8814"/>
    <mergeCell ref="D8812:D8814"/>
    <mergeCell ref="E8812:E8814"/>
    <mergeCell ref="F8812:F8814"/>
    <mergeCell ref="Q8812:Q8814"/>
    <mergeCell ref="I8854:I8856"/>
    <mergeCell ref="D8854:D8856"/>
    <mergeCell ref="G8854:G8856"/>
    <mergeCell ref="H8854:H8856"/>
    <mergeCell ref="C8854:C8856"/>
    <mergeCell ref="F8854:F8856"/>
    <mergeCell ref="E8854:E8856"/>
    <mergeCell ref="Q8854:Q8856"/>
    <mergeCell ref="C8722:C8724"/>
    <mergeCell ref="I8722:I8724"/>
    <mergeCell ref="H8722:H8724"/>
    <mergeCell ref="G8722:G8724"/>
    <mergeCell ref="D8722:D8724"/>
    <mergeCell ref="F8722:F8724"/>
    <mergeCell ref="C8725:C8727"/>
    <mergeCell ref="I8725:I8727"/>
    <mergeCell ref="H8725:H8727"/>
    <mergeCell ref="G8725:G8727"/>
    <mergeCell ref="E8725:E8727"/>
    <mergeCell ref="F8725:F8727"/>
    <mergeCell ref="C8728:C8730"/>
    <mergeCell ref="I8728:I8730"/>
    <mergeCell ref="H8728:H8730"/>
    <mergeCell ref="G8728:G8730"/>
    <mergeCell ref="E8728:E8730"/>
    <mergeCell ref="F8728:F8730"/>
    <mergeCell ref="E8722:E8724"/>
    <mergeCell ref="Q8722:Q8724"/>
    <mergeCell ref="Q8725:Q8727"/>
    <mergeCell ref="Q8728:Q8730"/>
    <mergeCell ref="D8725:D8727"/>
    <mergeCell ref="D8728:D8730"/>
    <mergeCell ref="C8731:C8733"/>
    <mergeCell ref="I8731:I8733"/>
    <mergeCell ref="H8731:H8733"/>
    <mergeCell ref="G8731:G8733"/>
    <mergeCell ref="E8731:E8733"/>
    <mergeCell ref="F8731:F8733"/>
    <mergeCell ref="C8734:C8736"/>
    <mergeCell ref="I8734:I8736"/>
    <mergeCell ref="H8734:H8736"/>
    <mergeCell ref="G8734:G8736"/>
    <mergeCell ref="E8734:E8736"/>
    <mergeCell ref="F8734:F8736"/>
    <mergeCell ref="C8737:C8739"/>
    <mergeCell ref="I8737:I8739"/>
    <mergeCell ref="H8737:H8739"/>
    <mergeCell ref="G8737:G8739"/>
    <mergeCell ref="E8737:E8739"/>
    <mergeCell ref="F8737:F8739"/>
    <mergeCell ref="D8731:D8733"/>
    <mergeCell ref="D8734:D8736"/>
    <mergeCell ref="D8737:D8739"/>
    <mergeCell ref="Q8731:Q8733"/>
    <mergeCell ref="Q8734:Q8736"/>
    <mergeCell ref="Q8737:Q8739"/>
    <mergeCell ref="A8644:A9012"/>
    <mergeCell ref="B8932:B9012"/>
    <mergeCell ref="C9010:C9012"/>
    <mergeCell ref="F9010:F9012"/>
    <mergeCell ref="I9010:I9012"/>
    <mergeCell ref="E9010:E9012"/>
    <mergeCell ref="D9010:D9012"/>
    <mergeCell ref="G9010:G9012"/>
    <mergeCell ref="H9010:H9012"/>
    <mergeCell ref="Q9010:Q9012"/>
    <mergeCell ref="C8857:C8859"/>
    <mergeCell ref="D8857:D8859"/>
    <mergeCell ref="F8857:F8859"/>
    <mergeCell ref="G8857:G8859"/>
    <mergeCell ref="H8857:H8859"/>
    <mergeCell ref="I8857:I8859"/>
    <mergeCell ref="E8857:E8859"/>
    <mergeCell ref="Q8857:Q8859"/>
    <mergeCell ref="F8926:F8928"/>
    <mergeCell ref="I8926:I8928"/>
    <mergeCell ref="C8926:C8928"/>
    <mergeCell ref="D8926:D8928"/>
    <mergeCell ref="H8926:H8928"/>
    <mergeCell ref="G8926:G8928"/>
    <mergeCell ref="E8926:E8928"/>
    <mergeCell ref="Q8926:Q8928"/>
    <mergeCell ref="I8860:I8862"/>
    <mergeCell ref="D8860:D8862"/>
    <mergeCell ref="G8860:G8862"/>
    <mergeCell ref="H8860:H8862"/>
    <mergeCell ref="C8860:C8862"/>
    <mergeCell ref="F8860:F8862"/>
    <mergeCell ref="E8860:E8862"/>
    <mergeCell ref="Q8860:Q8862"/>
    <mergeCell ref="B8815:B8865"/>
    <mergeCell ref="F8863:F8865"/>
    <mergeCell ref="H8863:H8865"/>
    <mergeCell ref="I8863:I8865"/>
    <mergeCell ref="G8863:G8865"/>
    <mergeCell ref="C8863:C8865"/>
    <mergeCell ref="Q8863:Q8865"/>
    <mergeCell ref="D8863:D8865"/>
    <mergeCell ref="E8863:E8865"/>
    <mergeCell ref="B8866:B8931"/>
    <mergeCell ref="F8929:F8931"/>
    <mergeCell ref="I8929:I8931"/>
    <mergeCell ref="C8929:C8931"/>
    <mergeCell ref="D8929:D8931"/>
    <mergeCell ref="H8929:H8931"/>
    <mergeCell ref="G8929:G8931"/>
    <mergeCell ref="E8929:E8931"/>
    <mergeCell ref="Q8929:Q8931"/>
    <mergeCell ref="E9246:E9248"/>
    <mergeCell ref="G9246:G9248"/>
    <mergeCell ref="H9246:H9248"/>
    <mergeCell ref="B8644:B8742"/>
    <mergeCell ref="C8740:C8742"/>
    <mergeCell ref="I8740:I8742"/>
    <mergeCell ref="H8740:H8742"/>
    <mergeCell ref="G8740:G8742"/>
    <mergeCell ref="F8740:F8742"/>
    <mergeCell ref="D8740:D8742"/>
    <mergeCell ref="E8740:E8742"/>
    <mergeCell ref="Q8740:Q8742"/>
    <mergeCell ref="C8435:C8437"/>
    <mergeCell ref="D8435:D8437"/>
    <mergeCell ref="E8435:E8437"/>
    <mergeCell ref="F8435:F8437"/>
    <mergeCell ref="G8435:G8437"/>
    <mergeCell ref="H8435:H8437"/>
    <mergeCell ref="I8435:I8437"/>
    <mergeCell ref="Q8435:Q8437"/>
    <mergeCell ref="Q8363:Q8365"/>
    <mergeCell ref="Q8255:Q8257"/>
    <mergeCell ref="D8561:D8563"/>
    <mergeCell ref="E8561:E8563"/>
    <mergeCell ref="F8561:F8563"/>
    <mergeCell ref="G8561:G8563"/>
    <mergeCell ref="H8561:H8563"/>
    <mergeCell ref="I8561:I8563"/>
    <mergeCell ref="Q8561:Q8563"/>
    <mergeCell ref="Q8258:Q8260"/>
    <mergeCell ref="Q8261:Q8263"/>
    <mergeCell ref="Q8264:Q8266"/>
    <mergeCell ref="D8366:D8368"/>
    <mergeCell ref="E8366:E8368"/>
    <mergeCell ref="F8366:F8368"/>
    <mergeCell ref="G8366:G8368"/>
    <mergeCell ref="H8366:H8368"/>
    <mergeCell ref="I8366:I8368"/>
    <mergeCell ref="Q8366:Q8368"/>
    <mergeCell ref="D8369:D8371"/>
    <mergeCell ref="E8369:E8371"/>
    <mergeCell ref="F8369:F8371"/>
    <mergeCell ref="G8369:G8371"/>
    <mergeCell ref="H8369:H8371"/>
    <mergeCell ref="I8369:I8371"/>
    <mergeCell ref="Q8369:Q8371"/>
    <mergeCell ref="C8366:C8368"/>
    <mergeCell ref="C8369:C8371"/>
    <mergeCell ref="D8363:D8365"/>
    <mergeCell ref="E8363:E8365"/>
    <mergeCell ref="F8363:F8365"/>
    <mergeCell ref="G8363:G8365"/>
    <mergeCell ref="H8363:H8365"/>
    <mergeCell ref="I8363:I8365"/>
    <mergeCell ref="C8363:C8365"/>
    <mergeCell ref="D8255:D8257"/>
    <mergeCell ref="E8255:E8257"/>
    <mergeCell ref="F8255:F8257"/>
    <mergeCell ref="G8255:G8257"/>
    <mergeCell ref="I8255:I8257"/>
    <mergeCell ref="C8258:C8260"/>
    <mergeCell ref="D8258:D8260"/>
    <mergeCell ref="E8258:E8260"/>
    <mergeCell ref="G8258:G8260"/>
    <mergeCell ref="I8258:I8260"/>
    <mergeCell ref="F8258:F8260"/>
    <mergeCell ref="C8261:C8263"/>
    <mergeCell ref="D8261:D8263"/>
    <mergeCell ref="E8261:E8263"/>
    <mergeCell ref="I8261:I8263"/>
    <mergeCell ref="F8261:F8263"/>
    <mergeCell ref="H8261:H8263"/>
    <mergeCell ref="C8264:C8266"/>
    <mergeCell ref="D8264:D8266"/>
    <mergeCell ref="E8264:E8266"/>
    <mergeCell ref="I8264:I8266"/>
    <mergeCell ref="F8264:F8266"/>
    <mergeCell ref="G8261:G8263"/>
    <mergeCell ref="H8264:H8266"/>
    <mergeCell ref="C8267:C8269"/>
    <mergeCell ref="D8267:D8269"/>
    <mergeCell ref="E8267:E8269"/>
    <mergeCell ref="F8267:F8269"/>
    <mergeCell ref="G8267:G8269"/>
    <mergeCell ref="H8267:H8269"/>
    <mergeCell ref="I8267:I8269"/>
    <mergeCell ref="C8270:C8272"/>
    <mergeCell ref="D8270:D8272"/>
    <mergeCell ref="E8270:E8272"/>
    <mergeCell ref="F8270:F8272"/>
    <mergeCell ref="G8270:G8272"/>
    <mergeCell ref="H8270:H8272"/>
    <mergeCell ref="I8270:I8272"/>
    <mergeCell ref="C8273:C8275"/>
    <mergeCell ref="E8273:E8275"/>
    <mergeCell ref="I8273:I8275"/>
    <mergeCell ref="F8273:F8275"/>
    <mergeCell ref="G8273:G8275"/>
    <mergeCell ref="H8273:H8275"/>
    <mergeCell ref="D8273:D8275"/>
    <mergeCell ref="C8276:C8278"/>
    <mergeCell ref="E8276:E8278"/>
    <mergeCell ref="F8276:F8278"/>
    <mergeCell ref="I8276:I8278"/>
    <mergeCell ref="D8276:D8278"/>
    <mergeCell ref="C8564:C8566"/>
    <mergeCell ref="D8564:D8566"/>
    <mergeCell ref="F8564:F8566"/>
    <mergeCell ref="I8564:I8566"/>
    <mergeCell ref="G8564:G8566"/>
    <mergeCell ref="H8564:H8566"/>
    <mergeCell ref="E8564:E8566"/>
    <mergeCell ref="Q8564:Q8566"/>
    <mergeCell ref="I8279:I8281"/>
    <mergeCell ref="C8279:C8281"/>
    <mergeCell ref="D8279:D8281"/>
    <mergeCell ref="E8279:E8281"/>
    <mergeCell ref="F8279:F8281"/>
    <mergeCell ref="I8282:I8284"/>
    <mergeCell ref="C8282:C8284"/>
    <mergeCell ref="D8282:D8284"/>
    <mergeCell ref="E8282:E8284"/>
    <mergeCell ref="F8282:F8284"/>
    <mergeCell ref="G8276:G8278"/>
    <mergeCell ref="H8276:H8278"/>
    <mergeCell ref="H8279:H8281"/>
    <mergeCell ref="H8282:H8284"/>
    <mergeCell ref="G8279:G8281"/>
    <mergeCell ref="C8285:C8287"/>
    <mergeCell ref="D8285:D8287"/>
    <mergeCell ref="E8285:E8287"/>
    <mergeCell ref="F8285:F8287"/>
    <mergeCell ref="G8285:G8287"/>
    <mergeCell ref="H8285:H8287"/>
    <mergeCell ref="I8285:I8287"/>
    <mergeCell ref="C8288:C8290"/>
    <mergeCell ref="E8288:E8290"/>
    <mergeCell ref="F8288:F8290"/>
    <mergeCell ref="H8288:H8290"/>
    <mergeCell ref="I8288:I8290"/>
    <mergeCell ref="D8288:D8290"/>
    <mergeCell ref="G8288:G8290"/>
    <mergeCell ref="C8291:C8293"/>
    <mergeCell ref="E8291:E8293"/>
    <mergeCell ref="F8291:F8293"/>
    <mergeCell ref="H8291:H8293"/>
    <mergeCell ref="I8291:I8293"/>
    <mergeCell ref="D8291:D8293"/>
    <mergeCell ref="D8495:D8497"/>
    <mergeCell ref="F8495:F8497"/>
    <mergeCell ref="H8495:H8497"/>
    <mergeCell ref="I8495:I8497"/>
    <mergeCell ref="G8495:G8497"/>
    <mergeCell ref="C8495:C8497"/>
    <mergeCell ref="E8495:E8497"/>
    <mergeCell ref="Q8495:Q8497"/>
    <mergeCell ref="D8498:D8500"/>
    <mergeCell ref="F8498:F8500"/>
    <mergeCell ref="H8498:H8500"/>
    <mergeCell ref="I8498:I8500"/>
    <mergeCell ref="G8498:G8500"/>
    <mergeCell ref="C8498:C8500"/>
    <mergeCell ref="E8498:E8500"/>
    <mergeCell ref="Q8498:Q8500"/>
    <mergeCell ref="D8441:D8443"/>
    <mergeCell ref="G8441:G8443"/>
    <mergeCell ref="H8441:H8443"/>
    <mergeCell ref="I8441:I8443"/>
    <mergeCell ref="C8441:C8443"/>
    <mergeCell ref="Q8441:Q8443"/>
    <mergeCell ref="F8441:F8443"/>
    <mergeCell ref="C8567:C8569"/>
    <mergeCell ref="D8567:D8569"/>
    <mergeCell ref="E8567:E8569"/>
    <mergeCell ref="F8567:F8569"/>
    <mergeCell ref="I8567:I8569"/>
    <mergeCell ref="G8567:G8569"/>
    <mergeCell ref="H8567:H8569"/>
    <mergeCell ref="C8570:C8572"/>
    <mergeCell ref="D8570:D8572"/>
    <mergeCell ref="E8570:E8572"/>
    <mergeCell ref="F8570:F8572"/>
    <mergeCell ref="I8570:I8572"/>
    <mergeCell ref="G8570:G8572"/>
    <mergeCell ref="H8570:H8572"/>
    <mergeCell ref="Q8567:Q8569"/>
    <mergeCell ref="Q8570:Q8572"/>
    <mergeCell ref="C8294:C8296"/>
    <mergeCell ref="E8294:E8296"/>
    <mergeCell ref="F8294:F8296"/>
    <mergeCell ref="H8294:H8296"/>
    <mergeCell ref="I8294:I8296"/>
    <mergeCell ref="D8294:D8296"/>
    <mergeCell ref="G8294:G8296"/>
    <mergeCell ref="C8297:C8299"/>
    <mergeCell ref="D8297:D8299"/>
    <mergeCell ref="E8297:E8299"/>
    <mergeCell ref="F8297:F8299"/>
    <mergeCell ref="G8297:G8299"/>
    <mergeCell ref="I8297:I8299"/>
    <mergeCell ref="H8297:H8299"/>
    <mergeCell ref="D8501:D8503"/>
    <mergeCell ref="F8501:F8503"/>
    <mergeCell ref="H8501:H8503"/>
    <mergeCell ref="I8501:I8503"/>
    <mergeCell ref="G8501:G8503"/>
    <mergeCell ref="E8501:E8503"/>
    <mergeCell ref="Q8501:Q8503"/>
    <mergeCell ref="D8573:D8575"/>
    <mergeCell ref="E8573:E8575"/>
    <mergeCell ref="F8573:F8575"/>
    <mergeCell ref="G8573:G8575"/>
    <mergeCell ref="H8573:H8575"/>
    <mergeCell ref="I8573:I8575"/>
    <mergeCell ref="Q8573:Q8575"/>
    <mergeCell ref="D8444:D8446"/>
    <mergeCell ref="E8444:E8446"/>
    <mergeCell ref="F8444:F8446"/>
    <mergeCell ref="G8444:G8446"/>
    <mergeCell ref="H8444:H8446"/>
    <mergeCell ref="I8444:I8446"/>
    <mergeCell ref="C8444:C8446"/>
    <mergeCell ref="Q8444:Q8446"/>
    <mergeCell ref="C8300:C8302"/>
    <mergeCell ref="D8300:D8302"/>
    <mergeCell ref="E8300:E8302"/>
    <mergeCell ref="F8300:F8302"/>
    <mergeCell ref="G8300:G8302"/>
    <mergeCell ref="I8300:I8302"/>
    <mergeCell ref="H8300:H8302"/>
    <mergeCell ref="E8441:E8443"/>
    <mergeCell ref="C8576:C8578"/>
    <mergeCell ref="D8576:D8578"/>
    <mergeCell ref="E8576:E8578"/>
    <mergeCell ref="F8576:F8578"/>
    <mergeCell ref="G8576:G8578"/>
    <mergeCell ref="H8576:H8578"/>
    <mergeCell ref="I8576:I8578"/>
    <mergeCell ref="Q8576:Q8578"/>
    <mergeCell ref="D8372:D8374"/>
    <mergeCell ref="E8372:E8374"/>
    <mergeCell ref="F8372:F8374"/>
    <mergeCell ref="G8372:G8374"/>
    <mergeCell ref="H8372:H8374"/>
    <mergeCell ref="I8372:I8374"/>
    <mergeCell ref="C8372:C8374"/>
    <mergeCell ref="Q8372:Q8374"/>
    <mergeCell ref="C8573:C8575"/>
    <mergeCell ref="D8375:D8377"/>
    <mergeCell ref="E8375:E8377"/>
    <mergeCell ref="F8375:F8377"/>
    <mergeCell ref="G8375:G8377"/>
    <mergeCell ref="H8375:H8377"/>
    <mergeCell ref="I8375:I8377"/>
    <mergeCell ref="C8375:C8377"/>
    <mergeCell ref="Q8375:Q8377"/>
    <mergeCell ref="D8378:D8380"/>
    <mergeCell ref="E8378:E8380"/>
    <mergeCell ref="F8378:F8380"/>
    <mergeCell ref="H8378:H8380"/>
    <mergeCell ref="I8378:I8380"/>
    <mergeCell ref="C8378:C8380"/>
    <mergeCell ref="Q8378:Q8380"/>
    <mergeCell ref="C8303:C8305"/>
    <mergeCell ref="D8303:D8305"/>
    <mergeCell ref="E8303:E8305"/>
    <mergeCell ref="F8303:F8305"/>
    <mergeCell ref="I8303:I8305"/>
    <mergeCell ref="G8303:G8305"/>
    <mergeCell ref="H8303:H8305"/>
    <mergeCell ref="D8381:D8383"/>
    <mergeCell ref="E8381:E8383"/>
    <mergeCell ref="F8381:F8383"/>
    <mergeCell ref="G8381:G8383"/>
    <mergeCell ref="H8381:H8383"/>
    <mergeCell ref="I8381:I8383"/>
    <mergeCell ref="C8381:C8383"/>
    <mergeCell ref="E8384:E8386"/>
    <mergeCell ref="F8384:F8386"/>
    <mergeCell ref="G8384:G8386"/>
    <mergeCell ref="H8384:H8386"/>
    <mergeCell ref="I8384:I8386"/>
    <mergeCell ref="C8384:C8386"/>
    <mergeCell ref="Q8381:Q8383"/>
    <mergeCell ref="D8384:D8386"/>
    <mergeCell ref="Q8384:Q8386"/>
    <mergeCell ref="C8306:C8308"/>
    <mergeCell ref="E8306:E8308"/>
    <mergeCell ref="F8306:F8308"/>
    <mergeCell ref="H8306:H8308"/>
    <mergeCell ref="I8306:I8308"/>
    <mergeCell ref="D8306:D8308"/>
    <mergeCell ref="G8306:G8308"/>
    <mergeCell ref="C8561:C8563"/>
    <mergeCell ref="C8504:C8506"/>
    <mergeCell ref="H8504:H8506"/>
    <mergeCell ref="I8504:I8506"/>
    <mergeCell ref="G8504:G8506"/>
    <mergeCell ref="E8504:E8506"/>
    <mergeCell ref="D8504:D8506"/>
    <mergeCell ref="F8504:F8506"/>
    <mergeCell ref="Q8504:Q8506"/>
    <mergeCell ref="C8501:C8503"/>
    <mergeCell ref="C8507:C8509"/>
    <mergeCell ref="I8507:I8509"/>
    <mergeCell ref="G8507:G8509"/>
    <mergeCell ref="E8507:E8509"/>
    <mergeCell ref="D8507:D8509"/>
    <mergeCell ref="F8507:F8509"/>
    <mergeCell ref="Q8507:Q8509"/>
    <mergeCell ref="C8309:C8311"/>
    <mergeCell ref="D8309:D8311"/>
    <mergeCell ref="E8309:E8311"/>
    <mergeCell ref="F8309:F8311"/>
    <mergeCell ref="G8309:G8311"/>
    <mergeCell ref="H8309:H8311"/>
    <mergeCell ref="I8309:I8311"/>
    <mergeCell ref="G8378:G8380"/>
    <mergeCell ref="E8387:E8389"/>
    <mergeCell ref="F8387:F8389"/>
    <mergeCell ref="G8387:G8389"/>
    <mergeCell ref="I8387:I8389"/>
    <mergeCell ref="C8387:C8389"/>
    <mergeCell ref="D8387:D8389"/>
    <mergeCell ref="H8387:H8389"/>
    <mergeCell ref="Q8387:Q8389"/>
    <mergeCell ref="C8579:C8581"/>
    <mergeCell ref="D8579:D8581"/>
    <mergeCell ref="E8579:E8581"/>
    <mergeCell ref="F8579:F8581"/>
    <mergeCell ref="G8579:G8581"/>
    <mergeCell ref="H8579:H8581"/>
    <mergeCell ref="I8579:I8581"/>
    <mergeCell ref="C8582:C8584"/>
    <mergeCell ref="D8582:D8584"/>
    <mergeCell ref="E8582:E8584"/>
    <mergeCell ref="F8582:F8584"/>
    <mergeCell ref="G8582:G8584"/>
    <mergeCell ref="I8582:I8584"/>
    <mergeCell ref="Q8579:Q8581"/>
    <mergeCell ref="Q8582:Q8584"/>
    <mergeCell ref="C8438:C8440"/>
    <mergeCell ref="D8438:D8440"/>
    <mergeCell ref="E8438:E8440"/>
    <mergeCell ref="F8438:F8440"/>
    <mergeCell ref="G8438:G8440"/>
    <mergeCell ref="H8438:H8440"/>
    <mergeCell ref="I8438:I8440"/>
    <mergeCell ref="D8510:D8512"/>
    <mergeCell ref="F8510:F8512"/>
    <mergeCell ref="H8510:H8512"/>
    <mergeCell ref="I8510:I8512"/>
    <mergeCell ref="G8510:G8512"/>
    <mergeCell ref="C8510:C8512"/>
    <mergeCell ref="E8510:E8512"/>
    <mergeCell ref="Q8510:Q8512"/>
    <mergeCell ref="C8585:C8587"/>
    <mergeCell ref="D8585:D8587"/>
    <mergeCell ref="E8585:E8587"/>
    <mergeCell ref="F8585:F8587"/>
    <mergeCell ref="G8585:G8587"/>
    <mergeCell ref="H8585:H8587"/>
    <mergeCell ref="I8585:I8587"/>
    <mergeCell ref="Q8585:Q8587"/>
    <mergeCell ref="G8282:G8284"/>
    <mergeCell ref="H8582:H8584"/>
    <mergeCell ref="Q8270:Q8272"/>
    <mergeCell ref="Q8267:Q8269"/>
    <mergeCell ref="Q8276:Q8278"/>
    <mergeCell ref="Q8279:Q8281"/>
    <mergeCell ref="Q8285:Q8287"/>
    <mergeCell ref="Q8288:Q8290"/>
    <mergeCell ref="Q8291:Q8293"/>
    <mergeCell ref="Q8294:Q8296"/>
    <mergeCell ref="Q8297:Q8299"/>
    <mergeCell ref="Q8300:Q8302"/>
    <mergeCell ref="Q8303:Q8305"/>
    <mergeCell ref="Q8306:Q8308"/>
    <mergeCell ref="Q8309:Q8311"/>
    <mergeCell ref="D8513:D8515"/>
    <mergeCell ref="H8513:H8515"/>
    <mergeCell ref="I8513:I8515"/>
    <mergeCell ref="G8513:G8515"/>
    <mergeCell ref="C8513:C8515"/>
    <mergeCell ref="E8513:E8515"/>
    <mergeCell ref="F8513:F8515"/>
    <mergeCell ref="Q8513:Q8515"/>
    <mergeCell ref="C8588:C8590"/>
    <mergeCell ref="D8588:D8590"/>
    <mergeCell ref="F8588:F8590"/>
    <mergeCell ref="I8588:I8590"/>
    <mergeCell ref="G8588:G8590"/>
    <mergeCell ref="H8588:H8590"/>
    <mergeCell ref="E8588:E8590"/>
    <mergeCell ref="Q8588:Q8590"/>
    <mergeCell ref="G8291:G8293"/>
    <mergeCell ref="D8516:D8518"/>
    <mergeCell ref="E8516:E8518"/>
    <mergeCell ref="F8516:F8518"/>
    <mergeCell ref="I8516:I8518"/>
    <mergeCell ref="C8516:C8518"/>
    <mergeCell ref="Q8516:Q8518"/>
    <mergeCell ref="C8591:C8593"/>
    <mergeCell ref="D8591:D8593"/>
    <mergeCell ref="F8591:F8593"/>
    <mergeCell ref="I8591:I8593"/>
    <mergeCell ref="G8591:G8593"/>
    <mergeCell ref="H8591:H8593"/>
    <mergeCell ref="E8591:E8593"/>
    <mergeCell ref="Q8591:Q8593"/>
    <mergeCell ref="D8519:D8521"/>
    <mergeCell ref="E8519:E8521"/>
    <mergeCell ref="F8519:F8521"/>
    <mergeCell ref="I8519:I8521"/>
    <mergeCell ref="G8519:G8521"/>
    <mergeCell ref="C8519:C8521"/>
    <mergeCell ref="D8522:D8524"/>
    <mergeCell ref="F8522:F8524"/>
    <mergeCell ref="H8522:H8524"/>
    <mergeCell ref="I8522:I8524"/>
    <mergeCell ref="C8522:C8524"/>
    <mergeCell ref="E8522:E8524"/>
    <mergeCell ref="G8522:G8524"/>
    <mergeCell ref="Q8519:Q8521"/>
    <mergeCell ref="Q8522:Q8524"/>
    <mergeCell ref="C8312:C8314"/>
    <mergeCell ref="F8312:F8314"/>
    <mergeCell ref="I8312:I8314"/>
    <mergeCell ref="D8312:D8314"/>
    <mergeCell ref="H8312:H8314"/>
    <mergeCell ref="G8312:G8314"/>
    <mergeCell ref="E8312:E8314"/>
    <mergeCell ref="Q8312:Q8314"/>
    <mergeCell ref="D8525:D8527"/>
    <mergeCell ref="F8525:F8527"/>
    <mergeCell ref="H8525:H8527"/>
    <mergeCell ref="I8525:I8527"/>
    <mergeCell ref="C8525:C8527"/>
    <mergeCell ref="G8525:G8527"/>
    <mergeCell ref="E8525:E8527"/>
    <mergeCell ref="Q8525:Q8527"/>
    <mergeCell ref="D8528:D8530"/>
    <mergeCell ref="F8528:F8530"/>
    <mergeCell ref="H8528:H8530"/>
    <mergeCell ref="I8528:I8530"/>
    <mergeCell ref="C8528:C8530"/>
    <mergeCell ref="G8528:G8530"/>
    <mergeCell ref="E8528:E8530"/>
    <mergeCell ref="D8531:D8533"/>
    <mergeCell ref="F8531:F8533"/>
    <mergeCell ref="C8531:C8533"/>
    <mergeCell ref="E8531:E8533"/>
    <mergeCell ref="D8534:D8536"/>
    <mergeCell ref="F8534:F8536"/>
    <mergeCell ref="C8534:C8536"/>
    <mergeCell ref="E8534:E8536"/>
    <mergeCell ref="D8537:D8539"/>
    <mergeCell ref="F8537:F8539"/>
    <mergeCell ref="H8537:H8539"/>
    <mergeCell ref="I8537:I8539"/>
    <mergeCell ref="C8537:C8539"/>
    <mergeCell ref="G8537:G8539"/>
    <mergeCell ref="E8537:E8539"/>
    <mergeCell ref="Q8528:Q8530"/>
    <mergeCell ref="Q8531:Q8533"/>
    <mergeCell ref="Q8534:Q8536"/>
    <mergeCell ref="Q8537:Q8539"/>
    <mergeCell ref="H8531:H8533"/>
    <mergeCell ref="I8531:I8533"/>
    <mergeCell ref="G8531:G8533"/>
    <mergeCell ref="I8534:I8536"/>
    <mergeCell ref="G8534:G8536"/>
    <mergeCell ref="G8516:G8518"/>
    <mergeCell ref="D8390:D8392"/>
    <mergeCell ref="E8390:E8392"/>
    <mergeCell ref="F8390:F8392"/>
    <mergeCell ref="G8390:G8392"/>
    <mergeCell ref="H8390:H8392"/>
    <mergeCell ref="I8390:I8392"/>
    <mergeCell ref="C8390:C8392"/>
    <mergeCell ref="Q8390:Q8392"/>
    <mergeCell ref="C8447:C8449"/>
    <mergeCell ref="D8447:D8449"/>
    <mergeCell ref="F8447:F8449"/>
    <mergeCell ref="G8447:G8449"/>
    <mergeCell ref="H8447:H8449"/>
    <mergeCell ref="I8447:I8449"/>
    <mergeCell ref="E8447:E8449"/>
    <mergeCell ref="Q8447:Q8449"/>
    <mergeCell ref="E8393:E8395"/>
    <mergeCell ref="F8393:F8395"/>
    <mergeCell ref="G8393:G8395"/>
    <mergeCell ref="H8393:H8395"/>
    <mergeCell ref="I8393:I8395"/>
    <mergeCell ref="C8393:C8395"/>
    <mergeCell ref="D8393:D8395"/>
    <mergeCell ref="F8396:F8398"/>
    <mergeCell ref="G8396:G8398"/>
    <mergeCell ref="H8396:H8398"/>
    <mergeCell ref="I8396:I8398"/>
    <mergeCell ref="C8396:C8398"/>
    <mergeCell ref="D8396:D8398"/>
    <mergeCell ref="Q8393:Q8395"/>
    <mergeCell ref="E8396:E8398"/>
    <mergeCell ref="Q8396:Q8398"/>
    <mergeCell ref="Q8438:Q8440"/>
    <mergeCell ref="C8594:C8596"/>
    <mergeCell ref="D8594:D8596"/>
    <mergeCell ref="F8594:F8596"/>
    <mergeCell ref="I8594:I8596"/>
    <mergeCell ref="G8594:G8596"/>
    <mergeCell ref="H8594:H8596"/>
    <mergeCell ref="E8594:E8596"/>
    <mergeCell ref="Q8594:Q8596"/>
    <mergeCell ref="D8399:D8401"/>
    <mergeCell ref="E8399:E8401"/>
    <mergeCell ref="F8399:F8401"/>
    <mergeCell ref="G8399:G8401"/>
    <mergeCell ref="H8399:H8401"/>
    <mergeCell ref="I8399:I8401"/>
    <mergeCell ref="Q8399:Q8401"/>
    <mergeCell ref="H8534:H8536"/>
    <mergeCell ref="H8519:H8521"/>
    <mergeCell ref="C8315:C8317"/>
    <mergeCell ref="I8315:I8317"/>
    <mergeCell ref="F8315:F8317"/>
    <mergeCell ref="H8315:H8317"/>
    <mergeCell ref="G8315:G8317"/>
    <mergeCell ref="D8315:D8317"/>
    <mergeCell ref="E8315:E8317"/>
    <mergeCell ref="Q8315:Q8317"/>
    <mergeCell ref="F8540:F8542"/>
    <mergeCell ref="I8540:I8542"/>
    <mergeCell ref="C8540:C8542"/>
    <mergeCell ref="D8540:D8542"/>
    <mergeCell ref="H8540:H8542"/>
    <mergeCell ref="G8540:G8542"/>
    <mergeCell ref="E8540:E8542"/>
    <mergeCell ref="Q8540:Q8542"/>
    <mergeCell ref="C8402:C8404"/>
    <mergeCell ref="D8402:D8404"/>
    <mergeCell ref="E8402:E8404"/>
    <mergeCell ref="F8402:F8404"/>
    <mergeCell ref="G8402:G8404"/>
    <mergeCell ref="H8402:H8404"/>
    <mergeCell ref="I8402:I8404"/>
    <mergeCell ref="Q8402:Q8404"/>
    <mergeCell ref="C8405:C8407"/>
    <mergeCell ref="D8405:D8407"/>
    <mergeCell ref="E8405:E8407"/>
    <mergeCell ref="F8405:F8407"/>
    <mergeCell ref="G8405:G8407"/>
    <mergeCell ref="H8405:H8407"/>
    <mergeCell ref="I8405:I8407"/>
    <mergeCell ref="Q8405:Q8407"/>
    <mergeCell ref="C8597:C8599"/>
    <mergeCell ref="D8597:D8599"/>
    <mergeCell ref="F8597:F8599"/>
    <mergeCell ref="I8597:I8599"/>
    <mergeCell ref="E8597:E8599"/>
    <mergeCell ref="Q8597:Q8599"/>
    <mergeCell ref="G8597:G8599"/>
    <mergeCell ref="H8597:H8599"/>
    <mergeCell ref="C8318:C8320"/>
    <mergeCell ref="I8318:I8320"/>
    <mergeCell ref="E8318:E8320"/>
    <mergeCell ref="F8318:F8320"/>
    <mergeCell ref="G8318:G8320"/>
    <mergeCell ref="D8318:D8320"/>
    <mergeCell ref="Q8318:Q8320"/>
    <mergeCell ref="C8450:C8452"/>
    <mergeCell ref="I8450:I8452"/>
    <mergeCell ref="H8450:H8452"/>
    <mergeCell ref="D8450:D8452"/>
    <mergeCell ref="F8450:F8452"/>
    <mergeCell ref="G8450:G8452"/>
    <mergeCell ref="E8450:E8452"/>
    <mergeCell ref="Q8450:Q8452"/>
    <mergeCell ref="F8543:F8545"/>
    <mergeCell ref="I8543:I8545"/>
    <mergeCell ref="C8543:C8545"/>
    <mergeCell ref="D8543:D8545"/>
    <mergeCell ref="H8543:H8545"/>
    <mergeCell ref="G8543:G8545"/>
    <mergeCell ref="F8546:F8548"/>
    <mergeCell ref="I8546:I8548"/>
    <mergeCell ref="C8546:C8548"/>
    <mergeCell ref="D8546:D8548"/>
    <mergeCell ref="H8546:H8548"/>
    <mergeCell ref="G8546:G8548"/>
    <mergeCell ref="E8546:E8548"/>
    <mergeCell ref="E8543:E8545"/>
    <mergeCell ref="Q8543:Q8545"/>
    <mergeCell ref="Q8546:Q8548"/>
    <mergeCell ref="C8408:C8410"/>
    <mergeCell ref="D8408:D8410"/>
    <mergeCell ref="F8408:F8410"/>
    <mergeCell ref="G8408:G8410"/>
    <mergeCell ref="H8408:H8410"/>
    <mergeCell ref="I8408:I8410"/>
    <mergeCell ref="E8408:E8410"/>
    <mergeCell ref="C8411:C8413"/>
    <mergeCell ref="D8411:D8413"/>
    <mergeCell ref="F8411:F8413"/>
    <mergeCell ref="H8411:H8413"/>
    <mergeCell ref="I8411:I8413"/>
    <mergeCell ref="E8411:E8413"/>
    <mergeCell ref="Q8408:Q8410"/>
    <mergeCell ref="Q8411:Q8413"/>
    <mergeCell ref="G8411:G8413"/>
    <mergeCell ref="C8600:C8602"/>
    <mergeCell ref="D8600:D8602"/>
    <mergeCell ref="F8600:F8602"/>
    <mergeCell ref="I8600:I8602"/>
    <mergeCell ref="E8600:E8602"/>
    <mergeCell ref="G8600:G8602"/>
    <mergeCell ref="H8600:H8602"/>
    <mergeCell ref="Q8600:Q8602"/>
    <mergeCell ref="C8399:C8401"/>
    <mergeCell ref="C8453:C8455"/>
    <mergeCell ref="I8453:I8455"/>
    <mergeCell ref="H8453:H8455"/>
    <mergeCell ref="D8453:D8455"/>
    <mergeCell ref="F8453:F8455"/>
    <mergeCell ref="G8453:G8455"/>
    <mergeCell ref="E8453:E8455"/>
    <mergeCell ref="Q8453:Q8455"/>
    <mergeCell ref="C8603:C8605"/>
    <mergeCell ref="D8603:D8605"/>
    <mergeCell ref="F8603:F8605"/>
    <mergeCell ref="I8603:I8605"/>
    <mergeCell ref="E8603:E8605"/>
    <mergeCell ref="G8603:G8605"/>
    <mergeCell ref="H8603:H8605"/>
    <mergeCell ref="C8606:C8608"/>
    <mergeCell ref="D8606:D8608"/>
    <mergeCell ref="F8606:F8608"/>
    <mergeCell ref="I8606:I8608"/>
    <mergeCell ref="E8606:E8608"/>
    <mergeCell ref="G8606:G8608"/>
    <mergeCell ref="H8606:H8608"/>
    <mergeCell ref="C8609:C8611"/>
    <mergeCell ref="D8609:D8611"/>
    <mergeCell ref="F8609:F8611"/>
    <mergeCell ref="I8609:I8611"/>
    <mergeCell ref="E8609:E8611"/>
    <mergeCell ref="G8609:G8611"/>
    <mergeCell ref="H8609:H8611"/>
    <mergeCell ref="C8612:C8614"/>
    <mergeCell ref="D8612:D8614"/>
    <mergeCell ref="F8612:F8614"/>
    <mergeCell ref="I8612:I8614"/>
    <mergeCell ref="E8612:E8614"/>
    <mergeCell ref="G8612:G8614"/>
    <mergeCell ref="H8612:H8614"/>
    <mergeCell ref="Q8603:Q8605"/>
    <mergeCell ref="Q8606:Q8608"/>
    <mergeCell ref="Q8609:Q8611"/>
    <mergeCell ref="Q8612:Q8614"/>
    <mergeCell ref="C8321:C8323"/>
    <mergeCell ref="I8321:I8323"/>
    <mergeCell ref="E8321:E8323"/>
    <mergeCell ref="H8321:H8323"/>
    <mergeCell ref="G8321:G8323"/>
    <mergeCell ref="D8321:D8323"/>
    <mergeCell ref="F8321:F8323"/>
    <mergeCell ref="Q8321:Q8323"/>
    <mergeCell ref="F8414:F8416"/>
    <mergeCell ref="H8414:H8416"/>
    <mergeCell ref="I8414:I8416"/>
    <mergeCell ref="E8414:E8416"/>
    <mergeCell ref="G8414:G8416"/>
    <mergeCell ref="Q8414:Q8416"/>
    <mergeCell ref="C8615:C8617"/>
    <mergeCell ref="D8615:D8617"/>
    <mergeCell ref="F8615:F8617"/>
    <mergeCell ref="I8615:I8617"/>
    <mergeCell ref="E8615:E8617"/>
    <mergeCell ref="G8615:G8617"/>
    <mergeCell ref="H8615:H8617"/>
    <mergeCell ref="Q8615:Q8617"/>
    <mergeCell ref="C8456:C8458"/>
    <mergeCell ref="I8456:I8458"/>
    <mergeCell ref="H8456:H8458"/>
    <mergeCell ref="D8456:D8458"/>
    <mergeCell ref="F8456:F8458"/>
    <mergeCell ref="G8456:G8458"/>
    <mergeCell ref="E8456:E8458"/>
    <mergeCell ref="Q8456:Q8458"/>
    <mergeCell ref="C8459:C8461"/>
    <mergeCell ref="I8459:I8461"/>
    <mergeCell ref="H8459:H8461"/>
    <mergeCell ref="D8459:D8461"/>
    <mergeCell ref="F8459:F8461"/>
    <mergeCell ref="G8459:G8461"/>
    <mergeCell ref="E8459:E8461"/>
    <mergeCell ref="Q8459:Q8461"/>
    <mergeCell ref="C8324:C8326"/>
    <mergeCell ref="I8324:I8326"/>
    <mergeCell ref="E8324:E8326"/>
    <mergeCell ref="H8324:H8326"/>
    <mergeCell ref="G8324:G8326"/>
    <mergeCell ref="D8324:D8326"/>
    <mergeCell ref="F8324:F8326"/>
    <mergeCell ref="Q8324:Q8326"/>
    <mergeCell ref="C8618:C8620"/>
    <mergeCell ref="D8618:D8620"/>
    <mergeCell ref="F8618:F8620"/>
    <mergeCell ref="I8618:I8620"/>
    <mergeCell ref="E8618:E8620"/>
    <mergeCell ref="G8618:G8620"/>
    <mergeCell ref="H8618:H8620"/>
    <mergeCell ref="C8621:C8623"/>
    <mergeCell ref="F8621:F8623"/>
    <mergeCell ref="I8621:I8623"/>
    <mergeCell ref="E8621:E8623"/>
    <mergeCell ref="G8621:G8623"/>
    <mergeCell ref="C8624:C8626"/>
    <mergeCell ref="F8624:F8626"/>
    <mergeCell ref="I8624:I8626"/>
    <mergeCell ref="E8624:E8626"/>
    <mergeCell ref="D8621:D8623"/>
    <mergeCell ref="D8624:D8626"/>
    <mergeCell ref="G8624:G8626"/>
    <mergeCell ref="H8621:H8623"/>
    <mergeCell ref="Q8618:Q8620"/>
    <mergeCell ref="Q8621:Q8623"/>
    <mergeCell ref="Q8624:Q8626"/>
    <mergeCell ref="C8627:C8629"/>
    <mergeCell ref="F8627:F8629"/>
    <mergeCell ref="I8627:I8629"/>
    <mergeCell ref="E8627:E8629"/>
    <mergeCell ref="D8627:D8629"/>
    <mergeCell ref="G8627:G8629"/>
    <mergeCell ref="C8630:C8632"/>
    <mergeCell ref="F8630:F8632"/>
    <mergeCell ref="I8630:I8632"/>
    <mergeCell ref="E8630:E8632"/>
    <mergeCell ref="D8630:D8632"/>
    <mergeCell ref="G8630:G8632"/>
    <mergeCell ref="H8624:H8626"/>
    <mergeCell ref="H8627:H8629"/>
    <mergeCell ref="H8630:H8632"/>
    <mergeCell ref="Q8627:Q8629"/>
    <mergeCell ref="Q8630:Q8632"/>
    <mergeCell ref="C8633:C8635"/>
    <mergeCell ref="F8633:F8635"/>
    <mergeCell ref="I8633:I8635"/>
    <mergeCell ref="E8633:E8635"/>
    <mergeCell ref="D8633:D8635"/>
    <mergeCell ref="G8633:G8635"/>
    <mergeCell ref="H8633:H8635"/>
    <mergeCell ref="Q8633:Q8635"/>
    <mergeCell ref="C8414:C8416"/>
    <mergeCell ref="D8414:D8416"/>
    <mergeCell ref="F8549:F8551"/>
    <mergeCell ref="I8549:I8551"/>
    <mergeCell ref="C8549:C8551"/>
    <mergeCell ref="D8549:D8551"/>
    <mergeCell ref="H8549:H8551"/>
    <mergeCell ref="E8549:E8551"/>
    <mergeCell ref="G8549:G8551"/>
    <mergeCell ref="Q8549:Q8551"/>
    <mergeCell ref="C8636:C8638"/>
    <mergeCell ref="F8636:F8638"/>
    <mergeCell ref="I8636:I8638"/>
    <mergeCell ref="E8636:E8638"/>
    <mergeCell ref="D8636:D8638"/>
    <mergeCell ref="G8636:G8638"/>
    <mergeCell ref="H8636:H8638"/>
    <mergeCell ref="Q8636:Q8638"/>
    <mergeCell ref="C8462:C8464"/>
    <mergeCell ref="I8462:I8464"/>
    <mergeCell ref="H8462:H8464"/>
    <mergeCell ref="D8462:D8464"/>
    <mergeCell ref="F8462:F8464"/>
    <mergeCell ref="G8462:G8464"/>
    <mergeCell ref="E8462:E8464"/>
    <mergeCell ref="Q8462:Q8464"/>
    <mergeCell ref="H8516:H8518"/>
    <mergeCell ref="C8465:C8467"/>
    <mergeCell ref="I8465:I8467"/>
    <mergeCell ref="F8465:F8467"/>
    <mergeCell ref="Q8465:Q8467"/>
    <mergeCell ref="D8465:D8467"/>
    <mergeCell ref="E8465:E8467"/>
    <mergeCell ref="G8465:G8467"/>
    <mergeCell ref="H8465:H8467"/>
    <mergeCell ref="H8417:H8419"/>
    <mergeCell ref="I8417:I8419"/>
    <mergeCell ref="E8417:E8419"/>
    <mergeCell ref="G8417:G8419"/>
    <mergeCell ref="C8417:C8419"/>
    <mergeCell ref="D8417:D8419"/>
    <mergeCell ref="F8417:F8419"/>
    <mergeCell ref="Q8417:Q8419"/>
    <mergeCell ref="C8327:C8329"/>
    <mergeCell ref="I8327:I8329"/>
    <mergeCell ref="E8327:E8329"/>
    <mergeCell ref="H8327:H8329"/>
    <mergeCell ref="G8327:G8329"/>
    <mergeCell ref="D8327:D8329"/>
    <mergeCell ref="F8327:F8329"/>
    <mergeCell ref="Q8327:Q8329"/>
    <mergeCell ref="C8330:C8332"/>
    <mergeCell ref="I8330:I8332"/>
    <mergeCell ref="H8330:H8332"/>
    <mergeCell ref="G8330:G8332"/>
    <mergeCell ref="D8330:D8332"/>
    <mergeCell ref="E8330:E8332"/>
    <mergeCell ref="F8330:F8332"/>
    <mergeCell ref="Q8330:Q8332"/>
    <mergeCell ref="H8420:H8422"/>
    <mergeCell ref="I8420:I8422"/>
    <mergeCell ref="G8420:G8422"/>
    <mergeCell ref="C8420:C8422"/>
    <mergeCell ref="D8420:D8422"/>
    <mergeCell ref="E8420:E8422"/>
    <mergeCell ref="F8420:F8422"/>
    <mergeCell ref="Q8420:Q8422"/>
    <mergeCell ref="H8423:H8425"/>
    <mergeCell ref="I8423:I8425"/>
    <mergeCell ref="G8423:G8425"/>
    <mergeCell ref="C8423:C8425"/>
    <mergeCell ref="D8423:D8425"/>
    <mergeCell ref="E8423:E8425"/>
    <mergeCell ref="F8423:F8425"/>
    <mergeCell ref="Q8423:Q8425"/>
    <mergeCell ref="H8426:H8428"/>
    <mergeCell ref="I8426:I8428"/>
    <mergeCell ref="G8426:G8428"/>
    <mergeCell ref="C8426:C8428"/>
    <mergeCell ref="D8426:D8428"/>
    <mergeCell ref="F8426:F8428"/>
    <mergeCell ref="E8426:E8428"/>
    <mergeCell ref="Q8426:Q8428"/>
    <mergeCell ref="F8552:F8554"/>
    <mergeCell ref="I8552:I8554"/>
    <mergeCell ref="C8552:C8554"/>
    <mergeCell ref="D8552:D8554"/>
    <mergeCell ref="H8552:H8554"/>
    <mergeCell ref="G8552:G8554"/>
    <mergeCell ref="E8552:E8554"/>
    <mergeCell ref="Q8552:Q8554"/>
    <mergeCell ref="H8429:H8431"/>
    <mergeCell ref="I8429:I8431"/>
    <mergeCell ref="G8429:G8431"/>
    <mergeCell ref="C8429:C8431"/>
    <mergeCell ref="D8429:D8431"/>
    <mergeCell ref="F8429:F8431"/>
    <mergeCell ref="E8429:E8431"/>
    <mergeCell ref="Q8429:Q8431"/>
    <mergeCell ref="I8468:I8470"/>
    <mergeCell ref="F8468:F8470"/>
    <mergeCell ref="D8468:D8470"/>
    <mergeCell ref="G8468:G8470"/>
    <mergeCell ref="H8468:H8470"/>
    <mergeCell ref="C8468:C8470"/>
    <mergeCell ref="E8468:E8470"/>
    <mergeCell ref="I8471:I8473"/>
    <mergeCell ref="D8471:D8473"/>
    <mergeCell ref="G8471:G8473"/>
    <mergeCell ref="H8471:H8473"/>
    <mergeCell ref="C8471:C8473"/>
    <mergeCell ref="E8471:E8473"/>
    <mergeCell ref="Q8468:Q8470"/>
    <mergeCell ref="Q8471:Q8473"/>
    <mergeCell ref="F8471:F8473"/>
    <mergeCell ref="G8264:G8266"/>
    <mergeCell ref="H8318:H8320"/>
    <mergeCell ref="C8255:C8257"/>
    <mergeCell ref="H8255:H8257"/>
    <mergeCell ref="H8507:H8509"/>
    <mergeCell ref="B8363:B8434"/>
    <mergeCell ref="H8432:H8434"/>
    <mergeCell ref="I8432:I8434"/>
    <mergeCell ref="G8432:G8434"/>
    <mergeCell ref="C8432:C8434"/>
    <mergeCell ref="D8432:D8434"/>
    <mergeCell ref="E8432:E8434"/>
    <mergeCell ref="F8432:F8434"/>
    <mergeCell ref="Q8432:Q8434"/>
    <mergeCell ref="I8474:I8476"/>
    <mergeCell ref="D8474:D8476"/>
    <mergeCell ref="G8474:G8476"/>
    <mergeCell ref="H8474:H8476"/>
    <mergeCell ref="C8474:C8476"/>
    <mergeCell ref="F8474:F8476"/>
    <mergeCell ref="E8474:E8476"/>
    <mergeCell ref="Q8474:Q8476"/>
    <mergeCell ref="C8333:C8335"/>
    <mergeCell ref="I8333:I8335"/>
    <mergeCell ref="H8333:H8335"/>
    <mergeCell ref="G8333:G8335"/>
    <mergeCell ref="D8333:D8335"/>
    <mergeCell ref="F8333:F8335"/>
    <mergeCell ref="C8336:C8338"/>
    <mergeCell ref="I8336:I8338"/>
    <mergeCell ref="H8336:H8338"/>
    <mergeCell ref="G8336:G8338"/>
    <mergeCell ref="E8336:E8338"/>
    <mergeCell ref="F8336:F8338"/>
    <mergeCell ref="C8339:C8341"/>
    <mergeCell ref="I8339:I8341"/>
    <mergeCell ref="H8339:H8341"/>
    <mergeCell ref="G8339:G8341"/>
    <mergeCell ref="E8339:E8341"/>
    <mergeCell ref="F8339:F8341"/>
    <mergeCell ref="E8333:E8335"/>
    <mergeCell ref="Q8333:Q8335"/>
    <mergeCell ref="Q8336:Q8338"/>
    <mergeCell ref="Q8339:Q8341"/>
    <mergeCell ref="D8336:D8338"/>
    <mergeCell ref="D8339:D8341"/>
    <mergeCell ref="C8342:C8344"/>
    <mergeCell ref="I8342:I8344"/>
    <mergeCell ref="H8342:H8344"/>
    <mergeCell ref="G8342:G8344"/>
    <mergeCell ref="E8342:E8344"/>
    <mergeCell ref="F8342:F8344"/>
    <mergeCell ref="C8345:C8347"/>
    <mergeCell ref="I8345:I8347"/>
    <mergeCell ref="H8345:H8347"/>
    <mergeCell ref="G8345:G8347"/>
    <mergeCell ref="E8345:E8347"/>
    <mergeCell ref="F8345:F8347"/>
    <mergeCell ref="C8348:C8350"/>
    <mergeCell ref="I8348:I8350"/>
    <mergeCell ref="H8348:H8350"/>
    <mergeCell ref="G8348:G8350"/>
    <mergeCell ref="E8348:E8350"/>
    <mergeCell ref="F8348:F8350"/>
    <mergeCell ref="D8342:D8344"/>
    <mergeCell ref="D8345:D8347"/>
    <mergeCell ref="D8348:D8350"/>
    <mergeCell ref="Q8342:Q8344"/>
    <mergeCell ref="Q8345:Q8347"/>
    <mergeCell ref="Q8348:Q8350"/>
    <mergeCell ref="A8255:A8641"/>
    <mergeCell ref="B8561:B8641"/>
    <mergeCell ref="C8639:C8641"/>
    <mergeCell ref="F8639:F8641"/>
    <mergeCell ref="I8639:I8641"/>
    <mergeCell ref="E8639:E8641"/>
    <mergeCell ref="D8639:D8641"/>
    <mergeCell ref="G8639:G8641"/>
    <mergeCell ref="H8639:H8641"/>
    <mergeCell ref="Q8639:Q8641"/>
    <mergeCell ref="C8477:C8479"/>
    <mergeCell ref="D8477:D8479"/>
    <mergeCell ref="F8477:F8479"/>
    <mergeCell ref="G8477:G8479"/>
    <mergeCell ref="H8477:H8479"/>
    <mergeCell ref="I8477:I8479"/>
    <mergeCell ref="E8477:E8479"/>
    <mergeCell ref="Q8477:Q8479"/>
    <mergeCell ref="F8555:F8557"/>
    <mergeCell ref="I8555:I8557"/>
    <mergeCell ref="C8555:C8557"/>
    <mergeCell ref="D8555:D8557"/>
    <mergeCell ref="H8555:H8557"/>
    <mergeCell ref="G8555:G8557"/>
    <mergeCell ref="E8555:E8557"/>
    <mergeCell ref="Q8555:Q8557"/>
    <mergeCell ref="I8480:I8482"/>
    <mergeCell ref="D8480:D8482"/>
    <mergeCell ref="G8480:G8482"/>
    <mergeCell ref="H8480:H8482"/>
    <mergeCell ref="C8480:C8482"/>
    <mergeCell ref="F8480:F8482"/>
    <mergeCell ref="E8480:E8482"/>
    <mergeCell ref="Q8480:Q8482"/>
    <mergeCell ref="F8483:F8485"/>
    <mergeCell ref="H8483:H8485"/>
    <mergeCell ref="I8483:I8485"/>
    <mergeCell ref="G8483:G8485"/>
    <mergeCell ref="C8483:C8485"/>
    <mergeCell ref="Q8483:Q8485"/>
    <mergeCell ref="D8483:D8485"/>
    <mergeCell ref="E8483:E8485"/>
    <mergeCell ref="B8495:B8560"/>
    <mergeCell ref="F8558:F8560"/>
    <mergeCell ref="I8558:I8560"/>
    <mergeCell ref="C8558:C8560"/>
    <mergeCell ref="D8558:D8560"/>
    <mergeCell ref="H8558:H8560"/>
    <mergeCell ref="G8558:G8560"/>
    <mergeCell ref="E8558:E8560"/>
    <mergeCell ref="Q8558:Q8560"/>
    <mergeCell ref="C8351:C8353"/>
    <mergeCell ref="I8351:I8353"/>
    <mergeCell ref="H8351:H8353"/>
    <mergeCell ref="G8351:G8353"/>
    <mergeCell ref="F8351:F8353"/>
    <mergeCell ref="D8351:D8353"/>
    <mergeCell ref="E8351:E8353"/>
    <mergeCell ref="Q8351:Q8353"/>
    <mergeCell ref="I8486:I8488"/>
    <mergeCell ref="D8486:D8488"/>
    <mergeCell ref="G8486:G8488"/>
    <mergeCell ref="H8486:H8488"/>
    <mergeCell ref="C8486:C8488"/>
    <mergeCell ref="F8486:F8488"/>
    <mergeCell ref="I8489:I8491"/>
    <mergeCell ref="D8489:D8491"/>
    <mergeCell ref="G8489:G8491"/>
    <mergeCell ref="H8489:H8491"/>
    <mergeCell ref="C8489:C8491"/>
    <mergeCell ref="F8489:F8491"/>
    <mergeCell ref="E8489:E8491"/>
    <mergeCell ref="E8486:E8488"/>
    <mergeCell ref="Q8486:Q8488"/>
    <mergeCell ref="Q8489:Q8491"/>
    <mergeCell ref="B8435:B8494"/>
    <mergeCell ref="I8492:I8494"/>
    <mergeCell ref="D8492:D8494"/>
    <mergeCell ref="G8492:G8494"/>
    <mergeCell ref="H8492:H8494"/>
    <mergeCell ref="C8492:C8494"/>
    <mergeCell ref="F8492:F8494"/>
    <mergeCell ref="E8492:E8494"/>
    <mergeCell ref="Q8492:Q8494"/>
    <mergeCell ref="C8034:C8036"/>
    <mergeCell ref="D8034:D8036"/>
    <mergeCell ref="E8034:E8036"/>
    <mergeCell ref="F8034:F8036"/>
    <mergeCell ref="G8034:G8036"/>
    <mergeCell ref="H8034:H8036"/>
    <mergeCell ref="I8034:I8036"/>
    <mergeCell ref="Q8034:Q8036"/>
    <mergeCell ref="Q7962:Q7964"/>
    <mergeCell ref="Q7854:Q7856"/>
    <mergeCell ref="D8166:D8168"/>
    <mergeCell ref="E8166:E8168"/>
    <mergeCell ref="F8166:F8168"/>
    <mergeCell ref="G8166:G8168"/>
    <mergeCell ref="H8166:H8168"/>
    <mergeCell ref="I8166:I8168"/>
    <mergeCell ref="Q8166:Q8168"/>
    <mergeCell ref="Q7857:Q7859"/>
    <mergeCell ref="Q7860:Q7862"/>
    <mergeCell ref="Q7863:Q7865"/>
    <mergeCell ref="D7965:D7967"/>
    <mergeCell ref="E7965:E7967"/>
    <mergeCell ref="F7965:F7967"/>
    <mergeCell ref="G7965:G7967"/>
    <mergeCell ref="H7965:H7967"/>
    <mergeCell ref="I7965:I7967"/>
    <mergeCell ref="Q7965:Q7967"/>
    <mergeCell ref="D7968:D7970"/>
    <mergeCell ref="E7968:E7970"/>
    <mergeCell ref="F7968:F7970"/>
    <mergeCell ref="G7968:G7970"/>
    <mergeCell ref="H7968:H7970"/>
    <mergeCell ref="I7968:I7970"/>
    <mergeCell ref="Q7968:Q7970"/>
    <mergeCell ref="C7965:C7967"/>
    <mergeCell ref="C7968:C7970"/>
    <mergeCell ref="D7962:D7964"/>
    <mergeCell ref="E7962:E7964"/>
    <mergeCell ref="F7962:F7964"/>
    <mergeCell ref="G7962:G7964"/>
    <mergeCell ref="H7962:H7964"/>
    <mergeCell ref="I7962:I7964"/>
    <mergeCell ref="C7962:C7964"/>
    <mergeCell ref="D7854:D7856"/>
    <mergeCell ref="E7854:E7856"/>
    <mergeCell ref="F7854:F7856"/>
    <mergeCell ref="G7854:G7856"/>
    <mergeCell ref="I7854:I7856"/>
    <mergeCell ref="C7857:C7859"/>
    <mergeCell ref="D7857:D7859"/>
    <mergeCell ref="E7857:E7859"/>
    <mergeCell ref="G7857:G7859"/>
    <mergeCell ref="I7857:I7859"/>
    <mergeCell ref="F7857:F7859"/>
    <mergeCell ref="H7857:H7859"/>
    <mergeCell ref="C7860:C7862"/>
    <mergeCell ref="D7860:D7862"/>
    <mergeCell ref="E7860:E7862"/>
    <mergeCell ref="I7860:I7862"/>
    <mergeCell ref="F7860:F7862"/>
    <mergeCell ref="H7860:H7862"/>
    <mergeCell ref="C7863:C7865"/>
    <mergeCell ref="D7863:D7865"/>
    <mergeCell ref="E7863:E7865"/>
    <mergeCell ref="I7863:I7865"/>
    <mergeCell ref="F7863:F7865"/>
    <mergeCell ref="G7860:G7862"/>
    <mergeCell ref="H7863:H7865"/>
    <mergeCell ref="C7866:C7868"/>
    <mergeCell ref="D7866:D7868"/>
    <mergeCell ref="E7866:E7868"/>
    <mergeCell ref="F7866:F7868"/>
    <mergeCell ref="G7866:G7868"/>
    <mergeCell ref="H7866:H7868"/>
    <mergeCell ref="I7866:I7868"/>
    <mergeCell ref="C7869:C7871"/>
    <mergeCell ref="D7869:D7871"/>
    <mergeCell ref="E7869:E7871"/>
    <mergeCell ref="F7869:F7871"/>
    <mergeCell ref="G7869:G7871"/>
    <mergeCell ref="H7869:H7871"/>
    <mergeCell ref="I7869:I7871"/>
    <mergeCell ref="C7872:C7874"/>
    <mergeCell ref="E7872:E7874"/>
    <mergeCell ref="I7872:I7874"/>
    <mergeCell ref="F7872:F7874"/>
    <mergeCell ref="G7872:G7874"/>
    <mergeCell ref="H7872:H7874"/>
    <mergeCell ref="D7872:D7874"/>
    <mergeCell ref="C7875:C7877"/>
    <mergeCell ref="E7875:E7877"/>
    <mergeCell ref="F7875:F7877"/>
    <mergeCell ref="I7875:I7877"/>
    <mergeCell ref="D7875:D7877"/>
    <mergeCell ref="C8169:C8171"/>
    <mergeCell ref="D8169:D8171"/>
    <mergeCell ref="F8169:F8171"/>
    <mergeCell ref="I8169:I8171"/>
    <mergeCell ref="G8169:G8171"/>
    <mergeCell ref="H8169:H8171"/>
    <mergeCell ref="E8169:E8171"/>
    <mergeCell ref="Q8169:Q8171"/>
    <mergeCell ref="I7878:I7880"/>
    <mergeCell ref="C7878:C7880"/>
    <mergeCell ref="D7878:D7880"/>
    <mergeCell ref="E7878:E7880"/>
    <mergeCell ref="F7878:F7880"/>
    <mergeCell ref="I7881:I7883"/>
    <mergeCell ref="C7881:C7883"/>
    <mergeCell ref="D7881:D7883"/>
    <mergeCell ref="E7881:E7883"/>
    <mergeCell ref="F7881:F7883"/>
    <mergeCell ref="G7875:G7877"/>
    <mergeCell ref="H7875:H7877"/>
    <mergeCell ref="H7878:H7880"/>
    <mergeCell ref="H7881:H7883"/>
    <mergeCell ref="G7878:G7880"/>
    <mergeCell ref="C7884:C7886"/>
    <mergeCell ref="D7884:D7886"/>
    <mergeCell ref="E7884:E7886"/>
    <mergeCell ref="F7884:F7886"/>
    <mergeCell ref="G7884:G7886"/>
    <mergeCell ref="H7884:H7886"/>
    <mergeCell ref="I7884:I7886"/>
    <mergeCell ref="C7887:C7889"/>
    <mergeCell ref="E7887:E7889"/>
    <mergeCell ref="F7887:F7889"/>
    <mergeCell ref="H7887:H7889"/>
    <mergeCell ref="I7887:I7889"/>
    <mergeCell ref="D7887:D7889"/>
    <mergeCell ref="G7887:G7889"/>
    <mergeCell ref="C7890:C7892"/>
    <mergeCell ref="E7890:E7892"/>
    <mergeCell ref="F7890:F7892"/>
    <mergeCell ref="H7890:H7892"/>
    <mergeCell ref="I7890:I7892"/>
    <mergeCell ref="D7890:D7892"/>
    <mergeCell ref="D8094:D8096"/>
    <mergeCell ref="F8094:F8096"/>
    <mergeCell ref="H8094:H8096"/>
    <mergeCell ref="I8094:I8096"/>
    <mergeCell ref="G8094:G8096"/>
    <mergeCell ref="C8094:C8096"/>
    <mergeCell ref="E8094:E8096"/>
    <mergeCell ref="Q8094:Q8096"/>
    <mergeCell ref="D8097:D8099"/>
    <mergeCell ref="F8097:F8099"/>
    <mergeCell ref="H8097:H8099"/>
    <mergeCell ref="I8097:I8099"/>
    <mergeCell ref="G8097:G8099"/>
    <mergeCell ref="C8097:C8099"/>
    <mergeCell ref="E8097:E8099"/>
    <mergeCell ref="Q8097:Q8099"/>
    <mergeCell ref="D8040:D8042"/>
    <mergeCell ref="G8040:G8042"/>
    <mergeCell ref="H8040:H8042"/>
    <mergeCell ref="I8040:I8042"/>
    <mergeCell ref="C8040:C8042"/>
    <mergeCell ref="Q8040:Q8042"/>
    <mergeCell ref="F8040:F8042"/>
    <mergeCell ref="C8172:C8174"/>
    <mergeCell ref="D8172:D8174"/>
    <mergeCell ref="E8172:E8174"/>
    <mergeCell ref="F8172:F8174"/>
    <mergeCell ref="I8172:I8174"/>
    <mergeCell ref="G8172:G8174"/>
    <mergeCell ref="H8172:H8174"/>
    <mergeCell ref="C8175:C8177"/>
    <mergeCell ref="D8175:D8177"/>
    <mergeCell ref="E8175:E8177"/>
    <mergeCell ref="F8175:F8177"/>
    <mergeCell ref="I8175:I8177"/>
    <mergeCell ref="G8175:G8177"/>
    <mergeCell ref="H8175:H8177"/>
    <mergeCell ref="Q8172:Q8174"/>
    <mergeCell ref="Q8175:Q8177"/>
    <mergeCell ref="C7893:C7895"/>
    <mergeCell ref="E7893:E7895"/>
    <mergeCell ref="F7893:F7895"/>
    <mergeCell ref="H7893:H7895"/>
    <mergeCell ref="I7893:I7895"/>
    <mergeCell ref="D7893:D7895"/>
    <mergeCell ref="G7893:G7895"/>
    <mergeCell ref="C7896:C7898"/>
    <mergeCell ref="D7896:D7898"/>
    <mergeCell ref="E7896:E7898"/>
    <mergeCell ref="F7896:F7898"/>
    <mergeCell ref="G7896:G7898"/>
    <mergeCell ref="I7896:I7898"/>
    <mergeCell ref="H7896:H7898"/>
    <mergeCell ref="D8100:D8102"/>
    <mergeCell ref="F8100:F8102"/>
    <mergeCell ref="H8100:H8102"/>
    <mergeCell ref="I8100:I8102"/>
    <mergeCell ref="G8100:G8102"/>
    <mergeCell ref="E8100:E8102"/>
    <mergeCell ref="Q8100:Q8102"/>
    <mergeCell ref="D8178:D8180"/>
    <mergeCell ref="E8178:E8180"/>
    <mergeCell ref="F8178:F8180"/>
    <mergeCell ref="G8178:G8180"/>
    <mergeCell ref="H8178:H8180"/>
    <mergeCell ref="I8178:I8180"/>
    <mergeCell ref="Q8178:Q8180"/>
    <mergeCell ref="D8043:D8045"/>
    <mergeCell ref="E8043:E8045"/>
    <mergeCell ref="F8043:F8045"/>
    <mergeCell ref="G8043:G8045"/>
    <mergeCell ref="H8043:H8045"/>
    <mergeCell ref="I8043:I8045"/>
    <mergeCell ref="C8043:C8045"/>
    <mergeCell ref="Q8043:Q8045"/>
    <mergeCell ref="C7899:C7901"/>
    <mergeCell ref="D7899:D7901"/>
    <mergeCell ref="E7899:E7901"/>
    <mergeCell ref="F7899:F7901"/>
    <mergeCell ref="G7899:G7901"/>
    <mergeCell ref="I7899:I7901"/>
    <mergeCell ref="H7899:H7901"/>
    <mergeCell ref="E8040:E8042"/>
    <mergeCell ref="C8181:C8183"/>
    <mergeCell ref="D8181:D8183"/>
    <mergeCell ref="E8181:E8183"/>
    <mergeCell ref="F8181:F8183"/>
    <mergeCell ref="G8181:G8183"/>
    <mergeCell ref="H8181:H8183"/>
    <mergeCell ref="I8181:I8183"/>
    <mergeCell ref="Q8181:Q8183"/>
    <mergeCell ref="D7971:D7973"/>
    <mergeCell ref="E7971:E7973"/>
    <mergeCell ref="F7971:F7973"/>
    <mergeCell ref="G7971:G7973"/>
    <mergeCell ref="H7971:H7973"/>
    <mergeCell ref="I7971:I7973"/>
    <mergeCell ref="C7971:C7973"/>
    <mergeCell ref="Q7971:Q7973"/>
    <mergeCell ref="C8178:C8180"/>
    <mergeCell ref="D7974:D7976"/>
    <mergeCell ref="E7974:E7976"/>
    <mergeCell ref="F7974:F7976"/>
    <mergeCell ref="G7974:G7976"/>
    <mergeCell ref="H7974:H7976"/>
    <mergeCell ref="I7974:I7976"/>
    <mergeCell ref="C7974:C7976"/>
    <mergeCell ref="Q7974:Q7976"/>
    <mergeCell ref="D7977:D7979"/>
    <mergeCell ref="E7977:E7979"/>
    <mergeCell ref="F7977:F7979"/>
    <mergeCell ref="H7977:H7979"/>
    <mergeCell ref="I7977:I7979"/>
    <mergeCell ref="C7977:C7979"/>
    <mergeCell ref="Q7977:Q7979"/>
    <mergeCell ref="C7902:C7904"/>
    <mergeCell ref="D7902:D7904"/>
    <mergeCell ref="E7902:E7904"/>
    <mergeCell ref="F7902:F7904"/>
    <mergeCell ref="I7902:I7904"/>
    <mergeCell ref="G7902:G7904"/>
    <mergeCell ref="H7902:H7904"/>
    <mergeCell ref="D7980:D7982"/>
    <mergeCell ref="E7980:E7982"/>
    <mergeCell ref="F7980:F7982"/>
    <mergeCell ref="G7980:G7982"/>
    <mergeCell ref="H7980:H7982"/>
    <mergeCell ref="I7980:I7982"/>
    <mergeCell ref="C7980:C7982"/>
    <mergeCell ref="E7983:E7985"/>
    <mergeCell ref="F7983:F7985"/>
    <mergeCell ref="G7983:G7985"/>
    <mergeCell ref="H7983:H7985"/>
    <mergeCell ref="I7983:I7985"/>
    <mergeCell ref="C7983:C7985"/>
    <mergeCell ref="Q7980:Q7982"/>
    <mergeCell ref="D7983:D7985"/>
    <mergeCell ref="Q7983:Q7985"/>
    <mergeCell ref="C7905:C7907"/>
    <mergeCell ref="E7905:E7907"/>
    <mergeCell ref="F7905:F7907"/>
    <mergeCell ref="H7905:H7907"/>
    <mergeCell ref="I7905:I7907"/>
    <mergeCell ref="D7905:D7907"/>
    <mergeCell ref="G7905:G7907"/>
    <mergeCell ref="C8166:C8168"/>
    <mergeCell ref="C8103:C8105"/>
    <mergeCell ref="H8103:H8105"/>
    <mergeCell ref="I8103:I8105"/>
    <mergeCell ref="G8103:G8105"/>
    <mergeCell ref="E8103:E8105"/>
    <mergeCell ref="D8103:D8105"/>
    <mergeCell ref="F8103:F8105"/>
    <mergeCell ref="Q8103:Q8105"/>
    <mergeCell ref="C8100:C8102"/>
    <mergeCell ref="C8106:C8108"/>
    <mergeCell ref="I8106:I8108"/>
    <mergeCell ref="G8106:G8108"/>
    <mergeCell ref="E8106:E8108"/>
    <mergeCell ref="D8106:D8108"/>
    <mergeCell ref="F8106:F8108"/>
    <mergeCell ref="Q8106:Q8108"/>
    <mergeCell ref="C7908:C7910"/>
    <mergeCell ref="D7908:D7910"/>
    <mergeCell ref="E7908:E7910"/>
    <mergeCell ref="F7908:F7910"/>
    <mergeCell ref="G7908:G7910"/>
    <mergeCell ref="H7908:H7910"/>
    <mergeCell ref="I7908:I7910"/>
    <mergeCell ref="G7977:G7979"/>
    <mergeCell ref="E7986:E7988"/>
    <mergeCell ref="F7986:F7988"/>
    <mergeCell ref="G7986:G7988"/>
    <mergeCell ref="I7986:I7988"/>
    <mergeCell ref="C7986:C7988"/>
    <mergeCell ref="D7986:D7988"/>
    <mergeCell ref="H7986:H7988"/>
    <mergeCell ref="Q7986:Q7988"/>
    <mergeCell ref="C8184:C8186"/>
    <mergeCell ref="D8184:D8186"/>
    <mergeCell ref="E8184:E8186"/>
    <mergeCell ref="F8184:F8186"/>
    <mergeCell ref="G8184:G8186"/>
    <mergeCell ref="H8184:H8186"/>
    <mergeCell ref="I8184:I8186"/>
    <mergeCell ref="C8187:C8189"/>
    <mergeCell ref="D8187:D8189"/>
    <mergeCell ref="E8187:E8189"/>
    <mergeCell ref="F8187:F8189"/>
    <mergeCell ref="G8187:G8189"/>
    <mergeCell ref="I8187:I8189"/>
    <mergeCell ref="Q8184:Q8186"/>
    <mergeCell ref="Q8187:Q8189"/>
    <mergeCell ref="C8037:C8039"/>
    <mergeCell ref="D8037:D8039"/>
    <mergeCell ref="E8037:E8039"/>
    <mergeCell ref="F8037:F8039"/>
    <mergeCell ref="G8037:G8039"/>
    <mergeCell ref="H8037:H8039"/>
    <mergeCell ref="I8037:I8039"/>
    <mergeCell ref="D8109:D8111"/>
    <mergeCell ref="F8109:F8111"/>
    <mergeCell ref="H8109:H8111"/>
    <mergeCell ref="I8109:I8111"/>
    <mergeCell ref="G8109:G8111"/>
    <mergeCell ref="C8109:C8111"/>
    <mergeCell ref="E8109:E8111"/>
    <mergeCell ref="Q8109:Q8111"/>
    <mergeCell ref="C8190:C8192"/>
    <mergeCell ref="D8190:D8192"/>
    <mergeCell ref="E8190:E8192"/>
    <mergeCell ref="F8190:F8192"/>
    <mergeCell ref="G8190:G8192"/>
    <mergeCell ref="H8190:H8192"/>
    <mergeCell ref="I8190:I8192"/>
    <mergeCell ref="Q8190:Q8192"/>
    <mergeCell ref="G7881:G7883"/>
    <mergeCell ref="H8187:H8189"/>
    <mergeCell ref="Q7869:Q7871"/>
    <mergeCell ref="Q7866:Q7868"/>
    <mergeCell ref="Q7872:Q7874"/>
    <mergeCell ref="Q7875:Q7877"/>
    <mergeCell ref="Q7878:Q7880"/>
    <mergeCell ref="Q7881:Q7883"/>
    <mergeCell ref="Q7884:Q7886"/>
    <mergeCell ref="Q7887:Q7889"/>
    <mergeCell ref="Q7890:Q7892"/>
    <mergeCell ref="Q7893:Q7895"/>
    <mergeCell ref="Q7896:Q7898"/>
    <mergeCell ref="Q7899:Q7901"/>
    <mergeCell ref="Q7902:Q7904"/>
    <mergeCell ref="Q7905:Q7907"/>
    <mergeCell ref="Q7908:Q7910"/>
    <mergeCell ref="D8112:D8114"/>
    <mergeCell ref="H8112:H8114"/>
    <mergeCell ref="I8112:I8114"/>
    <mergeCell ref="G8112:G8114"/>
    <mergeCell ref="C8112:C8114"/>
    <mergeCell ref="E8112:E8114"/>
    <mergeCell ref="F8112:F8114"/>
    <mergeCell ref="Q8112:Q8114"/>
    <mergeCell ref="C8193:C8195"/>
    <mergeCell ref="D8193:D8195"/>
    <mergeCell ref="F8193:F8195"/>
    <mergeCell ref="I8193:I8195"/>
    <mergeCell ref="G8193:G8195"/>
    <mergeCell ref="H8193:H8195"/>
    <mergeCell ref="E8193:E8195"/>
    <mergeCell ref="Q8193:Q8195"/>
    <mergeCell ref="G7890:G7892"/>
    <mergeCell ref="D8115:D8117"/>
    <mergeCell ref="E8115:E8117"/>
    <mergeCell ref="F8115:F8117"/>
    <mergeCell ref="I8115:I8117"/>
    <mergeCell ref="C8115:C8117"/>
    <mergeCell ref="Q8115:Q8117"/>
    <mergeCell ref="C8196:C8198"/>
    <mergeCell ref="D8196:D8198"/>
    <mergeCell ref="F8196:F8198"/>
    <mergeCell ref="I8196:I8198"/>
    <mergeCell ref="G8196:G8198"/>
    <mergeCell ref="H8196:H8198"/>
    <mergeCell ref="E8196:E8198"/>
    <mergeCell ref="Q8196:Q8198"/>
    <mergeCell ref="D8118:D8120"/>
    <mergeCell ref="E8118:E8120"/>
    <mergeCell ref="F8118:F8120"/>
    <mergeCell ref="I8118:I8120"/>
    <mergeCell ref="G8118:G8120"/>
    <mergeCell ref="C8118:C8120"/>
    <mergeCell ref="D8121:D8123"/>
    <mergeCell ref="F8121:F8123"/>
    <mergeCell ref="H8121:H8123"/>
    <mergeCell ref="I8121:I8123"/>
    <mergeCell ref="C8121:C8123"/>
    <mergeCell ref="E8121:E8123"/>
    <mergeCell ref="G8121:G8123"/>
    <mergeCell ref="Q8118:Q8120"/>
    <mergeCell ref="Q8121:Q8123"/>
    <mergeCell ref="C7911:C7913"/>
    <mergeCell ref="F7911:F7913"/>
    <mergeCell ref="I7911:I7913"/>
    <mergeCell ref="D7911:D7913"/>
    <mergeCell ref="H7911:H7913"/>
    <mergeCell ref="G7911:G7913"/>
    <mergeCell ref="E7911:E7913"/>
    <mergeCell ref="Q7911:Q7913"/>
    <mergeCell ref="D8124:D8126"/>
    <mergeCell ref="F8124:F8126"/>
    <mergeCell ref="H8124:H8126"/>
    <mergeCell ref="I8124:I8126"/>
    <mergeCell ref="C8124:C8126"/>
    <mergeCell ref="G8124:G8126"/>
    <mergeCell ref="E8124:E8126"/>
    <mergeCell ref="Q8124:Q8126"/>
    <mergeCell ref="D8127:D8129"/>
    <mergeCell ref="F8127:F8129"/>
    <mergeCell ref="H8127:H8129"/>
    <mergeCell ref="I8127:I8129"/>
    <mergeCell ref="C8127:C8129"/>
    <mergeCell ref="G8127:G8129"/>
    <mergeCell ref="E8127:E8129"/>
    <mergeCell ref="D8130:D8132"/>
    <mergeCell ref="F8130:F8132"/>
    <mergeCell ref="C8130:C8132"/>
    <mergeCell ref="E8130:E8132"/>
    <mergeCell ref="D8133:D8135"/>
    <mergeCell ref="F8133:F8135"/>
    <mergeCell ref="C8133:C8135"/>
    <mergeCell ref="E8133:E8135"/>
    <mergeCell ref="D8136:D8138"/>
    <mergeCell ref="F8136:F8138"/>
    <mergeCell ref="H8136:H8138"/>
    <mergeCell ref="I8136:I8138"/>
    <mergeCell ref="C8136:C8138"/>
    <mergeCell ref="G8136:G8138"/>
    <mergeCell ref="E8136:E8138"/>
    <mergeCell ref="Q8127:Q8129"/>
    <mergeCell ref="Q8130:Q8132"/>
    <mergeCell ref="Q8133:Q8135"/>
    <mergeCell ref="Q8136:Q8138"/>
    <mergeCell ref="H8130:H8132"/>
    <mergeCell ref="I8130:I8132"/>
    <mergeCell ref="G8130:G8132"/>
    <mergeCell ref="I8133:I8135"/>
    <mergeCell ref="G8133:G8135"/>
    <mergeCell ref="G8115:G8117"/>
    <mergeCell ref="D7989:D7991"/>
    <mergeCell ref="E7989:E7991"/>
    <mergeCell ref="F7989:F7991"/>
    <mergeCell ref="G7989:G7991"/>
    <mergeCell ref="H7989:H7991"/>
    <mergeCell ref="I7989:I7991"/>
    <mergeCell ref="C7989:C7991"/>
    <mergeCell ref="Q7989:Q7991"/>
    <mergeCell ref="C8046:C8048"/>
    <mergeCell ref="D8046:D8048"/>
    <mergeCell ref="F8046:F8048"/>
    <mergeCell ref="G8046:G8048"/>
    <mergeCell ref="H8046:H8048"/>
    <mergeCell ref="I8046:I8048"/>
    <mergeCell ref="E8046:E8048"/>
    <mergeCell ref="Q8046:Q8048"/>
    <mergeCell ref="E7992:E7994"/>
    <mergeCell ref="F7992:F7994"/>
    <mergeCell ref="G7992:G7994"/>
    <mergeCell ref="H7992:H7994"/>
    <mergeCell ref="I7992:I7994"/>
    <mergeCell ref="C7992:C7994"/>
    <mergeCell ref="D7992:D7994"/>
    <mergeCell ref="F7995:F7997"/>
    <mergeCell ref="G7995:G7997"/>
    <mergeCell ref="H7995:H7997"/>
    <mergeCell ref="I7995:I7997"/>
    <mergeCell ref="C7995:C7997"/>
    <mergeCell ref="D7995:D7997"/>
    <mergeCell ref="Q7992:Q7994"/>
    <mergeCell ref="E7995:E7997"/>
    <mergeCell ref="Q7995:Q7997"/>
    <mergeCell ref="Q8037:Q8039"/>
    <mergeCell ref="C8199:C8201"/>
    <mergeCell ref="D8199:D8201"/>
    <mergeCell ref="F8199:F8201"/>
    <mergeCell ref="I8199:I8201"/>
    <mergeCell ref="G8199:G8201"/>
    <mergeCell ref="H8199:H8201"/>
    <mergeCell ref="E8199:E8201"/>
    <mergeCell ref="Q8199:Q8201"/>
    <mergeCell ref="D7998:D8000"/>
    <mergeCell ref="E7998:E8000"/>
    <mergeCell ref="F7998:F8000"/>
    <mergeCell ref="G7998:G8000"/>
    <mergeCell ref="H7998:H8000"/>
    <mergeCell ref="I7998:I8000"/>
    <mergeCell ref="Q7998:Q8000"/>
    <mergeCell ref="H8133:H8135"/>
    <mergeCell ref="H8118:H8120"/>
    <mergeCell ref="C7914:C7916"/>
    <mergeCell ref="I7914:I7916"/>
    <mergeCell ref="F7914:F7916"/>
    <mergeCell ref="H7914:H7916"/>
    <mergeCell ref="G7914:G7916"/>
    <mergeCell ref="D7914:D7916"/>
    <mergeCell ref="E7914:E7916"/>
    <mergeCell ref="Q7914:Q7916"/>
    <mergeCell ref="F8139:F8141"/>
    <mergeCell ref="I8139:I8141"/>
    <mergeCell ref="C8139:C8141"/>
    <mergeCell ref="D8139:D8141"/>
    <mergeCell ref="H8139:H8141"/>
    <mergeCell ref="G8139:G8141"/>
    <mergeCell ref="E8139:E8141"/>
    <mergeCell ref="Q8139:Q8141"/>
    <mergeCell ref="C8001:C8003"/>
    <mergeCell ref="D8001:D8003"/>
    <mergeCell ref="E8001:E8003"/>
    <mergeCell ref="F8001:F8003"/>
    <mergeCell ref="G8001:G8003"/>
    <mergeCell ref="H8001:H8003"/>
    <mergeCell ref="I8001:I8003"/>
    <mergeCell ref="Q8001:Q8003"/>
    <mergeCell ref="C8004:C8006"/>
    <mergeCell ref="D8004:D8006"/>
    <mergeCell ref="E8004:E8006"/>
    <mergeCell ref="F8004:F8006"/>
    <mergeCell ref="G8004:G8006"/>
    <mergeCell ref="H8004:H8006"/>
    <mergeCell ref="I8004:I8006"/>
    <mergeCell ref="Q8004:Q8006"/>
    <mergeCell ref="C8202:C8204"/>
    <mergeCell ref="D8202:D8204"/>
    <mergeCell ref="F8202:F8204"/>
    <mergeCell ref="I8202:I8204"/>
    <mergeCell ref="E8202:E8204"/>
    <mergeCell ref="Q8202:Q8204"/>
    <mergeCell ref="G8202:G8204"/>
    <mergeCell ref="H8202:H8204"/>
    <mergeCell ref="C7917:C7919"/>
    <mergeCell ref="I7917:I7919"/>
    <mergeCell ref="E7917:E7919"/>
    <mergeCell ref="F7917:F7919"/>
    <mergeCell ref="G7917:G7919"/>
    <mergeCell ref="D7917:D7919"/>
    <mergeCell ref="Q7917:Q7919"/>
    <mergeCell ref="C8049:C8051"/>
    <mergeCell ref="I8049:I8051"/>
    <mergeCell ref="H8049:H8051"/>
    <mergeCell ref="D8049:D8051"/>
    <mergeCell ref="F8049:F8051"/>
    <mergeCell ref="G8049:G8051"/>
    <mergeCell ref="E8049:E8051"/>
    <mergeCell ref="Q8049:Q8051"/>
    <mergeCell ref="F8142:F8144"/>
    <mergeCell ref="I8142:I8144"/>
    <mergeCell ref="C8142:C8144"/>
    <mergeCell ref="D8142:D8144"/>
    <mergeCell ref="H8142:H8144"/>
    <mergeCell ref="G8142:G8144"/>
    <mergeCell ref="F8145:F8147"/>
    <mergeCell ref="I8145:I8147"/>
    <mergeCell ref="C8145:C8147"/>
    <mergeCell ref="D8145:D8147"/>
    <mergeCell ref="H8145:H8147"/>
    <mergeCell ref="G8145:G8147"/>
    <mergeCell ref="E8145:E8147"/>
    <mergeCell ref="E8142:E8144"/>
    <mergeCell ref="Q8142:Q8144"/>
    <mergeCell ref="Q8145:Q8147"/>
    <mergeCell ref="C8007:C8009"/>
    <mergeCell ref="D8007:D8009"/>
    <mergeCell ref="F8007:F8009"/>
    <mergeCell ref="G8007:G8009"/>
    <mergeCell ref="H8007:H8009"/>
    <mergeCell ref="I8007:I8009"/>
    <mergeCell ref="E8007:E8009"/>
    <mergeCell ref="C8010:C8012"/>
    <mergeCell ref="D8010:D8012"/>
    <mergeCell ref="F8010:F8012"/>
    <mergeCell ref="H8010:H8012"/>
    <mergeCell ref="I8010:I8012"/>
    <mergeCell ref="E8010:E8012"/>
    <mergeCell ref="Q8007:Q8009"/>
    <mergeCell ref="Q8010:Q8012"/>
    <mergeCell ref="G8010:G8012"/>
    <mergeCell ref="C8205:C8207"/>
    <mergeCell ref="D8205:D8207"/>
    <mergeCell ref="F8205:F8207"/>
    <mergeCell ref="I8205:I8207"/>
    <mergeCell ref="E8205:E8207"/>
    <mergeCell ref="G8205:G8207"/>
    <mergeCell ref="H8205:H8207"/>
    <mergeCell ref="Q8205:Q8207"/>
    <mergeCell ref="C7998:C8000"/>
    <mergeCell ref="C8052:C8054"/>
    <mergeCell ref="I8052:I8054"/>
    <mergeCell ref="H8052:H8054"/>
    <mergeCell ref="D8052:D8054"/>
    <mergeCell ref="F8052:F8054"/>
    <mergeCell ref="G8052:G8054"/>
    <mergeCell ref="E8052:E8054"/>
    <mergeCell ref="Q8052:Q8054"/>
    <mergeCell ref="C8208:C8210"/>
    <mergeCell ref="D8208:D8210"/>
    <mergeCell ref="F8208:F8210"/>
    <mergeCell ref="I8208:I8210"/>
    <mergeCell ref="E8208:E8210"/>
    <mergeCell ref="G8208:G8210"/>
    <mergeCell ref="H8208:H8210"/>
    <mergeCell ref="C8211:C8213"/>
    <mergeCell ref="D8211:D8213"/>
    <mergeCell ref="F8211:F8213"/>
    <mergeCell ref="I8211:I8213"/>
    <mergeCell ref="E8211:E8213"/>
    <mergeCell ref="G8211:G8213"/>
    <mergeCell ref="H8211:H8213"/>
    <mergeCell ref="C8214:C8216"/>
    <mergeCell ref="D8214:D8216"/>
    <mergeCell ref="F8214:F8216"/>
    <mergeCell ref="I8214:I8216"/>
    <mergeCell ref="E8214:E8216"/>
    <mergeCell ref="G8214:G8216"/>
    <mergeCell ref="H8214:H8216"/>
    <mergeCell ref="C8217:C8219"/>
    <mergeCell ref="D8217:D8219"/>
    <mergeCell ref="F8217:F8219"/>
    <mergeCell ref="I8217:I8219"/>
    <mergeCell ref="E8217:E8219"/>
    <mergeCell ref="G8217:G8219"/>
    <mergeCell ref="H8217:H8219"/>
    <mergeCell ref="Q8208:Q8210"/>
    <mergeCell ref="Q8211:Q8213"/>
    <mergeCell ref="Q8214:Q8216"/>
    <mergeCell ref="Q8217:Q8219"/>
    <mergeCell ref="C7920:C7922"/>
    <mergeCell ref="I7920:I7922"/>
    <mergeCell ref="E7920:E7922"/>
    <mergeCell ref="H7920:H7922"/>
    <mergeCell ref="G7920:G7922"/>
    <mergeCell ref="D7920:D7922"/>
    <mergeCell ref="F7920:F7922"/>
    <mergeCell ref="Q7920:Q7922"/>
    <mergeCell ref="F8013:F8015"/>
    <mergeCell ref="H8013:H8015"/>
    <mergeCell ref="I8013:I8015"/>
    <mergeCell ref="E8013:E8015"/>
    <mergeCell ref="G8013:G8015"/>
    <mergeCell ref="Q8013:Q8015"/>
    <mergeCell ref="C8220:C8222"/>
    <mergeCell ref="D8220:D8222"/>
    <mergeCell ref="F8220:F8222"/>
    <mergeCell ref="I8220:I8222"/>
    <mergeCell ref="E8220:E8222"/>
    <mergeCell ref="G8220:G8222"/>
    <mergeCell ref="H8220:H8222"/>
    <mergeCell ref="Q8220:Q8222"/>
    <mergeCell ref="C8055:C8057"/>
    <mergeCell ref="I8055:I8057"/>
    <mergeCell ref="H8055:H8057"/>
    <mergeCell ref="D8055:D8057"/>
    <mergeCell ref="F8055:F8057"/>
    <mergeCell ref="G8055:G8057"/>
    <mergeCell ref="E8055:E8057"/>
    <mergeCell ref="Q8055:Q8057"/>
    <mergeCell ref="C8058:C8060"/>
    <mergeCell ref="I8058:I8060"/>
    <mergeCell ref="H8058:H8060"/>
    <mergeCell ref="D8058:D8060"/>
    <mergeCell ref="F8058:F8060"/>
    <mergeCell ref="G8058:G8060"/>
    <mergeCell ref="E8058:E8060"/>
    <mergeCell ref="Q8058:Q8060"/>
    <mergeCell ref="C7923:C7925"/>
    <mergeCell ref="I7923:I7925"/>
    <mergeCell ref="E7923:E7925"/>
    <mergeCell ref="H7923:H7925"/>
    <mergeCell ref="G7923:G7925"/>
    <mergeCell ref="D7923:D7925"/>
    <mergeCell ref="F7923:F7925"/>
    <mergeCell ref="Q7923:Q7925"/>
    <mergeCell ref="C8223:C8225"/>
    <mergeCell ref="D8223:D8225"/>
    <mergeCell ref="F8223:F8225"/>
    <mergeCell ref="I8223:I8225"/>
    <mergeCell ref="E8223:E8225"/>
    <mergeCell ref="G8223:G8225"/>
    <mergeCell ref="H8223:H8225"/>
    <mergeCell ref="C8226:C8228"/>
    <mergeCell ref="F8226:F8228"/>
    <mergeCell ref="I8226:I8228"/>
    <mergeCell ref="E8226:E8228"/>
    <mergeCell ref="G8226:G8228"/>
    <mergeCell ref="C8229:C8231"/>
    <mergeCell ref="F8229:F8231"/>
    <mergeCell ref="I8229:I8231"/>
    <mergeCell ref="E8229:E8231"/>
    <mergeCell ref="D8226:D8228"/>
    <mergeCell ref="D8229:D8231"/>
    <mergeCell ref="G8229:G8231"/>
    <mergeCell ref="H8226:H8228"/>
    <mergeCell ref="Q8223:Q8225"/>
    <mergeCell ref="Q8226:Q8228"/>
    <mergeCell ref="Q8229:Q8231"/>
    <mergeCell ref="C8232:C8234"/>
    <mergeCell ref="F8232:F8234"/>
    <mergeCell ref="I8232:I8234"/>
    <mergeCell ref="E8232:E8234"/>
    <mergeCell ref="D8232:D8234"/>
    <mergeCell ref="G8232:G8234"/>
    <mergeCell ref="C8235:C8237"/>
    <mergeCell ref="F8235:F8237"/>
    <mergeCell ref="I8235:I8237"/>
    <mergeCell ref="E8235:E8237"/>
    <mergeCell ref="D8235:D8237"/>
    <mergeCell ref="G8235:G8237"/>
    <mergeCell ref="H8229:H8231"/>
    <mergeCell ref="H8232:H8234"/>
    <mergeCell ref="H8235:H8237"/>
    <mergeCell ref="Q8232:Q8234"/>
    <mergeCell ref="Q8235:Q8237"/>
    <mergeCell ref="C8238:C8240"/>
    <mergeCell ref="F8238:F8240"/>
    <mergeCell ref="I8238:I8240"/>
    <mergeCell ref="E8238:E8240"/>
    <mergeCell ref="D8238:D8240"/>
    <mergeCell ref="G8238:G8240"/>
    <mergeCell ref="H8238:H8240"/>
    <mergeCell ref="Q8238:Q8240"/>
    <mergeCell ref="C8013:C8015"/>
    <mergeCell ref="D8013:D8015"/>
    <mergeCell ref="F8148:F8150"/>
    <mergeCell ref="I8148:I8150"/>
    <mergeCell ref="C8148:C8150"/>
    <mergeCell ref="D8148:D8150"/>
    <mergeCell ref="H8148:H8150"/>
    <mergeCell ref="E8148:E8150"/>
    <mergeCell ref="G8148:G8150"/>
    <mergeCell ref="Q8148:Q8150"/>
    <mergeCell ref="C8241:C8243"/>
    <mergeCell ref="F8241:F8243"/>
    <mergeCell ref="I8241:I8243"/>
    <mergeCell ref="E8241:E8243"/>
    <mergeCell ref="D8241:D8243"/>
    <mergeCell ref="G8241:G8243"/>
    <mergeCell ref="H8241:H8243"/>
    <mergeCell ref="Q8241:Q8243"/>
    <mergeCell ref="C8061:C8063"/>
    <mergeCell ref="I8061:I8063"/>
    <mergeCell ref="H8061:H8063"/>
    <mergeCell ref="D8061:D8063"/>
    <mergeCell ref="F8061:F8063"/>
    <mergeCell ref="G8061:G8063"/>
    <mergeCell ref="E8061:E8063"/>
    <mergeCell ref="Q8061:Q8063"/>
    <mergeCell ref="H8115:H8117"/>
    <mergeCell ref="C8064:C8066"/>
    <mergeCell ref="I8064:I8066"/>
    <mergeCell ref="F8064:F8066"/>
    <mergeCell ref="Q8064:Q8066"/>
    <mergeCell ref="D8064:D8066"/>
    <mergeCell ref="E8064:E8066"/>
    <mergeCell ref="G8064:G8066"/>
    <mergeCell ref="H8064:H8066"/>
    <mergeCell ref="H8016:H8018"/>
    <mergeCell ref="I8016:I8018"/>
    <mergeCell ref="E8016:E8018"/>
    <mergeCell ref="G8016:G8018"/>
    <mergeCell ref="C8016:C8018"/>
    <mergeCell ref="D8016:D8018"/>
    <mergeCell ref="F8016:F8018"/>
    <mergeCell ref="Q8016:Q8018"/>
    <mergeCell ref="C7926:C7928"/>
    <mergeCell ref="I7926:I7928"/>
    <mergeCell ref="E7926:E7928"/>
    <mergeCell ref="H7926:H7928"/>
    <mergeCell ref="G7926:G7928"/>
    <mergeCell ref="D7926:D7928"/>
    <mergeCell ref="F7926:F7928"/>
    <mergeCell ref="Q7926:Q7928"/>
    <mergeCell ref="C7929:C7931"/>
    <mergeCell ref="I7929:I7931"/>
    <mergeCell ref="H7929:H7931"/>
    <mergeCell ref="G7929:G7931"/>
    <mergeCell ref="D7929:D7931"/>
    <mergeCell ref="E7929:E7931"/>
    <mergeCell ref="F7929:F7931"/>
    <mergeCell ref="Q7929:Q7931"/>
    <mergeCell ref="H8019:H8021"/>
    <mergeCell ref="I8019:I8021"/>
    <mergeCell ref="G8019:G8021"/>
    <mergeCell ref="C8019:C8021"/>
    <mergeCell ref="D8019:D8021"/>
    <mergeCell ref="E8019:E8021"/>
    <mergeCell ref="F8019:F8021"/>
    <mergeCell ref="Q8019:Q8021"/>
    <mergeCell ref="H8022:H8024"/>
    <mergeCell ref="I8022:I8024"/>
    <mergeCell ref="G8022:G8024"/>
    <mergeCell ref="C8022:C8024"/>
    <mergeCell ref="D8022:D8024"/>
    <mergeCell ref="E8022:E8024"/>
    <mergeCell ref="F8022:F8024"/>
    <mergeCell ref="Q8022:Q8024"/>
    <mergeCell ref="H8025:H8027"/>
    <mergeCell ref="I8025:I8027"/>
    <mergeCell ref="G8025:G8027"/>
    <mergeCell ref="C8025:C8027"/>
    <mergeCell ref="D8025:D8027"/>
    <mergeCell ref="F8025:F8027"/>
    <mergeCell ref="E8025:E8027"/>
    <mergeCell ref="Q8025:Q8027"/>
    <mergeCell ref="F8151:F8153"/>
    <mergeCell ref="I8151:I8153"/>
    <mergeCell ref="C8151:C8153"/>
    <mergeCell ref="D8151:D8153"/>
    <mergeCell ref="H8151:H8153"/>
    <mergeCell ref="G8151:G8153"/>
    <mergeCell ref="E8151:E8153"/>
    <mergeCell ref="Q8151:Q8153"/>
    <mergeCell ref="H8028:H8030"/>
    <mergeCell ref="I8028:I8030"/>
    <mergeCell ref="G8028:G8030"/>
    <mergeCell ref="C8028:C8030"/>
    <mergeCell ref="D8028:D8030"/>
    <mergeCell ref="F8028:F8030"/>
    <mergeCell ref="E8028:E8030"/>
    <mergeCell ref="Q8028:Q8030"/>
    <mergeCell ref="I8067:I8069"/>
    <mergeCell ref="F8067:F8069"/>
    <mergeCell ref="D8067:D8069"/>
    <mergeCell ref="G8067:G8069"/>
    <mergeCell ref="H8067:H8069"/>
    <mergeCell ref="C8067:C8069"/>
    <mergeCell ref="E8067:E8069"/>
    <mergeCell ref="I8070:I8072"/>
    <mergeCell ref="D8070:D8072"/>
    <mergeCell ref="G8070:G8072"/>
    <mergeCell ref="H8070:H8072"/>
    <mergeCell ref="C8070:C8072"/>
    <mergeCell ref="E8070:E8072"/>
    <mergeCell ref="Q8067:Q8069"/>
    <mergeCell ref="Q8070:Q8072"/>
    <mergeCell ref="F8070:F8072"/>
    <mergeCell ref="G7863:G7865"/>
    <mergeCell ref="H7917:H7919"/>
    <mergeCell ref="C7854:C7856"/>
    <mergeCell ref="H7854:H7856"/>
    <mergeCell ref="H8106:H8108"/>
    <mergeCell ref="B7962:B8033"/>
    <mergeCell ref="H8031:H8033"/>
    <mergeCell ref="I8031:I8033"/>
    <mergeCell ref="G8031:G8033"/>
    <mergeCell ref="C8031:C8033"/>
    <mergeCell ref="D8031:D8033"/>
    <mergeCell ref="E8031:E8033"/>
    <mergeCell ref="F8031:F8033"/>
    <mergeCell ref="Q8031:Q8033"/>
    <mergeCell ref="I8073:I8075"/>
    <mergeCell ref="D8073:D8075"/>
    <mergeCell ref="G8073:G8075"/>
    <mergeCell ref="H8073:H8075"/>
    <mergeCell ref="C8073:C8075"/>
    <mergeCell ref="F8073:F8075"/>
    <mergeCell ref="E8073:E8075"/>
    <mergeCell ref="Q8073:Q8075"/>
    <mergeCell ref="C7932:C7934"/>
    <mergeCell ref="I7932:I7934"/>
    <mergeCell ref="H7932:H7934"/>
    <mergeCell ref="G7932:G7934"/>
    <mergeCell ref="D7932:D7934"/>
    <mergeCell ref="F7932:F7934"/>
    <mergeCell ref="C7935:C7937"/>
    <mergeCell ref="I7935:I7937"/>
    <mergeCell ref="H7935:H7937"/>
    <mergeCell ref="G7935:G7937"/>
    <mergeCell ref="E7935:E7937"/>
    <mergeCell ref="F7935:F7937"/>
    <mergeCell ref="C7938:C7940"/>
    <mergeCell ref="I7938:I7940"/>
    <mergeCell ref="H7938:H7940"/>
    <mergeCell ref="G7938:G7940"/>
    <mergeCell ref="E7938:E7940"/>
    <mergeCell ref="F7938:F7940"/>
    <mergeCell ref="E7932:E7934"/>
    <mergeCell ref="Q7932:Q7934"/>
    <mergeCell ref="Q7935:Q7937"/>
    <mergeCell ref="Q7938:Q7940"/>
    <mergeCell ref="D7935:D7937"/>
    <mergeCell ref="D7938:D7940"/>
    <mergeCell ref="C7941:C7943"/>
    <mergeCell ref="I7941:I7943"/>
    <mergeCell ref="H7941:H7943"/>
    <mergeCell ref="G7941:G7943"/>
    <mergeCell ref="E7941:E7943"/>
    <mergeCell ref="F7941:F7943"/>
    <mergeCell ref="C7944:C7946"/>
    <mergeCell ref="I7944:I7946"/>
    <mergeCell ref="H7944:H7946"/>
    <mergeCell ref="G7944:G7946"/>
    <mergeCell ref="E7944:E7946"/>
    <mergeCell ref="F7944:F7946"/>
    <mergeCell ref="C7947:C7949"/>
    <mergeCell ref="I7947:I7949"/>
    <mergeCell ref="H7947:H7949"/>
    <mergeCell ref="G7947:G7949"/>
    <mergeCell ref="E7947:E7949"/>
    <mergeCell ref="F7947:F7949"/>
    <mergeCell ref="D7941:D7943"/>
    <mergeCell ref="D7944:D7946"/>
    <mergeCell ref="D7947:D7949"/>
    <mergeCell ref="Q7941:Q7943"/>
    <mergeCell ref="Q7944:Q7946"/>
    <mergeCell ref="Q7947:Q7949"/>
    <mergeCell ref="C8244:C8246"/>
    <mergeCell ref="F8244:F8246"/>
    <mergeCell ref="I8244:I8246"/>
    <mergeCell ref="E8244:E8246"/>
    <mergeCell ref="D8244:D8246"/>
    <mergeCell ref="G8244:G8246"/>
    <mergeCell ref="H8244:H8246"/>
    <mergeCell ref="Q8244:Q8246"/>
    <mergeCell ref="C8076:C8078"/>
    <mergeCell ref="D8076:D8078"/>
    <mergeCell ref="F8076:F8078"/>
    <mergeCell ref="G8076:G8078"/>
    <mergeCell ref="H8076:H8078"/>
    <mergeCell ref="I8076:I8078"/>
    <mergeCell ref="E8076:E8078"/>
    <mergeCell ref="Q8076:Q8078"/>
    <mergeCell ref="F8154:F8156"/>
    <mergeCell ref="I8154:I8156"/>
    <mergeCell ref="C8154:C8156"/>
    <mergeCell ref="D8154:D8156"/>
    <mergeCell ref="H8154:H8156"/>
    <mergeCell ref="G8154:G8156"/>
    <mergeCell ref="E8154:E8156"/>
    <mergeCell ref="Q8154:Q8156"/>
    <mergeCell ref="I8079:I8081"/>
    <mergeCell ref="D8079:D8081"/>
    <mergeCell ref="G8079:G8081"/>
    <mergeCell ref="H8079:H8081"/>
    <mergeCell ref="C8079:C8081"/>
    <mergeCell ref="F8079:F8081"/>
    <mergeCell ref="E8079:E8081"/>
    <mergeCell ref="Q8079:Q8081"/>
    <mergeCell ref="F8082:F8084"/>
    <mergeCell ref="H8082:H8084"/>
    <mergeCell ref="I8082:I8084"/>
    <mergeCell ref="G8082:G8084"/>
    <mergeCell ref="C8082:C8084"/>
    <mergeCell ref="Q8082:Q8084"/>
    <mergeCell ref="D8082:D8084"/>
    <mergeCell ref="E8082:E8084"/>
    <mergeCell ref="F8157:F8159"/>
    <mergeCell ref="I8157:I8159"/>
    <mergeCell ref="C8157:C8159"/>
    <mergeCell ref="D8157:D8159"/>
    <mergeCell ref="H8157:H8159"/>
    <mergeCell ref="G8157:G8159"/>
    <mergeCell ref="E8157:E8159"/>
    <mergeCell ref="Q8157:Q8159"/>
    <mergeCell ref="C7950:C7952"/>
    <mergeCell ref="I7950:I7952"/>
    <mergeCell ref="H7950:H7952"/>
    <mergeCell ref="G7950:G7952"/>
    <mergeCell ref="F7950:F7952"/>
    <mergeCell ref="D7950:D7952"/>
    <mergeCell ref="E7950:E7952"/>
    <mergeCell ref="Q7950:Q7952"/>
    <mergeCell ref="I8085:I8087"/>
    <mergeCell ref="D8085:D8087"/>
    <mergeCell ref="G8085:G8087"/>
    <mergeCell ref="H8085:H8087"/>
    <mergeCell ref="C8085:C8087"/>
    <mergeCell ref="F8085:F8087"/>
    <mergeCell ref="I8088:I8090"/>
    <mergeCell ref="D8088:D8090"/>
    <mergeCell ref="G8088:G8090"/>
    <mergeCell ref="H8088:H8090"/>
    <mergeCell ref="C8088:C8090"/>
    <mergeCell ref="F8088:F8090"/>
    <mergeCell ref="E8088:E8090"/>
    <mergeCell ref="E8085:E8087"/>
    <mergeCell ref="Q8085:Q8087"/>
    <mergeCell ref="Q8088:Q8090"/>
    <mergeCell ref="Q8273:Q8275"/>
    <mergeCell ref="Q8282:Q8284"/>
    <mergeCell ref="B7854:B7961"/>
    <mergeCell ref="C7953:C7955"/>
    <mergeCell ref="I7953:I7955"/>
    <mergeCell ref="H7953:H7955"/>
    <mergeCell ref="G7953:G7955"/>
    <mergeCell ref="E7953:E7955"/>
    <mergeCell ref="F7953:F7955"/>
    <mergeCell ref="D7953:D7955"/>
    <mergeCell ref="C7956:C7958"/>
    <mergeCell ref="I7956:I7958"/>
    <mergeCell ref="H7956:H7958"/>
    <mergeCell ref="G7956:G7958"/>
    <mergeCell ref="F7956:F7958"/>
    <mergeCell ref="D7956:D7958"/>
    <mergeCell ref="C7959:C7961"/>
    <mergeCell ref="I7959:I7961"/>
    <mergeCell ref="H7959:H7961"/>
    <mergeCell ref="G7959:G7961"/>
    <mergeCell ref="E7959:E7961"/>
    <mergeCell ref="F7959:F7961"/>
    <mergeCell ref="D7959:D7961"/>
    <mergeCell ref="Q7953:Q7955"/>
    <mergeCell ref="Q7956:Q7958"/>
    <mergeCell ref="Q7959:Q7961"/>
    <mergeCell ref="E7956:E7958"/>
    <mergeCell ref="C8354:C8356"/>
    <mergeCell ref="I8354:I8356"/>
    <mergeCell ref="H8354:H8356"/>
    <mergeCell ref="G8354:G8356"/>
    <mergeCell ref="E8354:E8356"/>
    <mergeCell ref="F8354:F8356"/>
    <mergeCell ref="D8354:D8356"/>
    <mergeCell ref="C8357:C8359"/>
    <mergeCell ref="I8357:I8359"/>
    <mergeCell ref="H8357:H8359"/>
    <mergeCell ref="G8357:G8359"/>
    <mergeCell ref="F8357:F8359"/>
    <mergeCell ref="D8357:D8359"/>
    <mergeCell ref="C8360:C8362"/>
    <mergeCell ref="I8360:I8362"/>
    <mergeCell ref="H8360:H8362"/>
    <mergeCell ref="G8360:G8362"/>
    <mergeCell ref="E8360:E8362"/>
    <mergeCell ref="F8360:F8362"/>
    <mergeCell ref="D8360:D8362"/>
    <mergeCell ref="Q8354:Q8356"/>
    <mergeCell ref="Q8357:Q8359"/>
    <mergeCell ref="Q8360:Q8362"/>
    <mergeCell ref="E8357:E8359"/>
    <mergeCell ref="B8255:B8362"/>
    <mergeCell ref="B8094:B8165"/>
    <mergeCell ref="F8160:F8162"/>
    <mergeCell ref="I8160:I8162"/>
    <mergeCell ref="C8160:C8162"/>
    <mergeCell ref="D8160:D8162"/>
    <mergeCell ref="H8160:H8162"/>
    <mergeCell ref="G8160:G8162"/>
    <mergeCell ref="E8160:E8162"/>
    <mergeCell ref="F8163:F8165"/>
    <mergeCell ref="I8163:I8165"/>
    <mergeCell ref="C8163:C8165"/>
    <mergeCell ref="D8163:D8165"/>
    <mergeCell ref="H8163:H8165"/>
    <mergeCell ref="Q8160:Q8162"/>
    <mergeCell ref="Q8163:Q8165"/>
    <mergeCell ref="E8163:E8165"/>
    <mergeCell ref="G8163:G8165"/>
    <mergeCell ref="A7854:A8252"/>
    <mergeCell ref="B8166:B8252"/>
    <mergeCell ref="C8247:C8249"/>
    <mergeCell ref="I8247:I8249"/>
    <mergeCell ref="E8247:E8249"/>
    <mergeCell ref="D8247:D8249"/>
    <mergeCell ref="G8247:G8249"/>
    <mergeCell ref="H8247:H8249"/>
    <mergeCell ref="C8250:C8252"/>
    <mergeCell ref="I8250:I8252"/>
    <mergeCell ref="D8250:D8252"/>
    <mergeCell ref="F8247:F8249"/>
    <mergeCell ref="F8250:F8252"/>
    <mergeCell ref="Q8247:Q8249"/>
    <mergeCell ref="Q8250:Q8252"/>
    <mergeCell ref="E8250:E8252"/>
    <mergeCell ref="G8250:G8252"/>
    <mergeCell ref="H8250:H8252"/>
    <mergeCell ref="B8034:B8093"/>
    <mergeCell ref="I8091:I8093"/>
    <mergeCell ref="D8091:D8093"/>
    <mergeCell ref="G8091:G8093"/>
    <mergeCell ref="H8091:H8093"/>
    <mergeCell ref="C8091:C8093"/>
    <mergeCell ref="F8091:F8093"/>
    <mergeCell ref="E8091:E8093"/>
    <mergeCell ref="Q8091:Q8093"/>
    <mergeCell ref="H8258:H8260"/>
    <mergeCell ref="H8647:H8649"/>
    <mergeCell ref="H9018:H9020"/>
    <mergeCell ref="B7758:B7779"/>
    <mergeCell ref="B7722:B7757"/>
    <mergeCell ref="B7800:B7823"/>
    <mergeCell ref="A7722:A7851"/>
    <mergeCell ref="B7824:B7851"/>
    <mergeCell ref="B7780:B7799"/>
    <mergeCell ref="B7626:B7647"/>
    <mergeCell ref="B7590:B7625"/>
    <mergeCell ref="B7668:B7691"/>
    <mergeCell ref="A7590:A7719"/>
    <mergeCell ref="B7692:B7719"/>
    <mergeCell ref="B7648:B7667"/>
    <mergeCell ref="C7372:C7374"/>
    <mergeCell ref="D7372:D7374"/>
    <mergeCell ref="E7372:E7374"/>
    <mergeCell ref="F7372:F7374"/>
    <mergeCell ref="G7372:G7374"/>
    <mergeCell ref="H7372:H7374"/>
    <mergeCell ref="I7372:I7374"/>
    <mergeCell ref="Q7372:Q7374"/>
    <mergeCell ref="Q7306:Q7308"/>
    <mergeCell ref="Q7198:Q7200"/>
    <mergeCell ref="D7504:D7506"/>
    <mergeCell ref="E7504:E7506"/>
    <mergeCell ref="F7504:F7506"/>
    <mergeCell ref="G7504:G7506"/>
    <mergeCell ref="H7504:H7506"/>
    <mergeCell ref="I7504:I7506"/>
    <mergeCell ref="Q7504:Q7506"/>
    <mergeCell ref="Q7201:Q7203"/>
    <mergeCell ref="Q7204:Q7206"/>
    <mergeCell ref="Q7207:Q7209"/>
    <mergeCell ref="D7309:D7311"/>
    <mergeCell ref="E7309:E7311"/>
    <mergeCell ref="F7309:F7311"/>
    <mergeCell ref="G7309:G7311"/>
    <mergeCell ref="H7309:H7311"/>
    <mergeCell ref="I7309:I7311"/>
    <mergeCell ref="Q7309:Q7311"/>
    <mergeCell ref="D7312:D7314"/>
    <mergeCell ref="E7312:E7314"/>
    <mergeCell ref="F7312:F7314"/>
    <mergeCell ref="G7312:G7314"/>
    <mergeCell ref="H7312:H7314"/>
    <mergeCell ref="I7312:I7314"/>
    <mergeCell ref="Q7312:Q7314"/>
    <mergeCell ref="C7309:C7311"/>
    <mergeCell ref="C7312:C7314"/>
    <mergeCell ref="D7306:D7308"/>
    <mergeCell ref="E7306:E7308"/>
    <mergeCell ref="F7306:F7308"/>
    <mergeCell ref="G7306:G7308"/>
    <mergeCell ref="H7306:H7308"/>
    <mergeCell ref="I7306:I7308"/>
    <mergeCell ref="C7306:C7308"/>
    <mergeCell ref="D7198:D7200"/>
    <mergeCell ref="E7198:E7200"/>
    <mergeCell ref="F7198:F7200"/>
    <mergeCell ref="G7198:G7200"/>
    <mergeCell ref="I7198:I7200"/>
    <mergeCell ref="C7201:C7203"/>
    <mergeCell ref="D7201:D7203"/>
    <mergeCell ref="E7201:E7203"/>
    <mergeCell ref="G7201:G7203"/>
    <mergeCell ref="I7201:I7203"/>
    <mergeCell ref="F7201:F7203"/>
    <mergeCell ref="H7201:H7203"/>
    <mergeCell ref="C7204:C7206"/>
    <mergeCell ref="D7204:D7206"/>
    <mergeCell ref="E7204:E7206"/>
    <mergeCell ref="I7204:I7206"/>
    <mergeCell ref="F7204:F7206"/>
    <mergeCell ref="H7204:H7206"/>
    <mergeCell ref="C7207:C7209"/>
    <mergeCell ref="D7207:D7209"/>
    <mergeCell ref="E7207:E7209"/>
    <mergeCell ref="I7207:I7209"/>
    <mergeCell ref="F7207:F7209"/>
    <mergeCell ref="G7204:G7206"/>
    <mergeCell ref="H7207:H7209"/>
    <mergeCell ref="C7210:C7212"/>
    <mergeCell ref="D7210:D7212"/>
    <mergeCell ref="E7210:E7212"/>
    <mergeCell ref="F7210:F7212"/>
    <mergeCell ref="G7210:G7212"/>
    <mergeCell ref="H7210:H7212"/>
    <mergeCell ref="I7210:I7212"/>
    <mergeCell ref="C7213:C7215"/>
    <mergeCell ref="D7213:D7215"/>
    <mergeCell ref="E7213:E7215"/>
    <mergeCell ref="F7213:F7215"/>
    <mergeCell ref="G7213:G7215"/>
    <mergeCell ref="H7213:H7215"/>
    <mergeCell ref="I7213:I7215"/>
    <mergeCell ref="C7216:C7218"/>
    <mergeCell ref="E7216:E7218"/>
    <mergeCell ref="I7216:I7218"/>
    <mergeCell ref="F7216:F7218"/>
    <mergeCell ref="G7216:G7218"/>
    <mergeCell ref="H7216:H7218"/>
    <mergeCell ref="D7216:D7218"/>
    <mergeCell ref="C7219:C7221"/>
    <mergeCell ref="E7219:E7221"/>
    <mergeCell ref="F7219:F7221"/>
    <mergeCell ref="I7219:I7221"/>
    <mergeCell ref="D7219:D7221"/>
    <mergeCell ref="C7507:C7509"/>
    <mergeCell ref="D7507:D7509"/>
    <mergeCell ref="F7507:F7509"/>
    <mergeCell ref="I7507:I7509"/>
    <mergeCell ref="G7507:G7509"/>
    <mergeCell ref="H7507:H7509"/>
    <mergeCell ref="E7507:E7509"/>
    <mergeCell ref="Q7507:Q7509"/>
    <mergeCell ref="I7222:I7224"/>
    <mergeCell ref="C7222:C7224"/>
    <mergeCell ref="D7222:D7224"/>
    <mergeCell ref="E7222:E7224"/>
    <mergeCell ref="F7222:F7224"/>
    <mergeCell ref="I7225:I7227"/>
    <mergeCell ref="C7225:C7227"/>
    <mergeCell ref="D7225:D7227"/>
    <mergeCell ref="E7225:E7227"/>
    <mergeCell ref="F7225:F7227"/>
    <mergeCell ref="G7219:G7221"/>
    <mergeCell ref="H7219:H7221"/>
    <mergeCell ref="H7222:H7224"/>
    <mergeCell ref="H7225:H7227"/>
    <mergeCell ref="G7222:G7224"/>
    <mergeCell ref="C7228:C7230"/>
    <mergeCell ref="D7228:D7230"/>
    <mergeCell ref="E7228:E7230"/>
    <mergeCell ref="F7228:F7230"/>
    <mergeCell ref="G7228:G7230"/>
    <mergeCell ref="H7228:H7230"/>
    <mergeCell ref="I7228:I7230"/>
    <mergeCell ref="C7231:C7233"/>
    <mergeCell ref="E7231:E7233"/>
    <mergeCell ref="F7231:F7233"/>
    <mergeCell ref="H7231:H7233"/>
    <mergeCell ref="I7231:I7233"/>
    <mergeCell ref="D7231:D7233"/>
    <mergeCell ref="G7231:G7233"/>
    <mergeCell ref="C7234:C7236"/>
    <mergeCell ref="E7234:E7236"/>
    <mergeCell ref="F7234:F7236"/>
    <mergeCell ref="H7234:H7236"/>
    <mergeCell ref="I7234:I7236"/>
    <mergeCell ref="D7234:D7236"/>
    <mergeCell ref="D7432:D7434"/>
    <mergeCell ref="F7432:F7434"/>
    <mergeCell ref="H7432:H7434"/>
    <mergeCell ref="I7432:I7434"/>
    <mergeCell ref="G7432:G7434"/>
    <mergeCell ref="C7432:C7434"/>
    <mergeCell ref="E7432:E7434"/>
    <mergeCell ref="Q7432:Q7434"/>
    <mergeCell ref="D7435:D7437"/>
    <mergeCell ref="F7435:F7437"/>
    <mergeCell ref="H7435:H7437"/>
    <mergeCell ref="I7435:I7437"/>
    <mergeCell ref="G7435:G7437"/>
    <mergeCell ref="C7435:C7437"/>
    <mergeCell ref="E7435:E7437"/>
    <mergeCell ref="Q7435:Q7437"/>
    <mergeCell ref="D7378:D7380"/>
    <mergeCell ref="G7378:G7380"/>
    <mergeCell ref="H7378:H7380"/>
    <mergeCell ref="I7378:I7380"/>
    <mergeCell ref="C7378:C7380"/>
    <mergeCell ref="Q7378:Q7380"/>
    <mergeCell ref="F7378:F7380"/>
    <mergeCell ref="C7510:C7512"/>
    <mergeCell ref="D7510:D7512"/>
    <mergeCell ref="E7510:E7512"/>
    <mergeCell ref="F7510:F7512"/>
    <mergeCell ref="I7510:I7512"/>
    <mergeCell ref="G7510:G7512"/>
    <mergeCell ref="H7510:H7512"/>
    <mergeCell ref="C7513:C7515"/>
    <mergeCell ref="D7513:D7515"/>
    <mergeCell ref="E7513:E7515"/>
    <mergeCell ref="F7513:F7515"/>
    <mergeCell ref="I7513:I7515"/>
    <mergeCell ref="G7513:G7515"/>
    <mergeCell ref="H7513:H7515"/>
    <mergeCell ref="Q7510:Q7512"/>
    <mergeCell ref="Q7513:Q7515"/>
    <mergeCell ref="C7237:C7239"/>
    <mergeCell ref="E7237:E7239"/>
    <mergeCell ref="F7237:F7239"/>
    <mergeCell ref="H7237:H7239"/>
    <mergeCell ref="I7237:I7239"/>
    <mergeCell ref="D7237:D7239"/>
    <mergeCell ref="G7237:G7239"/>
    <mergeCell ref="C7240:C7242"/>
    <mergeCell ref="D7240:D7242"/>
    <mergeCell ref="E7240:E7242"/>
    <mergeCell ref="F7240:F7242"/>
    <mergeCell ref="G7240:G7242"/>
    <mergeCell ref="I7240:I7242"/>
    <mergeCell ref="H7240:H7242"/>
    <mergeCell ref="D7438:D7440"/>
    <mergeCell ref="F7438:F7440"/>
    <mergeCell ref="H7438:H7440"/>
    <mergeCell ref="I7438:I7440"/>
    <mergeCell ref="G7438:G7440"/>
    <mergeCell ref="E7438:E7440"/>
    <mergeCell ref="Q7438:Q7440"/>
    <mergeCell ref="D7516:D7518"/>
    <mergeCell ref="E7516:E7518"/>
    <mergeCell ref="F7516:F7518"/>
    <mergeCell ref="G7516:G7518"/>
    <mergeCell ref="H7516:H7518"/>
    <mergeCell ref="I7516:I7518"/>
    <mergeCell ref="Q7516:Q7518"/>
    <mergeCell ref="D7381:D7383"/>
    <mergeCell ref="E7381:E7383"/>
    <mergeCell ref="F7381:F7383"/>
    <mergeCell ref="G7381:G7383"/>
    <mergeCell ref="H7381:H7383"/>
    <mergeCell ref="I7381:I7383"/>
    <mergeCell ref="C7381:C7383"/>
    <mergeCell ref="Q7381:Q7383"/>
    <mergeCell ref="C7243:C7245"/>
    <mergeCell ref="D7243:D7245"/>
    <mergeCell ref="E7243:E7245"/>
    <mergeCell ref="F7243:F7245"/>
    <mergeCell ref="G7243:G7245"/>
    <mergeCell ref="I7243:I7245"/>
    <mergeCell ref="H7243:H7245"/>
    <mergeCell ref="E7378:E7380"/>
    <mergeCell ref="D7315:D7317"/>
    <mergeCell ref="E7315:E7317"/>
    <mergeCell ref="F7315:F7317"/>
    <mergeCell ref="G7315:G7317"/>
    <mergeCell ref="H7315:H7317"/>
    <mergeCell ref="I7315:I7317"/>
    <mergeCell ref="C7315:C7317"/>
    <mergeCell ref="Q7315:Q7317"/>
    <mergeCell ref="C7516:C7518"/>
    <mergeCell ref="D7318:D7320"/>
    <mergeCell ref="E7318:E7320"/>
    <mergeCell ref="F7318:F7320"/>
    <mergeCell ref="G7318:G7320"/>
    <mergeCell ref="H7318:H7320"/>
    <mergeCell ref="I7318:I7320"/>
    <mergeCell ref="C7318:C7320"/>
    <mergeCell ref="Q7318:Q7320"/>
    <mergeCell ref="C7246:C7248"/>
    <mergeCell ref="D7246:D7248"/>
    <mergeCell ref="E7246:E7248"/>
    <mergeCell ref="F7246:F7248"/>
    <mergeCell ref="I7246:I7248"/>
    <mergeCell ref="G7246:G7248"/>
    <mergeCell ref="H7246:H7248"/>
    <mergeCell ref="D7321:D7323"/>
    <mergeCell ref="E7321:E7323"/>
    <mergeCell ref="F7321:F7323"/>
    <mergeCell ref="G7321:G7323"/>
    <mergeCell ref="H7321:H7323"/>
    <mergeCell ref="I7321:I7323"/>
    <mergeCell ref="C7321:C7323"/>
    <mergeCell ref="E7324:E7326"/>
    <mergeCell ref="F7324:F7326"/>
    <mergeCell ref="G7324:G7326"/>
    <mergeCell ref="H7324:H7326"/>
    <mergeCell ref="I7324:I7326"/>
    <mergeCell ref="C7324:C7326"/>
    <mergeCell ref="Q7321:Q7323"/>
    <mergeCell ref="D7324:D7326"/>
    <mergeCell ref="Q7324:Q7326"/>
    <mergeCell ref="C7249:C7251"/>
    <mergeCell ref="E7249:E7251"/>
    <mergeCell ref="F7249:F7251"/>
    <mergeCell ref="H7249:H7251"/>
    <mergeCell ref="I7249:I7251"/>
    <mergeCell ref="D7249:D7251"/>
    <mergeCell ref="G7249:G7251"/>
    <mergeCell ref="C7504:C7506"/>
    <mergeCell ref="C7441:C7443"/>
    <mergeCell ref="H7441:H7443"/>
    <mergeCell ref="I7441:I7443"/>
    <mergeCell ref="G7441:G7443"/>
    <mergeCell ref="E7441:E7443"/>
    <mergeCell ref="D7441:D7443"/>
    <mergeCell ref="F7441:F7443"/>
    <mergeCell ref="Q7441:Q7443"/>
    <mergeCell ref="C7438:C7440"/>
    <mergeCell ref="C7444:C7446"/>
    <mergeCell ref="I7444:I7446"/>
    <mergeCell ref="G7444:G7446"/>
    <mergeCell ref="E7444:E7446"/>
    <mergeCell ref="D7444:D7446"/>
    <mergeCell ref="F7444:F7446"/>
    <mergeCell ref="Q7444:Q7446"/>
    <mergeCell ref="C7252:C7254"/>
    <mergeCell ref="D7252:D7254"/>
    <mergeCell ref="E7252:E7254"/>
    <mergeCell ref="F7252:F7254"/>
    <mergeCell ref="G7252:G7254"/>
    <mergeCell ref="H7252:H7254"/>
    <mergeCell ref="I7252:I7254"/>
    <mergeCell ref="E7327:E7329"/>
    <mergeCell ref="F7327:F7329"/>
    <mergeCell ref="G7327:G7329"/>
    <mergeCell ref="I7327:I7329"/>
    <mergeCell ref="C7327:C7329"/>
    <mergeCell ref="D7327:D7329"/>
    <mergeCell ref="H7327:H7329"/>
    <mergeCell ref="Q7327:Q7329"/>
    <mergeCell ref="C7519:C7521"/>
    <mergeCell ref="D7519:D7521"/>
    <mergeCell ref="E7519:E7521"/>
    <mergeCell ref="F7519:F7521"/>
    <mergeCell ref="G7519:G7521"/>
    <mergeCell ref="H7519:H7521"/>
    <mergeCell ref="I7519:I7521"/>
    <mergeCell ref="C7522:C7524"/>
    <mergeCell ref="D7522:D7524"/>
    <mergeCell ref="E7522:E7524"/>
    <mergeCell ref="F7522:F7524"/>
    <mergeCell ref="G7522:G7524"/>
    <mergeCell ref="I7522:I7524"/>
    <mergeCell ref="Q7519:Q7521"/>
    <mergeCell ref="Q7522:Q7524"/>
    <mergeCell ref="C7375:C7377"/>
    <mergeCell ref="D7375:D7377"/>
    <mergeCell ref="E7375:E7377"/>
    <mergeCell ref="F7375:F7377"/>
    <mergeCell ref="G7375:G7377"/>
    <mergeCell ref="H7375:H7377"/>
    <mergeCell ref="I7375:I7377"/>
    <mergeCell ref="D7447:D7449"/>
    <mergeCell ref="F7447:F7449"/>
    <mergeCell ref="H7447:H7449"/>
    <mergeCell ref="I7447:I7449"/>
    <mergeCell ref="G7447:G7449"/>
    <mergeCell ref="C7447:C7449"/>
    <mergeCell ref="E7447:E7449"/>
    <mergeCell ref="Q7447:Q7449"/>
    <mergeCell ref="C7525:C7527"/>
    <mergeCell ref="D7525:D7527"/>
    <mergeCell ref="E7525:E7527"/>
    <mergeCell ref="F7525:F7527"/>
    <mergeCell ref="G7525:G7527"/>
    <mergeCell ref="H7525:H7527"/>
    <mergeCell ref="I7525:I7527"/>
    <mergeCell ref="Q7525:Q7527"/>
    <mergeCell ref="G7225:G7227"/>
    <mergeCell ref="H7522:H7524"/>
    <mergeCell ref="Q7213:Q7215"/>
    <mergeCell ref="Q7210:Q7212"/>
    <mergeCell ref="Q7216:Q7218"/>
    <mergeCell ref="Q7219:Q7221"/>
    <mergeCell ref="Q7222:Q7224"/>
    <mergeCell ref="Q7225:Q7227"/>
    <mergeCell ref="Q7228:Q7230"/>
    <mergeCell ref="Q7231:Q7233"/>
    <mergeCell ref="Q7234:Q7236"/>
    <mergeCell ref="Q7237:Q7239"/>
    <mergeCell ref="Q7240:Q7242"/>
    <mergeCell ref="Q7243:Q7245"/>
    <mergeCell ref="Q7246:Q7248"/>
    <mergeCell ref="Q7249:Q7251"/>
    <mergeCell ref="Q7252:Q7254"/>
    <mergeCell ref="D7450:D7452"/>
    <mergeCell ref="H7450:H7452"/>
    <mergeCell ref="I7450:I7452"/>
    <mergeCell ref="G7450:G7452"/>
    <mergeCell ref="C7450:C7452"/>
    <mergeCell ref="E7450:E7452"/>
    <mergeCell ref="F7450:F7452"/>
    <mergeCell ref="Q7450:Q7452"/>
    <mergeCell ref="C7528:C7530"/>
    <mergeCell ref="D7528:D7530"/>
    <mergeCell ref="F7528:F7530"/>
    <mergeCell ref="I7528:I7530"/>
    <mergeCell ref="G7528:G7530"/>
    <mergeCell ref="H7528:H7530"/>
    <mergeCell ref="E7528:E7530"/>
    <mergeCell ref="Q7528:Q7530"/>
    <mergeCell ref="G7234:G7236"/>
    <mergeCell ref="D7453:D7455"/>
    <mergeCell ref="E7453:E7455"/>
    <mergeCell ref="F7453:F7455"/>
    <mergeCell ref="I7453:I7455"/>
    <mergeCell ref="C7453:C7455"/>
    <mergeCell ref="Q7453:Q7455"/>
    <mergeCell ref="C7531:C7533"/>
    <mergeCell ref="D7531:D7533"/>
    <mergeCell ref="F7531:F7533"/>
    <mergeCell ref="I7531:I7533"/>
    <mergeCell ref="G7531:G7533"/>
    <mergeCell ref="H7531:H7533"/>
    <mergeCell ref="E7531:E7533"/>
    <mergeCell ref="Q7531:Q7533"/>
    <mergeCell ref="D7456:D7458"/>
    <mergeCell ref="E7456:E7458"/>
    <mergeCell ref="F7456:F7458"/>
    <mergeCell ref="I7456:I7458"/>
    <mergeCell ref="G7456:G7458"/>
    <mergeCell ref="C7456:C7458"/>
    <mergeCell ref="D7459:D7461"/>
    <mergeCell ref="F7459:F7461"/>
    <mergeCell ref="H7459:H7461"/>
    <mergeCell ref="I7459:I7461"/>
    <mergeCell ref="C7459:C7461"/>
    <mergeCell ref="E7459:E7461"/>
    <mergeCell ref="G7459:G7461"/>
    <mergeCell ref="Q7456:Q7458"/>
    <mergeCell ref="Q7459:Q7461"/>
    <mergeCell ref="C7255:C7257"/>
    <mergeCell ref="F7255:F7257"/>
    <mergeCell ref="I7255:I7257"/>
    <mergeCell ref="D7255:D7257"/>
    <mergeCell ref="H7255:H7257"/>
    <mergeCell ref="G7255:G7257"/>
    <mergeCell ref="E7255:E7257"/>
    <mergeCell ref="Q7255:Q7257"/>
    <mergeCell ref="D7462:D7464"/>
    <mergeCell ref="F7462:F7464"/>
    <mergeCell ref="H7462:H7464"/>
    <mergeCell ref="I7462:I7464"/>
    <mergeCell ref="C7462:C7464"/>
    <mergeCell ref="G7462:G7464"/>
    <mergeCell ref="E7462:E7464"/>
    <mergeCell ref="Q7462:Q7464"/>
    <mergeCell ref="D7465:D7467"/>
    <mergeCell ref="F7465:F7467"/>
    <mergeCell ref="H7465:H7467"/>
    <mergeCell ref="I7465:I7467"/>
    <mergeCell ref="C7465:C7467"/>
    <mergeCell ref="G7465:G7467"/>
    <mergeCell ref="E7465:E7467"/>
    <mergeCell ref="D7468:D7470"/>
    <mergeCell ref="F7468:F7470"/>
    <mergeCell ref="C7468:C7470"/>
    <mergeCell ref="E7468:E7470"/>
    <mergeCell ref="D7471:D7473"/>
    <mergeCell ref="F7471:F7473"/>
    <mergeCell ref="C7471:C7473"/>
    <mergeCell ref="E7471:E7473"/>
    <mergeCell ref="D7474:D7476"/>
    <mergeCell ref="F7474:F7476"/>
    <mergeCell ref="H7474:H7476"/>
    <mergeCell ref="I7474:I7476"/>
    <mergeCell ref="C7474:C7476"/>
    <mergeCell ref="G7474:G7476"/>
    <mergeCell ref="E7474:E7476"/>
    <mergeCell ref="Q7465:Q7467"/>
    <mergeCell ref="Q7468:Q7470"/>
    <mergeCell ref="Q7471:Q7473"/>
    <mergeCell ref="Q7474:Q7476"/>
    <mergeCell ref="H7468:H7470"/>
    <mergeCell ref="I7468:I7470"/>
    <mergeCell ref="G7468:G7470"/>
    <mergeCell ref="I7471:I7473"/>
    <mergeCell ref="G7471:G7473"/>
    <mergeCell ref="G7453:G7455"/>
    <mergeCell ref="D7330:D7332"/>
    <mergeCell ref="E7330:E7332"/>
    <mergeCell ref="F7330:F7332"/>
    <mergeCell ref="G7330:G7332"/>
    <mergeCell ref="H7330:H7332"/>
    <mergeCell ref="I7330:I7332"/>
    <mergeCell ref="C7330:C7332"/>
    <mergeCell ref="Q7330:Q7332"/>
    <mergeCell ref="C7384:C7386"/>
    <mergeCell ref="D7384:D7386"/>
    <mergeCell ref="F7384:F7386"/>
    <mergeCell ref="G7384:G7386"/>
    <mergeCell ref="H7384:H7386"/>
    <mergeCell ref="I7384:I7386"/>
    <mergeCell ref="E7384:E7386"/>
    <mergeCell ref="Q7384:Q7386"/>
    <mergeCell ref="E7333:E7335"/>
    <mergeCell ref="F7333:F7335"/>
    <mergeCell ref="G7333:G7335"/>
    <mergeCell ref="H7333:H7335"/>
    <mergeCell ref="I7333:I7335"/>
    <mergeCell ref="C7333:C7335"/>
    <mergeCell ref="D7333:D7335"/>
    <mergeCell ref="F7336:F7338"/>
    <mergeCell ref="G7336:G7338"/>
    <mergeCell ref="H7336:H7338"/>
    <mergeCell ref="I7336:I7338"/>
    <mergeCell ref="C7336:C7338"/>
    <mergeCell ref="D7336:D7338"/>
    <mergeCell ref="Q7333:Q7335"/>
    <mergeCell ref="E7336:E7338"/>
    <mergeCell ref="Q7336:Q7338"/>
    <mergeCell ref="Q7375:Q7377"/>
    <mergeCell ref="C7534:C7536"/>
    <mergeCell ref="D7534:D7536"/>
    <mergeCell ref="F7534:F7536"/>
    <mergeCell ref="I7534:I7536"/>
    <mergeCell ref="G7534:G7536"/>
    <mergeCell ref="H7534:H7536"/>
    <mergeCell ref="E7534:E7536"/>
    <mergeCell ref="Q7534:Q7536"/>
    <mergeCell ref="D7339:D7341"/>
    <mergeCell ref="E7339:E7341"/>
    <mergeCell ref="F7339:F7341"/>
    <mergeCell ref="G7339:G7341"/>
    <mergeCell ref="H7339:H7341"/>
    <mergeCell ref="I7339:I7341"/>
    <mergeCell ref="Q7339:Q7341"/>
    <mergeCell ref="H7471:H7473"/>
    <mergeCell ref="H7456:H7458"/>
    <mergeCell ref="C7258:C7260"/>
    <mergeCell ref="I7258:I7260"/>
    <mergeCell ref="F7258:F7260"/>
    <mergeCell ref="H7258:H7260"/>
    <mergeCell ref="G7258:G7260"/>
    <mergeCell ref="D7258:D7260"/>
    <mergeCell ref="E7258:E7260"/>
    <mergeCell ref="Q7258:Q7260"/>
    <mergeCell ref="F7477:F7479"/>
    <mergeCell ref="I7477:I7479"/>
    <mergeCell ref="C7477:C7479"/>
    <mergeCell ref="D7477:D7479"/>
    <mergeCell ref="H7477:H7479"/>
    <mergeCell ref="G7477:G7479"/>
    <mergeCell ref="E7477:E7479"/>
    <mergeCell ref="Q7477:Q7479"/>
    <mergeCell ref="C7342:C7344"/>
    <mergeCell ref="D7342:D7344"/>
    <mergeCell ref="E7342:E7344"/>
    <mergeCell ref="F7342:F7344"/>
    <mergeCell ref="G7342:G7344"/>
    <mergeCell ref="H7342:H7344"/>
    <mergeCell ref="I7342:I7344"/>
    <mergeCell ref="Q7342:Q7344"/>
    <mergeCell ref="C7345:C7347"/>
    <mergeCell ref="D7345:D7347"/>
    <mergeCell ref="E7345:E7347"/>
    <mergeCell ref="F7345:F7347"/>
    <mergeCell ref="G7345:G7347"/>
    <mergeCell ref="H7345:H7347"/>
    <mergeCell ref="I7345:I7347"/>
    <mergeCell ref="Q7345:Q7347"/>
    <mergeCell ref="C7537:C7539"/>
    <mergeCell ref="D7537:D7539"/>
    <mergeCell ref="F7537:F7539"/>
    <mergeCell ref="I7537:I7539"/>
    <mergeCell ref="E7537:E7539"/>
    <mergeCell ref="Q7537:Q7539"/>
    <mergeCell ref="G7537:G7539"/>
    <mergeCell ref="H7537:H7539"/>
    <mergeCell ref="C7261:C7263"/>
    <mergeCell ref="I7261:I7263"/>
    <mergeCell ref="E7261:E7263"/>
    <mergeCell ref="F7261:F7263"/>
    <mergeCell ref="G7261:G7263"/>
    <mergeCell ref="D7261:D7263"/>
    <mergeCell ref="Q7261:Q7263"/>
    <mergeCell ref="C7387:C7389"/>
    <mergeCell ref="I7387:I7389"/>
    <mergeCell ref="H7387:H7389"/>
    <mergeCell ref="D7387:D7389"/>
    <mergeCell ref="F7387:F7389"/>
    <mergeCell ref="G7387:G7389"/>
    <mergeCell ref="E7387:E7389"/>
    <mergeCell ref="Q7387:Q7389"/>
    <mergeCell ref="F7480:F7482"/>
    <mergeCell ref="I7480:I7482"/>
    <mergeCell ref="C7480:C7482"/>
    <mergeCell ref="D7480:D7482"/>
    <mergeCell ref="H7480:H7482"/>
    <mergeCell ref="G7480:G7482"/>
    <mergeCell ref="F7483:F7485"/>
    <mergeCell ref="I7483:I7485"/>
    <mergeCell ref="C7483:C7485"/>
    <mergeCell ref="D7483:D7485"/>
    <mergeCell ref="H7483:H7485"/>
    <mergeCell ref="G7483:G7485"/>
    <mergeCell ref="E7483:E7485"/>
    <mergeCell ref="E7480:E7482"/>
    <mergeCell ref="Q7480:Q7482"/>
    <mergeCell ref="Q7483:Q7485"/>
    <mergeCell ref="C7348:C7350"/>
    <mergeCell ref="D7348:D7350"/>
    <mergeCell ref="F7348:F7350"/>
    <mergeCell ref="G7348:G7350"/>
    <mergeCell ref="H7348:H7350"/>
    <mergeCell ref="I7348:I7350"/>
    <mergeCell ref="E7348:E7350"/>
    <mergeCell ref="C7351:C7353"/>
    <mergeCell ref="D7351:D7353"/>
    <mergeCell ref="F7351:F7353"/>
    <mergeCell ref="H7351:H7353"/>
    <mergeCell ref="I7351:I7353"/>
    <mergeCell ref="E7351:E7353"/>
    <mergeCell ref="Q7348:Q7350"/>
    <mergeCell ref="Q7351:Q7353"/>
    <mergeCell ref="G7351:G7353"/>
    <mergeCell ref="C7540:C7542"/>
    <mergeCell ref="D7540:D7542"/>
    <mergeCell ref="F7540:F7542"/>
    <mergeCell ref="I7540:I7542"/>
    <mergeCell ref="E7540:E7542"/>
    <mergeCell ref="G7540:G7542"/>
    <mergeCell ref="H7540:H7542"/>
    <mergeCell ref="Q7540:Q7542"/>
    <mergeCell ref="C7339:C7341"/>
    <mergeCell ref="C7390:C7392"/>
    <mergeCell ref="I7390:I7392"/>
    <mergeCell ref="H7390:H7392"/>
    <mergeCell ref="D7390:D7392"/>
    <mergeCell ref="F7390:F7392"/>
    <mergeCell ref="G7390:G7392"/>
    <mergeCell ref="E7390:E7392"/>
    <mergeCell ref="Q7390:Q7392"/>
    <mergeCell ref="C7543:C7545"/>
    <mergeCell ref="D7543:D7545"/>
    <mergeCell ref="F7543:F7545"/>
    <mergeCell ref="I7543:I7545"/>
    <mergeCell ref="E7543:E7545"/>
    <mergeCell ref="G7543:G7545"/>
    <mergeCell ref="H7543:H7545"/>
    <mergeCell ref="C7546:C7548"/>
    <mergeCell ref="D7546:D7548"/>
    <mergeCell ref="F7546:F7548"/>
    <mergeCell ref="I7546:I7548"/>
    <mergeCell ref="E7546:E7548"/>
    <mergeCell ref="G7546:G7548"/>
    <mergeCell ref="H7546:H7548"/>
    <mergeCell ref="C7549:C7551"/>
    <mergeCell ref="D7549:D7551"/>
    <mergeCell ref="F7549:F7551"/>
    <mergeCell ref="I7549:I7551"/>
    <mergeCell ref="E7549:E7551"/>
    <mergeCell ref="G7549:G7551"/>
    <mergeCell ref="H7549:H7551"/>
    <mergeCell ref="C7552:C7554"/>
    <mergeCell ref="D7552:D7554"/>
    <mergeCell ref="F7552:F7554"/>
    <mergeCell ref="I7552:I7554"/>
    <mergeCell ref="E7552:E7554"/>
    <mergeCell ref="G7552:G7554"/>
    <mergeCell ref="H7552:H7554"/>
    <mergeCell ref="Q7543:Q7545"/>
    <mergeCell ref="Q7546:Q7548"/>
    <mergeCell ref="Q7549:Q7551"/>
    <mergeCell ref="Q7552:Q7554"/>
    <mergeCell ref="C7264:C7266"/>
    <mergeCell ref="I7264:I7266"/>
    <mergeCell ref="E7264:E7266"/>
    <mergeCell ref="H7264:H7266"/>
    <mergeCell ref="G7264:G7266"/>
    <mergeCell ref="D7264:D7266"/>
    <mergeCell ref="F7264:F7266"/>
    <mergeCell ref="Q7264:Q7266"/>
    <mergeCell ref="F7354:F7356"/>
    <mergeCell ref="H7354:H7356"/>
    <mergeCell ref="I7354:I7356"/>
    <mergeCell ref="E7354:E7356"/>
    <mergeCell ref="G7354:G7356"/>
    <mergeCell ref="Q7354:Q7356"/>
    <mergeCell ref="C7555:C7557"/>
    <mergeCell ref="D7555:D7557"/>
    <mergeCell ref="F7555:F7557"/>
    <mergeCell ref="I7555:I7557"/>
    <mergeCell ref="E7555:E7557"/>
    <mergeCell ref="G7555:G7557"/>
    <mergeCell ref="H7555:H7557"/>
    <mergeCell ref="Q7555:Q7557"/>
    <mergeCell ref="C7393:C7395"/>
    <mergeCell ref="I7393:I7395"/>
    <mergeCell ref="H7393:H7395"/>
    <mergeCell ref="D7393:D7395"/>
    <mergeCell ref="F7393:F7395"/>
    <mergeCell ref="G7393:G7395"/>
    <mergeCell ref="E7393:E7395"/>
    <mergeCell ref="Q7393:Q7395"/>
    <mergeCell ref="C7396:C7398"/>
    <mergeCell ref="I7396:I7398"/>
    <mergeCell ref="H7396:H7398"/>
    <mergeCell ref="D7396:D7398"/>
    <mergeCell ref="F7396:F7398"/>
    <mergeCell ref="G7396:G7398"/>
    <mergeCell ref="E7396:E7398"/>
    <mergeCell ref="Q7396:Q7398"/>
    <mergeCell ref="C7267:C7269"/>
    <mergeCell ref="I7267:I7269"/>
    <mergeCell ref="E7267:E7269"/>
    <mergeCell ref="H7267:H7269"/>
    <mergeCell ref="G7267:G7269"/>
    <mergeCell ref="D7267:D7269"/>
    <mergeCell ref="F7267:F7269"/>
    <mergeCell ref="Q7267:Q7269"/>
    <mergeCell ref="C7558:C7560"/>
    <mergeCell ref="D7558:D7560"/>
    <mergeCell ref="F7558:F7560"/>
    <mergeCell ref="I7558:I7560"/>
    <mergeCell ref="E7558:E7560"/>
    <mergeCell ref="G7558:G7560"/>
    <mergeCell ref="H7558:H7560"/>
    <mergeCell ref="C7561:C7563"/>
    <mergeCell ref="F7561:F7563"/>
    <mergeCell ref="I7561:I7563"/>
    <mergeCell ref="E7561:E7563"/>
    <mergeCell ref="G7561:G7563"/>
    <mergeCell ref="C7564:C7566"/>
    <mergeCell ref="F7564:F7566"/>
    <mergeCell ref="I7564:I7566"/>
    <mergeCell ref="E7564:E7566"/>
    <mergeCell ref="D7561:D7563"/>
    <mergeCell ref="D7564:D7566"/>
    <mergeCell ref="G7564:G7566"/>
    <mergeCell ref="H7561:H7563"/>
    <mergeCell ref="Q7558:Q7560"/>
    <mergeCell ref="Q7561:Q7563"/>
    <mergeCell ref="Q7564:Q7566"/>
    <mergeCell ref="C7567:C7569"/>
    <mergeCell ref="F7567:F7569"/>
    <mergeCell ref="I7567:I7569"/>
    <mergeCell ref="E7567:E7569"/>
    <mergeCell ref="D7567:D7569"/>
    <mergeCell ref="G7567:G7569"/>
    <mergeCell ref="C7570:C7572"/>
    <mergeCell ref="F7570:F7572"/>
    <mergeCell ref="I7570:I7572"/>
    <mergeCell ref="E7570:E7572"/>
    <mergeCell ref="D7570:D7572"/>
    <mergeCell ref="G7570:G7572"/>
    <mergeCell ref="H7564:H7566"/>
    <mergeCell ref="H7567:H7569"/>
    <mergeCell ref="H7570:H7572"/>
    <mergeCell ref="Q7567:Q7569"/>
    <mergeCell ref="Q7570:Q7572"/>
    <mergeCell ref="C7573:C7575"/>
    <mergeCell ref="F7573:F7575"/>
    <mergeCell ref="I7573:I7575"/>
    <mergeCell ref="E7573:E7575"/>
    <mergeCell ref="D7573:D7575"/>
    <mergeCell ref="G7573:G7575"/>
    <mergeCell ref="H7573:H7575"/>
    <mergeCell ref="Q7573:Q7575"/>
    <mergeCell ref="C7354:C7356"/>
    <mergeCell ref="D7354:D7356"/>
    <mergeCell ref="F7486:F7488"/>
    <mergeCell ref="I7486:I7488"/>
    <mergeCell ref="C7486:C7488"/>
    <mergeCell ref="D7486:D7488"/>
    <mergeCell ref="H7486:H7488"/>
    <mergeCell ref="E7486:E7488"/>
    <mergeCell ref="G7486:G7488"/>
    <mergeCell ref="Q7486:Q7488"/>
    <mergeCell ref="C7576:C7578"/>
    <mergeCell ref="F7576:F7578"/>
    <mergeCell ref="I7576:I7578"/>
    <mergeCell ref="E7576:E7578"/>
    <mergeCell ref="D7576:D7578"/>
    <mergeCell ref="G7576:G7578"/>
    <mergeCell ref="H7576:H7578"/>
    <mergeCell ref="Q7576:Q7578"/>
    <mergeCell ref="C7399:C7401"/>
    <mergeCell ref="I7399:I7401"/>
    <mergeCell ref="H7399:H7401"/>
    <mergeCell ref="D7399:D7401"/>
    <mergeCell ref="F7399:F7401"/>
    <mergeCell ref="G7399:G7401"/>
    <mergeCell ref="E7399:E7401"/>
    <mergeCell ref="Q7399:Q7401"/>
    <mergeCell ref="H7453:H7455"/>
    <mergeCell ref="C7402:C7404"/>
    <mergeCell ref="I7402:I7404"/>
    <mergeCell ref="F7402:F7404"/>
    <mergeCell ref="Q7402:Q7404"/>
    <mergeCell ref="D7402:D7404"/>
    <mergeCell ref="E7402:E7404"/>
    <mergeCell ref="G7402:G7404"/>
    <mergeCell ref="H7402:H7404"/>
    <mergeCell ref="H7357:H7359"/>
    <mergeCell ref="I7357:I7359"/>
    <mergeCell ref="E7357:E7359"/>
    <mergeCell ref="G7357:G7359"/>
    <mergeCell ref="C7357:C7359"/>
    <mergeCell ref="D7357:D7359"/>
    <mergeCell ref="F7357:F7359"/>
    <mergeCell ref="Q7357:Q7359"/>
    <mergeCell ref="C7270:C7272"/>
    <mergeCell ref="I7270:I7272"/>
    <mergeCell ref="E7270:E7272"/>
    <mergeCell ref="H7270:H7272"/>
    <mergeCell ref="G7270:G7272"/>
    <mergeCell ref="D7270:D7272"/>
    <mergeCell ref="F7270:F7272"/>
    <mergeCell ref="Q7270:Q7272"/>
    <mergeCell ref="C7273:C7275"/>
    <mergeCell ref="I7273:I7275"/>
    <mergeCell ref="H7273:H7275"/>
    <mergeCell ref="G7273:G7275"/>
    <mergeCell ref="D7273:D7275"/>
    <mergeCell ref="E7273:E7275"/>
    <mergeCell ref="F7273:F7275"/>
    <mergeCell ref="Q7273:Q7275"/>
    <mergeCell ref="H7360:H7362"/>
    <mergeCell ref="I7360:I7362"/>
    <mergeCell ref="G7360:G7362"/>
    <mergeCell ref="C7360:C7362"/>
    <mergeCell ref="D7360:D7362"/>
    <mergeCell ref="E7360:E7362"/>
    <mergeCell ref="F7360:F7362"/>
    <mergeCell ref="Q7360:Q7362"/>
    <mergeCell ref="H7363:H7365"/>
    <mergeCell ref="I7363:I7365"/>
    <mergeCell ref="G7363:G7365"/>
    <mergeCell ref="C7363:C7365"/>
    <mergeCell ref="D7363:D7365"/>
    <mergeCell ref="E7363:E7365"/>
    <mergeCell ref="F7363:F7365"/>
    <mergeCell ref="Q7363:Q7365"/>
    <mergeCell ref="H7366:H7368"/>
    <mergeCell ref="I7366:I7368"/>
    <mergeCell ref="G7366:G7368"/>
    <mergeCell ref="C7366:C7368"/>
    <mergeCell ref="D7366:D7368"/>
    <mergeCell ref="F7366:F7368"/>
    <mergeCell ref="E7366:E7368"/>
    <mergeCell ref="Q7366:Q7368"/>
    <mergeCell ref="F7489:F7491"/>
    <mergeCell ref="I7489:I7491"/>
    <mergeCell ref="C7489:C7491"/>
    <mergeCell ref="D7489:D7491"/>
    <mergeCell ref="H7489:H7491"/>
    <mergeCell ref="G7489:G7491"/>
    <mergeCell ref="E7489:E7491"/>
    <mergeCell ref="Q7489:Q7491"/>
    <mergeCell ref="I7405:I7407"/>
    <mergeCell ref="F7405:F7407"/>
    <mergeCell ref="D7405:D7407"/>
    <mergeCell ref="G7405:G7407"/>
    <mergeCell ref="H7405:H7407"/>
    <mergeCell ref="C7405:C7407"/>
    <mergeCell ref="E7405:E7407"/>
    <mergeCell ref="I7408:I7410"/>
    <mergeCell ref="D7408:D7410"/>
    <mergeCell ref="G7408:G7410"/>
    <mergeCell ref="H7408:H7410"/>
    <mergeCell ref="C7408:C7410"/>
    <mergeCell ref="E7408:E7410"/>
    <mergeCell ref="Q7405:Q7407"/>
    <mergeCell ref="Q7408:Q7410"/>
    <mergeCell ref="F7408:F7410"/>
    <mergeCell ref="G7207:G7209"/>
    <mergeCell ref="H7261:H7263"/>
    <mergeCell ref="C7198:C7200"/>
    <mergeCell ref="H7198:H7200"/>
    <mergeCell ref="H7444:H7446"/>
    <mergeCell ref="B7306:B7371"/>
    <mergeCell ref="H7369:H7371"/>
    <mergeCell ref="I7369:I7371"/>
    <mergeCell ref="G7369:G7371"/>
    <mergeCell ref="C7369:C7371"/>
    <mergeCell ref="D7369:D7371"/>
    <mergeCell ref="E7369:E7371"/>
    <mergeCell ref="F7369:F7371"/>
    <mergeCell ref="Q7369:Q7371"/>
    <mergeCell ref="I7411:I7413"/>
    <mergeCell ref="D7411:D7413"/>
    <mergeCell ref="G7411:G7413"/>
    <mergeCell ref="H7411:H7413"/>
    <mergeCell ref="C7411:C7413"/>
    <mergeCell ref="F7411:F7413"/>
    <mergeCell ref="E7411:E7413"/>
    <mergeCell ref="Q7411:Q7413"/>
    <mergeCell ref="C7276:C7278"/>
    <mergeCell ref="I7276:I7278"/>
    <mergeCell ref="H7276:H7278"/>
    <mergeCell ref="G7276:G7278"/>
    <mergeCell ref="D7276:D7278"/>
    <mergeCell ref="F7276:F7278"/>
    <mergeCell ref="C7279:C7281"/>
    <mergeCell ref="I7279:I7281"/>
    <mergeCell ref="H7279:H7281"/>
    <mergeCell ref="G7279:G7281"/>
    <mergeCell ref="E7279:E7281"/>
    <mergeCell ref="F7279:F7281"/>
    <mergeCell ref="C7282:C7284"/>
    <mergeCell ref="I7282:I7284"/>
    <mergeCell ref="H7282:H7284"/>
    <mergeCell ref="G7282:G7284"/>
    <mergeCell ref="E7282:E7284"/>
    <mergeCell ref="F7282:F7284"/>
    <mergeCell ref="E7276:E7278"/>
    <mergeCell ref="Q7276:Q7278"/>
    <mergeCell ref="Q7279:Q7281"/>
    <mergeCell ref="Q7282:Q7284"/>
    <mergeCell ref="D7279:D7281"/>
    <mergeCell ref="D7282:D7284"/>
    <mergeCell ref="C7285:C7287"/>
    <mergeCell ref="I7285:I7287"/>
    <mergeCell ref="H7285:H7287"/>
    <mergeCell ref="G7285:G7287"/>
    <mergeCell ref="E7285:E7287"/>
    <mergeCell ref="F7285:F7287"/>
    <mergeCell ref="C7288:C7290"/>
    <mergeCell ref="I7288:I7290"/>
    <mergeCell ref="H7288:H7290"/>
    <mergeCell ref="G7288:G7290"/>
    <mergeCell ref="E7288:E7290"/>
    <mergeCell ref="F7288:F7290"/>
    <mergeCell ref="C7291:C7293"/>
    <mergeCell ref="I7291:I7293"/>
    <mergeCell ref="H7291:H7293"/>
    <mergeCell ref="G7291:G7293"/>
    <mergeCell ref="E7291:E7293"/>
    <mergeCell ref="F7291:F7293"/>
    <mergeCell ref="D7285:D7287"/>
    <mergeCell ref="D7288:D7290"/>
    <mergeCell ref="D7291:D7293"/>
    <mergeCell ref="Q7285:Q7287"/>
    <mergeCell ref="Q7288:Q7290"/>
    <mergeCell ref="Q7291:Q7293"/>
    <mergeCell ref="C7579:C7581"/>
    <mergeCell ref="F7579:F7581"/>
    <mergeCell ref="I7579:I7581"/>
    <mergeCell ref="E7579:E7581"/>
    <mergeCell ref="D7579:D7581"/>
    <mergeCell ref="G7579:G7581"/>
    <mergeCell ref="H7579:H7581"/>
    <mergeCell ref="Q7579:Q7581"/>
    <mergeCell ref="C7414:C7416"/>
    <mergeCell ref="D7414:D7416"/>
    <mergeCell ref="F7414:F7416"/>
    <mergeCell ref="G7414:G7416"/>
    <mergeCell ref="H7414:H7416"/>
    <mergeCell ref="I7414:I7416"/>
    <mergeCell ref="E7414:E7416"/>
    <mergeCell ref="Q7414:Q7416"/>
    <mergeCell ref="F7492:F7494"/>
    <mergeCell ref="I7492:I7494"/>
    <mergeCell ref="C7492:C7494"/>
    <mergeCell ref="D7492:D7494"/>
    <mergeCell ref="H7492:H7494"/>
    <mergeCell ref="G7492:G7494"/>
    <mergeCell ref="E7492:E7494"/>
    <mergeCell ref="Q7492:Q7494"/>
    <mergeCell ref="I7417:I7419"/>
    <mergeCell ref="D7417:D7419"/>
    <mergeCell ref="G7417:G7419"/>
    <mergeCell ref="H7417:H7419"/>
    <mergeCell ref="C7417:C7419"/>
    <mergeCell ref="F7417:F7419"/>
    <mergeCell ref="E7417:E7419"/>
    <mergeCell ref="Q7417:Q7419"/>
    <mergeCell ref="F7420:F7422"/>
    <mergeCell ref="H7420:H7422"/>
    <mergeCell ref="I7420:I7422"/>
    <mergeCell ref="G7420:G7422"/>
    <mergeCell ref="C7420:C7422"/>
    <mergeCell ref="Q7420:Q7422"/>
    <mergeCell ref="D7420:D7422"/>
    <mergeCell ref="E7420:E7422"/>
    <mergeCell ref="F7495:F7497"/>
    <mergeCell ref="I7495:I7497"/>
    <mergeCell ref="C7495:C7497"/>
    <mergeCell ref="D7495:D7497"/>
    <mergeCell ref="H7495:H7497"/>
    <mergeCell ref="G7495:G7497"/>
    <mergeCell ref="E7495:E7497"/>
    <mergeCell ref="Q7495:Q7497"/>
    <mergeCell ref="C7294:C7296"/>
    <mergeCell ref="I7294:I7296"/>
    <mergeCell ref="H7294:H7296"/>
    <mergeCell ref="G7294:G7296"/>
    <mergeCell ref="F7294:F7296"/>
    <mergeCell ref="D7294:D7296"/>
    <mergeCell ref="E7294:E7296"/>
    <mergeCell ref="Q7294:Q7296"/>
    <mergeCell ref="I7423:I7425"/>
    <mergeCell ref="D7423:D7425"/>
    <mergeCell ref="G7423:G7425"/>
    <mergeCell ref="H7423:H7425"/>
    <mergeCell ref="C7423:C7425"/>
    <mergeCell ref="F7423:F7425"/>
    <mergeCell ref="I7426:I7428"/>
    <mergeCell ref="D7426:D7428"/>
    <mergeCell ref="G7426:G7428"/>
    <mergeCell ref="H7426:H7428"/>
    <mergeCell ref="C7426:C7428"/>
    <mergeCell ref="F7426:F7428"/>
    <mergeCell ref="E7426:E7428"/>
    <mergeCell ref="E7423:E7425"/>
    <mergeCell ref="Q7423:Q7425"/>
    <mergeCell ref="Q7426:Q7428"/>
    <mergeCell ref="B7198:B7305"/>
    <mergeCell ref="C7297:C7299"/>
    <mergeCell ref="I7297:I7299"/>
    <mergeCell ref="H7297:H7299"/>
    <mergeCell ref="G7297:G7299"/>
    <mergeCell ref="E7297:E7299"/>
    <mergeCell ref="F7297:F7299"/>
    <mergeCell ref="D7297:D7299"/>
    <mergeCell ref="C7300:C7302"/>
    <mergeCell ref="I7300:I7302"/>
    <mergeCell ref="H7300:H7302"/>
    <mergeCell ref="G7300:G7302"/>
    <mergeCell ref="F7300:F7302"/>
    <mergeCell ref="D7300:D7302"/>
    <mergeCell ref="C7303:C7305"/>
    <mergeCell ref="I7303:I7305"/>
    <mergeCell ref="H7303:H7305"/>
    <mergeCell ref="G7303:G7305"/>
    <mergeCell ref="E7303:E7305"/>
    <mergeCell ref="F7303:F7305"/>
    <mergeCell ref="D7303:D7305"/>
    <mergeCell ref="Q7297:Q7299"/>
    <mergeCell ref="Q7300:Q7302"/>
    <mergeCell ref="Q7303:Q7305"/>
    <mergeCell ref="E7300:E7302"/>
    <mergeCell ref="B7432:B7503"/>
    <mergeCell ref="F7498:F7500"/>
    <mergeCell ref="I7498:I7500"/>
    <mergeCell ref="C7498:C7500"/>
    <mergeCell ref="D7498:D7500"/>
    <mergeCell ref="H7498:H7500"/>
    <mergeCell ref="G7498:G7500"/>
    <mergeCell ref="E7498:E7500"/>
    <mergeCell ref="F7501:F7503"/>
    <mergeCell ref="I7501:I7503"/>
    <mergeCell ref="C7501:C7503"/>
    <mergeCell ref="D7501:D7503"/>
    <mergeCell ref="H7501:H7503"/>
    <mergeCell ref="Q7498:Q7500"/>
    <mergeCell ref="Q7501:Q7503"/>
    <mergeCell ref="E7501:E7503"/>
    <mergeCell ref="G7501:G7503"/>
    <mergeCell ref="A7198:A7587"/>
    <mergeCell ref="B7504:B7587"/>
    <mergeCell ref="C7582:C7584"/>
    <mergeCell ref="I7582:I7584"/>
    <mergeCell ref="E7582:E7584"/>
    <mergeCell ref="D7582:D7584"/>
    <mergeCell ref="G7582:G7584"/>
    <mergeCell ref="H7582:H7584"/>
    <mergeCell ref="C7585:C7587"/>
    <mergeCell ref="I7585:I7587"/>
    <mergeCell ref="D7585:D7587"/>
    <mergeCell ref="F7582:F7584"/>
    <mergeCell ref="F7585:F7587"/>
    <mergeCell ref="Q7582:Q7584"/>
    <mergeCell ref="Q7585:Q7587"/>
    <mergeCell ref="E7585:E7587"/>
    <mergeCell ref="G7585:G7587"/>
    <mergeCell ref="H7585:H7587"/>
    <mergeCell ref="B7372:B7431"/>
    <mergeCell ref="I7429:I7431"/>
    <mergeCell ref="D7429:D7431"/>
    <mergeCell ref="G7429:G7431"/>
    <mergeCell ref="H7429:H7431"/>
    <mergeCell ref="C7429:C7431"/>
    <mergeCell ref="F7429:F7431"/>
    <mergeCell ref="E7429:E7431"/>
    <mergeCell ref="Q7429:Q7431"/>
    <mergeCell ref="C6989:C6991"/>
    <mergeCell ref="D6989:D6991"/>
    <mergeCell ref="E6989:E6991"/>
    <mergeCell ref="F6989:F6991"/>
    <mergeCell ref="G6989:G6991"/>
    <mergeCell ref="H6989:H6991"/>
    <mergeCell ref="I6989:I6991"/>
    <mergeCell ref="Q6989:Q6991"/>
    <mergeCell ref="Q6923:Q6925"/>
    <mergeCell ref="Q6809:Q6811"/>
    <mergeCell ref="D7112:D7114"/>
    <mergeCell ref="E7112:E7114"/>
    <mergeCell ref="F7112:F7114"/>
    <mergeCell ref="G7112:G7114"/>
    <mergeCell ref="H7112:H7114"/>
    <mergeCell ref="I7112:I7114"/>
    <mergeCell ref="Q7112:Q7114"/>
    <mergeCell ref="Q6812:Q6814"/>
    <mergeCell ref="Q6815:Q6817"/>
    <mergeCell ref="Q6818:Q6820"/>
    <mergeCell ref="D6926:D6928"/>
    <mergeCell ref="E6926:E6928"/>
    <mergeCell ref="F6926:F6928"/>
    <mergeCell ref="G6926:G6928"/>
    <mergeCell ref="I6926:I6928"/>
    <mergeCell ref="Q6926:Q6928"/>
    <mergeCell ref="D6929:D6931"/>
    <mergeCell ref="E6929:E6931"/>
    <mergeCell ref="F6929:F6931"/>
    <mergeCell ref="G6929:G6931"/>
    <mergeCell ref="H6929:H6931"/>
    <mergeCell ref="I6929:I6931"/>
    <mergeCell ref="Q6929:Q6931"/>
    <mergeCell ref="C6926:C6928"/>
    <mergeCell ref="C6929:C6931"/>
    <mergeCell ref="D6923:D6925"/>
    <mergeCell ref="E6923:E6925"/>
    <mergeCell ref="F6923:F6925"/>
    <mergeCell ref="G6923:G6925"/>
    <mergeCell ref="H6923:H6925"/>
    <mergeCell ref="I6923:I6925"/>
    <mergeCell ref="C6923:C6925"/>
    <mergeCell ref="D6809:D6811"/>
    <mergeCell ref="E6809:E6811"/>
    <mergeCell ref="F6809:F6811"/>
    <mergeCell ref="G6809:G6811"/>
    <mergeCell ref="I6809:I6811"/>
    <mergeCell ref="C6812:C6814"/>
    <mergeCell ref="D6812:D6814"/>
    <mergeCell ref="E6812:E6814"/>
    <mergeCell ref="G6812:G6814"/>
    <mergeCell ref="I6812:I6814"/>
    <mergeCell ref="F6812:F6814"/>
    <mergeCell ref="H6812:H6814"/>
    <mergeCell ref="C6815:C6817"/>
    <mergeCell ref="D6815:D6817"/>
    <mergeCell ref="E6815:E6817"/>
    <mergeCell ref="I6815:I6817"/>
    <mergeCell ref="F6815:F6817"/>
    <mergeCell ref="H6815:H6817"/>
    <mergeCell ref="C6818:C6820"/>
    <mergeCell ref="D6818:D6820"/>
    <mergeCell ref="E6818:E6820"/>
    <mergeCell ref="I6818:I6820"/>
    <mergeCell ref="F6818:F6820"/>
    <mergeCell ref="G6815:G6817"/>
    <mergeCell ref="H6818:H6820"/>
    <mergeCell ref="C6821:C6823"/>
    <mergeCell ref="D6821:D6823"/>
    <mergeCell ref="E6821:E6823"/>
    <mergeCell ref="F6821:F6823"/>
    <mergeCell ref="G6821:G6823"/>
    <mergeCell ref="H6821:H6823"/>
    <mergeCell ref="I6821:I6823"/>
    <mergeCell ref="C6824:C6826"/>
    <mergeCell ref="D6824:D6826"/>
    <mergeCell ref="E6824:E6826"/>
    <mergeCell ref="F6824:F6826"/>
    <mergeCell ref="G6824:G6826"/>
    <mergeCell ref="H6824:H6826"/>
    <mergeCell ref="I6824:I6826"/>
    <mergeCell ref="C6827:C6829"/>
    <mergeCell ref="E6827:E6829"/>
    <mergeCell ref="I6827:I6829"/>
    <mergeCell ref="F6827:F6829"/>
    <mergeCell ref="G6827:G6829"/>
    <mergeCell ref="H6827:H6829"/>
    <mergeCell ref="D6827:D6829"/>
    <mergeCell ref="C6830:C6832"/>
    <mergeCell ref="E6830:E6832"/>
    <mergeCell ref="F6830:F6832"/>
    <mergeCell ref="I6830:I6832"/>
    <mergeCell ref="D6830:D6832"/>
    <mergeCell ref="C7115:C7117"/>
    <mergeCell ref="D7115:D7117"/>
    <mergeCell ref="F7115:F7117"/>
    <mergeCell ref="I7115:I7117"/>
    <mergeCell ref="G7115:G7117"/>
    <mergeCell ref="H7115:H7117"/>
    <mergeCell ref="E7115:E7117"/>
    <mergeCell ref="Q7115:Q7117"/>
    <mergeCell ref="I6833:I6835"/>
    <mergeCell ref="C6833:C6835"/>
    <mergeCell ref="D6833:D6835"/>
    <mergeCell ref="E6833:E6835"/>
    <mergeCell ref="F6833:F6835"/>
    <mergeCell ref="I6836:I6838"/>
    <mergeCell ref="C6836:C6838"/>
    <mergeCell ref="D6836:D6838"/>
    <mergeCell ref="E6836:E6838"/>
    <mergeCell ref="F6836:F6838"/>
    <mergeCell ref="G6830:G6832"/>
    <mergeCell ref="H6830:H6832"/>
    <mergeCell ref="H6833:H6835"/>
    <mergeCell ref="H6836:H6838"/>
    <mergeCell ref="G6833:G6835"/>
    <mergeCell ref="C6839:C6841"/>
    <mergeCell ref="D6839:D6841"/>
    <mergeCell ref="E6839:E6841"/>
    <mergeCell ref="F6839:F6841"/>
    <mergeCell ref="G6839:G6841"/>
    <mergeCell ref="H6839:H6841"/>
    <mergeCell ref="I6839:I6841"/>
    <mergeCell ref="C6842:C6844"/>
    <mergeCell ref="E6842:E6844"/>
    <mergeCell ref="F6842:F6844"/>
    <mergeCell ref="H6842:H6844"/>
    <mergeCell ref="I6842:I6844"/>
    <mergeCell ref="D6842:D6844"/>
    <mergeCell ref="G6842:G6844"/>
    <mergeCell ref="C6845:C6847"/>
    <mergeCell ref="E6845:E6847"/>
    <mergeCell ref="F6845:F6847"/>
    <mergeCell ref="H6845:H6847"/>
    <mergeCell ref="I6845:I6847"/>
    <mergeCell ref="D6845:D6847"/>
    <mergeCell ref="D7046:D7048"/>
    <mergeCell ref="F7046:F7048"/>
    <mergeCell ref="H7046:H7048"/>
    <mergeCell ref="I7046:I7048"/>
    <mergeCell ref="G7046:G7048"/>
    <mergeCell ref="C7046:C7048"/>
    <mergeCell ref="E7046:E7048"/>
    <mergeCell ref="Q7046:Q7048"/>
    <mergeCell ref="D7049:D7051"/>
    <mergeCell ref="F7049:F7051"/>
    <mergeCell ref="H7049:H7051"/>
    <mergeCell ref="I7049:I7051"/>
    <mergeCell ref="G7049:G7051"/>
    <mergeCell ref="C7049:C7051"/>
    <mergeCell ref="E7049:E7051"/>
    <mergeCell ref="Q7049:Q7051"/>
    <mergeCell ref="D6995:D6997"/>
    <mergeCell ref="G6995:G6997"/>
    <mergeCell ref="H6995:H6997"/>
    <mergeCell ref="I6995:I6997"/>
    <mergeCell ref="C6995:C6997"/>
    <mergeCell ref="Q6995:Q6997"/>
    <mergeCell ref="F6995:F6997"/>
    <mergeCell ref="C7118:C7120"/>
    <mergeCell ref="D7118:D7120"/>
    <mergeCell ref="E7118:E7120"/>
    <mergeCell ref="F7118:F7120"/>
    <mergeCell ref="I7118:I7120"/>
    <mergeCell ref="G7118:G7120"/>
    <mergeCell ref="H7118:H7120"/>
    <mergeCell ref="C7121:C7123"/>
    <mergeCell ref="D7121:D7123"/>
    <mergeCell ref="E7121:E7123"/>
    <mergeCell ref="F7121:F7123"/>
    <mergeCell ref="I7121:I7123"/>
    <mergeCell ref="G7121:G7123"/>
    <mergeCell ref="H7121:H7123"/>
    <mergeCell ref="Q7118:Q7120"/>
    <mergeCell ref="Q7121:Q7123"/>
    <mergeCell ref="C6848:C6850"/>
    <mergeCell ref="E6848:E6850"/>
    <mergeCell ref="F6848:F6850"/>
    <mergeCell ref="H6848:H6850"/>
    <mergeCell ref="I6848:I6850"/>
    <mergeCell ref="D6848:D6850"/>
    <mergeCell ref="G6848:G6850"/>
    <mergeCell ref="C6851:C6853"/>
    <mergeCell ref="D6851:D6853"/>
    <mergeCell ref="E6851:E6853"/>
    <mergeCell ref="F6851:F6853"/>
    <mergeCell ref="G6851:G6853"/>
    <mergeCell ref="I6851:I6853"/>
    <mergeCell ref="H6851:H6853"/>
    <mergeCell ref="D7052:D7054"/>
    <mergeCell ref="F7052:F7054"/>
    <mergeCell ref="H7052:H7054"/>
    <mergeCell ref="I7052:I7054"/>
    <mergeCell ref="G7052:G7054"/>
    <mergeCell ref="E7052:E7054"/>
    <mergeCell ref="Q7052:Q7054"/>
    <mergeCell ref="D7124:D7126"/>
    <mergeCell ref="E7124:E7126"/>
    <mergeCell ref="F7124:F7126"/>
    <mergeCell ref="G7124:G7126"/>
    <mergeCell ref="H7124:H7126"/>
    <mergeCell ref="I7124:I7126"/>
    <mergeCell ref="Q7124:Q7126"/>
    <mergeCell ref="D6998:D7000"/>
    <mergeCell ref="E6998:E7000"/>
    <mergeCell ref="F6998:F7000"/>
    <mergeCell ref="G6998:G7000"/>
    <mergeCell ref="H6998:H7000"/>
    <mergeCell ref="I6998:I7000"/>
    <mergeCell ref="C6998:C7000"/>
    <mergeCell ref="Q6998:Q7000"/>
    <mergeCell ref="C6854:C6856"/>
    <mergeCell ref="D6854:D6856"/>
    <mergeCell ref="E6854:E6856"/>
    <mergeCell ref="F6854:F6856"/>
    <mergeCell ref="G6854:G6856"/>
    <mergeCell ref="I6854:I6856"/>
    <mergeCell ref="H6854:H6856"/>
    <mergeCell ref="E6995:E6997"/>
    <mergeCell ref="D6932:D6934"/>
    <mergeCell ref="E6932:E6934"/>
    <mergeCell ref="F6932:F6934"/>
    <mergeCell ref="G6932:G6934"/>
    <mergeCell ref="I6932:I6934"/>
    <mergeCell ref="C6932:C6934"/>
    <mergeCell ref="Q6932:Q6934"/>
    <mergeCell ref="C7124:C7126"/>
    <mergeCell ref="D6935:D6937"/>
    <mergeCell ref="E6935:E6937"/>
    <mergeCell ref="F6935:F6937"/>
    <mergeCell ref="G6935:G6937"/>
    <mergeCell ref="H6935:H6937"/>
    <mergeCell ref="I6935:I6937"/>
    <mergeCell ref="C6935:C6937"/>
    <mergeCell ref="Q6935:Q6937"/>
    <mergeCell ref="C6857:C6859"/>
    <mergeCell ref="D6857:D6859"/>
    <mergeCell ref="E6857:E6859"/>
    <mergeCell ref="F6857:F6859"/>
    <mergeCell ref="I6857:I6859"/>
    <mergeCell ref="G6857:G6859"/>
    <mergeCell ref="H6857:H6859"/>
    <mergeCell ref="D6938:D6940"/>
    <mergeCell ref="E6938:E6940"/>
    <mergeCell ref="F6938:F6940"/>
    <mergeCell ref="G6938:G6940"/>
    <mergeCell ref="H6938:H6940"/>
    <mergeCell ref="I6938:I6940"/>
    <mergeCell ref="C6938:C6940"/>
    <mergeCell ref="E6941:E6943"/>
    <mergeCell ref="F6941:F6943"/>
    <mergeCell ref="G6941:G6943"/>
    <mergeCell ref="H6941:H6943"/>
    <mergeCell ref="I6941:I6943"/>
    <mergeCell ref="C6941:C6943"/>
    <mergeCell ref="Q6938:Q6940"/>
    <mergeCell ref="D6941:D6943"/>
    <mergeCell ref="Q6941:Q6943"/>
    <mergeCell ref="C6860:C6862"/>
    <mergeCell ref="E6860:E6862"/>
    <mergeCell ref="F6860:F6862"/>
    <mergeCell ref="H6860:H6862"/>
    <mergeCell ref="I6860:I6862"/>
    <mergeCell ref="D6860:D6862"/>
    <mergeCell ref="G6860:G6862"/>
    <mergeCell ref="C7112:C7114"/>
    <mergeCell ref="C7055:C7057"/>
    <mergeCell ref="H7055:H7057"/>
    <mergeCell ref="I7055:I7057"/>
    <mergeCell ref="G7055:G7057"/>
    <mergeCell ref="E7055:E7057"/>
    <mergeCell ref="D7055:D7057"/>
    <mergeCell ref="F7055:F7057"/>
    <mergeCell ref="Q7055:Q7057"/>
    <mergeCell ref="C7052:C7054"/>
    <mergeCell ref="C7058:C7060"/>
    <mergeCell ref="I7058:I7060"/>
    <mergeCell ref="G7058:G7060"/>
    <mergeCell ref="E7058:E7060"/>
    <mergeCell ref="D7058:D7060"/>
    <mergeCell ref="F7058:F7060"/>
    <mergeCell ref="Q7058:Q7060"/>
    <mergeCell ref="C6863:C6865"/>
    <mergeCell ref="D6863:D6865"/>
    <mergeCell ref="E6863:E6865"/>
    <mergeCell ref="F6863:F6865"/>
    <mergeCell ref="G6863:G6865"/>
    <mergeCell ref="H6863:H6865"/>
    <mergeCell ref="I6863:I6865"/>
    <mergeCell ref="E6944:E6946"/>
    <mergeCell ref="F6944:F6946"/>
    <mergeCell ref="G6944:G6946"/>
    <mergeCell ref="I6944:I6946"/>
    <mergeCell ref="C6944:C6946"/>
    <mergeCell ref="D6944:D6946"/>
    <mergeCell ref="H6944:H6946"/>
    <mergeCell ref="Q6944:Q6946"/>
    <mergeCell ref="C7127:C7129"/>
    <mergeCell ref="D7127:D7129"/>
    <mergeCell ref="E7127:E7129"/>
    <mergeCell ref="F7127:F7129"/>
    <mergeCell ref="G7127:G7129"/>
    <mergeCell ref="H7127:H7129"/>
    <mergeCell ref="I7127:I7129"/>
    <mergeCell ref="C7130:C7132"/>
    <mergeCell ref="D7130:D7132"/>
    <mergeCell ref="E7130:E7132"/>
    <mergeCell ref="F7130:F7132"/>
    <mergeCell ref="G7130:G7132"/>
    <mergeCell ref="I7130:I7132"/>
    <mergeCell ref="Q7127:Q7129"/>
    <mergeCell ref="Q7130:Q7132"/>
    <mergeCell ref="C6992:C6994"/>
    <mergeCell ref="D6992:D6994"/>
    <mergeCell ref="E6992:E6994"/>
    <mergeCell ref="F6992:F6994"/>
    <mergeCell ref="G6992:G6994"/>
    <mergeCell ref="H6992:H6994"/>
    <mergeCell ref="I6992:I6994"/>
    <mergeCell ref="D7061:D7063"/>
    <mergeCell ref="F7061:F7063"/>
    <mergeCell ref="H7061:H7063"/>
    <mergeCell ref="I7061:I7063"/>
    <mergeCell ref="G7061:G7063"/>
    <mergeCell ref="C7061:C7063"/>
    <mergeCell ref="E7061:E7063"/>
    <mergeCell ref="Q7061:Q7063"/>
    <mergeCell ref="C7133:C7135"/>
    <mergeCell ref="D7133:D7135"/>
    <mergeCell ref="E7133:E7135"/>
    <mergeCell ref="F7133:F7135"/>
    <mergeCell ref="G7133:G7135"/>
    <mergeCell ref="H7133:H7135"/>
    <mergeCell ref="I7133:I7135"/>
    <mergeCell ref="Q7133:Q7135"/>
    <mergeCell ref="G6836:G6838"/>
    <mergeCell ref="H7130:H7132"/>
    <mergeCell ref="Q6824:Q6826"/>
    <mergeCell ref="Q6821:Q6823"/>
    <mergeCell ref="Q6827:Q6829"/>
    <mergeCell ref="Q6830:Q6832"/>
    <mergeCell ref="Q6833:Q6835"/>
    <mergeCell ref="Q6836:Q6838"/>
    <mergeCell ref="Q6839:Q6841"/>
    <mergeCell ref="Q6842:Q6844"/>
    <mergeCell ref="Q6845:Q6847"/>
    <mergeCell ref="Q6848:Q6850"/>
    <mergeCell ref="Q6851:Q6853"/>
    <mergeCell ref="Q6854:Q6856"/>
    <mergeCell ref="Q6857:Q6859"/>
    <mergeCell ref="Q6860:Q6862"/>
    <mergeCell ref="Q6863:Q6865"/>
    <mergeCell ref="C7136:C7138"/>
    <mergeCell ref="D7136:D7138"/>
    <mergeCell ref="F7136:F7138"/>
    <mergeCell ref="I7136:I7138"/>
    <mergeCell ref="G7136:G7138"/>
    <mergeCell ref="H7136:H7138"/>
    <mergeCell ref="E7136:E7138"/>
    <mergeCell ref="Q7136:Q7138"/>
    <mergeCell ref="G6845:G6847"/>
    <mergeCell ref="D7064:D7066"/>
    <mergeCell ref="E7064:E7066"/>
    <mergeCell ref="F7064:F7066"/>
    <mergeCell ref="I7064:I7066"/>
    <mergeCell ref="C7064:C7066"/>
    <mergeCell ref="Q7064:Q7066"/>
    <mergeCell ref="C7139:C7141"/>
    <mergeCell ref="D7139:D7141"/>
    <mergeCell ref="F7139:F7141"/>
    <mergeCell ref="I7139:I7141"/>
    <mergeCell ref="G7139:G7141"/>
    <mergeCell ref="H7139:H7141"/>
    <mergeCell ref="E7139:E7141"/>
    <mergeCell ref="Q7139:Q7141"/>
    <mergeCell ref="D7067:D7069"/>
    <mergeCell ref="E7067:E7069"/>
    <mergeCell ref="F7067:F7069"/>
    <mergeCell ref="I7067:I7069"/>
    <mergeCell ref="G7067:G7069"/>
    <mergeCell ref="C7067:C7069"/>
    <mergeCell ref="D7070:D7072"/>
    <mergeCell ref="F7070:F7072"/>
    <mergeCell ref="H7070:H7072"/>
    <mergeCell ref="I7070:I7072"/>
    <mergeCell ref="C7070:C7072"/>
    <mergeCell ref="E7070:E7072"/>
    <mergeCell ref="G7070:G7072"/>
    <mergeCell ref="Q7067:Q7069"/>
    <mergeCell ref="Q7070:Q7072"/>
    <mergeCell ref="C6866:C6868"/>
    <mergeCell ref="F6866:F6868"/>
    <mergeCell ref="I6866:I6868"/>
    <mergeCell ref="D6866:D6868"/>
    <mergeCell ref="H6866:H6868"/>
    <mergeCell ref="G6866:G6868"/>
    <mergeCell ref="E6866:E6868"/>
    <mergeCell ref="Q6866:Q6868"/>
    <mergeCell ref="D7073:D7075"/>
    <mergeCell ref="F7073:F7075"/>
    <mergeCell ref="H7073:H7075"/>
    <mergeCell ref="I7073:I7075"/>
    <mergeCell ref="C7073:C7075"/>
    <mergeCell ref="G7073:G7075"/>
    <mergeCell ref="E7073:E7075"/>
    <mergeCell ref="Q7073:Q7075"/>
    <mergeCell ref="D7076:D7078"/>
    <mergeCell ref="F7076:F7078"/>
    <mergeCell ref="H7076:H7078"/>
    <mergeCell ref="I7076:I7078"/>
    <mergeCell ref="C7076:C7078"/>
    <mergeCell ref="G7076:G7078"/>
    <mergeCell ref="E7076:E7078"/>
    <mergeCell ref="D7079:D7081"/>
    <mergeCell ref="F7079:F7081"/>
    <mergeCell ref="C7079:C7081"/>
    <mergeCell ref="E7079:E7081"/>
    <mergeCell ref="D7082:D7084"/>
    <mergeCell ref="F7082:F7084"/>
    <mergeCell ref="C7082:C7084"/>
    <mergeCell ref="E7082:E7084"/>
    <mergeCell ref="D7085:D7087"/>
    <mergeCell ref="F7085:F7087"/>
    <mergeCell ref="H7085:H7087"/>
    <mergeCell ref="I7085:I7087"/>
    <mergeCell ref="C7085:C7087"/>
    <mergeCell ref="G7085:G7087"/>
    <mergeCell ref="E7085:E7087"/>
    <mergeCell ref="Q7076:Q7078"/>
    <mergeCell ref="Q7079:Q7081"/>
    <mergeCell ref="Q7082:Q7084"/>
    <mergeCell ref="Q7085:Q7087"/>
    <mergeCell ref="H7079:H7081"/>
    <mergeCell ref="I7079:I7081"/>
    <mergeCell ref="G7079:G7081"/>
    <mergeCell ref="I7082:I7084"/>
    <mergeCell ref="G7082:G7084"/>
    <mergeCell ref="G7064:G7066"/>
    <mergeCell ref="D6947:D6949"/>
    <mergeCell ref="E6947:E6949"/>
    <mergeCell ref="F6947:F6949"/>
    <mergeCell ref="G6947:G6949"/>
    <mergeCell ref="H6947:H6949"/>
    <mergeCell ref="I6947:I6949"/>
    <mergeCell ref="C6947:C6949"/>
    <mergeCell ref="Q6947:Q6949"/>
    <mergeCell ref="C7001:C7003"/>
    <mergeCell ref="D7001:D7003"/>
    <mergeCell ref="F7001:F7003"/>
    <mergeCell ref="G7001:G7003"/>
    <mergeCell ref="H7001:H7003"/>
    <mergeCell ref="I7001:I7003"/>
    <mergeCell ref="E7001:E7003"/>
    <mergeCell ref="Q7001:Q7003"/>
    <mergeCell ref="E6950:E6952"/>
    <mergeCell ref="F6950:F6952"/>
    <mergeCell ref="G6950:G6952"/>
    <mergeCell ref="H6950:H6952"/>
    <mergeCell ref="I6950:I6952"/>
    <mergeCell ref="C6950:C6952"/>
    <mergeCell ref="D6950:D6952"/>
    <mergeCell ref="F6953:F6955"/>
    <mergeCell ref="G6953:G6955"/>
    <mergeCell ref="H6953:H6955"/>
    <mergeCell ref="I6953:I6955"/>
    <mergeCell ref="C6953:C6955"/>
    <mergeCell ref="D6953:D6955"/>
    <mergeCell ref="Q6950:Q6952"/>
    <mergeCell ref="E6953:E6955"/>
    <mergeCell ref="Q6953:Q6955"/>
    <mergeCell ref="Q6992:Q6994"/>
    <mergeCell ref="C7142:C7144"/>
    <mergeCell ref="D7142:D7144"/>
    <mergeCell ref="F7142:F7144"/>
    <mergeCell ref="I7142:I7144"/>
    <mergeCell ref="G7142:G7144"/>
    <mergeCell ref="H7142:H7144"/>
    <mergeCell ref="E7142:E7144"/>
    <mergeCell ref="Q7142:Q7144"/>
    <mergeCell ref="D6956:D6958"/>
    <mergeCell ref="E6956:E6958"/>
    <mergeCell ref="F6956:F6958"/>
    <mergeCell ref="G6956:G6958"/>
    <mergeCell ref="H6956:H6958"/>
    <mergeCell ref="I6956:I6958"/>
    <mergeCell ref="Q6956:Q6958"/>
    <mergeCell ref="H7082:H7084"/>
    <mergeCell ref="H7067:H7069"/>
    <mergeCell ref="C6869:C6871"/>
    <mergeCell ref="I6869:I6871"/>
    <mergeCell ref="F6869:F6871"/>
    <mergeCell ref="H6869:H6871"/>
    <mergeCell ref="G6869:G6871"/>
    <mergeCell ref="D6869:D6871"/>
    <mergeCell ref="E6869:E6871"/>
    <mergeCell ref="Q6869:Q6871"/>
    <mergeCell ref="F7088:F7090"/>
    <mergeCell ref="I7088:I7090"/>
    <mergeCell ref="C7088:C7090"/>
    <mergeCell ref="D7088:D7090"/>
    <mergeCell ref="H7088:H7090"/>
    <mergeCell ref="G7088:G7090"/>
    <mergeCell ref="E7088:E7090"/>
    <mergeCell ref="Q7088:Q7090"/>
    <mergeCell ref="C6959:C6961"/>
    <mergeCell ref="D6959:D6961"/>
    <mergeCell ref="E6959:E6961"/>
    <mergeCell ref="F6959:F6961"/>
    <mergeCell ref="G6959:G6961"/>
    <mergeCell ref="H6959:H6961"/>
    <mergeCell ref="I6959:I6961"/>
    <mergeCell ref="Q6959:Q6961"/>
    <mergeCell ref="C6962:C6964"/>
    <mergeCell ref="D6962:D6964"/>
    <mergeCell ref="E6962:E6964"/>
    <mergeCell ref="F6962:F6964"/>
    <mergeCell ref="G6962:G6964"/>
    <mergeCell ref="H6962:H6964"/>
    <mergeCell ref="I6962:I6964"/>
    <mergeCell ref="Q6962:Q6964"/>
    <mergeCell ref="C6872:C6874"/>
    <mergeCell ref="I6872:I6874"/>
    <mergeCell ref="E6872:E6874"/>
    <mergeCell ref="F6872:F6874"/>
    <mergeCell ref="G6872:G6874"/>
    <mergeCell ref="D6872:D6874"/>
    <mergeCell ref="Q6872:Q6874"/>
    <mergeCell ref="C7004:C7006"/>
    <mergeCell ref="I7004:I7006"/>
    <mergeCell ref="H7004:H7006"/>
    <mergeCell ref="D7004:D7006"/>
    <mergeCell ref="F7004:F7006"/>
    <mergeCell ref="G7004:G7006"/>
    <mergeCell ref="E7004:E7006"/>
    <mergeCell ref="Q7004:Q7006"/>
    <mergeCell ref="F7091:F7093"/>
    <mergeCell ref="I7091:I7093"/>
    <mergeCell ref="C7091:C7093"/>
    <mergeCell ref="D7091:D7093"/>
    <mergeCell ref="H7091:H7093"/>
    <mergeCell ref="G7091:G7093"/>
    <mergeCell ref="E7091:E7093"/>
    <mergeCell ref="Q7091:Q7093"/>
    <mergeCell ref="C6965:C6967"/>
    <mergeCell ref="D6965:D6967"/>
    <mergeCell ref="F6965:F6967"/>
    <mergeCell ref="G6965:G6967"/>
    <mergeCell ref="H6965:H6967"/>
    <mergeCell ref="I6965:I6967"/>
    <mergeCell ref="E6965:E6967"/>
    <mergeCell ref="C6968:C6970"/>
    <mergeCell ref="D6968:D6970"/>
    <mergeCell ref="F6968:F6970"/>
    <mergeCell ref="H6968:H6970"/>
    <mergeCell ref="I6968:I6970"/>
    <mergeCell ref="E6968:E6970"/>
    <mergeCell ref="Q6965:Q6967"/>
    <mergeCell ref="Q6968:Q6970"/>
    <mergeCell ref="G6968:G6970"/>
    <mergeCell ref="C7145:C7147"/>
    <mergeCell ref="D7145:D7147"/>
    <mergeCell ref="F7145:F7147"/>
    <mergeCell ref="I7145:I7147"/>
    <mergeCell ref="E7145:E7147"/>
    <mergeCell ref="G7145:G7147"/>
    <mergeCell ref="H7145:H7147"/>
    <mergeCell ref="Q7145:Q7147"/>
    <mergeCell ref="C6956:C6958"/>
    <mergeCell ref="C7007:C7009"/>
    <mergeCell ref="I7007:I7009"/>
    <mergeCell ref="H7007:H7009"/>
    <mergeCell ref="D7007:D7009"/>
    <mergeCell ref="F7007:F7009"/>
    <mergeCell ref="G7007:G7009"/>
    <mergeCell ref="E7007:E7009"/>
    <mergeCell ref="Q7007:Q7009"/>
    <mergeCell ref="C7148:C7150"/>
    <mergeCell ref="D7148:D7150"/>
    <mergeCell ref="F7148:F7150"/>
    <mergeCell ref="I7148:I7150"/>
    <mergeCell ref="E7148:E7150"/>
    <mergeCell ref="G7148:G7150"/>
    <mergeCell ref="H7148:H7150"/>
    <mergeCell ref="C7151:C7153"/>
    <mergeCell ref="D7151:D7153"/>
    <mergeCell ref="F7151:F7153"/>
    <mergeCell ref="I7151:I7153"/>
    <mergeCell ref="E7151:E7153"/>
    <mergeCell ref="G7151:G7153"/>
    <mergeCell ref="H7151:H7153"/>
    <mergeCell ref="C7154:C7156"/>
    <mergeCell ref="D7154:D7156"/>
    <mergeCell ref="F7154:F7156"/>
    <mergeCell ref="I7154:I7156"/>
    <mergeCell ref="E7154:E7156"/>
    <mergeCell ref="G7154:G7156"/>
    <mergeCell ref="H7154:H7156"/>
    <mergeCell ref="C7157:C7159"/>
    <mergeCell ref="D7157:D7159"/>
    <mergeCell ref="F7157:F7159"/>
    <mergeCell ref="I7157:I7159"/>
    <mergeCell ref="E7157:E7159"/>
    <mergeCell ref="G7157:G7159"/>
    <mergeCell ref="H7157:H7159"/>
    <mergeCell ref="Q7148:Q7150"/>
    <mergeCell ref="Q7151:Q7153"/>
    <mergeCell ref="Q7154:Q7156"/>
    <mergeCell ref="Q7157:Q7159"/>
    <mergeCell ref="C6875:C6877"/>
    <mergeCell ref="I6875:I6877"/>
    <mergeCell ref="E6875:E6877"/>
    <mergeCell ref="H6875:H6877"/>
    <mergeCell ref="G6875:G6877"/>
    <mergeCell ref="D6875:D6877"/>
    <mergeCell ref="F6875:F6877"/>
    <mergeCell ref="Q6875:Q6877"/>
    <mergeCell ref="F6971:F6973"/>
    <mergeCell ref="H6971:H6973"/>
    <mergeCell ref="I6971:I6973"/>
    <mergeCell ref="E6971:E6973"/>
    <mergeCell ref="G6971:G6973"/>
    <mergeCell ref="Q6971:Q6973"/>
    <mergeCell ref="C7160:C7162"/>
    <mergeCell ref="D7160:D7162"/>
    <mergeCell ref="F7160:F7162"/>
    <mergeCell ref="I7160:I7162"/>
    <mergeCell ref="E7160:E7162"/>
    <mergeCell ref="G7160:G7162"/>
    <mergeCell ref="H7160:H7162"/>
    <mergeCell ref="Q7160:Q7162"/>
    <mergeCell ref="C7010:C7012"/>
    <mergeCell ref="I7010:I7012"/>
    <mergeCell ref="H7010:H7012"/>
    <mergeCell ref="D7010:D7012"/>
    <mergeCell ref="F7010:F7012"/>
    <mergeCell ref="G7010:G7012"/>
    <mergeCell ref="E7010:E7012"/>
    <mergeCell ref="Q7010:Q7012"/>
    <mergeCell ref="C7013:C7015"/>
    <mergeCell ref="I7013:I7015"/>
    <mergeCell ref="H7013:H7015"/>
    <mergeCell ref="D7013:D7015"/>
    <mergeCell ref="F7013:F7015"/>
    <mergeCell ref="G7013:G7015"/>
    <mergeCell ref="E7013:E7015"/>
    <mergeCell ref="Q7013:Q7015"/>
    <mergeCell ref="C6878:C6880"/>
    <mergeCell ref="I6878:I6880"/>
    <mergeCell ref="E6878:E6880"/>
    <mergeCell ref="H6878:H6880"/>
    <mergeCell ref="G6878:G6880"/>
    <mergeCell ref="D6878:D6880"/>
    <mergeCell ref="F6878:F6880"/>
    <mergeCell ref="Q6878:Q6880"/>
    <mergeCell ref="C7163:C7165"/>
    <mergeCell ref="D7163:D7165"/>
    <mergeCell ref="F7163:F7165"/>
    <mergeCell ref="I7163:I7165"/>
    <mergeCell ref="E7163:E7165"/>
    <mergeCell ref="G7163:G7165"/>
    <mergeCell ref="H7163:H7165"/>
    <mergeCell ref="C7166:C7168"/>
    <mergeCell ref="F7166:F7168"/>
    <mergeCell ref="I7166:I7168"/>
    <mergeCell ref="E7166:E7168"/>
    <mergeCell ref="G7166:G7168"/>
    <mergeCell ref="C7169:C7171"/>
    <mergeCell ref="F7169:F7171"/>
    <mergeCell ref="I7169:I7171"/>
    <mergeCell ref="E7169:E7171"/>
    <mergeCell ref="D7166:D7168"/>
    <mergeCell ref="D7169:D7171"/>
    <mergeCell ref="G7169:G7171"/>
    <mergeCell ref="H7166:H7168"/>
    <mergeCell ref="Q7163:Q7165"/>
    <mergeCell ref="Q7166:Q7168"/>
    <mergeCell ref="Q7169:Q7171"/>
    <mergeCell ref="C7172:C7174"/>
    <mergeCell ref="F7172:F7174"/>
    <mergeCell ref="I7172:I7174"/>
    <mergeCell ref="E7172:E7174"/>
    <mergeCell ref="D7172:D7174"/>
    <mergeCell ref="G7172:G7174"/>
    <mergeCell ref="C7175:C7177"/>
    <mergeCell ref="F7175:F7177"/>
    <mergeCell ref="I7175:I7177"/>
    <mergeCell ref="E7175:E7177"/>
    <mergeCell ref="D7175:D7177"/>
    <mergeCell ref="G7175:G7177"/>
    <mergeCell ref="H7169:H7171"/>
    <mergeCell ref="H7172:H7174"/>
    <mergeCell ref="H7175:H7177"/>
    <mergeCell ref="Q7172:Q7174"/>
    <mergeCell ref="Q7175:Q7177"/>
    <mergeCell ref="C7178:C7180"/>
    <mergeCell ref="F7178:F7180"/>
    <mergeCell ref="I7178:I7180"/>
    <mergeCell ref="E7178:E7180"/>
    <mergeCell ref="D7178:D7180"/>
    <mergeCell ref="G7178:G7180"/>
    <mergeCell ref="H7178:H7180"/>
    <mergeCell ref="Q7178:Q7180"/>
    <mergeCell ref="C6971:C6973"/>
    <mergeCell ref="D6971:D6973"/>
    <mergeCell ref="F7094:F7096"/>
    <mergeCell ref="I7094:I7096"/>
    <mergeCell ref="C7094:C7096"/>
    <mergeCell ref="D7094:D7096"/>
    <mergeCell ref="H7094:H7096"/>
    <mergeCell ref="E7094:E7096"/>
    <mergeCell ref="G7094:G7096"/>
    <mergeCell ref="Q7094:Q7096"/>
    <mergeCell ref="C7181:C7183"/>
    <mergeCell ref="F7181:F7183"/>
    <mergeCell ref="I7181:I7183"/>
    <mergeCell ref="E7181:E7183"/>
    <mergeCell ref="D7181:D7183"/>
    <mergeCell ref="G7181:G7183"/>
    <mergeCell ref="H7181:H7183"/>
    <mergeCell ref="Q7181:Q7183"/>
    <mergeCell ref="C7016:C7018"/>
    <mergeCell ref="I7016:I7018"/>
    <mergeCell ref="H7016:H7018"/>
    <mergeCell ref="D7016:D7018"/>
    <mergeCell ref="F7016:F7018"/>
    <mergeCell ref="G7016:G7018"/>
    <mergeCell ref="E7016:E7018"/>
    <mergeCell ref="Q7016:Q7018"/>
    <mergeCell ref="H7064:H7066"/>
    <mergeCell ref="C7019:C7021"/>
    <mergeCell ref="I7019:I7021"/>
    <mergeCell ref="F7019:F7021"/>
    <mergeCell ref="Q7019:Q7021"/>
    <mergeCell ref="D7019:D7021"/>
    <mergeCell ref="E7019:E7021"/>
    <mergeCell ref="G7019:G7021"/>
    <mergeCell ref="H7019:H7021"/>
    <mergeCell ref="H6974:H6976"/>
    <mergeCell ref="I6974:I6976"/>
    <mergeCell ref="E6974:E6976"/>
    <mergeCell ref="G6974:G6976"/>
    <mergeCell ref="C6974:C6976"/>
    <mergeCell ref="D6974:D6976"/>
    <mergeCell ref="F6974:F6976"/>
    <mergeCell ref="Q6974:Q6976"/>
    <mergeCell ref="C6881:C6883"/>
    <mergeCell ref="I6881:I6883"/>
    <mergeCell ref="E6881:E6883"/>
    <mergeCell ref="H6881:H6883"/>
    <mergeCell ref="G6881:G6883"/>
    <mergeCell ref="D6881:D6883"/>
    <mergeCell ref="F6881:F6883"/>
    <mergeCell ref="Q6881:Q6883"/>
    <mergeCell ref="C6884:C6886"/>
    <mergeCell ref="I6884:I6886"/>
    <mergeCell ref="H6884:H6886"/>
    <mergeCell ref="G6884:G6886"/>
    <mergeCell ref="D6884:D6886"/>
    <mergeCell ref="E6884:E6886"/>
    <mergeCell ref="F6884:F6886"/>
    <mergeCell ref="Q6884:Q6886"/>
    <mergeCell ref="H6977:H6979"/>
    <mergeCell ref="I6977:I6979"/>
    <mergeCell ref="G6977:G6979"/>
    <mergeCell ref="C6977:C6979"/>
    <mergeCell ref="D6977:D6979"/>
    <mergeCell ref="E6977:E6979"/>
    <mergeCell ref="F6977:F6979"/>
    <mergeCell ref="Q6977:Q6979"/>
    <mergeCell ref="H6980:H6982"/>
    <mergeCell ref="I6980:I6982"/>
    <mergeCell ref="G6980:G6982"/>
    <mergeCell ref="C6980:C6982"/>
    <mergeCell ref="D6980:D6982"/>
    <mergeCell ref="E6980:E6982"/>
    <mergeCell ref="F6980:F6982"/>
    <mergeCell ref="Q6980:Q6982"/>
    <mergeCell ref="H6983:H6985"/>
    <mergeCell ref="I6983:I6985"/>
    <mergeCell ref="G6983:G6985"/>
    <mergeCell ref="C6983:C6985"/>
    <mergeCell ref="D6983:D6985"/>
    <mergeCell ref="F6983:F6985"/>
    <mergeCell ref="E6983:E6985"/>
    <mergeCell ref="Q6983:Q6985"/>
    <mergeCell ref="F7097:F7099"/>
    <mergeCell ref="I7097:I7099"/>
    <mergeCell ref="C7097:C7099"/>
    <mergeCell ref="D7097:D7099"/>
    <mergeCell ref="H7097:H7099"/>
    <mergeCell ref="G7097:G7099"/>
    <mergeCell ref="E7097:E7099"/>
    <mergeCell ref="Q7097:Q7099"/>
    <mergeCell ref="I7022:I7024"/>
    <mergeCell ref="F7022:F7024"/>
    <mergeCell ref="D7022:D7024"/>
    <mergeCell ref="G7022:G7024"/>
    <mergeCell ref="H7022:H7024"/>
    <mergeCell ref="C7022:C7024"/>
    <mergeCell ref="E7022:E7024"/>
    <mergeCell ref="I7025:I7027"/>
    <mergeCell ref="D7025:D7027"/>
    <mergeCell ref="G7025:G7027"/>
    <mergeCell ref="H7025:H7027"/>
    <mergeCell ref="C7025:C7027"/>
    <mergeCell ref="E7025:E7027"/>
    <mergeCell ref="Q7022:Q7024"/>
    <mergeCell ref="Q7025:Q7027"/>
    <mergeCell ref="F7025:F7027"/>
    <mergeCell ref="G6818:G6820"/>
    <mergeCell ref="H6872:H6874"/>
    <mergeCell ref="C6809:C6811"/>
    <mergeCell ref="H6809:H6811"/>
    <mergeCell ref="H7058:H7060"/>
    <mergeCell ref="B6923:B6988"/>
    <mergeCell ref="H6986:H6988"/>
    <mergeCell ref="I6986:I6988"/>
    <mergeCell ref="G6986:G6988"/>
    <mergeCell ref="C6986:C6988"/>
    <mergeCell ref="D6986:D6988"/>
    <mergeCell ref="E6986:E6988"/>
    <mergeCell ref="F6986:F6988"/>
    <mergeCell ref="Q6986:Q6988"/>
    <mergeCell ref="I7028:I7030"/>
    <mergeCell ref="D7028:D7030"/>
    <mergeCell ref="G7028:G7030"/>
    <mergeCell ref="H7028:H7030"/>
    <mergeCell ref="C7028:C7030"/>
    <mergeCell ref="F7028:F7030"/>
    <mergeCell ref="E7028:E7030"/>
    <mergeCell ref="Q7028:Q7030"/>
    <mergeCell ref="C6887:C6889"/>
    <mergeCell ref="I6887:I6889"/>
    <mergeCell ref="H6887:H6889"/>
    <mergeCell ref="G6887:G6889"/>
    <mergeCell ref="D6887:D6889"/>
    <mergeCell ref="F6887:F6889"/>
    <mergeCell ref="C6890:C6892"/>
    <mergeCell ref="I6890:I6892"/>
    <mergeCell ref="H6890:H6892"/>
    <mergeCell ref="G6890:G6892"/>
    <mergeCell ref="E6890:E6892"/>
    <mergeCell ref="F6890:F6892"/>
    <mergeCell ref="C6893:C6895"/>
    <mergeCell ref="I6893:I6895"/>
    <mergeCell ref="H6893:H6895"/>
    <mergeCell ref="G6893:G6895"/>
    <mergeCell ref="E6893:E6895"/>
    <mergeCell ref="F6893:F6895"/>
    <mergeCell ref="E6887:E6889"/>
    <mergeCell ref="Q6887:Q6889"/>
    <mergeCell ref="Q6890:Q6892"/>
    <mergeCell ref="Q6893:Q6895"/>
    <mergeCell ref="D6890:D6892"/>
    <mergeCell ref="D6893:D6895"/>
    <mergeCell ref="C6896:C6898"/>
    <mergeCell ref="I6896:I6898"/>
    <mergeCell ref="H6896:H6898"/>
    <mergeCell ref="G6896:G6898"/>
    <mergeCell ref="E6896:E6898"/>
    <mergeCell ref="F6896:F6898"/>
    <mergeCell ref="C6899:C6901"/>
    <mergeCell ref="I6899:I6901"/>
    <mergeCell ref="H6899:H6901"/>
    <mergeCell ref="G6899:G6901"/>
    <mergeCell ref="E6899:E6901"/>
    <mergeCell ref="F6899:F6901"/>
    <mergeCell ref="C6902:C6904"/>
    <mergeCell ref="I6902:I6904"/>
    <mergeCell ref="H6902:H6904"/>
    <mergeCell ref="G6902:G6904"/>
    <mergeCell ref="E6902:E6904"/>
    <mergeCell ref="F6902:F6904"/>
    <mergeCell ref="D6896:D6898"/>
    <mergeCell ref="D6899:D6901"/>
    <mergeCell ref="D6902:D6904"/>
    <mergeCell ref="Q6896:Q6898"/>
    <mergeCell ref="Q6899:Q6901"/>
    <mergeCell ref="Q6902:Q6904"/>
    <mergeCell ref="C7184:C7186"/>
    <mergeCell ref="F7184:F7186"/>
    <mergeCell ref="I7184:I7186"/>
    <mergeCell ref="E7184:E7186"/>
    <mergeCell ref="D7184:D7186"/>
    <mergeCell ref="G7184:G7186"/>
    <mergeCell ref="H7184:H7186"/>
    <mergeCell ref="Q7184:Q7186"/>
    <mergeCell ref="C7031:C7033"/>
    <mergeCell ref="D7031:D7033"/>
    <mergeCell ref="F7031:F7033"/>
    <mergeCell ref="G7031:G7033"/>
    <mergeCell ref="H7031:H7033"/>
    <mergeCell ref="I7031:I7033"/>
    <mergeCell ref="E7031:E7033"/>
    <mergeCell ref="Q7031:Q7033"/>
    <mergeCell ref="F7100:F7102"/>
    <mergeCell ref="I7100:I7102"/>
    <mergeCell ref="C7100:C7102"/>
    <mergeCell ref="D7100:D7102"/>
    <mergeCell ref="H7100:H7102"/>
    <mergeCell ref="G7100:G7102"/>
    <mergeCell ref="E7100:E7102"/>
    <mergeCell ref="Q7100:Q7102"/>
    <mergeCell ref="I7034:I7036"/>
    <mergeCell ref="D7034:D7036"/>
    <mergeCell ref="G7034:G7036"/>
    <mergeCell ref="H7034:H7036"/>
    <mergeCell ref="C7034:C7036"/>
    <mergeCell ref="F7034:F7036"/>
    <mergeCell ref="E7034:E7036"/>
    <mergeCell ref="Q7034:Q7036"/>
    <mergeCell ref="F7037:F7039"/>
    <mergeCell ref="H7037:H7039"/>
    <mergeCell ref="I7037:I7039"/>
    <mergeCell ref="G7037:G7039"/>
    <mergeCell ref="C7037:C7039"/>
    <mergeCell ref="Q7037:Q7039"/>
    <mergeCell ref="D7037:D7039"/>
    <mergeCell ref="E7037:E7039"/>
    <mergeCell ref="F7103:F7105"/>
    <mergeCell ref="I7103:I7105"/>
    <mergeCell ref="C7103:C7105"/>
    <mergeCell ref="D7103:D7105"/>
    <mergeCell ref="H7103:H7105"/>
    <mergeCell ref="G7103:G7105"/>
    <mergeCell ref="E7103:E7105"/>
    <mergeCell ref="Q7103:Q7105"/>
    <mergeCell ref="C6905:C6907"/>
    <mergeCell ref="I6905:I6907"/>
    <mergeCell ref="H6905:H6907"/>
    <mergeCell ref="G6905:G6907"/>
    <mergeCell ref="F6905:F6907"/>
    <mergeCell ref="D6905:D6907"/>
    <mergeCell ref="E6905:E6907"/>
    <mergeCell ref="Q6905:Q6907"/>
    <mergeCell ref="I7040:I7042"/>
    <mergeCell ref="D7040:D7042"/>
    <mergeCell ref="G7040:G7042"/>
    <mergeCell ref="H7040:H7042"/>
    <mergeCell ref="C7040:C7042"/>
    <mergeCell ref="F7040:F7042"/>
    <mergeCell ref="E7040:E7042"/>
    <mergeCell ref="Q7040:Q7042"/>
    <mergeCell ref="C6908:C6910"/>
    <mergeCell ref="I6908:I6910"/>
    <mergeCell ref="H6908:H6910"/>
    <mergeCell ref="G6908:G6910"/>
    <mergeCell ref="E6908:E6910"/>
    <mergeCell ref="F6908:F6910"/>
    <mergeCell ref="D6908:D6910"/>
    <mergeCell ref="C6911:C6913"/>
    <mergeCell ref="I6911:I6913"/>
    <mergeCell ref="H6911:H6913"/>
    <mergeCell ref="G6911:G6913"/>
    <mergeCell ref="F6911:F6913"/>
    <mergeCell ref="D6911:D6913"/>
    <mergeCell ref="C6914:C6916"/>
    <mergeCell ref="I6914:I6916"/>
    <mergeCell ref="H6914:H6916"/>
    <mergeCell ref="G6914:G6916"/>
    <mergeCell ref="E6914:E6916"/>
    <mergeCell ref="F6914:F6916"/>
    <mergeCell ref="D6914:D6916"/>
    <mergeCell ref="Q6908:Q6910"/>
    <mergeCell ref="Q6911:Q6913"/>
    <mergeCell ref="Q6914:Q6916"/>
    <mergeCell ref="E6911:E6913"/>
    <mergeCell ref="B7046:B7111"/>
    <mergeCell ref="F7106:F7108"/>
    <mergeCell ref="I7106:I7108"/>
    <mergeCell ref="C7106:C7108"/>
    <mergeCell ref="D7106:D7108"/>
    <mergeCell ref="H7106:H7108"/>
    <mergeCell ref="G7106:G7108"/>
    <mergeCell ref="E7106:E7108"/>
    <mergeCell ref="F7109:F7111"/>
    <mergeCell ref="I7109:I7111"/>
    <mergeCell ref="C7109:C7111"/>
    <mergeCell ref="D7109:D7111"/>
    <mergeCell ref="H7109:H7111"/>
    <mergeCell ref="Q7106:Q7108"/>
    <mergeCell ref="Q7109:Q7111"/>
    <mergeCell ref="E7109:E7111"/>
    <mergeCell ref="G7109:G7111"/>
    <mergeCell ref="C7187:C7189"/>
    <mergeCell ref="I7187:I7189"/>
    <mergeCell ref="E7187:E7189"/>
    <mergeCell ref="D7187:D7189"/>
    <mergeCell ref="G7187:G7189"/>
    <mergeCell ref="H7187:H7189"/>
    <mergeCell ref="C7190:C7192"/>
    <mergeCell ref="I7190:I7192"/>
    <mergeCell ref="D7190:D7192"/>
    <mergeCell ref="F7187:F7189"/>
    <mergeCell ref="F7190:F7192"/>
    <mergeCell ref="Q7187:Q7189"/>
    <mergeCell ref="Q7190:Q7192"/>
    <mergeCell ref="E7190:E7192"/>
    <mergeCell ref="G7190:G7192"/>
    <mergeCell ref="H7190:H7192"/>
    <mergeCell ref="B6989:B7045"/>
    <mergeCell ref="I7043:I7045"/>
    <mergeCell ref="D7043:D7045"/>
    <mergeCell ref="G7043:G7045"/>
    <mergeCell ref="H7043:H7045"/>
    <mergeCell ref="C7043:C7045"/>
    <mergeCell ref="F7043:F7045"/>
    <mergeCell ref="E7043:E7045"/>
    <mergeCell ref="Q7043:Q7045"/>
    <mergeCell ref="H6932:H6934"/>
    <mergeCell ref="A6809:A7195"/>
    <mergeCell ref="B7112:B7195"/>
    <mergeCell ref="C7193:C7195"/>
    <mergeCell ref="F7193:F7195"/>
    <mergeCell ref="I7193:I7195"/>
    <mergeCell ref="E7193:E7195"/>
    <mergeCell ref="D7193:D7195"/>
    <mergeCell ref="G7193:G7195"/>
    <mergeCell ref="H7193:H7195"/>
    <mergeCell ref="Q7193:Q7195"/>
    <mergeCell ref="C6594:C6596"/>
    <mergeCell ref="D6594:D6596"/>
    <mergeCell ref="E6594:E6596"/>
    <mergeCell ref="F6594:F6596"/>
    <mergeCell ref="G6594:G6596"/>
    <mergeCell ref="H6594:H6596"/>
    <mergeCell ref="I6594:I6596"/>
    <mergeCell ref="Q6594:Q6596"/>
    <mergeCell ref="Q6528:Q6530"/>
    <mergeCell ref="Q6417:Q6419"/>
    <mergeCell ref="D6717:D6719"/>
    <mergeCell ref="E6717:E6719"/>
    <mergeCell ref="F6717:F6719"/>
    <mergeCell ref="G6717:G6719"/>
    <mergeCell ref="H6717:H6719"/>
    <mergeCell ref="I6717:I6719"/>
    <mergeCell ref="Q6717:Q6719"/>
    <mergeCell ref="Q6420:Q6422"/>
    <mergeCell ref="Q6423:Q6425"/>
    <mergeCell ref="Q6426:Q6428"/>
    <mergeCell ref="D6531:D6533"/>
    <mergeCell ref="E6531:E6533"/>
    <mergeCell ref="F6531:F6533"/>
    <mergeCell ref="G6531:G6533"/>
    <mergeCell ref="H6531:H6533"/>
    <mergeCell ref="I6531:I6533"/>
    <mergeCell ref="Q6531:Q6533"/>
    <mergeCell ref="D6534:D6536"/>
    <mergeCell ref="E6534:E6536"/>
    <mergeCell ref="F6534:F6536"/>
    <mergeCell ref="G6534:G6536"/>
    <mergeCell ref="H6534:H6536"/>
    <mergeCell ref="I6534:I6536"/>
    <mergeCell ref="Q6534:Q6536"/>
    <mergeCell ref="C6531:C6533"/>
    <mergeCell ref="C6534:C6536"/>
    <mergeCell ref="D6528:D6530"/>
    <mergeCell ref="E6528:E6530"/>
    <mergeCell ref="F6528:F6530"/>
    <mergeCell ref="G6528:G6530"/>
    <mergeCell ref="H6528:H6530"/>
    <mergeCell ref="I6528:I6530"/>
    <mergeCell ref="C6528:C6530"/>
    <mergeCell ref="D6417:D6419"/>
    <mergeCell ref="E6417:E6419"/>
    <mergeCell ref="F6417:F6419"/>
    <mergeCell ref="G6417:G6419"/>
    <mergeCell ref="I6417:I6419"/>
    <mergeCell ref="C6420:C6422"/>
    <mergeCell ref="D6420:D6422"/>
    <mergeCell ref="E6420:E6422"/>
    <mergeCell ref="G6420:G6422"/>
    <mergeCell ref="I6420:I6422"/>
    <mergeCell ref="F6420:F6422"/>
    <mergeCell ref="H6420:H6422"/>
    <mergeCell ref="C6423:C6425"/>
    <mergeCell ref="D6423:D6425"/>
    <mergeCell ref="E6423:E6425"/>
    <mergeCell ref="I6423:I6425"/>
    <mergeCell ref="F6423:F6425"/>
    <mergeCell ref="H6423:H6425"/>
    <mergeCell ref="C6426:C6428"/>
    <mergeCell ref="D6426:D6428"/>
    <mergeCell ref="E6426:E6428"/>
    <mergeCell ref="I6426:I6428"/>
    <mergeCell ref="F6426:F6428"/>
    <mergeCell ref="G6423:G6425"/>
    <mergeCell ref="H6426:H6428"/>
    <mergeCell ref="C6429:C6431"/>
    <mergeCell ref="D6429:D6431"/>
    <mergeCell ref="E6429:E6431"/>
    <mergeCell ref="F6429:F6431"/>
    <mergeCell ref="G6429:G6431"/>
    <mergeCell ref="H6429:H6431"/>
    <mergeCell ref="I6429:I6431"/>
    <mergeCell ref="C6432:C6434"/>
    <mergeCell ref="D6432:D6434"/>
    <mergeCell ref="E6432:E6434"/>
    <mergeCell ref="F6432:F6434"/>
    <mergeCell ref="G6432:G6434"/>
    <mergeCell ref="H6432:H6434"/>
    <mergeCell ref="I6432:I6434"/>
    <mergeCell ref="C6435:C6437"/>
    <mergeCell ref="E6435:E6437"/>
    <mergeCell ref="I6435:I6437"/>
    <mergeCell ref="F6435:F6437"/>
    <mergeCell ref="G6435:G6437"/>
    <mergeCell ref="H6435:H6437"/>
    <mergeCell ref="D6435:D6437"/>
    <mergeCell ref="C6438:C6440"/>
    <mergeCell ref="E6438:E6440"/>
    <mergeCell ref="F6438:F6440"/>
    <mergeCell ref="I6438:I6440"/>
    <mergeCell ref="D6438:D6440"/>
    <mergeCell ref="C6720:C6722"/>
    <mergeCell ref="D6720:D6722"/>
    <mergeCell ref="F6720:F6722"/>
    <mergeCell ref="I6720:I6722"/>
    <mergeCell ref="G6720:G6722"/>
    <mergeCell ref="H6720:H6722"/>
    <mergeCell ref="E6720:E6722"/>
    <mergeCell ref="Q6720:Q6722"/>
    <mergeCell ref="I6441:I6443"/>
    <mergeCell ref="C6441:C6443"/>
    <mergeCell ref="D6441:D6443"/>
    <mergeCell ref="E6441:E6443"/>
    <mergeCell ref="F6441:F6443"/>
    <mergeCell ref="I6444:I6446"/>
    <mergeCell ref="C6444:C6446"/>
    <mergeCell ref="D6444:D6446"/>
    <mergeCell ref="E6444:E6446"/>
    <mergeCell ref="F6444:F6446"/>
    <mergeCell ref="G6438:G6440"/>
    <mergeCell ref="H6438:H6440"/>
    <mergeCell ref="H6441:H6443"/>
    <mergeCell ref="H6444:H6446"/>
    <mergeCell ref="G6441:G6443"/>
    <mergeCell ref="C6447:C6449"/>
    <mergeCell ref="D6447:D6449"/>
    <mergeCell ref="E6447:E6449"/>
    <mergeCell ref="F6447:F6449"/>
    <mergeCell ref="G6447:G6449"/>
    <mergeCell ref="H6447:H6449"/>
    <mergeCell ref="I6447:I6449"/>
    <mergeCell ref="C6450:C6452"/>
    <mergeCell ref="E6450:E6452"/>
    <mergeCell ref="F6450:F6452"/>
    <mergeCell ref="H6450:H6452"/>
    <mergeCell ref="I6450:I6452"/>
    <mergeCell ref="D6450:D6452"/>
    <mergeCell ref="G6450:G6452"/>
    <mergeCell ref="C6453:C6455"/>
    <mergeCell ref="E6453:E6455"/>
    <mergeCell ref="F6453:F6455"/>
    <mergeCell ref="H6453:H6455"/>
    <mergeCell ref="I6453:I6455"/>
    <mergeCell ref="D6453:D6455"/>
    <mergeCell ref="D6648:D6650"/>
    <mergeCell ref="F6648:F6650"/>
    <mergeCell ref="H6648:H6650"/>
    <mergeCell ref="I6648:I6650"/>
    <mergeCell ref="G6648:G6650"/>
    <mergeCell ref="C6648:C6650"/>
    <mergeCell ref="E6648:E6650"/>
    <mergeCell ref="Q6648:Q6650"/>
    <mergeCell ref="D6651:D6653"/>
    <mergeCell ref="F6651:F6653"/>
    <mergeCell ref="H6651:H6653"/>
    <mergeCell ref="I6651:I6653"/>
    <mergeCell ref="G6651:G6653"/>
    <mergeCell ref="C6651:C6653"/>
    <mergeCell ref="E6651:E6653"/>
    <mergeCell ref="Q6651:Q6653"/>
    <mergeCell ref="D6600:D6602"/>
    <mergeCell ref="G6600:G6602"/>
    <mergeCell ref="H6600:H6602"/>
    <mergeCell ref="I6600:I6602"/>
    <mergeCell ref="C6600:C6602"/>
    <mergeCell ref="Q6600:Q6602"/>
    <mergeCell ref="F6600:F6602"/>
    <mergeCell ref="C6723:C6725"/>
    <mergeCell ref="D6723:D6725"/>
    <mergeCell ref="E6723:E6725"/>
    <mergeCell ref="F6723:F6725"/>
    <mergeCell ref="I6723:I6725"/>
    <mergeCell ref="G6723:G6725"/>
    <mergeCell ref="H6723:H6725"/>
    <mergeCell ref="C6726:C6728"/>
    <mergeCell ref="D6726:D6728"/>
    <mergeCell ref="E6726:E6728"/>
    <mergeCell ref="F6726:F6728"/>
    <mergeCell ref="I6726:I6728"/>
    <mergeCell ref="G6726:G6728"/>
    <mergeCell ref="H6726:H6728"/>
    <mergeCell ref="Q6723:Q6725"/>
    <mergeCell ref="Q6726:Q6728"/>
    <mergeCell ref="C6456:C6458"/>
    <mergeCell ref="E6456:E6458"/>
    <mergeCell ref="F6456:F6458"/>
    <mergeCell ref="H6456:H6458"/>
    <mergeCell ref="I6456:I6458"/>
    <mergeCell ref="D6456:D6458"/>
    <mergeCell ref="G6456:G6458"/>
    <mergeCell ref="C6459:C6461"/>
    <mergeCell ref="D6459:D6461"/>
    <mergeCell ref="E6459:E6461"/>
    <mergeCell ref="F6459:F6461"/>
    <mergeCell ref="G6459:G6461"/>
    <mergeCell ref="I6459:I6461"/>
    <mergeCell ref="H6459:H6461"/>
    <mergeCell ref="D6654:D6656"/>
    <mergeCell ref="F6654:F6656"/>
    <mergeCell ref="H6654:H6656"/>
    <mergeCell ref="I6654:I6656"/>
    <mergeCell ref="G6654:G6656"/>
    <mergeCell ref="E6654:E6656"/>
    <mergeCell ref="Q6654:Q6656"/>
    <mergeCell ref="D6729:D6731"/>
    <mergeCell ref="E6729:E6731"/>
    <mergeCell ref="F6729:F6731"/>
    <mergeCell ref="G6729:G6731"/>
    <mergeCell ref="H6729:H6731"/>
    <mergeCell ref="I6729:I6731"/>
    <mergeCell ref="Q6729:Q6731"/>
    <mergeCell ref="D6603:D6605"/>
    <mergeCell ref="E6603:E6605"/>
    <mergeCell ref="F6603:F6605"/>
    <mergeCell ref="G6603:G6605"/>
    <mergeCell ref="H6603:H6605"/>
    <mergeCell ref="I6603:I6605"/>
    <mergeCell ref="C6603:C6605"/>
    <mergeCell ref="Q6603:Q6605"/>
    <mergeCell ref="C6462:C6464"/>
    <mergeCell ref="D6462:D6464"/>
    <mergeCell ref="E6462:E6464"/>
    <mergeCell ref="F6462:F6464"/>
    <mergeCell ref="G6462:G6464"/>
    <mergeCell ref="I6462:I6464"/>
    <mergeCell ref="H6462:H6464"/>
    <mergeCell ref="E6600:E6602"/>
    <mergeCell ref="D6537:D6539"/>
    <mergeCell ref="E6537:E6539"/>
    <mergeCell ref="F6537:F6539"/>
    <mergeCell ref="G6537:G6539"/>
    <mergeCell ref="I6537:I6539"/>
    <mergeCell ref="C6537:C6539"/>
    <mergeCell ref="Q6537:Q6539"/>
    <mergeCell ref="C6729:C6731"/>
    <mergeCell ref="D6540:D6542"/>
    <mergeCell ref="E6540:E6542"/>
    <mergeCell ref="F6540:F6542"/>
    <mergeCell ref="G6540:G6542"/>
    <mergeCell ref="H6540:H6542"/>
    <mergeCell ref="I6540:I6542"/>
    <mergeCell ref="C6540:C6542"/>
    <mergeCell ref="Q6540:Q6542"/>
    <mergeCell ref="C6465:C6467"/>
    <mergeCell ref="D6465:D6467"/>
    <mergeCell ref="E6465:E6467"/>
    <mergeCell ref="F6465:F6467"/>
    <mergeCell ref="I6465:I6467"/>
    <mergeCell ref="G6465:G6467"/>
    <mergeCell ref="H6465:H6467"/>
    <mergeCell ref="D6543:D6545"/>
    <mergeCell ref="E6543:E6545"/>
    <mergeCell ref="F6543:F6545"/>
    <mergeCell ref="G6543:G6545"/>
    <mergeCell ref="H6543:H6545"/>
    <mergeCell ref="I6543:I6545"/>
    <mergeCell ref="C6543:C6545"/>
    <mergeCell ref="E6546:E6548"/>
    <mergeCell ref="F6546:F6548"/>
    <mergeCell ref="G6546:G6548"/>
    <mergeCell ref="H6546:H6548"/>
    <mergeCell ref="I6546:I6548"/>
    <mergeCell ref="C6546:C6548"/>
    <mergeCell ref="Q6543:Q6545"/>
    <mergeCell ref="D6546:D6548"/>
    <mergeCell ref="Q6546:Q6548"/>
    <mergeCell ref="C6468:C6470"/>
    <mergeCell ref="E6468:E6470"/>
    <mergeCell ref="F6468:F6470"/>
    <mergeCell ref="H6468:H6470"/>
    <mergeCell ref="I6468:I6470"/>
    <mergeCell ref="D6468:D6470"/>
    <mergeCell ref="G6468:G6470"/>
    <mergeCell ref="C6717:C6719"/>
    <mergeCell ref="C6657:C6659"/>
    <mergeCell ref="H6657:H6659"/>
    <mergeCell ref="I6657:I6659"/>
    <mergeCell ref="G6657:G6659"/>
    <mergeCell ref="E6657:E6659"/>
    <mergeCell ref="D6657:D6659"/>
    <mergeCell ref="F6657:F6659"/>
    <mergeCell ref="Q6657:Q6659"/>
    <mergeCell ref="C6654:C6656"/>
    <mergeCell ref="C6660:C6662"/>
    <mergeCell ref="I6660:I6662"/>
    <mergeCell ref="G6660:G6662"/>
    <mergeCell ref="E6660:E6662"/>
    <mergeCell ref="D6660:D6662"/>
    <mergeCell ref="F6660:F6662"/>
    <mergeCell ref="Q6660:Q6662"/>
    <mergeCell ref="C6471:C6473"/>
    <mergeCell ref="D6471:D6473"/>
    <mergeCell ref="E6471:E6473"/>
    <mergeCell ref="F6471:F6473"/>
    <mergeCell ref="G6471:G6473"/>
    <mergeCell ref="H6471:H6473"/>
    <mergeCell ref="I6471:I6473"/>
    <mergeCell ref="E6549:E6551"/>
    <mergeCell ref="F6549:F6551"/>
    <mergeCell ref="G6549:G6551"/>
    <mergeCell ref="I6549:I6551"/>
    <mergeCell ref="C6549:C6551"/>
    <mergeCell ref="D6549:D6551"/>
    <mergeCell ref="H6549:H6551"/>
    <mergeCell ref="Q6549:Q6551"/>
    <mergeCell ref="C6732:C6734"/>
    <mergeCell ref="D6732:D6734"/>
    <mergeCell ref="E6732:E6734"/>
    <mergeCell ref="F6732:F6734"/>
    <mergeCell ref="G6732:G6734"/>
    <mergeCell ref="H6732:H6734"/>
    <mergeCell ref="I6732:I6734"/>
    <mergeCell ref="C6735:C6737"/>
    <mergeCell ref="D6735:D6737"/>
    <mergeCell ref="E6735:E6737"/>
    <mergeCell ref="F6735:F6737"/>
    <mergeCell ref="G6735:G6737"/>
    <mergeCell ref="I6735:I6737"/>
    <mergeCell ref="Q6732:Q6734"/>
    <mergeCell ref="Q6735:Q6737"/>
    <mergeCell ref="C6597:C6599"/>
    <mergeCell ref="D6597:D6599"/>
    <mergeCell ref="E6597:E6599"/>
    <mergeCell ref="F6597:F6599"/>
    <mergeCell ref="G6597:G6599"/>
    <mergeCell ref="H6597:H6599"/>
    <mergeCell ref="I6597:I6599"/>
    <mergeCell ref="D6663:D6665"/>
    <mergeCell ref="F6663:F6665"/>
    <mergeCell ref="H6663:H6665"/>
    <mergeCell ref="I6663:I6665"/>
    <mergeCell ref="G6663:G6665"/>
    <mergeCell ref="C6663:C6665"/>
    <mergeCell ref="E6663:E6665"/>
    <mergeCell ref="Q6663:Q6665"/>
    <mergeCell ref="C6738:C6740"/>
    <mergeCell ref="D6738:D6740"/>
    <mergeCell ref="E6738:E6740"/>
    <mergeCell ref="F6738:F6740"/>
    <mergeCell ref="G6738:G6740"/>
    <mergeCell ref="H6738:H6740"/>
    <mergeCell ref="I6738:I6740"/>
    <mergeCell ref="Q6738:Q6740"/>
    <mergeCell ref="G6444:G6446"/>
    <mergeCell ref="H6735:H6737"/>
    <mergeCell ref="Q6432:Q6434"/>
    <mergeCell ref="Q6429:Q6431"/>
    <mergeCell ref="Q6435:Q6437"/>
    <mergeCell ref="Q6438:Q6440"/>
    <mergeCell ref="Q6441:Q6443"/>
    <mergeCell ref="Q6444:Q6446"/>
    <mergeCell ref="Q6447:Q6449"/>
    <mergeCell ref="Q6450:Q6452"/>
    <mergeCell ref="Q6453:Q6455"/>
    <mergeCell ref="Q6459:Q6461"/>
    <mergeCell ref="Q6462:Q6464"/>
    <mergeCell ref="Q6465:Q6467"/>
    <mergeCell ref="Q6468:Q6470"/>
    <mergeCell ref="Q6471:Q6473"/>
    <mergeCell ref="C6741:C6743"/>
    <mergeCell ref="D6741:D6743"/>
    <mergeCell ref="F6741:F6743"/>
    <mergeCell ref="I6741:I6743"/>
    <mergeCell ref="G6741:G6743"/>
    <mergeCell ref="H6741:H6743"/>
    <mergeCell ref="E6741:E6743"/>
    <mergeCell ref="Q6741:Q6743"/>
    <mergeCell ref="G6453:G6455"/>
    <mergeCell ref="D6666:D6668"/>
    <mergeCell ref="E6666:E6668"/>
    <mergeCell ref="F6666:F6668"/>
    <mergeCell ref="I6666:I6668"/>
    <mergeCell ref="C6666:C6668"/>
    <mergeCell ref="Q6666:Q6668"/>
    <mergeCell ref="C6744:C6746"/>
    <mergeCell ref="D6744:D6746"/>
    <mergeCell ref="F6744:F6746"/>
    <mergeCell ref="I6744:I6746"/>
    <mergeCell ref="G6744:G6746"/>
    <mergeCell ref="H6744:H6746"/>
    <mergeCell ref="E6744:E6746"/>
    <mergeCell ref="Q6744:Q6746"/>
    <mergeCell ref="D6669:D6671"/>
    <mergeCell ref="E6669:E6671"/>
    <mergeCell ref="F6669:F6671"/>
    <mergeCell ref="I6669:I6671"/>
    <mergeCell ref="G6669:G6671"/>
    <mergeCell ref="C6669:C6671"/>
    <mergeCell ref="D6672:D6674"/>
    <mergeCell ref="F6672:F6674"/>
    <mergeCell ref="H6672:H6674"/>
    <mergeCell ref="I6672:I6674"/>
    <mergeCell ref="C6672:C6674"/>
    <mergeCell ref="E6672:E6674"/>
    <mergeCell ref="G6672:G6674"/>
    <mergeCell ref="Q6669:Q6671"/>
    <mergeCell ref="Q6672:Q6674"/>
    <mergeCell ref="C6474:C6476"/>
    <mergeCell ref="F6474:F6476"/>
    <mergeCell ref="I6474:I6476"/>
    <mergeCell ref="D6474:D6476"/>
    <mergeCell ref="H6474:H6476"/>
    <mergeCell ref="G6474:G6476"/>
    <mergeCell ref="E6474:E6476"/>
    <mergeCell ref="Q6474:Q6476"/>
    <mergeCell ref="D6675:D6677"/>
    <mergeCell ref="F6675:F6677"/>
    <mergeCell ref="H6675:H6677"/>
    <mergeCell ref="I6675:I6677"/>
    <mergeCell ref="C6675:C6677"/>
    <mergeCell ref="G6675:G6677"/>
    <mergeCell ref="E6675:E6677"/>
    <mergeCell ref="Q6675:Q6677"/>
    <mergeCell ref="D6678:D6680"/>
    <mergeCell ref="F6678:F6680"/>
    <mergeCell ref="H6678:H6680"/>
    <mergeCell ref="I6678:I6680"/>
    <mergeCell ref="C6678:C6680"/>
    <mergeCell ref="G6678:G6680"/>
    <mergeCell ref="E6678:E6680"/>
    <mergeCell ref="D6681:D6683"/>
    <mergeCell ref="F6681:F6683"/>
    <mergeCell ref="C6681:C6683"/>
    <mergeCell ref="E6681:E6683"/>
    <mergeCell ref="D6684:D6686"/>
    <mergeCell ref="F6684:F6686"/>
    <mergeCell ref="C6684:C6686"/>
    <mergeCell ref="E6684:E6686"/>
    <mergeCell ref="D6687:D6689"/>
    <mergeCell ref="F6687:F6689"/>
    <mergeCell ref="H6687:H6689"/>
    <mergeCell ref="I6687:I6689"/>
    <mergeCell ref="C6687:C6689"/>
    <mergeCell ref="G6687:G6689"/>
    <mergeCell ref="E6687:E6689"/>
    <mergeCell ref="Q6678:Q6680"/>
    <mergeCell ref="Q6681:Q6683"/>
    <mergeCell ref="Q6684:Q6686"/>
    <mergeCell ref="Q6687:Q6689"/>
    <mergeCell ref="H6681:H6683"/>
    <mergeCell ref="I6681:I6683"/>
    <mergeCell ref="G6681:G6683"/>
    <mergeCell ref="I6684:I6686"/>
    <mergeCell ref="G6684:G6686"/>
    <mergeCell ref="G6666:G6668"/>
    <mergeCell ref="D6552:D6554"/>
    <mergeCell ref="E6552:E6554"/>
    <mergeCell ref="F6552:F6554"/>
    <mergeCell ref="G6552:G6554"/>
    <mergeCell ref="H6552:H6554"/>
    <mergeCell ref="I6552:I6554"/>
    <mergeCell ref="C6552:C6554"/>
    <mergeCell ref="Q6552:Q6554"/>
    <mergeCell ref="C6606:C6608"/>
    <mergeCell ref="D6606:D6608"/>
    <mergeCell ref="F6606:F6608"/>
    <mergeCell ref="G6606:G6608"/>
    <mergeCell ref="H6606:H6608"/>
    <mergeCell ref="I6606:I6608"/>
    <mergeCell ref="E6606:E6608"/>
    <mergeCell ref="Q6606:Q6608"/>
    <mergeCell ref="E6555:E6557"/>
    <mergeCell ref="F6555:F6557"/>
    <mergeCell ref="G6555:G6557"/>
    <mergeCell ref="H6555:H6557"/>
    <mergeCell ref="I6555:I6557"/>
    <mergeCell ref="C6555:C6557"/>
    <mergeCell ref="D6555:D6557"/>
    <mergeCell ref="F6558:F6560"/>
    <mergeCell ref="G6558:G6560"/>
    <mergeCell ref="H6558:H6560"/>
    <mergeCell ref="I6558:I6560"/>
    <mergeCell ref="C6558:C6560"/>
    <mergeCell ref="D6558:D6560"/>
    <mergeCell ref="Q6555:Q6557"/>
    <mergeCell ref="E6558:E6560"/>
    <mergeCell ref="Q6558:Q6560"/>
    <mergeCell ref="Q6597:Q6599"/>
    <mergeCell ref="C6747:C6749"/>
    <mergeCell ref="D6747:D6749"/>
    <mergeCell ref="F6747:F6749"/>
    <mergeCell ref="I6747:I6749"/>
    <mergeCell ref="G6747:G6749"/>
    <mergeCell ref="H6747:H6749"/>
    <mergeCell ref="E6747:E6749"/>
    <mergeCell ref="Q6747:Q6749"/>
    <mergeCell ref="D6561:D6563"/>
    <mergeCell ref="E6561:E6563"/>
    <mergeCell ref="F6561:F6563"/>
    <mergeCell ref="G6561:G6563"/>
    <mergeCell ref="H6561:H6563"/>
    <mergeCell ref="I6561:I6563"/>
    <mergeCell ref="Q6561:Q6563"/>
    <mergeCell ref="H6684:H6686"/>
    <mergeCell ref="H6669:H6671"/>
    <mergeCell ref="C6477:C6479"/>
    <mergeCell ref="I6477:I6479"/>
    <mergeCell ref="F6477:F6479"/>
    <mergeCell ref="H6477:H6479"/>
    <mergeCell ref="G6477:G6479"/>
    <mergeCell ref="D6477:D6479"/>
    <mergeCell ref="E6477:E6479"/>
    <mergeCell ref="Q6477:Q6479"/>
    <mergeCell ref="F6690:F6692"/>
    <mergeCell ref="I6690:I6692"/>
    <mergeCell ref="C6690:C6692"/>
    <mergeCell ref="D6690:D6692"/>
    <mergeCell ref="H6690:H6692"/>
    <mergeCell ref="G6690:G6692"/>
    <mergeCell ref="E6690:E6692"/>
    <mergeCell ref="Q6690:Q6692"/>
    <mergeCell ref="C6564:C6566"/>
    <mergeCell ref="D6564:D6566"/>
    <mergeCell ref="E6564:E6566"/>
    <mergeCell ref="F6564:F6566"/>
    <mergeCell ref="G6564:G6566"/>
    <mergeCell ref="H6564:H6566"/>
    <mergeCell ref="I6564:I6566"/>
    <mergeCell ref="Q6564:Q6566"/>
    <mergeCell ref="C6567:C6569"/>
    <mergeCell ref="D6567:D6569"/>
    <mergeCell ref="E6567:E6569"/>
    <mergeCell ref="F6567:F6569"/>
    <mergeCell ref="G6567:G6569"/>
    <mergeCell ref="H6567:H6569"/>
    <mergeCell ref="I6567:I6569"/>
    <mergeCell ref="Q6567:Q6569"/>
    <mergeCell ref="C6480:C6482"/>
    <mergeCell ref="I6480:I6482"/>
    <mergeCell ref="E6480:E6482"/>
    <mergeCell ref="F6480:F6482"/>
    <mergeCell ref="G6480:G6482"/>
    <mergeCell ref="D6480:D6482"/>
    <mergeCell ref="Q6480:Q6482"/>
    <mergeCell ref="C6609:C6611"/>
    <mergeCell ref="I6609:I6611"/>
    <mergeCell ref="H6609:H6611"/>
    <mergeCell ref="D6609:D6611"/>
    <mergeCell ref="F6609:F6611"/>
    <mergeCell ref="G6609:G6611"/>
    <mergeCell ref="E6609:E6611"/>
    <mergeCell ref="Q6609:Q6611"/>
    <mergeCell ref="F6693:F6695"/>
    <mergeCell ref="I6693:I6695"/>
    <mergeCell ref="C6693:C6695"/>
    <mergeCell ref="D6693:D6695"/>
    <mergeCell ref="H6693:H6695"/>
    <mergeCell ref="G6693:G6695"/>
    <mergeCell ref="E6693:E6695"/>
    <mergeCell ref="Q6693:Q6695"/>
    <mergeCell ref="C6570:C6572"/>
    <mergeCell ref="D6570:D6572"/>
    <mergeCell ref="F6570:F6572"/>
    <mergeCell ref="G6570:G6572"/>
    <mergeCell ref="H6570:H6572"/>
    <mergeCell ref="I6570:I6572"/>
    <mergeCell ref="E6570:E6572"/>
    <mergeCell ref="C6573:C6575"/>
    <mergeCell ref="D6573:D6575"/>
    <mergeCell ref="F6573:F6575"/>
    <mergeCell ref="H6573:H6575"/>
    <mergeCell ref="I6573:I6575"/>
    <mergeCell ref="E6573:E6575"/>
    <mergeCell ref="Q6570:Q6572"/>
    <mergeCell ref="Q6573:Q6575"/>
    <mergeCell ref="G6573:G6575"/>
    <mergeCell ref="C6750:C6752"/>
    <mergeCell ref="D6750:D6752"/>
    <mergeCell ref="F6750:F6752"/>
    <mergeCell ref="I6750:I6752"/>
    <mergeCell ref="E6750:E6752"/>
    <mergeCell ref="G6750:G6752"/>
    <mergeCell ref="H6750:H6752"/>
    <mergeCell ref="Q6750:Q6752"/>
    <mergeCell ref="C6561:C6563"/>
    <mergeCell ref="C6612:C6614"/>
    <mergeCell ref="I6612:I6614"/>
    <mergeCell ref="H6612:H6614"/>
    <mergeCell ref="D6612:D6614"/>
    <mergeCell ref="F6612:F6614"/>
    <mergeCell ref="G6612:G6614"/>
    <mergeCell ref="E6612:E6614"/>
    <mergeCell ref="Q6612:Q6614"/>
    <mergeCell ref="C6753:C6755"/>
    <mergeCell ref="D6753:D6755"/>
    <mergeCell ref="F6753:F6755"/>
    <mergeCell ref="I6753:I6755"/>
    <mergeCell ref="E6753:E6755"/>
    <mergeCell ref="G6753:G6755"/>
    <mergeCell ref="H6753:H6755"/>
    <mergeCell ref="C6756:C6758"/>
    <mergeCell ref="D6756:D6758"/>
    <mergeCell ref="F6756:F6758"/>
    <mergeCell ref="I6756:I6758"/>
    <mergeCell ref="E6756:E6758"/>
    <mergeCell ref="G6756:G6758"/>
    <mergeCell ref="H6756:H6758"/>
    <mergeCell ref="C6759:C6761"/>
    <mergeCell ref="D6759:D6761"/>
    <mergeCell ref="F6759:F6761"/>
    <mergeCell ref="I6759:I6761"/>
    <mergeCell ref="E6759:E6761"/>
    <mergeCell ref="G6759:G6761"/>
    <mergeCell ref="H6759:H6761"/>
    <mergeCell ref="C6762:C6764"/>
    <mergeCell ref="D6762:D6764"/>
    <mergeCell ref="F6762:F6764"/>
    <mergeCell ref="I6762:I6764"/>
    <mergeCell ref="E6762:E6764"/>
    <mergeCell ref="G6762:G6764"/>
    <mergeCell ref="H6762:H6764"/>
    <mergeCell ref="Q6753:Q6755"/>
    <mergeCell ref="Q6756:Q6758"/>
    <mergeCell ref="Q6759:Q6761"/>
    <mergeCell ref="Q6762:Q6764"/>
    <mergeCell ref="C6483:C6485"/>
    <mergeCell ref="I6483:I6485"/>
    <mergeCell ref="E6483:E6485"/>
    <mergeCell ref="H6483:H6485"/>
    <mergeCell ref="G6483:G6485"/>
    <mergeCell ref="D6483:D6485"/>
    <mergeCell ref="F6483:F6485"/>
    <mergeCell ref="Q6483:Q6485"/>
    <mergeCell ref="F6576:F6578"/>
    <mergeCell ref="H6576:H6578"/>
    <mergeCell ref="I6576:I6578"/>
    <mergeCell ref="E6576:E6578"/>
    <mergeCell ref="G6576:G6578"/>
    <mergeCell ref="Q6576:Q6578"/>
    <mergeCell ref="C6765:C6767"/>
    <mergeCell ref="D6765:D6767"/>
    <mergeCell ref="F6765:F6767"/>
    <mergeCell ref="I6765:I6767"/>
    <mergeCell ref="E6765:E6767"/>
    <mergeCell ref="G6765:G6767"/>
    <mergeCell ref="H6765:H6767"/>
    <mergeCell ref="Q6765:Q6767"/>
    <mergeCell ref="C6615:C6617"/>
    <mergeCell ref="I6615:I6617"/>
    <mergeCell ref="H6615:H6617"/>
    <mergeCell ref="D6615:D6617"/>
    <mergeCell ref="F6615:F6617"/>
    <mergeCell ref="G6615:G6617"/>
    <mergeCell ref="E6615:E6617"/>
    <mergeCell ref="Q6615:Q6617"/>
    <mergeCell ref="C6618:C6620"/>
    <mergeCell ref="I6618:I6620"/>
    <mergeCell ref="H6618:H6620"/>
    <mergeCell ref="D6618:D6620"/>
    <mergeCell ref="F6618:F6620"/>
    <mergeCell ref="G6618:G6620"/>
    <mergeCell ref="E6618:E6620"/>
    <mergeCell ref="Q6618:Q6620"/>
    <mergeCell ref="C6486:C6488"/>
    <mergeCell ref="I6486:I6488"/>
    <mergeCell ref="E6486:E6488"/>
    <mergeCell ref="H6486:H6488"/>
    <mergeCell ref="G6486:G6488"/>
    <mergeCell ref="D6486:D6488"/>
    <mergeCell ref="F6486:F6488"/>
    <mergeCell ref="Q6486:Q6488"/>
    <mergeCell ref="C6768:C6770"/>
    <mergeCell ref="D6768:D6770"/>
    <mergeCell ref="F6768:F6770"/>
    <mergeCell ref="I6768:I6770"/>
    <mergeCell ref="E6768:E6770"/>
    <mergeCell ref="G6768:G6770"/>
    <mergeCell ref="H6768:H6770"/>
    <mergeCell ref="C6771:C6773"/>
    <mergeCell ref="F6771:F6773"/>
    <mergeCell ref="I6771:I6773"/>
    <mergeCell ref="E6771:E6773"/>
    <mergeCell ref="G6771:G6773"/>
    <mergeCell ref="C6774:C6776"/>
    <mergeCell ref="F6774:F6776"/>
    <mergeCell ref="I6774:I6776"/>
    <mergeCell ref="E6774:E6776"/>
    <mergeCell ref="D6771:D6773"/>
    <mergeCell ref="D6774:D6776"/>
    <mergeCell ref="G6774:G6776"/>
    <mergeCell ref="H6771:H6773"/>
    <mergeCell ref="Q6768:Q6770"/>
    <mergeCell ref="Q6771:Q6773"/>
    <mergeCell ref="Q6774:Q6776"/>
    <mergeCell ref="C6777:C6779"/>
    <mergeCell ref="F6777:F6779"/>
    <mergeCell ref="I6777:I6779"/>
    <mergeCell ref="E6777:E6779"/>
    <mergeCell ref="D6777:D6779"/>
    <mergeCell ref="G6777:G6779"/>
    <mergeCell ref="C6780:C6782"/>
    <mergeCell ref="F6780:F6782"/>
    <mergeCell ref="I6780:I6782"/>
    <mergeCell ref="E6780:E6782"/>
    <mergeCell ref="D6780:D6782"/>
    <mergeCell ref="G6780:G6782"/>
    <mergeCell ref="H6774:H6776"/>
    <mergeCell ref="H6777:H6779"/>
    <mergeCell ref="H6780:H6782"/>
    <mergeCell ref="Q6777:Q6779"/>
    <mergeCell ref="Q6780:Q6782"/>
    <mergeCell ref="C6783:C6785"/>
    <mergeCell ref="F6783:F6785"/>
    <mergeCell ref="I6783:I6785"/>
    <mergeCell ref="E6783:E6785"/>
    <mergeCell ref="D6783:D6785"/>
    <mergeCell ref="G6783:G6785"/>
    <mergeCell ref="H6783:H6785"/>
    <mergeCell ref="Q6783:Q6785"/>
    <mergeCell ref="C6576:C6578"/>
    <mergeCell ref="D6576:D6578"/>
    <mergeCell ref="F6696:F6698"/>
    <mergeCell ref="I6696:I6698"/>
    <mergeCell ref="C6696:C6698"/>
    <mergeCell ref="D6696:D6698"/>
    <mergeCell ref="H6696:H6698"/>
    <mergeCell ref="E6696:E6698"/>
    <mergeCell ref="G6696:G6698"/>
    <mergeCell ref="Q6696:Q6698"/>
    <mergeCell ref="C6786:C6788"/>
    <mergeCell ref="F6786:F6788"/>
    <mergeCell ref="I6786:I6788"/>
    <mergeCell ref="E6786:E6788"/>
    <mergeCell ref="D6786:D6788"/>
    <mergeCell ref="G6786:G6788"/>
    <mergeCell ref="H6786:H6788"/>
    <mergeCell ref="Q6786:Q6788"/>
    <mergeCell ref="C6621:C6623"/>
    <mergeCell ref="I6621:I6623"/>
    <mergeCell ref="H6621:H6623"/>
    <mergeCell ref="D6621:D6623"/>
    <mergeCell ref="F6621:F6623"/>
    <mergeCell ref="G6621:G6623"/>
    <mergeCell ref="E6621:E6623"/>
    <mergeCell ref="Q6621:Q6623"/>
    <mergeCell ref="H6666:H6668"/>
    <mergeCell ref="C6624:C6626"/>
    <mergeCell ref="I6624:I6626"/>
    <mergeCell ref="F6624:F6626"/>
    <mergeCell ref="Q6624:Q6626"/>
    <mergeCell ref="D6624:D6626"/>
    <mergeCell ref="E6624:E6626"/>
    <mergeCell ref="G6624:G6626"/>
    <mergeCell ref="H6624:H6626"/>
    <mergeCell ref="H6579:H6581"/>
    <mergeCell ref="I6579:I6581"/>
    <mergeCell ref="E6579:E6581"/>
    <mergeCell ref="G6579:G6581"/>
    <mergeCell ref="C6579:C6581"/>
    <mergeCell ref="D6579:D6581"/>
    <mergeCell ref="F6579:F6581"/>
    <mergeCell ref="Q6579:Q6581"/>
    <mergeCell ref="C6489:C6491"/>
    <mergeCell ref="I6489:I6491"/>
    <mergeCell ref="E6489:E6491"/>
    <mergeCell ref="H6489:H6491"/>
    <mergeCell ref="G6489:G6491"/>
    <mergeCell ref="D6489:D6491"/>
    <mergeCell ref="F6489:F6491"/>
    <mergeCell ref="Q6489:Q6491"/>
    <mergeCell ref="C6492:C6494"/>
    <mergeCell ref="I6492:I6494"/>
    <mergeCell ref="H6492:H6494"/>
    <mergeCell ref="G6492:G6494"/>
    <mergeCell ref="D6492:D6494"/>
    <mergeCell ref="E6492:E6494"/>
    <mergeCell ref="F6492:F6494"/>
    <mergeCell ref="Q6492:Q6494"/>
    <mergeCell ref="H6582:H6584"/>
    <mergeCell ref="I6582:I6584"/>
    <mergeCell ref="G6582:G6584"/>
    <mergeCell ref="C6582:C6584"/>
    <mergeCell ref="D6582:D6584"/>
    <mergeCell ref="E6582:E6584"/>
    <mergeCell ref="F6582:F6584"/>
    <mergeCell ref="Q6582:Q6584"/>
    <mergeCell ref="H6585:H6587"/>
    <mergeCell ref="I6585:I6587"/>
    <mergeCell ref="G6585:G6587"/>
    <mergeCell ref="C6585:C6587"/>
    <mergeCell ref="D6585:D6587"/>
    <mergeCell ref="E6585:E6587"/>
    <mergeCell ref="F6585:F6587"/>
    <mergeCell ref="Q6585:Q6587"/>
    <mergeCell ref="H6588:H6590"/>
    <mergeCell ref="I6588:I6590"/>
    <mergeCell ref="G6588:G6590"/>
    <mergeCell ref="C6588:C6590"/>
    <mergeCell ref="D6588:D6590"/>
    <mergeCell ref="F6588:F6590"/>
    <mergeCell ref="E6588:E6590"/>
    <mergeCell ref="Q6588:Q6590"/>
    <mergeCell ref="F6699:F6701"/>
    <mergeCell ref="I6699:I6701"/>
    <mergeCell ref="C6699:C6701"/>
    <mergeCell ref="D6699:D6701"/>
    <mergeCell ref="H6699:H6701"/>
    <mergeCell ref="G6699:G6701"/>
    <mergeCell ref="E6699:E6701"/>
    <mergeCell ref="Q6699:Q6701"/>
    <mergeCell ref="I6627:I6629"/>
    <mergeCell ref="F6627:F6629"/>
    <mergeCell ref="D6627:D6629"/>
    <mergeCell ref="G6627:G6629"/>
    <mergeCell ref="H6627:H6629"/>
    <mergeCell ref="C6627:C6629"/>
    <mergeCell ref="E6627:E6629"/>
    <mergeCell ref="I6630:I6632"/>
    <mergeCell ref="D6630:D6632"/>
    <mergeCell ref="G6630:G6632"/>
    <mergeCell ref="H6630:H6632"/>
    <mergeCell ref="C6630:C6632"/>
    <mergeCell ref="E6630:E6632"/>
    <mergeCell ref="Q6627:Q6629"/>
    <mergeCell ref="Q6630:Q6632"/>
    <mergeCell ref="F6630:F6632"/>
    <mergeCell ref="G6426:G6428"/>
    <mergeCell ref="H6480:H6482"/>
    <mergeCell ref="C6417:C6419"/>
    <mergeCell ref="H6417:H6419"/>
    <mergeCell ref="H6660:H6662"/>
    <mergeCell ref="B6528:B6593"/>
    <mergeCell ref="H6591:H6593"/>
    <mergeCell ref="I6591:I6593"/>
    <mergeCell ref="G6591:G6593"/>
    <mergeCell ref="C6591:C6593"/>
    <mergeCell ref="D6591:D6593"/>
    <mergeCell ref="E6591:E6593"/>
    <mergeCell ref="F6591:F6593"/>
    <mergeCell ref="Q6591:Q6593"/>
    <mergeCell ref="I6633:I6635"/>
    <mergeCell ref="D6633:D6635"/>
    <mergeCell ref="G6633:G6635"/>
    <mergeCell ref="H6633:H6635"/>
    <mergeCell ref="C6633:C6635"/>
    <mergeCell ref="F6633:F6635"/>
    <mergeCell ref="E6633:E6635"/>
    <mergeCell ref="Q6633:Q6635"/>
    <mergeCell ref="C6495:C6497"/>
    <mergeCell ref="I6495:I6497"/>
    <mergeCell ref="H6495:H6497"/>
    <mergeCell ref="G6495:G6497"/>
    <mergeCell ref="D6495:D6497"/>
    <mergeCell ref="F6495:F6497"/>
    <mergeCell ref="C6498:C6500"/>
    <mergeCell ref="I6498:I6500"/>
    <mergeCell ref="H6498:H6500"/>
    <mergeCell ref="G6498:G6500"/>
    <mergeCell ref="E6498:E6500"/>
    <mergeCell ref="F6498:F6500"/>
    <mergeCell ref="C6501:C6503"/>
    <mergeCell ref="I6501:I6503"/>
    <mergeCell ref="H6501:H6503"/>
    <mergeCell ref="G6501:G6503"/>
    <mergeCell ref="E6501:E6503"/>
    <mergeCell ref="F6501:F6503"/>
    <mergeCell ref="E6495:E6497"/>
    <mergeCell ref="Q6495:Q6497"/>
    <mergeCell ref="Q6498:Q6500"/>
    <mergeCell ref="Q6501:Q6503"/>
    <mergeCell ref="D6498:D6500"/>
    <mergeCell ref="D6501:D6503"/>
    <mergeCell ref="C6504:C6506"/>
    <mergeCell ref="I6504:I6506"/>
    <mergeCell ref="H6504:H6506"/>
    <mergeCell ref="G6504:G6506"/>
    <mergeCell ref="E6504:E6506"/>
    <mergeCell ref="F6504:F6506"/>
    <mergeCell ref="C6507:C6509"/>
    <mergeCell ref="I6507:I6509"/>
    <mergeCell ref="H6507:H6509"/>
    <mergeCell ref="G6507:G6509"/>
    <mergeCell ref="E6507:E6509"/>
    <mergeCell ref="F6507:F6509"/>
    <mergeCell ref="C6510:C6512"/>
    <mergeCell ref="I6510:I6512"/>
    <mergeCell ref="H6510:H6512"/>
    <mergeCell ref="G6510:G6512"/>
    <mergeCell ref="E6510:E6512"/>
    <mergeCell ref="F6510:F6512"/>
    <mergeCell ref="D6504:D6506"/>
    <mergeCell ref="D6507:D6509"/>
    <mergeCell ref="D6510:D6512"/>
    <mergeCell ref="Q6504:Q6506"/>
    <mergeCell ref="Q6507:Q6509"/>
    <mergeCell ref="Q6510:Q6512"/>
    <mergeCell ref="C6789:C6791"/>
    <mergeCell ref="F6789:F6791"/>
    <mergeCell ref="I6789:I6791"/>
    <mergeCell ref="E6789:E6791"/>
    <mergeCell ref="D6789:D6791"/>
    <mergeCell ref="G6789:G6791"/>
    <mergeCell ref="H6789:H6791"/>
    <mergeCell ref="Q6789:Q6791"/>
    <mergeCell ref="C6636:C6638"/>
    <mergeCell ref="D6636:D6638"/>
    <mergeCell ref="F6636:F6638"/>
    <mergeCell ref="G6636:G6638"/>
    <mergeCell ref="H6636:H6638"/>
    <mergeCell ref="I6636:I6638"/>
    <mergeCell ref="E6636:E6638"/>
    <mergeCell ref="Q6636:Q6638"/>
    <mergeCell ref="F6702:F6704"/>
    <mergeCell ref="I6702:I6704"/>
    <mergeCell ref="C6702:C6704"/>
    <mergeCell ref="D6702:D6704"/>
    <mergeCell ref="H6702:H6704"/>
    <mergeCell ref="G6702:G6704"/>
    <mergeCell ref="E6702:E6704"/>
    <mergeCell ref="Q6702:Q6704"/>
    <mergeCell ref="I6639:I6641"/>
    <mergeCell ref="D6639:D6641"/>
    <mergeCell ref="G6639:G6641"/>
    <mergeCell ref="H6639:H6641"/>
    <mergeCell ref="C6639:C6641"/>
    <mergeCell ref="F6639:F6641"/>
    <mergeCell ref="E6639:E6641"/>
    <mergeCell ref="Q6639:Q6641"/>
    <mergeCell ref="F6642:F6644"/>
    <mergeCell ref="H6642:H6644"/>
    <mergeCell ref="I6642:I6644"/>
    <mergeCell ref="G6642:G6644"/>
    <mergeCell ref="C6642:C6644"/>
    <mergeCell ref="Q6642:Q6644"/>
    <mergeCell ref="D6642:D6644"/>
    <mergeCell ref="E6642:E6644"/>
    <mergeCell ref="F6705:F6707"/>
    <mergeCell ref="I6705:I6707"/>
    <mergeCell ref="C6705:C6707"/>
    <mergeCell ref="D6705:D6707"/>
    <mergeCell ref="H6705:H6707"/>
    <mergeCell ref="G6705:G6707"/>
    <mergeCell ref="E6705:E6707"/>
    <mergeCell ref="Q6705:Q6707"/>
    <mergeCell ref="C6513:C6515"/>
    <mergeCell ref="I6513:I6515"/>
    <mergeCell ref="H6513:H6515"/>
    <mergeCell ref="G6513:G6515"/>
    <mergeCell ref="F6513:F6515"/>
    <mergeCell ref="D6513:D6515"/>
    <mergeCell ref="E6513:E6515"/>
    <mergeCell ref="Q6513:Q6515"/>
    <mergeCell ref="I6645:I6647"/>
    <mergeCell ref="D6645:D6647"/>
    <mergeCell ref="G6645:G6647"/>
    <mergeCell ref="H6645:H6647"/>
    <mergeCell ref="C6645:C6647"/>
    <mergeCell ref="F6645:F6647"/>
    <mergeCell ref="E6645:E6647"/>
    <mergeCell ref="Q6645:Q6647"/>
    <mergeCell ref="C6516:C6518"/>
    <mergeCell ref="I6516:I6518"/>
    <mergeCell ref="H6516:H6518"/>
    <mergeCell ref="G6516:G6518"/>
    <mergeCell ref="E6516:E6518"/>
    <mergeCell ref="F6516:F6518"/>
    <mergeCell ref="D6516:D6518"/>
    <mergeCell ref="C6519:C6521"/>
    <mergeCell ref="I6519:I6521"/>
    <mergeCell ref="H6519:H6521"/>
    <mergeCell ref="G6519:G6521"/>
    <mergeCell ref="E6519:E6521"/>
    <mergeCell ref="F6519:F6521"/>
    <mergeCell ref="D6519:D6521"/>
    <mergeCell ref="Q6516:Q6518"/>
    <mergeCell ref="Q6519:Q6521"/>
    <mergeCell ref="F6708:F6710"/>
    <mergeCell ref="I6708:I6710"/>
    <mergeCell ref="C6708:C6710"/>
    <mergeCell ref="D6708:D6710"/>
    <mergeCell ref="H6708:H6710"/>
    <mergeCell ref="G6708:G6710"/>
    <mergeCell ref="E6708:E6710"/>
    <mergeCell ref="F6711:F6713"/>
    <mergeCell ref="I6711:I6713"/>
    <mergeCell ref="C6711:C6713"/>
    <mergeCell ref="D6711:D6713"/>
    <mergeCell ref="H6711:H6713"/>
    <mergeCell ref="Q6708:Q6710"/>
    <mergeCell ref="Q6711:Q6713"/>
    <mergeCell ref="E6711:E6713"/>
    <mergeCell ref="G6711:G6713"/>
    <mergeCell ref="C6792:C6794"/>
    <mergeCell ref="I6792:I6794"/>
    <mergeCell ref="E6792:E6794"/>
    <mergeCell ref="D6792:D6794"/>
    <mergeCell ref="G6792:G6794"/>
    <mergeCell ref="H6792:H6794"/>
    <mergeCell ref="C6795:C6797"/>
    <mergeCell ref="I6795:I6797"/>
    <mergeCell ref="D6795:D6797"/>
    <mergeCell ref="F6792:F6794"/>
    <mergeCell ref="F6795:F6797"/>
    <mergeCell ref="Q6792:Q6794"/>
    <mergeCell ref="Q6795:Q6797"/>
    <mergeCell ref="E6795:E6797"/>
    <mergeCell ref="G6795:G6797"/>
    <mergeCell ref="H6795:H6797"/>
    <mergeCell ref="B6594:B6647"/>
    <mergeCell ref="H6537:H6539"/>
    <mergeCell ref="C6798:C6800"/>
    <mergeCell ref="F6798:F6800"/>
    <mergeCell ref="I6798:I6800"/>
    <mergeCell ref="E6798:E6800"/>
    <mergeCell ref="D6798:D6800"/>
    <mergeCell ref="G6798:G6800"/>
    <mergeCell ref="H6798:H6800"/>
    <mergeCell ref="Q6798:Q6800"/>
    <mergeCell ref="B6809:B6922"/>
    <mergeCell ref="C6917:C6919"/>
    <mergeCell ref="I6917:I6919"/>
    <mergeCell ref="H6917:H6919"/>
    <mergeCell ref="G6917:G6919"/>
    <mergeCell ref="E6917:E6919"/>
    <mergeCell ref="D6917:D6919"/>
    <mergeCell ref="C6920:C6922"/>
    <mergeCell ref="I6920:I6922"/>
    <mergeCell ref="H6920:H6922"/>
    <mergeCell ref="G6920:G6922"/>
    <mergeCell ref="E6920:E6922"/>
    <mergeCell ref="D6920:D6922"/>
    <mergeCell ref="F6917:F6919"/>
    <mergeCell ref="F6920:F6922"/>
    <mergeCell ref="Q6917:Q6919"/>
    <mergeCell ref="Q6920:Q6922"/>
    <mergeCell ref="C6522:C6524"/>
    <mergeCell ref="I6522:I6524"/>
    <mergeCell ref="H6522:H6524"/>
    <mergeCell ref="G6522:G6524"/>
    <mergeCell ref="E6522:E6524"/>
    <mergeCell ref="D6522:D6524"/>
    <mergeCell ref="C6525:C6527"/>
    <mergeCell ref="I6525:I6527"/>
    <mergeCell ref="H6525:H6527"/>
    <mergeCell ref="G6525:G6527"/>
    <mergeCell ref="E6525:E6527"/>
    <mergeCell ref="D6525:D6527"/>
    <mergeCell ref="F6522:F6524"/>
    <mergeCell ref="F6525:F6527"/>
    <mergeCell ref="B6417:B6527"/>
    <mergeCell ref="Q6522:Q6524"/>
    <mergeCell ref="Q6525:Q6527"/>
    <mergeCell ref="H6926:H6928"/>
    <mergeCell ref="A6417:A6806"/>
    <mergeCell ref="B6717:B6806"/>
    <mergeCell ref="C6801:C6803"/>
    <mergeCell ref="F6801:F6803"/>
    <mergeCell ref="I6801:I6803"/>
    <mergeCell ref="E6801:E6803"/>
    <mergeCell ref="D6801:D6803"/>
    <mergeCell ref="G6801:G6803"/>
    <mergeCell ref="H6801:H6803"/>
    <mergeCell ref="C6804:C6806"/>
    <mergeCell ref="F6804:F6806"/>
    <mergeCell ref="I6804:I6806"/>
    <mergeCell ref="D6804:D6806"/>
    <mergeCell ref="G6804:G6806"/>
    <mergeCell ref="H6804:H6806"/>
    <mergeCell ref="Q6801:Q6803"/>
    <mergeCell ref="Q6804:Q6806"/>
    <mergeCell ref="E6804:E6806"/>
    <mergeCell ref="B6648:B6716"/>
    <mergeCell ref="F6714:F6716"/>
    <mergeCell ref="I6714:I6716"/>
    <mergeCell ref="C6714:C6716"/>
    <mergeCell ref="D6714:D6716"/>
    <mergeCell ref="H6714:H6716"/>
    <mergeCell ref="G6714:G6716"/>
    <mergeCell ref="E6714:E6716"/>
    <mergeCell ref="Q6714:Q6716"/>
    <mergeCell ref="C6202:C6204"/>
    <mergeCell ref="D6202:D6204"/>
    <mergeCell ref="E6202:E6204"/>
    <mergeCell ref="F6202:F6204"/>
    <mergeCell ref="G6202:G6204"/>
    <mergeCell ref="H6202:H6204"/>
    <mergeCell ref="I6202:I6204"/>
    <mergeCell ref="Q6202:Q6204"/>
    <mergeCell ref="Q6136:Q6138"/>
    <mergeCell ref="Q6022:Q6024"/>
    <mergeCell ref="D6325:D6327"/>
    <mergeCell ref="E6325:E6327"/>
    <mergeCell ref="F6325:F6327"/>
    <mergeCell ref="G6325:G6327"/>
    <mergeCell ref="H6325:H6327"/>
    <mergeCell ref="I6325:I6327"/>
    <mergeCell ref="Q6325:Q6327"/>
    <mergeCell ref="Q6025:Q6027"/>
    <mergeCell ref="Q6028:Q6030"/>
    <mergeCell ref="Q6031:Q6033"/>
    <mergeCell ref="D6139:D6141"/>
    <mergeCell ref="E6139:E6141"/>
    <mergeCell ref="F6139:F6141"/>
    <mergeCell ref="G6139:G6141"/>
    <mergeCell ref="H6139:H6141"/>
    <mergeCell ref="I6139:I6141"/>
    <mergeCell ref="Q6139:Q6141"/>
    <mergeCell ref="D6142:D6144"/>
    <mergeCell ref="E6142:E6144"/>
    <mergeCell ref="F6142:F6144"/>
    <mergeCell ref="G6142:G6144"/>
    <mergeCell ref="H6142:H6144"/>
    <mergeCell ref="I6142:I6144"/>
    <mergeCell ref="Q6142:Q6144"/>
    <mergeCell ref="C6139:C6141"/>
    <mergeCell ref="C6142:C6144"/>
    <mergeCell ref="D6136:D6138"/>
    <mergeCell ref="E6136:E6138"/>
    <mergeCell ref="F6136:F6138"/>
    <mergeCell ref="G6136:G6138"/>
    <mergeCell ref="H6136:H6138"/>
    <mergeCell ref="I6136:I6138"/>
    <mergeCell ref="C6136:C6138"/>
    <mergeCell ref="D6022:D6024"/>
    <mergeCell ref="E6022:E6024"/>
    <mergeCell ref="F6022:F6024"/>
    <mergeCell ref="G6022:G6024"/>
    <mergeCell ref="I6022:I6024"/>
    <mergeCell ref="C6025:C6027"/>
    <mergeCell ref="D6025:D6027"/>
    <mergeCell ref="E6025:E6027"/>
    <mergeCell ref="G6025:G6027"/>
    <mergeCell ref="I6025:I6027"/>
    <mergeCell ref="F6025:F6027"/>
    <mergeCell ref="H6025:H6027"/>
    <mergeCell ref="C6028:C6030"/>
    <mergeCell ref="D6028:D6030"/>
    <mergeCell ref="E6028:E6030"/>
    <mergeCell ref="I6028:I6030"/>
    <mergeCell ref="F6028:F6030"/>
    <mergeCell ref="H6028:H6030"/>
    <mergeCell ref="C6031:C6033"/>
    <mergeCell ref="D6031:D6033"/>
    <mergeCell ref="E6031:E6033"/>
    <mergeCell ref="I6031:I6033"/>
    <mergeCell ref="F6031:F6033"/>
    <mergeCell ref="G6028:G6030"/>
    <mergeCell ref="H6031:H6033"/>
    <mergeCell ref="C6034:C6036"/>
    <mergeCell ref="D6034:D6036"/>
    <mergeCell ref="E6034:E6036"/>
    <mergeCell ref="F6034:F6036"/>
    <mergeCell ref="G6034:G6036"/>
    <mergeCell ref="H6034:H6036"/>
    <mergeCell ref="I6034:I6036"/>
    <mergeCell ref="C6037:C6039"/>
    <mergeCell ref="D6037:D6039"/>
    <mergeCell ref="E6037:E6039"/>
    <mergeCell ref="F6037:F6039"/>
    <mergeCell ref="G6037:G6039"/>
    <mergeCell ref="H6037:H6039"/>
    <mergeCell ref="I6037:I6039"/>
    <mergeCell ref="C6040:C6042"/>
    <mergeCell ref="E6040:E6042"/>
    <mergeCell ref="I6040:I6042"/>
    <mergeCell ref="F6040:F6042"/>
    <mergeCell ref="G6040:G6042"/>
    <mergeCell ref="H6040:H6042"/>
    <mergeCell ref="D6040:D6042"/>
    <mergeCell ref="C6043:C6045"/>
    <mergeCell ref="E6043:E6045"/>
    <mergeCell ref="F6043:F6045"/>
    <mergeCell ref="I6043:I6045"/>
    <mergeCell ref="D6043:D6045"/>
    <mergeCell ref="C6328:C6330"/>
    <mergeCell ref="D6328:D6330"/>
    <mergeCell ref="F6328:F6330"/>
    <mergeCell ref="I6328:I6330"/>
    <mergeCell ref="G6328:G6330"/>
    <mergeCell ref="H6328:H6330"/>
    <mergeCell ref="E6328:E6330"/>
    <mergeCell ref="Q6328:Q6330"/>
    <mergeCell ref="I6046:I6048"/>
    <mergeCell ref="C6046:C6048"/>
    <mergeCell ref="D6046:D6048"/>
    <mergeCell ref="E6046:E6048"/>
    <mergeCell ref="F6046:F6048"/>
    <mergeCell ref="I6049:I6051"/>
    <mergeCell ref="C6049:C6051"/>
    <mergeCell ref="D6049:D6051"/>
    <mergeCell ref="E6049:E6051"/>
    <mergeCell ref="F6049:F6051"/>
    <mergeCell ref="G6043:G6045"/>
    <mergeCell ref="H6043:H6045"/>
    <mergeCell ref="H6046:H6048"/>
    <mergeCell ref="H6049:H6051"/>
    <mergeCell ref="G6046:G6048"/>
    <mergeCell ref="C6052:C6054"/>
    <mergeCell ref="D6052:D6054"/>
    <mergeCell ref="E6052:E6054"/>
    <mergeCell ref="F6052:F6054"/>
    <mergeCell ref="G6052:G6054"/>
    <mergeCell ref="H6052:H6054"/>
    <mergeCell ref="I6052:I6054"/>
    <mergeCell ref="C6055:C6057"/>
    <mergeCell ref="E6055:E6057"/>
    <mergeCell ref="F6055:F6057"/>
    <mergeCell ref="H6055:H6057"/>
    <mergeCell ref="I6055:I6057"/>
    <mergeCell ref="D6055:D6057"/>
    <mergeCell ref="G6055:G6057"/>
    <mergeCell ref="C6058:C6060"/>
    <mergeCell ref="E6058:E6060"/>
    <mergeCell ref="F6058:F6060"/>
    <mergeCell ref="H6058:H6060"/>
    <mergeCell ref="I6058:I6060"/>
    <mergeCell ref="D6058:D6060"/>
    <mergeCell ref="D6256:D6258"/>
    <mergeCell ref="F6256:F6258"/>
    <mergeCell ref="H6256:H6258"/>
    <mergeCell ref="I6256:I6258"/>
    <mergeCell ref="G6256:G6258"/>
    <mergeCell ref="C6256:C6258"/>
    <mergeCell ref="E6256:E6258"/>
    <mergeCell ref="Q6256:Q6258"/>
    <mergeCell ref="D6259:D6261"/>
    <mergeCell ref="F6259:F6261"/>
    <mergeCell ref="H6259:H6261"/>
    <mergeCell ref="I6259:I6261"/>
    <mergeCell ref="G6259:G6261"/>
    <mergeCell ref="C6259:C6261"/>
    <mergeCell ref="E6259:E6261"/>
    <mergeCell ref="Q6259:Q6261"/>
    <mergeCell ref="D6208:D6210"/>
    <mergeCell ref="G6208:G6210"/>
    <mergeCell ref="H6208:H6210"/>
    <mergeCell ref="I6208:I6210"/>
    <mergeCell ref="C6208:C6210"/>
    <mergeCell ref="Q6208:Q6210"/>
    <mergeCell ref="F6208:F6210"/>
    <mergeCell ref="C6331:C6333"/>
    <mergeCell ref="D6331:D6333"/>
    <mergeCell ref="E6331:E6333"/>
    <mergeCell ref="F6331:F6333"/>
    <mergeCell ref="I6331:I6333"/>
    <mergeCell ref="G6331:G6333"/>
    <mergeCell ref="H6331:H6333"/>
    <mergeCell ref="C6334:C6336"/>
    <mergeCell ref="D6334:D6336"/>
    <mergeCell ref="E6334:E6336"/>
    <mergeCell ref="F6334:F6336"/>
    <mergeCell ref="I6334:I6336"/>
    <mergeCell ref="G6334:G6336"/>
    <mergeCell ref="H6334:H6336"/>
    <mergeCell ref="Q6331:Q6333"/>
    <mergeCell ref="Q6334:Q6336"/>
    <mergeCell ref="C6061:C6063"/>
    <mergeCell ref="E6061:E6063"/>
    <mergeCell ref="F6061:F6063"/>
    <mergeCell ref="H6061:H6063"/>
    <mergeCell ref="I6061:I6063"/>
    <mergeCell ref="D6061:D6063"/>
    <mergeCell ref="G6061:G6063"/>
    <mergeCell ref="C6064:C6066"/>
    <mergeCell ref="D6064:D6066"/>
    <mergeCell ref="E6064:E6066"/>
    <mergeCell ref="F6064:F6066"/>
    <mergeCell ref="G6064:G6066"/>
    <mergeCell ref="I6064:I6066"/>
    <mergeCell ref="H6064:H6066"/>
    <mergeCell ref="D6262:D6264"/>
    <mergeCell ref="F6262:F6264"/>
    <mergeCell ref="H6262:H6264"/>
    <mergeCell ref="I6262:I6264"/>
    <mergeCell ref="G6262:G6264"/>
    <mergeCell ref="E6262:E6264"/>
    <mergeCell ref="Q6262:Q6264"/>
    <mergeCell ref="D6337:D6339"/>
    <mergeCell ref="E6337:E6339"/>
    <mergeCell ref="F6337:F6339"/>
    <mergeCell ref="G6337:G6339"/>
    <mergeCell ref="H6337:H6339"/>
    <mergeCell ref="I6337:I6339"/>
    <mergeCell ref="Q6337:Q6339"/>
    <mergeCell ref="D6211:D6213"/>
    <mergeCell ref="E6211:E6213"/>
    <mergeCell ref="F6211:F6213"/>
    <mergeCell ref="G6211:G6213"/>
    <mergeCell ref="H6211:H6213"/>
    <mergeCell ref="I6211:I6213"/>
    <mergeCell ref="C6211:C6213"/>
    <mergeCell ref="Q6211:Q6213"/>
    <mergeCell ref="C6067:C6069"/>
    <mergeCell ref="D6067:D6069"/>
    <mergeCell ref="E6067:E6069"/>
    <mergeCell ref="F6067:F6069"/>
    <mergeCell ref="G6067:G6069"/>
    <mergeCell ref="I6067:I6069"/>
    <mergeCell ref="H6067:H6069"/>
    <mergeCell ref="E6208:E6210"/>
    <mergeCell ref="D6145:D6147"/>
    <mergeCell ref="E6145:E6147"/>
    <mergeCell ref="F6145:F6147"/>
    <mergeCell ref="G6145:G6147"/>
    <mergeCell ref="I6145:I6147"/>
    <mergeCell ref="C6145:C6147"/>
    <mergeCell ref="Q6145:Q6147"/>
    <mergeCell ref="C6337:C6339"/>
    <mergeCell ref="D6148:D6150"/>
    <mergeCell ref="E6148:E6150"/>
    <mergeCell ref="F6148:F6150"/>
    <mergeCell ref="G6148:G6150"/>
    <mergeCell ref="H6148:H6150"/>
    <mergeCell ref="I6148:I6150"/>
    <mergeCell ref="C6148:C6150"/>
    <mergeCell ref="Q6148:Q6150"/>
    <mergeCell ref="C6070:C6072"/>
    <mergeCell ref="D6070:D6072"/>
    <mergeCell ref="E6070:E6072"/>
    <mergeCell ref="F6070:F6072"/>
    <mergeCell ref="I6070:I6072"/>
    <mergeCell ref="G6070:G6072"/>
    <mergeCell ref="H6070:H6072"/>
    <mergeCell ref="D6151:D6153"/>
    <mergeCell ref="E6151:E6153"/>
    <mergeCell ref="F6151:F6153"/>
    <mergeCell ref="G6151:G6153"/>
    <mergeCell ref="H6151:H6153"/>
    <mergeCell ref="I6151:I6153"/>
    <mergeCell ref="C6151:C6153"/>
    <mergeCell ref="E6154:E6156"/>
    <mergeCell ref="F6154:F6156"/>
    <mergeCell ref="G6154:G6156"/>
    <mergeCell ref="H6154:H6156"/>
    <mergeCell ref="I6154:I6156"/>
    <mergeCell ref="C6154:C6156"/>
    <mergeCell ref="Q6151:Q6153"/>
    <mergeCell ref="D6154:D6156"/>
    <mergeCell ref="Q6154:Q6156"/>
    <mergeCell ref="C6073:C6075"/>
    <mergeCell ref="E6073:E6075"/>
    <mergeCell ref="F6073:F6075"/>
    <mergeCell ref="H6073:H6075"/>
    <mergeCell ref="I6073:I6075"/>
    <mergeCell ref="D6073:D6075"/>
    <mergeCell ref="G6073:G6075"/>
    <mergeCell ref="C6325:C6327"/>
    <mergeCell ref="C6265:C6267"/>
    <mergeCell ref="H6265:H6267"/>
    <mergeCell ref="I6265:I6267"/>
    <mergeCell ref="G6265:G6267"/>
    <mergeCell ref="E6265:E6267"/>
    <mergeCell ref="D6265:D6267"/>
    <mergeCell ref="F6265:F6267"/>
    <mergeCell ref="Q6265:Q6267"/>
    <mergeCell ref="C6262:C6264"/>
    <mergeCell ref="C6268:C6270"/>
    <mergeCell ref="I6268:I6270"/>
    <mergeCell ref="G6268:G6270"/>
    <mergeCell ref="E6268:E6270"/>
    <mergeCell ref="D6268:D6270"/>
    <mergeCell ref="F6268:F6270"/>
    <mergeCell ref="Q6268:Q6270"/>
    <mergeCell ref="C6076:C6078"/>
    <mergeCell ref="D6076:D6078"/>
    <mergeCell ref="E6076:E6078"/>
    <mergeCell ref="F6076:F6078"/>
    <mergeCell ref="G6076:G6078"/>
    <mergeCell ref="H6076:H6078"/>
    <mergeCell ref="I6076:I6078"/>
    <mergeCell ref="E6157:E6159"/>
    <mergeCell ref="F6157:F6159"/>
    <mergeCell ref="G6157:G6159"/>
    <mergeCell ref="I6157:I6159"/>
    <mergeCell ref="C6157:C6159"/>
    <mergeCell ref="D6157:D6159"/>
    <mergeCell ref="H6157:H6159"/>
    <mergeCell ref="Q6157:Q6159"/>
    <mergeCell ref="C6340:C6342"/>
    <mergeCell ref="D6340:D6342"/>
    <mergeCell ref="E6340:E6342"/>
    <mergeCell ref="F6340:F6342"/>
    <mergeCell ref="G6340:G6342"/>
    <mergeCell ref="H6340:H6342"/>
    <mergeCell ref="I6340:I6342"/>
    <mergeCell ref="C6343:C6345"/>
    <mergeCell ref="D6343:D6345"/>
    <mergeCell ref="E6343:E6345"/>
    <mergeCell ref="F6343:F6345"/>
    <mergeCell ref="G6343:G6345"/>
    <mergeCell ref="I6343:I6345"/>
    <mergeCell ref="Q6340:Q6342"/>
    <mergeCell ref="Q6343:Q6345"/>
    <mergeCell ref="C6205:C6207"/>
    <mergeCell ref="D6205:D6207"/>
    <mergeCell ref="E6205:E6207"/>
    <mergeCell ref="F6205:F6207"/>
    <mergeCell ref="G6205:G6207"/>
    <mergeCell ref="H6205:H6207"/>
    <mergeCell ref="I6205:I6207"/>
    <mergeCell ref="D6271:D6273"/>
    <mergeCell ref="F6271:F6273"/>
    <mergeCell ref="H6271:H6273"/>
    <mergeCell ref="I6271:I6273"/>
    <mergeCell ref="G6271:G6273"/>
    <mergeCell ref="C6271:C6273"/>
    <mergeCell ref="E6271:E6273"/>
    <mergeCell ref="Q6271:Q6273"/>
    <mergeCell ref="C6346:C6348"/>
    <mergeCell ref="D6346:D6348"/>
    <mergeCell ref="E6346:E6348"/>
    <mergeCell ref="F6346:F6348"/>
    <mergeCell ref="G6346:G6348"/>
    <mergeCell ref="H6346:H6348"/>
    <mergeCell ref="I6346:I6348"/>
    <mergeCell ref="Q6346:Q6348"/>
    <mergeCell ref="G6049:G6051"/>
    <mergeCell ref="H6343:H6345"/>
    <mergeCell ref="Q6037:Q6039"/>
    <mergeCell ref="Q6034:Q6036"/>
    <mergeCell ref="Q6040:Q6042"/>
    <mergeCell ref="Q6043:Q6045"/>
    <mergeCell ref="Q6046:Q6048"/>
    <mergeCell ref="Q6049:Q6051"/>
    <mergeCell ref="Q6052:Q6054"/>
    <mergeCell ref="Q6055:Q6057"/>
    <mergeCell ref="Q6058:Q6060"/>
    <mergeCell ref="Q6061:Q6063"/>
    <mergeCell ref="Q6064:Q6066"/>
    <mergeCell ref="Q6067:Q6069"/>
    <mergeCell ref="Q6070:Q6072"/>
    <mergeCell ref="Q6073:Q6075"/>
    <mergeCell ref="Q6076:Q6078"/>
    <mergeCell ref="C6349:C6351"/>
    <mergeCell ref="D6349:D6351"/>
    <mergeCell ref="F6349:F6351"/>
    <mergeCell ref="I6349:I6351"/>
    <mergeCell ref="G6349:G6351"/>
    <mergeCell ref="H6349:H6351"/>
    <mergeCell ref="E6349:E6351"/>
    <mergeCell ref="Q6349:Q6351"/>
    <mergeCell ref="G6058:G6060"/>
    <mergeCell ref="D6274:D6276"/>
    <mergeCell ref="E6274:E6276"/>
    <mergeCell ref="F6274:F6276"/>
    <mergeCell ref="I6274:I6276"/>
    <mergeCell ref="C6274:C6276"/>
    <mergeCell ref="Q6274:Q6276"/>
    <mergeCell ref="C6352:C6354"/>
    <mergeCell ref="D6352:D6354"/>
    <mergeCell ref="F6352:F6354"/>
    <mergeCell ref="I6352:I6354"/>
    <mergeCell ref="G6352:G6354"/>
    <mergeCell ref="H6352:H6354"/>
    <mergeCell ref="E6352:E6354"/>
    <mergeCell ref="Q6352:Q6354"/>
    <mergeCell ref="D6277:D6279"/>
    <mergeCell ref="E6277:E6279"/>
    <mergeCell ref="F6277:F6279"/>
    <mergeCell ref="I6277:I6279"/>
    <mergeCell ref="G6277:G6279"/>
    <mergeCell ref="C6277:C6279"/>
    <mergeCell ref="D6280:D6282"/>
    <mergeCell ref="F6280:F6282"/>
    <mergeCell ref="H6280:H6282"/>
    <mergeCell ref="I6280:I6282"/>
    <mergeCell ref="C6280:C6282"/>
    <mergeCell ref="E6280:E6282"/>
    <mergeCell ref="G6280:G6282"/>
    <mergeCell ref="Q6277:Q6279"/>
    <mergeCell ref="Q6280:Q6282"/>
    <mergeCell ref="C6079:C6081"/>
    <mergeCell ref="F6079:F6081"/>
    <mergeCell ref="I6079:I6081"/>
    <mergeCell ref="D6079:D6081"/>
    <mergeCell ref="H6079:H6081"/>
    <mergeCell ref="G6079:G6081"/>
    <mergeCell ref="E6079:E6081"/>
    <mergeCell ref="Q6079:Q6081"/>
    <mergeCell ref="D6283:D6285"/>
    <mergeCell ref="F6283:F6285"/>
    <mergeCell ref="H6283:H6285"/>
    <mergeCell ref="I6283:I6285"/>
    <mergeCell ref="C6283:C6285"/>
    <mergeCell ref="G6283:G6285"/>
    <mergeCell ref="E6283:E6285"/>
    <mergeCell ref="Q6283:Q6285"/>
    <mergeCell ref="D6286:D6288"/>
    <mergeCell ref="F6286:F6288"/>
    <mergeCell ref="H6286:H6288"/>
    <mergeCell ref="I6286:I6288"/>
    <mergeCell ref="C6286:C6288"/>
    <mergeCell ref="G6286:G6288"/>
    <mergeCell ref="E6286:E6288"/>
    <mergeCell ref="D6289:D6291"/>
    <mergeCell ref="F6289:F6291"/>
    <mergeCell ref="C6289:C6291"/>
    <mergeCell ref="E6289:E6291"/>
    <mergeCell ref="D6292:D6294"/>
    <mergeCell ref="F6292:F6294"/>
    <mergeCell ref="C6292:C6294"/>
    <mergeCell ref="E6292:E6294"/>
    <mergeCell ref="D6295:D6297"/>
    <mergeCell ref="F6295:F6297"/>
    <mergeCell ref="H6295:H6297"/>
    <mergeCell ref="I6295:I6297"/>
    <mergeCell ref="C6295:C6297"/>
    <mergeCell ref="G6295:G6297"/>
    <mergeCell ref="E6295:E6297"/>
    <mergeCell ref="Q6286:Q6288"/>
    <mergeCell ref="Q6289:Q6291"/>
    <mergeCell ref="Q6292:Q6294"/>
    <mergeCell ref="Q6295:Q6297"/>
    <mergeCell ref="H6289:H6291"/>
    <mergeCell ref="I6289:I6291"/>
    <mergeCell ref="G6289:G6291"/>
    <mergeCell ref="I6292:I6294"/>
    <mergeCell ref="G6292:G6294"/>
    <mergeCell ref="G6274:G6276"/>
    <mergeCell ref="D6160:D6162"/>
    <mergeCell ref="E6160:E6162"/>
    <mergeCell ref="F6160:F6162"/>
    <mergeCell ref="G6160:G6162"/>
    <mergeCell ref="H6160:H6162"/>
    <mergeCell ref="I6160:I6162"/>
    <mergeCell ref="C6160:C6162"/>
    <mergeCell ref="Q6160:Q6162"/>
    <mergeCell ref="C6214:C6216"/>
    <mergeCell ref="D6214:D6216"/>
    <mergeCell ref="F6214:F6216"/>
    <mergeCell ref="G6214:G6216"/>
    <mergeCell ref="H6214:H6216"/>
    <mergeCell ref="I6214:I6216"/>
    <mergeCell ref="E6214:E6216"/>
    <mergeCell ref="Q6214:Q6216"/>
    <mergeCell ref="E6163:E6165"/>
    <mergeCell ref="F6163:F6165"/>
    <mergeCell ref="G6163:G6165"/>
    <mergeCell ref="H6163:H6165"/>
    <mergeCell ref="I6163:I6165"/>
    <mergeCell ref="C6163:C6165"/>
    <mergeCell ref="D6163:D6165"/>
    <mergeCell ref="F6166:F6168"/>
    <mergeCell ref="G6166:G6168"/>
    <mergeCell ref="H6166:H6168"/>
    <mergeCell ref="I6166:I6168"/>
    <mergeCell ref="C6166:C6168"/>
    <mergeCell ref="D6166:D6168"/>
    <mergeCell ref="Q6163:Q6165"/>
    <mergeCell ref="E6166:E6168"/>
    <mergeCell ref="Q6166:Q6168"/>
    <mergeCell ref="Q6205:Q6207"/>
    <mergeCell ref="C6355:C6357"/>
    <mergeCell ref="D6355:D6357"/>
    <mergeCell ref="F6355:F6357"/>
    <mergeCell ref="I6355:I6357"/>
    <mergeCell ref="G6355:G6357"/>
    <mergeCell ref="H6355:H6357"/>
    <mergeCell ref="E6355:E6357"/>
    <mergeCell ref="Q6355:Q6357"/>
    <mergeCell ref="D6169:D6171"/>
    <mergeCell ref="E6169:E6171"/>
    <mergeCell ref="F6169:F6171"/>
    <mergeCell ref="G6169:G6171"/>
    <mergeCell ref="H6169:H6171"/>
    <mergeCell ref="I6169:I6171"/>
    <mergeCell ref="Q6169:Q6171"/>
    <mergeCell ref="H6292:H6294"/>
    <mergeCell ref="H6277:H6279"/>
    <mergeCell ref="C6082:C6084"/>
    <mergeCell ref="I6082:I6084"/>
    <mergeCell ref="F6082:F6084"/>
    <mergeCell ref="H6082:H6084"/>
    <mergeCell ref="G6082:G6084"/>
    <mergeCell ref="D6082:D6084"/>
    <mergeCell ref="E6082:E6084"/>
    <mergeCell ref="Q6082:Q6084"/>
    <mergeCell ref="F6298:F6300"/>
    <mergeCell ref="I6298:I6300"/>
    <mergeCell ref="C6298:C6300"/>
    <mergeCell ref="D6298:D6300"/>
    <mergeCell ref="H6298:H6300"/>
    <mergeCell ref="G6298:G6300"/>
    <mergeCell ref="E6298:E6300"/>
    <mergeCell ref="Q6298:Q6300"/>
    <mergeCell ref="C6172:C6174"/>
    <mergeCell ref="D6172:D6174"/>
    <mergeCell ref="E6172:E6174"/>
    <mergeCell ref="F6172:F6174"/>
    <mergeCell ref="G6172:G6174"/>
    <mergeCell ref="H6172:H6174"/>
    <mergeCell ref="I6172:I6174"/>
    <mergeCell ref="Q6172:Q6174"/>
    <mergeCell ref="C6175:C6177"/>
    <mergeCell ref="D6175:D6177"/>
    <mergeCell ref="E6175:E6177"/>
    <mergeCell ref="F6175:F6177"/>
    <mergeCell ref="G6175:G6177"/>
    <mergeCell ref="H6175:H6177"/>
    <mergeCell ref="I6175:I6177"/>
    <mergeCell ref="Q6175:Q6177"/>
    <mergeCell ref="C6085:C6087"/>
    <mergeCell ref="I6085:I6087"/>
    <mergeCell ref="E6085:E6087"/>
    <mergeCell ref="F6085:F6087"/>
    <mergeCell ref="G6085:G6087"/>
    <mergeCell ref="D6085:D6087"/>
    <mergeCell ref="Q6085:Q6087"/>
    <mergeCell ref="C6217:C6219"/>
    <mergeCell ref="I6217:I6219"/>
    <mergeCell ref="H6217:H6219"/>
    <mergeCell ref="D6217:D6219"/>
    <mergeCell ref="F6217:F6219"/>
    <mergeCell ref="G6217:G6219"/>
    <mergeCell ref="E6217:E6219"/>
    <mergeCell ref="Q6217:Q6219"/>
    <mergeCell ref="F6301:F6303"/>
    <mergeCell ref="I6301:I6303"/>
    <mergeCell ref="C6301:C6303"/>
    <mergeCell ref="D6301:D6303"/>
    <mergeCell ref="H6301:H6303"/>
    <mergeCell ref="G6301:G6303"/>
    <mergeCell ref="E6301:E6303"/>
    <mergeCell ref="Q6301:Q6303"/>
    <mergeCell ref="C6178:C6180"/>
    <mergeCell ref="D6178:D6180"/>
    <mergeCell ref="F6178:F6180"/>
    <mergeCell ref="G6178:G6180"/>
    <mergeCell ref="H6178:H6180"/>
    <mergeCell ref="I6178:I6180"/>
    <mergeCell ref="E6178:E6180"/>
    <mergeCell ref="C6181:C6183"/>
    <mergeCell ref="D6181:D6183"/>
    <mergeCell ref="F6181:F6183"/>
    <mergeCell ref="H6181:H6183"/>
    <mergeCell ref="I6181:I6183"/>
    <mergeCell ref="E6181:E6183"/>
    <mergeCell ref="Q6178:Q6180"/>
    <mergeCell ref="Q6181:Q6183"/>
    <mergeCell ref="G6181:G6183"/>
    <mergeCell ref="C6358:C6360"/>
    <mergeCell ref="D6358:D6360"/>
    <mergeCell ref="F6358:F6360"/>
    <mergeCell ref="I6358:I6360"/>
    <mergeCell ref="E6358:E6360"/>
    <mergeCell ref="G6358:G6360"/>
    <mergeCell ref="H6358:H6360"/>
    <mergeCell ref="Q6358:Q6360"/>
    <mergeCell ref="C6169:C6171"/>
    <mergeCell ref="C6220:C6222"/>
    <mergeCell ref="I6220:I6222"/>
    <mergeCell ref="H6220:H6222"/>
    <mergeCell ref="D6220:D6222"/>
    <mergeCell ref="F6220:F6222"/>
    <mergeCell ref="G6220:G6222"/>
    <mergeCell ref="E6220:E6222"/>
    <mergeCell ref="Q6220:Q6222"/>
    <mergeCell ref="C6361:C6363"/>
    <mergeCell ref="D6361:D6363"/>
    <mergeCell ref="F6361:F6363"/>
    <mergeCell ref="I6361:I6363"/>
    <mergeCell ref="E6361:E6363"/>
    <mergeCell ref="G6361:G6363"/>
    <mergeCell ref="H6361:H6363"/>
    <mergeCell ref="C6364:C6366"/>
    <mergeCell ref="D6364:D6366"/>
    <mergeCell ref="F6364:F6366"/>
    <mergeCell ref="I6364:I6366"/>
    <mergeCell ref="E6364:E6366"/>
    <mergeCell ref="G6364:G6366"/>
    <mergeCell ref="H6364:H6366"/>
    <mergeCell ref="C6367:C6369"/>
    <mergeCell ref="D6367:D6369"/>
    <mergeCell ref="F6367:F6369"/>
    <mergeCell ref="I6367:I6369"/>
    <mergeCell ref="E6367:E6369"/>
    <mergeCell ref="G6367:G6369"/>
    <mergeCell ref="H6367:H6369"/>
    <mergeCell ref="C6370:C6372"/>
    <mergeCell ref="D6370:D6372"/>
    <mergeCell ref="F6370:F6372"/>
    <mergeCell ref="I6370:I6372"/>
    <mergeCell ref="E6370:E6372"/>
    <mergeCell ref="G6370:G6372"/>
    <mergeCell ref="H6370:H6372"/>
    <mergeCell ref="Q6361:Q6363"/>
    <mergeCell ref="Q6364:Q6366"/>
    <mergeCell ref="Q6367:Q6369"/>
    <mergeCell ref="Q6370:Q6372"/>
    <mergeCell ref="C6088:C6090"/>
    <mergeCell ref="I6088:I6090"/>
    <mergeCell ref="E6088:E6090"/>
    <mergeCell ref="H6088:H6090"/>
    <mergeCell ref="G6088:G6090"/>
    <mergeCell ref="D6088:D6090"/>
    <mergeCell ref="F6088:F6090"/>
    <mergeCell ref="Q6088:Q6090"/>
    <mergeCell ref="F6184:F6186"/>
    <mergeCell ref="H6184:H6186"/>
    <mergeCell ref="I6184:I6186"/>
    <mergeCell ref="E6184:E6186"/>
    <mergeCell ref="G6184:G6186"/>
    <mergeCell ref="Q6184:Q6186"/>
    <mergeCell ref="C6373:C6375"/>
    <mergeCell ref="D6373:D6375"/>
    <mergeCell ref="F6373:F6375"/>
    <mergeCell ref="I6373:I6375"/>
    <mergeCell ref="E6373:E6375"/>
    <mergeCell ref="G6373:G6375"/>
    <mergeCell ref="H6373:H6375"/>
    <mergeCell ref="Q6373:Q6375"/>
    <mergeCell ref="C6223:C6225"/>
    <mergeCell ref="I6223:I6225"/>
    <mergeCell ref="H6223:H6225"/>
    <mergeCell ref="D6223:D6225"/>
    <mergeCell ref="F6223:F6225"/>
    <mergeCell ref="G6223:G6225"/>
    <mergeCell ref="E6223:E6225"/>
    <mergeCell ref="Q6223:Q6225"/>
    <mergeCell ref="C6226:C6228"/>
    <mergeCell ref="I6226:I6228"/>
    <mergeCell ref="H6226:H6228"/>
    <mergeCell ref="D6226:D6228"/>
    <mergeCell ref="F6226:F6228"/>
    <mergeCell ref="G6226:G6228"/>
    <mergeCell ref="E6226:E6228"/>
    <mergeCell ref="Q6226:Q6228"/>
    <mergeCell ref="C6091:C6093"/>
    <mergeCell ref="I6091:I6093"/>
    <mergeCell ref="E6091:E6093"/>
    <mergeCell ref="H6091:H6093"/>
    <mergeCell ref="G6091:G6093"/>
    <mergeCell ref="D6091:D6093"/>
    <mergeCell ref="F6091:F6093"/>
    <mergeCell ref="Q6091:Q6093"/>
    <mergeCell ref="C6376:C6378"/>
    <mergeCell ref="D6376:D6378"/>
    <mergeCell ref="F6376:F6378"/>
    <mergeCell ref="I6376:I6378"/>
    <mergeCell ref="E6376:E6378"/>
    <mergeCell ref="G6376:G6378"/>
    <mergeCell ref="H6376:H6378"/>
    <mergeCell ref="C6379:C6381"/>
    <mergeCell ref="F6379:F6381"/>
    <mergeCell ref="I6379:I6381"/>
    <mergeCell ref="E6379:E6381"/>
    <mergeCell ref="G6379:G6381"/>
    <mergeCell ref="C6382:C6384"/>
    <mergeCell ref="F6382:F6384"/>
    <mergeCell ref="I6382:I6384"/>
    <mergeCell ref="E6382:E6384"/>
    <mergeCell ref="D6379:D6381"/>
    <mergeCell ref="D6382:D6384"/>
    <mergeCell ref="G6382:G6384"/>
    <mergeCell ref="H6379:H6381"/>
    <mergeCell ref="Q6376:Q6378"/>
    <mergeCell ref="Q6379:Q6381"/>
    <mergeCell ref="Q6382:Q6384"/>
    <mergeCell ref="C6385:C6387"/>
    <mergeCell ref="F6385:F6387"/>
    <mergeCell ref="I6385:I6387"/>
    <mergeCell ref="E6385:E6387"/>
    <mergeCell ref="D6385:D6387"/>
    <mergeCell ref="G6385:G6387"/>
    <mergeCell ref="C6388:C6390"/>
    <mergeCell ref="F6388:F6390"/>
    <mergeCell ref="I6388:I6390"/>
    <mergeCell ref="E6388:E6390"/>
    <mergeCell ref="D6388:D6390"/>
    <mergeCell ref="G6388:G6390"/>
    <mergeCell ref="H6382:H6384"/>
    <mergeCell ref="H6385:H6387"/>
    <mergeCell ref="H6388:H6390"/>
    <mergeCell ref="Q6385:Q6387"/>
    <mergeCell ref="Q6388:Q6390"/>
    <mergeCell ref="C6391:C6393"/>
    <mergeCell ref="F6391:F6393"/>
    <mergeCell ref="I6391:I6393"/>
    <mergeCell ref="E6391:E6393"/>
    <mergeCell ref="D6391:D6393"/>
    <mergeCell ref="G6391:G6393"/>
    <mergeCell ref="H6391:H6393"/>
    <mergeCell ref="Q6391:Q6393"/>
    <mergeCell ref="C6184:C6186"/>
    <mergeCell ref="D6184:D6186"/>
    <mergeCell ref="F6304:F6306"/>
    <mergeCell ref="I6304:I6306"/>
    <mergeCell ref="C6304:C6306"/>
    <mergeCell ref="D6304:D6306"/>
    <mergeCell ref="H6304:H6306"/>
    <mergeCell ref="E6304:E6306"/>
    <mergeCell ref="G6304:G6306"/>
    <mergeCell ref="Q6304:Q6306"/>
    <mergeCell ref="C6394:C6396"/>
    <mergeCell ref="F6394:F6396"/>
    <mergeCell ref="I6394:I6396"/>
    <mergeCell ref="E6394:E6396"/>
    <mergeCell ref="D6394:D6396"/>
    <mergeCell ref="G6394:G6396"/>
    <mergeCell ref="H6394:H6396"/>
    <mergeCell ref="Q6394:Q6396"/>
    <mergeCell ref="C6229:C6231"/>
    <mergeCell ref="I6229:I6231"/>
    <mergeCell ref="H6229:H6231"/>
    <mergeCell ref="D6229:D6231"/>
    <mergeCell ref="F6229:F6231"/>
    <mergeCell ref="G6229:G6231"/>
    <mergeCell ref="E6229:E6231"/>
    <mergeCell ref="Q6229:Q6231"/>
    <mergeCell ref="H6274:H6276"/>
    <mergeCell ref="C6232:C6234"/>
    <mergeCell ref="I6232:I6234"/>
    <mergeCell ref="F6232:F6234"/>
    <mergeCell ref="Q6232:Q6234"/>
    <mergeCell ref="D6232:D6234"/>
    <mergeCell ref="E6232:E6234"/>
    <mergeCell ref="G6232:G6234"/>
    <mergeCell ref="H6232:H6234"/>
    <mergeCell ref="H6187:H6189"/>
    <mergeCell ref="I6187:I6189"/>
    <mergeCell ref="E6187:E6189"/>
    <mergeCell ref="G6187:G6189"/>
    <mergeCell ref="C6187:C6189"/>
    <mergeCell ref="D6187:D6189"/>
    <mergeCell ref="F6187:F6189"/>
    <mergeCell ref="Q6187:Q6189"/>
    <mergeCell ref="C6094:C6096"/>
    <mergeCell ref="I6094:I6096"/>
    <mergeCell ref="E6094:E6096"/>
    <mergeCell ref="H6094:H6096"/>
    <mergeCell ref="G6094:G6096"/>
    <mergeCell ref="D6094:D6096"/>
    <mergeCell ref="F6094:F6096"/>
    <mergeCell ref="Q6094:Q6096"/>
    <mergeCell ref="C6097:C6099"/>
    <mergeCell ref="I6097:I6099"/>
    <mergeCell ref="H6097:H6099"/>
    <mergeCell ref="G6097:G6099"/>
    <mergeCell ref="D6097:D6099"/>
    <mergeCell ref="E6097:E6099"/>
    <mergeCell ref="F6097:F6099"/>
    <mergeCell ref="Q6097:Q6099"/>
    <mergeCell ref="H6190:H6192"/>
    <mergeCell ref="I6190:I6192"/>
    <mergeCell ref="G6190:G6192"/>
    <mergeCell ref="C6190:C6192"/>
    <mergeCell ref="D6190:D6192"/>
    <mergeCell ref="E6190:E6192"/>
    <mergeCell ref="F6190:F6192"/>
    <mergeCell ref="Q6190:Q6192"/>
    <mergeCell ref="H6193:H6195"/>
    <mergeCell ref="I6193:I6195"/>
    <mergeCell ref="G6193:G6195"/>
    <mergeCell ref="C6193:C6195"/>
    <mergeCell ref="D6193:D6195"/>
    <mergeCell ref="E6193:E6195"/>
    <mergeCell ref="F6193:F6195"/>
    <mergeCell ref="Q6193:Q6195"/>
    <mergeCell ref="H6196:H6198"/>
    <mergeCell ref="I6196:I6198"/>
    <mergeCell ref="G6196:G6198"/>
    <mergeCell ref="C6196:C6198"/>
    <mergeCell ref="D6196:D6198"/>
    <mergeCell ref="F6196:F6198"/>
    <mergeCell ref="E6196:E6198"/>
    <mergeCell ref="Q6196:Q6198"/>
    <mergeCell ref="F6307:F6309"/>
    <mergeCell ref="I6307:I6309"/>
    <mergeCell ref="C6307:C6309"/>
    <mergeCell ref="D6307:D6309"/>
    <mergeCell ref="H6307:H6309"/>
    <mergeCell ref="G6307:G6309"/>
    <mergeCell ref="E6307:E6309"/>
    <mergeCell ref="Q6307:Q6309"/>
    <mergeCell ref="I6235:I6237"/>
    <mergeCell ref="F6235:F6237"/>
    <mergeCell ref="D6235:D6237"/>
    <mergeCell ref="G6235:G6237"/>
    <mergeCell ref="H6235:H6237"/>
    <mergeCell ref="C6235:C6237"/>
    <mergeCell ref="E6235:E6237"/>
    <mergeCell ref="I6238:I6240"/>
    <mergeCell ref="D6238:D6240"/>
    <mergeCell ref="G6238:G6240"/>
    <mergeCell ref="H6238:H6240"/>
    <mergeCell ref="C6238:C6240"/>
    <mergeCell ref="E6238:E6240"/>
    <mergeCell ref="Q6235:Q6237"/>
    <mergeCell ref="Q6238:Q6240"/>
    <mergeCell ref="F6238:F6240"/>
    <mergeCell ref="G6031:G6033"/>
    <mergeCell ref="H6085:H6087"/>
    <mergeCell ref="C6022:C6024"/>
    <mergeCell ref="H6022:H6024"/>
    <mergeCell ref="H6268:H6270"/>
    <mergeCell ref="B6136:B6201"/>
    <mergeCell ref="H6199:H6201"/>
    <mergeCell ref="I6199:I6201"/>
    <mergeCell ref="G6199:G6201"/>
    <mergeCell ref="C6199:C6201"/>
    <mergeCell ref="D6199:D6201"/>
    <mergeCell ref="E6199:E6201"/>
    <mergeCell ref="F6199:F6201"/>
    <mergeCell ref="Q6199:Q6201"/>
    <mergeCell ref="I6241:I6243"/>
    <mergeCell ref="D6241:D6243"/>
    <mergeCell ref="G6241:G6243"/>
    <mergeCell ref="H6241:H6243"/>
    <mergeCell ref="C6241:C6243"/>
    <mergeCell ref="F6241:F6243"/>
    <mergeCell ref="E6241:E6243"/>
    <mergeCell ref="Q6241:Q6243"/>
    <mergeCell ref="C6100:C6102"/>
    <mergeCell ref="I6100:I6102"/>
    <mergeCell ref="H6100:H6102"/>
    <mergeCell ref="G6100:G6102"/>
    <mergeCell ref="D6100:D6102"/>
    <mergeCell ref="F6100:F6102"/>
    <mergeCell ref="C6103:C6105"/>
    <mergeCell ref="I6103:I6105"/>
    <mergeCell ref="H6103:H6105"/>
    <mergeCell ref="G6103:G6105"/>
    <mergeCell ref="E6103:E6105"/>
    <mergeCell ref="F6103:F6105"/>
    <mergeCell ref="C6106:C6108"/>
    <mergeCell ref="I6106:I6108"/>
    <mergeCell ref="H6106:H6108"/>
    <mergeCell ref="G6106:G6108"/>
    <mergeCell ref="E6106:E6108"/>
    <mergeCell ref="F6106:F6108"/>
    <mergeCell ref="E6100:E6102"/>
    <mergeCell ref="Q6100:Q6102"/>
    <mergeCell ref="Q6103:Q6105"/>
    <mergeCell ref="Q6106:Q6108"/>
    <mergeCell ref="D6103:D6105"/>
    <mergeCell ref="D6106:D6108"/>
    <mergeCell ref="C6109:C6111"/>
    <mergeCell ref="I6109:I6111"/>
    <mergeCell ref="H6109:H6111"/>
    <mergeCell ref="G6109:G6111"/>
    <mergeCell ref="E6109:E6111"/>
    <mergeCell ref="F6109:F6111"/>
    <mergeCell ref="C6112:C6114"/>
    <mergeCell ref="I6112:I6114"/>
    <mergeCell ref="H6112:H6114"/>
    <mergeCell ref="G6112:G6114"/>
    <mergeCell ref="E6112:E6114"/>
    <mergeCell ref="F6112:F6114"/>
    <mergeCell ref="C6115:C6117"/>
    <mergeCell ref="I6115:I6117"/>
    <mergeCell ref="H6115:H6117"/>
    <mergeCell ref="G6115:G6117"/>
    <mergeCell ref="E6115:E6117"/>
    <mergeCell ref="F6115:F6117"/>
    <mergeCell ref="D6109:D6111"/>
    <mergeCell ref="D6112:D6114"/>
    <mergeCell ref="D6115:D6117"/>
    <mergeCell ref="Q6109:Q6111"/>
    <mergeCell ref="Q6112:Q6114"/>
    <mergeCell ref="Q6115:Q6117"/>
    <mergeCell ref="C6397:C6399"/>
    <mergeCell ref="F6397:F6399"/>
    <mergeCell ref="I6397:I6399"/>
    <mergeCell ref="E6397:E6399"/>
    <mergeCell ref="D6397:D6399"/>
    <mergeCell ref="G6397:G6399"/>
    <mergeCell ref="H6397:H6399"/>
    <mergeCell ref="Q6397:Q6399"/>
    <mergeCell ref="C6244:C6246"/>
    <mergeCell ref="D6244:D6246"/>
    <mergeCell ref="F6244:F6246"/>
    <mergeCell ref="G6244:G6246"/>
    <mergeCell ref="H6244:H6246"/>
    <mergeCell ref="I6244:I6246"/>
    <mergeCell ref="E6244:E6246"/>
    <mergeCell ref="Q6244:Q6246"/>
    <mergeCell ref="F6310:F6312"/>
    <mergeCell ref="I6310:I6312"/>
    <mergeCell ref="C6310:C6312"/>
    <mergeCell ref="D6310:D6312"/>
    <mergeCell ref="H6310:H6312"/>
    <mergeCell ref="G6310:G6312"/>
    <mergeCell ref="E6310:E6312"/>
    <mergeCell ref="Q6310:Q6312"/>
    <mergeCell ref="I6247:I6249"/>
    <mergeCell ref="D6247:D6249"/>
    <mergeCell ref="G6247:G6249"/>
    <mergeCell ref="H6247:H6249"/>
    <mergeCell ref="C6247:C6249"/>
    <mergeCell ref="F6247:F6249"/>
    <mergeCell ref="E6247:E6249"/>
    <mergeCell ref="Q6247:Q6249"/>
    <mergeCell ref="F6250:F6252"/>
    <mergeCell ref="H6250:H6252"/>
    <mergeCell ref="I6250:I6252"/>
    <mergeCell ref="G6250:G6252"/>
    <mergeCell ref="C6250:C6252"/>
    <mergeCell ref="Q6250:Q6252"/>
    <mergeCell ref="D6250:D6252"/>
    <mergeCell ref="E6250:E6252"/>
    <mergeCell ref="F6313:F6315"/>
    <mergeCell ref="I6313:I6315"/>
    <mergeCell ref="C6313:C6315"/>
    <mergeCell ref="D6313:D6315"/>
    <mergeCell ref="H6313:H6315"/>
    <mergeCell ref="G6313:G6315"/>
    <mergeCell ref="E6313:E6315"/>
    <mergeCell ref="Q6313:Q6315"/>
    <mergeCell ref="C6118:C6120"/>
    <mergeCell ref="I6118:I6120"/>
    <mergeCell ref="H6118:H6120"/>
    <mergeCell ref="G6118:G6120"/>
    <mergeCell ref="F6118:F6120"/>
    <mergeCell ref="D6118:D6120"/>
    <mergeCell ref="E6118:E6120"/>
    <mergeCell ref="Q6118:Q6120"/>
    <mergeCell ref="I6253:I6255"/>
    <mergeCell ref="D6253:D6255"/>
    <mergeCell ref="G6253:G6255"/>
    <mergeCell ref="H6253:H6255"/>
    <mergeCell ref="C6253:C6255"/>
    <mergeCell ref="F6253:F6255"/>
    <mergeCell ref="E6253:E6255"/>
    <mergeCell ref="Q6253:Q6255"/>
    <mergeCell ref="C6121:C6123"/>
    <mergeCell ref="I6121:I6123"/>
    <mergeCell ref="H6121:H6123"/>
    <mergeCell ref="G6121:G6123"/>
    <mergeCell ref="E6121:E6123"/>
    <mergeCell ref="F6121:F6123"/>
    <mergeCell ref="D6121:D6123"/>
    <mergeCell ref="C6124:C6126"/>
    <mergeCell ref="I6124:I6126"/>
    <mergeCell ref="H6124:H6126"/>
    <mergeCell ref="G6124:G6126"/>
    <mergeCell ref="E6124:E6126"/>
    <mergeCell ref="F6124:F6126"/>
    <mergeCell ref="D6124:D6126"/>
    <mergeCell ref="Q6121:Q6123"/>
    <mergeCell ref="Q6124:Q6126"/>
    <mergeCell ref="F6316:F6318"/>
    <mergeCell ref="I6316:I6318"/>
    <mergeCell ref="C6316:C6318"/>
    <mergeCell ref="D6316:D6318"/>
    <mergeCell ref="H6316:H6318"/>
    <mergeCell ref="G6316:G6318"/>
    <mergeCell ref="E6316:E6318"/>
    <mergeCell ref="F6319:F6321"/>
    <mergeCell ref="I6319:I6321"/>
    <mergeCell ref="C6319:C6321"/>
    <mergeCell ref="D6319:D6321"/>
    <mergeCell ref="H6319:H6321"/>
    <mergeCell ref="Q6316:Q6318"/>
    <mergeCell ref="Q6319:Q6321"/>
    <mergeCell ref="E6319:E6321"/>
    <mergeCell ref="G6319:G6321"/>
    <mergeCell ref="C6400:C6402"/>
    <mergeCell ref="I6400:I6402"/>
    <mergeCell ref="E6400:E6402"/>
    <mergeCell ref="D6400:D6402"/>
    <mergeCell ref="G6400:G6402"/>
    <mergeCell ref="H6400:H6402"/>
    <mergeCell ref="C6403:C6405"/>
    <mergeCell ref="I6403:I6405"/>
    <mergeCell ref="D6403:D6405"/>
    <mergeCell ref="F6400:F6402"/>
    <mergeCell ref="F6403:F6405"/>
    <mergeCell ref="Q6400:Q6402"/>
    <mergeCell ref="Q6403:Q6405"/>
    <mergeCell ref="E6403:E6405"/>
    <mergeCell ref="G6403:G6405"/>
    <mergeCell ref="H6403:H6405"/>
    <mergeCell ref="B6202:B6255"/>
    <mergeCell ref="H6145:H6147"/>
    <mergeCell ref="C6406:C6408"/>
    <mergeCell ref="F6406:F6408"/>
    <mergeCell ref="I6406:I6408"/>
    <mergeCell ref="E6406:E6408"/>
    <mergeCell ref="D6406:D6408"/>
    <mergeCell ref="G6406:G6408"/>
    <mergeCell ref="H6406:H6408"/>
    <mergeCell ref="Q6406:Q6408"/>
    <mergeCell ref="C6127:C6129"/>
    <mergeCell ref="I6127:I6129"/>
    <mergeCell ref="H6127:H6129"/>
    <mergeCell ref="G6127:G6129"/>
    <mergeCell ref="E6127:E6129"/>
    <mergeCell ref="D6127:D6129"/>
    <mergeCell ref="C6130:C6132"/>
    <mergeCell ref="I6130:I6132"/>
    <mergeCell ref="H6130:H6132"/>
    <mergeCell ref="G6130:G6132"/>
    <mergeCell ref="E6130:E6132"/>
    <mergeCell ref="D6130:D6132"/>
    <mergeCell ref="F6127:F6129"/>
    <mergeCell ref="F6130:F6132"/>
    <mergeCell ref="Q6127:Q6129"/>
    <mergeCell ref="Q6130:Q6132"/>
    <mergeCell ref="A6022:A6414"/>
    <mergeCell ref="B6325:B6414"/>
    <mergeCell ref="C6409:C6411"/>
    <mergeCell ref="F6409:F6411"/>
    <mergeCell ref="I6409:I6411"/>
    <mergeCell ref="E6409:E6411"/>
    <mergeCell ref="D6409:D6411"/>
    <mergeCell ref="G6409:G6411"/>
    <mergeCell ref="H6409:H6411"/>
    <mergeCell ref="C6412:C6414"/>
    <mergeCell ref="F6412:F6414"/>
    <mergeCell ref="I6412:I6414"/>
    <mergeCell ref="D6412:D6414"/>
    <mergeCell ref="G6412:G6414"/>
    <mergeCell ref="H6412:H6414"/>
    <mergeCell ref="Q6409:Q6411"/>
    <mergeCell ref="Q6412:Q6414"/>
    <mergeCell ref="E6412:E6414"/>
    <mergeCell ref="B6256:B6324"/>
    <mergeCell ref="F6322:F6324"/>
    <mergeCell ref="I6322:I6324"/>
    <mergeCell ref="C6322:C6324"/>
    <mergeCell ref="D6322:D6324"/>
    <mergeCell ref="H6322:H6324"/>
    <mergeCell ref="G6322:G6324"/>
    <mergeCell ref="E6322:E6324"/>
    <mergeCell ref="Q6322:Q6324"/>
    <mergeCell ref="Q6456:Q6458"/>
    <mergeCell ref="C5804:C5806"/>
    <mergeCell ref="D5804:D5806"/>
    <mergeCell ref="E5804:E5806"/>
    <mergeCell ref="F5804:F5806"/>
    <mergeCell ref="G5804:G5806"/>
    <mergeCell ref="H5804:H5806"/>
    <mergeCell ref="I5804:I5806"/>
    <mergeCell ref="Q5804:Q5806"/>
    <mergeCell ref="Q5738:Q5740"/>
    <mergeCell ref="Q5624:Q5626"/>
    <mergeCell ref="D5930:D5932"/>
    <mergeCell ref="E5930:E5932"/>
    <mergeCell ref="F5930:F5932"/>
    <mergeCell ref="G5930:G5932"/>
    <mergeCell ref="H5930:H5932"/>
    <mergeCell ref="I5930:I5932"/>
    <mergeCell ref="Q5930:Q5932"/>
    <mergeCell ref="Q5627:Q5629"/>
    <mergeCell ref="Q5630:Q5632"/>
    <mergeCell ref="Q5633:Q5635"/>
    <mergeCell ref="D5741:D5743"/>
    <mergeCell ref="E5741:E5743"/>
    <mergeCell ref="F5741:F5743"/>
    <mergeCell ref="G5741:G5743"/>
    <mergeCell ref="H5741:H5743"/>
    <mergeCell ref="I5741:I5743"/>
    <mergeCell ref="Q5741:Q5743"/>
    <mergeCell ref="D5744:D5746"/>
    <mergeCell ref="E5744:E5746"/>
    <mergeCell ref="F5744:F5746"/>
    <mergeCell ref="G5744:G5746"/>
    <mergeCell ref="H5744:H5746"/>
    <mergeCell ref="I5744:I5746"/>
    <mergeCell ref="Q5744:Q5746"/>
    <mergeCell ref="C5741:C5743"/>
    <mergeCell ref="C5744:C5746"/>
    <mergeCell ref="D5738:D5740"/>
    <mergeCell ref="E5738:E5740"/>
    <mergeCell ref="F5738:F5740"/>
    <mergeCell ref="G5738:G5740"/>
    <mergeCell ref="H5738:H5740"/>
    <mergeCell ref="I5738:I5740"/>
    <mergeCell ref="C5738:C5740"/>
    <mergeCell ref="D5624:D5626"/>
    <mergeCell ref="E5624:E5626"/>
    <mergeCell ref="F5624:F5626"/>
    <mergeCell ref="G5624:G5626"/>
    <mergeCell ref="I5624:I5626"/>
    <mergeCell ref="C5627:C5629"/>
    <mergeCell ref="D5627:D5629"/>
    <mergeCell ref="E5627:E5629"/>
    <mergeCell ref="G5627:G5629"/>
    <mergeCell ref="I5627:I5629"/>
    <mergeCell ref="F5627:F5629"/>
    <mergeCell ref="H5627:H5629"/>
    <mergeCell ref="C5630:C5632"/>
    <mergeCell ref="D5630:D5632"/>
    <mergeCell ref="E5630:E5632"/>
    <mergeCell ref="I5630:I5632"/>
    <mergeCell ref="F5630:F5632"/>
    <mergeCell ref="H5630:H5632"/>
    <mergeCell ref="C5633:C5635"/>
    <mergeCell ref="D5633:D5635"/>
    <mergeCell ref="E5633:E5635"/>
    <mergeCell ref="I5633:I5635"/>
    <mergeCell ref="F5633:F5635"/>
    <mergeCell ref="G5630:G5632"/>
    <mergeCell ref="H5633:H5635"/>
    <mergeCell ref="C5636:C5638"/>
    <mergeCell ref="D5636:D5638"/>
    <mergeCell ref="E5636:E5638"/>
    <mergeCell ref="F5636:F5638"/>
    <mergeCell ref="G5636:G5638"/>
    <mergeCell ref="H5636:H5638"/>
    <mergeCell ref="I5636:I5638"/>
    <mergeCell ref="C5639:C5641"/>
    <mergeCell ref="D5639:D5641"/>
    <mergeCell ref="E5639:E5641"/>
    <mergeCell ref="F5639:F5641"/>
    <mergeCell ref="G5639:G5641"/>
    <mergeCell ref="H5639:H5641"/>
    <mergeCell ref="I5639:I5641"/>
    <mergeCell ref="C5642:C5644"/>
    <mergeCell ref="E5642:E5644"/>
    <mergeCell ref="I5642:I5644"/>
    <mergeCell ref="F5642:F5644"/>
    <mergeCell ref="G5642:G5644"/>
    <mergeCell ref="H5642:H5644"/>
    <mergeCell ref="D5642:D5644"/>
    <mergeCell ref="C5645:C5647"/>
    <mergeCell ref="E5645:E5647"/>
    <mergeCell ref="F5645:F5647"/>
    <mergeCell ref="I5645:I5647"/>
    <mergeCell ref="D5645:D5647"/>
    <mergeCell ref="C5933:C5935"/>
    <mergeCell ref="D5933:D5935"/>
    <mergeCell ref="F5933:F5935"/>
    <mergeCell ref="I5933:I5935"/>
    <mergeCell ref="G5933:G5935"/>
    <mergeCell ref="H5933:H5935"/>
    <mergeCell ref="E5933:E5935"/>
    <mergeCell ref="Q5933:Q5935"/>
    <mergeCell ref="I5648:I5650"/>
    <mergeCell ref="C5648:C5650"/>
    <mergeCell ref="D5648:D5650"/>
    <mergeCell ref="E5648:E5650"/>
    <mergeCell ref="F5648:F5650"/>
    <mergeCell ref="I5651:I5653"/>
    <mergeCell ref="C5651:C5653"/>
    <mergeCell ref="D5651:D5653"/>
    <mergeCell ref="E5651:E5653"/>
    <mergeCell ref="F5651:F5653"/>
    <mergeCell ref="G5645:G5647"/>
    <mergeCell ref="H5645:H5647"/>
    <mergeCell ref="H5648:H5650"/>
    <mergeCell ref="H5651:H5653"/>
    <mergeCell ref="G5648:G5650"/>
    <mergeCell ref="C5654:C5656"/>
    <mergeCell ref="D5654:D5656"/>
    <mergeCell ref="E5654:E5656"/>
    <mergeCell ref="F5654:F5656"/>
    <mergeCell ref="G5654:G5656"/>
    <mergeCell ref="H5654:H5656"/>
    <mergeCell ref="I5654:I5656"/>
    <mergeCell ref="C5657:C5659"/>
    <mergeCell ref="E5657:E5659"/>
    <mergeCell ref="F5657:F5659"/>
    <mergeCell ref="H5657:H5659"/>
    <mergeCell ref="I5657:I5659"/>
    <mergeCell ref="D5657:D5659"/>
    <mergeCell ref="G5657:G5659"/>
    <mergeCell ref="C5660:C5662"/>
    <mergeCell ref="E5660:E5662"/>
    <mergeCell ref="F5660:F5662"/>
    <mergeCell ref="H5660:H5662"/>
    <mergeCell ref="I5660:I5662"/>
    <mergeCell ref="D5660:D5662"/>
    <mergeCell ref="D5861:D5863"/>
    <mergeCell ref="F5861:F5863"/>
    <mergeCell ref="H5861:H5863"/>
    <mergeCell ref="I5861:I5863"/>
    <mergeCell ref="G5861:G5863"/>
    <mergeCell ref="C5861:C5863"/>
    <mergeCell ref="E5861:E5863"/>
    <mergeCell ref="Q5861:Q5863"/>
    <mergeCell ref="D5864:D5866"/>
    <mergeCell ref="F5864:F5866"/>
    <mergeCell ref="H5864:H5866"/>
    <mergeCell ref="I5864:I5866"/>
    <mergeCell ref="G5864:G5866"/>
    <mergeCell ref="C5864:C5866"/>
    <mergeCell ref="E5864:E5866"/>
    <mergeCell ref="Q5864:Q5866"/>
    <mergeCell ref="D5810:D5812"/>
    <mergeCell ref="G5810:G5812"/>
    <mergeCell ref="H5810:H5812"/>
    <mergeCell ref="I5810:I5812"/>
    <mergeCell ref="C5810:C5812"/>
    <mergeCell ref="Q5810:Q5812"/>
    <mergeCell ref="F5810:F5812"/>
    <mergeCell ref="C5936:C5938"/>
    <mergeCell ref="D5936:D5938"/>
    <mergeCell ref="E5936:E5938"/>
    <mergeCell ref="F5936:F5938"/>
    <mergeCell ref="I5936:I5938"/>
    <mergeCell ref="G5936:G5938"/>
    <mergeCell ref="H5936:H5938"/>
    <mergeCell ref="C5939:C5941"/>
    <mergeCell ref="D5939:D5941"/>
    <mergeCell ref="E5939:E5941"/>
    <mergeCell ref="F5939:F5941"/>
    <mergeCell ref="I5939:I5941"/>
    <mergeCell ref="G5939:G5941"/>
    <mergeCell ref="H5939:H5941"/>
    <mergeCell ref="Q5936:Q5938"/>
    <mergeCell ref="Q5939:Q5941"/>
    <mergeCell ref="C5663:C5665"/>
    <mergeCell ref="E5663:E5665"/>
    <mergeCell ref="F5663:F5665"/>
    <mergeCell ref="H5663:H5665"/>
    <mergeCell ref="I5663:I5665"/>
    <mergeCell ref="D5663:D5665"/>
    <mergeCell ref="G5663:G5665"/>
    <mergeCell ref="C5666:C5668"/>
    <mergeCell ref="D5666:D5668"/>
    <mergeCell ref="E5666:E5668"/>
    <mergeCell ref="F5666:F5668"/>
    <mergeCell ref="G5666:G5668"/>
    <mergeCell ref="I5666:I5668"/>
    <mergeCell ref="H5666:H5668"/>
    <mergeCell ref="D5867:D5869"/>
    <mergeCell ref="F5867:F5869"/>
    <mergeCell ref="H5867:H5869"/>
    <mergeCell ref="I5867:I5869"/>
    <mergeCell ref="G5867:G5869"/>
    <mergeCell ref="E5867:E5869"/>
    <mergeCell ref="Q5867:Q5869"/>
    <mergeCell ref="D5942:D5944"/>
    <mergeCell ref="E5942:E5944"/>
    <mergeCell ref="F5942:F5944"/>
    <mergeCell ref="G5942:G5944"/>
    <mergeCell ref="H5942:H5944"/>
    <mergeCell ref="I5942:I5944"/>
    <mergeCell ref="Q5942:Q5944"/>
    <mergeCell ref="D5813:D5815"/>
    <mergeCell ref="E5813:E5815"/>
    <mergeCell ref="F5813:F5815"/>
    <mergeCell ref="G5813:G5815"/>
    <mergeCell ref="H5813:H5815"/>
    <mergeCell ref="I5813:I5815"/>
    <mergeCell ref="C5813:C5815"/>
    <mergeCell ref="Q5813:Q5815"/>
    <mergeCell ref="C5669:C5671"/>
    <mergeCell ref="D5669:D5671"/>
    <mergeCell ref="E5669:E5671"/>
    <mergeCell ref="F5669:F5671"/>
    <mergeCell ref="G5669:G5671"/>
    <mergeCell ref="I5669:I5671"/>
    <mergeCell ref="H5669:H5671"/>
    <mergeCell ref="E5810:E5812"/>
    <mergeCell ref="D5747:D5749"/>
    <mergeCell ref="E5747:E5749"/>
    <mergeCell ref="F5747:F5749"/>
    <mergeCell ref="G5747:G5749"/>
    <mergeCell ref="I5747:I5749"/>
    <mergeCell ref="C5747:C5749"/>
    <mergeCell ref="Q5747:Q5749"/>
    <mergeCell ref="C5942:C5944"/>
    <mergeCell ref="D5750:D5752"/>
    <mergeCell ref="E5750:E5752"/>
    <mergeCell ref="F5750:F5752"/>
    <mergeCell ref="G5750:G5752"/>
    <mergeCell ref="H5750:H5752"/>
    <mergeCell ref="I5750:I5752"/>
    <mergeCell ref="C5750:C5752"/>
    <mergeCell ref="Q5750:Q5752"/>
    <mergeCell ref="C5672:C5674"/>
    <mergeCell ref="D5672:D5674"/>
    <mergeCell ref="E5672:E5674"/>
    <mergeCell ref="F5672:F5674"/>
    <mergeCell ref="I5672:I5674"/>
    <mergeCell ref="G5672:G5674"/>
    <mergeCell ref="H5672:H5674"/>
    <mergeCell ref="D5753:D5755"/>
    <mergeCell ref="E5753:E5755"/>
    <mergeCell ref="F5753:F5755"/>
    <mergeCell ref="G5753:G5755"/>
    <mergeCell ref="H5753:H5755"/>
    <mergeCell ref="I5753:I5755"/>
    <mergeCell ref="C5753:C5755"/>
    <mergeCell ref="E5756:E5758"/>
    <mergeCell ref="F5756:F5758"/>
    <mergeCell ref="G5756:G5758"/>
    <mergeCell ref="H5756:H5758"/>
    <mergeCell ref="I5756:I5758"/>
    <mergeCell ref="C5756:C5758"/>
    <mergeCell ref="Q5753:Q5755"/>
    <mergeCell ref="D5756:D5758"/>
    <mergeCell ref="Q5756:Q5758"/>
    <mergeCell ref="C5675:C5677"/>
    <mergeCell ref="E5675:E5677"/>
    <mergeCell ref="F5675:F5677"/>
    <mergeCell ref="H5675:H5677"/>
    <mergeCell ref="I5675:I5677"/>
    <mergeCell ref="D5675:D5677"/>
    <mergeCell ref="G5675:G5677"/>
    <mergeCell ref="C5930:C5932"/>
    <mergeCell ref="C5870:C5872"/>
    <mergeCell ref="H5870:H5872"/>
    <mergeCell ref="I5870:I5872"/>
    <mergeCell ref="G5870:G5872"/>
    <mergeCell ref="E5870:E5872"/>
    <mergeCell ref="D5870:D5872"/>
    <mergeCell ref="F5870:F5872"/>
    <mergeCell ref="Q5870:Q5872"/>
    <mergeCell ref="C5867:C5869"/>
    <mergeCell ref="C5873:C5875"/>
    <mergeCell ref="I5873:I5875"/>
    <mergeCell ref="G5873:G5875"/>
    <mergeCell ref="E5873:E5875"/>
    <mergeCell ref="D5873:D5875"/>
    <mergeCell ref="F5873:F5875"/>
    <mergeCell ref="Q5873:Q5875"/>
    <mergeCell ref="C5678:C5680"/>
    <mergeCell ref="D5678:D5680"/>
    <mergeCell ref="E5678:E5680"/>
    <mergeCell ref="F5678:F5680"/>
    <mergeCell ref="G5678:G5680"/>
    <mergeCell ref="H5678:H5680"/>
    <mergeCell ref="I5678:I5680"/>
    <mergeCell ref="E5759:E5761"/>
    <mergeCell ref="F5759:F5761"/>
    <mergeCell ref="G5759:G5761"/>
    <mergeCell ref="I5759:I5761"/>
    <mergeCell ref="C5759:C5761"/>
    <mergeCell ref="D5759:D5761"/>
    <mergeCell ref="H5759:H5761"/>
    <mergeCell ref="Q5759:Q5761"/>
    <mergeCell ref="C5945:C5947"/>
    <mergeCell ref="D5945:D5947"/>
    <mergeCell ref="E5945:E5947"/>
    <mergeCell ref="F5945:F5947"/>
    <mergeCell ref="G5945:G5947"/>
    <mergeCell ref="H5945:H5947"/>
    <mergeCell ref="I5945:I5947"/>
    <mergeCell ref="C5948:C5950"/>
    <mergeCell ref="D5948:D5950"/>
    <mergeCell ref="E5948:E5950"/>
    <mergeCell ref="F5948:F5950"/>
    <mergeCell ref="G5948:G5950"/>
    <mergeCell ref="I5948:I5950"/>
    <mergeCell ref="Q5945:Q5947"/>
    <mergeCell ref="Q5948:Q5950"/>
    <mergeCell ref="C5807:C5809"/>
    <mergeCell ref="D5807:D5809"/>
    <mergeCell ref="E5807:E5809"/>
    <mergeCell ref="F5807:F5809"/>
    <mergeCell ref="G5807:G5809"/>
    <mergeCell ref="H5807:H5809"/>
    <mergeCell ref="I5807:I5809"/>
    <mergeCell ref="D5876:D5878"/>
    <mergeCell ref="F5876:F5878"/>
    <mergeCell ref="H5876:H5878"/>
    <mergeCell ref="I5876:I5878"/>
    <mergeCell ref="G5876:G5878"/>
    <mergeCell ref="C5876:C5878"/>
    <mergeCell ref="E5876:E5878"/>
    <mergeCell ref="Q5876:Q5878"/>
    <mergeCell ref="C5951:C5953"/>
    <mergeCell ref="D5951:D5953"/>
    <mergeCell ref="E5951:E5953"/>
    <mergeCell ref="F5951:F5953"/>
    <mergeCell ref="G5951:G5953"/>
    <mergeCell ref="H5951:H5953"/>
    <mergeCell ref="I5951:I5953"/>
    <mergeCell ref="Q5951:Q5953"/>
    <mergeCell ref="G5651:G5653"/>
    <mergeCell ref="H5948:H5950"/>
    <mergeCell ref="Q5639:Q5641"/>
    <mergeCell ref="Q5636:Q5638"/>
    <mergeCell ref="Q5642:Q5644"/>
    <mergeCell ref="Q5645:Q5647"/>
    <mergeCell ref="Q5648:Q5650"/>
    <mergeCell ref="Q5651:Q5653"/>
    <mergeCell ref="Q5654:Q5656"/>
    <mergeCell ref="Q5657:Q5659"/>
    <mergeCell ref="Q5660:Q5662"/>
    <mergeCell ref="Q5663:Q5665"/>
    <mergeCell ref="Q5666:Q5668"/>
    <mergeCell ref="Q5669:Q5671"/>
    <mergeCell ref="Q5672:Q5674"/>
    <mergeCell ref="Q5675:Q5677"/>
    <mergeCell ref="Q5678:Q5680"/>
    <mergeCell ref="C5954:C5956"/>
    <mergeCell ref="D5954:D5956"/>
    <mergeCell ref="F5954:F5956"/>
    <mergeCell ref="I5954:I5956"/>
    <mergeCell ref="G5954:G5956"/>
    <mergeCell ref="H5954:H5956"/>
    <mergeCell ref="E5954:E5956"/>
    <mergeCell ref="Q5954:Q5956"/>
    <mergeCell ref="G5660:G5662"/>
    <mergeCell ref="D5879:D5881"/>
    <mergeCell ref="E5879:E5881"/>
    <mergeCell ref="F5879:F5881"/>
    <mergeCell ref="I5879:I5881"/>
    <mergeCell ref="C5879:C5881"/>
    <mergeCell ref="Q5879:Q5881"/>
    <mergeCell ref="C5957:C5959"/>
    <mergeCell ref="D5957:D5959"/>
    <mergeCell ref="F5957:F5959"/>
    <mergeCell ref="I5957:I5959"/>
    <mergeCell ref="G5957:G5959"/>
    <mergeCell ref="H5957:H5959"/>
    <mergeCell ref="E5957:E5959"/>
    <mergeCell ref="Q5957:Q5959"/>
    <mergeCell ref="D5882:D5884"/>
    <mergeCell ref="E5882:E5884"/>
    <mergeCell ref="F5882:F5884"/>
    <mergeCell ref="I5882:I5884"/>
    <mergeCell ref="G5882:G5884"/>
    <mergeCell ref="C5882:C5884"/>
    <mergeCell ref="D5885:D5887"/>
    <mergeCell ref="F5885:F5887"/>
    <mergeCell ref="H5885:H5887"/>
    <mergeCell ref="I5885:I5887"/>
    <mergeCell ref="C5885:C5887"/>
    <mergeCell ref="E5885:E5887"/>
    <mergeCell ref="G5885:G5887"/>
    <mergeCell ref="Q5882:Q5884"/>
    <mergeCell ref="Q5885:Q5887"/>
    <mergeCell ref="C5681:C5683"/>
    <mergeCell ref="F5681:F5683"/>
    <mergeCell ref="I5681:I5683"/>
    <mergeCell ref="D5681:D5683"/>
    <mergeCell ref="H5681:H5683"/>
    <mergeCell ref="G5681:G5683"/>
    <mergeCell ref="E5681:E5683"/>
    <mergeCell ref="Q5681:Q5683"/>
    <mergeCell ref="D5888:D5890"/>
    <mergeCell ref="F5888:F5890"/>
    <mergeCell ref="H5888:H5890"/>
    <mergeCell ref="I5888:I5890"/>
    <mergeCell ref="C5888:C5890"/>
    <mergeCell ref="G5888:G5890"/>
    <mergeCell ref="E5888:E5890"/>
    <mergeCell ref="Q5888:Q5890"/>
    <mergeCell ref="D5891:D5893"/>
    <mergeCell ref="F5891:F5893"/>
    <mergeCell ref="H5891:H5893"/>
    <mergeCell ref="I5891:I5893"/>
    <mergeCell ref="C5891:C5893"/>
    <mergeCell ref="G5891:G5893"/>
    <mergeCell ref="E5891:E5893"/>
    <mergeCell ref="D5894:D5896"/>
    <mergeCell ref="F5894:F5896"/>
    <mergeCell ref="C5894:C5896"/>
    <mergeCell ref="E5894:E5896"/>
    <mergeCell ref="D5897:D5899"/>
    <mergeCell ref="F5897:F5899"/>
    <mergeCell ref="C5897:C5899"/>
    <mergeCell ref="E5897:E5899"/>
    <mergeCell ref="D5900:D5902"/>
    <mergeCell ref="F5900:F5902"/>
    <mergeCell ref="H5900:H5902"/>
    <mergeCell ref="I5900:I5902"/>
    <mergeCell ref="C5900:C5902"/>
    <mergeCell ref="G5900:G5902"/>
    <mergeCell ref="E5900:E5902"/>
    <mergeCell ref="Q5891:Q5893"/>
    <mergeCell ref="Q5894:Q5896"/>
    <mergeCell ref="Q5897:Q5899"/>
    <mergeCell ref="Q5900:Q5902"/>
    <mergeCell ref="H5894:H5896"/>
    <mergeCell ref="I5894:I5896"/>
    <mergeCell ref="G5894:G5896"/>
    <mergeCell ref="I5897:I5899"/>
    <mergeCell ref="G5897:G5899"/>
    <mergeCell ref="G5879:G5881"/>
    <mergeCell ref="D5762:D5764"/>
    <mergeCell ref="E5762:E5764"/>
    <mergeCell ref="F5762:F5764"/>
    <mergeCell ref="G5762:G5764"/>
    <mergeCell ref="H5762:H5764"/>
    <mergeCell ref="I5762:I5764"/>
    <mergeCell ref="C5762:C5764"/>
    <mergeCell ref="Q5762:Q5764"/>
    <mergeCell ref="C5816:C5818"/>
    <mergeCell ref="D5816:D5818"/>
    <mergeCell ref="F5816:F5818"/>
    <mergeCell ref="G5816:G5818"/>
    <mergeCell ref="H5816:H5818"/>
    <mergeCell ref="I5816:I5818"/>
    <mergeCell ref="E5816:E5818"/>
    <mergeCell ref="Q5816:Q5818"/>
    <mergeCell ref="E5765:E5767"/>
    <mergeCell ref="F5765:F5767"/>
    <mergeCell ref="G5765:G5767"/>
    <mergeCell ref="H5765:H5767"/>
    <mergeCell ref="I5765:I5767"/>
    <mergeCell ref="C5765:C5767"/>
    <mergeCell ref="D5765:D5767"/>
    <mergeCell ref="F5768:F5770"/>
    <mergeCell ref="G5768:G5770"/>
    <mergeCell ref="H5768:H5770"/>
    <mergeCell ref="I5768:I5770"/>
    <mergeCell ref="C5768:C5770"/>
    <mergeCell ref="D5768:D5770"/>
    <mergeCell ref="Q5765:Q5767"/>
    <mergeCell ref="E5768:E5770"/>
    <mergeCell ref="Q5768:Q5770"/>
    <mergeCell ref="Q5807:Q5809"/>
    <mergeCell ref="C5960:C5962"/>
    <mergeCell ref="D5960:D5962"/>
    <mergeCell ref="F5960:F5962"/>
    <mergeCell ref="I5960:I5962"/>
    <mergeCell ref="G5960:G5962"/>
    <mergeCell ref="H5960:H5962"/>
    <mergeCell ref="E5960:E5962"/>
    <mergeCell ref="Q5960:Q5962"/>
    <mergeCell ref="D5771:D5773"/>
    <mergeCell ref="E5771:E5773"/>
    <mergeCell ref="F5771:F5773"/>
    <mergeCell ref="G5771:G5773"/>
    <mergeCell ref="H5771:H5773"/>
    <mergeCell ref="I5771:I5773"/>
    <mergeCell ref="Q5771:Q5773"/>
    <mergeCell ref="H5897:H5899"/>
    <mergeCell ref="H5882:H5884"/>
    <mergeCell ref="C5684:C5686"/>
    <mergeCell ref="I5684:I5686"/>
    <mergeCell ref="F5684:F5686"/>
    <mergeCell ref="H5684:H5686"/>
    <mergeCell ref="G5684:G5686"/>
    <mergeCell ref="D5684:D5686"/>
    <mergeCell ref="E5684:E5686"/>
    <mergeCell ref="Q5684:Q5686"/>
    <mergeCell ref="F5903:F5905"/>
    <mergeCell ref="I5903:I5905"/>
    <mergeCell ref="C5903:C5905"/>
    <mergeCell ref="D5903:D5905"/>
    <mergeCell ref="H5903:H5905"/>
    <mergeCell ref="G5903:G5905"/>
    <mergeCell ref="E5903:E5905"/>
    <mergeCell ref="Q5903:Q5905"/>
    <mergeCell ref="C5774:C5776"/>
    <mergeCell ref="D5774:D5776"/>
    <mergeCell ref="E5774:E5776"/>
    <mergeCell ref="F5774:F5776"/>
    <mergeCell ref="G5774:G5776"/>
    <mergeCell ref="H5774:H5776"/>
    <mergeCell ref="I5774:I5776"/>
    <mergeCell ref="Q5774:Q5776"/>
    <mergeCell ref="C5777:C5779"/>
    <mergeCell ref="D5777:D5779"/>
    <mergeCell ref="E5777:E5779"/>
    <mergeCell ref="F5777:F5779"/>
    <mergeCell ref="G5777:G5779"/>
    <mergeCell ref="H5777:H5779"/>
    <mergeCell ref="I5777:I5779"/>
    <mergeCell ref="Q5777:Q5779"/>
    <mergeCell ref="C5687:C5689"/>
    <mergeCell ref="I5687:I5689"/>
    <mergeCell ref="E5687:E5689"/>
    <mergeCell ref="F5687:F5689"/>
    <mergeCell ref="G5687:G5689"/>
    <mergeCell ref="D5687:D5689"/>
    <mergeCell ref="Q5687:Q5689"/>
    <mergeCell ref="C5819:C5821"/>
    <mergeCell ref="I5819:I5821"/>
    <mergeCell ref="H5819:H5821"/>
    <mergeCell ref="D5819:D5821"/>
    <mergeCell ref="F5819:F5821"/>
    <mergeCell ref="G5819:G5821"/>
    <mergeCell ref="E5819:E5821"/>
    <mergeCell ref="Q5819:Q5821"/>
    <mergeCell ref="F5906:F5908"/>
    <mergeCell ref="I5906:I5908"/>
    <mergeCell ref="C5906:C5908"/>
    <mergeCell ref="D5906:D5908"/>
    <mergeCell ref="H5906:H5908"/>
    <mergeCell ref="G5906:G5908"/>
    <mergeCell ref="E5906:E5908"/>
    <mergeCell ref="Q5906:Q5908"/>
    <mergeCell ref="C5780:C5782"/>
    <mergeCell ref="D5780:D5782"/>
    <mergeCell ref="F5780:F5782"/>
    <mergeCell ref="G5780:G5782"/>
    <mergeCell ref="H5780:H5782"/>
    <mergeCell ref="I5780:I5782"/>
    <mergeCell ref="E5780:E5782"/>
    <mergeCell ref="C5783:C5785"/>
    <mergeCell ref="D5783:D5785"/>
    <mergeCell ref="F5783:F5785"/>
    <mergeCell ref="H5783:H5785"/>
    <mergeCell ref="I5783:I5785"/>
    <mergeCell ref="E5783:E5785"/>
    <mergeCell ref="Q5780:Q5782"/>
    <mergeCell ref="Q5783:Q5785"/>
    <mergeCell ref="G5783:G5785"/>
    <mergeCell ref="C5963:C5965"/>
    <mergeCell ref="D5963:D5965"/>
    <mergeCell ref="F5963:F5965"/>
    <mergeCell ref="I5963:I5965"/>
    <mergeCell ref="E5963:E5965"/>
    <mergeCell ref="G5963:G5965"/>
    <mergeCell ref="H5963:H5965"/>
    <mergeCell ref="Q5963:Q5965"/>
    <mergeCell ref="C5771:C5773"/>
    <mergeCell ref="C5822:C5824"/>
    <mergeCell ref="I5822:I5824"/>
    <mergeCell ref="H5822:H5824"/>
    <mergeCell ref="D5822:D5824"/>
    <mergeCell ref="F5822:F5824"/>
    <mergeCell ref="G5822:G5824"/>
    <mergeCell ref="E5822:E5824"/>
    <mergeCell ref="Q5822:Q5824"/>
    <mergeCell ref="C5966:C5968"/>
    <mergeCell ref="D5966:D5968"/>
    <mergeCell ref="F5966:F5968"/>
    <mergeCell ref="I5966:I5968"/>
    <mergeCell ref="E5966:E5968"/>
    <mergeCell ref="G5966:G5968"/>
    <mergeCell ref="H5966:H5968"/>
    <mergeCell ref="C5969:C5971"/>
    <mergeCell ref="D5969:D5971"/>
    <mergeCell ref="F5969:F5971"/>
    <mergeCell ref="I5969:I5971"/>
    <mergeCell ref="E5969:E5971"/>
    <mergeCell ref="G5969:G5971"/>
    <mergeCell ref="H5969:H5971"/>
    <mergeCell ref="C5972:C5974"/>
    <mergeCell ref="D5972:D5974"/>
    <mergeCell ref="F5972:F5974"/>
    <mergeCell ref="I5972:I5974"/>
    <mergeCell ref="E5972:E5974"/>
    <mergeCell ref="G5972:G5974"/>
    <mergeCell ref="H5972:H5974"/>
    <mergeCell ref="C5975:C5977"/>
    <mergeCell ref="D5975:D5977"/>
    <mergeCell ref="F5975:F5977"/>
    <mergeCell ref="I5975:I5977"/>
    <mergeCell ref="E5975:E5977"/>
    <mergeCell ref="G5975:G5977"/>
    <mergeCell ref="H5975:H5977"/>
    <mergeCell ref="Q5966:Q5968"/>
    <mergeCell ref="Q5969:Q5971"/>
    <mergeCell ref="Q5972:Q5974"/>
    <mergeCell ref="Q5975:Q5977"/>
    <mergeCell ref="C5690:C5692"/>
    <mergeCell ref="I5690:I5692"/>
    <mergeCell ref="E5690:E5692"/>
    <mergeCell ref="H5690:H5692"/>
    <mergeCell ref="G5690:G5692"/>
    <mergeCell ref="D5690:D5692"/>
    <mergeCell ref="F5690:F5692"/>
    <mergeCell ref="Q5690:Q5692"/>
    <mergeCell ref="F5786:F5788"/>
    <mergeCell ref="H5786:H5788"/>
    <mergeCell ref="I5786:I5788"/>
    <mergeCell ref="E5786:E5788"/>
    <mergeCell ref="G5786:G5788"/>
    <mergeCell ref="Q5786:Q5788"/>
    <mergeCell ref="C5978:C5980"/>
    <mergeCell ref="D5978:D5980"/>
    <mergeCell ref="F5978:F5980"/>
    <mergeCell ref="I5978:I5980"/>
    <mergeCell ref="E5978:E5980"/>
    <mergeCell ref="G5978:G5980"/>
    <mergeCell ref="H5978:H5980"/>
    <mergeCell ref="Q5978:Q5980"/>
    <mergeCell ref="C5825:C5827"/>
    <mergeCell ref="I5825:I5827"/>
    <mergeCell ref="H5825:H5827"/>
    <mergeCell ref="D5825:D5827"/>
    <mergeCell ref="F5825:F5827"/>
    <mergeCell ref="G5825:G5827"/>
    <mergeCell ref="E5825:E5827"/>
    <mergeCell ref="Q5825:Q5827"/>
    <mergeCell ref="C5693:C5695"/>
    <mergeCell ref="I5693:I5695"/>
    <mergeCell ref="E5693:E5695"/>
    <mergeCell ref="H5693:H5695"/>
    <mergeCell ref="G5693:G5695"/>
    <mergeCell ref="D5693:D5695"/>
    <mergeCell ref="F5693:F5695"/>
    <mergeCell ref="Q5693:Q5695"/>
    <mergeCell ref="C5981:C5983"/>
    <mergeCell ref="D5981:D5983"/>
    <mergeCell ref="F5981:F5983"/>
    <mergeCell ref="I5981:I5983"/>
    <mergeCell ref="E5981:E5983"/>
    <mergeCell ref="G5981:G5983"/>
    <mergeCell ref="H5981:H5983"/>
    <mergeCell ref="C5984:C5986"/>
    <mergeCell ref="F5984:F5986"/>
    <mergeCell ref="I5984:I5986"/>
    <mergeCell ref="E5984:E5986"/>
    <mergeCell ref="G5984:G5986"/>
    <mergeCell ref="C5987:C5989"/>
    <mergeCell ref="F5987:F5989"/>
    <mergeCell ref="I5987:I5989"/>
    <mergeCell ref="E5987:E5989"/>
    <mergeCell ref="D5984:D5986"/>
    <mergeCell ref="D5987:D5989"/>
    <mergeCell ref="G5987:G5989"/>
    <mergeCell ref="H5984:H5986"/>
    <mergeCell ref="Q5981:Q5983"/>
    <mergeCell ref="Q5984:Q5986"/>
    <mergeCell ref="Q5987:Q5989"/>
    <mergeCell ref="C5990:C5992"/>
    <mergeCell ref="F5990:F5992"/>
    <mergeCell ref="I5990:I5992"/>
    <mergeCell ref="E5990:E5992"/>
    <mergeCell ref="D5990:D5992"/>
    <mergeCell ref="G5990:G5992"/>
    <mergeCell ref="C5993:C5995"/>
    <mergeCell ref="F5993:F5995"/>
    <mergeCell ref="I5993:I5995"/>
    <mergeCell ref="E5993:E5995"/>
    <mergeCell ref="D5993:D5995"/>
    <mergeCell ref="G5993:G5995"/>
    <mergeCell ref="H5987:H5989"/>
    <mergeCell ref="H5990:H5992"/>
    <mergeCell ref="H5993:H5995"/>
    <mergeCell ref="Q5990:Q5992"/>
    <mergeCell ref="Q5993:Q5995"/>
    <mergeCell ref="C5996:C5998"/>
    <mergeCell ref="F5996:F5998"/>
    <mergeCell ref="I5996:I5998"/>
    <mergeCell ref="E5996:E5998"/>
    <mergeCell ref="D5996:D5998"/>
    <mergeCell ref="G5996:G5998"/>
    <mergeCell ref="H5996:H5998"/>
    <mergeCell ref="Q5996:Q5998"/>
    <mergeCell ref="C5786:C5788"/>
    <mergeCell ref="D5786:D5788"/>
    <mergeCell ref="F5909:F5911"/>
    <mergeCell ref="I5909:I5911"/>
    <mergeCell ref="C5909:C5911"/>
    <mergeCell ref="D5909:D5911"/>
    <mergeCell ref="H5909:H5911"/>
    <mergeCell ref="E5909:E5911"/>
    <mergeCell ref="G5909:G5911"/>
    <mergeCell ref="Q5909:Q5911"/>
    <mergeCell ref="C5999:C6001"/>
    <mergeCell ref="F5999:F6001"/>
    <mergeCell ref="I5999:I6001"/>
    <mergeCell ref="E5999:E6001"/>
    <mergeCell ref="D5999:D6001"/>
    <mergeCell ref="G5999:G6001"/>
    <mergeCell ref="H5999:H6001"/>
    <mergeCell ref="Q5999:Q6001"/>
    <mergeCell ref="H5879:H5881"/>
    <mergeCell ref="C5828:C5830"/>
    <mergeCell ref="I5828:I5830"/>
    <mergeCell ref="F5828:F5830"/>
    <mergeCell ref="Q5828:Q5830"/>
    <mergeCell ref="D5828:D5830"/>
    <mergeCell ref="E5828:E5830"/>
    <mergeCell ref="G5828:G5830"/>
    <mergeCell ref="H5828:H5830"/>
    <mergeCell ref="H5789:H5791"/>
    <mergeCell ref="I5789:I5791"/>
    <mergeCell ref="E5789:E5791"/>
    <mergeCell ref="G5789:G5791"/>
    <mergeCell ref="C5789:C5791"/>
    <mergeCell ref="D5789:D5791"/>
    <mergeCell ref="F5789:F5791"/>
    <mergeCell ref="Q5789:Q5791"/>
    <mergeCell ref="C5696:C5698"/>
    <mergeCell ref="I5696:I5698"/>
    <mergeCell ref="E5696:E5698"/>
    <mergeCell ref="H5696:H5698"/>
    <mergeCell ref="G5696:G5698"/>
    <mergeCell ref="D5696:D5698"/>
    <mergeCell ref="F5696:F5698"/>
    <mergeCell ref="Q5696:Q5698"/>
    <mergeCell ref="C5699:C5701"/>
    <mergeCell ref="I5699:I5701"/>
    <mergeCell ref="H5699:H5701"/>
    <mergeCell ref="G5699:G5701"/>
    <mergeCell ref="D5699:D5701"/>
    <mergeCell ref="E5699:E5701"/>
    <mergeCell ref="F5699:F5701"/>
    <mergeCell ref="Q5699:Q5701"/>
    <mergeCell ref="H5792:H5794"/>
    <mergeCell ref="I5792:I5794"/>
    <mergeCell ref="G5792:G5794"/>
    <mergeCell ref="C5792:C5794"/>
    <mergeCell ref="D5792:D5794"/>
    <mergeCell ref="E5792:E5794"/>
    <mergeCell ref="F5792:F5794"/>
    <mergeCell ref="Q5792:Q5794"/>
    <mergeCell ref="H5795:H5797"/>
    <mergeCell ref="I5795:I5797"/>
    <mergeCell ref="G5795:G5797"/>
    <mergeCell ref="C5795:C5797"/>
    <mergeCell ref="D5795:D5797"/>
    <mergeCell ref="E5795:E5797"/>
    <mergeCell ref="F5795:F5797"/>
    <mergeCell ref="Q5795:Q5797"/>
    <mergeCell ref="H5798:H5800"/>
    <mergeCell ref="I5798:I5800"/>
    <mergeCell ref="G5798:G5800"/>
    <mergeCell ref="C5798:C5800"/>
    <mergeCell ref="D5798:D5800"/>
    <mergeCell ref="F5798:F5800"/>
    <mergeCell ref="E5798:E5800"/>
    <mergeCell ref="Q5798:Q5800"/>
    <mergeCell ref="F5912:F5914"/>
    <mergeCell ref="I5912:I5914"/>
    <mergeCell ref="C5912:C5914"/>
    <mergeCell ref="D5912:D5914"/>
    <mergeCell ref="H5912:H5914"/>
    <mergeCell ref="G5912:G5914"/>
    <mergeCell ref="E5912:E5914"/>
    <mergeCell ref="Q5912:Q5914"/>
    <mergeCell ref="I5831:I5833"/>
    <mergeCell ref="F5831:F5833"/>
    <mergeCell ref="D5831:D5833"/>
    <mergeCell ref="G5831:G5833"/>
    <mergeCell ref="H5831:H5833"/>
    <mergeCell ref="C5831:C5833"/>
    <mergeCell ref="E5831:E5833"/>
    <mergeCell ref="I5834:I5836"/>
    <mergeCell ref="D5834:D5836"/>
    <mergeCell ref="G5834:G5836"/>
    <mergeCell ref="H5834:H5836"/>
    <mergeCell ref="C5834:C5836"/>
    <mergeCell ref="E5834:E5836"/>
    <mergeCell ref="Q5831:Q5833"/>
    <mergeCell ref="Q5834:Q5836"/>
    <mergeCell ref="F5834:F5836"/>
    <mergeCell ref="G5633:G5635"/>
    <mergeCell ref="H5687:H5689"/>
    <mergeCell ref="C5624:C5626"/>
    <mergeCell ref="H5624:H5626"/>
    <mergeCell ref="H5873:H5875"/>
    <mergeCell ref="B5738:B5803"/>
    <mergeCell ref="H5801:H5803"/>
    <mergeCell ref="I5801:I5803"/>
    <mergeCell ref="G5801:G5803"/>
    <mergeCell ref="C5801:C5803"/>
    <mergeCell ref="D5801:D5803"/>
    <mergeCell ref="E5801:E5803"/>
    <mergeCell ref="F5801:F5803"/>
    <mergeCell ref="Q5801:Q5803"/>
    <mergeCell ref="I5837:I5839"/>
    <mergeCell ref="D5837:D5839"/>
    <mergeCell ref="G5837:G5839"/>
    <mergeCell ref="H5837:H5839"/>
    <mergeCell ref="C5837:C5839"/>
    <mergeCell ref="F5837:F5839"/>
    <mergeCell ref="E5837:E5839"/>
    <mergeCell ref="Q5837:Q5839"/>
    <mergeCell ref="C5702:C5704"/>
    <mergeCell ref="I5702:I5704"/>
    <mergeCell ref="H5702:H5704"/>
    <mergeCell ref="G5702:G5704"/>
    <mergeCell ref="D5702:D5704"/>
    <mergeCell ref="F5702:F5704"/>
    <mergeCell ref="C5705:C5707"/>
    <mergeCell ref="I5705:I5707"/>
    <mergeCell ref="H5705:H5707"/>
    <mergeCell ref="G5705:G5707"/>
    <mergeCell ref="E5705:E5707"/>
    <mergeCell ref="F5705:F5707"/>
    <mergeCell ref="C5708:C5710"/>
    <mergeCell ref="I5708:I5710"/>
    <mergeCell ref="H5708:H5710"/>
    <mergeCell ref="G5708:G5710"/>
    <mergeCell ref="E5708:E5710"/>
    <mergeCell ref="F5708:F5710"/>
    <mergeCell ref="E5702:E5704"/>
    <mergeCell ref="Q5702:Q5704"/>
    <mergeCell ref="Q5705:Q5707"/>
    <mergeCell ref="Q5708:Q5710"/>
    <mergeCell ref="D5705:D5707"/>
    <mergeCell ref="D5708:D5710"/>
    <mergeCell ref="C5711:C5713"/>
    <mergeCell ref="I5711:I5713"/>
    <mergeCell ref="H5711:H5713"/>
    <mergeCell ref="G5711:G5713"/>
    <mergeCell ref="E5711:E5713"/>
    <mergeCell ref="F5711:F5713"/>
    <mergeCell ref="C5714:C5716"/>
    <mergeCell ref="I5714:I5716"/>
    <mergeCell ref="H5714:H5716"/>
    <mergeCell ref="G5714:G5716"/>
    <mergeCell ref="E5714:E5716"/>
    <mergeCell ref="F5714:F5716"/>
    <mergeCell ref="C5717:C5719"/>
    <mergeCell ref="I5717:I5719"/>
    <mergeCell ref="H5717:H5719"/>
    <mergeCell ref="G5717:G5719"/>
    <mergeCell ref="E5717:E5719"/>
    <mergeCell ref="F5717:F5719"/>
    <mergeCell ref="D5711:D5713"/>
    <mergeCell ref="D5714:D5716"/>
    <mergeCell ref="D5717:D5719"/>
    <mergeCell ref="Q5711:Q5713"/>
    <mergeCell ref="Q5714:Q5716"/>
    <mergeCell ref="Q5717:Q5719"/>
    <mergeCell ref="C6002:C6004"/>
    <mergeCell ref="F6002:F6004"/>
    <mergeCell ref="I6002:I6004"/>
    <mergeCell ref="E6002:E6004"/>
    <mergeCell ref="D6002:D6004"/>
    <mergeCell ref="G6002:G6004"/>
    <mergeCell ref="H6002:H6004"/>
    <mergeCell ref="Q6002:Q6004"/>
    <mergeCell ref="C5840:C5842"/>
    <mergeCell ref="D5840:D5842"/>
    <mergeCell ref="F5840:F5842"/>
    <mergeCell ref="G5840:G5842"/>
    <mergeCell ref="H5840:H5842"/>
    <mergeCell ref="I5840:I5842"/>
    <mergeCell ref="E5840:E5842"/>
    <mergeCell ref="Q5840:Q5842"/>
    <mergeCell ref="F5915:F5917"/>
    <mergeCell ref="I5915:I5917"/>
    <mergeCell ref="C5915:C5917"/>
    <mergeCell ref="D5915:D5917"/>
    <mergeCell ref="H5915:H5917"/>
    <mergeCell ref="G5915:G5917"/>
    <mergeCell ref="E5915:E5917"/>
    <mergeCell ref="Q5915:Q5917"/>
    <mergeCell ref="I5843:I5845"/>
    <mergeCell ref="D5843:D5845"/>
    <mergeCell ref="G5843:G5845"/>
    <mergeCell ref="H5843:H5845"/>
    <mergeCell ref="C5843:C5845"/>
    <mergeCell ref="F5843:F5845"/>
    <mergeCell ref="E5843:E5845"/>
    <mergeCell ref="Q5843:Q5845"/>
    <mergeCell ref="F5846:F5848"/>
    <mergeCell ref="H5846:H5848"/>
    <mergeCell ref="I5846:I5848"/>
    <mergeCell ref="G5846:G5848"/>
    <mergeCell ref="C5846:C5848"/>
    <mergeCell ref="Q5846:Q5848"/>
    <mergeCell ref="D5846:D5848"/>
    <mergeCell ref="E5846:E5848"/>
    <mergeCell ref="F5918:F5920"/>
    <mergeCell ref="I5918:I5920"/>
    <mergeCell ref="C5918:C5920"/>
    <mergeCell ref="D5918:D5920"/>
    <mergeCell ref="H5918:H5920"/>
    <mergeCell ref="G5918:G5920"/>
    <mergeCell ref="E5918:E5920"/>
    <mergeCell ref="Q5918:Q5920"/>
    <mergeCell ref="C5720:C5722"/>
    <mergeCell ref="I5720:I5722"/>
    <mergeCell ref="H5720:H5722"/>
    <mergeCell ref="G5720:G5722"/>
    <mergeCell ref="F5720:F5722"/>
    <mergeCell ref="D5720:D5722"/>
    <mergeCell ref="E5720:E5722"/>
    <mergeCell ref="Q5720:Q5722"/>
    <mergeCell ref="I5849:I5851"/>
    <mergeCell ref="D5849:D5851"/>
    <mergeCell ref="G5849:G5851"/>
    <mergeCell ref="H5849:H5851"/>
    <mergeCell ref="C5849:C5851"/>
    <mergeCell ref="F5849:F5851"/>
    <mergeCell ref="E5849:E5851"/>
    <mergeCell ref="Q5849:Q5851"/>
    <mergeCell ref="C5723:C5725"/>
    <mergeCell ref="I5723:I5725"/>
    <mergeCell ref="H5723:H5725"/>
    <mergeCell ref="G5723:G5725"/>
    <mergeCell ref="E5723:E5725"/>
    <mergeCell ref="F5723:F5725"/>
    <mergeCell ref="D5723:D5725"/>
    <mergeCell ref="C5726:C5728"/>
    <mergeCell ref="I5726:I5728"/>
    <mergeCell ref="H5726:H5728"/>
    <mergeCell ref="G5726:G5728"/>
    <mergeCell ref="E5726:E5728"/>
    <mergeCell ref="F5726:F5728"/>
    <mergeCell ref="D5726:D5728"/>
    <mergeCell ref="Q5723:Q5725"/>
    <mergeCell ref="Q5726:Q5728"/>
    <mergeCell ref="F5921:F5923"/>
    <mergeCell ref="I5921:I5923"/>
    <mergeCell ref="C5921:C5923"/>
    <mergeCell ref="D5921:D5923"/>
    <mergeCell ref="H5921:H5923"/>
    <mergeCell ref="G5921:G5923"/>
    <mergeCell ref="E5921:E5923"/>
    <mergeCell ref="F5924:F5926"/>
    <mergeCell ref="I5924:I5926"/>
    <mergeCell ref="C5924:C5926"/>
    <mergeCell ref="D5924:D5926"/>
    <mergeCell ref="H5924:H5926"/>
    <mergeCell ref="Q5921:Q5923"/>
    <mergeCell ref="Q5924:Q5926"/>
    <mergeCell ref="E5924:E5926"/>
    <mergeCell ref="G5924:G5926"/>
    <mergeCell ref="C6005:C6007"/>
    <mergeCell ref="I6005:I6007"/>
    <mergeCell ref="E6005:E6007"/>
    <mergeCell ref="D6005:D6007"/>
    <mergeCell ref="G6005:G6007"/>
    <mergeCell ref="H6005:H6007"/>
    <mergeCell ref="C6008:C6010"/>
    <mergeCell ref="I6008:I6010"/>
    <mergeCell ref="D6008:D6010"/>
    <mergeCell ref="F6005:F6007"/>
    <mergeCell ref="F6008:F6010"/>
    <mergeCell ref="Q6005:Q6007"/>
    <mergeCell ref="Q6008:Q6010"/>
    <mergeCell ref="E6008:E6010"/>
    <mergeCell ref="G6008:G6010"/>
    <mergeCell ref="H6008:H6010"/>
    <mergeCell ref="H5747:H5749"/>
    <mergeCell ref="C6011:C6013"/>
    <mergeCell ref="F6011:F6013"/>
    <mergeCell ref="I6011:I6013"/>
    <mergeCell ref="E6011:E6013"/>
    <mergeCell ref="D6011:D6013"/>
    <mergeCell ref="G6011:G6013"/>
    <mergeCell ref="H6011:H6013"/>
    <mergeCell ref="Q6011:Q6013"/>
    <mergeCell ref="C5729:C5731"/>
    <mergeCell ref="I5729:I5731"/>
    <mergeCell ref="H5729:H5731"/>
    <mergeCell ref="G5729:G5731"/>
    <mergeCell ref="E5729:E5731"/>
    <mergeCell ref="D5729:D5731"/>
    <mergeCell ref="C5732:C5734"/>
    <mergeCell ref="I5732:I5734"/>
    <mergeCell ref="H5732:H5734"/>
    <mergeCell ref="G5732:G5734"/>
    <mergeCell ref="E5732:E5734"/>
    <mergeCell ref="D5732:D5734"/>
    <mergeCell ref="F5729:F5731"/>
    <mergeCell ref="F5732:F5734"/>
    <mergeCell ref="Q5729:Q5731"/>
    <mergeCell ref="Q5732:Q5734"/>
    <mergeCell ref="A5624:A6019"/>
    <mergeCell ref="B5930:B6019"/>
    <mergeCell ref="C6014:C6016"/>
    <mergeCell ref="F6014:F6016"/>
    <mergeCell ref="I6014:I6016"/>
    <mergeCell ref="E6014:E6016"/>
    <mergeCell ref="D6014:D6016"/>
    <mergeCell ref="G6014:G6016"/>
    <mergeCell ref="H6014:H6016"/>
    <mergeCell ref="C6017:C6019"/>
    <mergeCell ref="F6017:F6019"/>
    <mergeCell ref="I6017:I6019"/>
    <mergeCell ref="D6017:D6019"/>
    <mergeCell ref="G6017:G6019"/>
    <mergeCell ref="H6017:H6019"/>
    <mergeCell ref="Q6014:Q6016"/>
    <mergeCell ref="Q6017:Q6019"/>
    <mergeCell ref="E6017:E6019"/>
    <mergeCell ref="B5861:B5929"/>
    <mergeCell ref="F5927:F5929"/>
    <mergeCell ref="I5927:I5929"/>
    <mergeCell ref="C5927:C5929"/>
    <mergeCell ref="D5927:D5929"/>
    <mergeCell ref="H5927:H5929"/>
    <mergeCell ref="G5927:G5929"/>
    <mergeCell ref="E5927:E5929"/>
    <mergeCell ref="Q5927:Q5929"/>
    <mergeCell ref="I5852:I5854"/>
    <mergeCell ref="D5852:D5854"/>
    <mergeCell ref="G5852:G5854"/>
    <mergeCell ref="H5852:H5854"/>
    <mergeCell ref="C5852:C5854"/>
    <mergeCell ref="F5852:F5854"/>
    <mergeCell ref="E5852:E5854"/>
    <mergeCell ref="Q5852:Q5854"/>
    <mergeCell ref="I5855:I5857"/>
    <mergeCell ref="D5855:D5857"/>
    <mergeCell ref="G5855:G5857"/>
    <mergeCell ref="H5855:H5857"/>
    <mergeCell ref="C5855:C5857"/>
    <mergeCell ref="F5855:F5857"/>
    <mergeCell ref="E5855:E5857"/>
    <mergeCell ref="Q5855:Q5857"/>
    <mergeCell ref="B5804:B5860"/>
    <mergeCell ref="I5858:I5860"/>
    <mergeCell ref="D5858:D5860"/>
    <mergeCell ref="G5858:G5860"/>
    <mergeCell ref="H5858:H5860"/>
    <mergeCell ref="C5858:C5860"/>
    <mergeCell ref="F5858:F5860"/>
    <mergeCell ref="E5858:E5860"/>
    <mergeCell ref="Q5858:Q5860"/>
    <mergeCell ref="B5529:B5550"/>
    <mergeCell ref="A5490:A5621"/>
    <mergeCell ref="B5592:B5621"/>
    <mergeCell ref="B5570:B5591"/>
    <mergeCell ref="B5551:B5569"/>
    <mergeCell ref="B5395:B5416"/>
    <mergeCell ref="A5356:A5487"/>
    <mergeCell ref="B5458:B5487"/>
    <mergeCell ref="B5436:B5457"/>
    <mergeCell ref="B5417:B5435"/>
    <mergeCell ref="C5144:C5146"/>
    <mergeCell ref="D5144:D5146"/>
    <mergeCell ref="E5144:E5146"/>
    <mergeCell ref="F5144:F5146"/>
    <mergeCell ref="G5144:G5146"/>
    <mergeCell ref="H5144:H5146"/>
    <mergeCell ref="I5144:I5146"/>
    <mergeCell ref="Q5144:Q5146"/>
    <mergeCell ref="Q5075:Q5077"/>
    <mergeCell ref="Q4958:Q4960"/>
    <mergeCell ref="D5264:D5266"/>
    <mergeCell ref="E5264:E5266"/>
    <mergeCell ref="F5264:F5266"/>
    <mergeCell ref="G5264:G5266"/>
    <mergeCell ref="H5264:H5266"/>
    <mergeCell ref="I5264:I5266"/>
    <mergeCell ref="Q5264:Q5266"/>
    <mergeCell ref="Q4961:Q4963"/>
    <mergeCell ref="Q4964:Q4966"/>
    <mergeCell ref="Q4967:Q4969"/>
    <mergeCell ref="D5078:D5080"/>
    <mergeCell ref="E5078:E5080"/>
    <mergeCell ref="F5078:F5080"/>
    <mergeCell ref="G5078:G5080"/>
    <mergeCell ref="H5078:H5080"/>
    <mergeCell ref="I5078:I5080"/>
    <mergeCell ref="Q5078:Q5080"/>
    <mergeCell ref="D5081:D5083"/>
    <mergeCell ref="E5081:E5083"/>
    <mergeCell ref="F5081:F5083"/>
    <mergeCell ref="G5081:G5083"/>
    <mergeCell ref="H5081:H5083"/>
    <mergeCell ref="I5081:I5083"/>
    <mergeCell ref="Q5081:Q5083"/>
    <mergeCell ref="C5078:C5080"/>
    <mergeCell ref="C5081:C5083"/>
    <mergeCell ref="D5075:D5077"/>
    <mergeCell ref="E5075:E5077"/>
    <mergeCell ref="F5075:F5077"/>
    <mergeCell ref="G5075:G5077"/>
    <mergeCell ref="H5075:H5077"/>
    <mergeCell ref="I5075:I5077"/>
    <mergeCell ref="C5075:C5077"/>
    <mergeCell ref="D4958:D4960"/>
    <mergeCell ref="E4958:E4960"/>
    <mergeCell ref="F4958:F4960"/>
    <mergeCell ref="G4958:G4960"/>
    <mergeCell ref="I4958:I4960"/>
    <mergeCell ref="C4961:C4963"/>
    <mergeCell ref="D4961:D4963"/>
    <mergeCell ref="E4961:E4963"/>
    <mergeCell ref="G4961:G4963"/>
    <mergeCell ref="I4961:I4963"/>
    <mergeCell ref="F4961:F4963"/>
    <mergeCell ref="H4961:H4963"/>
    <mergeCell ref="C4964:C4966"/>
    <mergeCell ref="D4964:D4966"/>
    <mergeCell ref="E4964:E4966"/>
    <mergeCell ref="I4964:I4966"/>
    <mergeCell ref="F4964:F4966"/>
    <mergeCell ref="H4964:H4966"/>
    <mergeCell ref="C4967:C4969"/>
    <mergeCell ref="D4967:D4969"/>
    <mergeCell ref="E4967:E4969"/>
    <mergeCell ref="I4967:I4969"/>
    <mergeCell ref="F4967:F4969"/>
    <mergeCell ref="G4964:G4966"/>
    <mergeCell ref="H4967:H4969"/>
    <mergeCell ref="C4970:C4972"/>
    <mergeCell ref="D4970:D4972"/>
    <mergeCell ref="E4970:E4972"/>
    <mergeCell ref="F4970:F4972"/>
    <mergeCell ref="G4970:G4972"/>
    <mergeCell ref="H4970:H4972"/>
    <mergeCell ref="I4970:I4972"/>
    <mergeCell ref="C4973:C4975"/>
    <mergeCell ref="D4973:D4975"/>
    <mergeCell ref="E4973:E4975"/>
    <mergeCell ref="F4973:F4975"/>
    <mergeCell ref="G4973:G4975"/>
    <mergeCell ref="H4973:H4975"/>
    <mergeCell ref="I4973:I4975"/>
    <mergeCell ref="C4976:C4978"/>
    <mergeCell ref="E4976:E4978"/>
    <mergeCell ref="I4976:I4978"/>
    <mergeCell ref="F4976:F4978"/>
    <mergeCell ref="G4976:G4978"/>
    <mergeCell ref="H4976:H4978"/>
    <mergeCell ref="D4976:D4978"/>
    <mergeCell ref="C4979:C4981"/>
    <mergeCell ref="E4979:E4981"/>
    <mergeCell ref="F4979:F4981"/>
    <mergeCell ref="I4979:I4981"/>
    <mergeCell ref="D4979:D4981"/>
    <mergeCell ref="C5267:C5269"/>
    <mergeCell ref="D5267:D5269"/>
    <mergeCell ref="F5267:F5269"/>
    <mergeCell ref="I5267:I5269"/>
    <mergeCell ref="G5267:G5269"/>
    <mergeCell ref="H5267:H5269"/>
    <mergeCell ref="E5267:E5269"/>
    <mergeCell ref="Q5267:Q5269"/>
    <mergeCell ref="I4982:I4984"/>
    <mergeCell ref="C4982:C4984"/>
    <mergeCell ref="D4982:D4984"/>
    <mergeCell ref="E4982:E4984"/>
    <mergeCell ref="F4982:F4984"/>
    <mergeCell ref="I4985:I4987"/>
    <mergeCell ref="C4985:C4987"/>
    <mergeCell ref="D4985:D4987"/>
    <mergeCell ref="E4985:E4987"/>
    <mergeCell ref="F4985:F4987"/>
    <mergeCell ref="G4979:G4981"/>
    <mergeCell ref="H4979:H4981"/>
    <mergeCell ref="H4982:H4984"/>
    <mergeCell ref="H4985:H4987"/>
    <mergeCell ref="G4982:G4984"/>
    <mergeCell ref="C4988:C4990"/>
    <mergeCell ref="D4988:D4990"/>
    <mergeCell ref="E4988:E4990"/>
    <mergeCell ref="F4988:F4990"/>
    <mergeCell ref="G4988:G4990"/>
    <mergeCell ref="H4988:H4990"/>
    <mergeCell ref="I4988:I4990"/>
    <mergeCell ref="C4991:C4993"/>
    <mergeCell ref="E4991:E4993"/>
    <mergeCell ref="F4991:F4993"/>
    <mergeCell ref="H4991:H4993"/>
    <mergeCell ref="I4991:I4993"/>
    <mergeCell ref="D4991:D4993"/>
    <mergeCell ref="G4991:G4993"/>
    <mergeCell ref="C4994:C4996"/>
    <mergeCell ref="E4994:E4996"/>
    <mergeCell ref="F4994:F4996"/>
    <mergeCell ref="H4994:H4996"/>
    <mergeCell ref="I4994:I4996"/>
    <mergeCell ref="D4994:D4996"/>
    <mergeCell ref="D5198:D5200"/>
    <mergeCell ref="F5198:F5200"/>
    <mergeCell ref="H5198:H5200"/>
    <mergeCell ref="I5198:I5200"/>
    <mergeCell ref="G5198:G5200"/>
    <mergeCell ref="C5198:C5200"/>
    <mergeCell ref="E5198:E5200"/>
    <mergeCell ref="Q5198:Q5200"/>
    <mergeCell ref="D5201:D5203"/>
    <mergeCell ref="F5201:F5203"/>
    <mergeCell ref="H5201:H5203"/>
    <mergeCell ref="I5201:I5203"/>
    <mergeCell ref="G5201:G5203"/>
    <mergeCell ref="C5201:C5203"/>
    <mergeCell ref="E5201:E5203"/>
    <mergeCell ref="Q5201:Q5203"/>
    <mergeCell ref="D5150:D5152"/>
    <mergeCell ref="G5150:G5152"/>
    <mergeCell ref="H5150:H5152"/>
    <mergeCell ref="I5150:I5152"/>
    <mergeCell ref="C5150:C5152"/>
    <mergeCell ref="Q5150:Q5152"/>
    <mergeCell ref="F5150:F5152"/>
    <mergeCell ref="C5270:C5272"/>
    <mergeCell ref="D5270:D5272"/>
    <mergeCell ref="E5270:E5272"/>
    <mergeCell ref="F5270:F5272"/>
    <mergeCell ref="I5270:I5272"/>
    <mergeCell ref="G5270:G5272"/>
    <mergeCell ref="H5270:H5272"/>
    <mergeCell ref="C5273:C5275"/>
    <mergeCell ref="D5273:D5275"/>
    <mergeCell ref="E5273:E5275"/>
    <mergeCell ref="F5273:F5275"/>
    <mergeCell ref="I5273:I5275"/>
    <mergeCell ref="G5273:G5275"/>
    <mergeCell ref="H5273:H5275"/>
    <mergeCell ref="Q5270:Q5272"/>
    <mergeCell ref="Q5273:Q5275"/>
    <mergeCell ref="C4997:C4999"/>
    <mergeCell ref="E4997:E4999"/>
    <mergeCell ref="F4997:F4999"/>
    <mergeCell ref="H4997:H4999"/>
    <mergeCell ref="I4997:I4999"/>
    <mergeCell ref="D4997:D4999"/>
    <mergeCell ref="G4997:G4999"/>
    <mergeCell ref="C5000:C5002"/>
    <mergeCell ref="D5000:D5002"/>
    <mergeCell ref="E5000:E5002"/>
    <mergeCell ref="F5000:F5002"/>
    <mergeCell ref="G5000:G5002"/>
    <mergeCell ref="I5000:I5002"/>
    <mergeCell ref="H5000:H5002"/>
    <mergeCell ref="D5204:D5206"/>
    <mergeCell ref="F5204:F5206"/>
    <mergeCell ref="H5204:H5206"/>
    <mergeCell ref="I5204:I5206"/>
    <mergeCell ref="G5204:G5206"/>
    <mergeCell ref="E5204:E5206"/>
    <mergeCell ref="Q5204:Q5206"/>
    <mergeCell ref="D5276:D5278"/>
    <mergeCell ref="E5276:E5278"/>
    <mergeCell ref="F5276:F5278"/>
    <mergeCell ref="G5276:G5278"/>
    <mergeCell ref="H5276:H5278"/>
    <mergeCell ref="I5276:I5278"/>
    <mergeCell ref="Q5276:Q5278"/>
    <mergeCell ref="D5153:D5155"/>
    <mergeCell ref="E5153:E5155"/>
    <mergeCell ref="F5153:F5155"/>
    <mergeCell ref="G5153:G5155"/>
    <mergeCell ref="H5153:H5155"/>
    <mergeCell ref="I5153:I5155"/>
    <mergeCell ref="C5153:C5155"/>
    <mergeCell ref="Q5153:Q5155"/>
    <mergeCell ref="C5003:C5005"/>
    <mergeCell ref="D5003:D5005"/>
    <mergeCell ref="E5003:E5005"/>
    <mergeCell ref="F5003:F5005"/>
    <mergeCell ref="G5003:G5005"/>
    <mergeCell ref="I5003:I5005"/>
    <mergeCell ref="H5003:H5005"/>
    <mergeCell ref="E5150:E5152"/>
    <mergeCell ref="D5084:D5086"/>
    <mergeCell ref="E5084:E5086"/>
    <mergeCell ref="F5084:F5086"/>
    <mergeCell ref="G5084:G5086"/>
    <mergeCell ref="I5084:I5086"/>
    <mergeCell ref="C5084:C5086"/>
    <mergeCell ref="Q5084:Q5086"/>
    <mergeCell ref="C5276:C5278"/>
    <mergeCell ref="D5087:D5089"/>
    <mergeCell ref="E5087:E5089"/>
    <mergeCell ref="F5087:F5089"/>
    <mergeCell ref="G5087:G5089"/>
    <mergeCell ref="H5087:H5089"/>
    <mergeCell ref="I5087:I5089"/>
    <mergeCell ref="C5087:C5089"/>
    <mergeCell ref="Q5087:Q5089"/>
    <mergeCell ref="C5006:C5008"/>
    <mergeCell ref="D5006:D5008"/>
    <mergeCell ref="E5006:E5008"/>
    <mergeCell ref="F5006:F5008"/>
    <mergeCell ref="I5006:I5008"/>
    <mergeCell ref="G5006:G5008"/>
    <mergeCell ref="H5006:H5008"/>
    <mergeCell ref="D5090:D5092"/>
    <mergeCell ref="E5090:E5092"/>
    <mergeCell ref="F5090:F5092"/>
    <mergeCell ref="G5090:G5092"/>
    <mergeCell ref="H5090:H5092"/>
    <mergeCell ref="I5090:I5092"/>
    <mergeCell ref="C5090:C5092"/>
    <mergeCell ref="E5093:E5095"/>
    <mergeCell ref="F5093:F5095"/>
    <mergeCell ref="G5093:G5095"/>
    <mergeCell ref="H5093:H5095"/>
    <mergeCell ref="I5093:I5095"/>
    <mergeCell ref="C5093:C5095"/>
    <mergeCell ref="Q5090:Q5092"/>
    <mergeCell ref="D5093:D5095"/>
    <mergeCell ref="Q5093:Q5095"/>
    <mergeCell ref="C5009:C5011"/>
    <mergeCell ref="E5009:E5011"/>
    <mergeCell ref="F5009:F5011"/>
    <mergeCell ref="H5009:H5011"/>
    <mergeCell ref="I5009:I5011"/>
    <mergeCell ref="D5009:D5011"/>
    <mergeCell ref="G5009:G5011"/>
    <mergeCell ref="C5264:C5266"/>
    <mergeCell ref="C5207:C5209"/>
    <mergeCell ref="H5207:H5209"/>
    <mergeCell ref="I5207:I5209"/>
    <mergeCell ref="G5207:G5209"/>
    <mergeCell ref="E5207:E5209"/>
    <mergeCell ref="D5207:D5209"/>
    <mergeCell ref="F5207:F5209"/>
    <mergeCell ref="Q5207:Q5209"/>
    <mergeCell ref="C5204:C5206"/>
    <mergeCell ref="C5210:C5212"/>
    <mergeCell ref="I5210:I5212"/>
    <mergeCell ref="G5210:G5212"/>
    <mergeCell ref="E5210:E5212"/>
    <mergeCell ref="D5210:D5212"/>
    <mergeCell ref="F5210:F5212"/>
    <mergeCell ref="Q5210:Q5212"/>
    <mergeCell ref="C5012:C5014"/>
    <mergeCell ref="D5012:D5014"/>
    <mergeCell ref="E5012:E5014"/>
    <mergeCell ref="F5012:F5014"/>
    <mergeCell ref="G5012:G5014"/>
    <mergeCell ref="H5012:H5014"/>
    <mergeCell ref="I5012:I5014"/>
    <mergeCell ref="E5096:E5098"/>
    <mergeCell ref="F5096:F5098"/>
    <mergeCell ref="G5096:G5098"/>
    <mergeCell ref="I5096:I5098"/>
    <mergeCell ref="C5096:C5098"/>
    <mergeCell ref="D5096:D5098"/>
    <mergeCell ref="H5096:H5098"/>
    <mergeCell ref="Q5096:Q5098"/>
    <mergeCell ref="C5279:C5281"/>
    <mergeCell ref="D5279:D5281"/>
    <mergeCell ref="E5279:E5281"/>
    <mergeCell ref="F5279:F5281"/>
    <mergeCell ref="G5279:G5281"/>
    <mergeCell ref="H5279:H5281"/>
    <mergeCell ref="I5279:I5281"/>
    <mergeCell ref="C5282:C5284"/>
    <mergeCell ref="D5282:D5284"/>
    <mergeCell ref="E5282:E5284"/>
    <mergeCell ref="F5282:F5284"/>
    <mergeCell ref="G5282:G5284"/>
    <mergeCell ref="I5282:I5284"/>
    <mergeCell ref="Q5279:Q5281"/>
    <mergeCell ref="Q5282:Q5284"/>
    <mergeCell ref="C5147:C5149"/>
    <mergeCell ref="D5147:D5149"/>
    <mergeCell ref="E5147:E5149"/>
    <mergeCell ref="F5147:F5149"/>
    <mergeCell ref="G5147:G5149"/>
    <mergeCell ref="H5147:H5149"/>
    <mergeCell ref="I5147:I5149"/>
    <mergeCell ref="D5213:D5215"/>
    <mergeCell ref="F5213:F5215"/>
    <mergeCell ref="H5213:H5215"/>
    <mergeCell ref="I5213:I5215"/>
    <mergeCell ref="G5213:G5215"/>
    <mergeCell ref="C5213:C5215"/>
    <mergeCell ref="E5213:E5215"/>
    <mergeCell ref="Q5213:Q5215"/>
    <mergeCell ref="C5285:C5287"/>
    <mergeCell ref="D5285:D5287"/>
    <mergeCell ref="E5285:E5287"/>
    <mergeCell ref="F5285:F5287"/>
    <mergeCell ref="G5285:G5287"/>
    <mergeCell ref="H5285:H5287"/>
    <mergeCell ref="I5285:I5287"/>
    <mergeCell ref="Q5285:Q5287"/>
    <mergeCell ref="G4985:G4987"/>
    <mergeCell ref="H5282:H5284"/>
    <mergeCell ref="Q4973:Q4975"/>
    <mergeCell ref="Q4970:Q4972"/>
    <mergeCell ref="Q4976:Q4978"/>
    <mergeCell ref="Q4979:Q4981"/>
    <mergeCell ref="Q4982:Q4984"/>
    <mergeCell ref="Q4985:Q4987"/>
    <mergeCell ref="Q4988:Q4990"/>
    <mergeCell ref="Q4991:Q4993"/>
    <mergeCell ref="Q4994:Q4996"/>
    <mergeCell ref="Q4997:Q4999"/>
    <mergeCell ref="Q5000:Q5002"/>
    <mergeCell ref="Q5003:Q5005"/>
    <mergeCell ref="Q5006:Q5008"/>
    <mergeCell ref="Q5009:Q5011"/>
    <mergeCell ref="Q5012:Q5014"/>
    <mergeCell ref="C5288:C5290"/>
    <mergeCell ref="D5288:D5290"/>
    <mergeCell ref="F5288:F5290"/>
    <mergeCell ref="I5288:I5290"/>
    <mergeCell ref="G5288:G5290"/>
    <mergeCell ref="H5288:H5290"/>
    <mergeCell ref="E5288:E5290"/>
    <mergeCell ref="Q5288:Q5290"/>
    <mergeCell ref="G4994:G4996"/>
    <mergeCell ref="D5216:D5218"/>
    <mergeCell ref="E5216:E5218"/>
    <mergeCell ref="F5216:F5218"/>
    <mergeCell ref="I5216:I5218"/>
    <mergeCell ref="C5216:C5218"/>
    <mergeCell ref="Q5216:Q5218"/>
    <mergeCell ref="C5291:C5293"/>
    <mergeCell ref="D5291:D5293"/>
    <mergeCell ref="F5291:F5293"/>
    <mergeCell ref="I5291:I5293"/>
    <mergeCell ref="G5291:G5293"/>
    <mergeCell ref="H5291:H5293"/>
    <mergeCell ref="E5291:E5293"/>
    <mergeCell ref="Q5291:Q5293"/>
    <mergeCell ref="D5219:D5221"/>
    <mergeCell ref="E5219:E5221"/>
    <mergeCell ref="F5219:F5221"/>
    <mergeCell ref="I5219:I5221"/>
    <mergeCell ref="G5219:G5221"/>
    <mergeCell ref="C5219:C5221"/>
    <mergeCell ref="D5222:D5224"/>
    <mergeCell ref="F5222:F5224"/>
    <mergeCell ref="H5222:H5224"/>
    <mergeCell ref="I5222:I5224"/>
    <mergeCell ref="C5222:C5224"/>
    <mergeCell ref="E5222:E5224"/>
    <mergeCell ref="G5222:G5224"/>
    <mergeCell ref="Q5219:Q5221"/>
    <mergeCell ref="Q5222:Q5224"/>
    <mergeCell ref="C5015:C5017"/>
    <mergeCell ref="F5015:F5017"/>
    <mergeCell ref="I5015:I5017"/>
    <mergeCell ref="D5015:D5017"/>
    <mergeCell ref="H5015:H5017"/>
    <mergeCell ref="G5015:G5017"/>
    <mergeCell ref="E5015:E5017"/>
    <mergeCell ref="Q5015:Q5017"/>
    <mergeCell ref="D5225:D5227"/>
    <mergeCell ref="F5225:F5227"/>
    <mergeCell ref="H5225:H5227"/>
    <mergeCell ref="I5225:I5227"/>
    <mergeCell ref="C5225:C5227"/>
    <mergeCell ref="G5225:G5227"/>
    <mergeCell ref="E5225:E5227"/>
    <mergeCell ref="Q5225:Q5227"/>
    <mergeCell ref="D5228:D5230"/>
    <mergeCell ref="F5228:F5230"/>
    <mergeCell ref="H5228:H5230"/>
    <mergeCell ref="I5228:I5230"/>
    <mergeCell ref="C5228:C5230"/>
    <mergeCell ref="G5228:G5230"/>
    <mergeCell ref="E5228:E5230"/>
    <mergeCell ref="D5231:D5233"/>
    <mergeCell ref="F5231:F5233"/>
    <mergeCell ref="C5231:C5233"/>
    <mergeCell ref="E5231:E5233"/>
    <mergeCell ref="D5234:D5236"/>
    <mergeCell ref="F5234:F5236"/>
    <mergeCell ref="C5234:C5236"/>
    <mergeCell ref="E5234:E5236"/>
    <mergeCell ref="D5237:D5239"/>
    <mergeCell ref="F5237:F5239"/>
    <mergeCell ref="H5237:H5239"/>
    <mergeCell ref="I5237:I5239"/>
    <mergeCell ref="C5237:C5239"/>
    <mergeCell ref="G5237:G5239"/>
    <mergeCell ref="E5237:E5239"/>
    <mergeCell ref="Q5228:Q5230"/>
    <mergeCell ref="Q5231:Q5233"/>
    <mergeCell ref="Q5234:Q5236"/>
    <mergeCell ref="Q5237:Q5239"/>
    <mergeCell ref="H5231:H5233"/>
    <mergeCell ref="I5231:I5233"/>
    <mergeCell ref="G5231:G5233"/>
    <mergeCell ref="I5234:I5236"/>
    <mergeCell ref="G5234:G5236"/>
    <mergeCell ref="G5216:G5218"/>
    <mergeCell ref="D5099:D5101"/>
    <mergeCell ref="E5099:E5101"/>
    <mergeCell ref="F5099:F5101"/>
    <mergeCell ref="G5099:G5101"/>
    <mergeCell ref="H5099:H5101"/>
    <mergeCell ref="I5099:I5101"/>
    <mergeCell ref="C5099:C5101"/>
    <mergeCell ref="Q5099:Q5101"/>
    <mergeCell ref="C5156:C5158"/>
    <mergeCell ref="D5156:D5158"/>
    <mergeCell ref="F5156:F5158"/>
    <mergeCell ref="G5156:G5158"/>
    <mergeCell ref="H5156:H5158"/>
    <mergeCell ref="I5156:I5158"/>
    <mergeCell ref="E5156:E5158"/>
    <mergeCell ref="Q5156:Q5158"/>
    <mergeCell ref="E5102:E5104"/>
    <mergeCell ref="F5102:F5104"/>
    <mergeCell ref="G5102:G5104"/>
    <mergeCell ref="H5102:H5104"/>
    <mergeCell ref="I5102:I5104"/>
    <mergeCell ref="C5102:C5104"/>
    <mergeCell ref="D5102:D5104"/>
    <mergeCell ref="F5105:F5107"/>
    <mergeCell ref="G5105:G5107"/>
    <mergeCell ref="H5105:H5107"/>
    <mergeCell ref="I5105:I5107"/>
    <mergeCell ref="C5105:C5107"/>
    <mergeCell ref="D5105:D5107"/>
    <mergeCell ref="Q5102:Q5104"/>
    <mergeCell ref="E5105:E5107"/>
    <mergeCell ref="Q5105:Q5107"/>
    <mergeCell ref="Q5147:Q5149"/>
    <mergeCell ref="C5294:C5296"/>
    <mergeCell ref="D5294:D5296"/>
    <mergeCell ref="F5294:F5296"/>
    <mergeCell ref="I5294:I5296"/>
    <mergeCell ref="G5294:G5296"/>
    <mergeCell ref="H5294:H5296"/>
    <mergeCell ref="E5294:E5296"/>
    <mergeCell ref="Q5294:Q5296"/>
    <mergeCell ref="D5108:D5110"/>
    <mergeCell ref="E5108:E5110"/>
    <mergeCell ref="F5108:F5110"/>
    <mergeCell ref="G5108:G5110"/>
    <mergeCell ref="H5108:H5110"/>
    <mergeCell ref="I5108:I5110"/>
    <mergeCell ref="Q5108:Q5110"/>
    <mergeCell ref="H5234:H5236"/>
    <mergeCell ref="H5219:H5221"/>
    <mergeCell ref="C5018:C5020"/>
    <mergeCell ref="I5018:I5020"/>
    <mergeCell ref="F5018:F5020"/>
    <mergeCell ref="H5018:H5020"/>
    <mergeCell ref="G5018:G5020"/>
    <mergeCell ref="D5018:D5020"/>
    <mergeCell ref="E5018:E5020"/>
    <mergeCell ref="Q5018:Q5020"/>
    <mergeCell ref="F5240:F5242"/>
    <mergeCell ref="I5240:I5242"/>
    <mergeCell ref="C5240:C5242"/>
    <mergeCell ref="D5240:D5242"/>
    <mergeCell ref="H5240:H5242"/>
    <mergeCell ref="G5240:G5242"/>
    <mergeCell ref="E5240:E5242"/>
    <mergeCell ref="Q5240:Q5242"/>
    <mergeCell ref="C5111:C5113"/>
    <mergeCell ref="D5111:D5113"/>
    <mergeCell ref="E5111:E5113"/>
    <mergeCell ref="F5111:F5113"/>
    <mergeCell ref="G5111:G5113"/>
    <mergeCell ref="H5111:H5113"/>
    <mergeCell ref="I5111:I5113"/>
    <mergeCell ref="Q5111:Q5113"/>
    <mergeCell ref="C5114:C5116"/>
    <mergeCell ref="D5114:D5116"/>
    <mergeCell ref="E5114:E5116"/>
    <mergeCell ref="F5114:F5116"/>
    <mergeCell ref="G5114:G5116"/>
    <mergeCell ref="H5114:H5116"/>
    <mergeCell ref="I5114:I5116"/>
    <mergeCell ref="Q5114:Q5116"/>
    <mergeCell ref="C5021:C5023"/>
    <mergeCell ref="I5021:I5023"/>
    <mergeCell ref="E5021:E5023"/>
    <mergeCell ref="F5021:F5023"/>
    <mergeCell ref="G5021:G5023"/>
    <mergeCell ref="D5021:D5023"/>
    <mergeCell ref="Q5021:Q5023"/>
    <mergeCell ref="C5159:C5161"/>
    <mergeCell ref="I5159:I5161"/>
    <mergeCell ref="H5159:H5161"/>
    <mergeCell ref="D5159:D5161"/>
    <mergeCell ref="F5159:F5161"/>
    <mergeCell ref="G5159:G5161"/>
    <mergeCell ref="E5159:E5161"/>
    <mergeCell ref="Q5159:Q5161"/>
    <mergeCell ref="F5243:F5245"/>
    <mergeCell ref="I5243:I5245"/>
    <mergeCell ref="C5243:C5245"/>
    <mergeCell ref="D5243:D5245"/>
    <mergeCell ref="H5243:H5245"/>
    <mergeCell ref="G5243:G5245"/>
    <mergeCell ref="E5243:E5245"/>
    <mergeCell ref="Q5243:Q5245"/>
    <mergeCell ref="C5117:C5119"/>
    <mergeCell ref="D5117:D5119"/>
    <mergeCell ref="F5117:F5119"/>
    <mergeCell ref="G5117:G5119"/>
    <mergeCell ref="H5117:H5119"/>
    <mergeCell ref="I5117:I5119"/>
    <mergeCell ref="E5117:E5119"/>
    <mergeCell ref="C5120:C5122"/>
    <mergeCell ref="D5120:D5122"/>
    <mergeCell ref="F5120:F5122"/>
    <mergeCell ref="H5120:H5122"/>
    <mergeCell ref="I5120:I5122"/>
    <mergeCell ref="E5120:E5122"/>
    <mergeCell ref="Q5117:Q5119"/>
    <mergeCell ref="Q5120:Q5122"/>
    <mergeCell ref="G5120:G5122"/>
    <mergeCell ref="C5297:C5299"/>
    <mergeCell ref="D5297:D5299"/>
    <mergeCell ref="F5297:F5299"/>
    <mergeCell ref="I5297:I5299"/>
    <mergeCell ref="E5297:E5299"/>
    <mergeCell ref="G5297:G5299"/>
    <mergeCell ref="H5297:H5299"/>
    <mergeCell ref="Q5297:Q5299"/>
    <mergeCell ref="C5108:C5110"/>
    <mergeCell ref="C5162:C5164"/>
    <mergeCell ref="I5162:I5164"/>
    <mergeCell ref="H5162:H5164"/>
    <mergeCell ref="D5162:D5164"/>
    <mergeCell ref="F5162:F5164"/>
    <mergeCell ref="G5162:G5164"/>
    <mergeCell ref="E5162:E5164"/>
    <mergeCell ref="Q5162:Q5164"/>
    <mergeCell ref="C5300:C5302"/>
    <mergeCell ref="D5300:D5302"/>
    <mergeCell ref="F5300:F5302"/>
    <mergeCell ref="I5300:I5302"/>
    <mergeCell ref="E5300:E5302"/>
    <mergeCell ref="G5300:G5302"/>
    <mergeCell ref="H5300:H5302"/>
    <mergeCell ref="C5303:C5305"/>
    <mergeCell ref="D5303:D5305"/>
    <mergeCell ref="F5303:F5305"/>
    <mergeCell ref="I5303:I5305"/>
    <mergeCell ref="E5303:E5305"/>
    <mergeCell ref="G5303:G5305"/>
    <mergeCell ref="H5303:H5305"/>
    <mergeCell ref="C5306:C5308"/>
    <mergeCell ref="D5306:D5308"/>
    <mergeCell ref="F5306:F5308"/>
    <mergeCell ref="I5306:I5308"/>
    <mergeCell ref="E5306:E5308"/>
    <mergeCell ref="G5306:G5308"/>
    <mergeCell ref="H5306:H5308"/>
    <mergeCell ref="C5309:C5311"/>
    <mergeCell ref="D5309:D5311"/>
    <mergeCell ref="F5309:F5311"/>
    <mergeCell ref="I5309:I5311"/>
    <mergeCell ref="E5309:E5311"/>
    <mergeCell ref="G5309:G5311"/>
    <mergeCell ref="H5309:H5311"/>
    <mergeCell ref="Q5300:Q5302"/>
    <mergeCell ref="Q5303:Q5305"/>
    <mergeCell ref="Q5306:Q5308"/>
    <mergeCell ref="Q5309:Q5311"/>
    <mergeCell ref="C5024:C5026"/>
    <mergeCell ref="I5024:I5026"/>
    <mergeCell ref="E5024:E5026"/>
    <mergeCell ref="H5024:H5026"/>
    <mergeCell ref="G5024:G5026"/>
    <mergeCell ref="D5024:D5026"/>
    <mergeCell ref="F5024:F5026"/>
    <mergeCell ref="Q5024:Q5026"/>
    <mergeCell ref="F5123:F5125"/>
    <mergeCell ref="H5123:H5125"/>
    <mergeCell ref="I5123:I5125"/>
    <mergeCell ref="E5123:E5125"/>
    <mergeCell ref="G5123:G5125"/>
    <mergeCell ref="Q5123:Q5125"/>
    <mergeCell ref="C5312:C5314"/>
    <mergeCell ref="D5312:D5314"/>
    <mergeCell ref="F5312:F5314"/>
    <mergeCell ref="I5312:I5314"/>
    <mergeCell ref="E5312:E5314"/>
    <mergeCell ref="G5312:G5314"/>
    <mergeCell ref="H5312:H5314"/>
    <mergeCell ref="Q5312:Q5314"/>
    <mergeCell ref="C5165:C5167"/>
    <mergeCell ref="I5165:I5167"/>
    <mergeCell ref="H5165:H5167"/>
    <mergeCell ref="D5165:D5167"/>
    <mergeCell ref="F5165:F5167"/>
    <mergeCell ref="G5165:G5167"/>
    <mergeCell ref="E5165:E5167"/>
    <mergeCell ref="Q5165:Q5167"/>
    <mergeCell ref="C5027:C5029"/>
    <mergeCell ref="I5027:I5029"/>
    <mergeCell ref="E5027:E5029"/>
    <mergeCell ref="H5027:H5029"/>
    <mergeCell ref="G5027:G5029"/>
    <mergeCell ref="D5027:D5029"/>
    <mergeCell ref="F5027:F5029"/>
    <mergeCell ref="Q5027:Q5029"/>
    <mergeCell ref="C5315:C5317"/>
    <mergeCell ref="D5315:D5317"/>
    <mergeCell ref="F5315:F5317"/>
    <mergeCell ref="I5315:I5317"/>
    <mergeCell ref="E5315:E5317"/>
    <mergeCell ref="G5315:G5317"/>
    <mergeCell ref="H5315:H5317"/>
    <mergeCell ref="C5318:C5320"/>
    <mergeCell ref="F5318:F5320"/>
    <mergeCell ref="I5318:I5320"/>
    <mergeCell ref="E5318:E5320"/>
    <mergeCell ref="G5318:G5320"/>
    <mergeCell ref="C5321:C5323"/>
    <mergeCell ref="F5321:F5323"/>
    <mergeCell ref="I5321:I5323"/>
    <mergeCell ref="E5321:E5323"/>
    <mergeCell ref="D5318:D5320"/>
    <mergeCell ref="D5321:D5323"/>
    <mergeCell ref="G5321:G5323"/>
    <mergeCell ref="H5318:H5320"/>
    <mergeCell ref="Q5315:Q5317"/>
    <mergeCell ref="Q5318:Q5320"/>
    <mergeCell ref="Q5321:Q5323"/>
    <mergeCell ref="C5324:C5326"/>
    <mergeCell ref="F5324:F5326"/>
    <mergeCell ref="I5324:I5326"/>
    <mergeCell ref="E5324:E5326"/>
    <mergeCell ref="D5324:D5326"/>
    <mergeCell ref="G5324:G5326"/>
    <mergeCell ref="C5327:C5329"/>
    <mergeCell ref="F5327:F5329"/>
    <mergeCell ref="I5327:I5329"/>
    <mergeCell ref="E5327:E5329"/>
    <mergeCell ref="D5327:D5329"/>
    <mergeCell ref="G5327:G5329"/>
    <mergeCell ref="H5321:H5323"/>
    <mergeCell ref="H5324:H5326"/>
    <mergeCell ref="H5327:H5329"/>
    <mergeCell ref="Q5324:Q5326"/>
    <mergeCell ref="Q5327:Q5329"/>
    <mergeCell ref="C5330:C5332"/>
    <mergeCell ref="F5330:F5332"/>
    <mergeCell ref="I5330:I5332"/>
    <mergeCell ref="E5330:E5332"/>
    <mergeCell ref="D5330:D5332"/>
    <mergeCell ref="G5330:G5332"/>
    <mergeCell ref="H5330:H5332"/>
    <mergeCell ref="Q5330:Q5332"/>
    <mergeCell ref="C5123:C5125"/>
    <mergeCell ref="D5123:D5125"/>
    <mergeCell ref="C5333:C5335"/>
    <mergeCell ref="F5333:F5335"/>
    <mergeCell ref="I5333:I5335"/>
    <mergeCell ref="E5333:E5335"/>
    <mergeCell ref="D5333:D5335"/>
    <mergeCell ref="G5333:G5335"/>
    <mergeCell ref="H5333:H5335"/>
    <mergeCell ref="Q5333:Q5335"/>
    <mergeCell ref="H5216:H5218"/>
    <mergeCell ref="C5168:C5170"/>
    <mergeCell ref="I5168:I5170"/>
    <mergeCell ref="F5168:F5170"/>
    <mergeCell ref="Q5168:Q5170"/>
    <mergeCell ref="D5168:D5170"/>
    <mergeCell ref="E5168:E5170"/>
    <mergeCell ref="G5168:G5170"/>
    <mergeCell ref="H5168:H5170"/>
    <mergeCell ref="H5126:H5128"/>
    <mergeCell ref="I5126:I5128"/>
    <mergeCell ref="E5126:E5128"/>
    <mergeCell ref="G5126:G5128"/>
    <mergeCell ref="C5126:C5128"/>
    <mergeCell ref="D5126:D5128"/>
    <mergeCell ref="F5126:F5128"/>
    <mergeCell ref="Q5126:Q5128"/>
    <mergeCell ref="C5030:C5032"/>
    <mergeCell ref="I5030:I5032"/>
    <mergeCell ref="E5030:E5032"/>
    <mergeCell ref="H5030:H5032"/>
    <mergeCell ref="G5030:G5032"/>
    <mergeCell ref="D5030:D5032"/>
    <mergeCell ref="F5030:F5032"/>
    <mergeCell ref="Q5030:Q5032"/>
    <mergeCell ref="C5033:C5035"/>
    <mergeCell ref="I5033:I5035"/>
    <mergeCell ref="H5033:H5035"/>
    <mergeCell ref="G5033:G5035"/>
    <mergeCell ref="D5033:D5035"/>
    <mergeCell ref="E5033:E5035"/>
    <mergeCell ref="F5033:F5035"/>
    <mergeCell ref="Q5033:Q5035"/>
    <mergeCell ref="H5129:H5131"/>
    <mergeCell ref="I5129:I5131"/>
    <mergeCell ref="G5129:G5131"/>
    <mergeCell ref="C5129:C5131"/>
    <mergeCell ref="D5129:D5131"/>
    <mergeCell ref="E5129:E5131"/>
    <mergeCell ref="F5129:F5131"/>
    <mergeCell ref="Q5129:Q5131"/>
    <mergeCell ref="H5132:H5134"/>
    <mergeCell ref="I5132:I5134"/>
    <mergeCell ref="G5132:G5134"/>
    <mergeCell ref="C5132:C5134"/>
    <mergeCell ref="D5132:D5134"/>
    <mergeCell ref="E5132:E5134"/>
    <mergeCell ref="F5132:F5134"/>
    <mergeCell ref="Q5132:Q5134"/>
    <mergeCell ref="H5135:H5137"/>
    <mergeCell ref="I5135:I5137"/>
    <mergeCell ref="G5135:G5137"/>
    <mergeCell ref="C5135:C5137"/>
    <mergeCell ref="D5135:D5137"/>
    <mergeCell ref="F5135:F5137"/>
    <mergeCell ref="E5135:E5137"/>
    <mergeCell ref="Q5135:Q5137"/>
    <mergeCell ref="F5246:F5248"/>
    <mergeCell ref="I5246:I5248"/>
    <mergeCell ref="C5246:C5248"/>
    <mergeCell ref="D5246:D5248"/>
    <mergeCell ref="H5246:H5248"/>
    <mergeCell ref="G5246:G5248"/>
    <mergeCell ref="E5246:E5248"/>
    <mergeCell ref="Q5246:Q5248"/>
    <mergeCell ref="I5171:I5173"/>
    <mergeCell ref="F5171:F5173"/>
    <mergeCell ref="D5171:D5173"/>
    <mergeCell ref="G5171:G5173"/>
    <mergeCell ref="H5171:H5173"/>
    <mergeCell ref="C5171:C5173"/>
    <mergeCell ref="E5171:E5173"/>
    <mergeCell ref="I5177:I5179"/>
    <mergeCell ref="D5177:D5179"/>
    <mergeCell ref="G5177:G5179"/>
    <mergeCell ref="H5177:H5179"/>
    <mergeCell ref="C5177:C5179"/>
    <mergeCell ref="E5177:E5179"/>
    <mergeCell ref="Q5171:Q5173"/>
    <mergeCell ref="Q5177:Q5179"/>
    <mergeCell ref="F5177:F5179"/>
    <mergeCell ref="G4967:G4969"/>
    <mergeCell ref="H5021:H5023"/>
    <mergeCell ref="C4958:C4960"/>
    <mergeCell ref="H4958:H4960"/>
    <mergeCell ref="H5210:H5212"/>
    <mergeCell ref="H5138:H5140"/>
    <mergeCell ref="I5138:I5140"/>
    <mergeCell ref="G5138:G5140"/>
    <mergeCell ref="C5138:C5140"/>
    <mergeCell ref="D5138:D5140"/>
    <mergeCell ref="E5138:E5140"/>
    <mergeCell ref="F5138:F5140"/>
    <mergeCell ref="Q5138:Q5140"/>
    <mergeCell ref="I5180:I5182"/>
    <mergeCell ref="D5180:D5182"/>
    <mergeCell ref="G5180:G5182"/>
    <mergeCell ref="H5180:H5182"/>
    <mergeCell ref="C5180:C5182"/>
    <mergeCell ref="F5180:F5182"/>
    <mergeCell ref="E5180:E5182"/>
    <mergeCell ref="Q5180:Q5182"/>
    <mergeCell ref="C5036:C5038"/>
    <mergeCell ref="I5036:I5038"/>
    <mergeCell ref="H5036:H5038"/>
    <mergeCell ref="G5036:G5038"/>
    <mergeCell ref="D5036:D5038"/>
    <mergeCell ref="F5036:F5038"/>
    <mergeCell ref="C5039:C5041"/>
    <mergeCell ref="I5039:I5041"/>
    <mergeCell ref="H5039:H5041"/>
    <mergeCell ref="G5039:G5041"/>
    <mergeCell ref="E5039:E5041"/>
    <mergeCell ref="F5039:F5041"/>
    <mergeCell ref="C5042:C5044"/>
    <mergeCell ref="I5042:I5044"/>
    <mergeCell ref="H5042:H5044"/>
    <mergeCell ref="G5042:G5044"/>
    <mergeCell ref="E5042:E5044"/>
    <mergeCell ref="F5042:F5044"/>
    <mergeCell ref="E5036:E5038"/>
    <mergeCell ref="Q5036:Q5038"/>
    <mergeCell ref="Q5039:Q5041"/>
    <mergeCell ref="Q5042:Q5044"/>
    <mergeCell ref="D5039:D5041"/>
    <mergeCell ref="D5042:D5044"/>
    <mergeCell ref="C5045:C5047"/>
    <mergeCell ref="I5045:I5047"/>
    <mergeCell ref="H5045:H5047"/>
    <mergeCell ref="G5045:G5047"/>
    <mergeCell ref="E5045:E5047"/>
    <mergeCell ref="F5045:F5047"/>
    <mergeCell ref="C5048:C5050"/>
    <mergeCell ref="I5048:I5050"/>
    <mergeCell ref="H5048:H5050"/>
    <mergeCell ref="G5048:G5050"/>
    <mergeCell ref="E5048:E5050"/>
    <mergeCell ref="F5048:F5050"/>
    <mergeCell ref="C5051:C5053"/>
    <mergeCell ref="I5051:I5053"/>
    <mergeCell ref="H5051:H5053"/>
    <mergeCell ref="G5051:G5053"/>
    <mergeCell ref="E5051:E5053"/>
    <mergeCell ref="F5051:F5053"/>
    <mergeCell ref="D5045:D5047"/>
    <mergeCell ref="D5048:D5050"/>
    <mergeCell ref="D5051:D5053"/>
    <mergeCell ref="Q5045:Q5047"/>
    <mergeCell ref="Q5048:Q5050"/>
    <mergeCell ref="Q5051:Q5053"/>
    <mergeCell ref="C5336:C5338"/>
    <mergeCell ref="F5336:F5338"/>
    <mergeCell ref="I5336:I5338"/>
    <mergeCell ref="E5336:E5338"/>
    <mergeCell ref="D5336:D5338"/>
    <mergeCell ref="G5336:G5338"/>
    <mergeCell ref="H5336:H5338"/>
    <mergeCell ref="Q5336:Q5338"/>
    <mergeCell ref="C5183:C5185"/>
    <mergeCell ref="D5183:D5185"/>
    <mergeCell ref="F5183:F5185"/>
    <mergeCell ref="G5183:G5185"/>
    <mergeCell ref="H5183:H5185"/>
    <mergeCell ref="I5183:I5185"/>
    <mergeCell ref="E5183:E5185"/>
    <mergeCell ref="Q5183:Q5185"/>
    <mergeCell ref="F5249:F5251"/>
    <mergeCell ref="I5249:I5251"/>
    <mergeCell ref="C5249:C5251"/>
    <mergeCell ref="D5249:D5251"/>
    <mergeCell ref="H5249:H5251"/>
    <mergeCell ref="G5249:G5251"/>
    <mergeCell ref="E5249:E5251"/>
    <mergeCell ref="Q5249:Q5251"/>
    <mergeCell ref="F5252:F5254"/>
    <mergeCell ref="I5252:I5254"/>
    <mergeCell ref="C5252:C5254"/>
    <mergeCell ref="D5252:D5254"/>
    <mergeCell ref="H5252:H5254"/>
    <mergeCell ref="G5252:G5254"/>
    <mergeCell ref="E5252:E5254"/>
    <mergeCell ref="Q5252:Q5254"/>
    <mergeCell ref="C5054:C5056"/>
    <mergeCell ref="I5054:I5056"/>
    <mergeCell ref="H5054:H5056"/>
    <mergeCell ref="G5054:G5056"/>
    <mergeCell ref="F5054:F5056"/>
    <mergeCell ref="D5054:D5056"/>
    <mergeCell ref="E5054:E5056"/>
    <mergeCell ref="Q5054:Q5056"/>
    <mergeCell ref="I5186:I5188"/>
    <mergeCell ref="D5186:D5188"/>
    <mergeCell ref="G5186:G5188"/>
    <mergeCell ref="H5186:H5188"/>
    <mergeCell ref="C5186:C5188"/>
    <mergeCell ref="F5186:F5188"/>
    <mergeCell ref="E5186:E5188"/>
    <mergeCell ref="Q5186:Q5188"/>
    <mergeCell ref="C5057:C5059"/>
    <mergeCell ref="I5057:I5059"/>
    <mergeCell ref="H5057:H5059"/>
    <mergeCell ref="G5057:G5059"/>
    <mergeCell ref="E5057:E5059"/>
    <mergeCell ref="F5057:F5059"/>
    <mergeCell ref="D5057:D5059"/>
    <mergeCell ref="C5060:C5062"/>
    <mergeCell ref="I5060:I5062"/>
    <mergeCell ref="H5060:H5062"/>
    <mergeCell ref="G5060:G5062"/>
    <mergeCell ref="E5060:E5062"/>
    <mergeCell ref="F5060:F5062"/>
    <mergeCell ref="D5060:D5062"/>
    <mergeCell ref="Q5057:Q5059"/>
    <mergeCell ref="Q5060:Q5062"/>
    <mergeCell ref="F5255:F5257"/>
    <mergeCell ref="I5255:I5257"/>
    <mergeCell ref="C5255:C5257"/>
    <mergeCell ref="D5255:D5257"/>
    <mergeCell ref="H5255:H5257"/>
    <mergeCell ref="G5255:G5257"/>
    <mergeCell ref="E5255:E5257"/>
    <mergeCell ref="F5258:F5260"/>
    <mergeCell ref="I5258:I5260"/>
    <mergeCell ref="C5258:C5260"/>
    <mergeCell ref="D5258:D5260"/>
    <mergeCell ref="H5258:H5260"/>
    <mergeCell ref="Q5255:Q5257"/>
    <mergeCell ref="Q5258:Q5260"/>
    <mergeCell ref="E5258:E5260"/>
    <mergeCell ref="G5258:G5260"/>
    <mergeCell ref="C5339:C5341"/>
    <mergeCell ref="I5339:I5341"/>
    <mergeCell ref="E5339:E5341"/>
    <mergeCell ref="D5339:D5341"/>
    <mergeCell ref="G5339:G5341"/>
    <mergeCell ref="H5339:H5341"/>
    <mergeCell ref="C5342:C5344"/>
    <mergeCell ref="I5342:I5344"/>
    <mergeCell ref="D5342:D5344"/>
    <mergeCell ref="F5339:F5341"/>
    <mergeCell ref="F5342:F5344"/>
    <mergeCell ref="Q5339:Q5341"/>
    <mergeCell ref="Q5342:Q5344"/>
    <mergeCell ref="E5342:E5344"/>
    <mergeCell ref="G5342:G5344"/>
    <mergeCell ref="H5342:H5344"/>
    <mergeCell ref="H5084:H5086"/>
    <mergeCell ref="C5345:C5347"/>
    <mergeCell ref="F5345:F5347"/>
    <mergeCell ref="I5345:I5347"/>
    <mergeCell ref="E5345:E5347"/>
    <mergeCell ref="D5345:D5347"/>
    <mergeCell ref="G5345:G5347"/>
    <mergeCell ref="H5345:H5347"/>
    <mergeCell ref="Q5345:Q5347"/>
    <mergeCell ref="C5063:C5065"/>
    <mergeCell ref="I5063:I5065"/>
    <mergeCell ref="H5063:H5065"/>
    <mergeCell ref="G5063:G5065"/>
    <mergeCell ref="E5063:E5065"/>
    <mergeCell ref="D5063:D5065"/>
    <mergeCell ref="C5066:C5068"/>
    <mergeCell ref="I5066:I5068"/>
    <mergeCell ref="H5066:H5068"/>
    <mergeCell ref="G5066:G5068"/>
    <mergeCell ref="E5066:E5068"/>
    <mergeCell ref="D5066:D5068"/>
    <mergeCell ref="F5063:F5065"/>
    <mergeCell ref="F5066:F5068"/>
    <mergeCell ref="Q5063:Q5065"/>
    <mergeCell ref="Q5066:Q5068"/>
    <mergeCell ref="A4958:A5353"/>
    <mergeCell ref="B5264:B5353"/>
    <mergeCell ref="C5348:C5350"/>
    <mergeCell ref="F5348:F5350"/>
    <mergeCell ref="I5348:I5350"/>
    <mergeCell ref="E5348:E5350"/>
    <mergeCell ref="D5348:D5350"/>
    <mergeCell ref="G5348:G5350"/>
    <mergeCell ref="H5348:H5350"/>
    <mergeCell ref="C5351:C5353"/>
    <mergeCell ref="F5351:F5353"/>
    <mergeCell ref="I5351:I5353"/>
    <mergeCell ref="D5351:D5353"/>
    <mergeCell ref="G5351:G5353"/>
    <mergeCell ref="H5351:H5353"/>
    <mergeCell ref="Q5348:Q5350"/>
    <mergeCell ref="Q5351:Q5353"/>
    <mergeCell ref="E5351:E5353"/>
    <mergeCell ref="B5198:B5263"/>
    <mergeCell ref="F5261:F5263"/>
    <mergeCell ref="I5261:I5263"/>
    <mergeCell ref="C5261:C5263"/>
    <mergeCell ref="D5261:D5263"/>
    <mergeCell ref="H5261:H5263"/>
    <mergeCell ref="G5261:G5263"/>
    <mergeCell ref="E5261:E5263"/>
    <mergeCell ref="Q5261:Q5263"/>
    <mergeCell ref="I5189:I5191"/>
    <mergeCell ref="D5189:D5191"/>
    <mergeCell ref="G5189:G5191"/>
    <mergeCell ref="H5189:H5191"/>
    <mergeCell ref="C5189:C5191"/>
    <mergeCell ref="F5189:F5191"/>
    <mergeCell ref="E5189:E5191"/>
    <mergeCell ref="Q5189:Q5191"/>
    <mergeCell ref="I5192:I5194"/>
    <mergeCell ref="D5192:D5194"/>
    <mergeCell ref="G5192:G5194"/>
    <mergeCell ref="H5192:H5194"/>
    <mergeCell ref="C5192:C5194"/>
    <mergeCell ref="F5192:F5194"/>
    <mergeCell ref="E5192:E5194"/>
    <mergeCell ref="Q5192:Q5194"/>
    <mergeCell ref="B5144:B5197"/>
    <mergeCell ref="I5195:I5197"/>
    <mergeCell ref="D5195:D5197"/>
    <mergeCell ref="G5195:G5197"/>
    <mergeCell ref="H5195:H5197"/>
    <mergeCell ref="C5195:C5197"/>
    <mergeCell ref="F5195:F5197"/>
    <mergeCell ref="E5195:E5197"/>
    <mergeCell ref="Q5195:Q5197"/>
    <mergeCell ref="B5490:B5528"/>
    <mergeCell ref="B6022:B6135"/>
    <mergeCell ref="C6133:C6135"/>
    <mergeCell ref="I6133:I6135"/>
    <mergeCell ref="H6133:H6135"/>
    <mergeCell ref="G6133:G6135"/>
    <mergeCell ref="E6133:E6135"/>
    <mergeCell ref="D6133:D6135"/>
    <mergeCell ref="F6133:F6135"/>
    <mergeCell ref="Q6133:Q6135"/>
    <mergeCell ref="C5735:C5737"/>
    <mergeCell ref="I5735:I5737"/>
    <mergeCell ref="H5735:H5737"/>
    <mergeCell ref="G5735:G5737"/>
    <mergeCell ref="E5735:E5737"/>
    <mergeCell ref="D5735:D5737"/>
    <mergeCell ref="F5735:F5737"/>
    <mergeCell ref="Q5735:Q5737"/>
    <mergeCell ref="B5624:B5737"/>
    <mergeCell ref="B5356:B5394"/>
    <mergeCell ref="C5069:C5071"/>
    <mergeCell ref="I5069:I5071"/>
    <mergeCell ref="H5069:H5071"/>
    <mergeCell ref="G5069:G5071"/>
    <mergeCell ref="E5069:E5071"/>
    <mergeCell ref="D5069:D5071"/>
    <mergeCell ref="F5069:F5071"/>
    <mergeCell ref="Q5069:Q5071"/>
    <mergeCell ref="B4958:B5074"/>
    <mergeCell ref="C5072:C5074"/>
    <mergeCell ref="I5072:I5074"/>
    <mergeCell ref="H5072:H5074"/>
    <mergeCell ref="G5072:G5074"/>
    <mergeCell ref="E5072:E5074"/>
    <mergeCell ref="D5072:D5074"/>
    <mergeCell ref="F5072:F5074"/>
    <mergeCell ref="Q5072:Q5074"/>
    <mergeCell ref="C4704:C4706"/>
    <mergeCell ref="D4704:D4706"/>
    <mergeCell ref="E4704:E4706"/>
    <mergeCell ref="F4704:F4706"/>
    <mergeCell ref="G4704:G4706"/>
    <mergeCell ref="H4704:H4706"/>
    <mergeCell ref="I4704:I4706"/>
    <mergeCell ref="Q4704:Q4706"/>
    <mergeCell ref="Q4632:Q4634"/>
    <mergeCell ref="Q4518:Q4520"/>
    <mergeCell ref="D4869:D4871"/>
    <mergeCell ref="E4869:E4871"/>
    <mergeCell ref="F4869:F4871"/>
    <mergeCell ref="G4869:G4871"/>
    <mergeCell ref="H4869:H4871"/>
    <mergeCell ref="I4869:I4871"/>
    <mergeCell ref="Q4869:Q4871"/>
    <mergeCell ref="Q4521:Q4523"/>
    <mergeCell ref="Q4524:Q4526"/>
    <mergeCell ref="Q4527:Q4529"/>
    <mergeCell ref="D4635:D4637"/>
    <mergeCell ref="E4635:E4637"/>
    <mergeCell ref="F4635:F4637"/>
    <mergeCell ref="G4635:G4637"/>
    <mergeCell ref="H4635:H4637"/>
    <mergeCell ref="I4635:I4637"/>
    <mergeCell ref="Q4635:Q4637"/>
    <mergeCell ref="D4638:D4640"/>
    <mergeCell ref="E4638:E4640"/>
    <mergeCell ref="F4638:F4640"/>
    <mergeCell ref="G4638:G4640"/>
    <mergeCell ref="H4638:H4640"/>
    <mergeCell ref="I4638:I4640"/>
    <mergeCell ref="Q4638:Q4640"/>
    <mergeCell ref="C4635:C4637"/>
    <mergeCell ref="C4638:C4640"/>
    <mergeCell ref="D4632:D4634"/>
    <mergeCell ref="E4632:E4634"/>
    <mergeCell ref="F4632:F4634"/>
    <mergeCell ref="G4632:G4634"/>
    <mergeCell ref="H4632:H4634"/>
    <mergeCell ref="I4632:I4634"/>
    <mergeCell ref="C4632:C4634"/>
    <mergeCell ref="D4518:D4520"/>
    <mergeCell ref="E4518:E4520"/>
    <mergeCell ref="F4518:F4520"/>
    <mergeCell ref="G4518:G4520"/>
    <mergeCell ref="I4518:I4520"/>
    <mergeCell ref="C4521:C4523"/>
    <mergeCell ref="D4521:D4523"/>
    <mergeCell ref="E4521:E4523"/>
    <mergeCell ref="G4521:G4523"/>
    <mergeCell ref="I4521:I4523"/>
    <mergeCell ref="F4521:F4523"/>
    <mergeCell ref="H4521:H4523"/>
    <mergeCell ref="C4524:C4526"/>
    <mergeCell ref="D4524:D4526"/>
    <mergeCell ref="E4524:E4526"/>
    <mergeCell ref="I4524:I4526"/>
    <mergeCell ref="F4524:F4526"/>
    <mergeCell ref="H4524:H4526"/>
    <mergeCell ref="C4527:C4529"/>
    <mergeCell ref="D4527:D4529"/>
    <mergeCell ref="E4527:E4529"/>
    <mergeCell ref="I4527:I4529"/>
    <mergeCell ref="F4527:F4529"/>
    <mergeCell ref="G4524:G4526"/>
    <mergeCell ref="H4527:H4529"/>
    <mergeCell ref="C4530:C4532"/>
    <mergeCell ref="D4530:D4532"/>
    <mergeCell ref="E4530:E4532"/>
    <mergeCell ref="F4530:F4532"/>
    <mergeCell ref="G4530:G4532"/>
    <mergeCell ref="H4530:H4532"/>
    <mergeCell ref="I4530:I4532"/>
    <mergeCell ref="C4533:C4535"/>
    <mergeCell ref="D4533:D4535"/>
    <mergeCell ref="E4533:E4535"/>
    <mergeCell ref="F4533:F4535"/>
    <mergeCell ref="G4533:G4535"/>
    <mergeCell ref="H4533:H4535"/>
    <mergeCell ref="I4533:I4535"/>
    <mergeCell ref="C4536:C4538"/>
    <mergeCell ref="E4536:E4538"/>
    <mergeCell ref="I4536:I4538"/>
    <mergeCell ref="F4536:F4538"/>
    <mergeCell ref="G4536:G4538"/>
    <mergeCell ref="H4536:H4538"/>
    <mergeCell ref="D4536:D4538"/>
    <mergeCell ref="C4539:C4541"/>
    <mergeCell ref="E4539:E4541"/>
    <mergeCell ref="F4539:F4541"/>
    <mergeCell ref="I4539:I4541"/>
    <mergeCell ref="D4539:D4541"/>
    <mergeCell ref="C4872:C4874"/>
    <mergeCell ref="D4872:D4874"/>
    <mergeCell ref="F4872:F4874"/>
    <mergeCell ref="I4872:I4874"/>
    <mergeCell ref="G4872:G4874"/>
    <mergeCell ref="H4872:H4874"/>
    <mergeCell ref="E4872:E4874"/>
    <mergeCell ref="Q4872:Q4874"/>
    <mergeCell ref="I4542:I4544"/>
    <mergeCell ref="C4542:C4544"/>
    <mergeCell ref="D4542:D4544"/>
    <mergeCell ref="E4542:E4544"/>
    <mergeCell ref="F4542:F4544"/>
    <mergeCell ref="I4545:I4547"/>
    <mergeCell ref="C4545:C4547"/>
    <mergeCell ref="D4545:D4547"/>
    <mergeCell ref="E4545:E4547"/>
    <mergeCell ref="F4545:F4547"/>
    <mergeCell ref="G4539:G4541"/>
    <mergeCell ref="H4539:H4541"/>
    <mergeCell ref="H4542:H4544"/>
    <mergeCell ref="H4545:H4547"/>
    <mergeCell ref="G4542:G4544"/>
    <mergeCell ref="C4548:C4550"/>
    <mergeCell ref="D4548:D4550"/>
    <mergeCell ref="E4548:E4550"/>
    <mergeCell ref="F4548:F4550"/>
    <mergeCell ref="G4548:G4550"/>
    <mergeCell ref="H4548:H4550"/>
    <mergeCell ref="I4548:I4550"/>
    <mergeCell ref="C4551:C4553"/>
    <mergeCell ref="E4551:E4553"/>
    <mergeCell ref="F4551:F4553"/>
    <mergeCell ref="H4551:H4553"/>
    <mergeCell ref="I4551:I4553"/>
    <mergeCell ref="D4551:D4553"/>
    <mergeCell ref="G4551:G4553"/>
    <mergeCell ref="C4554:C4556"/>
    <mergeCell ref="E4554:E4556"/>
    <mergeCell ref="F4554:F4556"/>
    <mergeCell ref="H4554:H4556"/>
    <mergeCell ref="I4554:I4556"/>
    <mergeCell ref="D4554:D4556"/>
    <mergeCell ref="D4785:D4787"/>
    <mergeCell ref="F4785:F4787"/>
    <mergeCell ref="H4785:H4787"/>
    <mergeCell ref="I4785:I4787"/>
    <mergeCell ref="G4785:G4787"/>
    <mergeCell ref="C4785:C4787"/>
    <mergeCell ref="E4785:E4787"/>
    <mergeCell ref="Q4785:Q4787"/>
    <mergeCell ref="D4788:D4790"/>
    <mergeCell ref="F4788:F4790"/>
    <mergeCell ref="H4788:H4790"/>
    <mergeCell ref="I4788:I4790"/>
    <mergeCell ref="G4788:G4790"/>
    <mergeCell ref="C4788:C4790"/>
    <mergeCell ref="E4788:E4790"/>
    <mergeCell ref="Q4788:Q4790"/>
    <mergeCell ref="D4710:D4712"/>
    <mergeCell ref="G4710:G4712"/>
    <mergeCell ref="H4710:H4712"/>
    <mergeCell ref="I4710:I4712"/>
    <mergeCell ref="C4710:C4712"/>
    <mergeCell ref="Q4710:Q4712"/>
    <mergeCell ref="F4710:F4712"/>
    <mergeCell ref="C4875:C4877"/>
    <mergeCell ref="D4875:D4877"/>
    <mergeCell ref="E4875:E4877"/>
    <mergeCell ref="F4875:F4877"/>
    <mergeCell ref="I4875:I4877"/>
    <mergeCell ref="G4875:G4877"/>
    <mergeCell ref="H4875:H4877"/>
    <mergeCell ref="C4878:C4880"/>
    <mergeCell ref="D4878:D4880"/>
    <mergeCell ref="E4878:E4880"/>
    <mergeCell ref="F4878:F4880"/>
    <mergeCell ref="I4878:I4880"/>
    <mergeCell ref="G4878:G4880"/>
    <mergeCell ref="H4878:H4880"/>
    <mergeCell ref="Q4875:Q4877"/>
    <mergeCell ref="Q4878:Q4880"/>
    <mergeCell ref="C4557:C4559"/>
    <mergeCell ref="E4557:E4559"/>
    <mergeCell ref="F4557:F4559"/>
    <mergeCell ref="H4557:H4559"/>
    <mergeCell ref="I4557:I4559"/>
    <mergeCell ref="D4557:D4559"/>
    <mergeCell ref="G4557:G4559"/>
    <mergeCell ref="C4560:C4562"/>
    <mergeCell ref="D4560:D4562"/>
    <mergeCell ref="E4560:E4562"/>
    <mergeCell ref="F4560:F4562"/>
    <mergeCell ref="G4560:G4562"/>
    <mergeCell ref="I4560:I4562"/>
    <mergeCell ref="H4560:H4562"/>
    <mergeCell ref="D4791:D4793"/>
    <mergeCell ref="F4791:F4793"/>
    <mergeCell ref="H4791:H4793"/>
    <mergeCell ref="I4791:I4793"/>
    <mergeCell ref="G4791:G4793"/>
    <mergeCell ref="E4791:E4793"/>
    <mergeCell ref="Q4791:Q4793"/>
    <mergeCell ref="D4881:D4883"/>
    <mergeCell ref="E4881:E4883"/>
    <mergeCell ref="F4881:F4883"/>
    <mergeCell ref="G4881:G4883"/>
    <mergeCell ref="H4881:H4883"/>
    <mergeCell ref="I4881:I4883"/>
    <mergeCell ref="Q4881:Q4883"/>
    <mergeCell ref="D4713:D4715"/>
    <mergeCell ref="E4713:E4715"/>
    <mergeCell ref="F4713:F4715"/>
    <mergeCell ref="G4713:G4715"/>
    <mergeCell ref="H4713:H4715"/>
    <mergeCell ref="I4713:I4715"/>
    <mergeCell ref="C4713:C4715"/>
    <mergeCell ref="Q4713:Q4715"/>
    <mergeCell ref="C4563:C4565"/>
    <mergeCell ref="D4563:D4565"/>
    <mergeCell ref="E4563:E4565"/>
    <mergeCell ref="F4563:F4565"/>
    <mergeCell ref="G4563:G4565"/>
    <mergeCell ref="I4563:I4565"/>
    <mergeCell ref="H4563:H4565"/>
    <mergeCell ref="E4710:E4712"/>
    <mergeCell ref="D4641:D4643"/>
    <mergeCell ref="E4641:E4643"/>
    <mergeCell ref="F4641:F4643"/>
    <mergeCell ref="G4641:G4643"/>
    <mergeCell ref="I4641:I4643"/>
    <mergeCell ref="C4641:C4643"/>
    <mergeCell ref="Q4641:Q4643"/>
    <mergeCell ref="C4881:C4883"/>
    <mergeCell ref="D4644:D4646"/>
    <mergeCell ref="E4644:E4646"/>
    <mergeCell ref="F4644:F4646"/>
    <mergeCell ref="G4644:G4646"/>
    <mergeCell ref="H4644:H4646"/>
    <mergeCell ref="I4644:I4646"/>
    <mergeCell ref="C4644:C4646"/>
    <mergeCell ref="Q4644:Q4646"/>
    <mergeCell ref="C4566:C4568"/>
    <mergeCell ref="D4566:D4568"/>
    <mergeCell ref="E4566:E4568"/>
    <mergeCell ref="F4566:F4568"/>
    <mergeCell ref="I4566:I4568"/>
    <mergeCell ref="G4566:G4568"/>
    <mergeCell ref="H4566:H4568"/>
    <mergeCell ref="D4647:D4649"/>
    <mergeCell ref="E4647:E4649"/>
    <mergeCell ref="F4647:F4649"/>
    <mergeCell ref="G4647:G4649"/>
    <mergeCell ref="H4647:H4649"/>
    <mergeCell ref="I4647:I4649"/>
    <mergeCell ref="C4647:C4649"/>
    <mergeCell ref="E4650:E4652"/>
    <mergeCell ref="F4650:F4652"/>
    <mergeCell ref="G4650:G4652"/>
    <mergeCell ref="H4650:H4652"/>
    <mergeCell ref="I4650:I4652"/>
    <mergeCell ref="C4650:C4652"/>
    <mergeCell ref="Q4647:Q4649"/>
    <mergeCell ref="D4650:D4652"/>
    <mergeCell ref="Q4650:Q4652"/>
    <mergeCell ref="C4569:C4571"/>
    <mergeCell ref="E4569:E4571"/>
    <mergeCell ref="F4569:F4571"/>
    <mergeCell ref="H4569:H4571"/>
    <mergeCell ref="I4569:I4571"/>
    <mergeCell ref="D4569:D4571"/>
    <mergeCell ref="G4569:G4571"/>
    <mergeCell ref="C4869:C4871"/>
    <mergeCell ref="C4794:C4796"/>
    <mergeCell ref="H4794:H4796"/>
    <mergeCell ref="I4794:I4796"/>
    <mergeCell ref="G4794:G4796"/>
    <mergeCell ref="E4794:E4796"/>
    <mergeCell ref="D4794:D4796"/>
    <mergeCell ref="F4794:F4796"/>
    <mergeCell ref="Q4794:Q4796"/>
    <mergeCell ref="C4791:C4793"/>
    <mergeCell ref="C4797:C4799"/>
    <mergeCell ref="I4797:I4799"/>
    <mergeCell ref="G4797:G4799"/>
    <mergeCell ref="E4797:E4799"/>
    <mergeCell ref="D4797:D4799"/>
    <mergeCell ref="F4797:F4799"/>
    <mergeCell ref="Q4797:Q4799"/>
    <mergeCell ref="C4572:C4574"/>
    <mergeCell ref="D4572:D4574"/>
    <mergeCell ref="E4572:E4574"/>
    <mergeCell ref="F4572:F4574"/>
    <mergeCell ref="G4572:G4574"/>
    <mergeCell ref="H4572:H4574"/>
    <mergeCell ref="I4572:I4574"/>
    <mergeCell ref="E4653:E4655"/>
    <mergeCell ref="F4653:F4655"/>
    <mergeCell ref="G4653:G4655"/>
    <mergeCell ref="I4653:I4655"/>
    <mergeCell ref="C4653:C4655"/>
    <mergeCell ref="D4653:D4655"/>
    <mergeCell ref="H4653:H4655"/>
    <mergeCell ref="Q4653:Q4655"/>
    <mergeCell ref="C4884:C4886"/>
    <mergeCell ref="D4884:D4886"/>
    <mergeCell ref="E4884:E4886"/>
    <mergeCell ref="F4884:F4886"/>
    <mergeCell ref="G4884:G4886"/>
    <mergeCell ref="H4884:H4886"/>
    <mergeCell ref="I4884:I4886"/>
    <mergeCell ref="C4887:C4889"/>
    <mergeCell ref="D4887:D4889"/>
    <mergeCell ref="E4887:E4889"/>
    <mergeCell ref="F4887:F4889"/>
    <mergeCell ref="G4887:G4889"/>
    <mergeCell ref="I4887:I4889"/>
    <mergeCell ref="Q4884:Q4886"/>
    <mergeCell ref="Q4887:Q4889"/>
    <mergeCell ref="C4707:C4709"/>
    <mergeCell ref="D4707:D4709"/>
    <mergeCell ref="E4707:E4709"/>
    <mergeCell ref="F4707:F4709"/>
    <mergeCell ref="G4707:G4709"/>
    <mergeCell ref="H4707:H4709"/>
    <mergeCell ref="I4707:I4709"/>
    <mergeCell ref="D4800:D4802"/>
    <mergeCell ref="F4800:F4802"/>
    <mergeCell ref="H4800:H4802"/>
    <mergeCell ref="I4800:I4802"/>
    <mergeCell ref="G4800:G4802"/>
    <mergeCell ref="C4800:C4802"/>
    <mergeCell ref="E4800:E4802"/>
    <mergeCell ref="Q4800:Q4802"/>
    <mergeCell ref="C4890:C4892"/>
    <mergeCell ref="D4890:D4892"/>
    <mergeCell ref="E4890:E4892"/>
    <mergeCell ref="F4890:F4892"/>
    <mergeCell ref="G4890:G4892"/>
    <mergeCell ref="H4890:H4892"/>
    <mergeCell ref="I4890:I4892"/>
    <mergeCell ref="Q4890:Q4892"/>
    <mergeCell ref="G4545:G4547"/>
    <mergeCell ref="H4887:H4889"/>
    <mergeCell ref="Q4533:Q4535"/>
    <mergeCell ref="Q4530:Q4532"/>
    <mergeCell ref="Q4536:Q4538"/>
    <mergeCell ref="Q4539:Q4541"/>
    <mergeCell ref="Q4542:Q4544"/>
    <mergeCell ref="Q4545:Q4547"/>
    <mergeCell ref="Q4548:Q4550"/>
    <mergeCell ref="Q4551:Q4553"/>
    <mergeCell ref="Q4554:Q4556"/>
    <mergeCell ref="Q4557:Q4559"/>
    <mergeCell ref="Q4560:Q4562"/>
    <mergeCell ref="Q4563:Q4565"/>
    <mergeCell ref="Q4566:Q4568"/>
    <mergeCell ref="Q4569:Q4571"/>
    <mergeCell ref="Q4572:Q4574"/>
    <mergeCell ref="C4893:C4895"/>
    <mergeCell ref="D4893:D4895"/>
    <mergeCell ref="F4893:F4895"/>
    <mergeCell ref="I4893:I4895"/>
    <mergeCell ref="G4893:G4895"/>
    <mergeCell ref="H4893:H4895"/>
    <mergeCell ref="E4893:E4895"/>
    <mergeCell ref="Q4893:Q4895"/>
    <mergeCell ref="G4554:G4556"/>
    <mergeCell ref="D4803:D4805"/>
    <mergeCell ref="E4803:E4805"/>
    <mergeCell ref="F4803:F4805"/>
    <mergeCell ref="I4803:I4805"/>
    <mergeCell ref="C4803:C4805"/>
    <mergeCell ref="Q4803:Q4805"/>
    <mergeCell ref="C4896:C4898"/>
    <mergeCell ref="D4896:D4898"/>
    <mergeCell ref="F4896:F4898"/>
    <mergeCell ref="I4896:I4898"/>
    <mergeCell ref="G4896:G4898"/>
    <mergeCell ref="H4896:H4898"/>
    <mergeCell ref="E4896:E4898"/>
    <mergeCell ref="Q4896:Q4898"/>
    <mergeCell ref="D4806:D4808"/>
    <mergeCell ref="E4806:E4808"/>
    <mergeCell ref="F4806:F4808"/>
    <mergeCell ref="I4806:I4808"/>
    <mergeCell ref="G4806:G4808"/>
    <mergeCell ref="C4806:C4808"/>
    <mergeCell ref="D4809:D4811"/>
    <mergeCell ref="F4809:F4811"/>
    <mergeCell ref="H4809:H4811"/>
    <mergeCell ref="I4809:I4811"/>
    <mergeCell ref="C4809:C4811"/>
    <mergeCell ref="E4809:E4811"/>
    <mergeCell ref="G4809:G4811"/>
    <mergeCell ref="Q4806:Q4808"/>
    <mergeCell ref="Q4809:Q4811"/>
    <mergeCell ref="C4575:C4577"/>
    <mergeCell ref="F4575:F4577"/>
    <mergeCell ref="I4575:I4577"/>
    <mergeCell ref="D4575:D4577"/>
    <mergeCell ref="H4575:H4577"/>
    <mergeCell ref="G4575:G4577"/>
    <mergeCell ref="E4575:E4577"/>
    <mergeCell ref="Q4575:Q4577"/>
    <mergeCell ref="D4812:D4814"/>
    <mergeCell ref="F4812:F4814"/>
    <mergeCell ref="H4812:H4814"/>
    <mergeCell ref="I4812:I4814"/>
    <mergeCell ref="C4812:C4814"/>
    <mergeCell ref="G4812:G4814"/>
    <mergeCell ref="E4812:E4814"/>
    <mergeCell ref="Q4812:Q4814"/>
    <mergeCell ref="D4815:D4817"/>
    <mergeCell ref="F4815:F4817"/>
    <mergeCell ref="H4815:H4817"/>
    <mergeCell ref="I4815:I4817"/>
    <mergeCell ref="C4815:C4817"/>
    <mergeCell ref="G4815:G4817"/>
    <mergeCell ref="E4815:E4817"/>
    <mergeCell ref="D4818:D4820"/>
    <mergeCell ref="F4818:F4820"/>
    <mergeCell ref="C4818:C4820"/>
    <mergeCell ref="E4818:E4820"/>
    <mergeCell ref="D4821:D4823"/>
    <mergeCell ref="F4821:F4823"/>
    <mergeCell ref="C4821:C4823"/>
    <mergeCell ref="E4821:E4823"/>
    <mergeCell ref="D4824:D4826"/>
    <mergeCell ref="F4824:F4826"/>
    <mergeCell ref="H4824:H4826"/>
    <mergeCell ref="I4824:I4826"/>
    <mergeCell ref="C4824:C4826"/>
    <mergeCell ref="G4824:G4826"/>
    <mergeCell ref="E4824:E4826"/>
    <mergeCell ref="Q4815:Q4817"/>
    <mergeCell ref="Q4818:Q4820"/>
    <mergeCell ref="Q4821:Q4823"/>
    <mergeCell ref="Q4824:Q4826"/>
    <mergeCell ref="H4818:H4820"/>
    <mergeCell ref="I4818:I4820"/>
    <mergeCell ref="G4818:G4820"/>
    <mergeCell ref="I4821:I4823"/>
    <mergeCell ref="G4821:G4823"/>
    <mergeCell ref="G4803:G4805"/>
    <mergeCell ref="D4656:D4658"/>
    <mergeCell ref="E4656:E4658"/>
    <mergeCell ref="F4656:F4658"/>
    <mergeCell ref="G4656:G4658"/>
    <mergeCell ref="H4656:H4658"/>
    <mergeCell ref="I4656:I4658"/>
    <mergeCell ref="C4656:C4658"/>
    <mergeCell ref="Q4656:Q4658"/>
    <mergeCell ref="C4716:C4718"/>
    <mergeCell ref="D4716:D4718"/>
    <mergeCell ref="F4716:F4718"/>
    <mergeCell ref="G4716:G4718"/>
    <mergeCell ref="H4716:H4718"/>
    <mergeCell ref="I4716:I4718"/>
    <mergeCell ref="E4716:E4718"/>
    <mergeCell ref="Q4716:Q4718"/>
    <mergeCell ref="E4659:E4661"/>
    <mergeCell ref="F4659:F4661"/>
    <mergeCell ref="G4659:G4661"/>
    <mergeCell ref="H4659:H4661"/>
    <mergeCell ref="I4659:I4661"/>
    <mergeCell ref="C4659:C4661"/>
    <mergeCell ref="D4659:D4661"/>
    <mergeCell ref="F4662:F4664"/>
    <mergeCell ref="G4662:G4664"/>
    <mergeCell ref="H4662:H4664"/>
    <mergeCell ref="I4662:I4664"/>
    <mergeCell ref="C4662:C4664"/>
    <mergeCell ref="D4662:D4664"/>
    <mergeCell ref="Q4659:Q4661"/>
    <mergeCell ref="E4662:E4664"/>
    <mergeCell ref="Q4662:Q4664"/>
    <mergeCell ref="Q4707:Q4709"/>
    <mergeCell ref="C4899:C4901"/>
    <mergeCell ref="D4899:D4901"/>
    <mergeCell ref="F4899:F4901"/>
    <mergeCell ref="I4899:I4901"/>
    <mergeCell ref="G4899:G4901"/>
    <mergeCell ref="H4899:H4901"/>
    <mergeCell ref="E4899:E4901"/>
    <mergeCell ref="Q4899:Q4901"/>
    <mergeCell ref="D4665:D4667"/>
    <mergeCell ref="E4665:E4667"/>
    <mergeCell ref="F4665:F4667"/>
    <mergeCell ref="G4665:G4667"/>
    <mergeCell ref="H4665:H4667"/>
    <mergeCell ref="I4665:I4667"/>
    <mergeCell ref="Q4665:Q4667"/>
    <mergeCell ref="H4821:H4823"/>
    <mergeCell ref="H4806:H4808"/>
    <mergeCell ref="C4578:C4580"/>
    <mergeCell ref="I4578:I4580"/>
    <mergeCell ref="F4578:F4580"/>
    <mergeCell ref="H4578:H4580"/>
    <mergeCell ref="G4578:G4580"/>
    <mergeCell ref="D4578:D4580"/>
    <mergeCell ref="E4578:E4580"/>
    <mergeCell ref="Q4578:Q4580"/>
    <mergeCell ref="F4827:F4829"/>
    <mergeCell ref="I4827:I4829"/>
    <mergeCell ref="C4827:C4829"/>
    <mergeCell ref="D4827:D4829"/>
    <mergeCell ref="H4827:H4829"/>
    <mergeCell ref="G4827:G4829"/>
    <mergeCell ref="E4827:E4829"/>
    <mergeCell ref="Q4827:Q4829"/>
    <mergeCell ref="C4668:C4670"/>
    <mergeCell ref="D4668:D4670"/>
    <mergeCell ref="E4668:E4670"/>
    <mergeCell ref="F4668:F4670"/>
    <mergeCell ref="G4668:G4670"/>
    <mergeCell ref="H4668:H4670"/>
    <mergeCell ref="I4668:I4670"/>
    <mergeCell ref="Q4668:Q4670"/>
    <mergeCell ref="C4671:C4673"/>
    <mergeCell ref="D4671:D4673"/>
    <mergeCell ref="E4671:E4673"/>
    <mergeCell ref="F4671:F4673"/>
    <mergeCell ref="G4671:G4673"/>
    <mergeCell ref="H4671:H4673"/>
    <mergeCell ref="I4671:I4673"/>
    <mergeCell ref="Q4671:Q4673"/>
    <mergeCell ref="C4581:C4583"/>
    <mergeCell ref="I4581:I4583"/>
    <mergeCell ref="E4581:E4583"/>
    <mergeCell ref="F4581:F4583"/>
    <mergeCell ref="G4581:G4583"/>
    <mergeCell ref="D4581:D4583"/>
    <mergeCell ref="Q4581:Q4583"/>
    <mergeCell ref="C4719:C4721"/>
    <mergeCell ref="I4719:I4721"/>
    <mergeCell ref="H4719:H4721"/>
    <mergeCell ref="D4719:D4721"/>
    <mergeCell ref="F4719:F4721"/>
    <mergeCell ref="G4719:G4721"/>
    <mergeCell ref="E4719:E4721"/>
    <mergeCell ref="Q4719:Q4721"/>
    <mergeCell ref="F4830:F4832"/>
    <mergeCell ref="I4830:I4832"/>
    <mergeCell ref="C4830:C4832"/>
    <mergeCell ref="D4830:D4832"/>
    <mergeCell ref="H4830:H4832"/>
    <mergeCell ref="G4830:G4832"/>
    <mergeCell ref="E4830:E4832"/>
    <mergeCell ref="Q4830:Q4832"/>
    <mergeCell ref="C4674:C4676"/>
    <mergeCell ref="D4674:D4676"/>
    <mergeCell ref="F4674:F4676"/>
    <mergeCell ref="G4674:G4676"/>
    <mergeCell ref="H4674:H4676"/>
    <mergeCell ref="I4674:I4676"/>
    <mergeCell ref="E4674:E4676"/>
    <mergeCell ref="C4677:C4679"/>
    <mergeCell ref="D4677:D4679"/>
    <mergeCell ref="F4677:F4679"/>
    <mergeCell ref="H4677:H4679"/>
    <mergeCell ref="I4677:I4679"/>
    <mergeCell ref="E4677:E4679"/>
    <mergeCell ref="Q4674:Q4676"/>
    <mergeCell ref="Q4677:Q4679"/>
    <mergeCell ref="G4677:G4679"/>
    <mergeCell ref="C4902:C4904"/>
    <mergeCell ref="D4902:D4904"/>
    <mergeCell ref="F4902:F4904"/>
    <mergeCell ref="I4902:I4904"/>
    <mergeCell ref="E4902:E4904"/>
    <mergeCell ref="G4902:G4904"/>
    <mergeCell ref="H4902:H4904"/>
    <mergeCell ref="Q4902:Q4904"/>
    <mergeCell ref="C4665:C4667"/>
    <mergeCell ref="C4722:C4724"/>
    <mergeCell ref="I4722:I4724"/>
    <mergeCell ref="H4722:H4724"/>
    <mergeCell ref="D4722:D4724"/>
    <mergeCell ref="F4722:F4724"/>
    <mergeCell ref="G4722:G4724"/>
    <mergeCell ref="E4722:E4724"/>
    <mergeCell ref="Q4722:Q4724"/>
    <mergeCell ref="C4905:C4907"/>
    <mergeCell ref="D4905:D4907"/>
    <mergeCell ref="F4905:F4907"/>
    <mergeCell ref="I4905:I4907"/>
    <mergeCell ref="E4905:E4907"/>
    <mergeCell ref="G4905:G4907"/>
    <mergeCell ref="H4905:H4907"/>
    <mergeCell ref="C4908:C4910"/>
    <mergeCell ref="D4908:D4910"/>
    <mergeCell ref="F4908:F4910"/>
    <mergeCell ref="I4908:I4910"/>
    <mergeCell ref="E4908:E4910"/>
    <mergeCell ref="G4908:G4910"/>
    <mergeCell ref="H4908:H4910"/>
    <mergeCell ref="C4911:C4913"/>
    <mergeCell ref="D4911:D4913"/>
    <mergeCell ref="F4911:F4913"/>
    <mergeCell ref="I4911:I4913"/>
    <mergeCell ref="E4911:E4913"/>
    <mergeCell ref="G4911:G4913"/>
    <mergeCell ref="H4911:H4913"/>
    <mergeCell ref="C4914:C4916"/>
    <mergeCell ref="D4914:D4916"/>
    <mergeCell ref="F4914:F4916"/>
    <mergeCell ref="I4914:I4916"/>
    <mergeCell ref="E4914:E4916"/>
    <mergeCell ref="G4914:G4916"/>
    <mergeCell ref="H4914:H4916"/>
    <mergeCell ref="Q4905:Q4907"/>
    <mergeCell ref="Q4908:Q4910"/>
    <mergeCell ref="Q4911:Q4913"/>
    <mergeCell ref="Q4914:Q4916"/>
    <mergeCell ref="C4584:C4586"/>
    <mergeCell ref="I4584:I4586"/>
    <mergeCell ref="E4584:E4586"/>
    <mergeCell ref="H4584:H4586"/>
    <mergeCell ref="G4584:G4586"/>
    <mergeCell ref="D4584:D4586"/>
    <mergeCell ref="F4584:F4586"/>
    <mergeCell ref="Q4584:Q4586"/>
    <mergeCell ref="F4680:F4682"/>
    <mergeCell ref="H4680:H4682"/>
    <mergeCell ref="I4680:I4682"/>
    <mergeCell ref="E4680:E4682"/>
    <mergeCell ref="G4680:G4682"/>
    <mergeCell ref="Q4680:Q4682"/>
    <mergeCell ref="C4917:C4919"/>
    <mergeCell ref="D4917:D4919"/>
    <mergeCell ref="F4917:F4919"/>
    <mergeCell ref="I4917:I4919"/>
    <mergeCell ref="E4917:E4919"/>
    <mergeCell ref="G4917:G4919"/>
    <mergeCell ref="H4917:H4919"/>
    <mergeCell ref="Q4917:Q4919"/>
    <mergeCell ref="C4725:C4727"/>
    <mergeCell ref="I4725:I4727"/>
    <mergeCell ref="H4725:H4727"/>
    <mergeCell ref="D4725:D4727"/>
    <mergeCell ref="F4725:F4727"/>
    <mergeCell ref="G4725:G4727"/>
    <mergeCell ref="E4725:E4727"/>
    <mergeCell ref="Q4725:Q4727"/>
    <mergeCell ref="C4587:C4589"/>
    <mergeCell ref="I4587:I4589"/>
    <mergeCell ref="E4587:E4589"/>
    <mergeCell ref="H4587:H4589"/>
    <mergeCell ref="G4587:G4589"/>
    <mergeCell ref="D4587:D4589"/>
    <mergeCell ref="F4587:F4589"/>
    <mergeCell ref="Q4587:Q4589"/>
    <mergeCell ref="C4920:C4922"/>
    <mergeCell ref="D4920:D4922"/>
    <mergeCell ref="F4920:F4922"/>
    <mergeCell ref="I4920:I4922"/>
    <mergeCell ref="E4920:E4922"/>
    <mergeCell ref="G4920:G4922"/>
    <mergeCell ref="H4920:H4922"/>
    <mergeCell ref="C4923:C4925"/>
    <mergeCell ref="F4923:F4925"/>
    <mergeCell ref="I4923:I4925"/>
    <mergeCell ref="E4923:E4925"/>
    <mergeCell ref="G4923:G4925"/>
    <mergeCell ref="C4926:C4928"/>
    <mergeCell ref="F4926:F4928"/>
    <mergeCell ref="I4926:I4928"/>
    <mergeCell ref="E4926:E4928"/>
    <mergeCell ref="D4923:D4925"/>
    <mergeCell ref="D4926:D4928"/>
    <mergeCell ref="G4926:G4928"/>
    <mergeCell ref="H4923:H4925"/>
    <mergeCell ref="Q4920:Q4922"/>
    <mergeCell ref="Q4923:Q4925"/>
    <mergeCell ref="Q4926:Q4928"/>
    <mergeCell ref="C4929:C4931"/>
    <mergeCell ref="F4929:F4931"/>
    <mergeCell ref="I4929:I4931"/>
    <mergeCell ref="E4929:E4931"/>
    <mergeCell ref="D4929:D4931"/>
    <mergeCell ref="G4929:G4931"/>
    <mergeCell ref="C4932:C4934"/>
    <mergeCell ref="F4932:F4934"/>
    <mergeCell ref="I4932:I4934"/>
    <mergeCell ref="E4932:E4934"/>
    <mergeCell ref="D4932:D4934"/>
    <mergeCell ref="G4932:G4934"/>
    <mergeCell ref="H4926:H4928"/>
    <mergeCell ref="H4929:H4931"/>
    <mergeCell ref="H4932:H4934"/>
    <mergeCell ref="Q4929:Q4931"/>
    <mergeCell ref="Q4932:Q4934"/>
    <mergeCell ref="C4935:C4937"/>
    <mergeCell ref="F4935:F4937"/>
    <mergeCell ref="I4935:I4937"/>
    <mergeCell ref="E4935:E4937"/>
    <mergeCell ref="D4935:D4937"/>
    <mergeCell ref="G4935:G4937"/>
    <mergeCell ref="H4935:H4937"/>
    <mergeCell ref="Q4935:Q4937"/>
    <mergeCell ref="C4680:C4682"/>
    <mergeCell ref="D4680:D4682"/>
    <mergeCell ref="C4938:C4940"/>
    <mergeCell ref="F4938:F4940"/>
    <mergeCell ref="I4938:I4940"/>
    <mergeCell ref="E4938:E4940"/>
    <mergeCell ref="D4938:D4940"/>
    <mergeCell ref="G4938:G4940"/>
    <mergeCell ref="H4938:H4940"/>
    <mergeCell ref="Q4938:Q4940"/>
    <mergeCell ref="H4803:H4805"/>
    <mergeCell ref="C4728:C4730"/>
    <mergeCell ref="I4728:I4730"/>
    <mergeCell ref="F4728:F4730"/>
    <mergeCell ref="Q4728:Q4730"/>
    <mergeCell ref="D4728:D4730"/>
    <mergeCell ref="E4728:E4730"/>
    <mergeCell ref="G4728:G4730"/>
    <mergeCell ref="H4728:H4730"/>
    <mergeCell ref="H4683:H4685"/>
    <mergeCell ref="I4683:I4685"/>
    <mergeCell ref="E4683:E4685"/>
    <mergeCell ref="G4683:G4685"/>
    <mergeCell ref="C4683:C4685"/>
    <mergeCell ref="D4683:D4685"/>
    <mergeCell ref="F4683:F4685"/>
    <mergeCell ref="Q4683:Q4685"/>
    <mergeCell ref="C4590:C4592"/>
    <mergeCell ref="I4590:I4592"/>
    <mergeCell ref="E4590:E4592"/>
    <mergeCell ref="H4590:H4592"/>
    <mergeCell ref="G4590:G4592"/>
    <mergeCell ref="D4590:D4592"/>
    <mergeCell ref="F4590:F4592"/>
    <mergeCell ref="Q4590:Q4592"/>
    <mergeCell ref="H4686:H4688"/>
    <mergeCell ref="I4686:I4688"/>
    <mergeCell ref="G4686:G4688"/>
    <mergeCell ref="C4686:C4688"/>
    <mergeCell ref="D4686:D4688"/>
    <mergeCell ref="E4686:E4688"/>
    <mergeCell ref="F4686:F4688"/>
    <mergeCell ref="Q4686:Q4688"/>
    <mergeCell ref="H4689:H4691"/>
    <mergeCell ref="I4689:I4691"/>
    <mergeCell ref="G4689:G4691"/>
    <mergeCell ref="C4689:C4691"/>
    <mergeCell ref="D4689:D4691"/>
    <mergeCell ref="E4689:E4691"/>
    <mergeCell ref="F4689:F4691"/>
    <mergeCell ref="Q4689:Q4691"/>
    <mergeCell ref="H4692:H4694"/>
    <mergeCell ref="I4692:I4694"/>
    <mergeCell ref="G4692:G4694"/>
    <mergeCell ref="C4692:C4694"/>
    <mergeCell ref="D4692:D4694"/>
    <mergeCell ref="F4692:F4694"/>
    <mergeCell ref="E4692:E4694"/>
    <mergeCell ref="Q4692:Q4694"/>
    <mergeCell ref="F4833:F4835"/>
    <mergeCell ref="I4833:I4835"/>
    <mergeCell ref="C4833:C4835"/>
    <mergeCell ref="D4833:D4835"/>
    <mergeCell ref="H4833:H4835"/>
    <mergeCell ref="G4833:G4835"/>
    <mergeCell ref="E4833:E4835"/>
    <mergeCell ref="Q4833:Q4835"/>
    <mergeCell ref="I4731:I4733"/>
    <mergeCell ref="F4731:F4733"/>
    <mergeCell ref="D4731:D4733"/>
    <mergeCell ref="G4731:G4733"/>
    <mergeCell ref="H4731:H4733"/>
    <mergeCell ref="C4731:C4733"/>
    <mergeCell ref="E4731:E4733"/>
    <mergeCell ref="I4737:I4739"/>
    <mergeCell ref="D4737:D4739"/>
    <mergeCell ref="G4737:G4739"/>
    <mergeCell ref="H4737:H4739"/>
    <mergeCell ref="C4737:C4739"/>
    <mergeCell ref="E4737:E4739"/>
    <mergeCell ref="Q4731:Q4733"/>
    <mergeCell ref="Q4737:Q4739"/>
    <mergeCell ref="F4737:F4739"/>
    <mergeCell ref="G4527:G4529"/>
    <mergeCell ref="H4581:H4583"/>
    <mergeCell ref="C4518:C4520"/>
    <mergeCell ref="H4518:H4520"/>
    <mergeCell ref="H4797:H4799"/>
    <mergeCell ref="H4695:H4697"/>
    <mergeCell ref="I4695:I4697"/>
    <mergeCell ref="G4695:G4697"/>
    <mergeCell ref="C4695:C4697"/>
    <mergeCell ref="D4695:D4697"/>
    <mergeCell ref="E4695:E4697"/>
    <mergeCell ref="F4695:F4697"/>
    <mergeCell ref="Q4695:Q4697"/>
    <mergeCell ref="C4593:C4595"/>
    <mergeCell ref="I4593:I4595"/>
    <mergeCell ref="H4593:H4595"/>
    <mergeCell ref="G4593:G4595"/>
    <mergeCell ref="D4593:D4595"/>
    <mergeCell ref="F4593:F4595"/>
    <mergeCell ref="C4596:C4598"/>
    <mergeCell ref="I4596:I4598"/>
    <mergeCell ref="H4596:H4598"/>
    <mergeCell ref="G4596:G4598"/>
    <mergeCell ref="E4596:E4598"/>
    <mergeCell ref="F4596:F4598"/>
    <mergeCell ref="C4599:C4601"/>
    <mergeCell ref="I4599:I4601"/>
    <mergeCell ref="H4599:H4601"/>
    <mergeCell ref="G4599:G4601"/>
    <mergeCell ref="E4599:E4601"/>
    <mergeCell ref="F4599:F4601"/>
    <mergeCell ref="E4593:E4595"/>
    <mergeCell ref="Q4593:Q4595"/>
    <mergeCell ref="Q4596:Q4598"/>
    <mergeCell ref="Q4599:Q4601"/>
    <mergeCell ref="D4596:D4598"/>
    <mergeCell ref="D4599:D4601"/>
    <mergeCell ref="C4602:C4604"/>
    <mergeCell ref="I4602:I4604"/>
    <mergeCell ref="H4602:H4604"/>
    <mergeCell ref="G4602:G4604"/>
    <mergeCell ref="E4602:E4604"/>
    <mergeCell ref="F4602:F4604"/>
    <mergeCell ref="C4605:C4607"/>
    <mergeCell ref="I4605:I4607"/>
    <mergeCell ref="H4605:H4607"/>
    <mergeCell ref="G4605:G4607"/>
    <mergeCell ref="E4605:E4607"/>
    <mergeCell ref="F4605:F4607"/>
    <mergeCell ref="C4608:C4610"/>
    <mergeCell ref="I4608:I4610"/>
    <mergeCell ref="H4608:H4610"/>
    <mergeCell ref="G4608:G4610"/>
    <mergeCell ref="E4608:E4610"/>
    <mergeCell ref="F4608:F4610"/>
    <mergeCell ref="D4602:D4604"/>
    <mergeCell ref="D4605:D4607"/>
    <mergeCell ref="D4608:D4610"/>
    <mergeCell ref="Q4602:Q4604"/>
    <mergeCell ref="Q4605:Q4607"/>
    <mergeCell ref="Q4608:Q4610"/>
    <mergeCell ref="C4941:C4943"/>
    <mergeCell ref="F4941:F4943"/>
    <mergeCell ref="I4941:I4943"/>
    <mergeCell ref="E4941:E4943"/>
    <mergeCell ref="D4941:D4943"/>
    <mergeCell ref="G4941:G4943"/>
    <mergeCell ref="H4941:H4943"/>
    <mergeCell ref="Q4941:Q4943"/>
    <mergeCell ref="C4740:C4742"/>
    <mergeCell ref="D4740:D4742"/>
    <mergeCell ref="F4740:F4742"/>
    <mergeCell ref="G4740:G4742"/>
    <mergeCell ref="H4740:H4742"/>
    <mergeCell ref="I4740:I4742"/>
    <mergeCell ref="E4740:E4742"/>
    <mergeCell ref="Q4740:Q4742"/>
    <mergeCell ref="F4836:F4838"/>
    <mergeCell ref="I4836:I4838"/>
    <mergeCell ref="C4836:C4838"/>
    <mergeCell ref="D4836:D4838"/>
    <mergeCell ref="H4836:H4838"/>
    <mergeCell ref="G4836:G4838"/>
    <mergeCell ref="E4836:E4838"/>
    <mergeCell ref="Q4836:Q4838"/>
    <mergeCell ref="F4839:F4841"/>
    <mergeCell ref="I4839:I4841"/>
    <mergeCell ref="C4839:C4841"/>
    <mergeCell ref="D4839:D4841"/>
    <mergeCell ref="H4839:H4841"/>
    <mergeCell ref="G4839:G4841"/>
    <mergeCell ref="E4839:E4841"/>
    <mergeCell ref="Q4839:Q4841"/>
    <mergeCell ref="C4611:C4613"/>
    <mergeCell ref="I4611:I4613"/>
    <mergeCell ref="H4611:H4613"/>
    <mergeCell ref="G4611:G4613"/>
    <mergeCell ref="F4611:F4613"/>
    <mergeCell ref="D4611:D4613"/>
    <mergeCell ref="E4611:E4613"/>
    <mergeCell ref="Q4611:Q4613"/>
    <mergeCell ref="I4743:I4745"/>
    <mergeCell ref="D4743:D4745"/>
    <mergeCell ref="G4743:G4745"/>
    <mergeCell ref="H4743:H4745"/>
    <mergeCell ref="C4743:C4745"/>
    <mergeCell ref="F4743:F4745"/>
    <mergeCell ref="E4743:E4745"/>
    <mergeCell ref="Q4743:Q4745"/>
    <mergeCell ref="C4614:C4616"/>
    <mergeCell ref="I4614:I4616"/>
    <mergeCell ref="H4614:H4616"/>
    <mergeCell ref="G4614:G4616"/>
    <mergeCell ref="E4614:E4616"/>
    <mergeCell ref="F4614:F4616"/>
    <mergeCell ref="D4614:D4616"/>
    <mergeCell ref="Q4614:Q4616"/>
    <mergeCell ref="F4842:F4844"/>
    <mergeCell ref="I4842:I4844"/>
    <mergeCell ref="C4842:C4844"/>
    <mergeCell ref="D4842:D4844"/>
    <mergeCell ref="H4842:H4844"/>
    <mergeCell ref="G4842:G4844"/>
    <mergeCell ref="E4842:E4844"/>
    <mergeCell ref="F4845:F4847"/>
    <mergeCell ref="I4845:I4847"/>
    <mergeCell ref="C4845:C4847"/>
    <mergeCell ref="D4845:D4847"/>
    <mergeCell ref="H4845:H4847"/>
    <mergeCell ref="Q4842:Q4844"/>
    <mergeCell ref="Q4845:Q4847"/>
    <mergeCell ref="E4845:E4847"/>
    <mergeCell ref="G4845:G4847"/>
    <mergeCell ref="C4944:C4946"/>
    <mergeCell ref="I4944:I4946"/>
    <mergeCell ref="E4944:E4946"/>
    <mergeCell ref="D4944:D4946"/>
    <mergeCell ref="G4944:G4946"/>
    <mergeCell ref="H4944:H4946"/>
    <mergeCell ref="C4947:C4949"/>
    <mergeCell ref="I4947:I4949"/>
    <mergeCell ref="D4947:D4949"/>
    <mergeCell ref="F4944:F4946"/>
    <mergeCell ref="F4947:F4949"/>
    <mergeCell ref="Q4944:Q4946"/>
    <mergeCell ref="Q4947:Q4949"/>
    <mergeCell ref="E4947:E4949"/>
    <mergeCell ref="G4947:G4949"/>
    <mergeCell ref="H4947:H4949"/>
    <mergeCell ref="H4641:H4643"/>
    <mergeCell ref="C4950:C4952"/>
    <mergeCell ref="F4950:F4952"/>
    <mergeCell ref="I4950:I4952"/>
    <mergeCell ref="E4950:E4952"/>
    <mergeCell ref="D4950:D4952"/>
    <mergeCell ref="G4950:G4952"/>
    <mergeCell ref="H4950:H4952"/>
    <mergeCell ref="Q4950:Q4952"/>
    <mergeCell ref="C4617:C4619"/>
    <mergeCell ref="I4617:I4619"/>
    <mergeCell ref="H4617:H4619"/>
    <mergeCell ref="G4617:G4619"/>
    <mergeCell ref="E4617:E4619"/>
    <mergeCell ref="D4617:D4619"/>
    <mergeCell ref="C4620:C4622"/>
    <mergeCell ref="I4620:I4622"/>
    <mergeCell ref="H4620:H4622"/>
    <mergeCell ref="G4620:G4622"/>
    <mergeCell ref="E4620:E4622"/>
    <mergeCell ref="D4620:D4622"/>
    <mergeCell ref="F4617:F4619"/>
    <mergeCell ref="F4620:F4622"/>
    <mergeCell ref="Q4617:Q4619"/>
    <mergeCell ref="Q4620:Q4622"/>
    <mergeCell ref="A4518:A4955"/>
    <mergeCell ref="B4869:B4955"/>
    <mergeCell ref="C4953:C4955"/>
    <mergeCell ref="F4953:F4955"/>
    <mergeCell ref="I4953:I4955"/>
    <mergeCell ref="D4953:D4955"/>
    <mergeCell ref="G4953:G4955"/>
    <mergeCell ref="H4953:H4955"/>
    <mergeCell ref="Q4953:Q4955"/>
    <mergeCell ref="E4953:E4955"/>
    <mergeCell ref="F4848:F4850"/>
    <mergeCell ref="I4848:I4850"/>
    <mergeCell ref="C4848:C4850"/>
    <mergeCell ref="D4848:D4850"/>
    <mergeCell ref="H4848:H4850"/>
    <mergeCell ref="G4848:G4850"/>
    <mergeCell ref="E4848:E4850"/>
    <mergeCell ref="Q4848:Q4850"/>
    <mergeCell ref="I4746:I4748"/>
    <mergeCell ref="D4746:D4748"/>
    <mergeCell ref="G4746:G4748"/>
    <mergeCell ref="H4746:H4748"/>
    <mergeCell ref="C4746:C4748"/>
    <mergeCell ref="F4746:F4748"/>
    <mergeCell ref="E4746:E4748"/>
    <mergeCell ref="Q4746:Q4748"/>
    <mergeCell ref="I4749:I4751"/>
    <mergeCell ref="D4749:D4751"/>
    <mergeCell ref="G4749:G4751"/>
    <mergeCell ref="H4749:H4751"/>
    <mergeCell ref="C4749:C4751"/>
    <mergeCell ref="F4749:F4751"/>
    <mergeCell ref="E4749:E4751"/>
    <mergeCell ref="Q4749:Q4751"/>
    <mergeCell ref="I4752:I4754"/>
    <mergeCell ref="D4752:D4754"/>
    <mergeCell ref="G4752:G4754"/>
    <mergeCell ref="H4752:H4754"/>
    <mergeCell ref="C4752:C4754"/>
    <mergeCell ref="F4752:F4754"/>
    <mergeCell ref="E4752:E4754"/>
    <mergeCell ref="Q4752:Q4754"/>
    <mergeCell ref="C4623:C4625"/>
    <mergeCell ref="I4623:I4625"/>
    <mergeCell ref="H4623:H4625"/>
    <mergeCell ref="G4623:G4625"/>
    <mergeCell ref="E4623:E4625"/>
    <mergeCell ref="D4623:D4625"/>
    <mergeCell ref="F4623:F4625"/>
    <mergeCell ref="Q4623:Q4625"/>
    <mergeCell ref="C4626:C4628"/>
    <mergeCell ref="I4626:I4628"/>
    <mergeCell ref="H4626:H4628"/>
    <mergeCell ref="G4626:G4628"/>
    <mergeCell ref="E4626:E4628"/>
    <mergeCell ref="D4626:D4628"/>
    <mergeCell ref="F4626:F4628"/>
    <mergeCell ref="Q4626:Q4628"/>
    <mergeCell ref="C5174:C5176"/>
    <mergeCell ref="I5174:I5176"/>
    <mergeCell ref="H5174:H5176"/>
    <mergeCell ref="D5174:D5176"/>
    <mergeCell ref="F5174:F5176"/>
    <mergeCell ref="G5174:G5176"/>
    <mergeCell ref="E5174:E5176"/>
    <mergeCell ref="Q5174:Q5176"/>
    <mergeCell ref="C4734:C4736"/>
    <mergeCell ref="I4734:I4736"/>
    <mergeCell ref="D4734:D4736"/>
    <mergeCell ref="F4734:F4736"/>
    <mergeCell ref="G4734:G4736"/>
    <mergeCell ref="E4734:E4736"/>
    <mergeCell ref="Q4734:Q4736"/>
    <mergeCell ref="B5075:B5143"/>
    <mergeCell ref="H5141:H5143"/>
    <mergeCell ref="I5141:I5143"/>
    <mergeCell ref="G5141:G5143"/>
    <mergeCell ref="C5141:C5143"/>
    <mergeCell ref="D5141:D5143"/>
    <mergeCell ref="E5141:E5143"/>
    <mergeCell ref="F5141:F5143"/>
    <mergeCell ref="Q5141:Q5143"/>
    <mergeCell ref="H4698:H4700"/>
    <mergeCell ref="I4698:I4700"/>
    <mergeCell ref="G4698:G4700"/>
    <mergeCell ref="C4698:C4700"/>
    <mergeCell ref="D4698:D4700"/>
    <mergeCell ref="E4698:E4700"/>
    <mergeCell ref="F4698:F4700"/>
    <mergeCell ref="Q4698:Q4700"/>
    <mergeCell ref="H4734:H4736"/>
    <mergeCell ref="B4518:B4631"/>
    <mergeCell ref="C4629:C4631"/>
    <mergeCell ref="I4629:I4631"/>
    <mergeCell ref="H4629:H4631"/>
    <mergeCell ref="G4629:G4631"/>
    <mergeCell ref="E4629:E4631"/>
    <mergeCell ref="D4629:D4631"/>
    <mergeCell ref="F4629:F4631"/>
    <mergeCell ref="Q4629:Q4631"/>
    <mergeCell ref="B4632:B4703"/>
    <mergeCell ref="H4701:H4703"/>
    <mergeCell ref="I4701:I4703"/>
    <mergeCell ref="G4701:G4703"/>
    <mergeCell ref="C4701:C4703"/>
    <mergeCell ref="E4701:E4703"/>
    <mergeCell ref="F4701:F4703"/>
    <mergeCell ref="D4701:D4703"/>
    <mergeCell ref="Q4701:Q4703"/>
    <mergeCell ref="B4785:B4868"/>
    <mergeCell ref="D4851:D4853"/>
    <mergeCell ref="F4851:F4853"/>
    <mergeCell ref="H4851:H4853"/>
    <mergeCell ref="I4851:I4853"/>
    <mergeCell ref="C4851:C4853"/>
    <mergeCell ref="G4851:G4853"/>
    <mergeCell ref="E4851:E4853"/>
    <mergeCell ref="D4854:D4856"/>
    <mergeCell ref="F4854:F4856"/>
    <mergeCell ref="C4854:C4856"/>
    <mergeCell ref="D4857:D4859"/>
    <mergeCell ref="F4857:F4859"/>
    <mergeCell ref="C4857:C4859"/>
    <mergeCell ref="E4857:E4859"/>
    <mergeCell ref="D4860:D4862"/>
    <mergeCell ref="F4860:F4862"/>
    <mergeCell ref="H4860:H4862"/>
    <mergeCell ref="I4860:I4862"/>
    <mergeCell ref="C4860:C4862"/>
    <mergeCell ref="E4860:E4862"/>
    <mergeCell ref="H4854:H4856"/>
    <mergeCell ref="I4854:I4856"/>
    <mergeCell ref="G4854:G4856"/>
    <mergeCell ref="I4857:I4859"/>
    <mergeCell ref="G4857:G4859"/>
    <mergeCell ref="H4857:H4859"/>
    <mergeCell ref="D4863:D4865"/>
    <mergeCell ref="F4863:F4865"/>
    <mergeCell ref="H4863:H4865"/>
    <mergeCell ref="I4863:I4865"/>
    <mergeCell ref="C4863:C4865"/>
    <mergeCell ref="G4863:G4865"/>
    <mergeCell ref="E4863:E4865"/>
    <mergeCell ref="D4866:D4868"/>
    <mergeCell ref="F4866:F4868"/>
    <mergeCell ref="H4866:H4868"/>
    <mergeCell ref="I4866:I4868"/>
    <mergeCell ref="C4866:C4868"/>
    <mergeCell ref="G4866:G4868"/>
    <mergeCell ref="E4866:E4868"/>
    <mergeCell ref="E4854:E4856"/>
    <mergeCell ref="G4860:G4862"/>
    <mergeCell ref="Q4851:Q4853"/>
    <mergeCell ref="Q4854:Q4856"/>
    <mergeCell ref="Q4857:Q4859"/>
    <mergeCell ref="Q4860:Q4862"/>
    <mergeCell ref="Q4863:Q4865"/>
    <mergeCell ref="Q4866:Q4868"/>
    <mergeCell ref="C4261:C4263"/>
    <mergeCell ref="D4261:D4263"/>
    <mergeCell ref="E4261:E4263"/>
    <mergeCell ref="F4261:F4263"/>
    <mergeCell ref="G4261:G4263"/>
    <mergeCell ref="H4261:H4263"/>
    <mergeCell ref="I4261:I4263"/>
    <mergeCell ref="Q4261:Q4263"/>
    <mergeCell ref="Q4189:Q4191"/>
    <mergeCell ref="Q4075:Q4077"/>
    <mergeCell ref="D4429:D4431"/>
    <mergeCell ref="E4429:E4431"/>
    <mergeCell ref="F4429:F4431"/>
    <mergeCell ref="G4429:G4431"/>
    <mergeCell ref="H4429:H4431"/>
    <mergeCell ref="I4429:I4431"/>
    <mergeCell ref="Q4429:Q4431"/>
    <mergeCell ref="Q4078:Q4080"/>
    <mergeCell ref="Q4081:Q4083"/>
    <mergeCell ref="Q4084:Q4086"/>
    <mergeCell ref="D4192:D4194"/>
    <mergeCell ref="E4192:E4194"/>
    <mergeCell ref="F4192:F4194"/>
    <mergeCell ref="G4192:G4194"/>
    <mergeCell ref="H4192:H4194"/>
    <mergeCell ref="I4192:I4194"/>
    <mergeCell ref="Q4192:Q4194"/>
    <mergeCell ref="D4195:D4197"/>
    <mergeCell ref="E4195:E4197"/>
    <mergeCell ref="F4195:F4197"/>
    <mergeCell ref="G4195:G4197"/>
    <mergeCell ref="H4195:H4197"/>
    <mergeCell ref="I4195:I4197"/>
    <mergeCell ref="Q4195:Q4197"/>
    <mergeCell ref="C4192:C4194"/>
    <mergeCell ref="C4195:C4197"/>
    <mergeCell ref="D4189:D4191"/>
    <mergeCell ref="E4189:E4191"/>
    <mergeCell ref="F4189:F4191"/>
    <mergeCell ref="G4189:G4191"/>
    <mergeCell ref="H4189:H4191"/>
    <mergeCell ref="I4189:I4191"/>
    <mergeCell ref="C4189:C4191"/>
    <mergeCell ref="D4075:D4077"/>
    <mergeCell ref="E4075:E4077"/>
    <mergeCell ref="F4075:F4077"/>
    <mergeCell ref="G4075:G4077"/>
    <mergeCell ref="I4075:I4077"/>
    <mergeCell ref="C4078:C4080"/>
    <mergeCell ref="D4078:D4080"/>
    <mergeCell ref="E4078:E4080"/>
    <mergeCell ref="G4078:G4080"/>
    <mergeCell ref="I4078:I4080"/>
    <mergeCell ref="F4078:F4080"/>
    <mergeCell ref="H4078:H4080"/>
    <mergeCell ref="C4081:C4083"/>
    <mergeCell ref="D4081:D4083"/>
    <mergeCell ref="E4081:E4083"/>
    <mergeCell ref="I4081:I4083"/>
    <mergeCell ref="F4081:F4083"/>
    <mergeCell ref="H4081:H4083"/>
    <mergeCell ref="C4084:C4086"/>
    <mergeCell ref="D4084:D4086"/>
    <mergeCell ref="E4084:E4086"/>
    <mergeCell ref="I4084:I4086"/>
    <mergeCell ref="F4084:F4086"/>
    <mergeCell ref="G4081:G4083"/>
    <mergeCell ref="H4084:H4086"/>
    <mergeCell ref="C4087:C4089"/>
    <mergeCell ref="D4087:D4089"/>
    <mergeCell ref="E4087:E4089"/>
    <mergeCell ref="F4087:F4089"/>
    <mergeCell ref="G4087:G4089"/>
    <mergeCell ref="H4087:H4089"/>
    <mergeCell ref="I4087:I4089"/>
    <mergeCell ref="C4090:C4092"/>
    <mergeCell ref="D4090:D4092"/>
    <mergeCell ref="E4090:E4092"/>
    <mergeCell ref="F4090:F4092"/>
    <mergeCell ref="G4090:G4092"/>
    <mergeCell ref="H4090:H4092"/>
    <mergeCell ref="I4090:I4092"/>
    <mergeCell ref="C4093:C4095"/>
    <mergeCell ref="E4093:E4095"/>
    <mergeCell ref="I4093:I4095"/>
    <mergeCell ref="F4093:F4095"/>
    <mergeCell ref="G4093:G4095"/>
    <mergeCell ref="H4093:H4095"/>
    <mergeCell ref="D4093:D4095"/>
    <mergeCell ref="C4096:C4098"/>
    <mergeCell ref="E4096:E4098"/>
    <mergeCell ref="F4096:F4098"/>
    <mergeCell ref="I4096:I4098"/>
    <mergeCell ref="D4096:D4098"/>
    <mergeCell ref="C4432:C4434"/>
    <mergeCell ref="D4432:D4434"/>
    <mergeCell ref="F4432:F4434"/>
    <mergeCell ref="I4432:I4434"/>
    <mergeCell ref="G4432:G4434"/>
    <mergeCell ref="H4432:H4434"/>
    <mergeCell ref="E4432:E4434"/>
    <mergeCell ref="Q4432:Q4434"/>
    <mergeCell ref="I4099:I4101"/>
    <mergeCell ref="C4099:C4101"/>
    <mergeCell ref="D4099:D4101"/>
    <mergeCell ref="E4099:E4101"/>
    <mergeCell ref="F4099:F4101"/>
    <mergeCell ref="I4102:I4104"/>
    <mergeCell ref="C4102:C4104"/>
    <mergeCell ref="D4102:D4104"/>
    <mergeCell ref="E4102:E4104"/>
    <mergeCell ref="F4102:F4104"/>
    <mergeCell ref="G4096:G4098"/>
    <mergeCell ref="H4096:H4098"/>
    <mergeCell ref="H4099:H4101"/>
    <mergeCell ref="H4102:H4104"/>
    <mergeCell ref="G4099:G4101"/>
    <mergeCell ref="C4105:C4107"/>
    <mergeCell ref="D4105:D4107"/>
    <mergeCell ref="E4105:E4107"/>
    <mergeCell ref="F4105:F4107"/>
    <mergeCell ref="G4105:G4107"/>
    <mergeCell ref="H4105:H4107"/>
    <mergeCell ref="I4105:I4107"/>
    <mergeCell ref="C4108:C4110"/>
    <mergeCell ref="E4108:E4110"/>
    <mergeCell ref="F4108:F4110"/>
    <mergeCell ref="H4108:H4110"/>
    <mergeCell ref="I4108:I4110"/>
    <mergeCell ref="D4108:D4110"/>
    <mergeCell ref="G4108:G4110"/>
    <mergeCell ref="C4111:C4113"/>
    <mergeCell ref="E4111:E4113"/>
    <mergeCell ref="F4111:F4113"/>
    <mergeCell ref="H4111:H4113"/>
    <mergeCell ref="I4111:I4113"/>
    <mergeCell ref="D4111:D4113"/>
    <mergeCell ref="D4345:D4347"/>
    <mergeCell ref="F4345:F4347"/>
    <mergeCell ref="H4345:H4347"/>
    <mergeCell ref="I4345:I4347"/>
    <mergeCell ref="G4345:G4347"/>
    <mergeCell ref="C4345:C4347"/>
    <mergeCell ref="E4345:E4347"/>
    <mergeCell ref="Q4345:Q4347"/>
    <mergeCell ref="D4348:D4350"/>
    <mergeCell ref="F4348:F4350"/>
    <mergeCell ref="H4348:H4350"/>
    <mergeCell ref="I4348:I4350"/>
    <mergeCell ref="G4348:G4350"/>
    <mergeCell ref="C4348:C4350"/>
    <mergeCell ref="E4348:E4350"/>
    <mergeCell ref="Q4348:Q4350"/>
    <mergeCell ref="D4267:D4269"/>
    <mergeCell ref="G4267:G4269"/>
    <mergeCell ref="H4267:H4269"/>
    <mergeCell ref="I4267:I4269"/>
    <mergeCell ref="C4267:C4269"/>
    <mergeCell ref="Q4267:Q4269"/>
    <mergeCell ref="F4267:F4269"/>
    <mergeCell ref="C4435:C4437"/>
    <mergeCell ref="D4435:D4437"/>
    <mergeCell ref="E4435:E4437"/>
    <mergeCell ref="F4435:F4437"/>
    <mergeCell ref="I4435:I4437"/>
    <mergeCell ref="G4435:G4437"/>
    <mergeCell ref="H4435:H4437"/>
    <mergeCell ref="C4438:C4440"/>
    <mergeCell ref="D4438:D4440"/>
    <mergeCell ref="E4438:E4440"/>
    <mergeCell ref="F4438:F4440"/>
    <mergeCell ref="I4438:I4440"/>
    <mergeCell ref="G4438:G4440"/>
    <mergeCell ref="H4438:H4440"/>
    <mergeCell ref="Q4435:Q4437"/>
    <mergeCell ref="Q4438:Q4440"/>
    <mergeCell ref="C4114:C4116"/>
    <mergeCell ref="E4114:E4116"/>
    <mergeCell ref="F4114:F4116"/>
    <mergeCell ref="H4114:H4116"/>
    <mergeCell ref="I4114:I4116"/>
    <mergeCell ref="D4114:D4116"/>
    <mergeCell ref="G4114:G4116"/>
    <mergeCell ref="C4117:C4119"/>
    <mergeCell ref="D4117:D4119"/>
    <mergeCell ref="E4117:E4119"/>
    <mergeCell ref="F4117:F4119"/>
    <mergeCell ref="G4117:G4119"/>
    <mergeCell ref="I4117:I4119"/>
    <mergeCell ref="H4117:H4119"/>
    <mergeCell ref="D4351:D4353"/>
    <mergeCell ref="F4351:F4353"/>
    <mergeCell ref="H4351:H4353"/>
    <mergeCell ref="I4351:I4353"/>
    <mergeCell ref="G4351:G4353"/>
    <mergeCell ref="E4351:E4353"/>
    <mergeCell ref="Q4351:Q4353"/>
    <mergeCell ref="D4441:D4443"/>
    <mergeCell ref="E4441:E4443"/>
    <mergeCell ref="F4441:F4443"/>
    <mergeCell ref="G4441:G4443"/>
    <mergeCell ref="H4441:H4443"/>
    <mergeCell ref="I4441:I4443"/>
    <mergeCell ref="Q4441:Q4443"/>
    <mergeCell ref="D4270:D4272"/>
    <mergeCell ref="E4270:E4272"/>
    <mergeCell ref="F4270:F4272"/>
    <mergeCell ref="G4270:G4272"/>
    <mergeCell ref="H4270:H4272"/>
    <mergeCell ref="I4270:I4272"/>
    <mergeCell ref="C4270:C4272"/>
    <mergeCell ref="Q4270:Q4272"/>
    <mergeCell ref="C4120:C4122"/>
    <mergeCell ref="D4120:D4122"/>
    <mergeCell ref="E4120:E4122"/>
    <mergeCell ref="F4120:F4122"/>
    <mergeCell ref="G4120:G4122"/>
    <mergeCell ref="I4120:I4122"/>
    <mergeCell ref="H4120:H4122"/>
    <mergeCell ref="E4267:E4269"/>
    <mergeCell ref="D4198:D4200"/>
    <mergeCell ref="E4198:E4200"/>
    <mergeCell ref="F4198:F4200"/>
    <mergeCell ref="G4198:G4200"/>
    <mergeCell ref="I4198:I4200"/>
    <mergeCell ref="C4198:C4200"/>
    <mergeCell ref="Q4198:Q4200"/>
    <mergeCell ref="C4441:C4443"/>
    <mergeCell ref="D4201:D4203"/>
    <mergeCell ref="E4201:E4203"/>
    <mergeCell ref="F4201:F4203"/>
    <mergeCell ref="G4201:G4203"/>
    <mergeCell ref="H4201:H4203"/>
    <mergeCell ref="I4201:I4203"/>
    <mergeCell ref="C4201:C4203"/>
    <mergeCell ref="Q4201:Q4203"/>
    <mergeCell ref="C4123:C4125"/>
    <mergeCell ref="D4123:D4125"/>
    <mergeCell ref="E4123:E4125"/>
    <mergeCell ref="F4123:F4125"/>
    <mergeCell ref="I4123:I4125"/>
    <mergeCell ref="G4123:G4125"/>
    <mergeCell ref="H4123:H4125"/>
    <mergeCell ref="D4204:D4206"/>
    <mergeCell ref="E4204:E4206"/>
    <mergeCell ref="F4204:F4206"/>
    <mergeCell ref="G4204:G4206"/>
    <mergeCell ref="H4204:H4206"/>
    <mergeCell ref="I4204:I4206"/>
    <mergeCell ref="C4204:C4206"/>
    <mergeCell ref="E4207:E4209"/>
    <mergeCell ref="F4207:F4209"/>
    <mergeCell ref="G4207:G4209"/>
    <mergeCell ref="H4207:H4209"/>
    <mergeCell ref="I4207:I4209"/>
    <mergeCell ref="C4207:C4209"/>
    <mergeCell ref="Q4204:Q4206"/>
    <mergeCell ref="D4207:D4209"/>
    <mergeCell ref="Q4207:Q4209"/>
    <mergeCell ref="C4126:C4128"/>
    <mergeCell ref="E4126:E4128"/>
    <mergeCell ref="F4126:F4128"/>
    <mergeCell ref="H4126:H4128"/>
    <mergeCell ref="I4126:I4128"/>
    <mergeCell ref="D4126:D4128"/>
    <mergeCell ref="G4126:G4128"/>
    <mergeCell ref="C4429:C4431"/>
    <mergeCell ref="C4354:C4356"/>
    <mergeCell ref="H4354:H4356"/>
    <mergeCell ref="I4354:I4356"/>
    <mergeCell ref="G4354:G4356"/>
    <mergeCell ref="E4354:E4356"/>
    <mergeCell ref="D4354:D4356"/>
    <mergeCell ref="F4354:F4356"/>
    <mergeCell ref="Q4354:Q4356"/>
    <mergeCell ref="C4351:C4353"/>
    <mergeCell ref="C4357:C4359"/>
    <mergeCell ref="I4357:I4359"/>
    <mergeCell ref="G4357:G4359"/>
    <mergeCell ref="E4357:E4359"/>
    <mergeCell ref="D4357:D4359"/>
    <mergeCell ref="F4357:F4359"/>
    <mergeCell ref="Q4357:Q4359"/>
    <mergeCell ref="C4129:C4131"/>
    <mergeCell ref="D4129:D4131"/>
    <mergeCell ref="E4129:E4131"/>
    <mergeCell ref="F4129:F4131"/>
    <mergeCell ref="G4129:G4131"/>
    <mergeCell ref="H4129:H4131"/>
    <mergeCell ref="I4129:I4131"/>
    <mergeCell ref="E4210:E4212"/>
    <mergeCell ref="F4210:F4212"/>
    <mergeCell ref="G4210:G4212"/>
    <mergeCell ref="I4210:I4212"/>
    <mergeCell ref="C4210:C4212"/>
    <mergeCell ref="D4210:D4212"/>
    <mergeCell ref="H4210:H4212"/>
    <mergeCell ref="Q4210:Q4212"/>
    <mergeCell ref="C4444:C4446"/>
    <mergeCell ref="D4444:D4446"/>
    <mergeCell ref="E4444:E4446"/>
    <mergeCell ref="F4444:F4446"/>
    <mergeCell ref="G4444:G4446"/>
    <mergeCell ref="H4444:H4446"/>
    <mergeCell ref="I4444:I4446"/>
    <mergeCell ref="C4447:C4449"/>
    <mergeCell ref="D4447:D4449"/>
    <mergeCell ref="E4447:E4449"/>
    <mergeCell ref="F4447:F4449"/>
    <mergeCell ref="G4447:G4449"/>
    <mergeCell ref="I4447:I4449"/>
    <mergeCell ref="Q4444:Q4446"/>
    <mergeCell ref="Q4447:Q4449"/>
    <mergeCell ref="C4264:C4266"/>
    <mergeCell ref="D4264:D4266"/>
    <mergeCell ref="E4264:E4266"/>
    <mergeCell ref="F4264:F4266"/>
    <mergeCell ref="G4264:G4266"/>
    <mergeCell ref="H4264:H4266"/>
    <mergeCell ref="I4264:I4266"/>
    <mergeCell ref="D4360:D4362"/>
    <mergeCell ref="F4360:F4362"/>
    <mergeCell ref="H4360:H4362"/>
    <mergeCell ref="I4360:I4362"/>
    <mergeCell ref="G4360:G4362"/>
    <mergeCell ref="C4360:C4362"/>
    <mergeCell ref="E4360:E4362"/>
    <mergeCell ref="Q4360:Q4362"/>
    <mergeCell ref="C4450:C4452"/>
    <mergeCell ref="D4450:D4452"/>
    <mergeCell ref="E4450:E4452"/>
    <mergeCell ref="F4450:F4452"/>
    <mergeCell ref="G4450:G4452"/>
    <mergeCell ref="H4450:H4452"/>
    <mergeCell ref="I4450:I4452"/>
    <mergeCell ref="Q4450:Q4452"/>
    <mergeCell ref="G4102:G4104"/>
    <mergeCell ref="H4447:H4449"/>
    <mergeCell ref="Q4090:Q4092"/>
    <mergeCell ref="Q4087:Q4089"/>
    <mergeCell ref="Q4093:Q4095"/>
    <mergeCell ref="Q4096:Q4098"/>
    <mergeCell ref="Q4099:Q4101"/>
    <mergeCell ref="Q4102:Q4104"/>
    <mergeCell ref="Q4105:Q4107"/>
    <mergeCell ref="Q4108:Q4110"/>
    <mergeCell ref="Q4111:Q4113"/>
    <mergeCell ref="Q4114:Q4116"/>
    <mergeCell ref="Q4117:Q4119"/>
    <mergeCell ref="Q4120:Q4122"/>
    <mergeCell ref="Q4123:Q4125"/>
    <mergeCell ref="Q4126:Q4128"/>
    <mergeCell ref="Q4129:Q4131"/>
    <mergeCell ref="C4453:C4455"/>
    <mergeCell ref="D4453:D4455"/>
    <mergeCell ref="F4453:F4455"/>
    <mergeCell ref="I4453:I4455"/>
    <mergeCell ref="G4453:G4455"/>
    <mergeCell ref="H4453:H4455"/>
    <mergeCell ref="E4453:E4455"/>
    <mergeCell ref="Q4453:Q4455"/>
    <mergeCell ref="G4111:G4113"/>
    <mergeCell ref="D4363:D4365"/>
    <mergeCell ref="E4363:E4365"/>
    <mergeCell ref="F4363:F4365"/>
    <mergeCell ref="I4363:I4365"/>
    <mergeCell ref="C4363:C4365"/>
    <mergeCell ref="Q4363:Q4365"/>
    <mergeCell ref="C4456:C4458"/>
    <mergeCell ref="D4456:D4458"/>
    <mergeCell ref="F4456:F4458"/>
    <mergeCell ref="I4456:I4458"/>
    <mergeCell ref="G4456:G4458"/>
    <mergeCell ref="H4456:H4458"/>
    <mergeCell ref="E4456:E4458"/>
    <mergeCell ref="Q4456:Q4458"/>
    <mergeCell ref="D4366:D4368"/>
    <mergeCell ref="E4366:E4368"/>
    <mergeCell ref="F4366:F4368"/>
    <mergeCell ref="I4366:I4368"/>
    <mergeCell ref="G4366:G4368"/>
    <mergeCell ref="C4366:C4368"/>
    <mergeCell ref="D4369:D4371"/>
    <mergeCell ref="F4369:F4371"/>
    <mergeCell ref="H4369:H4371"/>
    <mergeCell ref="I4369:I4371"/>
    <mergeCell ref="C4369:C4371"/>
    <mergeCell ref="E4369:E4371"/>
    <mergeCell ref="G4369:G4371"/>
    <mergeCell ref="Q4366:Q4368"/>
    <mergeCell ref="Q4369:Q4371"/>
    <mergeCell ref="C4132:C4134"/>
    <mergeCell ref="F4132:F4134"/>
    <mergeCell ref="I4132:I4134"/>
    <mergeCell ref="D4132:D4134"/>
    <mergeCell ref="H4132:H4134"/>
    <mergeCell ref="G4132:G4134"/>
    <mergeCell ref="E4132:E4134"/>
    <mergeCell ref="Q4132:Q4134"/>
    <mergeCell ref="D4372:D4374"/>
    <mergeCell ref="F4372:F4374"/>
    <mergeCell ref="H4372:H4374"/>
    <mergeCell ref="I4372:I4374"/>
    <mergeCell ref="C4372:C4374"/>
    <mergeCell ref="G4372:G4374"/>
    <mergeCell ref="E4372:E4374"/>
    <mergeCell ref="Q4372:Q4374"/>
    <mergeCell ref="D4375:D4377"/>
    <mergeCell ref="F4375:F4377"/>
    <mergeCell ref="H4375:H4377"/>
    <mergeCell ref="I4375:I4377"/>
    <mergeCell ref="C4375:C4377"/>
    <mergeCell ref="G4375:G4377"/>
    <mergeCell ref="E4375:E4377"/>
    <mergeCell ref="D4378:D4380"/>
    <mergeCell ref="F4378:F4380"/>
    <mergeCell ref="C4378:C4380"/>
    <mergeCell ref="E4378:E4380"/>
    <mergeCell ref="D4381:D4383"/>
    <mergeCell ref="F4381:F4383"/>
    <mergeCell ref="C4381:C4383"/>
    <mergeCell ref="E4381:E4383"/>
    <mergeCell ref="D4384:D4386"/>
    <mergeCell ref="F4384:F4386"/>
    <mergeCell ref="H4384:H4386"/>
    <mergeCell ref="I4384:I4386"/>
    <mergeCell ref="C4384:C4386"/>
    <mergeCell ref="G4384:G4386"/>
    <mergeCell ref="E4384:E4386"/>
    <mergeCell ref="Q4375:Q4377"/>
    <mergeCell ref="Q4378:Q4380"/>
    <mergeCell ref="Q4381:Q4383"/>
    <mergeCell ref="Q4384:Q4386"/>
    <mergeCell ref="H4378:H4380"/>
    <mergeCell ref="I4378:I4380"/>
    <mergeCell ref="G4378:G4380"/>
    <mergeCell ref="I4381:I4383"/>
    <mergeCell ref="G4381:G4383"/>
    <mergeCell ref="G4363:G4365"/>
    <mergeCell ref="D4213:D4215"/>
    <mergeCell ref="E4213:E4215"/>
    <mergeCell ref="F4213:F4215"/>
    <mergeCell ref="G4213:G4215"/>
    <mergeCell ref="H4213:H4215"/>
    <mergeCell ref="I4213:I4215"/>
    <mergeCell ref="C4213:C4215"/>
    <mergeCell ref="Q4213:Q4215"/>
    <mergeCell ref="C4273:C4275"/>
    <mergeCell ref="D4273:D4275"/>
    <mergeCell ref="F4273:F4275"/>
    <mergeCell ref="G4273:G4275"/>
    <mergeCell ref="H4273:H4275"/>
    <mergeCell ref="I4273:I4275"/>
    <mergeCell ref="E4273:E4275"/>
    <mergeCell ref="Q4273:Q4275"/>
    <mergeCell ref="E4216:E4218"/>
    <mergeCell ref="F4216:F4218"/>
    <mergeCell ref="G4216:G4218"/>
    <mergeCell ref="H4216:H4218"/>
    <mergeCell ref="I4216:I4218"/>
    <mergeCell ref="C4216:C4218"/>
    <mergeCell ref="D4216:D4218"/>
    <mergeCell ref="F4219:F4221"/>
    <mergeCell ref="G4219:G4221"/>
    <mergeCell ref="H4219:H4221"/>
    <mergeCell ref="I4219:I4221"/>
    <mergeCell ref="C4219:C4221"/>
    <mergeCell ref="D4219:D4221"/>
    <mergeCell ref="Q4216:Q4218"/>
    <mergeCell ref="E4219:E4221"/>
    <mergeCell ref="Q4219:Q4221"/>
    <mergeCell ref="Q4264:Q4266"/>
    <mergeCell ref="C4459:C4461"/>
    <mergeCell ref="D4459:D4461"/>
    <mergeCell ref="F4459:F4461"/>
    <mergeCell ref="I4459:I4461"/>
    <mergeCell ref="G4459:G4461"/>
    <mergeCell ref="H4459:H4461"/>
    <mergeCell ref="E4459:E4461"/>
    <mergeCell ref="Q4459:Q4461"/>
    <mergeCell ref="D4222:D4224"/>
    <mergeCell ref="E4222:E4224"/>
    <mergeCell ref="F4222:F4224"/>
    <mergeCell ref="G4222:G4224"/>
    <mergeCell ref="H4222:H4224"/>
    <mergeCell ref="I4222:I4224"/>
    <mergeCell ref="Q4222:Q4224"/>
    <mergeCell ref="H4381:H4383"/>
    <mergeCell ref="H4366:H4368"/>
    <mergeCell ref="C4135:C4137"/>
    <mergeCell ref="I4135:I4137"/>
    <mergeCell ref="F4135:F4137"/>
    <mergeCell ref="H4135:H4137"/>
    <mergeCell ref="G4135:G4137"/>
    <mergeCell ref="D4135:D4137"/>
    <mergeCell ref="E4135:E4137"/>
    <mergeCell ref="Q4135:Q4137"/>
    <mergeCell ref="F4387:F4389"/>
    <mergeCell ref="I4387:I4389"/>
    <mergeCell ref="C4387:C4389"/>
    <mergeCell ref="D4387:D4389"/>
    <mergeCell ref="H4387:H4389"/>
    <mergeCell ref="G4387:G4389"/>
    <mergeCell ref="E4387:E4389"/>
    <mergeCell ref="Q4387:Q4389"/>
    <mergeCell ref="C4225:C4227"/>
    <mergeCell ref="D4225:D4227"/>
    <mergeCell ref="E4225:E4227"/>
    <mergeCell ref="F4225:F4227"/>
    <mergeCell ref="G4225:G4227"/>
    <mergeCell ref="H4225:H4227"/>
    <mergeCell ref="I4225:I4227"/>
    <mergeCell ref="Q4225:Q4227"/>
    <mergeCell ref="C4228:C4230"/>
    <mergeCell ref="D4228:D4230"/>
    <mergeCell ref="E4228:E4230"/>
    <mergeCell ref="F4228:F4230"/>
    <mergeCell ref="G4228:G4230"/>
    <mergeCell ref="H4228:H4230"/>
    <mergeCell ref="I4228:I4230"/>
    <mergeCell ref="Q4228:Q4230"/>
    <mergeCell ref="C4138:C4140"/>
    <mergeCell ref="I4138:I4140"/>
    <mergeCell ref="E4138:E4140"/>
    <mergeCell ref="F4138:F4140"/>
    <mergeCell ref="G4138:G4140"/>
    <mergeCell ref="D4138:D4140"/>
    <mergeCell ref="Q4138:Q4140"/>
    <mergeCell ref="C4276:C4278"/>
    <mergeCell ref="I4276:I4278"/>
    <mergeCell ref="H4276:H4278"/>
    <mergeCell ref="D4276:D4278"/>
    <mergeCell ref="F4276:F4278"/>
    <mergeCell ref="G4276:G4278"/>
    <mergeCell ref="E4276:E4278"/>
    <mergeCell ref="Q4276:Q4278"/>
    <mergeCell ref="F4390:F4392"/>
    <mergeCell ref="I4390:I4392"/>
    <mergeCell ref="C4390:C4392"/>
    <mergeCell ref="D4390:D4392"/>
    <mergeCell ref="H4390:H4392"/>
    <mergeCell ref="G4390:G4392"/>
    <mergeCell ref="E4390:E4392"/>
    <mergeCell ref="Q4390:Q4392"/>
    <mergeCell ref="C4231:C4233"/>
    <mergeCell ref="D4231:D4233"/>
    <mergeCell ref="F4231:F4233"/>
    <mergeCell ref="G4231:G4233"/>
    <mergeCell ref="H4231:H4233"/>
    <mergeCell ref="I4231:I4233"/>
    <mergeCell ref="E4231:E4233"/>
    <mergeCell ref="C4234:C4236"/>
    <mergeCell ref="D4234:D4236"/>
    <mergeCell ref="F4234:F4236"/>
    <mergeCell ref="H4234:H4236"/>
    <mergeCell ref="I4234:I4236"/>
    <mergeCell ref="E4234:E4236"/>
    <mergeCell ref="Q4231:Q4233"/>
    <mergeCell ref="Q4234:Q4236"/>
    <mergeCell ref="G4234:G4236"/>
    <mergeCell ref="C4462:C4464"/>
    <mergeCell ref="D4462:D4464"/>
    <mergeCell ref="F4462:F4464"/>
    <mergeCell ref="I4462:I4464"/>
    <mergeCell ref="E4462:E4464"/>
    <mergeCell ref="G4462:G4464"/>
    <mergeCell ref="H4462:H4464"/>
    <mergeCell ref="Q4462:Q4464"/>
    <mergeCell ref="C4222:C4224"/>
    <mergeCell ref="C4279:C4281"/>
    <mergeCell ref="I4279:I4281"/>
    <mergeCell ref="H4279:H4281"/>
    <mergeCell ref="D4279:D4281"/>
    <mergeCell ref="F4279:F4281"/>
    <mergeCell ref="G4279:G4281"/>
    <mergeCell ref="E4279:E4281"/>
    <mergeCell ref="Q4279:Q4281"/>
    <mergeCell ref="C4465:C4467"/>
    <mergeCell ref="D4465:D4467"/>
    <mergeCell ref="F4465:F4467"/>
    <mergeCell ref="I4465:I4467"/>
    <mergeCell ref="E4465:E4467"/>
    <mergeCell ref="G4465:G4467"/>
    <mergeCell ref="H4465:H4467"/>
    <mergeCell ref="C4468:C4470"/>
    <mergeCell ref="D4468:D4470"/>
    <mergeCell ref="F4468:F4470"/>
    <mergeCell ref="I4468:I4470"/>
    <mergeCell ref="E4468:E4470"/>
    <mergeCell ref="G4468:G4470"/>
    <mergeCell ref="H4468:H4470"/>
    <mergeCell ref="C4471:C4473"/>
    <mergeCell ref="D4471:D4473"/>
    <mergeCell ref="F4471:F4473"/>
    <mergeCell ref="I4471:I4473"/>
    <mergeCell ref="E4471:E4473"/>
    <mergeCell ref="G4471:G4473"/>
    <mergeCell ref="H4471:H4473"/>
    <mergeCell ref="C4474:C4476"/>
    <mergeCell ref="D4474:D4476"/>
    <mergeCell ref="F4474:F4476"/>
    <mergeCell ref="I4474:I4476"/>
    <mergeCell ref="E4474:E4476"/>
    <mergeCell ref="G4474:G4476"/>
    <mergeCell ref="H4474:H4476"/>
    <mergeCell ref="Q4465:Q4467"/>
    <mergeCell ref="Q4468:Q4470"/>
    <mergeCell ref="Q4471:Q4473"/>
    <mergeCell ref="Q4474:Q4476"/>
    <mergeCell ref="C4141:C4143"/>
    <mergeCell ref="I4141:I4143"/>
    <mergeCell ref="E4141:E4143"/>
    <mergeCell ref="H4141:H4143"/>
    <mergeCell ref="G4141:G4143"/>
    <mergeCell ref="D4141:D4143"/>
    <mergeCell ref="F4141:F4143"/>
    <mergeCell ref="Q4141:Q4143"/>
    <mergeCell ref="F4237:F4239"/>
    <mergeCell ref="H4237:H4239"/>
    <mergeCell ref="I4237:I4239"/>
    <mergeCell ref="E4237:E4239"/>
    <mergeCell ref="G4237:G4239"/>
    <mergeCell ref="Q4237:Q4239"/>
    <mergeCell ref="C4477:C4479"/>
    <mergeCell ref="D4477:D4479"/>
    <mergeCell ref="F4477:F4479"/>
    <mergeCell ref="I4477:I4479"/>
    <mergeCell ref="E4477:E4479"/>
    <mergeCell ref="G4477:G4479"/>
    <mergeCell ref="H4477:H4479"/>
    <mergeCell ref="Q4477:Q4479"/>
    <mergeCell ref="C4282:C4284"/>
    <mergeCell ref="I4282:I4284"/>
    <mergeCell ref="H4282:H4284"/>
    <mergeCell ref="D4282:D4284"/>
    <mergeCell ref="F4282:F4284"/>
    <mergeCell ref="G4282:G4284"/>
    <mergeCell ref="E4282:E4284"/>
    <mergeCell ref="Q4282:Q4284"/>
    <mergeCell ref="C4144:C4146"/>
    <mergeCell ref="I4144:I4146"/>
    <mergeCell ref="E4144:E4146"/>
    <mergeCell ref="H4144:H4146"/>
    <mergeCell ref="G4144:G4146"/>
    <mergeCell ref="D4144:D4146"/>
    <mergeCell ref="F4144:F4146"/>
    <mergeCell ref="Q4144:Q4146"/>
    <mergeCell ref="C4480:C4482"/>
    <mergeCell ref="D4480:D4482"/>
    <mergeCell ref="F4480:F4482"/>
    <mergeCell ref="I4480:I4482"/>
    <mergeCell ref="E4480:E4482"/>
    <mergeCell ref="G4480:G4482"/>
    <mergeCell ref="H4480:H4482"/>
    <mergeCell ref="C4483:C4485"/>
    <mergeCell ref="F4483:F4485"/>
    <mergeCell ref="I4483:I4485"/>
    <mergeCell ref="E4483:E4485"/>
    <mergeCell ref="G4483:G4485"/>
    <mergeCell ref="C4486:C4488"/>
    <mergeCell ref="F4486:F4488"/>
    <mergeCell ref="I4486:I4488"/>
    <mergeCell ref="E4486:E4488"/>
    <mergeCell ref="D4483:D4485"/>
    <mergeCell ref="D4486:D4488"/>
    <mergeCell ref="G4486:G4488"/>
    <mergeCell ref="H4483:H4485"/>
    <mergeCell ref="Q4480:Q4482"/>
    <mergeCell ref="Q4483:Q4485"/>
    <mergeCell ref="Q4486:Q4488"/>
    <mergeCell ref="C4489:C4491"/>
    <mergeCell ref="F4489:F4491"/>
    <mergeCell ref="I4489:I4491"/>
    <mergeCell ref="E4489:E4491"/>
    <mergeCell ref="D4489:D4491"/>
    <mergeCell ref="G4489:G4491"/>
    <mergeCell ref="C4492:C4494"/>
    <mergeCell ref="F4492:F4494"/>
    <mergeCell ref="I4492:I4494"/>
    <mergeCell ref="E4492:E4494"/>
    <mergeCell ref="D4492:D4494"/>
    <mergeCell ref="G4492:G4494"/>
    <mergeCell ref="H4486:H4488"/>
    <mergeCell ref="H4489:H4491"/>
    <mergeCell ref="H4492:H4494"/>
    <mergeCell ref="Q4489:Q4491"/>
    <mergeCell ref="Q4492:Q4494"/>
    <mergeCell ref="C4495:C4497"/>
    <mergeCell ref="F4495:F4497"/>
    <mergeCell ref="I4495:I4497"/>
    <mergeCell ref="E4495:E4497"/>
    <mergeCell ref="D4495:D4497"/>
    <mergeCell ref="G4495:G4497"/>
    <mergeCell ref="H4495:H4497"/>
    <mergeCell ref="Q4495:Q4497"/>
    <mergeCell ref="C4237:C4239"/>
    <mergeCell ref="D4237:D4239"/>
    <mergeCell ref="C4498:C4500"/>
    <mergeCell ref="F4498:F4500"/>
    <mergeCell ref="I4498:I4500"/>
    <mergeCell ref="E4498:E4500"/>
    <mergeCell ref="D4498:D4500"/>
    <mergeCell ref="G4498:G4500"/>
    <mergeCell ref="H4498:H4500"/>
    <mergeCell ref="Q4498:Q4500"/>
    <mergeCell ref="H4363:H4365"/>
    <mergeCell ref="C4285:C4287"/>
    <mergeCell ref="I4285:I4287"/>
    <mergeCell ref="F4285:F4287"/>
    <mergeCell ref="Q4285:Q4287"/>
    <mergeCell ref="D4285:D4287"/>
    <mergeCell ref="E4285:E4287"/>
    <mergeCell ref="G4285:G4287"/>
    <mergeCell ref="H4285:H4287"/>
    <mergeCell ref="H4240:H4242"/>
    <mergeCell ref="I4240:I4242"/>
    <mergeCell ref="E4240:E4242"/>
    <mergeCell ref="G4240:G4242"/>
    <mergeCell ref="C4240:C4242"/>
    <mergeCell ref="D4240:D4242"/>
    <mergeCell ref="F4240:F4242"/>
    <mergeCell ref="Q4240:Q4242"/>
    <mergeCell ref="C4147:C4149"/>
    <mergeCell ref="I4147:I4149"/>
    <mergeCell ref="E4147:E4149"/>
    <mergeCell ref="H4147:H4149"/>
    <mergeCell ref="G4147:G4149"/>
    <mergeCell ref="D4147:D4149"/>
    <mergeCell ref="F4147:F4149"/>
    <mergeCell ref="Q4147:Q4149"/>
    <mergeCell ref="H4243:H4245"/>
    <mergeCell ref="I4243:I4245"/>
    <mergeCell ref="G4243:G4245"/>
    <mergeCell ref="C4243:C4245"/>
    <mergeCell ref="D4243:D4245"/>
    <mergeCell ref="E4243:E4245"/>
    <mergeCell ref="F4243:F4245"/>
    <mergeCell ref="Q4243:Q4245"/>
    <mergeCell ref="H4246:H4248"/>
    <mergeCell ref="I4246:I4248"/>
    <mergeCell ref="G4246:G4248"/>
    <mergeCell ref="C4246:C4248"/>
    <mergeCell ref="D4246:D4248"/>
    <mergeCell ref="E4246:E4248"/>
    <mergeCell ref="F4246:F4248"/>
    <mergeCell ref="Q4246:Q4248"/>
    <mergeCell ref="H4249:H4251"/>
    <mergeCell ref="I4249:I4251"/>
    <mergeCell ref="G4249:G4251"/>
    <mergeCell ref="C4249:C4251"/>
    <mergeCell ref="D4249:D4251"/>
    <mergeCell ref="F4249:F4251"/>
    <mergeCell ref="E4249:E4251"/>
    <mergeCell ref="Q4249:Q4251"/>
    <mergeCell ref="F4393:F4395"/>
    <mergeCell ref="I4393:I4395"/>
    <mergeCell ref="C4393:C4395"/>
    <mergeCell ref="D4393:D4395"/>
    <mergeCell ref="H4393:H4395"/>
    <mergeCell ref="G4393:G4395"/>
    <mergeCell ref="E4393:E4395"/>
    <mergeCell ref="Q4393:Q4395"/>
    <mergeCell ref="I4288:I4290"/>
    <mergeCell ref="F4288:F4290"/>
    <mergeCell ref="D4288:D4290"/>
    <mergeCell ref="G4288:G4290"/>
    <mergeCell ref="H4288:H4290"/>
    <mergeCell ref="C4288:C4290"/>
    <mergeCell ref="E4288:E4290"/>
    <mergeCell ref="I4294:I4296"/>
    <mergeCell ref="D4294:D4296"/>
    <mergeCell ref="G4294:G4296"/>
    <mergeCell ref="H4294:H4296"/>
    <mergeCell ref="C4294:C4296"/>
    <mergeCell ref="E4294:E4296"/>
    <mergeCell ref="Q4288:Q4290"/>
    <mergeCell ref="Q4294:Q4296"/>
    <mergeCell ref="F4294:F4296"/>
    <mergeCell ref="G4084:G4086"/>
    <mergeCell ref="H4138:H4140"/>
    <mergeCell ref="C4075:C4077"/>
    <mergeCell ref="H4075:H4077"/>
    <mergeCell ref="H4357:H4359"/>
    <mergeCell ref="H4252:H4254"/>
    <mergeCell ref="I4252:I4254"/>
    <mergeCell ref="G4252:G4254"/>
    <mergeCell ref="C4252:C4254"/>
    <mergeCell ref="D4252:D4254"/>
    <mergeCell ref="E4252:E4254"/>
    <mergeCell ref="F4252:F4254"/>
    <mergeCell ref="Q4252:Q4254"/>
    <mergeCell ref="C4150:C4152"/>
    <mergeCell ref="I4150:I4152"/>
    <mergeCell ref="H4150:H4152"/>
    <mergeCell ref="G4150:G4152"/>
    <mergeCell ref="D4150:D4152"/>
    <mergeCell ref="F4150:F4152"/>
    <mergeCell ref="C4153:C4155"/>
    <mergeCell ref="I4153:I4155"/>
    <mergeCell ref="H4153:H4155"/>
    <mergeCell ref="G4153:G4155"/>
    <mergeCell ref="E4153:E4155"/>
    <mergeCell ref="F4153:F4155"/>
    <mergeCell ref="C4156:C4158"/>
    <mergeCell ref="I4156:I4158"/>
    <mergeCell ref="H4156:H4158"/>
    <mergeCell ref="G4156:G4158"/>
    <mergeCell ref="E4156:E4158"/>
    <mergeCell ref="F4156:F4158"/>
    <mergeCell ref="E4150:E4152"/>
    <mergeCell ref="Q4150:Q4152"/>
    <mergeCell ref="Q4153:Q4155"/>
    <mergeCell ref="Q4156:Q4158"/>
    <mergeCell ref="D4153:D4155"/>
    <mergeCell ref="D4156:D4158"/>
    <mergeCell ref="C4159:C4161"/>
    <mergeCell ref="I4159:I4161"/>
    <mergeCell ref="H4159:H4161"/>
    <mergeCell ref="G4159:G4161"/>
    <mergeCell ref="E4159:E4161"/>
    <mergeCell ref="F4159:F4161"/>
    <mergeCell ref="C4162:C4164"/>
    <mergeCell ref="I4162:I4164"/>
    <mergeCell ref="H4162:H4164"/>
    <mergeCell ref="G4162:G4164"/>
    <mergeCell ref="E4162:E4164"/>
    <mergeCell ref="F4162:F4164"/>
    <mergeCell ref="C4165:C4167"/>
    <mergeCell ref="I4165:I4167"/>
    <mergeCell ref="H4165:H4167"/>
    <mergeCell ref="G4165:G4167"/>
    <mergeCell ref="E4165:E4167"/>
    <mergeCell ref="F4165:F4167"/>
    <mergeCell ref="D4159:D4161"/>
    <mergeCell ref="D4162:D4164"/>
    <mergeCell ref="D4165:D4167"/>
    <mergeCell ref="Q4159:Q4161"/>
    <mergeCell ref="Q4162:Q4164"/>
    <mergeCell ref="Q4165:Q4167"/>
    <mergeCell ref="C4501:C4503"/>
    <mergeCell ref="F4501:F4503"/>
    <mergeCell ref="I4501:I4503"/>
    <mergeCell ref="E4501:E4503"/>
    <mergeCell ref="D4501:D4503"/>
    <mergeCell ref="G4501:G4503"/>
    <mergeCell ref="H4501:H4503"/>
    <mergeCell ref="Q4501:Q4503"/>
    <mergeCell ref="C4297:C4299"/>
    <mergeCell ref="D4297:D4299"/>
    <mergeCell ref="F4297:F4299"/>
    <mergeCell ref="G4297:G4299"/>
    <mergeCell ref="H4297:H4299"/>
    <mergeCell ref="I4297:I4299"/>
    <mergeCell ref="E4297:E4299"/>
    <mergeCell ref="Q4297:Q4299"/>
    <mergeCell ref="F4396:F4398"/>
    <mergeCell ref="I4396:I4398"/>
    <mergeCell ref="C4396:C4398"/>
    <mergeCell ref="D4396:D4398"/>
    <mergeCell ref="H4396:H4398"/>
    <mergeCell ref="G4396:G4398"/>
    <mergeCell ref="E4396:E4398"/>
    <mergeCell ref="Q4396:Q4398"/>
    <mergeCell ref="F4399:F4401"/>
    <mergeCell ref="I4399:I4401"/>
    <mergeCell ref="C4399:C4401"/>
    <mergeCell ref="D4399:D4401"/>
    <mergeCell ref="H4399:H4401"/>
    <mergeCell ref="G4399:G4401"/>
    <mergeCell ref="E4399:E4401"/>
    <mergeCell ref="Q4399:Q4401"/>
    <mergeCell ref="C4168:C4170"/>
    <mergeCell ref="I4168:I4170"/>
    <mergeCell ref="H4168:H4170"/>
    <mergeCell ref="G4168:G4170"/>
    <mergeCell ref="F4168:F4170"/>
    <mergeCell ref="D4168:D4170"/>
    <mergeCell ref="E4168:E4170"/>
    <mergeCell ref="Q4168:Q4170"/>
    <mergeCell ref="I4300:I4302"/>
    <mergeCell ref="D4300:D4302"/>
    <mergeCell ref="G4300:G4302"/>
    <mergeCell ref="H4300:H4302"/>
    <mergeCell ref="C4300:C4302"/>
    <mergeCell ref="F4300:F4302"/>
    <mergeCell ref="E4300:E4302"/>
    <mergeCell ref="Q4300:Q4302"/>
    <mergeCell ref="C4171:C4173"/>
    <mergeCell ref="I4171:I4173"/>
    <mergeCell ref="H4171:H4173"/>
    <mergeCell ref="G4171:G4173"/>
    <mergeCell ref="E4171:E4173"/>
    <mergeCell ref="F4171:F4173"/>
    <mergeCell ref="D4171:D4173"/>
    <mergeCell ref="Q4171:Q4173"/>
    <mergeCell ref="F4402:F4404"/>
    <mergeCell ref="I4402:I4404"/>
    <mergeCell ref="C4402:C4404"/>
    <mergeCell ref="D4402:D4404"/>
    <mergeCell ref="H4402:H4404"/>
    <mergeCell ref="G4402:G4404"/>
    <mergeCell ref="E4402:E4404"/>
    <mergeCell ref="F4405:F4407"/>
    <mergeCell ref="I4405:I4407"/>
    <mergeCell ref="C4405:C4407"/>
    <mergeCell ref="D4405:D4407"/>
    <mergeCell ref="H4405:H4407"/>
    <mergeCell ref="Q4402:Q4404"/>
    <mergeCell ref="Q4405:Q4407"/>
    <mergeCell ref="E4405:E4407"/>
    <mergeCell ref="G4405:G4407"/>
    <mergeCell ref="C4504:C4506"/>
    <mergeCell ref="I4504:I4506"/>
    <mergeCell ref="E4504:E4506"/>
    <mergeCell ref="D4504:D4506"/>
    <mergeCell ref="G4504:G4506"/>
    <mergeCell ref="H4504:H4506"/>
    <mergeCell ref="C4507:C4509"/>
    <mergeCell ref="I4507:I4509"/>
    <mergeCell ref="D4507:D4509"/>
    <mergeCell ref="F4504:F4506"/>
    <mergeCell ref="F4507:F4509"/>
    <mergeCell ref="Q4504:Q4506"/>
    <mergeCell ref="Q4507:Q4509"/>
    <mergeCell ref="E4507:E4509"/>
    <mergeCell ref="G4507:G4509"/>
    <mergeCell ref="H4507:H4509"/>
    <mergeCell ref="H4198:H4200"/>
    <mergeCell ref="C4510:C4512"/>
    <mergeCell ref="F4510:F4512"/>
    <mergeCell ref="I4510:I4512"/>
    <mergeCell ref="E4510:E4512"/>
    <mergeCell ref="D4510:D4512"/>
    <mergeCell ref="G4510:G4512"/>
    <mergeCell ref="H4510:H4512"/>
    <mergeCell ref="Q4510:Q4512"/>
    <mergeCell ref="C4174:C4176"/>
    <mergeCell ref="I4174:I4176"/>
    <mergeCell ref="H4174:H4176"/>
    <mergeCell ref="G4174:G4176"/>
    <mergeCell ref="E4174:E4176"/>
    <mergeCell ref="D4174:D4176"/>
    <mergeCell ref="C4177:C4179"/>
    <mergeCell ref="I4177:I4179"/>
    <mergeCell ref="H4177:H4179"/>
    <mergeCell ref="G4177:G4179"/>
    <mergeCell ref="E4177:E4179"/>
    <mergeCell ref="D4177:D4179"/>
    <mergeCell ref="F4174:F4176"/>
    <mergeCell ref="F4177:F4179"/>
    <mergeCell ref="Q4174:Q4176"/>
    <mergeCell ref="Q4177:Q4179"/>
    <mergeCell ref="A4075:A4515"/>
    <mergeCell ref="B4429:B4515"/>
    <mergeCell ref="C4513:C4515"/>
    <mergeCell ref="F4513:F4515"/>
    <mergeCell ref="I4513:I4515"/>
    <mergeCell ref="D4513:D4515"/>
    <mergeCell ref="G4513:G4515"/>
    <mergeCell ref="H4513:H4515"/>
    <mergeCell ref="Q4513:Q4515"/>
    <mergeCell ref="E4513:E4515"/>
    <mergeCell ref="F4408:F4410"/>
    <mergeCell ref="I4408:I4410"/>
    <mergeCell ref="C4408:C4410"/>
    <mergeCell ref="D4408:D4410"/>
    <mergeCell ref="H4408:H4410"/>
    <mergeCell ref="G4408:G4410"/>
    <mergeCell ref="E4408:E4410"/>
    <mergeCell ref="Q4408:Q4410"/>
    <mergeCell ref="I4303:I4305"/>
    <mergeCell ref="D4303:D4305"/>
    <mergeCell ref="G4303:G4305"/>
    <mergeCell ref="H4303:H4305"/>
    <mergeCell ref="C4303:C4305"/>
    <mergeCell ref="F4303:F4305"/>
    <mergeCell ref="E4303:E4305"/>
    <mergeCell ref="Q4303:Q4305"/>
    <mergeCell ref="I4306:I4308"/>
    <mergeCell ref="D4306:D4308"/>
    <mergeCell ref="G4306:G4308"/>
    <mergeCell ref="H4306:H4308"/>
    <mergeCell ref="C4306:C4308"/>
    <mergeCell ref="F4306:F4308"/>
    <mergeCell ref="E4306:E4308"/>
    <mergeCell ref="Q4306:Q4308"/>
    <mergeCell ref="I4309:I4311"/>
    <mergeCell ref="D4309:D4311"/>
    <mergeCell ref="G4309:G4311"/>
    <mergeCell ref="H4309:H4311"/>
    <mergeCell ref="C4309:C4311"/>
    <mergeCell ref="F4309:F4311"/>
    <mergeCell ref="E4309:E4311"/>
    <mergeCell ref="Q4309:Q4311"/>
    <mergeCell ref="C4180:C4182"/>
    <mergeCell ref="I4180:I4182"/>
    <mergeCell ref="H4180:H4182"/>
    <mergeCell ref="G4180:G4182"/>
    <mergeCell ref="E4180:E4182"/>
    <mergeCell ref="D4180:D4182"/>
    <mergeCell ref="F4180:F4182"/>
    <mergeCell ref="Q4180:Q4182"/>
    <mergeCell ref="C4183:C4185"/>
    <mergeCell ref="I4183:I4185"/>
    <mergeCell ref="H4183:H4185"/>
    <mergeCell ref="G4183:G4185"/>
    <mergeCell ref="E4183:E4185"/>
    <mergeCell ref="D4183:D4185"/>
    <mergeCell ref="F4183:F4185"/>
    <mergeCell ref="Q4183:Q4185"/>
    <mergeCell ref="C4291:C4293"/>
    <mergeCell ref="I4291:I4293"/>
    <mergeCell ref="D4291:D4293"/>
    <mergeCell ref="F4291:F4293"/>
    <mergeCell ref="G4291:G4293"/>
    <mergeCell ref="E4291:E4293"/>
    <mergeCell ref="Q4291:Q4293"/>
    <mergeCell ref="H4255:H4257"/>
    <mergeCell ref="I4255:I4257"/>
    <mergeCell ref="G4255:G4257"/>
    <mergeCell ref="C4255:C4257"/>
    <mergeCell ref="D4255:D4257"/>
    <mergeCell ref="E4255:E4257"/>
    <mergeCell ref="F4255:F4257"/>
    <mergeCell ref="Q4255:Q4257"/>
    <mergeCell ref="H4291:H4293"/>
    <mergeCell ref="B4075:B4188"/>
    <mergeCell ref="C4186:C4188"/>
    <mergeCell ref="I4186:I4188"/>
    <mergeCell ref="H4186:H4188"/>
    <mergeCell ref="G4186:G4188"/>
    <mergeCell ref="E4186:E4188"/>
    <mergeCell ref="D4186:D4188"/>
    <mergeCell ref="F4186:F4188"/>
    <mergeCell ref="Q4186:Q4188"/>
    <mergeCell ref="B4189:B4260"/>
    <mergeCell ref="H4258:H4260"/>
    <mergeCell ref="I4258:I4260"/>
    <mergeCell ref="G4258:G4260"/>
    <mergeCell ref="C4258:C4260"/>
    <mergeCell ref="E4258:E4260"/>
    <mergeCell ref="F4258:F4260"/>
    <mergeCell ref="D4258:D4260"/>
    <mergeCell ref="Q4258:Q4260"/>
    <mergeCell ref="B4345:B4428"/>
    <mergeCell ref="D4411:D4413"/>
    <mergeCell ref="F4411:F4413"/>
    <mergeCell ref="H4411:H4413"/>
    <mergeCell ref="I4411:I4413"/>
    <mergeCell ref="C4411:C4413"/>
    <mergeCell ref="G4411:G4413"/>
    <mergeCell ref="E4411:E4413"/>
    <mergeCell ref="D4414:D4416"/>
    <mergeCell ref="F4414:F4416"/>
    <mergeCell ref="C4414:C4416"/>
    <mergeCell ref="D4417:D4419"/>
    <mergeCell ref="F4417:F4419"/>
    <mergeCell ref="C4417:C4419"/>
    <mergeCell ref="E4417:E4419"/>
    <mergeCell ref="D4420:D4422"/>
    <mergeCell ref="F4420:F4422"/>
    <mergeCell ref="H4420:H4422"/>
    <mergeCell ref="I4420:I4422"/>
    <mergeCell ref="C4420:C4422"/>
    <mergeCell ref="E4420:E4422"/>
    <mergeCell ref="H4414:H4416"/>
    <mergeCell ref="I4414:I4416"/>
    <mergeCell ref="G4414:G4416"/>
    <mergeCell ref="I4417:I4419"/>
    <mergeCell ref="G4417:G4419"/>
    <mergeCell ref="H4417:H4419"/>
    <mergeCell ref="D4423:D4425"/>
    <mergeCell ref="F4423:F4425"/>
    <mergeCell ref="H4423:H4425"/>
    <mergeCell ref="I4423:I4425"/>
    <mergeCell ref="C4423:C4425"/>
    <mergeCell ref="G4423:G4425"/>
    <mergeCell ref="E4423:E4425"/>
    <mergeCell ref="D4426:D4428"/>
    <mergeCell ref="F4426:F4428"/>
    <mergeCell ref="H4426:H4428"/>
    <mergeCell ref="I4426:I4428"/>
    <mergeCell ref="C4426:C4428"/>
    <mergeCell ref="G4426:G4428"/>
    <mergeCell ref="E4426:E4428"/>
    <mergeCell ref="E4414:E4416"/>
    <mergeCell ref="G4420:G4422"/>
    <mergeCell ref="Q4411:Q4413"/>
    <mergeCell ref="Q4414:Q4416"/>
    <mergeCell ref="Q4417:Q4419"/>
    <mergeCell ref="Q4420:Q4422"/>
    <mergeCell ref="Q4423:Q4425"/>
    <mergeCell ref="Q4426:Q4428"/>
    <mergeCell ref="I4755:I4757"/>
    <mergeCell ref="D4755:D4757"/>
    <mergeCell ref="G4755:G4757"/>
    <mergeCell ref="H4755:H4757"/>
    <mergeCell ref="C4755:C4757"/>
    <mergeCell ref="F4755:F4757"/>
    <mergeCell ref="E4755:E4757"/>
    <mergeCell ref="Q4755:Q4757"/>
    <mergeCell ref="I4761:I4763"/>
    <mergeCell ref="D4761:D4763"/>
    <mergeCell ref="G4761:G4763"/>
    <mergeCell ref="H4761:H4763"/>
    <mergeCell ref="C4761:C4763"/>
    <mergeCell ref="F4761:F4763"/>
    <mergeCell ref="E4761:E4763"/>
    <mergeCell ref="Q4761:Q4763"/>
    <mergeCell ref="I4764:I4766"/>
    <mergeCell ref="D4764:D4766"/>
    <mergeCell ref="G4764:G4766"/>
    <mergeCell ref="C4764:C4766"/>
    <mergeCell ref="F4764:F4766"/>
    <mergeCell ref="E4764:E4766"/>
    <mergeCell ref="Q4764:Q4766"/>
    <mergeCell ref="I4767:I4769"/>
    <mergeCell ref="D4767:D4769"/>
    <mergeCell ref="G4767:G4769"/>
    <mergeCell ref="C4767:C4769"/>
    <mergeCell ref="F4767:F4769"/>
    <mergeCell ref="E4767:E4769"/>
    <mergeCell ref="Q4767:Q4769"/>
    <mergeCell ref="I4770:I4772"/>
    <mergeCell ref="D4770:D4772"/>
    <mergeCell ref="G4770:G4772"/>
    <mergeCell ref="C4770:C4772"/>
    <mergeCell ref="F4770:F4772"/>
    <mergeCell ref="E4770:E4772"/>
    <mergeCell ref="Q4770:Q4772"/>
    <mergeCell ref="I4773:I4775"/>
    <mergeCell ref="D4773:D4775"/>
    <mergeCell ref="C4773:C4775"/>
    <mergeCell ref="F4773:F4775"/>
    <mergeCell ref="Q4773:Q4775"/>
    <mergeCell ref="I4776:I4778"/>
    <mergeCell ref="D4776:D4778"/>
    <mergeCell ref="C4776:C4778"/>
    <mergeCell ref="F4776:F4778"/>
    <mergeCell ref="Q4776:Q4778"/>
    <mergeCell ref="I4779:I4781"/>
    <mergeCell ref="D4779:D4781"/>
    <mergeCell ref="C4779:C4781"/>
    <mergeCell ref="F4779:F4781"/>
    <mergeCell ref="Q4779:Q4781"/>
    <mergeCell ref="I4782:I4784"/>
    <mergeCell ref="D4782:D4784"/>
    <mergeCell ref="C4782:C4784"/>
    <mergeCell ref="F4782:F4784"/>
    <mergeCell ref="Q4782:Q4784"/>
    <mergeCell ref="B4704:B4784"/>
    <mergeCell ref="G4773:G4775"/>
    <mergeCell ref="G4776:G4778"/>
    <mergeCell ref="G4779:G4781"/>
    <mergeCell ref="G4782:G4784"/>
    <mergeCell ref="H4764:H4766"/>
    <mergeCell ref="H4767:H4769"/>
    <mergeCell ref="H4770:H4772"/>
    <mergeCell ref="H4773:H4775"/>
    <mergeCell ref="H4776:H4778"/>
    <mergeCell ref="H4779:H4781"/>
    <mergeCell ref="H4782:H4784"/>
    <mergeCell ref="E4773:E4775"/>
    <mergeCell ref="E4776:E4778"/>
    <mergeCell ref="E4779:E4781"/>
    <mergeCell ref="E4782:E4784"/>
    <mergeCell ref="B4261:B4344"/>
    <mergeCell ref="I4312:I4314"/>
    <mergeCell ref="D4312:D4314"/>
    <mergeCell ref="G4312:G4314"/>
    <mergeCell ref="H4312:H4314"/>
    <mergeCell ref="C4312:C4314"/>
    <mergeCell ref="F4312:F4314"/>
    <mergeCell ref="E4312:E4314"/>
    <mergeCell ref="Q4312:Q4314"/>
    <mergeCell ref="I4318:I4320"/>
    <mergeCell ref="C4318:C4320"/>
    <mergeCell ref="F4318:F4320"/>
    <mergeCell ref="E4318:E4320"/>
    <mergeCell ref="Q4318:Q4320"/>
    <mergeCell ref="I4321:I4323"/>
    <mergeCell ref="D4321:D4323"/>
    <mergeCell ref="G4321:G4323"/>
    <mergeCell ref="H4321:H4323"/>
    <mergeCell ref="C4321:C4323"/>
    <mergeCell ref="F4321:F4323"/>
    <mergeCell ref="E4321:E4323"/>
    <mergeCell ref="Q4321:Q4323"/>
    <mergeCell ref="I4324:I4326"/>
    <mergeCell ref="D4324:D4326"/>
    <mergeCell ref="G4324:G4326"/>
    <mergeCell ref="C4324:C4326"/>
    <mergeCell ref="F4324:F4326"/>
    <mergeCell ref="E4324:E4326"/>
    <mergeCell ref="Q4324:Q4326"/>
    <mergeCell ref="I4327:I4329"/>
    <mergeCell ref="D4327:D4329"/>
    <mergeCell ref="G4327:G4329"/>
    <mergeCell ref="C4327:C4329"/>
    <mergeCell ref="F4327:F4329"/>
    <mergeCell ref="E4327:E4329"/>
    <mergeCell ref="Q4327:Q4329"/>
    <mergeCell ref="I4330:I4332"/>
    <mergeCell ref="D4330:D4332"/>
    <mergeCell ref="G4330:G4332"/>
    <mergeCell ref="C4330:C4332"/>
    <mergeCell ref="F4330:F4332"/>
    <mergeCell ref="E4330:E4332"/>
    <mergeCell ref="Q4330:Q4332"/>
    <mergeCell ref="I4333:I4335"/>
    <mergeCell ref="D4333:D4335"/>
    <mergeCell ref="C4333:C4335"/>
    <mergeCell ref="F4333:F4335"/>
    <mergeCell ref="Q4333:Q4335"/>
    <mergeCell ref="I4336:I4338"/>
    <mergeCell ref="D4336:D4338"/>
    <mergeCell ref="C4336:C4338"/>
    <mergeCell ref="F4336:F4338"/>
    <mergeCell ref="Q4336:Q4338"/>
    <mergeCell ref="I4339:I4341"/>
    <mergeCell ref="D4339:D4341"/>
    <mergeCell ref="C4339:C4341"/>
    <mergeCell ref="F4339:F4341"/>
    <mergeCell ref="Q4339:Q4341"/>
    <mergeCell ref="I4342:I4344"/>
    <mergeCell ref="D4342:D4344"/>
    <mergeCell ref="C4342:C4344"/>
    <mergeCell ref="F4342:F4344"/>
    <mergeCell ref="Q4342:Q4344"/>
    <mergeCell ref="D4318:D4320"/>
    <mergeCell ref="G4318:G4320"/>
    <mergeCell ref="H4318:H4320"/>
    <mergeCell ref="G4333:G4335"/>
    <mergeCell ref="G4336:G4338"/>
    <mergeCell ref="G4339:G4341"/>
    <mergeCell ref="G4342:G4344"/>
    <mergeCell ref="H4324:H4326"/>
    <mergeCell ref="H4327:H4329"/>
    <mergeCell ref="H4330:H4332"/>
    <mergeCell ref="H4333:H4335"/>
    <mergeCell ref="H4336:H4338"/>
    <mergeCell ref="H4339:H4341"/>
    <mergeCell ref="H4342:H4344"/>
    <mergeCell ref="E4333:E4335"/>
    <mergeCell ref="E4336:E4338"/>
    <mergeCell ref="E4339:E4341"/>
    <mergeCell ref="E4342:E4344"/>
    <mergeCell ref="I4758:I4760"/>
    <mergeCell ref="D4758:D4760"/>
    <mergeCell ref="G4758:G4760"/>
    <mergeCell ref="H4758:H4760"/>
    <mergeCell ref="C4758:C4760"/>
    <mergeCell ref="F4758:F4760"/>
    <mergeCell ref="E4758:E4760"/>
    <mergeCell ref="Q4758:Q4760"/>
    <mergeCell ref="I4315:I4317"/>
    <mergeCell ref="D4315:D4317"/>
    <mergeCell ref="G4315:G4317"/>
    <mergeCell ref="H4315:H4317"/>
    <mergeCell ref="C4315:C4317"/>
    <mergeCell ref="F4315:F4317"/>
    <mergeCell ref="E4315:E4317"/>
    <mergeCell ref="Q4315:Q4317"/>
    <mergeCell ref="C3833:C3835"/>
    <mergeCell ref="D3833:D3835"/>
    <mergeCell ref="E3833:E3835"/>
    <mergeCell ref="F3833:F3835"/>
    <mergeCell ref="G3833:G3835"/>
    <mergeCell ref="H3833:H3835"/>
    <mergeCell ref="I3833:I3835"/>
    <mergeCell ref="Q3833:Q3835"/>
    <mergeCell ref="Q3761:Q3763"/>
    <mergeCell ref="Q3644:Q3646"/>
    <mergeCell ref="D3986:D3988"/>
    <mergeCell ref="E3986:E3988"/>
    <mergeCell ref="F3986:F3988"/>
    <mergeCell ref="G3986:G3988"/>
    <mergeCell ref="H3986:H3988"/>
    <mergeCell ref="I3986:I3988"/>
    <mergeCell ref="Q3986:Q3988"/>
    <mergeCell ref="Q3647:Q3649"/>
    <mergeCell ref="Q3650:Q3652"/>
    <mergeCell ref="Q3653:Q3655"/>
    <mergeCell ref="D3764:D3766"/>
    <mergeCell ref="E3764:E3766"/>
    <mergeCell ref="F3764:F3766"/>
    <mergeCell ref="G3764:G3766"/>
    <mergeCell ref="H3764:H3766"/>
    <mergeCell ref="I3764:I3766"/>
    <mergeCell ref="Q3764:Q3766"/>
    <mergeCell ref="D3767:D3769"/>
    <mergeCell ref="E3767:E3769"/>
    <mergeCell ref="F3767:F3769"/>
    <mergeCell ref="G3767:G3769"/>
    <mergeCell ref="H3767:H3769"/>
    <mergeCell ref="I3767:I3769"/>
    <mergeCell ref="Q3767:Q3769"/>
    <mergeCell ref="C3764:C3766"/>
    <mergeCell ref="C3767:C3769"/>
    <mergeCell ref="D3761:D3763"/>
    <mergeCell ref="E3761:E3763"/>
    <mergeCell ref="F3761:F3763"/>
    <mergeCell ref="G3761:G3763"/>
    <mergeCell ref="H3761:H3763"/>
    <mergeCell ref="I3761:I3763"/>
    <mergeCell ref="C3761:C3763"/>
    <mergeCell ref="D3644:D3646"/>
    <mergeCell ref="E3644:E3646"/>
    <mergeCell ref="F3644:F3646"/>
    <mergeCell ref="G3644:G3646"/>
    <mergeCell ref="I3644:I3646"/>
    <mergeCell ref="C3647:C3649"/>
    <mergeCell ref="D3647:D3649"/>
    <mergeCell ref="E3647:E3649"/>
    <mergeCell ref="G3647:G3649"/>
    <mergeCell ref="I3647:I3649"/>
    <mergeCell ref="F3647:F3649"/>
    <mergeCell ref="H3647:H3649"/>
    <mergeCell ref="C3650:C3652"/>
    <mergeCell ref="D3650:D3652"/>
    <mergeCell ref="E3650:E3652"/>
    <mergeCell ref="I3650:I3652"/>
    <mergeCell ref="F3650:F3652"/>
    <mergeCell ref="H3650:H3652"/>
    <mergeCell ref="C3653:C3655"/>
    <mergeCell ref="D3653:D3655"/>
    <mergeCell ref="E3653:E3655"/>
    <mergeCell ref="I3653:I3655"/>
    <mergeCell ref="F3653:F3655"/>
    <mergeCell ref="G3650:G3652"/>
    <mergeCell ref="H3653:H3655"/>
    <mergeCell ref="C3656:C3658"/>
    <mergeCell ref="D3656:D3658"/>
    <mergeCell ref="E3656:E3658"/>
    <mergeCell ref="F3656:F3658"/>
    <mergeCell ref="G3656:G3658"/>
    <mergeCell ref="H3656:H3658"/>
    <mergeCell ref="I3656:I3658"/>
    <mergeCell ref="C3659:C3661"/>
    <mergeCell ref="D3659:D3661"/>
    <mergeCell ref="E3659:E3661"/>
    <mergeCell ref="F3659:F3661"/>
    <mergeCell ref="G3659:G3661"/>
    <mergeCell ref="H3659:H3661"/>
    <mergeCell ref="I3659:I3661"/>
    <mergeCell ref="C3662:C3664"/>
    <mergeCell ref="E3662:E3664"/>
    <mergeCell ref="I3662:I3664"/>
    <mergeCell ref="F3662:F3664"/>
    <mergeCell ref="G3662:G3664"/>
    <mergeCell ref="H3662:H3664"/>
    <mergeCell ref="D3662:D3664"/>
    <mergeCell ref="C3665:C3667"/>
    <mergeCell ref="E3665:E3667"/>
    <mergeCell ref="F3665:F3667"/>
    <mergeCell ref="I3665:I3667"/>
    <mergeCell ref="D3665:D3667"/>
    <mergeCell ref="C3989:C3991"/>
    <mergeCell ref="D3989:D3991"/>
    <mergeCell ref="F3989:F3991"/>
    <mergeCell ref="I3989:I3991"/>
    <mergeCell ref="G3989:G3991"/>
    <mergeCell ref="H3989:H3991"/>
    <mergeCell ref="E3989:E3991"/>
    <mergeCell ref="Q3989:Q3991"/>
    <mergeCell ref="I3668:I3670"/>
    <mergeCell ref="C3668:C3670"/>
    <mergeCell ref="D3668:D3670"/>
    <mergeCell ref="E3668:E3670"/>
    <mergeCell ref="F3668:F3670"/>
    <mergeCell ref="I3671:I3673"/>
    <mergeCell ref="C3671:C3673"/>
    <mergeCell ref="D3671:D3673"/>
    <mergeCell ref="E3671:E3673"/>
    <mergeCell ref="F3671:F3673"/>
    <mergeCell ref="G3665:G3667"/>
    <mergeCell ref="H3665:H3667"/>
    <mergeCell ref="H3668:H3670"/>
    <mergeCell ref="H3671:H3673"/>
    <mergeCell ref="G3668:G3670"/>
    <mergeCell ref="C3674:C3676"/>
    <mergeCell ref="D3674:D3676"/>
    <mergeCell ref="E3674:E3676"/>
    <mergeCell ref="F3674:F3676"/>
    <mergeCell ref="G3674:G3676"/>
    <mergeCell ref="H3674:H3676"/>
    <mergeCell ref="I3674:I3676"/>
    <mergeCell ref="C3677:C3679"/>
    <mergeCell ref="E3677:E3679"/>
    <mergeCell ref="F3677:F3679"/>
    <mergeCell ref="H3677:H3679"/>
    <mergeCell ref="I3677:I3679"/>
    <mergeCell ref="D3677:D3679"/>
    <mergeCell ref="G3677:G3679"/>
    <mergeCell ref="C3680:C3682"/>
    <mergeCell ref="E3680:E3682"/>
    <mergeCell ref="F3680:F3682"/>
    <mergeCell ref="H3680:H3682"/>
    <mergeCell ref="I3680:I3682"/>
    <mergeCell ref="D3680:D3682"/>
    <mergeCell ref="D3896:D3898"/>
    <mergeCell ref="F3896:F3898"/>
    <mergeCell ref="H3896:H3898"/>
    <mergeCell ref="I3896:I3898"/>
    <mergeCell ref="G3896:G3898"/>
    <mergeCell ref="C3896:C3898"/>
    <mergeCell ref="E3896:E3898"/>
    <mergeCell ref="Q3896:Q3898"/>
    <mergeCell ref="D3899:D3901"/>
    <mergeCell ref="F3899:F3901"/>
    <mergeCell ref="H3899:H3901"/>
    <mergeCell ref="I3899:I3901"/>
    <mergeCell ref="G3899:G3901"/>
    <mergeCell ref="C3899:C3901"/>
    <mergeCell ref="E3899:E3901"/>
    <mergeCell ref="Q3899:Q3901"/>
    <mergeCell ref="D3839:D3841"/>
    <mergeCell ref="G3839:G3841"/>
    <mergeCell ref="H3839:H3841"/>
    <mergeCell ref="I3839:I3841"/>
    <mergeCell ref="C3839:C3841"/>
    <mergeCell ref="Q3839:Q3841"/>
    <mergeCell ref="F3839:F3841"/>
    <mergeCell ref="C3992:C3994"/>
    <mergeCell ref="D3992:D3994"/>
    <mergeCell ref="E3992:E3994"/>
    <mergeCell ref="F3992:F3994"/>
    <mergeCell ref="I3992:I3994"/>
    <mergeCell ref="G3992:G3994"/>
    <mergeCell ref="H3992:H3994"/>
    <mergeCell ref="C3995:C3997"/>
    <mergeCell ref="D3995:D3997"/>
    <mergeCell ref="E3995:E3997"/>
    <mergeCell ref="F3995:F3997"/>
    <mergeCell ref="I3995:I3997"/>
    <mergeCell ref="G3995:G3997"/>
    <mergeCell ref="H3995:H3997"/>
    <mergeCell ref="Q3992:Q3994"/>
    <mergeCell ref="Q3995:Q3997"/>
    <mergeCell ref="C3683:C3685"/>
    <mergeCell ref="E3683:E3685"/>
    <mergeCell ref="F3683:F3685"/>
    <mergeCell ref="H3683:H3685"/>
    <mergeCell ref="I3683:I3685"/>
    <mergeCell ref="D3683:D3685"/>
    <mergeCell ref="G3683:G3685"/>
    <mergeCell ref="C3686:C3688"/>
    <mergeCell ref="D3686:D3688"/>
    <mergeCell ref="E3686:E3688"/>
    <mergeCell ref="F3686:F3688"/>
    <mergeCell ref="G3686:G3688"/>
    <mergeCell ref="I3686:I3688"/>
    <mergeCell ref="H3686:H3688"/>
    <mergeCell ref="D3902:D3904"/>
    <mergeCell ref="F3902:F3904"/>
    <mergeCell ref="H3902:H3904"/>
    <mergeCell ref="I3902:I3904"/>
    <mergeCell ref="G3902:G3904"/>
    <mergeCell ref="E3902:E3904"/>
    <mergeCell ref="Q3902:Q3904"/>
    <mergeCell ref="D3998:D4000"/>
    <mergeCell ref="E3998:E4000"/>
    <mergeCell ref="F3998:F4000"/>
    <mergeCell ref="G3998:G4000"/>
    <mergeCell ref="H3998:H4000"/>
    <mergeCell ref="I3998:I4000"/>
    <mergeCell ref="Q3998:Q4000"/>
    <mergeCell ref="D3842:D3844"/>
    <mergeCell ref="E3842:E3844"/>
    <mergeCell ref="F3842:F3844"/>
    <mergeCell ref="G3842:G3844"/>
    <mergeCell ref="H3842:H3844"/>
    <mergeCell ref="I3842:I3844"/>
    <mergeCell ref="C3842:C3844"/>
    <mergeCell ref="Q3842:Q3844"/>
    <mergeCell ref="C3689:C3691"/>
    <mergeCell ref="D3689:D3691"/>
    <mergeCell ref="E3689:E3691"/>
    <mergeCell ref="F3689:F3691"/>
    <mergeCell ref="G3689:G3691"/>
    <mergeCell ref="I3689:I3691"/>
    <mergeCell ref="H3689:H3691"/>
    <mergeCell ref="E3839:E3841"/>
    <mergeCell ref="D3770:D3772"/>
    <mergeCell ref="E3770:E3772"/>
    <mergeCell ref="F3770:F3772"/>
    <mergeCell ref="G3770:G3772"/>
    <mergeCell ref="I3770:I3772"/>
    <mergeCell ref="C3770:C3772"/>
    <mergeCell ref="Q3770:Q3772"/>
    <mergeCell ref="C3998:C4000"/>
    <mergeCell ref="D3773:D3775"/>
    <mergeCell ref="E3773:E3775"/>
    <mergeCell ref="F3773:F3775"/>
    <mergeCell ref="G3773:G3775"/>
    <mergeCell ref="H3773:H3775"/>
    <mergeCell ref="I3773:I3775"/>
    <mergeCell ref="C3773:C3775"/>
    <mergeCell ref="Q3773:Q3775"/>
    <mergeCell ref="C3692:C3694"/>
    <mergeCell ref="D3692:D3694"/>
    <mergeCell ref="E3692:E3694"/>
    <mergeCell ref="F3692:F3694"/>
    <mergeCell ref="I3692:I3694"/>
    <mergeCell ref="G3692:G3694"/>
    <mergeCell ref="H3692:H3694"/>
    <mergeCell ref="D3776:D3778"/>
    <mergeCell ref="E3776:E3778"/>
    <mergeCell ref="F3776:F3778"/>
    <mergeCell ref="G3776:G3778"/>
    <mergeCell ref="H3776:H3778"/>
    <mergeCell ref="I3776:I3778"/>
    <mergeCell ref="C3776:C3778"/>
    <mergeCell ref="E3779:E3781"/>
    <mergeCell ref="F3779:F3781"/>
    <mergeCell ref="G3779:G3781"/>
    <mergeCell ref="H3779:H3781"/>
    <mergeCell ref="I3779:I3781"/>
    <mergeCell ref="C3779:C3781"/>
    <mergeCell ref="Q3776:Q3778"/>
    <mergeCell ref="D3779:D3781"/>
    <mergeCell ref="Q3779:Q3781"/>
    <mergeCell ref="C3695:C3697"/>
    <mergeCell ref="E3695:E3697"/>
    <mergeCell ref="F3695:F3697"/>
    <mergeCell ref="H3695:H3697"/>
    <mergeCell ref="I3695:I3697"/>
    <mergeCell ref="D3695:D3697"/>
    <mergeCell ref="G3695:G3697"/>
    <mergeCell ref="C3986:C3988"/>
    <mergeCell ref="C3905:C3907"/>
    <mergeCell ref="H3905:H3907"/>
    <mergeCell ref="I3905:I3907"/>
    <mergeCell ref="G3905:G3907"/>
    <mergeCell ref="E3905:E3907"/>
    <mergeCell ref="D3905:D3907"/>
    <mergeCell ref="F3905:F3907"/>
    <mergeCell ref="Q3905:Q3907"/>
    <mergeCell ref="C3902:C3904"/>
    <mergeCell ref="C3908:C3910"/>
    <mergeCell ref="I3908:I3910"/>
    <mergeCell ref="G3908:G3910"/>
    <mergeCell ref="E3908:E3910"/>
    <mergeCell ref="D3908:D3910"/>
    <mergeCell ref="F3908:F3910"/>
    <mergeCell ref="Q3908:Q3910"/>
    <mergeCell ref="C3698:C3700"/>
    <mergeCell ref="D3698:D3700"/>
    <mergeCell ref="E3698:E3700"/>
    <mergeCell ref="F3698:F3700"/>
    <mergeCell ref="G3698:G3700"/>
    <mergeCell ref="H3698:H3700"/>
    <mergeCell ref="I3698:I3700"/>
    <mergeCell ref="E3782:E3784"/>
    <mergeCell ref="F3782:F3784"/>
    <mergeCell ref="G3782:G3784"/>
    <mergeCell ref="I3782:I3784"/>
    <mergeCell ref="C3782:C3784"/>
    <mergeCell ref="D3782:D3784"/>
    <mergeCell ref="H3782:H3784"/>
    <mergeCell ref="Q3782:Q3784"/>
    <mergeCell ref="C4001:C4003"/>
    <mergeCell ref="D4001:D4003"/>
    <mergeCell ref="E4001:E4003"/>
    <mergeCell ref="F4001:F4003"/>
    <mergeCell ref="G4001:G4003"/>
    <mergeCell ref="H4001:H4003"/>
    <mergeCell ref="I4001:I4003"/>
    <mergeCell ref="C4004:C4006"/>
    <mergeCell ref="D4004:D4006"/>
    <mergeCell ref="E4004:E4006"/>
    <mergeCell ref="F4004:F4006"/>
    <mergeCell ref="G4004:G4006"/>
    <mergeCell ref="I4004:I4006"/>
    <mergeCell ref="Q4001:Q4003"/>
    <mergeCell ref="Q4004:Q4006"/>
    <mergeCell ref="C3836:C3838"/>
    <mergeCell ref="D3836:D3838"/>
    <mergeCell ref="E3836:E3838"/>
    <mergeCell ref="F3836:F3838"/>
    <mergeCell ref="G3836:G3838"/>
    <mergeCell ref="H3836:H3838"/>
    <mergeCell ref="I3836:I3838"/>
    <mergeCell ref="D3911:D3913"/>
    <mergeCell ref="F3911:F3913"/>
    <mergeCell ref="H3911:H3913"/>
    <mergeCell ref="I3911:I3913"/>
    <mergeCell ref="G3911:G3913"/>
    <mergeCell ref="C3911:C3913"/>
    <mergeCell ref="E3911:E3913"/>
    <mergeCell ref="Q3911:Q3913"/>
    <mergeCell ref="C4007:C4009"/>
    <mergeCell ref="D4007:D4009"/>
    <mergeCell ref="E4007:E4009"/>
    <mergeCell ref="F4007:F4009"/>
    <mergeCell ref="G4007:G4009"/>
    <mergeCell ref="H4007:H4009"/>
    <mergeCell ref="I4007:I4009"/>
    <mergeCell ref="Q4007:Q4009"/>
    <mergeCell ref="G3671:G3673"/>
    <mergeCell ref="H4004:H4006"/>
    <mergeCell ref="Q3659:Q3661"/>
    <mergeCell ref="Q3656:Q3658"/>
    <mergeCell ref="Q3662:Q3664"/>
    <mergeCell ref="Q3665:Q3667"/>
    <mergeCell ref="Q3668:Q3670"/>
    <mergeCell ref="Q3671:Q3673"/>
    <mergeCell ref="Q3674:Q3676"/>
    <mergeCell ref="Q3677:Q3679"/>
    <mergeCell ref="Q3680:Q3682"/>
    <mergeCell ref="Q3683:Q3685"/>
    <mergeCell ref="Q3686:Q3688"/>
    <mergeCell ref="Q3689:Q3691"/>
    <mergeCell ref="Q3692:Q3694"/>
    <mergeCell ref="Q3695:Q3697"/>
    <mergeCell ref="Q3698:Q3700"/>
    <mergeCell ref="C4010:C4012"/>
    <mergeCell ref="D4010:D4012"/>
    <mergeCell ref="F4010:F4012"/>
    <mergeCell ref="I4010:I4012"/>
    <mergeCell ref="G4010:G4012"/>
    <mergeCell ref="H4010:H4012"/>
    <mergeCell ref="E4010:E4012"/>
    <mergeCell ref="Q4010:Q4012"/>
    <mergeCell ref="G3680:G3682"/>
    <mergeCell ref="D3914:D3916"/>
    <mergeCell ref="E3914:E3916"/>
    <mergeCell ref="F3914:F3916"/>
    <mergeCell ref="I3914:I3916"/>
    <mergeCell ref="C3914:C3916"/>
    <mergeCell ref="Q3914:Q3916"/>
    <mergeCell ref="C4013:C4015"/>
    <mergeCell ref="D4013:D4015"/>
    <mergeCell ref="F4013:F4015"/>
    <mergeCell ref="I4013:I4015"/>
    <mergeCell ref="G4013:G4015"/>
    <mergeCell ref="H4013:H4015"/>
    <mergeCell ref="E4013:E4015"/>
    <mergeCell ref="Q4013:Q4015"/>
    <mergeCell ref="D3917:D3919"/>
    <mergeCell ref="E3917:E3919"/>
    <mergeCell ref="F3917:F3919"/>
    <mergeCell ref="I3917:I3919"/>
    <mergeCell ref="G3917:G3919"/>
    <mergeCell ref="C3917:C3919"/>
    <mergeCell ref="D3920:D3922"/>
    <mergeCell ref="F3920:F3922"/>
    <mergeCell ref="H3920:H3922"/>
    <mergeCell ref="I3920:I3922"/>
    <mergeCell ref="C3920:C3922"/>
    <mergeCell ref="E3920:E3922"/>
    <mergeCell ref="G3920:G3922"/>
    <mergeCell ref="Q3917:Q3919"/>
    <mergeCell ref="Q3920:Q3922"/>
    <mergeCell ref="C3701:C3703"/>
    <mergeCell ref="F3701:F3703"/>
    <mergeCell ref="I3701:I3703"/>
    <mergeCell ref="D3701:D3703"/>
    <mergeCell ref="H3701:H3703"/>
    <mergeCell ref="G3701:G3703"/>
    <mergeCell ref="E3701:E3703"/>
    <mergeCell ref="Q3701:Q3703"/>
    <mergeCell ref="D3923:D3925"/>
    <mergeCell ref="F3923:F3925"/>
    <mergeCell ref="H3923:H3925"/>
    <mergeCell ref="I3923:I3925"/>
    <mergeCell ref="C3923:C3925"/>
    <mergeCell ref="G3923:G3925"/>
    <mergeCell ref="E3923:E3925"/>
    <mergeCell ref="Q3923:Q3925"/>
    <mergeCell ref="D3926:D3928"/>
    <mergeCell ref="F3926:F3928"/>
    <mergeCell ref="H3926:H3928"/>
    <mergeCell ref="I3926:I3928"/>
    <mergeCell ref="C3926:C3928"/>
    <mergeCell ref="G3926:G3928"/>
    <mergeCell ref="E3926:E3928"/>
    <mergeCell ref="D3929:D3931"/>
    <mergeCell ref="F3929:F3931"/>
    <mergeCell ref="C3929:C3931"/>
    <mergeCell ref="E3929:E3931"/>
    <mergeCell ref="D3932:D3934"/>
    <mergeCell ref="F3932:F3934"/>
    <mergeCell ref="C3932:C3934"/>
    <mergeCell ref="E3932:E3934"/>
    <mergeCell ref="D3935:D3937"/>
    <mergeCell ref="F3935:F3937"/>
    <mergeCell ref="H3935:H3937"/>
    <mergeCell ref="I3935:I3937"/>
    <mergeCell ref="C3935:C3937"/>
    <mergeCell ref="G3935:G3937"/>
    <mergeCell ref="E3935:E3937"/>
    <mergeCell ref="Q3926:Q3928"/>
    <mergeCell ref="Q3929:Q3931"/>
    <mergeCell ref="Q3932:Q3934"/>
    <mergeCell ref="Q3935:Q3937"/>
    <mergeCell ref="H3929:H3931"/>
    <mergeCell ref="I3929:I3931"/>
    <mergeCell ref="G3929:G3931"/>
    <mergeCell ref="I3932:I3934"/>
    <mergeCell ref="G3932:G3934"/>
    <mergeCell ref="G3914:G3916"/>
    <mergeCell ref="D3785:D3787"/>
    <mergeCell ref="E3785:E3787"/>
    <mergeCell ref="F3785:F3787"/>
    <mergeCell ref="G3785:G3787"/>
    <mergeCell ref="H3785:H3787"/>
    <mergeCell ref="I3785:I3787"/>
    <mergeCell ref="C3785:C3787"/>
    <mergeCell ref="Q3785:Q3787"/>
    <mergeCell ref="C3845:C3847"/>
    <mergeCell ref="D3845:D3847"/>
    <mergeCell ref="F3845:F3847"/>
    <mergeCell ref="G3845:G3847"/>
    <mergeCell ref="H3845:H3847"/>
    <mergeCell ref="I3845:I3847"/>
    <mergeCell ref="E3845:E3847"/>
    <mergeCell ref="Q3845:Q3847"/>
    <mergeCell ref="E3788:E3790"/>
    <mergeCell ref="F3788:F3790"/>
    <mergeCell ref="G3788:G3790"/>
    <mergeCell ref="H3788:H3790"/>
    <mergeCell ref="I3788:I3790"/>
    <mergeCell ref="C3788:C3790"/>
    <mergeCell ref="D3788:D3790"/>
    <mergeCell ref="F3791:F3793"/>
    <mergeCell ref="G3791:G3793"/>
    <mergeCell ref="H3791:H3793"/>
    <mergeCell ref="I3791:I3793"/>
    <mergeCell ref="C3791:C3793"/>
    <mergeCell ref="D3791:D3793"/>
    <mergeCell ref="Q3788:Q3790"/>
    <mergeCell ref="E3791:E3793"/>
    <mergeCell ref="Q3791:Q3793"/>
    <mergeCell ref="Q3836:Q3838"/>
    <mergeCell ref="C4016:C4018"/>
    <mergeCell ref="D4016:D4018"/>
    <mergeCell ref="F4016:F4018"/>
    <mergeCell ref="I4016:I4018"/>
    <mergeCell ref="G4016:G4018"/>
    <mergeCell ref="H4016:H4018"/>
    <mergeCell ref="E4016:E4018"/>
    <mergeCell ref="Q4016:Q4018"/>
    <mergeCell ref="D3794:D3796"/>
    <mergeCell ref="E3794:E3796"/>
    <mergeCell ref="F3794:F3796"/>
    <mergeCell ref="G3794:G3796"/>
    <mergeCell ref="H3794:H3796"/>
    <mergeCell ref="I3794:I3796"/>
    <mergeCell ref="Q3794:Q3796"/>
    <mergeCell ref="H3932:H3934"/>
    <mergeCell ref="H3917:H3919"/>
    <mergeCell ref="C3704:C3706"/>
    <mergeCell ref="I3704:I3706"/>
    <mergeCell ref="F3704:F3706"/>
    <mergeCell ref="H3704:H3706"/>
    <mergeCell ref="G3704:G3706"/>
    <mergeCell ref="D3704:D3706"/>
    <mergeCell ref="E3704:E3706"/>
    <mergeCell ref="Q3704:Q3706"/>
    <mergeCell ref="F3938:F3940"/>
    <mergeCell ref="I3938:I3940"/>
    <mergeCell ref="C3938:C3940"/>
    <mergeCell ref="D3938:D3940"/>
    <mergeCell ref="H3938:H3940"/>
    <mergeCell ref="G3938:G3940"/>
    <mergeCell ref="E3938:E3940"/>
    <mergeCell ref="Q3938:Q3940"/>
    <mergeCell ref="C3797:C3799"/>
    <mergeCell ref="D3797:D3799"/>
    <mergeCell ref="E3797:E3799"/>
    <mergeCell ref="F3797:F3799"/>
    <mergeCell ref="G3797:G3799"/>
    <mergeCell ref="H3797:H3799"/>
    <mergeCell ref="I3797:I3799"/>
    <mergeCell ref="Q3797:Q3799"/>
    <mergeCell ref="C3800:C3802"/>
    <mergeCell ref="D3800:D3802"/>
    <mergeCell ref="E3800:E3802"/>
    <mergeCell ref="F3800:F3802"/>
    <mergeCell ref="G3800:G3802"/>
    <mergeCell ref="H3800:H3802"/>
    <mergeCell ref="I3800:I3802"/>
    <mergeCell ref="Q3800:Q3802"/>
    <mergeCell ref="C3707:C3709"/>
    <mergeCell ref="I3707:I3709"/>
    <mergeCell ref="E3707:E3709"/>
    <mergeCell ref="F3707:F3709"/>
    <mergeCell ref="G3707:G3709"/>
    <mergeCell ref="D3707:D3709"/>
    <mergeCell ref="Q3707:Q3709"/>
    <mergeCell ref="C3848:C3850"/>
    <mergeCell ref="I3848:I3850"/>
    <mergeCell ref="H3848:H3850"/>
    <mergeCell ref="D3848:D3850"/>
    <mergeCell ref="F3848:F3850"/>
    <mergeCell ref="G3848:G3850"/>
    <mergeCell ref="E3848:E3850"/>
    <mergeCell ref="Q3848:Q3850"/>
    <mergeCell ref="F3941:F3943"/>
    <mergeCell ref="I3941:I3943"/>
    <mergeCell ref="C3941:C3943"/>
    <mergeCell ref="D3941:D3943"/>
    <mergeCell ref="H3941:H3943"/>
    <mergeCell ref="G3941:G3943"/>
    <mergeCell ref="E3941:E3943"/>
    <mergeCell ref="Q3941:Q3943"/>
    <mergeCell ref="C3803:C3805"/>
    <mergeCell ref="D3803:D3805"/>
    <mergeCell ref="F3803:F3805"/>
    <mergeCell ref="G3803:G3805"/>
    <mergeCell ref="H3803:H3805"/>
    <mergeCell ref="I3803:I3805"/>
    <mergeCell ref="E3803:E3805"/>
    <mergeCell ref="C3806:C3808"/>
    <mergeCell ref="D3806:D3808"/>
    <mergeCell ref="F3806:F3808"/>
    <mergeCell ref="H3806:H3808"/>
    <mergeCell ref="I3806:I3808"/>
    <mergeCell ref="E3806:E3808"/>
    <mergeCell ref="Q3803:Q3805"/>
    <mergeCell ref="Q3806:Q3808"/>
    <mergeCell ref="G3806:G3808"/>
    <mergeCell ref="C4019:C4021"/>
    <mergeCell ref="D4019:D4021"/>
    <mergeCell ref="F4019:F4021"/>
    <mergeCell ref="I4019:I4021"/>
    <mergeCell ref="E4019:E4021"/>
    <mergeCell ref="G4019:G4021"/>
    <mergeCell ref="H4019:H4021"/>
    <mergeCell ref="Q4019:Q4021"/>
    <mergeCell ref="C3794:C3796"/>
    <mergeCell ref="C3851:C3853"/>
    <mergeCell ref="I3851:I3853"/>
    <mergeCell ref="H3851:H3853"/>
    <mergeCell ref="D3851:D3853"/>
    <mergeCell ref="F3851:F3853"/>
    <mergeCell ref="G3851:G3853"/>
    <mergeCell ref="E3851:E3853"/>
    <mergeCell ref="Q3851:Q3853"/>
    <mergeCell ref="C4022:C4024"/>
    <mergeCell ref="D4022:D4024"/>
    <mergeCell ref="F4022:F4024"/>
    <mergeCell ref="I4022:I4024"/>
    <mergeCell ref="E4022:E4024"/>
    <mergeCell ref="G4022:G4024"/>
    <mergeCell ref="H4022:H4024"/>
    <mergeCell ref="C4025:C4027"/>
    <mergeCell ref="D4025:D4027"/>
    <mergeCell ref="F4025:F4027"/>
    <mergeCell ref="I4025:I4027"/>
    <mergeCell ref="E4025:E4027"/>
    <mergeCell ref="G4025:G4027"/>
    <mergeCell ref="H4025:H4027"/>
    <mergeCell ref="C4028:C4030"/>
    <mergeCell ref="D4028:D4030"/>
    <mergeCell ref="F4028:F4030"/>
    <mergeCell ref="I4028:I4030"/>
    <mergeCell ref="E4028:E4030"/>
    <mergeCell ref="G4028:G4030"/>
    <mergeCell ref="H4028:H4030"/>
    <mergeCell ref="C4031:C4033"/>
    <mergeCell ref="D4031:D4033"/>
    <mergeCell ref="F4031:F4033"/>
    <mergeCell ref="I4031:I4033"/>
    <mergeCell ref="E4031:E4033"/>
    <mergeCell ref="G4031:G4033"/>
    <mergeCell ref="H4031:H4033"/>
    <mergeCell ref="Q4022:Q4024"/>
    <mergeCell ref="Q4025:Q4027"/>
    <mergeCell ref="Q4028:Q4030"/>
    <mergeCell ref="Q4031:Q4033"/>
    <mergeCell ref="C3710:C3712"/>
    <mergeCell ref="I3710:I3712"/>
    <mergeCell ref="E3710:E3712"/>
    <mergeCell ref="H3710:H3712"/>
    <mergeCell ref="G3710:G3712"/>
    <mergeCell ref="D3710:D3712"/>
    <mergeCell ref="F3710:F3712"/>
    <mergeCell ref="Q3710:Q3712"/>
    <mergeCell ref="F3809:F3811"/>
    <mergeCell ref="H3809:H3811"/>
    <mergeCell ref="I3809:I3811"/>
    <mergeCell ref="E3809:E3811"/>
    <mergeCell ref="G3809:G3811"/>
    <mergeCell ref="Q3809:Q3811"/>
    <mergeCell ref="C4034:C4036"/>
    <mergeCell ref="D4034:D4036"/>
    <mergeCell ref="F4034:F4036"/>
    <mergeCell ref="I4034:I4036"/>
    <mergeCell ref="E4034:E4036"/>
    <mergeCell ref="G4034:G4036"/>
    <mergeCell ref="H4034:H4036"/>
    <mergeCell ref="Q4034:Q4036"/>
    <mergeCell ref="C3854:C3856"/>
    <mergeCell ref="I3854:I3856"/>
    <mergeCell ref="H3854:H3856"/>
    <mergeCell ref="D3854:D3856"/>
    <mergeCell ref="F3854:F3856"/>
    <mergeCell ref="G3854:G3856"/>
    <mergeCell ref="E3854:E3856"/>
    <mergeCell ref="Q3854:Q3856"/>
    <mergeCell ref="C3713:C3715"/>
    <mergeCell ref="I3713:I3715"/>
    <mergeCell ref="E3713:E3715"/>
    <mergeCell ref="H3713:H3715"/>
    <mergeCell ref="G3713:G3715"/>
    <mergeCell ref="D3713:D3715"/>
    <mergeCell ref="F3713:F3715"/>
    <mergeCell ref="Q3713:Q3715"/>
    <mergeCell ref="C4037:C4039"/>
    <mergeCell ref="D4037:D4039"/>
    <mergeCell ref="F4037:F4039"/>
    <mergeCell ref="I4037:I4039"/>
    <mergeCell ref="E4037:E4039"/>
    <mergeCell ref="G4037:G4039"/>
    <mergeCell ref="H4037:H4039"/>
    <mergeCell ref="C4040:C4042"/>
    <mergeCell ref="F4040:F4042"/>
    <mergeCell ref="I4040:I4042"/>
    <mergeCell ref="E4040:E4042"/>
    <mergeCell ref="G4040:G4042"/>
    <mergeCell ref="C4043:C4045"/>
    <mergeCell ref="F4043:F4045"/>
    <mergeCell ref="I4043:I4045"/>
    <mergeCell ref="E4043:E4045"/>
    <mergeCell ref="D4040:D4042"/>
    <mergeCell ref="D4043:D4045"/>
    <mergeCell ref="G4043:G4045"/>
    <mergeCell ref="H4040:H4042"/>
    <mergeCell ref="Q4037:Q4039"/>
    <mergeCell ref="Q4040:Q4042"/>
    <mergeCell ref="Q4043:Q4045"/>
    <mergeCell ref="C4046:C4048"/>
    <mergeCell ref="F4046:F4048"/>
    <mergeCell ref="I4046:I4048"/>
    <mergeCell ref="E4046:E4048"/>
    <mergeCell ref="D4046:D4048"/>
    <mergeCell ref="G4046:G4048"/>
    <mergeCell ref="C4049:C4051"/>
    <mergeCell ref="F4049:F4051"/>
    <mergeCell ref="I4049:I4051"/>
    <mergeCell ref="E4049:E4051"/>
    <mergeCell ref="D4049:D4051"/>
    <mergeCell ref="G4049:G4051"/>
    <mergeCell ref="H4043:H4045"/>
    <mergeCell ref="H4046:H4048"/>
    <mergeCell ref="H4049:H4051"/>
    <mergeCell ref="Q4046:Q4048"/>
    <mergeCell ref="Q4049:Q4051"/>
    <mergeCell ref="C4052:C4054"/>
    <mergeCell ref="F4052:F4054"/>
    <mergeCell ref="I4052:I4054"/>
    <mergeCell ref="E4052:E4054"/>
    <mergeCell ref="D4052:D4054"/>
    <mergeCell ref="G4052:G4054"/>
    <mergeCell ref="H4052:H4054"/>
    <mergeCell ref="Q4052:Q4054"/>
    <mergeCell ref="C3809:C3811"/>
    <mergeCell ref="D3809:D3811"/>
    <mergeCell ref="C4055:C4057"/>
    <mergeCell ref="F4055:F4057"/>
    <mergeCell ref="I4055:I4057"/>
    <mergeCell ref="E4055:E4057"/>
    <mergeCell ref="D4055:D4057"/>
    <mergeCell ref="G4055:G4057"/>
    <mergeCell ref="H4055:H4057"/>
    <mergeCell ref="Q4055:Q4057"/>
    <mergeCell ref="H3914:H3916"/>
    <mergeCell ref="C3857:C3859"/>
    <mergeCell ref="I3857:I3859"/>
    <mergeCell ref="F3857:F3859"/>
    <mergeCell ref="Q3857:Q3859"/>
    <mergeCell ref="D3857:D3859"/>
    <mergeCell ref="E3857:E3859"/>
    <mergeCell ref="G3857:G3859"/>
    <mergeCell ref="H3857:H3859"/>
    <mergeCell ref="H3812:H3814"/>
    <mergeCell ref="I3812:I3814"/>
    <mergeCell ref="E3812:E3814"/>
    <mergeCell ref="G3812:G3814"/>
    <mergeCell ref="C3812:C3814"/>
    <mergeCell ref="D3812:D3814"/>
    <mergeCell ref="F3812:F3814"/>
    <mergeCell ref="Q3812:Q3814"/>
    <mergeCell ref="C3716:C3718"/>
    <mergeCell ref="I3716:I3718"/>
    <mergeCell ref="E3716:E3718"/>
    <mergeCell ref="H3716:H3718"/>
    <mergeCell ref="G3716:G3718"/>
    <mergeCell ref="D3716:D3718"/>
    <mergeCell ref="F3716:F3718"/>
    <mergeCell ref="Q3716:Q3718"/>
    <mergeCell ref="H3815:H3817"/>
    <mergeCell ref="I3815:I3817"/>
    <mergeCell ref="G3815:G3817"/>
    <mergeCell ref="C3815:C3817"/>
    <mergeCell ref="D3815:D3817"/>
    <mergeCell ref="E3815:E3817"/>
    <mergeCell ref="F3815:F3817"/>
    <mergeCell ref="Q3815:Q3817"/>
    <mergeCell ref="H3818:H3820"/>
    <mergeCell ref="I3818:I3820"/>
    <mergeCell ref="G3818:G3820"/>
    <mergeCell ref="C3818:C3820"/>
    <mergeCell ref="D3818:D3820"/>
    <mergeCell ref="E3818:E3820"/>
    <mergeCell ref="F3818:F3820"/>
    <mergeCell ref="Q3818:Q3820"/>
    <mergeCell ref="H3821:H3823"/>
    <mergeCell ref="I3821:I3823"/>
    <mergeCell ref="G3821:G3823"/>
    <mergeCell ref="C3821:C3823"/>
    <mergeCell ref="D3821:D3823"/>
    <mergeCell ref="F3821:F3823"/>
    <mergeCell ref="E3821:E3823"/>
    <mergeCell ref="Q3821:Q3823"/>
    <mergeCell ref="F3944:F3946"/>
    <mergeCell ref="I3944:I3946"/>
    <mergeCell ref="C3944:C3946"/>
    <mergeCell ref="D3944:D3946"/>
    <mergeCell ref="H3944:H3946"/>
    <mergeCell ref="G3944:G3946"/>
    <mergeCell ref="E3944:E3946"/>
    <mergeCell ref="Q3944:Q3946"/>
    <mergeCell ref="I3860:I3862"/>
    <mergeCell ref="F3860:F3862"/>
    <mergeCell ref="D3860:D3862"/>
    <mergeCell ref="G3860:G3862"/>
    <mergeCell ref="H3860:H3862"/>
    <mergeCell ref="C3860:C3862"/>
    <mergeCell ref="E3860:E3862"/>
    <mergeCell ref="I3866:I3868"/>
    <mergeCell ref="D3866:D3868"/>
    <mergeCell ref="G3866:G3868"/>
    <mergeCell ref="H3866:H3868"/>
    <mergeCell ref="C3866:C3868"/>
    <mergeCell ref="E3866:E3868"/>
    <mergeCell ref="Q3860:Q3862"/>
    <mergeCell ref="Q3866:Q3868"/>
    <mergeCell ref="F3866:F3868"/>
    <mergeCell ref="G3653:G3655"/>
    <mergeCell ref="H3707:H3709"/>
    <mergeCell ref="C3644:C3646"/>
    <mergeCell ref="H3644:H3646"/>
    <mergeCell ref="H3908:H3910"/>
    <mergeCell ref="H3824:H3826"/>
    <mergeCell ref="I3824:I3826"/>
    <mergeCell ref="G3824:G3826"/>
    <mergeCell ref="C3824:C3826"/>
    <mergeCell ref="D3824:D3826"/>
    <mergeCell ref="E3824:E3826"/>
    <mergeCell ref="F3824:F3826"/>
    <mergeCell ref="Q3824:Q3826"/>
    <mergeCell ref="C3719:C3721"/>
    <mergeCell ref="I3719:I3721"/>
    <mergeCell ref="H3719:H3721"/>
    <mergeCell ref="G3719:G3721"/>
    <mergeCell ref="D3719:D3721"/>
    <mergeCell ref="F3719:F3721"/>
    <mergeCell ref="C3722:C3724"/>
    <mergeCell ref="I3722:I3724"/>
    <mergeCell ref="H3722:H3724"/>
    <mergeCell ref="G3722:G3724"/>
    <mergeCell ref="E3722:E3724"/>
    <mergeCell ref="F3722:F3724"/>
    <mergeCell ref="C3725:C3727"/>
    <mergeCell ref="I3725:I3727"/>
    <mergeCell ref="H3725:H3727"/>
    <mergeCell ref="G3725:G3727"/>
    <mergeCell ref="E3725:E3727"/>
    <mergeCell ref="F3725:F3727"/>
    <mergeCell ref="E3719:E3721"/>
    <mergeCell ref="Q3719:Q3721"/>
    <mergeCell ref="Q3722:Q3724"/>
    <mergeCell ref="Q3725:Q3727"/>
    <mergeCell ref="D3722:D3724"/>
    <mergeCell ref="D3725:D3727"/>
    <mergeCell ref="C3728:C3730"/>
    <mergeCell ref="I3728:I3730"/>
    <mergeCell ref="H3728:H3730"/>
    <mergeCell ref="G3728:G3730"/>
    <mergeCell ref="E3728:E3730"/>
    <mergeCell ref="F3728:F3730"/>
    <mergeCell ref="C3731:C3733"/>
    <mergeCell ref="I3731:I3733"/>
    <mergeCell ref="H3731:H3733"/>
    <mergeCell ref="G3731:G3733"/>
    <mergeCell ref="E3731:E3733"/>
    <mergeCell ref="F3731:F3733"/>
    <mergeCell ref="C3734:C3736"/>
    <mergeCell ref="I3734:I3736"/>
    <mergeCell ref="H3734:H3736"/>
    <mergeCell ref="G3734:G3736"/>
    <mergeCell ref="E3734:E3736"/>
    <mergeCell ref="F3734:F3736"/>
    <mergeCell ref="D3728:D3730"/>
    <mergeCell ref="D3731:D3733"/>
    <mergeCell ref="D3734:D3736"/>
    <mergeCell ref="Q3728:Q3730"/>
    <mergeCell ref="Q3731:Q3733"/>
    <mergeCell ref="Q3734:Q3736"/>
    <mergeCell ref="C4058:C4060"/>
    <mergeCell ref="F4058:F4060"/>
    <mergeCell ref="I4058:I4060"/>
    <mergeCell ref="E4058:E4060"/>
    <mergeCell ref="D4058:D4060"/>
    <mergeCell ref="G4058:G4060"/>
    <mergeCell ref="H4058:H4060"/>
    <mergeCell ref="Q4058:Q4060"/>
    <mergeCell ref="C3869:C3871"/>
    <mergeCell ref="D3869:D3871"/>
    <mergeCell ref="F3869:F3871"/>
    <mergeCell ref="G3869:G3871"/>
    <mergeCell ref="H3869:H3871"/>
    <mergeCell ref="I3869:I3871"/>
    <mergeCell ref="E3869:E3871"/>
    <mergeCell ref="Q3869:Q3871"/>
    <mergeCell ref="F3947:F3949"/>
    <mergeCell ref="I3947:I3949"/>
    <mergeCell ref="C3947:C3949"/>
    <mergeCell ref="D3947:D3949"/>
    <mergeCell ref="H3947:H3949"/>
    <mergeCell ref="G3947:G3949"/>
    <mergeCell ref="E3947:E3949"/>
    <mergeCell ref="Q3947:Q3949"/>
    <mergeCell ref="F3950:F3952"/>
    <mergeCell ref="I3950:I3952"/>
    <mergeCell ref="C3950:C3952"/>
    <mergeCell ref="D3950:D3952"/>
    <mergeCell ref="H3950:H3952"/>
    <mergeCell ref="G3950:G3952"/>
    <mergeCell ref="E3950:E3952"/>
    <mergeCell ref="Q3950:Q3952"/>
    <mergeCell ref="C3737:C3739"/>
    <mergeCell ref="I3737:I3739"/>
    <mergeCell ref="H3737:H3739"/>
    <mergeCell ref="G3737:G3739"/>
    <mergeCell ref="F3737:F3739"/>
    <mergeCell ref="D3737:D3739"/>
    <mergeCell ref="E3737:E3739"/>
    <mergeCell ref="Q3737:Q3739"/>
    <mergeCell ref="I3872:I3874"/>
    <mergeCell ref="D3872:D3874"/>
    <mergeCell ref="G3872:G3874"/>
    <mergeCell ref="H3872:H3874"/>
    <mergeCell ref="C3872:C3874"/>
    <mergeCell ref="F3872:F3874"/>
    <mergeCell ref="E3872:E3874"/>
    <mergeCell ref="Q3872:Q3874"/>
    <mergeCell ref="F3953:F3955"/>
    <mergeCell ref="I3953:I3955"/>
    <mergeCell ref="C3953:C3955"/>
    <mergeCell ref="D3953:D3955"/>
    <mergeCell ref="H3953:H3955"/>
    <mergeCell ref="G3953:G3955"/>
    <mergeCell ref="E3953:E3955"/>
    <mergeCell ref="F3956:F3958"/>
    <mergeCell ref="I3956:I3958"/>
    <mergeCell ref="C3956:C3958"/>
    <mergeCell ref="D3956:D3958"/>
    <mergeCell ref="H3956:H3958"/>
    <mergeCell ref="Q3953:Q3955"/>
    <mergeCell ref="Q3956:Q3958"/>
    <mergeCell ref="E3956:E3958"/>
    <mergeCell ref="G3956:G3958"/>
    <mergeCell ref="C4061:C4063"/>
    <mergeCell ref="I4061:I4063"/>
    <mergeCell ref="E4061:E4063"/>
    <mergeCell ref="D4061:D4063"/>
    <mergeCell ref="G4061:G4063"/>
    <mergeCell ref="H4061:H4063"/>
    <mergeCell ref="C4064:C4066"/>
    <mergeCell ref="I4064:I4066"/>
    <mergeCell ref="D4064:D4066"/>
    <mergeCell ref="F4061:F4063"/>
    <mergeCell ref="F4064:F4066"/>
    <mergeCell ref="Q4061:Q4063"/>
    <mergeCell ref="Q4064:Q4066"/>
    <mergeCell ref="E4064:E4066"/>
    <mergeCell ref="G4064:G4066"/>
    <mergeCell ref="H4064:H4066"/>
    <mergeCell ref="H3770:H3772"/>
    <mergeCell ref="C4067:C4069"/>
    <mergeCell ref="F4067:F4069"/>
    <mergeCell ref="I4067:I4069"/>
    <mergeCell ref="E4067:E4069"/>
    <mergeCell ref="D4067:D4069"/>
    <mergeCell ref="G4067:G4069"/>
    <mergeCell ref="H4067:H4069"/>
    <mergeCell ref="Q4067:Q4069"/>
    <mergeCell ref="C3740:C3742"/>
    <mergeCell ref="I3740:I3742"/>
    <mergeCell ref="H3740:H3742"/>
    <mergeCell ref="G3740:G3742"/>
    <mergeCell ref="E3740:E3742"/>
    <mergeCell ref="D3740:D3742"/>
    <mergeCell ref="C3743:C3745"/>
    <mergeCell ref="I3743:I3745"/>
    <mergeCell ref="H3743:H3745"/>
    <mergeCell ref="G3743:G3745"/>
    <mergeCell ref="E3743:E3745"/>
    <mergeCell ref="D3743:D3745"/>
    <mergeCell ref="F3740:F3742"/>
    <mergeCell ref="F3743:F3745"/>
    <mergeCell ref="Q3740:Q3742"/>
    <mergeCell ref="Q3743:Q3745"/>
    <mergeCell ref="A3644:A4072"/>
    <mergeCell ref="B3986:B4072"/>
    <mergeCell ref="C4070:C4072"/>
    <mergeCell ref="F4070:F4072"/>
    <mergeCell ref="I4070:I4072"/>
    <mergeCell ref="D4070:D4072"/>
    <mergeCell ref="G4070:G4072"/>
    <mergeCell ref="H4070:H4072"/>
    <mergeCell ref="Q4070:Q4072"/>
    <mergeCell ref="E4070:E4072"/>
    <mergeCell ref="F3959:F3961"/>
    <mergeCell ref="I3959:I3961"/>
    <mergeCell ref="C3959:C3961"/>
    <mergeCell ref="D3959:D3961"/>
    <mergeCell ref="H3959:H3961"/>
    <mergeCell ref="G3959:G3961"/>
    <mergeCell ref="E3959:E3961"/>
    <mergeCell ref="Q3959:Q3961"/>
    <mergeCell ref="I3875:I3877"/>
    <mergeCell ref="D3875:D3877"/>
    <mergeCell ref="G3875:G3877"/>
    <mergeCell ref="H3875:H3877"/>
    <mergeCell ref="C3875:C3877"/>
    <mergeCell ref="F3875:F3877"/>
    <mergeCell ref="E3875:E3877"/>
    <mergeCell ref="Q3875:Q3877"/>
    <mergeCell ref="I3878:I3880"/>
    <mergeCell ref="D3878:D3880"/>
    <mergeCell ref="G3878:G3880"/>
    <mergeCell ref="H3878:H3880"/>
    <mergeCell ref="C3878:C3880"/>
    <mergeCell ref="F3878:F3880"/>
    <mergeCell ref="E3878:E3880"/>
    <mergeCell ref="Q3878:Q3880"/>
    <mergeCell ref="C3746:C3748"/>
    <mergeCell ref="I3746:I3748"/>
    <mergeCell ref="H3746:H3748"/>
    <mergeCell ref="G3746:G3748"/>
    <mergeCell ref="E3746:E3748"/>
    <mergeCell ref="D3746:D3748"/>
    <mergeCell ref="F3746:F3748"/>
    <mergeCell ref="Q3746:Q3748"/>
    <mergeCell ref="C3749:C3751"/>
    <mergeCell ref="I3749:I3751"/>
    <mergeCell ref="H3749:H3751"/>
    <mergeCell ref="G3749:G3751"/>
    <mergeCell ref="E3749:E3751"/>
    <mergeCell ref="D3749:D3751"/>
    <mergeCell ref="F3749:F3751"/>
    <mergeCell ref="Q3749:Q3751"/>
    <mergeCell ref="C3863:C3865"/>
    <mergeCell ref="I3863:I3865"/>
    <mergeCell ref="D3863:D3865"/>
    <mergeCell ref="F3863:F3865"/>
    <mergeCell ref="G3863:G3865"/>
    <mergeCell ref="E3863:E3865"/>
    <mergeCell ref="Q3863:Q3865"/>
    <mergeCell ref="H3827:H3829"/>
    <mergeCell ref="I3827:I3829"/>
    <mergeCell ref="G3827:G3829"/>
    <mergeCell ref="C3827:C3829"/>
    <mergeCell ref="D3827:D3829"/>
    <mergeCell ref="E3827:E3829"/>
    <mergeCell ref="F3827:F3829"/>
    <mergeCell ref="Q3827:Q3829"/>
    <mergeCell ref="H3863:H3865"/>
    <mergeCell ref="C3752:C3754"/>
    <mergeCell ref="I3752:I3754"/>
    <mergeCell ref="H3752:H3754"/>
    <mergeCell ref="G3752:G3754"/>
    <mergeCell ref="E3752:E3754"/>
    <mergeCell ref="D3752:D3754"/>
    <mergeCell ref="F3752:F3754"/>
    <mergeCell ref="Q3752:Q3754"/>
    <mergeCell ref="B3761:B3832"/>
    <mergeCell ref="H3830:H3832"/>
    <mergeCell ref="I3830:I3832"/>
    <mergeCell ref="G3830:G3832"/>
    <mergeCell ref="C3830:C3832"/>
    <mergeCell ref="E3830:E3832"/>
    <mergeCell ref="F3830:F3832"/>
    <mergeCell ref="D3830:D3832"/>
    <mergeCell ref="Q3830:Q3832"/>
    <mergeCell ref="D3962:D3964"/>
    <mergeCell ref="F3962:F3964"/>
    <mergeCell ref="H3962:H3964"/>
    <mergeCell ref="I3962:I3964"/>
    <mergeCell ref="C3962:C3964"/>
    <mergeCell ref="G3962:G3964"/>
    <mergeCell ref="E3962:E3964"/>
    <mergeCell ref="D3965:D3967"/>
    <mergeCell ref="F3965:F3967"/>
    <mergeCell ref="C3965:C3967"/>
    <mergeCell ref="D3968:D3970"/>
    <mergeCell ref="F3968:F3970"/>
    <mergeCell ref="C3968:C3970"/>
    <mergeCell ref="E3968:E3970"/>
    <mergeCell ref="D3971:D3973"/>
    <mergeCell ref="F3971:F3973"/>
    <mergeCell ref="H3971:H3973"/>
    <mergeCell ref="I3971:I3973"/>
    <mergeCell ref="C3971:C3973"/>
    <mergeCell ref="E3971:E3973"/>
    <mergeCell ref="H3965:H3967"/>
    <mergeCell ref="I3965:I3967"/>
    <mergeCell ref="G3965:G3967"/>
    <mergeCell ref="I3968:I3970"/>
    <mergeCell ref="G3968:G3970"/>
    <mergeCell ref="H3968:H3970"/>
    <mergeCell ref="D3974:D3976"/>
    <mergeCell ref="F3974:F3976"/>
    <mergeCell ref="H3974:H3976"/>
    <mergeCell ref="I3974:I3976"/>
    <mergeCell ref="C3974:C3976"/>
    <mergeCell ref="G3974:G3976"/>
    <mergeCell ref="E3974:E3976"/>
    <mergeCell ref="D3977:D3979"/>
    <mergeCell ref="F3977:F3979"/>
    <mergeCell ref="H3977:H3979"/>
    <mergeCell ref="I3977:I3979"/>
    <mergeCell ref="C3977:C3979"/>
    <mergeCell ref="G3977:G3979"/>
    <mergeCell ref="E3977:E3979"/>
    <mergeCell ref="E3965:E3967"/>
    <mergeCell ref="G3971:G3973"/>
    <mergeCell ref="Q3962:Q3964"/>
    <mergeCell ref="Q3965:Q3967"/>
    <mergeCell ref="Q3968:Q3970"/>
    <mergeCell ref="Q3971:Q3973"/>
    <mergeCell ref="Q3974:Q3976"/>
    <mergeCell ref="Q3977:Q3979"/>
    <mergeCell ref="I3884:I3886"/>
    <mergeCell ref="D3884:D3886"/>
    <mergeCell ref="G3884:G3886"/>
    <mergeCell ref="H3884:H3886"/>
    <mergeCell ref="C3884:C3886"/>
    <mergeCell ref="F3884:F3886"/>
    <mergeCell ref="E3884:E3886"/>
    <mergeCell ref="Q3884:Q3886"/>
    <mergeCell ref="I3890:I3892"/>
    <mergeCell ref="C3890:C3892"/>
    <mergeCell ref="F3890:F3892"/>
    <mergeCell ref="E3890:E3892"/>
    <mergeCell ref="Q3890:Q3892"/>
    <mergeCell ref="D3890:D3892"/>
    <mergeCell ref="G3890:G3892"/>
    <mergeCell ref="H3890:H3892"/>
    <mergeCell ref="I3887:I3889"/>
    <mergeCell ref="D3887:D3889"/>
    <mergeCell ref="G3887:G3889"/>
    <mergeCell ref="H3887:H3889"/>
    <mergeCell ref="C3887:C3889"/>
    <mergeCell ref="F3887:F3889"/>
    <mergeCell ref="E3887:E3889"/>
    <mergeCell ref="Q3887:Q3889"/>
    <mergeCell ref="C3755:C3757"/>
    <mergeCell ref="I3755:I3757"/>
    <mergeCell ref="H3755:H3757"/>
    <mergeCell ref="G3755:G3757"/>
    <mergeCell ref="D3755:D3757"/>
    <mergeCell ref="F3755:F3757"/>
    <mergeCell ref="E3755:E3757"/>
    <mergeCell ref="Q3755:Q3757"/>
    <mergeCell ref="B3644:B3760"/>
    <mergeCell ref="C3758:C3760"/>
    <mergeCell ref="I3758:I3760"/>
    <mergeCell ref="H3758:H3760"/>
    <mergeCell ref="G3758:G3760"/>
    <mergeCell ref="D3758:D3760"/>
    <mergeCell ref="F3758:F3760"/>
    <mergeCell ref="E3758:E3760"/>
    <mergeCell ref="Q3758:Q3760"/>
    <mergeCell ref="B3833:B3895"/>
    <mergeCell ref="D3893:D3895"/>
    <mergeCell ref="F3893:F3895"/>
    <mergeCell ref="H3893:H3895"/>
    <mergeCell ref="I3893:I3895"/>
    <mergeCell ref="G3893:G3895"/>
    <mergeCell ref="C3893:C3895"/>
    <mergeCell ref="E3893:E3895"/>
    <mergeCell ref="Q3893:Q3895"/>
    <mergeCell ref="B3896:B3985"/>
    <mergeCell ref="D3980:D3982"/>
    <mergeCell ref="F3980:F3982"/>
    <mergeCell ref="H3980:H3982"/>
    <mergeCell ref="I3980:I3982"/>
    <mergeCell ref="C3980:C3982"/>
    <mergeCell ref="G3980:G3982"/>
    <mergeCell ref="F3983:F3985"/>
    <mergeCell ref="H3983:H3985"/>
    <mergeCell ref="I3983:I3985"/>
    <mergeCell ref="C3983:C3985"/>
    <mergeCell ref="G3983:G3985"/>
    <mergeCell ref="E3980:E3982"/>
    <mergeCell ref="Q3980:Q3982"/>
    <mergeCell ref="Q3983:Q3985"/>
    <mergeCell ref="D3983:D3985"/>
    <mergeCell ref="E3983:E3985"/>
    <mergeCell ref="C3393:C3395"/>
    <mergeCell ref="D3393:D3395"/>
    <mergeCell ref="E3393:E3395"/>
    <mergeCell ref="F3393:F3395"/>
    <mergeCell ref="G3393:G3395"/>
    <mergeCell ref="H3393:H3395"/>
    <mergeCell ref="I3393:I3395"/>
    <mergeCell ref="Q3393:Q3395"/>
    <mergeCell ref="Q3321:Q3323"/>
    <mergeCell ref="Q3204:Q3206"/>
    <mergeCell ref="D3552:D3554"/>
    <mergeCell ref="E3552:E3554"/>
    <mergeCell ref="F3552:F3554"/>
    <mergeCell ref="G3552:G3554"/>
    <mergeCell ref="H3552:H3554"/>
    <mergeCell ref="I3552:I3554"/>
    <mergeCell ref="Q3552:Q3554"/>
    <mergeCell ref="Q3207:Q3209"/>
    <mergeCell ref="Q3210:Q3212"/>
    <mergeCell ref="Q3213:Q3215"/>
    <mergeCell ref="D3324:D3326"/>
    <mergeCell ref="E3324:E3326"/>
    <mergeCell ref="F3324:F3326"/>
    <mergeCell ref="G3324:G3326"/>
    <mergeCell ref="H3324:H3326"/>
    <mergeCell ref="I3324:I3326"/>
    <mergeCell ref="Q3324:Q3326"/>
    <mergeCell ref="D3327:D3329"/>
    <mergeCell ref="E3327:E3329"/>
    <mergeCell ref="F3327:F3329"/>
    <mergeCell ref="G3327:G3329"/>
    <mergeCell ref="H3327:H3329"/>
    <mergeCell ref="I3327:I3329"/>
    <mergeCell ref="Q3327:Q3329"/>
    <mergeCell ref="C3324:C3326"/>
    <mergeCell ref="C3327:C3329"/>
    <mergeCell ref="D3321:D3323"/>
    <mergeCell ref="E3321:E3323"/>
    <mergeCell ref="F3321:F3323"/>
    <mergeCell ref="G3321:G3323"/>
    <mergeCell ref="H3321:H3323"/>
    <mergeCell ref="I3321:I3323"/>
    <mergeCell ref="C3321:C3323"/>
    <mergeCell ref="D3204:D3206"/>
    <mergeCell ref="E3204:E3206"/>
    <mergeCell ref="F3204:F3206"/>
    <mergeCell ref="G3204:G3206"/>
    <mergeCell ref="I3204:I3206"/>
    <mergeCell ref="C3207:C3209"/>
    <mergeCell ref="D3207:D3209"/>
    <mergeCell ref="E3207:E3209"/>
    <mergeCell ref="G3207:G3209"/>
    <mergeCell ref="I3207:I3209"/>
    <mergeCell ref="F3207:F3209"/>
    <mergeCell ref="H3207:H3209"/>
    <mergeCell ref="C3210:C3212"/>
    <mergeCell ref="D3210:D3212"/>
    <mergeCell ref="E3210:E3212"/>
    <mergeCell ref="I3210:I3212"/>
    <mergeCell ref="F3210:F3212"/>
    <mergeCell ref="H3210:H3212"/>
    <mergeCell ref="C3213:C3215"/>
    <mergeCell ref="D3213:D3215"/>
    <mergeCell ref="E3213:E3215"/>
    <mergeCell ref="I3213:I3215"/>
    <mergeCell ref="F3213:F3215"/>
    <mergeCell ref="G3210:G3212"/>
    <mergeCell ref="H3213:H3215"/>
    <mergeCell ref="C3216:C3218"/>
    <mergeCell ref="D3216:D3218"/>
    <mergeCell ref="E3216:E3218"/>
    <mergeCell ref="F3216:F3218"/>
    <mergeCell ref="G3216:G3218"/>
    <mergeCell ref="H3216:H3218"/>
    <mergeCell ref="I3216:I3218"/>
    <mergeCell ref="C3219:C3221"/>
    <mergeCell ref="D3219:D3221"/>
    <mergeCell ref="E3219:E3221"/>
    <mergeCell ref="F3219:F3221"/>
    <mergeCell ref="G3219:G3221"/>
    <mergeCell ref="H3219:H3221"/>
    <mergeCell ref="I3219:I3221"/>
    <mergeCell ref="C3222:C3224"/>
    <mergeCell ref="E3222:E3224"/>
    <mergeCell ref="I3222:I3224"/>
    <mergeCell ref="F3222:F3224"/>
    <mergeCell ref="G3222:G3224"/>
    <mergeCell ref="H3222:H3224"/>
    <mergeCell ref="D3222:D3224"/>
    <mergeCell ref="C3225:C3227"/>
    <mergeCell ref="E3225:E3227"/>
    <mergeCell ref="F3225:F3227"/>
    <mergeCell ref="I3225:I3227"/>
    <mergeCell ref="D3225:D3227"/>
    <mergeCell ref="C3555:C3557"/>
    <mergeCell ref="D3555:D3557"/>
    <mergeCell ref="F3555:F3557"/>
    <mergeCell ref="I3555:I3557"/>
    <mergeCell ref="G3555:G3557"/>
    <mergeCell ref="H3555:H3557"/>
    <mergeCell ref="E3555:E3557"/>
    <mergeCell ref="Q3555:Q3557"/>
    <mergeCell ref="I3228:I3230"/>
    <mergeCell ref="C3228:C3230"/>
    <mergeCell ref="D3228:D3230"/>
    <mergeCell ref="E3228:E3230"/>
    <mergeCell ref="F3228:F3230"/>
    <mergeCell ref="I3231:I3233"/>
    <mergeCell ref="C3231:C3233"/>
    <mergeCell ref="D3231:D3233"/>
    <mergeCell ref="E3231:E3233"/>
    <mergeCell ref="F3231:F3233"/>
    <mergeCell ref="G3225:G3227"/>
    <mergeCell ref="H3225:H3227"/>
    <mergeCell ref="H3228:H3230"/>
    <mergeCell ref="H3231:H3233"/>
    <mergeCell ref="G3228:G3230"/>
    <mergeCell ref="C3234:C3236"/>
    <mergeCell ref="D3234:D3236"/>
    <mergeCell ref="E3234:E3236"/>
    <mergeCell ref="F3234:F3236"/>
    <mergeCell ref="G3234:G3236"/>
    <mergeCell ref="H3234:H3236"/>
    <mergeCell ref="I3234:I3236"/>
    <mergeCell ref="C3237:C3239"/>
    <mergeCell ref="E3237:E3239"/>
    <mergeCell ref="F3237:F3239"/>
    <mergeCell ref="H3237:H3239"/>
    <mergeCell ref="I3237:I3239"/>
    <mergeCell ref="D3237:D3239"/>
    <mergeCell ref="G3237:G3239"/>
    <mergeCell ref="C3240:C3242"/>
    <mergeCell ref="E3240:E3242"/>
    <mergeCell ref="F3240:F3242"/>
    <mergeCell ref="H3240:H3242"/>
    <mergeCell ref="I3240:I3242"/>
    <mergeCell ref="D3240:D3242"/>
    <mergeCell ref="D3465:D3467"/>
    <mergeCell ref="F3465:F3467"/>
    <mergeCell ref="H3465:H3467"/>
    <mergeCell ref="I3465:I3467"/>
    <mergeCell ref="G3465:G3467"/>
    <mergeCell ref="C3465:C3467"/>
    <mergeCell ref="E3465:E3467"/>
    <mergeCell ref="Q3465:Q3467"/>
    <mergeCell ref="D3468:D3470"/>
    <mergeCell ref="F3468:F3470"/>
    <mergeCell ref="H3468:H3470"/>
    <mergeCell ref="I3468:I3470"/>
    <mergeCell ref="G3468:G3470"/>
    <mergeCell ref="C3468:C3470"/>
    <mergeCell ref="E3468:E3470"/>
    <mergeCell ref="Q3468:Q3470"/>
    <mergeCell ref="D3399:D3401"/>
    <mergeCell ref="G3399:G3401"/>
    <mergeCell ref="H3399:H3401"/>
    <mergeCell ref="I3399:I3401"/>
    <mergeCell ref="C3399:C3401"/>
    <mergeCell ref="Q3399:Q3401"/>
    <mergeCell ref="F3399:F3401"/>
    <mergeCell ref="C3558:C3560"/>
    <mergeCell ref="D3558:D3560"/>
    <mergeCell ref="E3558:E3560"/>
    <mergeCell ref="F3558:F3560"/>
    <mergeCell ref="I3558:I3560"/>
    <mergeCell ref="G3558:G3560"/>
    <mergeCell ref="H3558:H3560"/>
    <mergeCell ref="C3561:C3563"/>
    <mergeCell ref="D3561:D3563"/>
    <mergeCell ref="E3561:E3563"/>
    <mergeCell ref="F3561:F3563"/>
    <mergeCell ref="I3561:I3563"/>
    <mergeCell ref="G3561:G3563"/>
    <mergeCell ref="H3561:H3563"/>
    <mergeCell ref="Q3558:Q3560"/>
    <mergeCell ref="Q3561:Q3563"/>
    <mergeCell ref="C3243:C3245"/>
    <mergeCell ref="E3243:E3245"/>
    <mergeCell ref="F3243:F3245"/>
    <mergeCell ref="H3243:H3245"/>
    <mergeCell ref="I3243:I3245"/>
    <mergeCell ref="D3243:D3245"/>
    <mergeCell ref="G3243:G3245"/>
    <mergeCell ref="C3246:C3248"/>
    <mergeCell ref="D3246:D3248"/>
    <mergeCell ref="E3246:E3248"/>
    <mergeCell ref="F3246:F3248"/>
    <mergeCell ref="G3246:G3248"/>
    <mergeCell ref="I3246:I3248"/>
    <mergeCell ref="H3246:H3248"/>
    <mergeCell ref="D3471:D3473"/>
    <mergeCell ref="F3471:F3473"/>
    <mergeCell ref="H3471:H3473"/>
    <mergeCell ref="I3471:I3473"/>
    <mergeCell ref="G3471:G3473"/>
    <mergeCell ref="E3471:E3473"/>
    <mergeCell ref="Q3471:Q3473"/>
    <mergeCell ref="D3564:D3566"/>
    <mergeCell ref="E3564:E3566"/>
    <mergeCell ref="F3564:F3566"/>
    <mergeCell ref="G3564:G3566"/>
    <mergeCell ref="H3564:H3566"/>
    <mergeCell ref="I3564:I3566"/>
    <mergeCell ref="Q3564:Q3566"/>
    <mergeCell ref="D3402:D3404"/>
    <mergeCell ref="E3402:E3404"/>
    <mergeCell ref="F3402:F3404"/>
    <mergeCell ref="G3402:G3404"/>
    <mergeCell ref="H3402:H3404"/>
    <mergeCell ref="I3402:I3404"/>
    <mergeCell ref="C3402:C3404"/>
    <mergeCell ref="Q3402:Q3404"/>
    <mergeCell ref="C3249:C3251"/>
    <mergeCell ref="D3249:D3251"/>
    <mergeCell ref="E3249:E3251"/>
    <mergeCell ref="F3249:F3251"/>
    <mergeCell ref="G3249:G3251"/>
    <mergeCell ref="I3249:I3251"/>
    <mergeCell ref="H3249:H3251"/>
    <mergeCell ref="E3399:E3401"/>
    <mergeCell ref="D3330:D3332"/>
    <mergeCell ref="E3330:E3332"/>
    <mergeCell ref="F3330:F3332"/>
    <mergeCell ref="G3330:G3332"/>
    <mergeCell ref="I3330:I3332"/>
    <mergeCell ref="C3330:C3332"/>
    <mergeCell ref="Q3330:Q3332"/>
    <mergeCell ref="C3564:C3566"/>
    <mergeCell ref="D3333:D3335"/>
    <mergeCell ref="E3333:E3335"/>
    <mergeCell ref="F3333:F3335"/>
    <mergeCell ref="G3333:G3335"/>
    <mergeCell ref="H3333:H3335"/>
    <mergeCell ref="I3333:I3335"/>
    <mergeCell ref="C3333:C3335"/>
    <mergeCell ref="Q3333:Q3335"/>
    <mergeCell ref="C3252:C3254"/>
    <mergeCell ref="D3252:D3254"/>
    <mergeCell ref="E3252:E3254"/>
    <mergeCell ref="F3252:F3254"/>
    <mergeCell ref="I3252:I3254"/>
    <mergeCell ref="G3252:G3254"/>
    <mergeCell ref="H3252:H3254"/>
    <mergeCell ref="D3336:D3338"/>
    <mergeCell ref="E3336:E3338"/>
    <mergeCell ref="F3336:F3338"/>
    <mergeCell ref="G3336:G3338"/>
    <mergeCell ref="H3336:H3338"/>
    <mergeCell ref="I3336:I3338"/>
    <mergeCell ref="C3336:C3338"/>
    <mergeCell ref="E3339:E3341"/>
    <mergeCell ref="F3339:F3341"/>
    <mergeCell ref="G3339:G3341"/>
    <mergeCell ref="H3339:H3341"/>
    <mergeCell ref="I3339:I3341"/>
    <mergeCell ref="C3339:C3341"/>
    <mergeCell ref="Q3336:Q3338"/>
    <mergeCell ref="D3339:D3341"/>
    <mergeCell ref="Q3339:Q3341"/>
    <mergeCell ref="C3255:C3257"/>
    <mergeCell ref="E3255:E3257"/>
    <mergeCell ref="F3255:F3257"/>
    <mergeCell ref="H3255:H3257"/>
    <mergeCell ref="I3255:I3257"/>
    <mergeCell ref="D3255:D3257"/>
    <mergeCell ref="G3255:G3257"/>
    <mergeCell ref="C3552:C3554"/>
    <mergeCell ref="C3474:C3476"/>
    <mergeCell ref="H3474:H3476"/>
    <mergeCell ref="I3474:I3476"/>
    <mergeCell ref="G3474:G3476"/>
    <mergeCell ref="E3474:E3476"/>
    <mergeCell ref="D3474:D3476"/>
    <mergeCell ref="F3474:F3476"/>
    <mergeCell ref="Q3474:Q3476"/>
    <mergeCell ref="C3471:C3473"/>
    <mergeCell ref="C3477:C3479"/>
    <mergeCell ref="I3477:I3479"/>
    <mergeCell ref="G3477:G3479"/>
    <mergeCell ref="E3477:E3479"/>
    <mergeCell ref="D3477:D3479"/>
    <mergeCell ref="F3477:F3479"/>
    <mergeCell ref="Q3477:Q3479"/>
    <mergeCell ref="C3258:C3260"/>
    <mergeCell ref="D3258:D3260"/>
    <mergeCell ref="E3258:E3260"/>
    <mergeCell ref="F3258:F3260"/>
    <mergeCell ref="G3258:G3260"/>
    <mergeCell ref="H3258:H3260"/>
    <mergeCell ref="I3258:I3260"/>
    <mergeCell ref="E3342:E3344"/>
    <mergeCell ref="F3342:F3344"/>
    <mergeCell ref="G3342:G3344"/>
    <mergeCell ref="I3342:I3344"/>
    <mergeCell ref="C3342:C3344"/>
    <mergeCell ref="D3342:D3344"/>
    <mergeCell ref="H3342:H3344"/>
    <mergeCell ref="Q3342:Q3344"/>
    <mergeCell ref="C3567:C3569"/>
    <mergeCell ref="D3567:D3569"/>
    <mergeCell ref="E3567:E3569"/>
    <mergeCell ref="F3567:F3569"/>
    <mergeCell ref="G3567:G3569"/>
    <mergeCell ref="H3567:H3569"/>
    <mergeCell ref="I3567:I3569"/>
    <mergeCell ref="C3570:C3572"/>
    <mergeCell ref="D3570:D3572"/>
    <mergeCell ref="E3570:E3572"/>
    <mergeCell ref="F3570:F3572"/>
    <mergeCell ref="G3570:G3572"/>
    <mergeCell ref="I3570:I3572"/>
    <mergeCell ref="Q3567:Q3569"/>
    <mergeCell ref="Q3570:Q3572"/>
    <mergeCell ref="C3396:C3398"/>
    <mergeCell ref="D3396:D3398"/>
    <mergeCell ref="E3396:E3398"/>
    <mergeCell ref="F3396:F3398"/>
    <mergeCell ref="G3396:G3398"/>
    <mergeCell ref="H3396:H3398"/>
    <mergeCell ref="I3396:I3398"/>
    <mergeCell ref="D3480:D3482"/>
    <mergeCell ref="F3480:F3482"/>
    <mergeCell ref="H3480:H3482"/>
    <mergeCell ref="I3480:I3482"/>
    <mergeCell ref="G3480:G3482"/>
    <mergeCell ref="C3480:C3482"/>
    <mergeCell ref="E3480:E3482"/>
    <mergeCell ref="Q3480:Q3482"/>
    <mergeCell ref="C3573:C3575"/>
    <mergeCell ref="D3573:D3575"/>
    <mergeCell ref="E3573:E3575"/>
    <mergeCell ref="F3573:F3575"/>
    <mergeCell ref="G3573:G3575"/>
    <mergeCell ref="H3573:H3575"/>
    <mergeCell ref="I3573:I3575"/>
    <mergeCell ref="Q3573:Q3575"/>
    <mergeCell ref="G3231:G3233"/>
    <mergeCell ref="H3570:H3572"/>
    <mergeCell ref="Q3219:Q3221"/>
    <mergeCell ref="Q3216:Q3218"/>
    <mergeCell ref="Q3222:Q3224"/>
    <mergeCell ref="Q3225:Q3227"/>
    <mergeCell ref="Q3228:Q3230"/>
    <mergeCell ref="Q3231:Q3233"/>
    <mergeCell ref="Q3234:Q3236"/>
    <mergeCell ref="Q3237:Q3239"/>
    <mergeCell ref="Q3240:Q3242"/>
    <mergeCell ref="Q3243:Q3245"/>
    <mergeCell ref="Q3246:Q3248"/>
    <mergeCell ref="Q3249:Q3251"/>
    <mergeCell ref="Q3252:Q3254"/>
    <mergeCell ref="Q3255:Q3257"/>
    <mergeCell ref="Q3258:Q3260"/>
    <mergeCell ref="C3576:C3578"/>
    <mergeCell ref="D3576:D3578"/>
    <mergeCell ref="F3576:F3578"/>
    <mergeCell ref="I3576:I3578"/>
    <mergeCell ref="G3576:G3578"/>
    <mergeCell ref="H3576:H3578"/>
    <mergeCell ref="E3576:E3578"/>
    <mergeCell ref="Q3576:Q3578"/>
    <mergeCell ref="G3240:G3242"/>
    <mergeCell ref="D3483:D3485"/>
    <mergeCell ref="E3483:E3485"/>
    <mergeCell ref="F3483:F3485"/>
    <mergeCell ref="I3483:I3485"/>
    <mergeCell ref="C3483:C3485"/>
    <mergeCell ref="Q3483:Q3485"/>
    <mergeCell ref="C3579:C3581"/>
    <mergeCell ref="D3579:D3581"/>
    <mergeCell ref="F3579:F3581"/>
    <mergeCell ref="I3579:I3581"/>
    <mergeCell ref="G3579:G3581"/>
    <mergeCell ref="H3579:H3581"/>
    <mergeCell ref="E3579:E3581"/>
    <mergeCell ref="Q3579:Q3581"/>
    <mergeCell ref="D3486:D3488"/>
    <mergeCell ref="E3486:E3488"/>
    <mergeCell ref="F3486:F3488"/>
    <mergeCell ref="I3486:I3488"/>
    <mergeCell ref="G3486:G3488"/>
    <mergeCell ref="C3486:C3488"/>
    <mergeCell ref="D3489:D3491"/>
    <mergeCell ref="F3489:F3491"/>
    <mergeCell ref="H3489:H3491"/>
    <mergeCell ref="I3489:I3491"/>
    <mergeCell ref="C3489:C3491"/>
    <mergeCell ref="E3489:E3491"/>
    <mergeCell ref="G3489:G3491"/>
    <mergeCell ref="Q3486:Q3488"/>
    <mergeCell ref="Q3489:Q3491"/>
    <mergeCell ref="C3261:C3263"/>
    <mergeCell ref="F3261:F3263"/>
    <mergeCell ref="I3261:I3263"/>
    <mergeCell ref="D3261:D3263"/>
    <mergeCell ref="H3261:H3263"/>
    <mergeCell ref="G3261:G3263"/>
    <mergeCell ref="E3261:E3263"/>
    <mergeCell ref="Q3261:Q3263"/>
    <mergeCell ref="D3492:D3494"/>
    <mergeCell ref="F3492:F3494"/>
    <mergeCell ref="H3492:H3494"/>
    <mergeCell ref="I3492:I3494"/>
    <mergeCell ref="C3492:C3494"/>
    <mergeCell ref="G3492:G3494"/>
    <mergeCell ref="E3492:E3494"/>
    <mergeCell ref="Q3492:Q3494"/>
    <mergeCell ref="D3495:D3497"/>
    <mergeCell ref="F3495:F3497"/>
    <mergeCell ref="H3495:H3497"/>
    <mergeCell ref="I3495:I3497"/>
    <mergeCell ref="C3495:C3497"/>
    <mergeCell ref="G3495:G3497"/>
    <mergeCell ref="E3495:E3497"/>
    <mergeCell ref="D3498:D3500"/>
    <mergeCell ref="F3498:F3500"/>
    <mergeCell ref="C3498:C3500"/>
    <mergeCell ref="E3498:E3500"/>
    <mergeCell ref="D3501:D3503"/>
    <mergeCell ref="F3501:F3503"/>
    <mergeCell ref="C3501:C3503"/>
    <mergeCell ref="E3501:E3503"/>
    <mergeCell ref="D3504:D3506"/>
    <mergeCell ref="F3504:F3506"/>
    <mergeCell ref="H3504:H3506"/>
    <mergeCell ref="I3504:I3506"/>
    <mergeCell ref="C3504:C3506"/>
    <mergeCell ref="G3504:G3506"/>
    <mergeCell ref="E3504:E3506"/>
    <mergeCell ref="Q3495:Q3497"/>
    <mergeCell ref="Q3498:Q3500"/>
    <mergeCell ref="Q3501:Q3503"/>
    <mergeCell ref="Q3504:Q3506"/>
    <mergeCell ref="H3498:H3500"/>
    <mergeCell ref="I3498:I3500"/>
    <mergeCell ref="G3498:G3500"/>
    <mergeCell ref="I3501:I3503"/>
    <mergeCell ref="G3501:G3503"/>
    <mergeCell ref="G3483:G3485"/>
    <mergeCell ref="D3345:D3347"/>
    <mergeCell ref="E3345:E3347"/>
    <mergeCell ref="F3345:F3347"/>
    <mergeCell ref="G3345:G3347"/>
    <mergeCell ref="H3345:H3347"/>
    <mergeCell ref="I3345:I3347"/>
    <mergeCell ref="C3345:C3347"/>
    <mergeCell ref="Q3345:Q3347"/>
    <mergeCell ref="C3405:C3407"/>
    <mergeCell ref="D3405:D3407"/>
    <mergeCell ref="F3405:F3407"/>
    <mergeCell ref="G3405:G3407"/>
    <mergeCell ref="H3405:H3407"/>
    <mergeCell ref="I3405:I3407"/>
    <mergeCell ref="E3405:E3407"/>
    <mergeCell ref="Q3405:Q3407"/>
    <mergeCell ref="E3348:E3350"/>
    <mergeCell ref="F3348:F3350"/>
    <mergeCell ref="G3348:G3350"/>
    <mergeCell ref="H3348:H3350"/>
    <mergeCell ref="I3348:I3350"/>
    <mergeCell ref="C3348:C3350"/>
    <mergeCell ref="D3348:D3350"/>
    <mergeCell ref="F3351:F3353"/>
    <mergeCell ref="G3351:G3353"/>
    <mergeCell ref="H3351:H3353"/>
    <mergeCell ref="I3351:I3353"/>
    <mergeCell ref="C3351:C3353"/>
    <mergeCell ref="D3351:D3353"/>
    <mergeCell ref="Q3348:Q3350"/>
    <mergeCell ref="E3351:E3353"/>
    <mergeCell ref="Q3351:Q3353"/>
    <mergeCell ref="Q3396:Q3398"/>
    <mergeCell ref="C3582:C3584"/>
    <mergeCell ref="D3582:D3584"/>
    <mergeCell ref="F3582:F3584"/>
    <mergeCell ref="I3582:I3584"/>
    <mergeCell ref="G3582:G3584"/>
    <mergeCell ref="H3582:H3584"/>
    <mergeCell ref="E3582:E3584"/>
    <mergeCell ref="Q3582:Q3584"/>
    <mergeCell ref="D3354:D3356"/>
    <mergeCell ref="E3354:E3356"/>
    <mergeCell ref="F3354:F3356"/>
    <mergeCell ref="G3354:G3356"/>
    <mergeCell ref="H3354:H3356"/>
    <mergeCell ref="I3354:I3356"/>
    <mergeCell ref="Q3354:Q3356"/>
    <mergeCell ref="H3501:H3503"/>
    <mergeCell ref="H3486:H3488"/>
    <mergeCell ref="C3264:C3266"/>
    <mergeCell ref="I3264:I3266"/>
    <mergeCell ref="F3264:F3266"/>
    <mergeCell ref="H3264:H3266"/>
    <mergeCell ref="G3264:G3266"/>
    <mergeCell ref="D3264:D3266"/>
    <mergeCell ref="E3264:E3266"/>
    <mergeCell ref="Q3264:Q3266"/>
    <mergeCell ref="F3507:F3509"/>
    <mergeCell ref="I3507:I3509"/>
    <mergeCell ref="C3507:C3509"/>
    <mergeCell ref="D3507:D3509"/>
    <mergeCell ref="H3507:H3509"/>
    <mergeCell ref="G3507:G3509"/>
    <mergeCell ref="E3507:E3509"/>
    <mergeCell ref="Q3507:Q3509"/>
    <mergeCell ref="C3357:C3359"/>
    <mergeCell ref="D3357:D3359"/>
    <mergeCell ref="E3357:E3359"/>
    <mergeCell ref="F3357:F3359"/>
    <mergeCell ref="G3357:G3359"/>
    <mergeCell ref="H3357:H3359"/>
    <mergeCell ref="I3357:I3359"/>
    <mergeCell ref="Q3357:Q3359"/>
    <mergeCell ref="C3360:C3362"/>
    <mergeCell ref="D3360:D3362"/>
    <mergeCell ref="E3360:E3362"/>
    <mergeCell ref="F3360:F3362"/>
    <mergeCell ref="G3360:G3362"/>
    <mergeCell ref="H3360:H3362"/>
    <mergeCell ref="I3360:I3362"/>
    <mergeCell ref="Q3360:Q3362"/>
    <mergeCell ref="C3267:C3269"/>
    <mergeCell ref="I3267:I3269"/>
    <mergeCell ref="E3267:E3269"/>
    <mergeCell ref="F3267:F3269"/>
    <mergeCell ref="G3267:G3269"/>
    <mergeCell ref="D3267:D3269"/>
    <mergeCell ref="Q3267:Q3269"/>
    <mergeCell ref="C3408:C3410"/>
    <mergeCell ref="I3408:I3410"/>
    <mergeCell ref="H3408:H3410"/>
    <mergeCell ref="D3408:D3410"/>
    <mergeCell ref="F3408:F3410"/>
    <mergeCell ref="G3408:G3410"/>
    <mergeCell ref="E3408:E3410"/>
    <mergeCell ref="Q3408:Q3410"/>
    <mergeCell ref="F3510:F3512"/>
    <mergeCell ref="I3510:I3512"/>
    <mergeCell ref="C3510:C3512"/>
    <mergeCell ref="D3510:D3512"/>
    <mergeCell ref="H3510:H3512"/>
    <mergeCell ref="G3510:G3512"/>
    <mergeCell ref="E3510:E3512"/>
    <mergeCell ref="Q3510:Q3512"/>
    <mergeCell ref="C3363:C3365"/>
    <mergeCell ref="D3363:D3365"/>
    <mergeCell ref="F3363:F3365"/>
    <mergeCell ref="G3363:G3365"/>
    <mergeCell ref="H3363:H3365"/>
    <mergeCell ref="I3363:I3365"/>
    <mergeCell ref="E3363:E3365"/>
    <mergeCell ref="C3366:C3368"/>
    <mergeCell ref="D3366:D3368"/>
    <mergeCell ref="F3366:F3368"/>
    <mergeCell ref="H3366:H3368"/>
    <mergeCell ref="I3366:I3368"/>
    <mergeCell ref="E3366:E3368"/>
    <mergeCell ref="Q3363:Q3365"/>
    <mergeCell ref="Q3366:Q3368"/>
    <mergeCell ref="G3366:G3368"/>
    <mergeCell ref="C3354:C3356"/>
    <mergeCell ref="C3411:C3413"/>
    <mergeCell ref="I3411:I3413"/>
    <mergeCell ref="H3411:H3413"/>
    <mergeCell ref="D3411:D3413"/>
    <mergeCell ref="F3411:F3413"/>
    <mergeCell ref="G3411:G3413"/>
    <mergeCell ref="E3411:E3413"/>
    <mergeCell ref="Q3411:Q3413"/>
    <mergeCell ref="C3585:C3587"/>
    <mergeCell ref="D3585:D3587"/>
    <mergeCell ref="F3585:F3587"/>
    <mergeCell ref="I3585:I3587"/>
    <mergeCell ref="E3585:E3587"/>
    <mergeCell ref="G3585:G3587"/>
    <mergeCell ref="H3585:H3587"/>
    <mergeCell ref="C3588:C3590"/>
    <mergeCell ref="D3588:D3590"/>
    <mergeCell ref="F3588:F3590"/>
    <mergeCell ref="I3588:I3590"/>
    <mergeCell ref="E3588:E3590"/>
    <mergeCell ref="G3588:G3590"/>
    <mergeCell ref="H3588:H3590"/>
    <mergeCell ref="C3591:C3593"/>
    <mergeCell ref="D3591:D3593"/>
    <mergeCell ref="F3591:F3593"/>
    <mergeCell ref="I3591:I3593"/>
    <mergeCell ref="E3591:E3593"/>
    <mergeCell ref="G3591:G3593"/>
    <mergeCell ref="H3591:H3593"/>
    <mergeCell ref="C3594:C3596"/>
    <mergeCell ref="D3594:D3596"/>
    <mergeCell ref="F3594:F3596"/>
    <mergeCell ref="I3594:I3596"/>
    <mergeCell ref="E3594:E3596"/>
    <mergeCell ref="G3594:G3596"/>
    <mergeCell ref="H3594:H3596"/>
    <mergeCell ref="Q3585:Q3587"/>
    <mergeCell ref="Q3588:Q3590"/>
    <mergeCell ref="Q3591:Q3593"/>
    <mergeCell ref="Q3594:Q3596"/>
    <mergeCell ref="C3270:C3272"/>
    <mergeCell ref="I3270:I3272"/>
    <mergeCell ref="E3270:E3272"/>
    <mergeCell ref="H3270:H3272"/>
    <mergeCell ref="G3270:G3272"/>
    <mergeCell ref="D3270:D3272"/>
    <mergeCell ref="F3270:F3272"/>
    <mergeCell ref="Q3270:Q3272"/>
    <mergeCell ref="F3369:F3371"/>
    <mergeCell ref="H3369:H3371"/>
    <mergeCell ref="I3369:I3371"/>
    <mergeCell ref="E3369:E3371"/>
    <mergeCell ref="G3369:G3371"/>
    <mergeCell ref="Q3369:Q3371"/>
    <mergeCell ref="C3597:C3599"/>
    <mergeCell ref="D3597:D3599"/>
    <mergeCell ref="F3597:F3599"/>
    <mergeCell ref="I3597:I3599"/>
    <mergeCell ref="E3597:E3599"/>
    <mergeCell ref="G3597:G3599"/>
    <mergeCell ref="H3597:H3599"/>
    <mergeCell ref="Q3597:Q3599"/>
    <mergeCell ref="C3414:C3416"/>
    <mergeCell ref="I3414:I3416"/>
    <mergeCell ref="H3414:H3416"/>
    <mergeCell ref="D3414:D3416"/>
    <mergeCell ref="F3414:F3416"/>
    <mergeCell ref="G3414:G3416"/>
    <mergeCell ref="E3414:E3416"/>
    <mergeCell ref="Q3414:Q3416"/>
    <mergeCell ref="C3273:C3275"/>
    <mergeCell ref="I3273:I3275"/>
    <mergeCell ref="E3273:E3275"/>
    <mergeCell ref="H3273:H3275"/>
    <mergeCell ref="G3273:G3275"/>
    <mergeCell ref="D3273:D3275"/>
    <mergeCell ref="F3273:F3275"/>
    <mergeCell ref="Q3273:Q3275"/>
    <mergeCell ref="C3600:C3602"/>
    <mergeCell ref="D3600:D3602"/>
    <mergeCell ref="F3600:F3602"/>
    <mergeCell ref="I3600:I3602"/>
    <mergeCell ref="E3600:E3602"/>
    <mergeCell ref="G3600:G3602"/>
    <mergeCell ref="H3600:H3602"/>
    <mergeCell ref="C3603:C3605"/>
    <mergeCell ref="F3603:F3605"/>
    <mergeCell ref="I3603:I3605"/>
    <mergeCell ref="E3603:E3605"/>
    <mergeCell ref="G3603:G3605"/>
    <mergeCell ref="C3606:C3608"/>
    <mergeCell ref="F3606:F3608"/>
    <mergeCell ref="I3606:I3608"/>
    <mergeCell ref="E3606:E3608"/>
    <mergeCell ref="D3603:D3605"/>
    <mergeCell ref="D3606:D3608"/>
    <mergeCell ref="G3606:G3608"/>
    <mergeCell ref="H3603:H3605"/>
    <mergeCell ref="Q3600:Q3602"/>
    <mergeCell ref="Q3603:Q3605"/>
    <mergeCell ref="Q3606:Q3608"/>
    <mergeCell ref="C3609:C3611"/>
    <mergeCell ref="F3609:F3611"/>
    <mergeCell ref="I3609:I3611"/>
    <mergeCell ref="E3609:E3611"/>
    <mergeCell ref="D3609:D3611"/>
    <mergeCell ref="G3609:G3611"/>
    <mergeCell ref="C3612:C3614"/>
    <mergeCell ref="F3612:F3614"/>
    <mergeCell ref="I3612:I3614"/>
    <mergeCell ref="E3612:E3614"/>
    <mergeCell ref="D3612:D3614"/>
    <mergeCell ref="G3612:G3614"/>
    <mergeCell ref="H3606:H3608"/>
    <mergeCell ref="H3609:H3611"/>
    <mergeCell ref="H3612:H3614"/>
    <mergeCell ref="Q3609:Q3611"/>
    <mergeCell ref="Q3612:Q3614"/>
    <mergeCell ref="C3615:C3617"/>
    <mergeCell ref="F3615:F3617"/>
    <mergeCell ref="I3615:I3617"/>
    <mergeCell ref="E3615:E3617"/>
    <mergeCell ref="D3615:D3617"/>
    <mergeCell ref="G3615:G3617"/>
    <mergeCell ref="H3615:H3617"/>
    <mergeCell ref="Q3615:Q3617"/>
    <mergeCell ref="C3369:C3371"/>
    <mergeCell ref="D3369:D3371"/>
    <mergeCell ref="C3618:C3620"/>
    <mergeCell ref="F3618:F3620"/>
    <mergeCell ref="I3618:I3620"/>
    <mergeCell ref="E3618:E3620"/>
    <mergeCell ref="D3618:D3620"/>
    <mergeCell ref="G3618:G3620"/>
    <mergeCell ref="H3618:H3620"/>
    <mergeCell ref="Q3618:Q3620"/>
    <mergeCell ref="H3483:H3485"/>
    <mergeCell ref="C3417:C3419"/>
    <mergeCell ref="I3417:I3419"/>
    <mergeCell ref="F3417:F3419"/>
    <mergeCell ref="Q3417:Q3419"/>
    <mergeCell ref="D3417:D3419"/>
    <mergeCell ref="E3417:E3419"/>
    <mergeCell ref="G3417:G3419"/>
    <mergeCell ref="H3417:H3419"/>
    <mergeCell ref="H3372:H3374"/>
    <mergeCell ref="I3372:I3374"/>
    <mergeCell ref="E3372:E3374"/>
    <mergeCell ref="G3372:G3374"/>
    <mergeCell ref="C3372:C3374"/>
    <mergeCell ref="D3372:D3374"/>
    <mergeCell ref="F3372:F3374"/>
    <mergeCell ref="Q3372:Q3374"/>
    <mergeCell ref="H3375:H3377"/>
    <mergeCell ref="I3375:I3377"/>
    <mergeCell ref="G3375:G3377"/>
    <mergeCell ref="C3375:C3377"/>
    <mergeCell ref="D3375:D3377"/>
    <mergeCell ref="E3375:E3377"/>
    <mergeCell ref="F3375:F3377"/>
    <mergeCell ref="Q3375:Q3377"/>
    <mergeCell ref="H3378:H3380"/>
    <mergeCell ref="I3378:I3380"/>
    <mergeCell ref="G3378:G3380"/>
    <mergeCell ref="C3378:C3380"/>
    <mergeCell ref="D3378:D3380"/>
    <mergeCell ref="E3378:E3380"/>
    <mergeCell ref="F3378:F3380"/>
    <mergeCell ref="Q3378:Q3380"/>
    <mergeCell ref="H3381:H3383"/>
    <mergeCell ref="I3381:I3383"/>
    <mergeCell ref="G3381:G3383"/>
    <mergeCell ref="C3381:C3383"/>
    <mergeCell ref="D3381:D3383"/>
    <mergeCell ref="F3381:F3383"/>
    <mergeCell ref="E3381:E3383"/>
    <mergeCell ref="Q3381:Q3383"/>
    <mergeCell ref="F3513:F3515"/>
    <mergeCell ref="I3513:I3515"/>
    <mergeCell ref="C3513:C3515"/>
    <mergeCell ref="D3513:D3515"/>
    <mergeCell ref="H3513:H3515"/>
    <mergeCell ref="G3513:G3515"/>
    <mergeCell ref="E3513:E3515"/>
    <mergeCell ref="Q3513:Q3515"/>
    <mergeCell ref="I3420:I3422"/>
    <mergeCell ref="F3420:F3422"/>
    <mergeCell ref="D3420:D3422"/>
    <mergeCell ref="G3420:G3422"/>
    <mergeCell ref="H3420:H3422"/>
    <mergeCell ref="C3420:C3422"/>
    <mergeCell ref="E3420:E3422"/>
    <mergeCell ref="I3426:I3428"/>
    <mergeCell ref="D3426:D3428"/>
    <mergeCell ref="G3426:G3428"/>
    <mergeCell ref="H3426:H3428"/>
    <mergeCell ref="C3426:C3428"/>
    <mergeCell ref="E3426:E3428"/>
    <mergeCell ref="Q3420:Q3422"/>
    <mergeCell ref="Q3426:Q3428"/>
    <mergeCell ref="F3426:F3428"/>
    <mergeCell ref="G3213:G3215"/>
    <mergeCell ref="H3267:H3269"/>
    <mergeCell ref="C3204:C3206"/>
    <mergeCell ref="H3204:H3206"/>
    <mergeCell ref="H3477:H3479"/>
    <mergeCell ref="H3384:H3386"/>
    <mergeCell ref="I3384:I3386"/>
    <mergeCell ref="G3384:G3386"/>
    <mergeCell ref="C3384:C3386"/>
    <mergeCell ref="D3384:D3386"/>
    <mergeCell ref="E3384:E3386"/>
    <mergeCell ref="F3384:F3386"/>
    <mergeCell ref="Q3384:Q3386"/>
    <mergeCell ref="C3276:C3278"/>
    <mergeCell ref="I3276:I3278"/>
    <mergeCell ref="H3276:H3278"/>
    <mergeCell ref="G3276:G3278"/>
    <mergeCell ref="D3276:D3278"/>
    <mergeCell ref="F3276:F3278"/>
    <mergeCell ref="C3279:C3281"/>
    <mergeCell ref="I3279:I3281"/>
    <mergeCell ref="H3279:H3281"/>
    <mergeCell ref="G3279:G3281"/>
    <mergeCell ref="E3279:E3281"/>
    <mergeCell ref="F3279:F3281"/>
    <mergeCell ref="C3282:C3284"/>
    <mergeCell ref="I3282:I3284"/>
    <mergeCell ref="H3282:H3284"/>
    <mergeCell ref="G3282:G3284"/>
    <mergeCell ref="E3282:E3284"/>
    <mergeCell ref="F3282:F3284"/>
    <mergeCell ref="E3276:E3278"/>
    <mergeCell ref="Q3276:Q3278"/>
    <mergeCell ref="Q3279:Q3281"/>
    <mergeCell ref="Q3282:Q3284"/>
    <mergeCell ref="D3279:D3281"/>
    <mergeCell ref="D3282:D3284"/>
    <mergeCell ref="C3285:C3287"/>
    <mergeCell ref="I3285:I3287"/>
    <mergeCell ref="H3285:H3287"/>
    <mergeCell ref="G3285:G3287"/>
    <mergeCell ref="E3285:E3287"/>
    <mergeCell ref="F3285:F3287"/>
    <mergeCell ref="C3288:C3290"/>
    <mergeCell ref="I3288:I3290"/>
    <mergeCell ref="H3288:H3290"/>
    <mergeCell ref="G3288:G3290"/>
    <mergeCell ref="E3288:E3290"/>
    <mergeCell ref="F3288:F3290"/>
    <mergeCell ref="C3291:C3293"/>
    <mergeCell ref="I3291:I3293"/>
    <mergeCell ref="H3291:H3293"/>
    <mergeCell ref="G3291:G3293"/>
    <mergeCell ref="E3291:E3293"/>
    <mergeCell ref="F3291:F3293"/>
    <mergeCell ref="D3285:D3287"/>
    <mergeCell ref="D3288:D3290"/>
    <mergeCell ref="D3291:D3293"/>
    <mergeCell ref="Q3285:Q3287"/>
    <mergeCell ref="Q3288:Q3290"/>
    <mergeCell ref="Q3291:Q3293"/>
    <mergeCell ref="C3621:C3623"/>
    <mergeCell ref="F3621:F3623"/>
    <mergeCell ref="I3621:I3623"/>
    <mergeCell ref="E3621:E3623"/>
    <mergeCell ref="D3621:D3623"/>
    <mergeCell ref="G3621:G3623"/>
    <mergeCell ref="H3621:H3623"/>
    <mergeCell ref="Q3621:Q3623"/>
    <mergeCell ref="C3429:C3431"/>
    <mergeCell ref="D3429:D3431"/>
    <mergeCell ref="F3429:F3431"/>
    <mergeCell ref="G3429:G3431"/>
    <mergeCell ref="H3429:H3431"/>
    <mergeCell ref="I3429:I3431"/>
    <mergeCell ref="E3429:E3431"/>
    <mergeCell ref="Q3429:Q3431"/>
    <mergeCell ref="F3516:F3518"/>
    <mergeCell ref="I3516:I3518"/>
    <mergeCell ref="C3516:C3518"/>
    <mergeCell ref="D3516:D3518"/>
    <mergeCell ref="H3516:H3518"/>
    <mergeCell ref="G3516:G3518"/>
    <mergeCell ref="E3516:E3518"/>
    <mergeCell ref="Q3516:Q3518"/>
    <mergeCell ref="F3519:F3521"/>
    <mergeCell ref="I3519:I3521"/>
    <mergeCell ref="C3519:C3521"/>
    <mergeCell ref="D3519:D3521"/>
    <mergeCell ref="H3519:H3521"/>
    <mergeCell ref="G3519:G3521"/>
    <mergeCell ref="E3519:E3521"/>
    <mergeCell ref="Q3519:Q3521"/>
    <mergeCell ref="C3294:C3296"/>
    <mergeCell ref="I3294:I3296"/>
    <mergeCell ref="H3294:H3296"/>
    <mergeCell ref="G3294:G3296"/>
    <mergeCell ref="F3294:F3296"/>
    <mergeCell ref="D3294:D3296"/>
    <mergeCell ref="E3294:E3296"/>
    <mergeCell ref="Q3294:Q3296"/>
    <mergeCell ref="I3432:I3434"/>
    <mergeCell ref="D3432:D3434"/>
    <mergeCell ref="G3432:G3434"/>
    <mergeCell ref="H3432:H3434"/>
    <mergeCell ref="C3432:C3434"/>
    <mergeCell ref="F3432:F3434"/>
    <mergeCell ref="E3432:E3434"/>
    <mergeCell ref="Q3432:Q3434"/>
    <mergeCell ref="F3522:F3524"/>
    <mergeCell ref="I3522:I3524"/>
    <mergeCell ref="C3522:C3524"/>
    <mergeCell ref="D3522:D3524"/>
    <mergeCell ref="H3522:H3524"/>
    <mergeCell ref="G3522:G3524"/>
    <mergeCell ref="E3522:E3524"/>
    <mergeCell ref="Q3522:Q3524"/>
    <mergeCell ref="C3624:C3626"/>
    <mergeCell ref="I3624:I3626"/>
    <mergeCell ref="E3624:E3626"/>
    <mergeCell ref="D3624:D3626"/>
    <mergeCell ref="G3624:G3626"/>
    <mergeCell ref="H3624:H3626"/>
    <mergeCell ref="C3627:C3629"/>
    <mergeCell ref="I3627:I3629"/>
    <mergeCell ref="D3627:D3629"/>
    <mergeCell ref="F3624:F3626"/>
    <mergeCell ref="F3627:F3629"/>
    <mergeCell ref="Q3624:Q3626"/>
    <mergeCell ref="Q3627:Q3629"/>
    <mergeCell ref="E3627:E3629"/>
    <mergeCell ref="G3627:G3629"/>
    <mergeCell ref="H3627:H3629"/>
    <mergeCell ref="C3630:C3632"/>
    <mergeCell ref="F3630:F3632"/>
    <mergeCell ref="I3630:I3632"/>
    <mergeCell ref="E3630:E3632"/>
    <mergeCell ref="D3630:D3632"/>
    <mergeCell ref="G3630:G3632"/>
    <mergeCell ref="H3630:H3632"/>
    <mergeCell ref="Q3630:Q3632"/>
    <mergeCell ref="C3297:C3299"/>
    <mergeCell ref="I3297:I3299"/>
    <mergeCell ref="H3297:H3299"/>
    <mergeCell ref="G3297:G3299"/>
    <mergeCell ref="E3297:E3299"/>
    <mergeCell ref="D3297:D3299"/>
    <mergeCell ref="C3300:C3302"/>
    <mergeCell ref="I3300:I3302"/>
    <mergeCell ref="H3300:H3302"/>
    <mergeCell ref="G3300:G3302"/>
    <mergeCell ref="E3300:E3302"/>
    <mergeCell ref="D3300:D3302"/>
    <mergeCell ref="F3297:F3299"/>
    <mergeCell ref="F3300:F3302"/>
    <mergeCell ref="Q3297:Q3299"/>
    <mergeCell ref="Q3300:Q3302"/>
    <mergeCell ref="C3633:C3635"/>
    <mergeCell ref="F3633:F3635"/>
    <mergeCell ref="I3633:I3635"/>
    <mergeCell ref="D3633:D3635"/>
    <mergeCell ref="G3633:G3635"/>
    <mergeCell ref="H3633:H3635"/>
    <mergeCell ref="Q3633:Q3635"/>
    <mergeCell ref="E3633:E3635"/>
    <mergeCell ref="F3525:F3527"/>
    <mergeCell ref="I3525:I3527"/>
    <mergeCell ref="C3525:C3527"/>
    <mergeCell ref="D3525:D3527"/>
    <mergeCell ref="H3525:H3527"/>
    <mergeCell ref="G3525:G3527"/>
    <mergeCell ref="E3525:E3527"/>
    <mergeCell ref="Q3525:Q3527"/>
    <mergeCell ref="I3435:I3437"/>
    <mergeCell ref="D3435:D3437"/>
    <mergeCell ref="G3435:G3437"/>
    <mergeCell ref="H3435:H3437"/>
    <mergeCell ref="C3435:C3437"/>
    <mergeCell ref="F3435:F3437"/>
    <mergeCell ref="E3435:E3437"/>
    <mergeCell ref="Q3435:Q3437"/>
    <mergeCell ref="I3438:I3440"/>
    <mergeCell ref="D3438:D3440"/>
    <mergeCell ref="G3438:G3440"/>
    <mergeCell ref="H3438:H3440"/>
    <mergeCell ref="C3438:C3440"/>
    <mergeCell ref="F3438:F3440"/>
    <mergeCell ref="E3438:E3440"/>
    <mergeCell ref="Q3438:Q3440"/>
    <mergeCell ref="C3303:C3305"/>
    <mergeCell ref="I3303:I3305"/>
    <mergeCell ref="H3303:H3305"/>
    <mergeCell ref="G3303:G3305"/>
    <mergeCell ref="E3303:E3305"/>
    <mergeCell ref="D3303:D3305"/>
    <mergeCell ref="F3303:F3305"/>
    <mergeCell ref="Q3303:Q3305"/>
    <mergeCell ref="C3306:C3308"/>
    <mergeCell ref="I3306:I3308"/>
    <mergeCell ref="H3306:H3308"/>
    <mergeCell ref="G3306:G3308"/>
    <mergeCell ref="E3306:E3308"/>
    <mergeCell ref="D3306:D3308"/>
    <mergeCell ref="F3306:F3308"/>
    <mergeCell ref="Q3306:Q3308"/>
    <mergeCell ref="C3423:C3425"/>
    <mergeCell ref="I3423:I3425"/>
    <mergeCell ref="D3423:D3425"/>
    <mergeCell ref="F3423:F3425"/>
    <mergeCell ref="G3423:G3425"/>
    <mergeCell ref="E3423:E3425"/>
    <mergeCell ref="Q3423:Q3425"/>
    <mergeCell ref="H3387:H3389"/>
    <mergeCell ref="I3387:I3389"/>
    <mergeCell ref="G3387:G3389"/>
    <mergeCell ref="C3387:C3389"/>
    <mergeCell ref="D3387:D3389"/>
    <mergeCell ref="E3387:E3389"/>
    <mergeCell ref="F3387:F3389"/>
    <mergeCell ref="Q3387:Q3389"/>
    <mergeCell ref="H3423:H3425"/>
    <mergeCell ref="C3309:C3311"/>
    <mergeCell ref="I3309:I3311"/>
    <mergeCell ref="H3309:H3311"/>
    <mergeCell ref="G3309:G3311"/>
    <mergeCell ref="E3309:E3311"/>
    <mergeCell ref="D3309:D3311"/>
    <mergeCell ref="F3309:F3311"/>
    <mergeCell ref="Q3309:Q3311"/>
    <mergeCell ref="B3321:B3392"/>
    <mergeCell ref="H3390:H3392"/>
    <mergeCell ref="I3390:I3392"/>
    <mergeCell ref="G3390:G3392"/>
    <mergeCell ref="C3390:C3392"/>
    <mergeCell ref="E3390:E3392"/>
    <mergeCell ref="F3390:F3392"/>
    <mergeCell ref="D3390:D3392"/>
    <mergeCell ref="Q3390:Q3392"/>
    <mergeCell ref="D3528:D3530"/>
    <mergeCell ref="F3528:F3530"/>
    <mergeCell ref="H3528:H3530"/>
    <mergeCell ref="I3528:I3530"/>
    <mergeCell ref="C3528:C3530"/>
    <mergeCell ref="G3528:G3530"/>
    <mergeCell ref="E3528:E3530"/>
    <mergeCell ref="D3531:D3533"/>
    <mergeCell ref="F3531:F3533"/>
    <mergeCell ref="C3531:C3533"/>
    <mergeCell ref="D3534:D3536"/>
    <mergeCell ref="F3534:F3536"/>
    <mergeCell ref="C3534:C3536"/>
    <mergeCell ref="E3534:E3536"/>
    <mergeCell ref="D3537:D3539"/>
    <mergeCell ref="F3537:F3539"/>
    <mergeCell ref="H3537:H3539"/>
    <mergeCell ref="I3537:I3539"/>
    <mergeCell ref="C3537:C3539"/>
    <mergeCell ref="E3537:E3539"/>
    <mergeCell ref="H3531:H3533"/>
    <mergeCell ref="I3531:I3533"/>
    <mergeCell ref="G3531:G3533"/>
    <mergeCell ref="I3534:I3536"/>
    <mergeCell ref="G3534:G3536"/>
    <mergeCell ref="H3534:H3536"/>
    <mergeCell ref="D3540:D3542"/>
    <mergeCell ref="F3540:F3542"/>
    <mergeCell ref="H3540:H3542"/>
    <mergeCell ref="I3540:I3542"/>
    <mergeCell ref="C3540:C3542"/>
    <mergeCell ref="G3540:G3542"/>
    <mergeCell ref="E3540:E3542"/>
    <mergeCell ref="D3543:D3545"/>
    <mergeCell ref="F3543:F3545"/>
    <mergeCell ref="H3543:H3545"/>
    <mergeCell ref="I3543:I3545"/>
    <mergeCell ref="C3543:C3545"/>
    <mergeCell ref="G3543:G3545"/>
    <mergeCell ref="E3543:E3545"/>
    <mergeCell ref="E3531:E3533"/>
    <mergeCell ref="G3537:G3539"/>
    <mergeCell ref="Q3528:Q3530"/>
    <mergeCell ref="Q3531:Q3533"/>
    <mergeCell ref="Q3534:Q3536"/>
    <mergeCell ref="Q3537:Q3539"/>
    <mergeCell ref="Q3540:Q3542"/>
    <mergeCell ref="Q3543:Q3545"/>
    <mergeCell ref="I3444:I3446"/>
    <mergeCell ref="D3444:D3446"/>
    <mergeCell ref="G3444:G3446"/>
    <mergeCell ref="H3444:H3446"/>
    <mergeCell ref="C3444:C3446"/>
    <mergeCell ref="F3444:F3446"/>
    <mergeCell ref="E3444:E3446"/>
    <mergeCell ref="Q3444:Q3446"/>
    <mergeCell ref="I3450:I3452"/>
    <mergeCell ref="C3450:C3452"/>
    <mergeCell ref="F3450:F3452"/>
    <mergeCell ref="E3450:E3452"/>
    <mergeCell ref="Q3450:Q3452"/>
    <mergeCell ref="D3450:D3452"/>
    <mergeCell ref="G3450:G3452"/>
    <mergeCell ref="H3450:H3452"/>
    <mergeCell ref="I3447:I3449"/>
    <mergeCell ref="D3447:D3449"/>
    <mergeCell ref="G3447:G3449"/>
    <mergeCell ref="H3447:H3449"/>
    <mergeCell ref="C3447:C3449"/>
    <mergeCell ref="F3447:F3449"/>
    <mergeCell ref="E3447:E3449"/>
    <mergeCell ref="Q3447:Q3449"/>
    <mergeCell ref="C3312:C3314"/>
    <mergeCell ref="I3312:I3314"/>
    <mergeCell ref="H3312:H3314"/>
    <mergeCell ref="G3312:G3314"/>
    <mergeCell ref="D3312:D3314"/>
    <mergeCell ref="F3312:F3314"/>
    <mergeCell ref="E3312:E3314"/>
    <mergeCell ref="Q3312:Q3314"/>
    <mergeCell ref="C3315:C3317"/>
    <mergeCell ref="I3315:I3317"/>
    <mergeCell ref="H3315:H3317"/>
    <mergeCell ref="G3315:G3317"/>
    <mergeCell ref="D3315:D3317"/>
    <mergeCell ref="F3315:F3317"/>
    <mergeCell ref="E3315:E3317"/>
    <mergeCell ref="Q3315:Q3317"/>
    <mergeCell ref="D3453:D3455"/>
    <mergeCell ref="F3453:F3455"/>
    <mergeCell ref="H3453:H3455"/>
    <mergeCell ref="I3453:I3455"/>
    <mergeCell ref="G3453:G3455"/>
    <mergeCell ref="C3453:C3455"/>
    <mergeCell ref="E3453:E3455"/>
    <mergeCell ref="Q3453:Q3455"/>
    <mergeCell ref="B3465:B3551"/>
    <mergeCell ref="D3546:D3548"/>
    <mergeCell ref="F3546:F3548"/>
    <mergeCell ref="H3546:H3548"/>
    <mergeCell ref="I3546:I3548"/>
    <mergeCell ref="C3546:C3548"/>
    <mergeCell ref="G3546:G3548"/>
    <mergeCell ref="F3549:F3551"/>
    <mergeCell ref="H3549:H3551"/>
    <mergeCell ref="I3549:I3551"/>
    <mergeCell ref="C3549:C3551"/>
    <mergeCell ref="G3549:G3551"/>
    <mergeCell ref="E3546:E3548"/>
    <mergeCell ref="Q3546:Q3548"/>
    <mergeCell ref="Q3549:Q3551"/>
    <mergeCell ref="D3549:D3551"/>
    <mergeCell ref="E3549:E3551"/>
    <mergeCell ref="C3636:C3638"/>
    <mergeCell ref="I3636:I3638"/>
    <mergeCell ref="D3636:D3638"/>
    <mergeCell ref="G3636:G3638"/>
    <mergeCell ref="H3636:H3638"/>
    <mergeCell ref="E3636:E3638"/>
    <mergeCell ref="F3636:F3638"/>
    <mergeCell ref="Q3636:Q3638"/>
    <mergeCell ref="D3456:D3458"/>
    <mergeCell ref="F3456:F3458"/>
    <mergeCell ref="H3456:H3458"/>
    <mergeCell ref="I3456:I3458"/>
    <mergeCell ref="G3456:G3458"/>
    <mergeCell ref="C3456:C3458"/>
    <mergeCell ref="E3456:E3458"/>
    <mergeCell ref="F3459:F3461"/>
    <mergeCell ref="H3459:H3461"/>
    <mergeCell ref="I3459:I3461"/>
    <mergeCell ref="G3459:G3461"/>
    <mergeCell ref="C3459:C3461"/>
    <mergeCell ref="E3459:E3461"/>
    <mergeCell ref="Q3456:Q3458"/>
    <mergeCell ref="Q3459:Q3461"/>
    <mergeCell ref="D3459:D3461"/>
    <mergeCell ref="C3639:C3641"/>
    <mergeCell ref="D3639:D3641"/>
    <mergeCell ref="F3639:F3641"/>
    <mergeCell ref="I3639:I3641"/>
    <mergeCell ref="E3639:E3641"/>
    <mergeCell ref="G3639:G3641"/>
    <mergeCell ref="H3639:H3641"/>
    <mergeCell ref="B3393:B3464"/>
    <mergeCell ref="F3462:F3464"/>
    <mergeCell ref="H3462:H3464"/>
    <mergeCell ref="I3462:I3464"/>
    <mergeCell ref="G3462:G3464"/>
    <mergeCell ref="C3462:C3464"/>
    <mergeCell ref="E3462:E3464"/>
    <mergeCell ref="D3462:D3464"/>
    <mergeCell ref="Q3462:Q3464"/>
    <mergeCell ref="B3204:B3320"/>
    <mergeCell ref="C3318:C3320"/>
    <mergeCell ref="I3318:I3320"/>
    <mergeCell ref="E3318:E3320"/>
    <mergeCell ref="H3318:H3320"/>
    <mergeCell ref="G3318:G3320"/>
    <mergeCell ref="D3318:D3320"/>
    <mergeCell ref="F3318:F3320"/>
    <mergeCell ref="Q3318:Q3320"/>
    <mergeCell ref="A3204:A3641"/>
    <mergeCell ref="B3552:B3641"/>
    <mergeCell ref="B3096:B3119"/>
    <mergeCell ref="B3143:B3171"/>
    <mergeCell ref="B3120:B3142"/>
    <mergeCell ref="B3058:B3095"/>
    <mergeCell ref="A3058:A3201"/>
    <mergeCell ref="B3172:B3201"/>
    <mergeCell ref="H3330:H3332"/>
    <mergeCell ref="C2810:C2812"/>
    <mergeCell ref="D2810:D2812"/>
    <mergeCell ref="E2810:E2812"/>
    <mergeCell ref="F2810:F2812"/>
    <mergeCell ref="G2810:G2812"/>
    <mergeCell ref="H2810:H2812"/>
    <mergeCell ref="I2810:I2812"/>
    <mergeCell ref="Q2810:Q2812"/>
    <mergeCell ref="Q2738:Q2740"/>
    <mergeCell ref="Q2624:Q2626"/>
    <mergeCell ref="D2966:D2968"/>
    <mergeCell ref="E2966:E2968"/>
    <mergeCell ref="F2966:F2968"/>
    <mergeCell ref="G2966:G2968"/>
    <mergeCell ref="H2966:H2968"/>
    <mergeCell ref="I2966:I2968"/>
    <mergeCell ref="Q2966:Q2968"/>
    <mergeCell ref="Q2627:Q2629"/>
    <mergeCell ref="Q2630:Q2632"/>
    <mergeCell ref="Q2633:Q2635"/>
    <mergeCell ref="D2741:D2743"/>
    <mergeCell ref="E2741:E2743"/>
    <mergeCell ref="F2741:F2743"/>
    <mergeCell ref="G2741:G2743"/>
    <mergeCell ref="H2741:H2743"/>
    <mergeCell ref="I2741:I2743"/>
    <mergeCell ref="Q2741:Q2743"/>
    <mergeCell ref="D2744:D2746"/>
    <mergeCell ref="E2744:E2746"/>
    <mergeCell ref="F2744:F2746"/>
    <mergeCell ref="G2744:G2746"/>
    <mergeCell ref="H2744:H2746"/>
    <mergeCell ref="I2744:I2746"/>
    <mergeCell ref="Q2744:Q2746"/>
    <mergeCell ref="C2741:C2743"/>
    <mergeCell ref="C2744:C2746"/>
    <mergeCell ref="D2738:D2740"/>
    <mergeCell ref="E2738:E2740"/>
    <mergeCell ref="F2738:F2740"/>
    <mergeCell ref="G2738:G2740"/>
    <mergeCell ref="H2738:H2740"/>
    <mergeCell ref="I2738:I2740"/>
    <mergeCell ref="C2738:C2740"/>
    <mergeCell ref="D2624:D2626"/>
    <mergeCell ref="E2624:E2626"/>
    <mergeCell ref="F2624:F2626"/>
    <mergeCell ref="G2624:G2626"/>
    <mergeCell ref="I2624:I2626"/>
    <mergeCell ref="C2627:C2629"/>
    <mergeCell ref="D2627:D2629"/>
    <mergeCell ref="E2627:E2629"/>
    <mergeCell ref="G2627:G2629"/>
    <mergeCell ref="I2627:I2629"/>
    <mergeCell ref="F2627:F2629"/>
    <mergeCell ref="H2627:H2629"/>
    <mergeCell ref="C2630:C2632"/>
    <mergeCell ref="D2630:D2632"/>
    <mergeCell ref="E2630:E2632"/>
    <mergeCell ref="I2630:I2632"/>
    <mergeCell ref="F2630:F2632"/>
    <mergeCell ref="H2630:H2632"/>
    <mergeCell ref="C2633:C2635"/>
    <mergeCell ref="D2633:D2635"/>
    <mergeCell ref="E2633:E2635"/>
    <mergeCell ref="I2633:I2635"/>
    <mergeCell ref="F2633:F2635"/>
    <mergeCell ref="G2630:G2632"/>
    <mergeCell ref="H2633:H2635"/>
    <mergeCell ref="C2636:C2638"/>
    <mergeCell ref="D2636:D2638"/>
    <mergeCell ref="E2636:E2638"/>
    <mergeCell ref="F2636:F2638"/>
    <mergeCell ref="G2636:G2638"/>
    <mergeCell ref="H2636:H2638"/>
    <mergeCell ref="I2636:I2638"/>
    <mergeCell ref="C2639:C2641"/>
    <mergeCell ref="D2639:D2641"/>
    <mergeCell ref="E2639:E2641"/>
    <mergeCell ref="F2639:F2641"/>
    <mergeCell ref="G2639:G2641"/>
    <mergeCell ref="H2639:H2641"/>
    <mergeCell ref="I2639:I2641"/>
    <mergeCell ref="C2642:C2644"/>
    <mergeCell ref="E2642:E2644"/>
    <mergeCell ref="I2642:I2644"/>
    <mergeCell ref="F2642:F2644"/>
    <mergeCell ref="G2642:G2644"/>
    <mergeCell ref="H2642:H2644"/>
    <mergeCell ref="D2642:D2644"/>
    <mergeCell ref="C2645:C2647"/>
    <mergeCell ref="E2645:E2647"/>
    <mergeCell ref="F2645:F2647"/>
    <mergeCell ref="I2645:I2647"/>
    <mergeCell ref="D2645:D2647"/>
    <mergeCell ref="C2969:C2971"/>
    <mergeCell ref="D2969:D2971"/>
    <mergeCell ref="F2969:F2971"/>
    <mergeCell ref="I2969:I2971"/>
    <mergeCell ref="G2969:G2971"/>
    <mergeCell ref="H2969:H2971"/>
    <mergeCell ref="E2969:E2971"/>
    <mergeCell ref="Q2969:Q2971"/>
    <mergeCell ref="I2648:I2650"/>
    <mergeCell ref="C2648:C2650"/>
    <mergeCell ref="D2648:D2650"/>
    <mergeCell ref="E2648:E2650"/>
    <mergeCell ref="F2648:F2650"/>
    <mergeCell ref="I2651:I2653"/>
    <mergeCell ref="C2651:C2653"/>
    <mergeCell ref="D2651:D2653"/>
    <mergeCell ref="E2651:E2653"/>
    <mergeCell ref="F2651:F2653"/>
    <mergeCell ref="G2645:G2647"/>
    <mergeCell ref="H2645:H2647"/>
    <mergeCell ref="H2648:H2650"/>
    <mergeCell ref="H2651:H2653"/>
    <mergeCell ref="G2648:G2650"/>
    <mergeCell ref="C2654:C2656"/>
    <mergeCell ref="D2654:D2656"/>
    <mergeCell ref="E2654:E2656"/>
    <mergeCell ref="F2654:F2656"/>
    <mergeCell ref="G2654:G2656"/>
    <mergeCell ref="H2654:H2656"/>
    <mergeCell ref="I2654:I2656"/>
    <mergeCell ref="C2657:C2659"/>
    <mergeCell ref="E2657:E2659"/>
    <mergeCell ref="F2657:F2659"/>
    <mergeCell ref="H2657:H2659"/>
    <mergeCell ref="I2657:I2659"/>
    <mergeCell ref="D2657:D2659"/>
    <mergeCell ref="G2657:G2659"/>
    <mergeCell ref="C2660:C2662"/>
    <mergeCell ref="E2660:E2662"/>
    <mergeCell ref="F2660:F2662"/>
    <mergeCell ref="H2660:H2662"/>
    <mergeCell ref="I2660:I2662"/>
    <mergeCell ref="D2660:D2662"/>
    <mergeCell ref="D2879:D2881"/>
    <mergeCell ref="F2879:F2881"/>
    <mergeCell ref="H2879:H2881"/>
    <mergeCell ref="I2879:I2881"/>
    <mergeCell ref="G2879:G2881"/>
    <mergeCell ref="C2879:C2881"/>
    <mergeCell ref="E2879:E2881"/>
    <mergeCell ref="Q2879:Q2881"/>
    <mergeCell ref="D2882:D2884"/>
    <mergeCell ref="F2882:F2884"/>
    <mergeCell ref="H2882:H2884"/>
    <mergeCell ref="I2882:I2884"/>
    <mergeCell ref="G2882:G2884"/>
    <mergeCell ref="C2882:C2884"/>
    <mergeCell ref="E2882:E2884"/>
    <mergeCell ref="Q2882:Q2884"/>
    <mergeCell ref="D2816:D2818"/>
    <mergeCell ref="G2816:G2818"/>
    <mergeCell ref="H2816:H2818"/>
    <mergeCell ref="I2816:I2818"/>
    <mergeCell ref="C2816:C2818"/>
    <mergeCell ref="Q2816:Q2818"/>
    <mergeCell ref="F2816:F2818"/>
    <mergeCell ref="C2972:C2974"/>
    <mergeCell ref="D2972:D2974"/>
    <mergeCell ref="E2972:E2974"/>
    <mergeCell ref="F2972:F2974"/>
    <mergeCell ref="I2972:I2974"/>
    <mergeCell ref="G2972:G2974"/>
    <mergeCell ref="H2972:H2974"/>
    <mergeCell ref="C2975:C2977"/>
    <mergeCell ref="D2975:D2977"/>
    <mergeCell ref="E2975:E2977"/>
    <mergeCell ref="F2975:F2977"/>
    <mergeCell ref="I2975:I2977"/>
    <mergeCell ref="G2975:G2977"/>
    <mergeCell ref="H2975:H2977"/>
    <mergeCell ref="Q2972:Q2974"/>
    <mergeCell ref="Q2975:Q2977"/>
    <mergeCell ref="C2663:C2665"/>
    <mergeCell ref="E2663:E2665"/>
    <mergeCell ref="F2663:F2665"/>
    <mergeCell ref="H2663:H2665"/>
    <mergeCell ref="I2663:I2665"/>
    <mergeCell ref="D2663:D2665"/>
    <mergeCell ref="G2663:G2665"/>
    <mergeCell ref="C2666:C2668"/>
    <mergeCell ref="D2666:D2668"/>
    <mergeCell ref="E2666:E2668"/>
    <mergeCell ref="F2666:F2668"/>
    <mergeCell ref="G2666:G2668"/>
    <mergeCell ref="I2666:I2668"/>
    <mergeCell ref="H2666:H2668"/>
    <mergeCell ref="D2885:D2887"/>
    <mergeCell ref="F2885:F2887"/>
    <mergeCell ref="H2885:H2887"/>
    <mergeCell ref="I2885:I2887"/>
    <mergeCell ref="G2885:G2887"/>
    <mergeCell ref="E2885:E2887"/>
    <mergeCell ref="Q2885:Q2887"/>
    <mergeCell ref="D2978:D2980"/>
    <mergeCell ref="E2978:E2980"/>
    <mergeCell ref="F2978:F2980"/>
    <mergeCell ref="G2978:G2980"/>
    <mergeCell ref="H2978:H2980"/>
    <mergeCell ref="I2978:I2980"/>
    <mergeCell ref="Q2978:Q2980"/>
    <mergeCell ref="D2819:D2821"/>
    <mergeCell ref="E2819:E2821"/>
    <mergeCell ref="F2819:F2821"/>
    <mergeCell ref="G2819:G2821"/>
    <mergeCell ref="H2819:H2821"/>
    <mergeCell ref="I2819:I2821"/>
    <mergeCell ref="C2819:C2821"/>
    <mergeCell ref="Q2819:Q2821"/>
    <mergeCell ref="C2669:C2671"/>
    <mergeCell ref="D2669:D2671"/>
    <mergeCell ref="E2669:E2671"/>
    <mergeCell ref="F2669:F2671"/>
    <mergeCell ref="G2669:G2671"/>
    <mergeCell ref="I2669:I2671"/>
    <mergeCell ref="H2669:H2671"/>
    <mergeCell ref="E2816:E2818"/>
    <mergeCell ref="D2747:D2749"/>
    <mergeCell ref="E2747:E2749"/>
    <mergeCell ref="F2747:F2749"/>
    <mergeCell ref="G2747:G2749"/>
    <mergeCell ref="I2747:I2749"/>
    <mergeCell ref="C2747:C2749"/>
    <mergeCell ref="Q2747:Q2749"/>
    <mergeCell ref="C2978:C2980"/>
    <mergeCell ref="D2750:D2752"/>
    <mergeCell ref="E2750:E2752"/>
    <mergeCell ref="F2750:F2752"/>
    <mergeCell ref="G2750:G2752"/>
    <mergeCell ref="H2750:H2752"/>
    <mergeCell ref="I2750:I2752"/>
    <mergeCell ref="C2750:C2752"/>
    <mergeCell ref="Q2750:Q2752"/>
    <mergeCell ref="C2672:C2674"/>
    <mergeCell ref="D2672:D2674"/>
    <mergeCell ref="E2672:E2674"/>
    <mergeCell ref="F2672:F2674"/>
    <mergeCell ref="I2672:I2674"/>
    <mergeCell ref="G2672:G2674"/>
    <mergeCell ref="H2672:H2674"/>
    <mergeCell ref="D2753:D2755"/>
    <mergeCell ref="E2753:E2755"/>
    <mergeCell ref="F2753:F2755"/>
    <mergeCell ref="G2753:G2755"/>
    <mergeCell ref="H2753:H2755"/>
    <mergeCell ref="I2753:I2755"/>
    <mergeCell ref="C2753:C2755"/>
    <mergeCell ref="E2756:E2758"/>
    <mergeCell ref="F2756:F2758"/>
    <mergeCell ref="G2756:G2758"/>
    <mergeCell ref="H2756:H2758"/>
    <mergeCell ref="I2756:I2758"/>
    <mergeCell ref="C2756:C2758"/>
    <mergeCell ref="Q2753:Q2755"/>
    <mergeCell ref="D2756:D2758"/>
    <mergeCell ref="Q2756:Q2758"/>
    <mergeCell ref="C2675:C2677"/>
    <mergeCell ref="E2675:E2677"/>
    <mergeCell ref="F2675:F2677"/>
    <mergeCell ref="H2675:H2677"/>
    <mergeCell ref="I2675:I2677"/>
    <mergeCell ref="D2675:D2677"/>
    <mergeCell ref="G2675:G2677"/>
    <mergeCell ref="C2966:C2968"/>
    <mergeCell ref="C2888:C2890"/>
    <mergeCell ref="H2888:H2890"/>
    <mergeCell ref="I2888:I2890"/>
    <mergeCell ref="G2888:G2890"/>
    <mergeCell ref="E2888:E2890"/>
    <mergeCell ref="D2888:D2890"/>
    <mergeCell ref="F2888:F2890"/>
    <mergeCell ref="Q2888:Q2890"/>
    <mergeCell ref="C2885:C2887"/>
    <mergeCell ref="C2891:C2893"/>
    <mergeCell ref="I2891:I2893"/>
    <mergeCell ref="G2891:G2893"/>
    <mergeCell ref="E2891:E2893"/>
    <mergeCell ref="D2891:D2893"/>
    <mergeCell ref="F2891:F2893"/>
    <mergeCell ref="Q2891:Q2893"/>
    <mergeCell ref="C2678:C2680"/>
    <mergeCell ref="D2678:D2680"/>
    <mergeCell ref="E2678:E2680"/>
    <mergeCell ref="F2678:F2680"/>
    <mergeCell ref="G2678:G2680"/>
    <mergeCell ref="H2678:H2680"/>
    <mergeCell ref="I2678:I2680"/>
    <mergeCell ref="E2759:E2761"/>
    <mergeCell ref="F2759:F2761"/>
    <mergeCell ref="G2759:G2761"/>
    <mergeCell ref="I2759:I2761"/>
    <mergeCell ref="C2759:C2761"/>
    <mergeCell ref="D2759:D2761"/>
    <mergeCell ref="H2759:H2761"/>
    <mergeCell ref="Q2759:Q2761"/>
    <mergeCell ref="C2981:C2983"/>
    <mergeCell ref="D2981:D2983"/>
    <mergeCell ref="E2981:E2983"/>
    <mergeCell ref="F2981:F2983"/>
    <mergeCell ref="G2981:G2983"/>
    <mergeCell ref="H2981:H2983"/>
    <mergeCell ref="I2981:I2983"/>
    <mergeCell ref="C2984:C2986"/>
    <mergeCell ref="D2984:D2986"/>
    <mergeCell ref="E2984:E2986"/>
    <mergeCell ref="F2984:F2986"/>
    <mergeCell ref="G2984:G2986"/>
    <mergeCell ref="I2984:I2986"/>
    <mergeCell ref="Q2981:Q2983"/>
    <mergeCell ref="Q2984:Q2986"/>
    <mergeCell ref="C2813:C2815"/>
    <mergeCell ref="D2813:D2815"/>
    <mergeCell ref="E2813:E2815"/>
    <mergeCell ref="F2813:F2815"/>
    <mergeCell ref="G2813:G2815"/>
    <mergeCell ref="H2813:H2815"/>
    <mergeCell ref="I2813:I2815"/>
    <mergeCell ref="D2894:D2896"/>
    <mergeCell ref="F2894:F2896"/>
    <mergeCell ref="H2894:H2896"/>
    <mergeCell ref="I2894:I2896"/>
    <mergeCell ref="G2894:G2896"/>
    <mergeCell ref="C2894:C2896"/>
    <mergeCell ref="E2894:E2896"/>
    <mergeCell ref="Q2894:Q2896"/>
    <mergeCell ref="C2987:C2989"/>
    <mergeCell ref="D2987:D2989"/>
    <mergeCell ref="E2987:E2989"/>
    <mergeCell ref="F2987:F2989"/>
    <mergeCell ref="G2987:G2989"/>
    <mergeCell ref="H2987:H2989"/>
    <mergeCell ref="I2987:I2989"/>
    <mergeCell ref="Q2987:Q2989"/>
    <mergeCell ref="G2651:G2653"/>
    <mergeCell ref="H2984:H2986"/>
    <mergeCell ref="Q2639:Q2641"/>
    <mergeCell ref="Q2636:Q2638"/>
    <mergeCell ref="Q2642:Q2644"/>
    <mergeCell ref="Q2645:Q2647"/>
    <mergeCell ref="Q2648:Q2650"/>
    <mergeCell ref="Q2651:Q2653"/>
    <mergeCell ref="Q2654:Q2656"/>
    <mergeCell ref="Q2657:Q2659"/>
    <mergeCell ref="Q2660:Q2662"/>
    <mergeCell ref="Q2663:Q2665"/>
    <mergeCell ref="Q2666:Q2668"/>
    <mergeCell ref="Q2669:Q2671"/>
    <mergeCell ref="Q2672:Q2674"/>
    <mergeCell ref="Q2675:Q2677"/>
    <mergeCell ref="Q2678:Q2680"/>
    <mergeCell ref="C2990:C2992"/>
    <mergeCell ref="D2990:D2992"/>
    <mergeCell ref="F2990:F2992"/>
    <mergeCell ref="I2990:I2992"/>
    <mergeCell ref="G2990:G2992"/>
    <mergeCell ref="H2990:H2992"/>
    <mergeCell ref="E2990:E2992"/>
    <mergeCell ref="Q2990:Q2992"/>
    <mergeCell ref="G2660:G2662"/>
    <mergeCell ref="D2897:D2899"/>
    <mergeCell ref="E2897:E2899"/>
    <mergeCell ref="F2897:F2899"/>
    <mergeCell ref="I2897:I2899"/>
    <mergeCell ref="C2897:C2899"/>
    <mergeCell ref="Q2897:Q2899"/>
    <mergeCell ref="C2993:C2995"/>
    <mergeCell ref="D2993:D2995"/>
    <mergeCell ref="F2993:F2995"/>
    <mergeCell ref="I2993:I2995"/>
    <mergeCell ref="G2993:G2995"/>
    <mergeCell ref="H2993:H2995"/>
    <mergeCell ref="E2993:E2995"/>
    <mergeCell ref="Q2993:Q2995"/>
    <mergeCell ref="D2900:D2902"/>
    <mergeCell ref="E2900:E2902"/>
    <mergeCell ref="F2900:F2902"/>
    <mergeCell ref="I2900:I2902"/>
    <mergeCell ref="G2900:G2902"/>
    <mergeCell ref="C2900:C2902"/>
    <mergeCell ref="D2903:D2905"/>
    <mergeCell ref="F2903:F2905"/>
    <mergeCell ref="H2903:H2905"/>
    <mergeCell ref="I2903:I2905"/>
    <mergeCell ref="C2903:C2905"/>
    <mergeCell ref="E2903:E2905"/>
    <mergeCell ref="G2903:G2905"/>
    <mergeCell ref="Q2900:Q2902"/>
    <mergeCell ref="Q2903:Q2905"/>
    <mergeCell ref="C2681:C2683"/>
    <mergeCell ref="F2681:F2683"/>
    <mergeCell ref="I2681:I2683"/>
    <mergeCell ref="D2681:D2683"/>
    <mergeCell ref="H2681:H2683"/>
    <mergeCell ref="G2681:G2683"/>
    <mergeCell ref="E2681:E2683"/>
    <mergeCell ref="Q2681:Q2683"/>
    <mergeCell ref="D2906:D2908"/>
    <mergeCell ref="F2906:F2908"/>
    <mergeCell ref="H2906:H2908"/>
    <mergeCell ref="I2906:I2908"/>
    <mergeCell ref="C2906:C2908"/>
    <mergeCell ref="G2906:G2908"/>
    <mergeCell ref="E2906:E2908"/>
    <mergeCell ref="Q2906:Q2908"/>
    <mergeCell ref="D2909:D2911"/>
    <mergeCell ref="F2909:F2911"/>
    <mergeCell ref="H2909:H2911"/>
    <mergeCell ref="I2909:I2911"/>
    <mergeCell ref="C2909:C2911"/>
    <mergeCell ref="G2909:G2911"/>
    <mergeCell ref="E2909:E2911"/>
    <mergeCell ref="D2912:D2914"/>
    <mergeCell ref="F2912:F2914"/>
    <mergeCell ref="C2912:C2914"/>
    <mergeCell ref="E2912:E2914"/>
    <mergeCell ref="D2915:D2917"/>
    <mergeCell ref="F2915:F2917"/>
    <mergeCell ref="C2915:C2917"/>
    <mergeCell ref="E2915:E2917"/>
    <mergeCell ref="D2918:D2920"/>
    <mergeCell ref="F2918:F2920"/>
    <mergeCell ref="H2918:H2920"/>
    <mergeCell ref="I2918:I2920"/>
    <mergeCell ref="C2918:C2920"/>
    <mergeCell ref="G2918:G2920"/>
    <mergeCell ref="E2918:E2920"/>
    <mergeCell ref="Q2909:Q2911"/>
    <mergeCell ref="Q2912:Q2914"/>
    <mergeCell ref="Q2915:Q2917"/>
    <mergeCell ref="Q2918:Q2920"/>
    <mergeCell ref="H2912:H2914"/>
    <mergeCell ref="I2912:I2914"/>
    <mergeCell ref="G2912:G2914"/>
    <mergeCell ref="I2915:I2917"/>
    <mergeCell ref="G2915:G2917"/>
    <mergeCell ref="G2897:G2899"/>
    <mergeCell ref="D2762:D2764"/>
    <mergeCell ref="E2762:E2764"/>
    <mergeCell ref="F2762:F2764"/>
    <mergeCell ref="G2762:G2764"/>
    <mergeCell ref="H2762:H2764"/>
    <mergeCell ref="I2762:I2764"/>
    <mergeCell ref="C2762:C2764"/>
    <mergeCell ref="Q2762:Q2764"/>
    <mergeCell ref="C2822:C2824"/>
    <mergeCell ref="D2822:D2824"/>
    <mergeCell ref="F2822:F2824"/>
    <mergeCell ref="G2822:G2824"/>
    <mergeCell ref="H2822:H2824"/>
    <mergeCell ref="I2822:I2824"/>
    <mergeCell ref="E2822:E2824"/>
    <mergeCell ref="Q2822:Q2824"/>
    <mergeCell ref="E2765:E2767"/>
    <mergeCell ref="F2765:F2767"/>
    <mergeCell ref="G2765:G2767"/>
    <mergeCell ref="H2765:H2767"/>
    <mergeCell ref="I2765:I2767"/>
    <mergeCell ref="C2765:C2767"/>
    <mergeCell ref="D2765:D2767"/>
    <mergeCell ref="F2768:F2770"/>
    <mergeCell ref="G2768:G2770"/>
    <mergeCell ref="H2768:H2770"/>
    <mergeCell ref="I2768:I2770"/>
    <mergeCell ref="C2768:C2770"/>
    <mergeCell ref="D2768:D2770"/>
    <mergeCell ref="Q2765:Q2767"/>
    <mergeCell ref="E2768:E2770"/>
    <mergeCell ref="Q2768:Q2770"/>
    <mergeCell ref="Q2813:Q2815"/>
    <mergeCell ref="C2996:C2998"/>
    <mergeCell ref="D2996:D2998"/>
    <mergeCell ref="F2996:F2998"/>
    <mergeCell ref="I2996:I2998"/>
    <mergeCell ref="G2996:G2998"/>
    <mergeCell ref="H2996:H2998"/>
    <mergeCell ref="E2996:E2998"/>
    <mergeCell ref="Q2996:Q2998"/>
    <mergeCell ref="D2771:D2773"/>
    <mergeCell ref="E2771:E2773"/>
    <mergeCell ref="F2771:F2773"/>
    <mergeCell ref="G2771:G2773"/>
    <mergeCell ref="H2771:H2773"/>
    <mergeCell ref="I2771:I2773"/>
    <mergeCell ref="Q2771:Q2773"/>
    <mergeCell ref="H2915:H2917"/>
    <mergeCell ref="H2900:H2902"/>
    <mergeCell ref="C2684:C2686"/>
    <mergeCell ref="I2684:I2686"/>
    <mergeCell ref="F2684:F2686"/>
    <mergeCell ref="H2684:H2686"/>
    <mergeCell ref="G2684:G2686"/>
    <mergeCell ref="D2684:D2686"/>
    <mergeCell ref="E2684:E2686"/>
    <mergeCell ref="Q2684:Q2686"/>
    <mergeCell ref="F2921:F2923"/>
    <mergeCell ref="I2921:I2923"/>
    <mergeCell ref="C2921:C2923"/>
    <mergeCell ref="D2921:D2923"/>
    <mergeCell ref="H2921:H2923"/>
    <mergeCell ref="G2921:G2923"/>
    <mergeCell ref="E2921:E2923"/>
    <mergeCell ref="Q2921:Q2923"/>
    <mergeCell ref="C2774:C2776"/>
    <mergeCell ref="D2774:D2776"/>
    <mergeCell ref="E2774:E2776"/>
    <mergeCell ref="F2774:F2776"/>
    <mergeCell ref="G2774:G2776"/>
    <mergeCell ref="H2774:H2776"/>
    <mergeCell ref="I2774:I2776"/>
    <mergeCell ref="Q2774:Q2776"/>
    <mergeCell ref="C2777:C2779"/>
    <mergeCell ref="D2777:D2779"/>
    <mergeCell ref="E2777:E2779"/>
    <mergeCell ref="F2777:F2779"/>
    <mergeCell ref="G2777:G2779"/>
    <mergeCell ref="H2777:H2779"/>
    <mergeCell ref="I2777:I2779"/>
    <mergeCell ref="Q2777:Q2779"/>
    <mergeCell ref="C2687:C2689"/>
    <mergeCell ref="I2687:I2689"/>
    <mergeCell ref="E2687:E2689"/>
    <mergeCell ref="F2687:F2689"/>
    <mergeCell ref="G2687:G2689"/>
    <mergeCell ref="D2687:D2689"/>
    <mergeCell ref="Q2687:Q2689"/>
    <mergeCell ref="C2825:C2827"/>
    <mergeCell ref="I2825:I2827"/>
    <mergeCell ref="H2825:H2827"/>
    <mergeCell ref="D2825:D2827"/>
    <mergeCell ref="F2825:F2827"/>
    <mergeCell ref="G2825:G2827"/>
    <mergeCell ref="E2825:E2827"/>
    <mergeCell ref="Q2825:Q2827"/>
    <mergeCell ref="F2924:F2926"/>
    <mergeCell ref="I2924:I2926"/>
    <mergeCell ref="C2924:C2926"/>
    <mergeCell ref="D2924:D2926"/>
    <mergeCell ref="H2924:H2926"/>
    <mergeCell ref="G2924:G2926"/>
    <mergeCell ref="E2924:E2926"/>
    <mergeCell ref="Q2924:Q2926"/>
    <mergeCell ref="C2780:C2782"/>
    <mergeCell ref="D2780:D2782"/>
    <mergeCell ref="F2780:F2782"/>
    <mergeCell ref="G2780:G2782"/>
    <mergeCell ref="H2780:H2782"/>
    <mergeCell ref="I2780:I2782"/>
    <mergeCell ref="E2780:E2782"/>
    <mergeCell ref="C2783:C2785"/>
    <mergeCell ref="D2783:D2785"/>
    <mergeCell ref="F2783:F2785"/>
    <mergeCell ref="H2783:H2785"/>
    <mergeCell ref="I2783:I2785"/>
    <mergeCell ref="E2783:E2785"/>
    <mergeCell ref="Q2780:Q2782"/>
    <mergeCell ref="Q2783:Q2785"/>
    <mergeCell ref="G2783:G2785"/>
    <mergeCell ref="C2771:C2773"/>
    <mergeCell ref="C2828:C2830"/>
    <mergeCell ref="I2828:I2830"/>
    <mergeCell ref="H2828:H2830"/>
    <mergeCell ref="D2828:D2830"/>
    <mergeCell ref="F2828:F2830"/>
    <mergeCell ref="G2828:G2830"/>
    <mergeCell ref="E2828:E2830"/>
    <mergeCell ref="Q2828:Q2830"/>
    <mergeCell ref="C2999:C3001"/>
    <mergeCell ref="D2999:D3001"/>
    <mergeCell ref="F2999:F3001"/>
    <mergeCell ref="I2999:I3001"/>
    <mergeCell ref="E2999:E3001"/>
    <mergeCell ref="G2999:G3001"/>
    <mergeCell ref="H2999:H3001"/>
    <mergeCell ref="C3002:C3004"/>
    <mergeCell ref="D3002:D3004"/>
    <mergeCell ref="F3002:F3004"/>
    <mergeCell ref="I3002:I3004"/>
    <mergeCell ref="E3002:E3004"/>
    <mergeCell ref="G3002:G3004"/>
    <mergeCell ref="H3002:H3004"/>
    <mergeCell ref="C3005:C3007"/>
    <mergeCell ref="D3005:D3007"/>
    <mergeCell ref="F3005:F3007"/>
    <mergeCell ref="I3005:I3007"/>
    <mergeCell ref="E3005:E3007"/>
    <mergeCell ref="G3005:G3007"/>
    <mergeCell ref="H3005:H3007"/>
    <mergeCell ref="C3008:C3010"/>
    <mergeCell ref="D3008:D3010"/>
    <mergeCell ref="F3008:F3010"/>
    <mergeCell ref="I3008:I3010"/>
    <mergeCell ref="E3008:E3010"/>
    <mergeCell ref="G3008:G3010"/>
    <mergeCell ref="H3008:H3010"/>
    <mergeCell ref="Q2999:Q3001"/>
    <mergeCell ref="Q3002:Q3004"/>
    <mergeCell ref="Q3005:Q3007"/>
    <mergeCell ref="Q3008:Q3010"/>
    <mergeCell ref="C2690:C2692"/>
    <mergeCell ref="I2690:I2692"/>
    <mergeCell ref="E2690:E2692"/>
    <mergeCell ref="H2690:H2692"/>
    <mergeCell ref="G2690:G2692"/>
    <mergeCell ref="D2690:D2692"/>
    <mergeCell ref="F2690:F2692"/>
    <mergeCell ref="Q2690:Q2692"/>
    <mergeCell ref="F2786:F2788"/>
    <mergeCell ref="H2786:H2788"/>
    <mergeCell ref="I2786:I2788"/>
    <mergeCell ref="E2786:E2788"/>
    <mergeCell ref="G2786:G2788"/>
    <mergeCell ref="Q2786:Q2788"/>
    <mergeCell ref="C3011:C3013"/>
    <mergeCell ref="D3011:D3013"/>
    <mergeCell ref="F3011:F3013"/>
    <mergeCell ref="I3011:I3013"/>
    <mergeCell ref="E3011:E3013"/>
    <mergeCell ref="G3011:G3013"/>
    <mergeCell ref="H3011:H3013"/>
    <mergeCell ref="Q3011:Q3013"/>
    <mergeCell ref="C2831:C2833"/>
    <mergeCell ref="I2831:I2833"/>
    <mergeCell ref="H2831:H2833"/>
    <mergeCell ref="D2831:D2833"/>
    <mergeCell ref="F2831:F2833"/>
    <mergeCell ref="G2831:G2833"/>
    <mergeCell ref="E2831:E2833"/>
    <mergeCell ref="Q2831:Q2833"/>
    <mergeCell ref="C2693:C2695"/>
    <mergeCell ref="I2693:I2695"/>
    <mergeCell ref="E2693:E2695"/>
    <mergeCell ref="H2693:H2695"/>
    <mergeCell ref="G2693:G2695"/>
    <mergeCell ref="D2693:D2695"/>
    <mergeCell ref="F2693:F2695"/>
    <mergeCell ref="Q2693:Q2695"/>
    <mergeCell ref="C3014:C3016"/>
    <mergeCell ref="D3014:D3016"/>
    <mergeCell ref="F3014:F3016"/>
    <mergeCell ref="I3014:I3016"/>
    <mergeCell ref="E3014:E3016"/>
    <mergeCell ref="G3014:G3016"/>
    <mergeCell ref="H3014:H3016"/>
    <mergeCell ref="C3017:C3019"/>
    <mergeCell ref="F3017:F3019"/>
    <mergeCell ref="I3017:I3019"/>
    <mergeCell ref="E3017:E3019"/>
    <mergeCell ref="G3017:G3019"/>
    <mergeCell ref="C3020:C3022"/>
    <mergeCell ref="F3020:F3022"/>
    <mergeCell ref="I3020:I3022"/>
    <mergeCell ref="E3020:E3022"/>
    <mergeCell ref="D3017:D3019"/>
    <mergeCell ref="D3020:D3022"/>
    <mergeCell ref="G3020:G3022"/>
    <mergeCell ref="H3017:H3019"/>
    <mergeCell ref="Q3014:Q3016"/>
    <mergeCell ref="Q3017:Q3019"/>
    <mergeCell ref="Q3020:Q3022"/>
    <mergeCell ref="C3023:C3025"/>
    <mergeCell ref="F3023:F3025"/>
    <mergeCell ref="I3023:I3025"/>
    <mergeCell ref="E3023:E3025"/>
    <mergeCell ref="D3023:D3025"/>
    <mergeCell ref="G3023:G3025"/>
    <mergeCell ref="C3026:C3028"/>
    <mergeCell ref="F3026:F3028"/>
    <mergeCell ref="I3026:I3028"/>
    <mergeCell ref="E3026:E3028"/>
    <mergeCell ref="D3026:D3028"/>
    <mergeCell ref="G3026:G3028"/>
    <mergeCell ref="H3020:H3022"/>
    <mergeCell ref="H3023:H3025"/>
    <mergeCell ref="H3026:H3028"/>
    <mergeCell ref="Q3023:Q3025"/>
    <mergeCell ref="Q3026:Q3028"/>
    <mergeCell ref="C3029:C3031"/>
    <mergeCell ref="F3029:F3031"/>
    <mergeCell ref="I3029:I3031"/>
    <mergeCell ref="E3029:E3031"/>
    <mergeCell ref="D3029:D3031"/>
    <mergeCell ref="G3029:G3031"/>
    <mergeCell ref="H3029:H3031"/>
    <mergeCell ref="Q3029:Q3031"/>
    <mergeCell ref="C2786:C2788"/>
    <mergeCell ref="D2786:D2788"/>
    <mergeCell ref="C3032:C3034"/>
    <mergeCell ref="F3032:F3034"/>
    <mergeCell ref="I3032:I3034"/>
    <mergeCell ref="E3032:E3034"/>
    <mergeCell ref="D3032:D3034"/>
    <mergeCell ref="G3032:G3034"/>
    <mergeCell ref="H3032:H3034"/>
    <mergeCell ref="Q3032:Q3034"/>
    <mergeCell ref="H2897:H2899"/>
    <mergeCell ref="C2834:C2836"/>
    <mergeCell ref="I2834:I2836"/>
    <mergeCell ref="F2834:F2836"/>
    <mergeCell ref="Q2834:Q2836"/>
    <mergeCell ref="D2834:D2836"/>
    <mergeCell ref="E2834:E2836"/>
    <mergeCell ref="G2834:G2836"/>
    <mergeCell ref="H2834:H2836"/>
    <mergeCell ref="H2789:H2791"/>
    <mergeCell ref="I2789:I2791"/>
    <mergeCell ref="E2789:E2791"/>
    <mergeCell ref="G2789:G2791"/>
    <mergeCell ref="C2789:C2791"/>
    <mergeCell ref="D2789:D2791"/>
    <mergeCell ref="F2789:F2791"/>
    <mergeCell ref="Q2789:Q2791"/>
    <mergeCell ref="H2792:H2794"/>
    <mergeCell ref="I2792:I2794"/>
    <mergeCell ref="G2792:G2794"/>
    <mergeCell ref="C2792:C2794"/>
    <mergeCell ref="D2792:D2794"/>
    <mergeCell ref="E2792:E2794"/>
    <mergeCell ref="F2792:F2794"/>
    <mergeCell ref="Q2792:Q2794"/>
    <mergeCell ref="H2795:H2797"/>
    <mergeCell ref="I2795:I2797"/>
    <mergeCell ref="G2795:G2797"/>
    <mergeCell ref="C2795:C2797"/>
    <mergeCell ref="D2795:D2797"/>
    <mergeCell ref="E2795:E2797"/>
    <mergeCell ref="F2795:F2797"/>
    <mergeCell ref="Q2795:Q2797"/>
    <mergeCell ref="H2798:H2800"/>
    <mergeCell ref="I2798:I2800"/>
    <mergeCell ref="G2798:G2800"/>
    <mergeCell ref="C2798:C2800"/>
    <mergeCell ref="D2798:D2800"/>
    <mergeCell ref="F2798:F2800"/>
    <mergeCell ref="E2798:E2800"/>
    <mergeCell ref="Q2798:Q2800"/>
    <mergeCell ref="F2927:F2929"/>
    <mergeCell ref="I2927:I2929"/>
    <mergeCell ref="C2927:C2929"/>
    <mergeCell ref="D2927:D2929"/>
    <mergeCell ref="H2927:H2929"/>
    <mergeCell ref="G2927:G2929"/>
    <mergeCell ref="E2927:E2929"/>
    <mergeCell ref="Q2927:Q2929"/>
    <mergeCell ref="I2837:I2839"/>
    <mergeCell ref="F2837:F2839"/>
    <mergeCell ref="D2837:D2839"/>
    <mergeCell ref="G2837:G2839"/>
    <mergeCell ref="H2837:H2839"/>
    <mergeCell ref="C2837:C2839"/>
    <mergeCell ref="E2837:E2839"/>
    <mergeCell ref="I2843:I2845"/>
    <mergeCell ref="D2843:D2845"/>
    <mergeCell ref="G2843:G2845"/>
    <mergeCell ref="H2843:H2845"/>
    <mergeCell ref="C2843:C2845"/>
    <mergeCell ref="E2843:E2845"/>
    <mergeCell ref="Q2837:Q2839"/>
    <mergeCell ref="Q2843:Q2845"/>
    <mergeCell ref="F2843:F2845"/>
    <mergeCell ref="G2633:G2635"/>
    <mergeCell ref="H2687:H2689"/>
    <mergeCell ref="C2624:C2626"/>
    <mergeCell ref="H2624:H2626"/>
    <mergeCell ref="H2891:H2893"/>
    <mergeCell ref="H2801:H2803"/>
    <mergeCell ref="I2801:I2803"/>
    <mergeCell ref="G2801:G2803"/>
    <mergeCell ref="C2801:C2803"/>
    <mergeCell ref="D2801:D2803"/>
    <mergeCell ref="E2801:E2803"/>
    <mergeCell ref="F2801:F2803"/>
    <mergeCell ref="Q2801:Q2803"/>
    <mergeCell ref="C2696:C2698"/>
    <mergeCell ref="I2696:I2698"/>
    <mergeCell ref="H2696:H2698"/>
    <mergeCell ref="G2696:G2698"/>
    <mergeCell ref="D2696:D2698"/>
    <mergeCell ref="F2696:F2698"/>
    <mergeCell ref="C2699:C2701"/>
    <mergeCell ref="I2699:I2701"/>
    <mergeCell ref="H2699:H2701"/>
    <mergeCell ref="G2699:G2701"/>
    <mergeCell ref="E2699:E2701"/>
    <mergeCell ref="F2699:F2701"/>
    <mergeCell ref="C2702:C2704"/>
    <mergeCell ref="I2702:I2704"/>
    <mergeCell ref="H2702:H2704"/>
    <mergeCell ref="G2702:G2704"/>
    <mergeCell ref="E2702:E2704"/>
    <mergeCell ref="F2702:F2704"/>
    <mergeCell ref="E2696:E2698"/>
    <mergeCell ref="Q2696:Q2698"/>
    <mergeCell ref="Q2699:Q2701"/>
    <mergeCell ref="Q2702:Q2704"/>
    <mergeCell ref="D2699:D2701"/>
    <mergeCell ref="D2702:D2704"/>
    <mergeCell ref="C2705:C2707"/>
    <mergeCell ref="I2705:I2707"/>
    <mergeCell ref="H2705:H2707"/>
    <mergeCell ref="G2705:G2707"/>
    <mergeCell ref="E2705:E2707"/>
    <mergeCell ref="F2705:F2707"/>
    <mergeCell ref="C2708:C2710"/>
    <mergeCell ref="I2708:I2710"/>
    <mergeCell ref="H2708:H2710"/>
    <mergeCell ref="G2708:G2710"/>
    <mergeCell ref="E2708:E2710"/>
    <mergeCell ref="F2708:F2710"/>
    <mergeCell ref="C2711:C2713"/>
    <mergeCell ref="I2711:I2713"/>
    <mergeCell ref="H2711:H2713"/>
    <mergeCell ref="G2711:G2713"/>
    <mergeCell ref="E2711:E2713"/>
    <mergeCell ref="F2711:F2713"/>
    <mergeCell ref="D2705:D2707"/>
    <mergeCell ref="D2708:D2710"/>
    <mergeCell ref="D2711:D2713"/>
    <mergeCell ref="Q2705:Q2707"/>
    <mergeCell ref="Q2708:Q2710"/>
    <mergeCell ref="Q2711:Q2713"/>
    <mergeCell ref="C3035:C3037"/>
    <mergeCell ref="F3035:F3037"/>
    <mergeCell ref="I3035:I3037"/>
    <mergeCell ref="E3035:E3037"/>
    <mergeCell ref="D3035:D3037"/>
    <mergeCell ref="G3035:G3037"/>
    <mergeCell ref="H3035:H3037"/>
    <mergeCell ref="Q3035:Q3037"/>
    <mergeCell ref="C2846:C2848"/>
    <mergeCell ref="D2846:D2848"/>
    <mergeCell ref="F2846:F2848"/>
    <mergeCell ref="G2846:G2848"/>
    <mergeCell ref="H2846:H2848"/>
    <mergeCell ref="I2846:I2848"/>
    <mergeCell ref="E2846:E2848"/>
    <mergeCell ref="Q2846:Q2848"/>
    <mergeCell ref="F2930:F2932"/>
    <mergeCell ref="I2930:I2932"/>
    <mergeCell ref="C2930:C2932"/>
    <mergeCell ref="D2930:D2932"/>
    <mergeCell ref="H2930:H2932"/>
    <mergeCell ref="G2930:G2932"/>
    <mergeCell ref="E2930:E2932"/>
    <mergeCell ref="Q2930:Q2932"/>
    <mergeCell ref="F2933:F2935"/>
    <mergeCell ref="I2933:I2935"/>
    <mergeCell ref="C2933:C2935"/>
    <mergeCell ref="D2933:D2935"/>
    <mergeCell ref="H2933:H2935"/>
    <mergeCell ref="G2933:G2935"/>
    <mergeCell ref="E2933:E2935"/>
    <mergeCell ref="Q2933:Q2935"/>
    <mergeCell ref="C2714:C2716"/>
    <mergeCell ref="I2714:I2716"/>
    <mergeCell ref="H2714:H2716"/>
    <mergeCell ref="G2714:G2716"/>
    <mergeCell ref="F2714:F2716"/>
    <mergeCell ref="D2714:D2716"/>
    <mergeCell ref="E2714:E2716"/>
    <mergeCell ref="Q2714:Q2716"/>
    <mergeCell ref="I2849:I2851"/>
    <mergeCell ref="D2849:D2851"/>
    <mergeCell ref="G2849:G2851"/>
    <mergeCell ref="H2849:H2851"/>
    <mergeCell ref="C2849:C2851"/>
    <mergeCell ref="F2849:F2851"/>
    <mergeCell ref="E2849:E2851"/>
    <mergeCell ref="Q2849:Q2851"/>
    <mergeCell ref="F2936:F2938"/>
    <mergeCell ref="I2936:I2938"/>
    <mergeCell ref="C2936:C2938"/>
    <mergeCell ref="D2936:D2938"/>
    <mergeCell ref="H2936:H2938"/>
    <mergeCell ref="G2936:G2938"/>
    <mergeCell ref="E2936:E2938"/>
    <mergeCell ref="Q2936:Q2938"/>
    <mergeCell ref="C3038:C3040"/>
    <mergeCell ref="I3038:I3040"/>
    <mergeCell ref="E3038:E3040"/>
    <mergeCell ref="D3038:D3040"/>
    <mergeCell ref="G3038:G3040"/>
    <mergeCell ref="H3038:H3040"/>
    <mergeCell ref="C3041:C3043"/>
    <mergeCell ref="I3041:I3043"/>
    <mergeCell ref="D3041:D3043"/>
    <mergeCell ref="F3038:F3040"/>
    <mergeCell ref="F3041:F3043"/>
    <mergeCell ref="Q3038:Q3040"/>
    <mergeCell ref="Q3041:Q3043"/>
    <mergeCell ref="E3041:E3043"/>
    <mergeCell ref="G3041:G3043"/>
    <mergeCell ref="H3041:H3043"/>
    <mergeCell ref="C3044:C3046"/>
    <mergeCell ref="F3044:F3046"/>
    <mergeCell ref="I3044:I3046"/>
    <mergeCell ref="E3044:E3046"/>
    <mergeCell ref="D3044:D3046"/>
    <mergeCell ref="G3044:G3046"/>
    <mergeCell ref="H3044:H3046"/>
    <mergeCell ref="Q3044:Q3046"/>
    <mergeCell ref="C2717:C2719"/>
    <mergeCell ref="I2717:I2719"/>
    <mergeCell ref="H2717:H2719"/>
    <mergeCell ref="G2717:G2719"/>
    <mergeCell ref="E2717:E2719"/>
    <mergeCell ref="D2717:D2719"/>
    <mergeCell ref="C2720:C2722"/>
    <mergeCell ref="I2720:I2722"/>
    <mergeCell ref="H2720:H2722"/>
    <mergeCell ref="G2720:G2722"/>
    <mergeCell ref="E2720:E2722"/>
    <mergeCell ref="D2720:D2722"/>
    <mergeCell ref="F2717:F2719"/>
    <mergeCell ref="F2720:F2722"/>
    <mergeCell ref="Q2717:Q2719"/>
    <mergeCell ref="Q2720:Q2722"/>
    <mergeCell ref="C3047:C3049"/>
    <mergeCell ref="F3047:F3049"/>
    <mergeCell ref="I3047:I3049"/>
    <mergeCell ref="D3047:D3049"/>
    <mergeCell ref="G3047:G3049"/>
    <mergeCell ref="H3047:H3049"/>
    <mergeCell ref="Q3047:Q3049"/>
    <mergeCell ref="E3047:E3049"/>
    <mergeCell ref="F2939:F2941"/>
    <mergeCell ref="I2939:I2941"/>
    <mergeCell ref="C2939:C2941"/>
    <mergeCell ref="D2939:D2941"/>
    <mergeCell ref="H2939:H2941"/>
    <mergeCell ref="G2939:G2941"/>
    <mergeCell ref="E2939:E2941"/>
    <mergeCell ref="Q2939:Q2941"/>
    <mergeCell ref="I2852:I2854"/>
    <mergeCell ref="D2852:D2854"/>
    <mergeCell ref="G2852:G2854"/>
    <mergeCell ref="H2852:H2854"/>
    <mergeCell ref="C2852:C2854"/>
    <mergeCell ref="F2852:F2854"/>
    <mergeCell ref="E2852:E2854"/>
    <mergeCell ref="Q2852:Q2854"/>
    <mergeCell ref="I2855:I2857"/>
    <mergeCell ref="D2855:D2857"/>
    <mergeCell ref="G2855:G2857"/>
    <mergeCell ref="H2855:H2857"/>
    <mergeCell ref="C2855:C2857"/>
    <mergeCell ref="F2855:F2857"/>
    <mergeCell ref="E2855:E2857"/>
    <mergeCell ref="Q2855:Q2857"/>
    <mergeCell ref="C2723:C2725"/>
    <mergeCell ref="I2723:I2725"/>
    <mergeCell ref="H2723:H2725"/>
    <mergeCell ref="G2723:G2725"/>
    <mergeCell ref="E2723:E2725"/>
    <mergeCell ref="D2723:D2725"/>
    <mergeCell ref="F2723:F2725"/>
    <mergeCell ref="Q2723:Q2725"/>
    <mergeCell ref="C2726:C2728"/>
    <mergeCell ref="I2726:I2728"/>
    <mergeCell ref="H2726:H2728"/>
    <mergeCell ref="G2726:G2728"/>
    <mergeCell ref="E2726:E2728"/>
    <mergeCell ref="D2726:D2728"/>
    <mergeCell ref="F2726:F2728"/>
    <mergeCell ref="Q2726:Q2728"/>
    <mergeCell ref="C2840:C2842"/>
    <mergeCell ref="I2840:I2842"/>
    <mergeCell ref="D2840:D2842"/>
    <mergeCell ref="F2840:F2842"/>
    <mergeCell ref="G2840:G2842"/>
    <mergeCell ref="E2840:E2842"/>
    <mergeCell ref="Q2840:Q2842"/>
    <mergeCell ref="H2804:H2806"/>
    <mergeCell ref="I2804:I2806"/>
    <mergeCell ref="G2804:G2806"/>
    <mergeCell ref="C2804:C2806"/>
    <mergeCell ref="D2804:D2806"/>
    <mergeCell ref="E2804:E2806"/>
    <mergeCell ref="F2804:F2806"/>
    <mergeCell ref="Q2804:Q2806"/>
    <mergeCell ref="H2840:H2842"/>
    <mergeCell ref="C2729:C2731"/>
    <mergeCell ref="I2729:I2731"/>
    <mergeCell ref="H2729:H2731"/>
    <mergeCell ref="G2729:G2731"/>
    <mergeCell ref="E2729:E2731"/>
    <mergeCell ref="D2729:D2731"/>
    <mergeCell ref="F2729:F2731"/>
    <mergeCell ref="Q2729:Q2731"/>
    <mergeCell ref="B2738:B2809"/>
    <mergeCell ref="H2807:H2809"/>
    <mergeCell ref="I2807:I2809"/>
    <mergeCell ref="G2807:G2809"/>
    <mergeCell ref="C2807:C2809"/>
    <mergeCell ref="E2807:E2809"/>
    <mergeCell ref="F2807:F2809"/>
    <mergeCell ref="D2807:D2809"/>
    <mergeCell ref="Q2807:Q2809"/>
    <mergeCell ref="D2942:D2944"/>
    <mergeCell ref="F2942:F2944"/>
    <mergeCell ref="H2942:H2944"/>
    <mergeCell ref="I2942:I2944"/>
    <mergeCell ref="C2942:C2944"/>
    <mergeCell ref="G2942:G2944"/>
    <mergeCell ref="E2942:E2944"/>
    <mergeCell ref="D2945:D2947"/>
    <mergeCell ref="F2945:F2947"/>
    <mergeCell ref="C2945:C2947"/>
    <mergeCell ref="D2948:D2950"/>
    <mergeCell ref="F2948:F2950"/>
    <mergeCell ref="C2948:C2950"/>
    <mergeCell ref="E2948:E2950"/>
    <mergeCell ref="D2951:D2953"/>
    <mergeCell ref="F2951:F2953"/>
    <mergeCell ref="H2951:H2953"/>
    <mergeCell ref="I2951:I2953"/>
    <mergeCell ref="C2951:C2953"/>
    <mergeCell ref="E2951:E2953"/>
    <mergeCell ref="H2945:H2947"/>
    <mergeCell ref="I2945:I2947"/>
    <mergeCell ref="G2945:G2947"/>
    <mergeCell ref="I2948:I2950"/>
    <mergeCell ref="G2948:G2950"/>
    <mergeCell ref="H2948:H2950"/>
    <mergeCell ref="D2954:D2956"/>
    <mergeCell ref="F2954:F2956"/>
    <mergeCell ref="H2954:H2956"/>
    <mergeCell ref="I2954:I2956"/>
    <mergeCell ref="C2954:C2956"/>
    <mergeCell ref="G2954:G2956"/>
    <mergeCell ref="E2954:E2956"/>
    <mergeCell ref="D2957:D2959"/>
    <mergeCell ref="F2957:F2959"/>
    <mergeCell ref="H2957:H2959"/>
    <mergeCell ref="I2957:I2959"/>
    <mergeCell ref="C2957:C2959"/>
    <mergeCell ref="G2957:G2959"/>
    <mergeCell ref="E2957:E2959"/>
    <mergeCell ref="E2945:E2947"/>
    <mergeCell ref="G2951:G2953"/>
    <mergeCell ref="Q2942:Q2944"/>
    <mergeCell ref="Q2945:Q2947"/>
    <mergeCell ref="Q2948:Q2950"/>
    <mergeCell ref="Q2951:Q2953"/>
    <mergeCell ref="Q2954:Q2956"/>
    <mergeCell ref="Q2957:Q2959"/>
    <mergeCell ref="I2861:I2863"/>
    <mergeCell ref="D2861:D2863"/>
    <mergeCell ref="G2861:G2863"/>
    <mergeCell ref="H2861:H2863"/>
    <mergeCell ref="C2861:C2863"/>
    <mergeCell ref="F2861:F2863"/>
    <mergeCell ref="E2861:E2863"/>
    <mergeCell ref="Q2861:Q2863"/>
    <mergeCell ref="I2867:I2869"/>
    <mergeCell ref="C2867:C2869"/>
    <mergeCell ref="F2867:F2869"/>
    <mergeCell ref="E2867:E2869"/>
    <mergeCell ref="Q2867:Q2869"/>
    <mergeCell ref="D2867:D2869"/>
    <mergeCell ref="G2867:G2869"/>
    <mergeCell ref="H2867:H2869"/>
    <mergeCell ref="I2864:I2866"/>
    <mergeCell ref="D2864:D2866"/>
    <mergeCell ref="G2864:G2866"/>
    <mergeCell ref="H2864:H2866"/>
    <mergeCell ref="C2864:C2866"/>
    <mergeCell ref="F2864:F2866"/>
    <mergeCell ref="E2864:E2866"/>
    <mergeCell ref="Q2864:Q2866"/>
    <mergeCell ref="C2732:C2734"/>
    <mergeCell ref="I2732:I2734"/>
    <mergeCell ref="H2732:H2734"/>
    <mergeCell ref="G2732:G2734"/>
    <mergeCell ref="D2732:D2734"/>
    <mergeCell ref="F2732:F2734"/>
    <mergeCell ref="E2732:E2734"/>
    <mergeCell ref="Q2732:Q2734"/>
    <mergeCell ref="C2735:C2737"/>
    <mergeCell ref="I2735:I2737"/>
    <mergeCell ref="H2735:H2737"/>
    <mergeCell ref="G2735:G2737"/>
    <mergeCell ref="D2735:D2737"/>
    <mergeCell ref="F2735:F2737"/>
    <mergeCell ref="E2735:E2737"/>
    <mergeCell ref="Q2735:Q2737"/>
    <mergeCell ref="B2879:B2965"/>
    <mergeCell ref="D2960:D2962"/>
    <mergeCell ref="F2960:F2962"/>
    <mergeCell ref="H2960:H2962"/>
    <mergeCell ref="I2960:I2962"/>
    <mergeCell ref="C2960:C2962"/>
    <mergeCell ref="G2960:G2962"/>
    <mergeCell ref="F2963:F2965"/>
    <mergeCell ref="H2963:H2965"/>
    <mergeCell ref="I2963:I2965"/>
    <mergeCell ref="C2963:C2965"/>
    <mergeCell ref="G2963:G2965"/>
    <mergeCell ref="E2960:E2962"/>
    <mergeCell ref="Q2960:Q2962"/>
    <mergeCell ref="Q2963:Q2965"/>
    <mergeCell ref="D2963:D2965"/>
    <mergeCell ref="E2963:E2965"/>
    <mergeCell ref="C3050:C3052"/>
    <mergeCell ref="I3050:I3052"/>
    <mergeCell ref="D3050:D3052"/>
    <mergeCell ref="G3050:G3052"/>
    <mergeCell ref="H3050:H3052"/>
    <mergeCell ref="E3050:E3052"/>
    <mergeCell ref="F3050:F3052"/>
    <mergeCell ref="Q3050:Q3052"/>
    <mergeCell ref="D2870:D2872"/>
    <mergeCell ref="F2870:F2872"/>
    <mergeCell ref="H2870:H2872"/>
    <mergeCell ref="I2870:I2872"/>
    <mergeCell ref="G2870:G2872"/>
    <mergeCell ref="C2870:C2872"/>
    <mergeCell ref="E2870:E2872"/>
    <mergeCell ref="F2873:F2875"/>
    <mergeCell ref="H2873:H2875"/>
    <mergeCell ref="I2873:I2875"/>
    <mergeCell ref="G2873:G2875"/>
    <mergeCell ref="C2873:C2875"/>
    <mergeCell ref="E2873:E2875"/>
    <mergeCell ref="Q2870:Q2872"/>
    <mergeCell ref="Q2873:Q2875"/>
    <mergeCell ref="D2873:D2875"/>
    <mergeCell ref="C3053:C3055"/>
    <mergeCell ref="D3053:D3055"/>
    <mergeCell ref="F3053:F3055"/>
    <mergeCell ref="I3053:I3055"/>
    <mergeCell ref="E3053:E3055"/>
    <mergeCell ref="G3053:G3055"/>
    <mergeCell ref="H3053:H3055"/>
    <mergeCell ref="F2876:F2878"/>
    <mergeCell ref="H2876:H2878"/>
    <mergeCell ref="I2876:I2878"/>
    <mergeCell ref="G2876:G2878"/>
    <mergeCell ref="C2876:C2878"/>
    <mergeCell ref="E2876:E2878"/>
    <mergeCell ref="D2876:D2878"/>
    <mergeCell ref="Q2876:Q2878"/>
    <mergeCell ref="B2624:B2737"/>
    <mergeCell ref="A2624:A3055"/>
    <mergeCell ref="B2966:B3055"/>
    <mergeCell ref="H2747:H2749"/>
    <mergeCell ref="Q3053:Q3055"/>
    <mergeCell ref="I3881:I3883"/>
    <mergeCell ref="H3881:H3883"/>
    <mergeCell ref="C3881:C3883"/>
    <mergeCell ref="F3881:F3883"/>
    <mergeCell ref="E3881:E3883"/>
    <mergeCell ref="Q3881:Q3883"/>
    <mergeCell ref="D3881:D3883"/>
    <mergeCell ref="G3881:G3883"/>
    <mergeCell ref="I3441:I3443"/>
    <mergeCell ref="H3441:H3443"/>
    <mergeCell ref="C3441:C3443"/>
    <mergeCell ref="F3441:F3443"/>
    <mergeCell ref="E3441:E3443"/>
    <mergeCell ref="Q3441:Q3443"/>
    <mergeCell ref="D3441:D3443"/>
    <mergeCell ref="G3441:G3443"/>
    <mergeCell ref="I2858:I2860"/>
    <mergeCell ref="H2858:H2860"/>
    <mergeCell ref="C2858:C2860"/>
    <mergeCell ref="F2858:F2860"/>
    <mergeCell ref="E2858:E2860"/>
    <mergeCell ref="Q2858:Q2860"/>
    <mergeCell ref="D2858:D2860"/>
    <mergeCell ref="G2858:G2860"/>
    <mergeCell ref="C2373:C2375"/>
    <mergeCell ref="D2373:D2375"/>
    <mergeCell ref="E2373:E2375"/>
    <mergeCell ref="F2373:F2375"/>
    <mergeCell ref="G2373:G2375"/>
    <mergeCell ref="H2373:H2375"/>
    <mergeCell ref="I2373:I2375"/>
    <mergeCell ref="Q2373:Q2375"/>
    <mergeCell ref="Q2301:Q2303"/>
    <mergeCell ref="Q2196:Q2198"/>
    <mergeCell ref="D2532:D2534"/>
    <mergeCell ref="E2532:E2534"/>
    <mergeCell ref="F2532:F2534"/>
    <mergeCell ref="G2532:G2534"/>
    <mergeCell ref="H2532:H2534"/>
    <mergeCell ref="I2532:I2534"/>
    <mergeCell ref="Q2532:Q2534"/>
    <mergeCell ref="Q2199:Q2201"/>
    <mergeCell ref="Q2202:Q2204"/>
    <mergeCell ref="Q2205:Q2207"/>
    <mergeCell ref="D2304:D2306"/>
    <mergeCell ref="E2304:E2306"/>
    <mergeCell ref="F2304:F2306"/>
    <mergeCell ref="G2304:G2306"/>
    <mergeCell ref="H2304:H2306"/>
    <mergeCell ref="I2304:I2306"/>
    <mergeCell ref="Q2304:Q2306"/>
    <mergeCell ref="D2307:D2309"/>
    <mergeCell ref="E2307:E2309"/>
    <mergeCell ref="F2307:F2309"/>
    <mergeCell ref="G2307:G2309"/>
    <mergeCell ref="H2307:H2309"/>
    <mergeCell ref="I2307:I2309"/>
    <mergeCell ref="Q2307:Q2309"/>
    <mergeCell ref="C2304:C2306"/>
    <mergeCell ref="C2307:C2309"/>
    <mergeCell ref="D2301:D2303"/>
    <mergeCell ref="E2301:E2303"/>
    <mergeCell ref="F2301:F2303"/>
    <mergeCell ref="G2301:G2303"/>
    <mergeCell ref="H2301:H2303"/>
    <mergeCell ref="I2301:I2303"/>
    <mergeCell ref="C2301:C2303"/>
    <mergeCell ref="D2196:D2198"/>
    <mergeCell ref="E2196:E2198"/>
    <mergeCell ref="F2196:F2198"/>
    <mergeCell ref="G2196:G2198"/>
    <mergeCell ref="I2196:I2198"/>
    <mergeCell ref="C2199:C2201"/>
    <mergeCell ref="D2199:D2201"/>
    <mergeCell ref="E2199:E2201"/>
    <mergeCell ref="G2199:G2201"/>
    <mergeCell ref="I2199:I2201"/>
    <mergeCell ref="F2199:F2201"/>
    <mergeCell ref="H2199:H2201"/>
    <mergeCell ref="C2202:C2204"/>
    <mergeCell ref="D2202:D2204"/>
    <mergeCell ref="E2202:E2204"/>
    <mergeCell ref="I2202:I2204"/>
    <mergeCell ref="F2202:F2204"/>
    <mergeCell ref="H2202:H2204"/>
    <mergeCell ref="C2205:C2207"/>
    <mergeCell ref="D2205:D2207"/>
    <mergeCell ref="E2205:E2207"/>
    <mergeCell ref="I2205:I2207"/>
    <mergeCell ref="F2205:F2207"/>
    <mergeCell ref="G2202:G2204"/>
    <mergeCell ref="H2205:H2207"/>
    <mergeCell ref="C2208:C2210"/>
    <mergeCell ref="D2208:D2210"/>
    <mergeCell ref="E2208:E2210"/>
    <mergeCell ref="F2208:F2210"/>
    <mergeCell ref="G2208:G2210"/>
    <mergeCell ref="H2208:H2210"/>
    <mergeCell ref="I2208:I2210"/>
    <mergeCell ref="C2211:C2213"/>
    <mergeCell ref="D2211:D2213"/>
    <mergeCell ref="E2211:E2213"/>
    <mergeCell ref="F2211:F2213"/>
    <mergeCell ref="G2211:G2213"/>
    <mergeCell ref="H2211:H2213"/>
    <mergeCell ref="I2211:I2213"/>
    <mergeCell ref="C2214:C2216"/>
    <mergeCell ref="E2214:E2216"/>
    <mergeCell ref="I2214:I2216"/>
    <mergeCell ref="F2214:F2216"/>
    <mergeCell ref="G2214:G2216"/>
    <mergeCell ref="H2214:H2216"/>
    <mergeCell ref="D2214:D2216"/>
    <mergeCell ref="C2217:C2219"/>
    <mergeCell ref="E2217:E2219"/>
    <mergeCell ref="F2217:F2219"/>
    <mergeCell ref="I2217:I2219"/>
    <mergeCell ref="D2217:D2219"/>
    <mergeCell ref="C2535:C2537"/>
    <mergeCell ref="D2535:D2537"/>
    <mergeCell ref="F2535:F2537"/>
    <mergeCell ref="I2535:I2537"/>
    <mergeCell ref="G2535:G2537"/>
    <mergeCell ref="H2535:H2537"/>
    <mergeCell ref="E2535:E2537"/>
    <mergeCell ref="Q2535:Q2537"/>
    <mergeCell ref="I2220:I2222"/>
    <mergeCell ref="C2220:C2222"/>
    <mergeCell ref="D2220:D2222"/>
    <mergeCell ref="E2220:E2222"/>
    <mergeCell ref="F2220:F2222"/>
    <mergeCell ref="I2223:I2225"/>
    <mergeCell ref="C2223:C2225"/>
    <mergeCell ref="D2223:D2225"/>
    <mergeCell ref="E2223:E2225"/>
    <mergeCell ref="F2223:F2225"/>
    <mergeCell ref="G2217:G2219"/>
    <mergeCell ref="H2217:H2219"/>
    <mergeCell ref="H2220:H2222"/>
    <mergeCell ref="H2223:H2225"/>
    <mergeCell ref="G2220:G2222"/>
    <mergeCell ref="C2226:C2228"/>
    <mergeCell ref="D2226:D2228"/>
    <mergeCell ref="E2226:E2228"/>
    <mergeCell ref="F2226:F2228"/>
    <mergeCell ref="G2226:G2228"/>
    <mergeCell ref="H2226:H2228"/>
    <mergeCell ref="I2226:I2228"/>
    <mergeCell ref="C2229:C2231"/>
    <mergeCell ref="E2229:E2231"/>
    <mergeCell ref="F2229:F2231"/>
    <mergeCell ref="H2229:H2231"/>
    <mergeCell ref="I2229:I2231"/>
    <mergeCell ref="D2229:D2231"/>
    <mergeCell ref="G2229:G2231"/>
    <mergeCell ref="C2232:C2234"/>
    <mergeCell ref="E2232:E2234"/>
    <mergeCell ref="F2232:F2234"/>
    <mergeCell ref="H2232:H2234"/>
    <mergeCell ref="I2232:I2234"/>
    <mergeCell ref="D2232:D2234"/>
    <mergeCell ref="D2445:D2447"/>
    <mergeCell ref="F2445:F2447"/>
    <mergeCell ref="H2445:H2447"/>
    <mergeCell ref="I2445:I2447"/>
    <mergeCell ref="G2445:G2447"/>
    <mergeCell ref="C2445:C2447"/>
    <mergeCell ref="E2445:E2447"/>
    <mergeCell ref="Q2445:Q2447"/>
    <mergeCell ref="D2448:D2450"/>
    <mergeCell ref="F2448:F2450"/>
    <mergeCell ref="H2448:H2450"/>
    <mergeCell ref="I2448:I2450"/>
    <mergeCell ref="G2448:G2450"/>
    <mergeCell ref="C2448:C2450"/>
    <mergeCell ref="E2448:E2450"/>
    <mergeCell ref="Q2448:Q2450"/>
    <mergeCell ref="D2379:D2381"/>
    <mergeCell ref="G2379:G2381"/>
    <mergeCell ref="H2379:H2381"/>
    <mergeCell ref="I2379:I2381"/>
    <mergeCell ref="C2379:C2381"/>
    <mergeCell ref="Q2379:Q2381"/>
    <mergeCell ref="F2379:F2381"/>
    <mergeCell ref="C2538:C2540"/>
    <mergeCell ref="D2538:D2540"/>
    <mergeCell ref="E2538:E2540"/>
    <mergeCell ref="F2538:F2540"/>
    <mergeCell ref="I2538:I2540"/>
    <mergeCell ref="G2538:G2540"/>
    <mergeCell ref="H2538:H2540"/>
    <mergeCell ref="C2541:C2543"/>
    <mergeCell ref="D2541:D2543"/>
    <mergeCell ref="E2541:E2543"/>
    <mergeCell ref="F2541:F2543"/>
    <mergeCell ref="I2541:I2543"/>
    <mergeCell ref="G2541:G2543"/>
    <mergeCell ref="H2541:H2543"/>
    <mergeCell ref="Q2538:Q2540"/>
    <mergeCell ref="Q2541:Q2543"/>
    <mergeCell ref="C2235:C2237"/>
    <mergeCell ref="E2235:E2237"/>
    <mergeCell ref="F2235:F2237"/>
    <mergeCell ref="H2235:H2237"/>
    <mergeCell ref="I2235:I2237"/>
    <mergeCell ref="D2235:D2237"/>
    <mergeCell ref="G2235:G2237"/>
    <mergeCell ref="C2238:C2240"/>
    <mergeCell ref="D2238:D2240"/>
    <mergeCell ref="E2238:E2240"/>
    <mergeCell ref="F2238:F2240"/>
    <mergeCell ref="G2238:G2240"/>
    <mergeCell ref="I2238:I2240"/>
    <mergeCell ref="H2238:H2240"/>
    <mergeCell ref="D2451:D2453"/>
    <mergeCell ref="F2451:F2453"/>
    <mergeCell ref="H2451:H2453"/>
    <mergeCell ref="I2451:I2453"/>
    <mergeCell ref="G2451:G2453"/>
    <mergeCell ref="E2451:E2453"/>
    <mergeCell ref="Q2451:Q2453"/>
    <mergeCell ref="D2544:D2546"/>
    <mergeCell ref="E2544:E2546"/>
    <mergeCell ref="F2544:F2546"/>
    <mergeCell ref="G2544:G2546"/>
    <mergeCell ref="H2544:H2546"/>
    <mergeCell ref="I2544:I2546"/>
    <mergeCell ref="Q2544:Q2546"/>
    <mergeCell ref="D2382:D2384"/>
    <mergeCell ref="E2382:E2384"/>
    <mergeCell ref="F2382:F2384"/>
    <mergeCell ref="G2382:G2384"/>
    <mergeCell ref="H2382:H2384"/>
    <mergeCell ref="I2382:I2384"/>
    <mergeCell ref="C2382:C2384"/>
    <mergeCell ref="Q2382:Q2384"/>
    <mergeCell ref="C2241:C2243"/>
    <mergeCell ref="D2241:D2243"/>
    <mergeCell ref="E2241:E2243"/>
    <mergeCell ref="F2241:F2243"/>
    <mergeCell ref="G2241:G2243"/>
    <mergeCell ref="I2241:I2243"/>
    <mergeCell ref="H2241:H2243"/>
    <mergeCell ref="E2379:E2381"/>
    <mergeCell ref="D2310:D2312"/>
    <mergeCell ref="E2310:E2312"/>
    <mergeCell ref="F2310:F2312"/>
    <mergeCell ref="G2310:G2312"/>
    <mergeCell ref="I2310:I2312"/>
    <mergeCell ref="C2310:C2312"/>
    <mergeCell ref="Q2310:Q2312"/>
    <mergeCell ref="C2544:C2546"/>
    <mergeCell ref="D2313:D2315"/>
    <mergeCell ref="E2313:E2315"/>
    <mergeCell ref="F2313:F2315"/>
    <mergeCell ref="G2313:G2315"/>
    <mergeCell ref="H2313:H2315"/>
    <mergeCell ref="I2313:I2315"/>
    <mergeCell ref="C2313:C2315"/>
    <mergeCell ref="Q2313:Q2315"/>
    <mergeCell ref="C2244:C2246"/>
    <mergeCell ref="D2244:D2246"/>
    <mergeCell ref="E2244:E2246"/>
    <mergeCell ref="F2244:F2246"/>
    <mergeCell ref="I2244:I2246"/>
    <mergeCell ref="G2244:G2246"/>
    <mergeCell ref="H2244:H2246"/>
    <mergeCell ref="D2316:D2318"/>
    <mergeCell ref="E2316:E2318"/>
    <mergeCell ref="F2316:F2318"/>
    <mergeCell ref="G2316:G2318"/>
    <mergeCell ref="H2316:H2318"/>
    <mergeCell ref="I2316:I2318"/>
    <mergeCell ref="C2316:C2318"/>
    <mergeCell ref="E2319:E2321"/>
    <mergeCell ref="F2319:F2321"/>
    <mergeCell ref="G2319:G2321"/>
    <mergeCell ref="H2319:H2321"/>
    <mergeCell ref="I2319:I2321"/>
    <mergeCell ref="C2319:C2321"/>
    <mergeCell ref="Q2316:Q2318"/>
    <mergeCell ref="D2319:D2321"/>
    <mergeCell ref="Q2319:Q2321"/>
    <mergeCell ref="C2247:C2249"/>
    <mergeCell ref="E2247:E2249"/>
    <mergeCell ref="F2247:F2249"/>
    <mergeCell ref="H2247:H2249"/>
    <mergeCell ref="I2247:I2249"/>
    <mergeCell ref="D2247:D2249"/>
    <mergeCell ref="G2247:G2249"/>
    <mergeCell ref="C2532:C2534"/>
    <mergeCell ref="C2454:C2456"/>
    <mergeCell ref="H2454:H2456"/>
    <mergeCell ref="I2454:I2456"/>
    <mergeCell ref="G2454:G2456"/>
    <mergeCell ref="E2454:E2456"/>
    <mergeCell ref="D2454:D2456"/>
    <mergeCell ref="F2454:F2456"/>
    <mergeCell ref="Q2454:Q2456"/>
    <mergeCell ref="C2451:C2453"/>
    <mergeCell ref="C2457:C2459"/>
    <mergeCell ref="I2457:I2459"/>
    <mergeCell ref="G2457:G2459"/>
    <mergeCell ref="E2457:E2459"/>
    <mergeCell ref="D2457:D2459"/>
    <mergeCell ref="F2457:F2459"/>
    <mergeCell ref="Q2457:Q2459"/>
    <mergeCell ref="C2250:C2252"/>
    <mergeCell ref="D2250:D2252"/>
    <mergeCell ref="E2250:E2252"/>
    <mergeCell ref="F2250:F2252"/>
    <mergeCell ref="G2250:G2252"/>
    <mergeCell ref="H2250:H2252"/>
    <mergeCell ref="I2250:I2252"/>
    <mergeCell ref="E2322:E2324"/>
    <mergeCell ref="F2322:F2324"/>
    <mergeCell ref="G2322:G2324"/>
    <mergeCell ref="I2322:I2324"/>
    <mergeCell ref="C2322:C2324"/>
    <mergeCell ref="D2322:D2324"/>
    <mergeCell ref="H2322:H2324"/>
    <mergeCell ref="Q2322:Q2324"/>
    <mergeCell ref="C2547:C2549"/>
    <mergeCell ref="D2547:D2549"/>
    <mergeCell ref="E2547:E2549"/>
    <mergeCell ref="F2547:F2549"/>
    <mergeCell ref="G2547:G2549"/>
    <mergeCell ref="H2547:H2549"/>
    <mergeCell ref="I2547:I2549"/>
    <mergeCell ref="C2550:C2552"/>
    <mergeCell ref="D2550:D2552"/>
    <mergeCell ref="E2550:E2552"/>
    <mergeCell ref="F2550:F2552"/>
    <mergeCell ref="G2550:G2552"/>
    <mergeCell ref="I2550:I2552"/>
    <mergeCell ref="Q2547:Q2549"/>
    <mergeCell ref="Q2550:Q2552"/>
    <mergeCell ref="C2376:C2378"/>
    <mergeCell ref="D2376:D2378"/>
    <mergeCell ref="E2376:E2378"/>
    <mergeCell ref="F2376:F2378"/>
    <mergeCell ref="G2376:G2378"/>
    <mergeCell ref="H2376:H2378"/>
    <mergeCell ref="I2376:I2378"/>
    <mergeCell ref="D2460:D2462"/>
    <mergeCell ref="F2460:F2462"/>
    <mergeCell ref="H2460:H2462"/>
    <mergeCell ref="I2460:I2462"/>
    <mergeCell ref="G2460:G2462"/>
    <mergeCell ref="C2460:C2462"/>
    <mergeCell ref="E2460:E2462"/>
    <mergeCell ref="Q2460:Q2462"/>
    <mergeCell ref="C2553:C2555"/>
    <mergeCell ref="D2553:D2555"/>
    <mergeCell ref="E2553:E2555"/>
    <mergeCell ref="F2553:F2555"/>
    <mergeCell ref="G2553:G2555"/>
    <mergeCell ref="H2553:H2555"/>
    <mergeCell ref="I2553:I2555"/>
    <mergeCell ref="Q2553:Q2555"/>
    <mergeCell ref="G2223:G2225"/>
    <mergeCell ref="H2550:H2552"/>
    <mergeCell ref="Q2211:Q2213"/>
    <mergeCell ref="Q2208:Q2210"/>
    <mergeCell ref="Q2214:Q2216"/>
    <mergeCell ref="Q2217:Q2219"/>
    <mergeCell ref="Q2220:Q2222"/>
    <mergeCell ref="Q2223:Q2225"/>
    <mergeCell ref="Q2226:Q2228"/>
    <mergeCell ref="Q2229:Q2231"/>
    <mergeCell ref="Q2232:Q2234"/>
    <mergeCell ref="Q2235:Q2237"/>
    <mergeCell ref="Q2238:Q2240"/>
    <mergeCell ref="Q2241:Q2243"/>
    <mergeCell ref="Q2244:Q2246"/>
    <mergeCell ref="Q2247:Q2249"/>
    <mergeCell ref="Q2250:Q2252"/>
    <mergeCell ref="C2556:C2558"/>
    <mergeCell ref="D2556:D2558"/>
    <mergeCell ref="F2556:F2558"/>
    <mergeCell ref="I2556:I2558"/>
    <mergeCell ref="G2556:G2558"/>
    <mergeCell ref="H2556:H2558"/>
    <mergeCell ref="E2556:E2558"/>
    <mergeCell ref="Q2556:Q2558"/>
    <mergeCell ref="G2232:G2234"/>
    <mergeCell ref="D2463:D2465"/>
    <mergeCell ref="E2463:E2465"/>
    <mergeCell ref="F2463:F2465"/>
    <mergeCell ref="I2463:I2465"/>
    <mergeCell ref="C2463:C2465"/>
    <mergeCell ref="Q2463:Q2465"/>
    <mergeCell ref="C2559:C2561"/>
    <mergeCell ref="D2559:D2561"/>
    <mergeCell ref="F2559:F2561"/>
    <mergeCell ref="I2559:I2561"/>
    <mergeCell ref="G2559:G2561"/>
    <mergeCell ref="H2559:H2561"/>
    <mergeCell ref="E2559:E2561"/>
    <mergeCell ref="Q2559:Q2561"/>
    <mergeCell ref="D2466:D2468"/>
    <mergeCell ref="E2466:E2468"/>
    <mergeCell ref="F2466:F2468"/>
    <mergeCell ref="I2466:I2468"/>
    <mergeCell ref="G2466:G2468"/>
    <mergeCell ref="C2466:C2468"/>
    <mergeCell ref="D2469:D2471"/>
    <mergeCell ref="F2469:F2471"/>
    <mergeCell ref="H2469:H2471"/>
    <mergeCell ref="I2469:I2471"/>
    <mergeCell ref="C2469:C2471"/>
    <mergeCell ref="E2469:E2471"/>
    <mergeCell ref="G2469:G2471"/>
    <mergeCell ref="Q2466:Q2468"/>
    <mergeCell ref="Q2469:Q2471"/>
    <mergeCell ref="C2253:C2255"/>
    <mergeCell ref="F2253:F2255"/>
    <mergeCell ref="I2253:I2255"/>
    <mergeCell ref="D2253:D2255"/>
    <mergeCell ref="H2253:H2255"/>
    <mergeCell ref="G2253:G2255"/>
    <mergeCell ref="E2253:E2255"/>
    <mergeCell ref="Q2253:Q2255"/>
    <mergeCell ref="D2472:D2474"/>
    <mergeCell ref="F2472:F2474"/>
    <mergeCell ref="H2472:H2474"/>
    <mergeCell ref="I2472:I2474"/>
    <mergeCell ref="C2472:C2474"/>
    <mergeCell ref="G2472:G2474"/>
    <mergeCell ref="E2472:E2474"/>
    <mergeCell ref="Q2472:Q2474"/>
    <mergeCell ref="D2475:D2477"/>
    <mergeCell ref="F2475:F2477"/>
    <mergeCell ref="H2475:H2477"/>
    <mergeCell ref="I2475:I2477"/>
    <mergeCell ref="C2475:C2477"/>
    <mergeCell ref="G2475:G2477"/>
    <mergeCell ref="E2475:E2477"/>
    <mergeCell ref="D2478:D2480"/>
    <mergeCell ref="F2478:F2480"/>
    <mergeCell ref="C2478:C2480"/>
    <mergeCell ref="E2478:E2480"/>
    <mergeCell ref="D2481:D2483"/>
    <mergeCell ref="F2481:F2483"/>
    <mergeCell ref="C2481:C2483"/>
    <mergeCell ref="E2481:E2483"/>
    <mergeCell ref="D2484:D2486"/>
    <mergeCell ref="F2484:F2486"/>
    <mergeCell ref="H2484:H2486"/>
    <mergeCell ref="I2484:I2486"/>
    <mergeCell ref="C2484:C2486"/>
    <mergeCell ref="G2484:G2486"/>
    <mergeCell ref="E2484:E2486"/>
    <mergeCell ref="Q2475:Q2477"/>
    <mergeCell ref="Q2478:Q2480"/>
    <mergeCell ref="Q2481:Q2483"/>
    <mergeCell ref="Q2484:Q2486"/>
    <mergeCell ref="H2478:H2480"/>
    <mergeCell ref="I2478:I2480"/>
    <mergeCell ref="G2478:G2480"/>
    <mergeCell ref="I2481:I2483"/>
    <mergeCell ref="G2481:G2483"/>
    <mergeCell ref="G2463:G2465"/>
    <mergeCell ref="D2325:D2327"/>
    <mergeCell ref="E2325:E2327"/>
    <mergeCell ref="F2325:F2327"/>
    <mergeCell ref="G2325:G2327"/>
    <mergeCell ref="H2325:H2327"/>
    <mergeCell ref="I2325:I2327"/>
    <mergeCell ref="C2325:C2327"/>
    <mergeCell ref="Q2325:Q2327"/>
    <mergeCell ref="C2385:C2387"/>
    <mergeCell ref="D2385:D2387"/>
    <mergeCell ref="F2385:F2387"/>
    <mergeCell ref="G2385:G2387"/>
    <mergeCell ref="H2385:H2387"/>
    <mergeCell ref="I2385:I2387"/>
    <mergeCell ref="E2385:E2387"/>
    <mergeCell ref="Q2385:Q2387"/>
    <mergeCell ref="E2328:E2330"/>
    <mergeCell ref="F2328:F2330"/>
    <mergeCell ref="G2328:G2330"/>
    <mergeCell ref="H2328:H2330"/>
    <mergeCell ref="I2328:I2330"/>
    <mergeCell ref="C2328:C2330"/>
    <mergeCell ref="D2328:D2330"/>
    <mergeCell ref="F2331:F2333"/>
    <mergeCell ref="G2331:G2333"/>
    <mergeCell ref="H2331:H2333"/>
    <mergeCell ref="I2331:I2333"/>
    <mergeCell ref="C2331:C2333"/>
    <mergeCell ref="D2331:D2333"/>
    <mergeCell ref="Q2328:Q2330"/>
    <mergeCell ref="E2331:E2333"/>
    <mergeCell ref="Q2331:Q2333"/>
    <mergeCell ref="Q2376:Q2378"/>
    <mergeCell ref="C2562:C2564"/>
    <mergeCell ref="D2562:D2564"/>
    <mergeCell ref="F2562:F2564"/>
    <mergeCell ref="I2562:I2564"/>
    <mergeCell ref="G2562:G2564"/>
    <mergeCell ref="H2562:H2564"/>
    <mergeCell ref="E2562:E2564"/>
    <mergeCell ref="Q2562:Q2564"/>
    <mergeCell ref="D2334:D2336"/>
    <mergeCell ref="E2334:E2336"/>
    <mergeCell ref="F2334:F2336"/>
    <mergeCell ref="G2334:G2336"/>
    <mergeCell ref="H2334:H2336"/>
    <mergeCell ref="I2334:I2336"/>
    <mergeCell ref="Q2334:Q2336"/>
    <mergeCell ref="H2481:H2483"/>
    <mergeCell ref="H2466:H2468"/>
    <mergeCell ref="C2256:C2258"/>
    <mergeCell ref="I2256:I2258"/>
    <mergeCell ref="F2256:F2258"/>
    <mergeCell ref="H2256:H2258"/>
    <mergeCell ref="G2256:G2258"/>
    <mergeCell ref="D2256:D2258"/>
    <mergeCell ref="E2256:E2258"/>
    <mergeCell ref="Q2256:Q2258"/>
    <mergeCell ref="F2487:F2489"/>
    <mergeCell ref="I2487:I2489"/>
    <mergeCell ref="C2487:C2489"/>
    <mergeCell ref="D2487:D2489"/>
    <mergeCell ref="H2487:H2489"/>
    <mergeCell ref="G2487:G2489"/>
    <mergeCell ref="E2487:E2489"/>
    <mergeCell ref="Q2487:Q2489"/>
    <mergeCell ref="C2337:C2339"/>
    <mergeCell ref="D2337:D2339"/>
    <mergeCell ref="E2337:E2339"/>
    <mergeCell ref="F2337:F2339"/>
    <mergeCell ref="G2337:G2339"/>
    <mergeCell ref="H2337:H2339"/>
    <mergeCell ref="I2337:I2339"/>
    <mergeCell ref="Q2337:Q2339"/>
    <mergeCell ref="C2340:C2342"/>
    <mergeCell ref="D2340:D2342"/>
    <mergeCell ref="E2340:E2342"/>
    <mergeCell ref="F2340:F2342"/>
    <mergeCell ref="G2340:G2342"/>
    <mergeCell ref="H2340:H2342"/>
    <mergeCell ref="I2340:I2342"/>
    <mergeCell ref="Q2340:Q2342"/>
    <mergeCell ref="C2259:C2261"/>
    <mergeCell ref="I2259:I2261"/>
    <mergeCell ref="E2259:E2261"/>
    <mergeCell ref="F2259:F2261"/>
    <mergeCell ref="G2259:G2261"/>
    <mergeCell ref="D2259:D2261"/>
    <mergeCell ref="Q2259:Q2261"/>
    <mergeCell ref="C2388:C2390"/>
    <mergeCell ref="I2388:I2390"/>
    <mergeCell ref="H2388:H2390"/>
    <mergeCell ref="D2388:D2390"/>
    <mergeCell ref="F2388:F2390"/>
    <mergeCell ref="G2388:G2390"/>
    <mergeCell ref="E2388:E2390"/>
    <mergeCell ref="Q2388:Q2390"/>
    <mergeCell ref="F2490:F2492"/>
    <mergeCell ref="I2490:I2492"/>
    <mergeCell ref="C2490:C2492"/>
    <mergeCell ref="D2490:D2492"/>
    <mergeCell ref="H2490:H2492"/>
    <mergeCell ref="G2490:G2492"/>
    <mergeCell ref="E2490:E2492"/>
    <mergeCell ref="Q2490:Q2492"/>
    <mergeCell ref="C2343:C2345"/>
    <mergeCell ref="D2343:D2345"/>
    <mergeCell ref="F2343:F2345"/>
    <mergeCell ref="G2343:G2345"/>
    <mergeCell ref="H2343:H2345"/>
    <mergeCell ref="I2343:I2345"/>
    <mergeCell ref="E2343:E2345"/>
    <mergeCell ref="C2346:C2348"/>
    <mergeCell ref="D2346:D2348"/>
    <mergeCell ref="F2346:F2348"/>
    <mergeCell ref="H2346:H2348"/>
    <mergeCell ref="I2346:I2348"/>
    <mergeCell ref="E2346:E2348"/>
    <mergeCell ref="Q2343:Q2345"/>
    <mergeCell ref="Q2346:Q2348"/>
    <mergeCell ref="G2346:G2348"/>
    <mergeCell ref="C2334:C2336"/>
    <mergeCell ref="C2391:C2393"/>
    <mergeCell ref="I2391:I2393"/>
    <mergeCell ref="H2391:H2393"/>
    <mergeCell ref="D2391:D2393"/>
    <mergeCell ref="F2391:F2393"/>
    <mergeCell ref="G2391:G2393"/>
    <mergeCell ref="E2391:E2393"/>
    <mergeCell ref="Q2391:Q2393"/>
    <mergeCell ref="C2565:C2567"/>
    <mergeCell ref="D2565:D2567"/>
    <mergeCell ref="F2565:F2567"/>
    <mergeCell ref="I2565:I2567"/>
    <mergeCell ref="E2565:E2567"/>
    <mergeCell ref="G2565:G2567"/>
    <mergeCell ref="H2565:H2567"/>
    <mergeCell ref="C2568:C2570"/>
    <mergeCell ref="D2568:D2570"/>
    <mergeCell ref="F2568:F2570"/>
    <mergeCell ref="I2568:I2570"/>
    <mergeCell ref="E2568:E2570"/>
    <mergeCell ref="G2568:G2570"/>
    <mergeCell ref="H2568:H2570"/>
    <mergeCell ref="C2571:C2573"/>
    <mergeCell ref="D2571:D2573"/>
    <mergeCell ref="F2571:F2573"/>
    <mergeCell ref="I2571:I2573"/>
    <mergeCell ref="E2571:E2573"/>
    <mergeCell ref="G2571:G2573"/>
    <mergeCell ref="H2571:H2573"/>
    <mergeCell ref="C2574:C2576"/>
    <mergeCell ref="D2574:D2576"/>
    <mergeCell ref="F2574:F2576"/>
    <mergeCell ref="I2574:I2576"/>
    <mergeCell ref="E2574:E2576"/>
    <mergeCell ref="G2574:G2576"/>
    <mergeCell ref="H2574:H2576"/>
    <mergeCell ref="Q2565:Q2567"/>
    <mergeCell ref="Q2568:Q2570"/>
    <mergeCell ref="Q2571:Q2573"/>
    <mergeCell ref="Q2574:Q2576"/>
    <mergeCell ref="C2262:C2264"/>
    <mergeCell ref="I2262:I2264"/>
    <mergeCell ref="E2262:E2264"/>
    <mergeCell ref="H2262:H2264"/>
    <mergeCell ref="G2262:G2264"/>
    <mergeCell ref="D2262:D2264"/>
    <mergeCell ref="F2262:F2264"/>
    <mergeCell ref="Q2262:Q2264"/>
    <mergeCell ref="F2349:F2351"/>
    <mergeCell ref="H2349:H2351"/>
    <mergeCell ref="I2349:I2351"/>
    <mergeCell ref="E2349:E2351"/>
    <mergeCell ref="G2349:G2351"/>
    <mergeCell ref="Q2349:Q2351"/>
    <mergeCell ref="C2577:C2579"/>
    <mergeCell ref="D2577:D2579"/>
    <mergeCell ref="F2577:F2579"/>
    <mergeCell ref="I2577:I2579"/>
    <mergeCell ref="E2577:E2579"/>
    <mergeCell ref="G2577:G2579"/>
    <mergeCell ref="H2577:H2579"/>
    <mergeCell ref="Q2577:Q2579"/>
    <mergeCell ref="C2394:C2396"/>
    <mergeCell ref="I2394:I2396"/>
    <mergeCell ref="H2394:H2396"/>
    <mergeCell ref="D2394:D2396"/>
    <mergeCell ref="F2394:F2396"/>
    <mergeCell ref="G2394:G2396"/>
    <mergeCell ref="E2394:E2396"/>
    <mergeCell ref="Q2394:Q2396"/>
    <mergeCell ref="C2580:C2582"/>
    <mergeCell ref="D2580:D2582"/>
    <mergeCell ref="F2580:F2582"/>
    <mergeCell ref="I2580:I2582"/>
    <mergeCell ref="E2580:E2582"/>
    <mergeCell ref="G2580:G2582"/>
    <mergeCell ref="H2580:H2582"/>
    <mergeCell ref="C2583:C2585"/>
    <mergeCell ref="F2583:F2585"/>
    <mergeCell ref="I2583:I2585"/>
    <mergeCell ref="E2583:E2585"/>
    <mergeCell ref="G2583:G2585"/>
    <mergeCell ref="C2586:C2588"/>
    <mergeCell ref="F2586:F2588"/>
    <mergeCell ref="I2586:I2588"/>
    <mergeCell ref="E2586:E2588"/>
    <mergeCell ref="D2583:D2585"/>
    <mergeCell ref="D2586:D2588"/>
    <mergeCell ref="G2586:G2588"/>
    <mergeCell ref="H2583:H2585"/>
    <mergeCell ref="Q2580:Q2582"/>
    <mergeCell ref="Q2583:Q2585"/>
    <mergeCell ref="Q2586:Q2588"/>
    <mergeCell ref="C2589:C2591"/>
    <mergeCell ref="F2589:F2591"/>
    <mergeCell ref="I2589:I2591"/>
    <mergeCell ref="E2589:E2591"/>
    <mergeCell ref="D2589:D2591"/>
    <mergeCell ref="G2589:G2591"/>
    <mergeCell ref="C2592:C2594"/>
    <mergeCell ref="F2592:F2594"/>
    <mergeCell ref="I2592:I2594"/>
    <mergeCell ref="E2592:E2594"/>
    <mergeCell ref="D2592:D2594"/>
    <mergeCell ref="G2592:G2594"/>
    <mergeCell ref="H2586:H2588"/>
    <mergeCell ref="H2589:H2591"/>
    <mergeCell ref="H2592:H2594"/>
    <mergeCell ref="Q2589:Q2591"/>
    <mergeCell ref="Q2592:Q2594"/>
    <mergeCell ref="C2595:C2597"/>
    <mergeCell ref="F2595:F2597"/>
    <mergeCell ref="I2595:I2597"/>
    <mergeCell ref="E2595:E2597"/>
    <mergeCell ref="D2595:D2597"/>
    <mergeCell ref="G2595:G2597"/>
    <mergeCell ref="H2595:H2597"/>
    <mergeCell ref="Q2595:Q2597"/>
    <mergeCell ref="C2349:C2351"/>
    <mergeCell ref="D2349:D2351"/>
    <mergeCell ref="C2598:C2600"/>
    <mergeCell ref="F2598:F2600"/>
    <mergeCell ref="I2598:I2600"/>
    <mergeCell ref="E2598:E2600"/>
    <mergeCell ref="D2598:D2600"/>
    <mergeCell ref="G2598:G2600"/>
    <mergeCell ref="H2598:H2600"/>
    <mergeCell ref="Q2598:Q2600"/>
    <mergeCell ref="H2463:H2465"/>
    <mergeCell ref="C2397:C2399"/>
    <mergeCell ref="I2397:I2399"/>
    <mergeCell ref="F2397:F2399"/>
    <mergeCell ref="Q2397:Q2399"/>
    <mergeCell ref="D2397:D2399"/>
    <mergeCell ref="E2397:E2399"/>
    <mergeCell ref="G2397:G2399"/>
    <mergeCell ref="H2397:H2399"/>
    <mergeCell ref="I2352:I2354"/>
    <mergeCell ref="E2352:E2354"/>
    <mergeCell ref="C2352:C2354"/>
    <mergeCell ref="D2352:D2354"/>
    <mergeCell ref="F2352:F2354"/>
    <mergeCell ref="Q2352:Q2354"/>
    <mergeCell ref="H2355:H2357"/>
    <mergeCell ref="I2355:I2357"/>
    <mergeCell ref="G2355:G2357"/>
    <mergeCell ref="C2355:C2357"/>
    <mergeCell ref="D2355:D2357"/>
    <mergeCell ref="E2355:E2357"/>
    <mergeCell ref="F2355:F2357"/>
    <mergeCell ref="Q2355:Q2357"/>
    <mergeCell ref="H2358:H2360"/>
    <mergeCell ref="I2358:I2360"/>
    <mergeCell ref="G2358:G2360"/>
    <mergeCell ref="C2358:C2360"/>
    <mergeCell ref="D2358:D2360"/>
    <mergeCell ref="E2358:E2360"/>
    <mergeCell ref="F2358:F2360"/>
    <mergeCell ref="Q2358:Q2360"/>
    <mergeCell ref="H2361:H2363"/>
    <mergeCell ref="I2361:I2363"/>
    <mergeCell ref="G2361:G2363"/>
    <mergeCell ref="C2361:C2363"/>
    <mergeCell ref="D2361:D2363"/>
    <mergeCell ref="F2361:F2363"/>
    <mergeCell ref="E2361:E2363"/>
    <mergeCell ref="Q2361:Q2363"/>
    <mergeCell ref="F2493:F2495"/>
    <mergeCell ref="I2493:I2495"/>
    <mergeCell ref="C2493:C2495"/>
    <mergeCell ref="D2493:D2495"/>
    <mergeCell ref="H2493:H2495"/>
    <mergeCell ref="G2493:G2495"/>
    <mergeCell ref="E2493:E2495"/>
    <mergeCell ref="Q2493:Q2495"/>
    <mergeCell ref="I2400:I2402"/>
    <mergeCell ref="F2400:F2402"/>
    <mergeCell ref="D2400:D2402"/>
    <mergeCell ref="G2400:G2402"/>
    <mergeCell ref="H2400:H2402"/>
    <mergeCell ref="C2400:C2402"/>
    <mergeCell ref="E2400:E2402"/>
    <mergeCell ref="I2406:I2408"/>
    <mergeCell ref="D2406:D2408"/>
    <mergeCell ref="G2406:G2408"/>
    <mergeCell ref="H2406:H2408"/>
    <mergeCell ref="C2406:C2408"/>
    <mergeCell ref="E2406:E2408"/>
    <mergeCell ref="Q2400:Q2402"/>
    <mergeCell ref="Q2406:Q2408"/>
    <mergeCell ref="F2406:F2408"/>
    <mergeCell ref="G2205:G2207"/>
    <mergeCell ref="H2259:H2261"/>
    <mergeCell ref="C2196:C2198"/>
    <mergeCell ref="H2196:H2198"/>
    <mergeCell ref="H2457:H2459"/>
    <mergeCell ref="H2364:H2366"/>
    <mergeCell ref="I2364:I2366"/>
    <mergeCell ref="G2364:G2366"/>
    <mergeCell ref="C2364:C2366"/>
    <mergeCell ref="D2364:D2366"/>
    <mergeCell ref="E2364:E2366"/>
    <mergeCell ref="F2364:F2366"/>
    <mergeCell ref="Q2364:Q2366"/>
    <mergeCell ref="C2265:C2267"/>
    <mergeCell ref="I2265:I2267"/>
    <mergeCell ref="H2265:H2267"/>
    <mergeCell ref="G2265:G2267"/>
    <mergeCell ref="D2265:D2267"/>
    <mergeCell ref="F2265:F2267"/>
    <mergeCell ref="C2268:C2270"/>
    <mergeCell ref="I2268:I2270"/>
    <mergeCell ref="H2268:H2270"/>
    <mergeCell ref="G2268:G2270"/>
    <mergeCell ref="E2268:E2270"/>
    <mergeCell ref="F2268:F2270"/>
    <mergeCell ref="C2271:C2273"/>
    <mergeCell ref="I2271:I2273"/>
    <mergeCell ref="H2271:H2273"/>
    <mergeCell ref="G2271:G2273"/>
    <mergeCell ref="E2271:E2273"/>
    <mergeCell ref="F2271:F2273"/>
    <mergeCell ref="E2265:E2267"/>
    <mergeCell ref="Q2265:Q2267"/>
    <mergeCell ref="Q2268:Q2270"/>
    <mergeCell ref="Q2271:Q2273"/>
    <mergeCell ref="D2268:D2270"/>
    <mergeCell ref="D2271:D2273"/>
    <mergeCell ref="C2274:C2276"/>
    <mergeCell ref="I2274:I2276"/>
    <mergeCell ref="H2274:H2276"/>
    <mergeCell ref="G2274:G2276"/>
    <mergeCell ref="E2274:E2276"/>
    <mergeCell ref="F2274:F2276"/>
    <mergeCell ref="C2277:C2279"/>
    <mergeCell ref="I2277:I2279"/>
    <mergeCell ref="H2277:H2279"/>
    <mergeCell ref="G2277:G2279"/>
    <mergeCell ref="E2277:E2279"/>
    <mergeCell ref="F2277:F2279"/>
    <mergeCell ref="C2280:C2282"/>
    <mergeCell ref="I2280:I2282"/>
    <mergeCell ref="H2280:H2282"/>
    <mergeCell ref="G2280:G2282"/>
    <mergeCell ref="E2280:E2282"/>
    <mergeCell ref="F2280:F2282"/>
    <mergeCell ref="D2274:D2276"/>
    <mergeCell ref="D2277:D2279"/>
    <mergeCell ref="D2280:D2282"/>
    <mergeCell ref="Q2274:Q2276"/>
    <mergeCell ref="Q2277:Q2279"/>
    <mergeCell ref="Q2280:Q2282"/>
    <mergeCell ref="C2601:C2603"/>
    <mergeCell ref="F2601:F2603"/>
    <mergeCell ref="I2601:I2603"/>
    <mergeCell ref="E2601:E2603"/>
    <mergeCell ref="D2601:D2603"/>
    <mergeCell ref="G2601:G2603"/>
    <mergeCell ref="H2601:H2603"/>
    <mergeCell ref="Q2601:Q2603"/>
    <mergeCell ref="C2409:C2411"/>
    <mergeCell ref="D2409:D2411"/>
    <mergeCell ref="F2409:F2411"/>
    <mergeCell ref="G2409:G2411"/>
    <mergeCell ref="H2409:H2411"/>
    <mergeCell ref="I2409:I2411"/>
    <mergeCell ref="E2409:E2411"/>
    <mergeCell ref="Q2409:Q2411"/>
    <mergeCell ref="F2496:F2498"/>
    <mergeCell ref="I2496:I2498"/>
    <mergeCell ref="C2496:C2498"/>
    <mergeCell ref="D2496:D2498"/>
    <mergeCell ref="H2496:H2498"/>
    <mergeCell ref="G2496:G2498"/>
    <mergeCell ref="E2496:E2498"/>
    <mergeCell ref="Q2496:Q2498"/>
    <mergeCell ref="F2499:F2501"/>
    <mergeCell ref="I2499:I2501"/>
    <mergeCell ref="C2499:C2501"/>
    <mergeCell ref="D2499:D2501"/>
    <mergeCell ref="H2499:H2501"/>
    <mergeCell ref="G2499:G2501"/>
    <mergeCell ref="E2499:E2501"/>
    <mergeCell ref="Q2499:Q2501"/>
    <mergeCell ref="C2283:C2285"/>
    <mergeCell ref="I2283:I2285"/>
    <mergeCell ref="H2283:H2285"/>
    <mergeCell ref="G2283:G2285"/>
    <mergeCell ref="F2283:F2285"/>
    <mergeCell ref="D2283:D2285"/>
    <mergeCell ref="E2283:E2285"/>
    <mergeCell ref="Q2283:Q2285"/>
    <mergeCell ref="I2412:I2414"/>
    <mergeCell ref="D2412:D2414"/>
    <mergeCell ref="G2412:G2414"/>
    <mergeCell ref="H2412:H2414"/>
    <mergeCell ref="C2412:C2414"/>
    <mergeCell ref="F2412:F2414"/>
    <mergeCell ref="E2412:E2414"/>
    <mergeCell ref="Q2412:Q2414"/>
    <mergeCell ref="F2502:F2504"/>
    <mergeCell ref="I2502:I2504"/>
    <mergeCell ref="C2502:C2504"/>
    <mergeCell ref="D2502:D2504"/>
    <mergeCell ref="H2502:H2504"/>
    <mergeCell ref="G2502:G2504"/>
    <mergeCell ref="E2502:E2504"/>
    <mergeCell ref="Q2502:Q2504"/>
    <mergeCell ref="C2604:C2606"/>
    <mergeCell ref="I2604:I2606"/>
    <mergeCell ref="E2604:E2606"/>
    <mergeCell ref="D2604:D2606"/>
    <mergeCell ref="G2604:G2606"/>
    <mergeCell ref="H2604:H2606"/>
    <mergeCell ref="C2607:C2609"/>
    <mergeCell ref="I2607:I2609"/>
    <mergeCell ref="D2607:D2609"/>
    <mergeCell ref="F2604:F2606"/>
    <mergeCell ref="F2607:F2609"/>
    <mergeCell ref="Q2604:Q2606"/>
    <mergeCell ref="Q2607:Q2609"/>
    <mergeCell ref="E2607:E2609"/>
    <mergeCell ref="G2607:G2609"/>
    <mergeCell ref="H2607:H2609"/>
    <mergeCell ref="C2610:C2612"/>
    <mergeCell ref="F2610:F2612"/>
    <mergeCell ref="I2610:I2612"/>
    <mergeCell ref="E2610:E2612"/>
    <mergeCell ref="D2610:D2612"/>
    <mergeCell ref="G2610:G2612"/>
    <mergeCell ref="H2610:H2612"/>
    <mergeCell ref="Q2610:Q2612"/>
    <mergeCell ref="C2286:C2288"/>
    <mergeCell ref="I2286:I2288"/>
    <mergeCell ref="H2286:H2288"/>
    <mergeCell ref="G2286:G2288"/>
    <mergeCell ref="E2286:E2288"/>
    <mergeCell ref="D2286:D2288"/>
    <mergeCell ref="C2289:C2291"/>
    <mergeCell ref="I2289:I2291"/>
    <mergeCell ref="H2289:H2291"/>
    <mergeCell ref="G2289:G2291"/>
    <mergeCell ref="E2289:E2291"/>
    <mergeCell ref="D2289:D2291"/>
    <mergeCell ref="F2286:F2288"/>
    <mergeCell ref="F2289:F2291"/>
    <mergeCell ref="Q2286:Q2288"/>
    <mergeCell ref="Q2289:Q2291"/>
    <mergeCell ref="C2613:C2615"/>
    <mergeCell ref="F2613:F2615"/>
    <mergeCell ref="I2613:I2615"/>
    <mergeCell ref="D2613:D2615"/>
    <mergeCell ref="G2613:G2615"/>
    <mergeCell ref="H2613:H2615"/>
    <mergeCell ref="Q2613:Q2615"/>
    <mergeCell ref="E2613:E2615"/>
    <mergeCell ref="F2505:F2507"/>
    <mergeCell ref="I2505:I2507"/>
    <mergeCell ref="C2505:C2507"/>
    <mergeCell ref="D2505:D2507"/>
    <mergeCell ref="H2505:H2507"/>
    <mergeCell ref="G2505:G2507"/>
    <mergeCell ref="E2505:E2507"/>
    <mergeCell ref="Q2505:Q2507"/>
    <mergeCell ref="I2415:I2417"/>
    <mergeCell ref="D2415:D2417"/>
    <mergeCell ref="G2415:G2417"/>
    <mergeCell ref="H2415:H2417"/>
    <mergeCell ref="C2415:C2417"/>
    <mergeCell ref="F2415:F2417"/>
    <mergeCell ref="E2415:E2417"/>
    <mergeCell ref="Q2415:Q2417"/>
    <mergeCell ref="I2418:I2420"/>
    <mergeCell ref="D2418:D2420"/>
    <mergeCell ref="G2418:G2420"/>
    <mergeCell ref="H2418:H2420"/>
    <mergeCell ref="C2418:C2420"/>
    <mergeCell ref="F2418:F2420"/>
    <mergeCell ref="E2418:E2420"/>
    <mergeCell ref="Q2418:Q2420"/>
    <mergeCell ref="C2292:C2294"/>
    <mergeCell ref="I2292:I2294"/>
    <mergeCell ref="H2292:H2294"/>
    <mergeCell ref="G2292:G2294"/>
    <mergeCell ref="E2292:E2294"/>
    <mergeCell ref="D2292:D2294"/>
    <mergeCell ref="F2292:F2294"/>
    <mergeCell ref="Q2292:Q2294"/>
    <mergeCell ref="C2295:C2297"/>
    <mergeCell ref="I2295:I2297"/>
    <mergeCell ref="H2295:H2297"/>
    <mergeCell ref="G2295:G2297"/>
    <mergeCell ref="E2295:E2297"/>
    <mergeCell ref="D2295:D2297"/>
    <mergeCell ref="F2295:F2297"/>
    <mergeCell ref="Q2295:Q2297"/>
    <mergeCell ref="C2403:C2405"/>
    <mergeCell ref="I2403:I2405"/>
    <mergeCell ref="D2403:D2405"/>
    <mergeCell ref="F2403:F2405"/>
    <mergeCell ref="G2403:G2405"/>
    <mergeCell ref="E2403:E2405"/>
    <mergeCell ref="Q2403:Q2405"/>
    <mergeCell ref="H2367:H2369"/>
    <mergeCell ref="I2367:I2369"/>
    <mergeCell ref="G2367:G2369"/>
    <mergeCell ref="C2367:C2369"/>
    <mergeCell ref="D2367:D2369"/>
    <mergeCell ref="E2367:E2369"/>
    <mergeCell ref="F2367:F2369"/>
    <mergeCell ref="Q2367:Q2369"/>
    <mergeCell ref="H2403:H2405"/>
    <mergeCell ref="B2301:B2372"/>
    <mergeCell ref="H2370:H2372"/>
    <mergeCell ref="I2370:I2372"/>
    <mergeCell ref="G2370:G2372"/>
    <mergeCell ref="C2370:C2372"/>
    <mergeCell ref="E2370:E2372"/>
    <mergeCell ref="F2370:F2372"/>
    <mergeCell ref="D2370:D2372"/>
    <mergeCell ref="Q2370:Q2372"/>
    <mergeCell ref="D2508:D2510"/>
    <mergeCell ref="F2508:F2510"/>
    <mergeCell ref="H2508:H2510"/>
    <mergeCell ref="I2508:I2510"/>
    <mergeCell ref="C2508:C2510"/>
    <mergeCell ref="G2508:G2510"/>
    <mergeCell ref="E2508:E2510"/>
    <mergeCell ref="D2511:D2513"/>
    <mergeCell ref="F2511:F2513"/>
    <mergeCell ref="C2511:C2513"/>
    <mergeCell ref="D2514:D2516"/>
    <mergeCell ref="F2514:F2516"/>
    <mergeCell ref="C2514:C2516"/>
    <mergeCell ref="E2514:E2516"/>
    <mergeCell ref="D2517:D2519"/>
    <mergeCell ref="F2517:F2519"/>
    <mergeCell ref="H2517:H2519"/>
    <mergeCell ref="I2517:I2519"/>
    <mergeCell ref="C2517:C2519"/>
    <mergeCell ref="E2517:E2519"/>
    <mergeCell ref="H2511:H2513"/>
    <mergeCell ref="I2511:I2513"/>
    <mergeCell ref="G2511:G2513"/>
    <mergeCell ref="I2514:I2516"/>
    <mergeCell ref="G2514:G2516"/>
    <mergeCell ref="H2514:H2516"/>
    <mergeCell ref="D2520:D2522"/>
    <mergeCell ref="F2520:F2522"/>
    <mergeCell ref="H2520:H2522"/>
    <mergeCell ref="I2520:I2522"/>
    <mergeCell ref="C2520:C2522"/>
    <mergeCell ref="G2520:G2522"/>
    <mergeCell ref="E2520:E2522"/>
    <mergeCell ref="D2523:D2525"/>
    <mergeCell ref="F2523:F2525"/>
    <mergeCell ref="H2523:H2525"/>
    <mergeCell ref="I2523:I2525"/>
    <mergeCell ref="C2523:C2525"/>
    <mergeCell ref="G2523:G2525"/>
    <mergeCell ref="E2523:E2525"/>
    <mergeCell ref="E2511:E2513"/>
    <mergeCell ref="G2517:G2519"/>
    <mergeCell ref="Q2508:Q2510"/>
    <mergeCell ref="Q2511:Q2513"/>
    <mergeCell ref="Q2514:Q2516"/>
    <mergeCell ref="Q2517:Q2519"/>
    <mergeCell ref="Q2520:Q2522"/>
    <mergeCell ref="Q2523:Q2525"/>
    <mergeCell ref="I2424:I2426"/>
    <mergeCell ref="D2424:D2426"/>
    <mergeCell ref="G2424:G2426"/>
    <mergeCell ref="H2424:H2426"/>
    <mergeCell ref="C2424:C2426"/>
    <mergeCell ref="F2424:F2426"/>
    <mergeCell ref="E2424:E2426"/>
    <mergeCell ref="Q2424:Q2426"/>
    <mergeCell ref="I2430:I2432"/>
    <mergeCell ref="C2430:C2432"/>
    <mergeCell ref="F2430:F2432"/>
    <mergeCell ref="E2430:E2432"/>
    <mergeCell ref="Q2430:Q2432"/>
    <mergeCell ref="D2430:D2432"/>
    <mergeCell ref="G2430:G2432"/>
    <mergeCell ref="H2430:H2432"/>
    <mergeCell ref="I2427:I2429"/>
    <mergeCell ref="D2427:D2429"/>
    <mergeCell ref="G2427:G2429"/>
    <mergeCell ref="H2427:H2429"/>
    <mergeCell ref="C2427:C2429"/>
    <mergeCell ref="F2427:F2429"/>
    <mergeCell ref="E2427:E2429"/>
    <mergeCell ref="Q2427:Q2429"/>
    <mergeCell ref="B2445:B2531"/>
    <mergeCell ref="D2526:D2528"/>
    <mergeCell ref="F2526:F2528"/>
    <mergeCell ref="H2526:H2528"/>
    <mergeCell ref="I2526:I2528"/>
    <mergeCell ref="C2526:C2528"/>
    <mergeCell ref="G2526:G2528"/>
    <mergeCell ref="F2529:F2531"/>
    <mergeCell ref="H2529:H2531"/>
    <mergeCell ref="I2529:I2531"/>
    <mergeCell ref="C2529:C2531"/>
    <mergeCell ref="G2529:G2531"/>
    <mergeCell ref="E2526:E2528"/>
    <mergeCell ref="Q2526:Q2528"/>
    <mergeCell ref="Q2529:Q2531"/>
    <mergeCell ref="D2529:D2531"/>
    <mergeCell ref="E2529:E2531"/>
    <mergeCell ref="C2616:C2618"/>
    <mergeCell ref="I2616:I2618"/>
    <mergeCell ref="D2616:D2618"/>
    <mergeCell ref="G2616:G2618"/>
    <mergeCell ref="H2616:H2618"/>
    <mergeCell ref="E2616:E2618"/>
    <mergeCell ref="F2616:F2618"/>
    <mergeCell ref="Q2616:Q2618"/>
    <mergeCell ref="D2433:D2435"/>
    <mergeCell ref="F2433:F2435"/>
    <mergeCell ref="H2433:H2435"/>
    <mergeCell ref="I2433:I2435"/>
    <mergeCell ref="G2433:G2435"/>
    <mergeCell ref="C2433:C2435"/>
    <mergeCell ref="E2433:E2435"/>
    <mergeCell ref="F2436:F2438"/>
    <mergeCell ref="H2436:H2438"/>
    <mergeCell ref="I2436:I2438"/>
    <mergeCell ref="G2436:G2438"/>
    <mergeCell ref="C2436:C2438"/>
    <mergeCell ref="E2436:E2438"/>
    <mergeCell ref="Q2433:Q2435"/>
    <mergeCell ref="Q2436:Q2438"/>
    <mergeCell ref="D2436:D2438"/>
    <mergeCell ref="C2619:C2621"/>
    <mergeCell ref="D2619:D2621"/>
    <mergeCell ref="F2619:F2621"/>
    <mergeCell ref="I2619:I2621"/>
    <mergeCell ref="E2619:E2621"/>
    <mergeCell ref="G2619:G2621"/>
    <mergeCell ref="H2619:H2621"/>
    <mergeCell ref="F2439:F2441"/>
    <mergeCell ref="H2439:H2441"/>
    <mergeCell ref="I2439:I2441"/>
    <mergeCell ref="G2439:G2441"/>
    <mergeCell ref="C2439:C2441"/>
    <mergeCell ref="E2439:E2441"/>
    <mergeCell ref="D2439:D2441"/>
    <mergeCell ref="Q2439:Q2441"/>
    <mergeCell ref="A2196:A2621"/>
    <mergeCell ref="B2532:B2621"/>
    <mergeCell ref="H2310:H2312"/>
    <mergeCell ref="Q2619:Q2621"/>
    <mergeCell ref="I2421:I2423"/>
    <mergeCell ref="H2421:H2423"/>
    <mergeCell ref="C2421:C2423"/>
    <mergeCell ref="F2421:F2423"/>
    <mergeCell ref="E2421:E2423"/>
    <mergeCell ref="Q2421:Q2423"/>
    <mergeCell ref="D2421:D2423"/>
    <mergeCell ref="G2421:G2423"/>
    <mergeCell ref="B2810:B2878"/>
    <mergeCell ref="F2442:F2444"/>
    <mergeCell ref="H2442:H2444"/>
    <mergeCell ref="I2442:I2444"/>
    <mergeCell ref="G2442:G2444"/>
    <mergeCell ref="C2442:C2444"/>
    <mergeCell ref="E2442:E2444"/>
    <mergeCell ref="D2442:D2444"/>
    <mergeCell ref="Q2442:Q2444"/>
    <mergeCell ref="B2373:B2444"/>
    <mergeCell ref="H2352:H2354"/>
    <mergeCell ref="G2352:G2354"/>
    <mergeCell ref="C1939:C1941"/>
    <mergeCell ref="D1939:D1941"/>
    <mergeCell ref="E1939:E1941"/>
    <mergeCell ref="F1939:F1941"/>
    <mergeCell ref="G1939:G1941"/>
    <mergeCell ref="H1939:H1941"/>
    <mergeCell ref="I1939:I1941"/>
    <mergeCell ref="Q1939:Q1941"/>
    <mergeCell ref="Q1867:Q1869"/>
    <mergeCell ref="Q1759:Q1761"/>
    <mergeCell ref="D2101:D2103"/>
    <mergeCell ref="E2101:E2103"/>
    <mergeCell ref="F2101:F2103"/>
    <mergeCell ref="G2101:G2103"/>
    <mergeCell ref="H2101:H2103"/>
    <mergeCell ref="I2101:I2103"/>
    <mergeCell ref="Q2101:Q2103"/>
    <mergeCell ref="Q1762:Q1764"/>
    <mergeCell ref="Q1765:Q1767"/>
    <mergeCell ref="Q1768:Q1770"/>
    <mergeCell ref="D1870:D1872"/>
    <mergeCell ref="E1870:E1872"/>
    <mergeCell ref="F1870:F1872"/>
    <mergeCell ref="G1870:G1872"/>
    <mergeCell ref="H1870:H1872"/>
    <mergeCell ref="I1870:I1872"/>
    <mergeCell ref="Q1870:Q1872"/>
    <mergeCell ref="D1873:D1875"/>
    <mergeCell ref="E1873:E1875"/>
    <mergeCell ref="F1873:F1875"/>
    <mergeCell ref="G1873:G1875"/>
    <mergeCell ref="H1873:H1875"/>
    <mergeCell ref="I1873:I1875"/>
    <mergeCell ref="Q1873:Q1875"/>
    <mergeCell ref="C1870:C1872"/>
    <mergeCell ref="C1873:C1875"/>
    <mergeCell ref="D1867:D1869"/>
    <mergeCell ref="E1867:E1869"/>
    <mergeCell ref="F1867:F1869"/>
    <mergeCell ref="G1867:G1869"/>
    <mergeCell ref="H1867:H1869"/>
    <mergeCell ref="I1867:I1869"/>
    <mergeCell ref="C1867:C1869"/>
    <mergeCell ref="D1759:D1761"/>
    <mergeCell ref="E1759:E1761"/>
    <mergeCell ref="F1759:F1761"/>
    <mergeCell ref="G1759:G1761"/>
    <mergeCell ref="I1759:I1761"/>
    <mergeCell ref="C1762:C1764"/>
    <mergeCell ref="D1762:D1764"/>
    <mergeCell ref="E1762:E1764"/>
    <mergeCell ref="G1762:G1764"/>
    <mergeCell ref="I1762:I1764"/>
    <mergeCell ref="F1762:F1764"/>
    <mergeCell ref="H1762:H1764"/>
    <mergeCell ref="C1765:C1767"/>
    <mergeCell ref="D1765:D1767"/>
    <mergeCell ref="E1765:E1767"/>
    <mergeCell ref="I1765:I1767"/>
    <mergeCell ref="F1765:F1767"/>
    <mergeCell ref="H1765:H1767"/>
    <mergeCell ref="C1768:C1770"/>
    <mergeCell ref="D1768:D1770"/>
    <mergeCell ref="E1768:E1770"/>
    <mergeCell ref="I1768:I1770"/>
    <mergeCell ref="F1768:F1770"/>
    <mergeCell ref="G1765:G1767"/>
    <mergeCell ref="H1768:H1770"/>
    <mergeCell ref="C1771:C1773"/>
    <mergeCell ref="D1771:D1773"/>
    <mergeCell ref="E1771:E1773"/>
    <mergeCell ref="F1771:F1773"/>
    <mergeCell ref="G1771:G1773"/>
    <mergeCell ref="H1771:H1773"/>
    <mergeCell ref="I1771:I1773"/>
    <mergeCell ref="C1774:C1776"/>
    <mergeCell ref="D1774:D1776"/>
    <mergeCell ref="E1774:E1776"/>
    <mergeCell ref="F1774:F1776"/>
    <mergeCell ref="G1774:G1776"/>
    <mergeCell ref="H1774:H1776"/>
    <mergeCell ref="I1774:I1776"/>
    <mergeCell ref="C1777:C1779"/>
    <mergeCell ref="E1777:E1779"/>
    <mergeCell ref="I1777:I1779"/>
    <mergeCell ref="F1777:F1779"/>
    <mergeCell ref="G1777:G1779"/>
    <mergeCell ref="H1777:H1779"/>
    <mergeCell ref="D1777:D1779"/>
    <mergeCell ref="C1780:C1782"/>
    <mergeCell ref="E1780:E1782"/>
    <mergeCell ref="F1780:F1782"/>
    <mergeCell ref="I1780:I1782"/>
    <mergeCell ref="D1780:D1782"/>
    <mergeCell ref="C2104:C2106"/>
    <mergeCell ref="D2104:D2106"/>
    <mergeCell ref="F2104:F2106"/>
    <mergeCell ref="I2104:I2106"/>
    <mergeCell ref="G2104:G2106"/>
    <mergeCell ref="H2104:H2106"/>
    <mergeCell ref="E2104:E2106"/>
    <mergeCell ref="Q2104:Q2106"/>
    <mergeCell ref="I1783:I1785"/>
    <mergeCell ref="C1783:C1785"/>
    <mergeCell ref="D1783:D1785"/>
    <mergeCell ref="E1783:E1785"/>
    <mergeCell ref="F1783:F1785"/>
    <mergeCell ref="I1786:I1788"/>
    <mergeCell ref="C1786:C1788"/>
    <mergeCell ref="D1786:D1788"/>
    <mergeCell ref="E1786:E1788"/>
    <mergeCell ref="F1786:F1788"/>
    <mergeCell ref="G1780:G1782"/>
    <mergeCell ref="H1780:H1782"/>
    <mergeCell ref="H1783:H1785"/>
    <mergeCell ref="H1786:H1788"/>
    <mergeCell ref="G1783:G1785"/>
    <mergeCell ref="C1789:C1791"/>
    <mergeCell ref="D1789:D1791"/>
    <mergeCell ref="E1789:E1791"/>
    <mergeCell ref="F1789:F1791"/>
    <mergeCell ref="G1789:G1791"/>
    <mergeCell ref="H1789:H1791"/>
    <mergeCell ref="I1789:I1791"/>
    <mergeCell ref="C1792:C1794"/>
    <mergeCell ref="E1792:E1794"/>
    <mergeCell ref="F1792:F1794"/>
    <mergeCell ref="H1792:H1794"/>
    <mergeCell ref="I1792:I1794"/>
    <mergeCell ref="D1792:D1794"/>
    <mergeCell ref="G1792:G1794"/>
    <mergeCell ref="C1795:C1797"/>
    <mergeCell ref="E1795:E1797"/>
    <mergeCell ref="F1795:F1797"/>
    <mergeCell ref="H1795:H1797"/>
    <mergeCell ref="I1795:I1797"/>
    <mergeCell ref="D1795:D1797"/>
    <mergeCell ref="D2014:D2016"/>
    <mergeCell ref="F2014:F2016"/>
    <mergeCell ref="H2014:H2016"/>
    <mergeCell ref="I2014:I2016"/>
    <mergeCell ref="G2014:G2016"/>
    <mergeCell ref="C2014:C2016"/>
    <mergeCell ref="E2014:E2016"/>
    <mergeCell ref="Q2014:Q2016"/>
    <mergeCell ref="D2017:D2019"/>
    <mergeCell ref="F2017:F2019"/>
    <mergeCell ref="H2017:H2019"/>
    <mergeCell ref="I2017:I2019"/>
    <mergeCell ref="G2017:G2019"/>
    <mergeCell ref="C2017:C2019"/>
    <mergeCell ref="E2017:E2019"/>
    <mergeCell ref="Q2017:Q2019"/>
    <mergeCell ref="D1945:D1947"/>
    <mergeCell ref="G1945:G1947"/>
    <mergeCell ref="H1945:H1947"/>
    <mergeCell ref="I1945:I1947"/>
    <mergeCell ref="C1945:C1947"/>
    <mergeCell ref="Q1945:Q1947"/>
    <mergeCell ref="F1945:F1947"/>
    <mergeCell ref="C2107:C2109"/>
    <mergeCell ref="D2107:D2109"/>
    <mergeCell ref="E2107:E2109"/>
    <mergeCell ref="F2107:F2109"/>
    <mergeCell ref="I2107:I2109"/>
    <mergeCell ref="G2107:G2109"/>
    <mergeCell ref="H2107:H2109"/>
    <mergeCell ref="C2110:C2112"/>
    <mergeCell ref="D2110:D2112"/>
    <mergeCell ref="E2110:E2112"/>
    <mergeCell ref="F2110:F2112"/>
    <mergeCell ref="I2110:I2112"/>
    <mergeCell ref="G2110:G2112"/>
    <mergeCell ref="H2110:H2112"/>
    <mergeCell ref="Q2107:Q2109"/>
    <mergeCell ref="Q2110:Q2112"/>
    <mergeCell ref="C1798:C1800"/>
    <mergeCell ref="E1798:E1800"/>
    <mergeCell ref="F1798:F1800"/>
    <mergeCell ref="H1798:H1800"/>
    <mergeCell ref="I1798:I1800"/>
    <mergeCell ref="D1798:D1800"/>
    <mergeCell ref="G1798:G1800"/>
    <mergeCell ref="C1801:C1803"/>
    <mergeCell ref="D1801:D1803"/>
    <mergeCell ref="E1801:E1803"/>
    <mergeCell ref="F1801:F1803"/>
    <mergeCell ref="G1801:G1803"/>
    <mergeCell ref="I1801:I1803"/>
    <mergeCell ref="H1801:H1803"/>
    <mergeCell ref="D2020:D2022"/>
    <mergeCell ref="F2020:F2022"/>
    <mergeCell ref="H2020:H2022"/>
    <mergeCell ref="I2020:I2022"/>
    <mergeCell ref="G2020:G2022"/>
    <mergeCell ref="E2020:E2022"/>
    <mergeCell ref="Q2020:Q2022"/>
    <mergeCell ref="D2113:D2115"/>
    <mergeCell ref="E2113:E2115"/>
    <mergeCell ref="F2113:F2115"/>
    <mergeCell ref="G2113:G2115"/>
    <mergeCell ref="H2113:H2115"/>
    <mergeCell ref="I2113:I2115"/>
    <mergeCell ref="Q2113:Q2115"/>
    <mergeCell ref="D1948:D1950"/>
    <mergeCell ref="E1948:E1950"/>
    <mergeCell ref="F1948:F1950"/>
    <mergeCell ref="G1948:G1950"/>
    <mergeCell ref="H1948:H1950"/>
    <mergeCell ref="I1948:I1950"/>
    <mergeCell ref="C1948:C1950"/>
    <mergeCell ref="Q1948:Q1950"/>
    <mergeCell ref="C1804:C1806"/>
    <mergeCell ref="D1804:D1806"/>
    <mergeCell ref="E1804:E1806"/>
    <mergeCell ref="F1804:F1806"/>
    <mergeCell ref="G1804:G1806"/>
    <mergeCell ref="I1804:I1806"/>
    <mergeCell ref="H1804:H1806"/>
    <mergeCell ref="E1945:E1947"/>
    <mergeCell ref="D1876:D1878"/>
    <mergeCell ref="E1876:E1878"/>
    <mergeCell ref="F1876:F1878"/>
    <mergeCell ref="G1876:G1878"/>
    <mergeCell ref="I1876:I1878"/>
    <mergeCell ref="C1876:C1878"/>
    <mergeCell ref="Q1876:Q1878"/>
    <mergeCell ref="C2113:C2115"/>
    <mergeCell ref="D1879:D1881"/>
    <mergeCell ref="E1879:E1881"/>
    <mergeCell ref="F1879:F1881"/>
    <mergeCell ref="G1879:G1881"/>
    <mergeCell ref="H1879:H1881"/>
    <mergeCell ref="I1879:I1881"/>
    <mergeCell ref="C1879:C1881"/>
    <mergeCell ref="Q1879:Q1881"/>
    <mergeCell ref="C1807:C1809"/>
    <mergeCell ref="D1807:D1809"/>
    <mergeCell ref="E1807:E1809"/>
    <mergeCell ref="F1807:F1809"/>
    <mergeCell ref="I1807:I1809"/>
    <mergeCell ref="G1807:G1809"/>
    <mergeCell ref="H1807:H1809"/>
    <mergeCell ref="D1882:D1884"/>
    <mergeCell ref="E1882:E1884"/>
    <mergeCell ref="F1882:F1884"/>
    <mergeCell ref="G1882:G1884"/>
    <mergeCell ref="H1882:H1884"/>
    <mergeCell ref="I1882:I1884"/>
    <mergeCell ref="C1882:C1884"/>
    <mergeCell ref="E1885:E1887"/>
    <mergeCell ref="F1885:F1887"/>
    <mergeCell ref="G1885:G1887"/>
    <mergeCell ref="H1885:H1887"/>
    <mergeCell ref="I1885:I1887"/>
    <mergeCell ref="C1885:C1887"/>
    <mergeCell ref="Q1882:Q1884"/>
    <mergeCell ref="D1885:D1887"/>
    <mergeCell ref="Q1885:Q1887"/>
    <mergeCell ref="C1810:C1812"/>
    <mergeCell ref="E1810:E1812"/>
    <mergeCell ref="F1810:F1812"/>
    <mergeCell ref="H1810:H1812"/>
    <mergeCell ref="I1810:I1812"/>
    <mergeCell ref="D1810:D1812"/>
    <mergeCell ref="G1810:G1812"/>
    <mergeCell ref="C2101:C2103"/>
    <mergeCell ref="C2023:C2025"/>
    <mergeCell ref="H2023:H2025"/>
    <mergeCell ref="I2023:I2025"/>
    <mergeCell ref="G2023:G2025"/>
    <mergeCell ref="E2023:E2025"/>
    <mergeCell ref="D2023:D2025"/>
    <mergeCell ref="F2023:F2025"/>
    <mergeCell ref="Q2023:Q2025"/>
    <mergeCell ref="C2020:C2022"/>
    <mergeCell ref="C2026:C2028"/>
    <mergeCell ref="I2026:I2028"/>
    <mergeCell ref="G2026:G2028"/>
    <mergeCell ref="E2026:E2028"/>
    <mergeCell ref="D2026:D2028"/>
    <mergeCell ref="F2026:F2028"/>
    <mergeCell ref="Q2026:Q2028"/>
    <mergeCell ref="C1813:C1815"/>
    <mergeCell ref="D1813:D1815"/>
    <mergeCell ref="E1813:E1815"/>
    <mergeCell ref="F1813:F1815"/>
    <mergeCell ref="G1813:G1815"/>
    <mergeCell ref="H1813:H1815"/>
    <mergeCell ref="I1813:I1815"/>
    <mergeCell ref="E1888:E1890"/>
    <mergeCell ref="F1888:F1890"/>
    <mergeCell ref="G1888:G1890"/>
    <mergeCell ref="I1888:I1890"/>
    <mergeCell ref="C1888:C1890"/>
    <mergeCell ref="D1888:D1890"/>
    <mergeCell ref="H1888:H1890"/>
    <mergeCell ref="Q1888:Q1890"/>
    <mergeCell ref="C2116:C2118"/>
    <mergeCell ref="D2116:D2118"/>
    <mergeCell ref="E2116:E2118"/>
    <mergeCell ref="F2116:F2118"/>
    <mergeCell ref="G2116:G2118"/>
    <mergeCell ref="H2116:H2118"/>
    <mergeCell ref="I2116:I2118"/>
    <mergeCell ref="C2119:C2121"/>
    <mergeCell ref="D2119:D2121"/>
    <mergeCell ref="E2119:E2121"/>
    <mergeCell ref="F2119:F2121"/>
    <mergeCell ref="G2119:G2121"/>
    <mergeCell ref="I2119:I2121"/>
    <mergeCell ref="Q2116:Q2118"/>
    <mergeCell ref="Q2119:Q2121"/>
    <mergeCell ref="C1942:C1944"/>
    <mergeCell ref="D1942:D1944"/>
    <mergeCell ref="E1942:E1944"/>
    <mergeCell ref="F1942:F1944"/>
    <mergeCell ref="G1942:G1944"/>
    <mergeCell ref="H1942:H1944"/>
    <mergeCell ref="I1942:I1944"/>
    <mergeCell ref="D2029:D2031"/>
    <mergeCell ref="F2029:F2031"/>
    <mergeCell ref="H2029:H2031"/>
    <mergeCell ref="I2029:I2031"/>
    <mergeCell ref="G2029:G2031"/>
    <mergeCell ref="C2029:C2031"/>
    <mergeCell ref="E2029:E2031"/>
    <mergeCell ref="Q2029:Q2031"/>
    <mergeCell ref="C2122:C2124"/>
    <mergeCell ref="D2122:D2124"/>
    <mergeCell ref="E2122:E2124"/>
    <mergeCell ref="F2122:F2124"/>
    <mergeCell ref="G2122:G2124"/>
    <mergeCell ref="H2122:H2124"/>
    <mergeCell ref="I2122:I2124"/>
    <mergeCell ref="Q2122:Q2124"/>
    <mergeCell ref="G1786:G1788"/>
    <mergeCell ref="H2119:H2121"/>
    <mergeCell ref="Q1774:Q1776"/>
    <mergeCell ref="Q1771:Q1773"/>
    <mergeCell ref="Q1777:Q1779"/>
    <mergeCell ref="Q1780:Q1782"/>
    <mergeCell ref="Q1783:Q1785"/>
    <mergeCell ref="Q1786:Q1788"/>
    <mergeCell ref="Q1789:Q1791"/>
    <mergeCell ref="Q1792:Q1794"/>
    <mergeCell ref="Q1795:Q1797"/>
    <mergeCell ref="Q1798:Q1800"/>
    <mergeCell ref="Q1801:Q1803"/>
    <mergeCell ref="Q1804:Q1806"/>
    <mergeCell ref="Q1807:Q1809"/>
    <mergeCell ref="Q1810:Q1812"/>
    <mergeCell ref="Q1813:Q1815"/>
    <mergeCell ref="C2125:C2127"/>
    <mergeCell ref="D2125:D2127"/>
    <mergeCell ref="F2125:F2127"/>
    <mergeCell ref="I2125:I2127"/>
    <mergeCell ref="G2125:G2127"/>
    <mergeCell ref="H2125:H2127"/>
    <mergeCell ref="E2125:E2127"/>
    <mergeCell ref="Q2125:Q2127"/>
    <mergeCell ref="G1795:G1797"/>
    <mergeCell ref="D2032:D2034"/>
    <mergeCell ref="E2032:E2034"/>
    <mergeCell ref="F2032:F2034"/>
    <mergeCell ref="I2032:I2034"/>
    <mergeCell ref="C2032:C2034"/>
    <mergeCell ref="Q2032:Q2034"/>
    <mergeCell ref="C2128:C2130"/>
    <mergeCell ref="D2128:D2130"/>
    <mergeCell ref="F2128:F2130"/>
    <mergeCell ref="I2128:I2130"/>
    <mergeCell ref="G2128:G2130"/>
    <mergeCell ref="H2128:H2130"/>
    <mergeCell ref="E2128:E2130"/>
    <mergeCell ref="Q2128:Q2130"/>
    <mergeCell ref="D2035:D2037"/>
    <mergeCell ref="E2035:E2037"/>
    <mergeCell ref="F2035:F2037"/>
    <mergeCell ref="I2035:I2037"/>
    <mergeCell ref="G2035:G2037"/>
    <mergeCell ref="C2035:C2037"/>
    <mergeCell ref="D2038:D2040"/>
    <mergeCell ref="F2038:F2040"/>
    <mergeCell ref="H2038:H2040"/>
    <mergeCell ref="I2038:I2040"/>
    <mergeCell ref="C2038:C2040"/>
    <mergeCell ref="E2038:E2040"/>
    <mergeCell ref="G2038:G2040"/>
    <mergeCell ref="Q2035:Q2037"/>
    <mergeCell ref="Q2038:Q2040"/>
    <mergeCell ref="C1816:C1818"/>
    <mergeCell ref="F1816:F1818"/>
    <mergeCell ref="I1816:I1818"/>
    <mergeCell ref="D1816:D1818"/>
    <mergeCell ref="H1816:H1818"/>
    <mergeCell ref="G1816:G1818"/>
    <mergeCell ref="E1816:E1818"/>
    <mergeCell ref="Q1816:Q1818"/>
    <mergeCell ref="D2041:D2043"/>
    <mergeCell ref="F2041:F2043"/>
    <mergeCell ref="H2041:H2043"/>
    <mergeCell ref="I2041:I2043"/>
    <mergeCell ref="C2041:C2043"/>
    <mergeCell ref="G2041:G2043"/>
    <mergeCell ref="E2041:E2043"/>
    <mergeCell ref="Q2041:Q2043"/>
    <mergeCell ref="D2044:D2046"/>
    <mergeCell ref="F2044:F2046"/>
    <mergeCell ref="H2044:H2046"/>
    <mergeCell ref="I2044:I2046"/>
    <mergeCell ref="C2044:C2046"/>
    <mergeCell ref="G2044:G2046"/>
    <mergeCell ref="E2044:E2046"/>
    <mergeCell ref="D2047:D2049"/>
    <mergeCell ref="F2047:F2049"/>
    <mergeCell ref="C2047:C2049"/>
    <mergeCell ref="E2047:E2049"/>
    <mergeCell ref="D2050:D2052"/>
    <mergeCell ref="F2050:F2052"/>
    <mergeCell ref="C2050:C2052"/>
    <mergeCell ref="E2050:E2052"/>
    <mergeCell ref="D2053:D2055"/>
    <mergeCell ref="F2053:F2055"/>
    <mergeCell ref="H2053:H2055"/>
    <mergeCell ref="I2053:I2055"/>
    <mergeCell ref="C2053:C2055"/>
    <mergeCell ref="G2053:G2055"/>
    <mergeCell ref="E2053:E2055"/>
    <mergeCell ref="Q2044:Q2046"/>
    <mergeCell ref="Q2047:Q2049"/>
    <mergeCell ref="Q2050:Q2052"/>
    <mergeCell ref="Q2053:Q2055"/>
    <mergeCell ref="H2047:H2049"/>
    <mergeCell ref="I2047:I2049"/>
    <mergeCell ref="G2047:G2049"/>
    <mergeCell ref="I2050:I2052"/>
    <mergeCell ref="G2050:G2052"/>
    <mergeCell ref="G2032:G2034"/>
    <mergeCell ref="D1891:D1893"/>
    <mergeCell ref="E1891:E1893"/>
    <mergeCell ref="F1891:F1893"/>
    <mergeCell ref="G1891:G1893"/>
    <mergeCell ref="H1891:H1893"/>
    <mergeCell ref="I1891:I1893"/>
    <mergeCell ref="C1891:C1893"/>
    <mergeCell ref="Q1891:Q1893"/>
    <mergeCell ref="C1951:C1953"/>
    <mergeCell ref="D1951:D1953"/>
    <mergeCell ref="F1951:F1953"/>
    <mergeCell ref="G1951:G1953"/>
    <mergeCell ref="H1951:H1953"/>
    <mergeCell ref="I1951:I1953"/>
    <mergeCell ref="E1951:E1953"/>
    <mergeCell ref="Q1951:Q1953"/>
    <mergeCell ref="E1894:E1896"/>
    <mergeCell ref="F1894:F1896"/>
    <mergeCell ref="G1894:G1896"/>
    <mergeCell ref="H1894:H1896"/>
    <mergeCell ref="I1894:I1896"/>
    <mergeCell ref="C1894:C1896"/>
    <mergeCell ref="D1894:D1896"/>
    <mergeCell ref="F1897:F1899"/>
    <mergeCell ref="G1897:G1899"/>
    <mergeCell ref="H1897:H1899"/>
    <mergeCell ref="I1897:I1899"/>
    <mergeCell ref="C1897:C1899"/>
    <mergeCell ref="D1897:D1899"/>
    <mergeCell ref="Q1894:Q1896"/>
    <mergeCell ref="E1897:E1899"/>
    <mergeCell ref="Q1897:Q1899"/>
    <mergeCell ref="Q1942:Q1944"/>
    <mergeCell ref="C2131:C2133"/>
    <mergeCell ref="D2131:D2133"/>
    <mergeCell ref="F2131:F2133"/>
    <mergeCell ref="I2131:I2133"/>
    <mergeCell ref="G2131:G2133"/>
    <mergeCell ref="H2131:H2133"/>
    <mergeCell ref="E2131:E2133"/>
    <mergeCell ref="Q2131:Q2133"/>
    <mergeCell ref="D1900:D1902"/>
    <mergeCell ref="E1900:E1902"/>
    <mergeCell ref="F1900:F1902"/>
    <mergeCell ref="G1900:G1902"/>
    <mergeCell ref="H1900:H1902"/>
    <mergeCell ref="I1900:I1902"/>
    <mergeCell ref="Q1900:Q1902"/>
    <mergeCell ref="H2050:H2052"/>
    <mergeCell ref="H2035:H2037"/>
    <mergeCell ref="C1819:C1821"/>
    <mergeCell ref="I1819:I1821"/>
    <mergeCell ref="F1819:F1821"/>
    <mergeCell ref="H1819:H1821"/>
    <mergeCell ref="G1819:G1821"/>
    <mergeCell ref="D1819:D1821"/>
    <mergeCell ref="E1819:E1821"/>
    <mergeCell ref="Q1819:Q1821"/>
    <mergeCell ref="F2056:F2058"/>
    <mergeCell ref="I2056:I2058"/>
    <mergeCell ref="C2056:C2058"/>
    <mergeCell ref="D2056:D2058"/>
    <mergeCell ref="H2056:H2058"/>
    <mergeCell ref="G2056:G2058"/>
    <mergeCell ref="E2056:E2058"/>
    <mergeCell ref="Q2056:Q2058"/>
    <mergeCell ref="C1903:C1905"/>
    <mergeCell ref="D1903:D1905"/>
    <mergeCell ref="E1903:E1905"/>
    <mergeCell ref="F1903:F1905"/>
    <mergeCell ref="G1903:G1905"/>
    <mergeCell ref="H1903:H1905"/>
    <mergeCell ref="I1903:I1905"/>
    <mergeCell ref="Q1903:Q1905"/>
    <mergeCell ref="C1906:C1908"/>
    <mergeCell ref="D1906:D1908"/>
    <mergeCell ref="E1906:E1908"/>
    <mergeCell ref="F1906:F1908"/>
    <mergeCell ref="G1906:G1908"/>
    <mergeCell ref="H1906:H1908"/>
    <mergeCell ref="I1906:I1908"/>
    <mergeCell ref="Q1906:Q1908"/>
    <mergeCell ref="C1822:C1824"/>
    <mergeCell ref="I1822:I1824"/>
    <mergeCell ref="E1822:E1824"/>
    <mergeCell ref="F1822:F1824"/>
    <mergeCell ref="G1822:G1824"/>
    <mergeCell ref="D1822:D1824"/>
    <mergeCell ref="Q1822:Q1824"/>
    <mergeCell ref="C1954:C1956"/>
    <mergeCell ref="I1954:I1956"/>
    <mergeCell ref="H1954:H1956"/>
    <mergeCell ref="D1954:D1956"/>
    <mergeCell ref="F1954:F1956"/>
    <mergeCell ref="G1954:G1956"/>
    <mergeCell ref="E1954:E1956"/>
    <mergeCell ref="Q1954:Q1956"/>
    <mergeCell ref="F2059:F2061"/>
    <mergeCell ref="I2059:I2061"/>
    <mergeCell ref="C2059:C2061"/>
    <mergeCell ref="D2059:D2061"/>
    <mergeCell ref="H2059:H2061"/>
    <mergeCell ref="G2059:G2061"/>
    <mergeCell ref="E2059:E2061"/>
    <mergeCell ref="Q2059:Q2061"/>
    <mergeCell ref="C1909:C1911"/>
    <mergeCell ref="D1909:D1911"/>
    <mergeCell ref="F1909:F1911"/>
    <mergeCell ref="G1909:G1911"/>
    <mergeCell ref="H1909:H1911"/>
    <mergeCell ref="I1909:I1911"/>
    <mergeCell ref="E1909:E1911"/>
    <mergeCell ref="C1912:C1914"/>
    <mergeCell ref="D1912:D1914"/>
    <mergeCell ref="F1912:F1914"/>
    <mergeCell ref="H1912:H1914"/>
    <mergeCell ref="I1912:I1914"/>
    <mergeCell ref="E1912:E1914"/>
    <mergeCell ref="Q1909:Q1911"/>
    <mergeCell ref="Q1912:Q1914"/>
    <mergeCell ref="G1912:G1914"/>
    <mergeCell ref="C1900:C1902"/>
    <mergeCell ref="C1957:C1959"/>
    <mergeCell ref="I1957:I1959"/>
    <mergeCell ref="H1957:H1959"/>
    <mergeCell ref="D1957:D1959"/>
    <mergeCell ref="F1957:F1959"/>
    <mergeCell ref="G1957:G1959"/>
    <mergeCell ref="E1957:E1959"/>
    <mergeCell ref="Q1957:Q1959"/>
    <mergeCell ref="C2134:C2136"/>
    <mergeCell ref="D2134:D2136"/>
    <mergeCell ref="F2134:F2136"/>
    <mergeCell ref="I2134:I2136"/>
    <mergeCell ref="E2134:E2136"/>
    <mergeCell ref="G2134:G2136"/>
    <mergeCell ref="H2134:H2136"/>
    <mergeCell ref="C2137:C2139"/>
    <mergeCell ref="D2137:D2139"/>
    <mergeCell ref="F2137:F2139"/>
    <mergeCell ref="I2137:I2139"/>
    <mergeCell ref="E2137:E2139"/>
    <mergeCell ref="G2137:G2139"/>
    <mergeCell ref="H2137:H2139"/>
    <mergeCell ref="C2140:C2142"/>
    <mergeCell ref="D2140:D2142"/>
    <mergeCell ref="F2140:F2142"/>
    <mergeCell ref="I2140:I2142"/>
    <mergeCell ref="E2140:E2142"/>
    <mergeCell ref="G2140:G2142"/>
    <mergeCell ref="H2140:H2142"/>
    <mergeCell ref="C2143:C2145"/>
    <mergeCell ref="D2143:D2145"/>
    <mergeCell ref="F2143:F2145"/>
    <mergeCell ref="I2143:I2145"/>
    <mergeCell ref="E2143:E2145"/>
    <mergeCell ref="G2143:G2145"/>
    <mergeCell ref="H2143:H2145"/>
    <mergeCell ref="Q2134:Q2136"/>
    <mergeCell ref="Q2137:Q2139"/>
    <mergeCell ref="Q2140:Q2142"/>
    <mergeCell ref="Q2143:Q2145"/>
    <mergeCell ref="C1825:C1827"/>
    <mergeCell ref="I1825:I1827"/>
    <mergeCell ref="E1825:E1827"/>
    <mergeCell ref="H1825:H1827"/>
    <mergeCell ref="G1825:G1827"/>
    <mergeCell ref="D1825:D1827"/>
    <mergeCell ref="F1825:F1827"/>
    <mergeCell ref="Q1825:Q1827"/>
    <mergeCell ref="F1915:F1917"/>
    <mergeCell ref="H1915:H1917"/>
    <mergeCell ref="I1915:I1917"/>
    <mergeCell ref="E1915:E1917"/>
    <mergeCell ref="G1915:G1917"/>
    <mergeCell ref="Q1915:Q1917"/>
    <mergeCell ref="C2146:C2148"/>
    <mergeCell ref="D2146:D2148"/>
    <mergeCell ref="F2146:F2148"/>
    <mergeCell ref="I2146:I2148"/>
    <mergeCell ref="E2146:E2148"/>
    <mergeCell ref="G2146:G2148"/>
    <mergeCell ref="H2146:H2148"/>
    <mergeCell ref="Q2146:Q2148"/>
    <mergeCell ref="C1960:C1962"/>
    <mergeCell ref="I1960:I1962"/>
    <mergeCell ref="H1960:H1962"/>
    <mergeCell ref="D1960:D1962"/>
    <mergeCell ref="F1960:F1962"/>
    <mergeCell ref="G1960:G1962"/>
    <mergeCell ref="E1960:E1962"/>
    <mergeCell ref="Q1960:Q1962"/>
    <mergeCell ref="C2149:C2151"/>
    <mergeCell ref="D2149:D2151"/>
    <mergeCell ref="F2149:F2151"/>
    <mergeCell ref="I2149:I2151"/>
    <mergeCell ref="E2149:E2151"/>
    <mergeCell ref="G2149:G2151"/>
    <mergeCell ref="H2149:H2151"/>
    <mergeCell ref="C2152:C2154"/>
    <mergeCell ref="F2152:F2154"/>
    <mergeCell ref="I2152:I2154"/>
    <mergeCell ref="E2152:E2154"/>
    <mergeCell ref="G2152:G2154"/>
    <mergeCell ref="C2155:C2157"/>
    <mergeCell ref="F2155:F2157"/>
    <mergeCell ref="I2155:I2157"/>
    <mergeCell ref="E2155:E2157"/>
    <mergeCell ref="D2152:D2154"/>
    <mergeCell ref="D2155:D2157"/>
    <mergeCell ref="G2155:G2157"/>
    <mergeCell ref="H2152:H2154"/>
    <mergeCell ref="Q2149:Q2151"/>
    <mergeCell ref="Q2152:Q2154"/>
    <mergeCell ref="Q2155:Q2157"/>
    <mergeCell ref="C2158:C2160"/>
    <mergeCell ref="F2158:F2160"/>
    <mergeCell ref="I2158:I2160"/>
    <mergeCell ref="E2158:E2160"/>
    <mergeCell ref="D2158:D2160"/>
    <mergeCell ref="G2158:G2160"/>
    <mergeCell ref="C2161:C2163"/>
    <mergeCell ref="F2161:F2163"/>
    <mergeCell ref="I2161:I2163"/>
    <mergeCell ref="E2161:E2163"/>
    <mergeCell ref="D2161:D2163"/>
    <mergeCell ref="G2161:G2163"/>
    <mergeCell ref="H2155:H2157"/>
    <mergeCell ref="H2158:H2160"/>
    <mergeCell ref="H2161:H2163"/>
    <mergeCell ref="Q2158:Q2160"/>
    <mergeCell ref="Q2161:Q2163"/>
    <mergeCell ref="C2164:C2166"/>
    <mergeCell ref="F2164:F2166"/>
    <mergeCell ref="I2164:I2166"/>
    <mergeCell ref="E2164:E2166"/>
    <mergeCell ref="D2164:D2166"/>
    <mergeCell ref="G2164:G2166"/>
    <mergeCell ref="H2164:H2166"/>
    <mergeCell ref="Q2164:Q2166"/>
    <mergeCell ref="C1915:C1917"/>
    <mergeCell ref="D1915:D1917"/>
    <mergeCell ref="C2167:C2169"/>
    <mergeCell ref="F2167:F2169"/>
    <mergeCell ref="I2167:I2169"/>
    <mergeCell ref="E2167:E2169"/>
    <mergeCell ref="D2167:D2169"/>
    <mergeCell ref="G2167:G2169"/>
    <mergeCell ref="H2167:H2169"/>
    <mergeCell ref="Q2167:Q2169"/>
    <mergeCell ref="H2032:H2034"/>
    <mergeCell ref="C1963:C1965"/>
    <mergeCell ref="I1963:I1965"/>
    <mergeCell ref="F1963:F1965"/>
    <mergeCell ref="Q1963:Q1965"/>
    <mergeCell ref="D1963:D1965"/>
    <mergeCell ref="E1963:E1965"/>
    <mergeCell ref="G1963:G1965"/>
    <mergeCell ref="H1963:H1965"/>
    <mergeCell ref="I1918:I1920"/>
    <mergeCell ref="E1918:E1920"/>
    <mergeCell ref="C1918:C1920"/>
    <mergeCell ref="D1918:D1920"/>
    <mergeCell ref="F1918:F1920"/>
    <mergeCell ref="Q1918:Q1920"/>
    <mergeCell ref="H1921:H1923"/>
    <mergeCell ref="I1921:I1923"/>
    <mergeCell ref="G1921:G1923"/>
    <mergeCell ref="C1921:C1923"/>
    <mergeCell ref="D1921:D1923"/>
    <mergeCell ref="E1921:E1923"/>
    <mergeCell ref="F1921:F1923"/>
    <mergeCell ref="Q1921:Q1923"/>
    <mergeCell ref="H1924:H1926"/>
    <mergeCell ref="I1924:I1926"/>
    <mergeCell ref="G1924:G1926"/>
    <mergeCell ref="C1924:C1926"/>
    <mergeCell ref="D1924:D1926"/>
    <mergeCell ref="E1924:E1926"/>
    <mergeCell ref="F1924:F1926"/>
    <mergeCell ref="Q1924:Q1926"/>
    <mergeCell ref="H1927:H1929"/>
    <mergeCell ref="I1927:I1929"/>
    <mergeCell ref="G1927:G1929"/>
    <mergeCell ref="C1927:C1929"/>
    <mergeCell ref="D1927:D1929"/>
    <mergeCell ref="F1927:F1929"/>
    <mergeCell ref="E1927:E1929"/>
    <mergeCell ref="Q1927:Q1929"/>
    <mergeCell ref="F2062:F2064"/>
    <mergeCell ref="I2062:I2064"/>
    <mergeCell ref="C2062:C2064"/>
    <mergeCell ref="D2062:D2064"/>
    <mergeCell ref="H2062:H2064"/>
    <mergeCell ref="G2062:G2064"/>
    <mergeCell ref="E2062:E2064"/>
    <mergeCell ref="Q2062:Q2064"/>
    <mergeCell ref="I1966:I1968"/>
    <mergeCell ref="F1966:F1968"/>
    <mergeCell ref="D1966:D1968"/>
    <mergeCell ref="G1966:G1968"/>
    <mergeCell ref="H1966:H1968"/>
    <mergeCell ref="C1966:C1968"/>
    <mergeCell ref="E1966:E1968"/>
    <mergeCell ref="I1972:I1974"/>
    <mergeCell ref="D1972:D1974"/>
    <mergeCell ref="G1972:G1974"/>
    <mergeCell ref="H1972:H1974"/>
    <mergeCell ref="C1972:C1974"/>
    <mergeCell ref="E1972:E1974"/>
    <mergeCell ref="Q1966:Q1968"/>
    <mergeCell ref="Q1972:Q1974"/>
    <mergeCell ref="F1972:F1974"/>
    <mergeCell ref="G1768:G1770"/>
    <mergeCell ref="H1822:H1824"/>
    <mergeCell ref="C1759:C1761"/>
    <mergeCell ref="H1759:H1761"/>
    <mergeCell ref="H2026:H2028"/>
    <mergeCell ref="H1930:H1932"/>
    <mergeCell ref="I1930:I1932"/>
    <mergeCell ref="G1930:G1932"/>
    <mergeCell ref="C1930:C1932"/>
    <mergeCell ref="D1930:D1932"/>
    <mergeCell ref="E1930:E1932"/>
    <mergeCell ref="F1930:F1932"/>
    <mergeCell ref="Q1930:Q1932"/>
    <mergeCell ref="C1828:C1830"/>
    <mergeCell ref="I1828:I1830"/>
    <mergeCell ref="H1828:H1830"/>
    <mergeCell ref="G1828:G1830"/>
    <mergeCell ref="D1828:D1830"/>
    <mergeCell ref="F1828:F1830"/>
    <mergeCell ref="C1831:C1833"/>
    <mergeCell ref="I1831:I1833"/>
    <mergeCell ref="H1831:H1833"/>
    <mergeCell ref="G1831:G1833"/>
    <mergeCell ref="E1831:E1833"/>
    <mergeCell ref="F1831:F1833"/>
    <mergeCell ref="C1834:C1836"/>
    <mergeCell ref="I1834:I1836"/>
    <mergeCell ref="H1834:H1836"/>
    <mergeCell ref="G1834:G1836"/>
    <mergeCell ref="E1834:E1836"/>
    <mergeCell ref="F1834:F1836"/>
    <mergeCell ref="E1828:E1830"/>
    <mergeCell ref="Q1828:Q1830"/>
    <mergeCell ref="Q1831:Q1833"/>
    <mergeCell ref="Q1834:Q1836"/>
    <mergeCell ref="D1831:D1833"/>
    <mergeCell ref="D1834:D1836"/>
    <mergeCell ref="C1837:C1839"/>
    <mergeCell ref="I1837:I1839"/>
    <mergeCell ref="H1837:H1839"/>
    <mergeCell ref="G1837:G1839"/>
    <mergeCell ref="E1837:E1839"/>
    <mergeCell ref="F1837:F1839"/>
    <mergeCell ref="C1840:C1842"/>
    <mergeCell ref="I1840:I1842"/>
    <mergeCell ref="H1840:H1842"/>
    <mergeCell ref="G1840:G1842"/>
    <mergeCell ref="E1840:E1842"/>
    <mergeCell ref="F1840:F1842"/>
    <mergeCell ref="C1843:C1845"/>
    <mergeCell ref="I1843:I1845"/>
    <mergeCell ref="H1843:H1845"/>
    <mergeCell ref="G1843:G1845"/>
    <mergeCell ref="E1843:E1845"/>
    <mergeCell ref="F1843:F1845"/>
    <mergeCell ref="D1837:D1839"/>
    <mergeCell ref="D1840:D1842"/>
    <mergeCell ref="D1843:D1845"/>
    <mergeCell ref="Q1837:Q1839"/>
    <mergeCell ref="Q1840:Q1842"/>
    <mergeCell ref="Q1843:Q1845"/>
    <mergeCell ref="C2170:C2172"/>
    <mergeCell ref="F2170:F2172"/>
    <mergeCell ref="I2170:I2172"/>
    <mergeCell ref="E2170:E2172"/>
    <mergeCell ref="D2170:D2172"/>
    <mergeCell ref="G2170:G2172"/>
    <mergeCell ref="H2170:H2172"/>
    <mergeCell ref="Q2170:Q2172"/>
    <mergeCell ref="C1975:C1977"/>
    <mergeCell ref="D1975:D1977"/>
    <mergeCell ref="F1975:F1977"/>
    <mergeCell ref="G1975:G1977"/>
    <mergeCell ref="H1975:H1977"/>
    <mergeCell ref="I1975:I1977"/>
    <mergeCell ref="E1975:E1977"/>
    <mergeCell ref="Q1975:Q1977"/>
    <mergeCell ref="F2065:F2067"/>
    <mergeCell ref="I2065:I2067"/>
    <mergeCell ref="C2065:C2067"/>
    <mergeCell ref="D2065:D2067"/>
    <mergeCell ref="H2065:H2067"/>
    <mergeCell ref="G2065:G2067"/>
    <mergeCell ref="E2065:E2067"/>
    <mergeCell ref="Q2065:Q2067"/>
    <mergeCell ref="F2068:F2070"/>
    <mergeCell ref="I2068:I2070"/>
    <mergeCell ref="C2068:C2070"/>
    <mergeCell ref="D2068:D2070"/>
    <mergeCell ref="H2068:H2070"/>
    <mergeCell ref="G2068:G2070"/>
    <mergeCell ref="E2068:E2070"/>
    <mergeCell ref="Q2068:Q2070"/>
    <mergeCell ref="C1846:C1848"/>
    <mergeCell ref="I1846:I1848"/>
    <mergeCell ref="H1846:H1848"/>
    <mergeCell ref="G1846:G1848"/>
    <mergeCell ref="F1846:F1848"/>
    <mergeCell ref="D1846:D1848"/>
    <mergeCell ref="E1846:E1848"/>
    <mergeCell ref="Q1846:Q1848"/>
    <mergeCell ref="I1978:I1980"/>
    <mergeCell ref="D1978:D1980"/>
    <mergeCell ref="G1978:G1980"/>
    <mergeCell ref="H1978:H1980"/>
    <mergeCell ref="C1978:C1980"/>
    <mergeCell ref="F1978:F1980"/>
    <mergeCell ref="E1978:E1980"/>
    <mergeCell ref="Q1978:Q1980"/>
    <mergeCell ref="F2071:F2073"/>
    <mergeCell ref="I2071:I2073"/>
    <mergeCell ref="C2071:C2073"/>
    <mergeCell ref="D2071:D2073"/>
    <mergeCell ref="H2071:H2073"/>
    <mergeCell ref="G2071:G2073"/>
    <mergeCell ref="E2071:E2073"/>
    <mergeCell ref="Q2071:Q2073"/>
    <mergeCell ref="C2173:C2175"/>
    <mergeCell ref="I2173:I2175"/>
    <mergeCell ref="E2173:E2175"/>
    <mergeCell ref="D2173:D2175"/>
    <mergeCell ref="G2173:G2175"/>
    <mergeCell ref="H2173:H2175"/>
    <mergeCell ref="C2176:C2178"/>
    <mergeCell ref="I2176:I2178"/>
    <mergeCell ref="D2176:D2178"/>
    <mergeCell ref="F2173:F2175"/>
    <mergeCell ref="F2176:F2178"/>
    <mergeCell ref="Q2173:Q2175"/>
    <mergeCell ref="Q2176:Q2178"/>
    <mergeCell ref="E2176:E2178"/>
    <mergeCell ref="G2176:G2178"/>
    <mergeCell ref="H2176:H2178"/>
    <mergeCell ref="C2179:C2181"/>
    <mergeCell ref="F2179:F2181"/>
    <mergeCell ref="I2179:I2181"/>
    <mergeCell ref="E2179:E2181"/>
    <mergeCell ref="D2179:D2181"/>
    <mergeCell ref="G2179:G2181"/>
    <mergeCell ref="H2179:H2181"/>
    <mergeCell ref="Q2179:Q2181"/>
    <mergeCell ref="C1849:C1851"/>
    <mergeCell ref="I1849:I1851"/>
    <mergeCell ref="H1849:H1851"/>
    <mergeCell ref="G1849:G1851"/>
    <mergeCell ref="E1849:E1851"/>
    <mergeCell ref="D1849:D1851"/>
    <mergeCell ref="C1852:C1854"/>
    <mergeCell ref="I1852:I1854"/>
    <mergeCell ref="H1852:H1854"/>
    <mergeCell ref="G1852:G1854"/>
    <mergeCell ref="E1852:E1854"/>
    <mergeCell ref="D1852:D1854"/>
    <mergeCell ref="F1849:F1851"/>
    <mergeCell ref="F1852:F1854"/>
    <mergeCell ref="Q1849:Q1851"/>
    <mergeCell ref="Q1852:Q1854"/>
    <mergeCell ref="C2182:C2184"/>
    <mergeCell ref="F2182:F2184"/>
    <mergeCell ref="I2182:I2184"/>
    <mergeCell ref="D2182:D2184"/>
    <mergeCell ref="G2182:G2184"/>
    <mergeCell ref="H2182:H2184"/>
    <mergeCell ref="Q2182:Q2184"/>
    <mergeCell ref="E2182:E2184"/>
    <mergeCell ref="F2074:F2076"/>
    <mergeCell ref="I2074:I2076"/>
    <mergeCell ref="C2074:C2076"/>
    <mergeCell ref="D2074:D2076"/>
    <mergeCell ref="H2074:H2076"/>
    <mergeCell ref="G2074:G2076"/>
    <mergeCell ref="E2074:E2076"/>
    <mergeCell ref="Q2074:Q2076"/>
    <mergeCell ref="I1981:I1983"/>
    <mergeCell ref="D1981:D1983"/>
    <mergeCell ref="G1981:G1983"/>
    <mergeCell ref="H1981:H1983"/>
    <mergeCell ref="C1981:C1983"/>
    <mergeCell ref="F1981:F1983"/>
    <mergeCell ref="E1981:E1983"/>
    <mergeCell ref="Q1981:Q1983"/>
    <mergeCell ref="I1984:I1986"/>
    <mergeCell ref="D1984:D1986"/>
    <mergeCell ref="G1984:G1986"/>
    <mergeCell ref="H1984:H1986"/>
    <mergeCell ref="C1984:C1986"/>
    <mergeCell ref="F1984:F1986"/>
    <mergeCell ref="E1984:E1986"/>
    <mergeCell ref="Q1984:Q1986"/>
    <mergeCell ref="C1855:C1857"/>
    <mergeCell ref="I1855:I1857"/>
    <mergeCell ref="H1855:H1857"/>
    <mergeCell ref="G1855:G1857"/>
    <mergeCell ref="E1855:E1857"/>
    <mergeCell ref="D1855:D1857"/>
    <mergeCell ref="F1855:F1857"/>
    <mergeCell ref="Q1855:Q1857"/>
    <mergeCell ref="C1858:C1860"/>
    <mergeCell ref="I1858:I1860"/>
    <mergeCell ref="H1858:H1860"/>
    <mergeCell ref="G1858:G1860"/>
    <mergeCell ref="E1858:E1860"/>
    <mergeCell ref="D1858:D1860"/>
    <mergeCell ref="F1858:F1860"/>
    <mergeCell ref="Q1858:Q1860"/>
    <mergeCell ref="C1969:C1971"/>
    <mergeCell ref="I1969:I1971"/>
    <mergeCell ref="D1969:D1971"/>
    <mergeCell ref="F1969:F1971"/>
    <mergeCell ref="G1969:G1971"/>
    <mergeCell ref="E1969:E1971"/>
    <mergeCell ref="Q1969:Q1971"/>
    <mergeCell ref="H1933:H1935"/>
    <mergeCell ref="I1933:I1935"/>
    <mergeCell ref="G1933:G1935"/>
    <mergeCell ref="C1933:C1935"/>
    <mergeCell ref="D1933:D1935"/>
    <mergeCell ref="E1933:E1935"/>
    <mergeCell ref="F1933:F1935"/>
    <mergeCell ref="Q1933:Q1935"/>
    <mergeCell ref="H1969:H1971"/>
    <mergeCell ref="B1867:B1938"/>
    <mergeCell ref="H1936:H1938"/>
    <mergeCell ref="I1936:I1938"/>
    <mergeCell ref="G1936:G1938"/>
    <mergeCell ref="C1936:C1938"/>
    <mergeCell ref="E1936:E1938"/>
    <mergeCell ref="F1936:F1938"/>
    <mergeCell ref="D1936:D1938"/>
    <mergeCell ref="Q1936:Q1938"/>
    <mergeCell ref="D2077:D2079"/>
    <mergeCell ref="F2077:F2079"/>
    <mergeCell ref="H2077:H2079"/>
    <mergeCell ref="I2077:I2079"/>
    <mergeCell ref="C2077:C2079"/>
    <mergeCell ref="G2077:G2079"/>
    <mergeCell ref="E2077:E2079"/>
    <mergeCell ref="D2080:D2082"/>
    <mergeCell ref="F2080:F2082"/>
    <mergeCell ref="C2080:C2082"/>
    <mergeCell ref="D2083:D2085"/>
    <mergeCell ref="F2083:F2085"/>
    <mergeCell ref="C2083:C2085"/>
    <mergeCell ref="E2083:E2085"/>
    <mergeCell ref="D2086:D2088"/>
    <mergeCell ref="F2086:F2088"/>
    <mergeCell ref="H2086:H2088"/>
    <mergeCell ref="I2086:I2088"/>
    <mergeCell ref="C2086:C2088"/>
    <mergeCell ref="E2086:E2088"/>
    <mergeCell ref="H2080:H2082"/>
    <mergeCell ref="I2080:I2082"/>
    <mergeCell ref="G2080:G2082"/>
    <mergeCell ref="I2083:I2085"/>
    <mergeCell ref="G2083:G2085"/>
    <mergeCell ref="H2083:H2085"/>
    <mergeCell ref="D2089:D2091"/>
    <mergeCell ref="F2089:F2091"/>
    <mergeCell ref="H2089:H2091"/>
    <mergeCell ref="I2089:I2091"/>
    <mergeCell ref="C2089:C2091"/>
    <mergeCell ref="G2089:G2091"/>
    <mergeCell ref="E2089:E2091"/>
    <mergeCell ref="D2092:D2094"/>
    <mergeCell ref="F2092:F2094"/>
    <mergeCell ref="H2092:H2094"/>
    <mergeCell ref="I2092:I2094"/>
    <mergeCell ref="C2092:C2094"/>
    <mergeCell ref="G2092:G2094"/>
    <mergeCell ref="E2092:E2094"/>
    <mergeCell ref="E2080:E2082"/>
    <mergeCell ref="G2086:G2088"/>
    <mergeCell ref="Q2077:Q2079"/>
    <mergeCell ref="Q2080:Q2082"/>
    <mergeCell ref="Q2083:Q2085"/>
    <mergeCell ref="Q2086:Q2088"/>
    <mergeCell ref="Q2089:Q2091"/>
    <mergeCell ref="Q2092:Q2094"/>
    <mergeCell ref="I1990:I1992"/>
    <mergeCell ref="D1990:D1992"/>
    <mergeCell ref="G1990:G1992"/>
    <mergeCell ref="H1990:H1992"/>
    <mergeCell ref="C1990:C1992"/>
    <mergeCell ref="F1990:F1992"/>
    <mergeCell ref="E1990:E1992"/>
    <mergeCell ref="Q1990:Q1992"/>
    <mergeCell ref="I1996:I1998"/>
    <mergeCell ref="C1996:C1998"/>
    <mergeCell ref="F1996:F1998"/>
    <mergeCell ref="E1996:E1998"/>
    <mergeCell ref="Q1996:Q1998"/>
    <mergeCell ref="D1996:D1998"/>
    <mergeCell ref="G1996:G1998"/>
    <mergeCell ref="H1996:H1998"/>
    <mergeCell ref="I1993:I1995"/>
    <mergeCell ref="D1993:D1995"/>
    <mergeCell ref="G1993:G1995"/>
    <mergeCell ref="H1993:H1995"/>
    <mergeCell ref="C1993:C1995"/>
    <mergeCell ref="F1993:F1995"/>
    <mergeCell ref="E1993:E1995"/>
    <mergeCell ref="Q1993:Q1995"/>
    <mergeCell ref="B2014:B2100"/>
    <mergeCell ref="D2095:D2097"/>
    <mergeCell ref="F2095:F2097"/>
    <mergeCell ref="H2095:H2097"/>
    <mergeCell ref="I2095:I2097"/>
    <mergeCell ref="C2095:C2097"/>
    <mergeCell ref="G2095:G2097"/>
    <mergeCell ref="F2098:F2100"/>
    <mergeCell ref="H2098:H2100"/>
    <mergeCell ref="I2098:I2100"/>
    <mergeCell ref="C2098:C2100"/>
    <mergeCell ref="G2098:G2100"/>
    <mergeCell ref="E2095:E2097"/>
    <mergeCell ref="Q2095:Q2097"/>
    <mergeCell ref="Q2098:Q2100"/>
    <mergeCell ref="D2098:D2100"/>
    <mergeCell ref="E2098:E2100"/>
    <mergeCell ref="C2185:C2187"/>
    <mergeCell ref="I2185:I2187"/>
    <mergeCell ref="D2185:D2187"/>
    <mergeCell ref="G2185:G2187"/>
    <mergeCell ref="H2185:H2187"/>
    <mergeCell ref="E2185:E2187"/>
    <mergeCell ref="F2185:F2187"/>
    <mergeCell ref="Q2185:Q2187"/>
    <mergeCell ref="D1999:D2001"/>
    <mergeCell ref="F1999:F2001"/>
    <mergeCell ref="H1999:H2001"/>
    <mergeCell ref="I1999:I2001"/>
    <mergeCell ref="G1999:G2001"/>
    <mergeCell ref="C1999:C2001"/>
    <mergeCell ref="E1999:E2001"/>
    <mergeCell ref="F2002:F2004"/>
    <mergeCell ref="H2002:H2004"/>
    <mergeCell ref="I2002:I2004"/>
    <mergeCell ref="G2002:G2004"/>
    <mergeCell ref="C2002:C2004"/>
    <mergeCell ref="E2002:E2004"/>
    <mergeCell ref="Q1999:Q2001"/>
    <mergeCell ref="Q2002:Q2004"/>
    <mergeCell ref="D2002:D2004"/>
    <mergeCell ref="C2188:C2190"/>
    <mergeCell ref="D2188:D2190"/>
    <mergeCell ref="F2188:F2190"/>
    <mergeCell ref="I2188:I2190"/>
    <mergeCell ref="E2188:E2190"/>
    <mergeCell ref="G2188:G2190"/>
    <mergeCell ref="H2188:H2190"/>
    <mergeCell ref="F2005:F2007"/>
    <mergeCell ref="H2005:H2007"/>
    <mergeCell ref="I2005:I2007"/>
    <mergeCell ref="G2005:G2007"/>
    <mergeCell ref="C2005:C2007"/>
    <mergeCell ref="E2005:E2007"/>
    <mergeCell ref="D2005:D2007"/>
    <mergeCell ref="Q2005:Q2007"/>
    <mergeCell ref="H1876:H1878"/>
    <mergeCell ref="Q2188:Q2190"/>
    <mergeCell ref="I1987:I1989"/>
    <mergeCell ref="H1987:H1989"/>
    <mergeCell ref="C1987:C1989"/>
    <mergeCell ref="F1987:F1989"/>
    <mergeCell ref="E1987:E1989"/>
    <mergeCell ref="Q1987:Q1989"/>
    <mergeCell ref="D1987:D1989"/>
    <mergeCell ref="G1987:G1989"/>
    <mergeCell ref="F2008:F2010"/>
    <mergeCell ref="H2008:H2010"/>
    <mergeCell ref="I2008:I2010"/>
    <mergeCell ref="G2008:G2010"/>
    <mergeCell ref="C2008:C2010"/>
    <mergeCell ref="E2008:E2010"/>
    <mergeCell ref="D2008:D2010"/>
    <mergeCell ref="Q2008:Q2010"/>
    <mergeCell ref="H1918:H1920"/>
    <mergeCell ref="G1918:G1920"/>
    <mergeCell ref="B2196:B2300"/>
    <mergeCell ref="Q2298:Q2300"/>
    <mergeCell ref="C2298:C2300"/>
    <mergeCell ref="I2298:I2300"/>
    <mergeCell ref="H2298:H2300"/>
    <mergeCell ref="G2298:G2300"/>
    <mergeCell ref="D2298:D2300"/>
    <mergeCell ref="F2298:F2300"/>
    <mergeCell ref="E2298:E2300"/>
    <mergeCell ref="C1861:C1863"/>
    <mergeCell ref="I1861:I1863"/>
    <mergeCell ref="H1861:H1863"/>
    <mergeCell ref="G1861:G1863"/>
    <mergeCell ref="D1861:D1863"/>
    <mergeCell ref="F1861:F1863"/>
    <mergeCell ref="E1861:E1863"/>
    <mergeCell ref="Q1861:Q1863"/>
    <mergeCell ref="A1759:A2193"/>
    <mergeCell ref="B2101:B2193"/>
    <mergeCell ref="C2191:C2193"/>
    <mergeCell ref="F2191:F2193"/>
    <mergeCell ref="I2191:I2193"/>
    <mergeCell ref="E2191:E2193"/>
    <mergeCell ref="D2191:D2193"/>
    <mergeCell ref="G2191:G2193"/>
    <mergeCell ref="H2191:H2193"/>
    <mergeCell ref="Q2191:Q2193"/>
    <mergeCell ref="B1939:B2013"/>
    <mergeCell ref="F2011:F2013"/>
    <mergeCell ref="H2011:H2013"/>
    <mergeCell ref="I2011:I2013"/>
    <mergeCell ref="G2011:G2013"/>
    <mergeCell ref="C2011:C2013"/>
    <mergeCell ref="E2011:E2013"/>
    <mergeCell ref="D2011:D2013"/>
    <mergeCell ref="Q2011:Q2013"/>
    <mergeCell ref="C1499:C1501"/>
    <mergeCell ref="D1499:D1501"/>
    <mergeCell ref="E1499:E1501"/>
    <mergeCell ref="F1499:F1501"/>
    <mergeCell ref="G1499:G1501"/>
    <mergeCell ref="H1499:H1501"/>
    <mergeCell ref="I1499:I1501"/>
    <mergeCell ref="Q1499:Q1501"/>
    <mergeCell ref="Q1424:Q1426"/>
    <mergeCell ref="Q1316:Q1318"/>
    <mergeCell ref="D1661:D1663"/>
    <mergeCell ref="E1661:E1663"/>
    <mergeCell ref="F1661:F1663"/>
    <mergeCell ref="G1661:G1663"/>
    <mergeCell ref="H1661:H1663"/>
    <mergeCell ref="I1661:I1663"/>
    <mergeCell ref="Q1661:Q1663"/>
    <mergeCell ref="Q1319:Q1321"/>
    <mergeCell ref="Q1322:Q1324"/>
    <mergeCell ref="Q1325:Q1327"/>
    <mergeCell ref="D1427:D1429"/>
    <mergeCell ref="E1427:E1429"/>
    <mergeCell ref="F1427:F1429"/>
    <mergeCell ref="G1427:G1429"/>
    <mergeCell ref="H1427:H1429"/>
    <mergeCell ref="I1427:I1429"/>
    <mergeCell ref="Q1427:Q1429"/>
    <mergeCell ref="D1430:D1432"/>
    <mergeCell ref="E1430:E1432"/>
    <mergeCell ref="F1430:F1432"/>
    <mergeCell ref="G1430:G1432"/>
    <mergeCell ref="H1430:H1432"/>
    <mergeCell ref="I1430:I1432"/>
    <mergeCell ref="Q1430:Q1432"/>
    <mergeCell ref="C1427:C1429"/>
    <mergeCell ref="C1430:C1432"/>
    <mergeCell ref="D1424:D1426"/>
    <mergeCell ref="E1424:E1426"/>
    <mergeCell ref="F1424:F1426"/>
    <mergeCell ref="G1424:G1426"/>
    <mergeCell ref="H1424:H1426"/>
    <mergeCell ref="I1424:I1426"/>
    <mergeCell ref="C1424:C1426"/>
    <mergeCell ref="D1316:D1318"/>
    <mergeCell ref="E1316:E1318"/>
    <mergeCell ref="F1316:F1318"/>
    <mergeCell ref="G1316:G1318"/>
    <mergeCell ref="I1316:I1318"/>
    <mergeCell ref="C1319:C1321"/>
    <mergeCell ref="D1319:D1321"/>
    <mergeCell ref="E1319:E1321"/>
    <mergeCell ref="G1319:G1321"/>
    <mergeCell ref="I1319:I1321"/>
    <mergeCell ref="F1319:F1321"/>
    <mergeCell ref="H1319:H1321"/>
    <mergeCell ref="C1322:C1324"/>
    <mergeCell ref="D1322:D1324"/>
    <mergeCell ref="E1322:E1324"/>
    <mergeCell ref="I1322:I1324"/>
    <mergeCell ref="F1322:F1324"/>
    <mergeCell ref="H1322:H1324"/>
    <mergeCell ref="C1325:C1327"/>
    <mergeCell ref="D1325:D1327"/>
    <mergeCell ref="E1325:E1327"/>
    <mergeCell ref="I1325:I1327"/>
    <mergeCell ref="F1325:F1327"/>
    <mergeCell ref="G1322:G1324"/>
    <mergeCell ref="H1325:H1327"/>
    <mergeCell ref="C1328:C1330"/>
    <mergeCell ref="D1328:D1330"/>
    <mergeCell ref="E1328:E1330"/>
    <mergeCell ref="F1328:F1330"/>
    <mergeCell ref="G1328:G1330"/>
    <mergeCell ref="H1328:H1330"/>
    <mergeCell ref="I1328:I1330"/>
    <mergeCell ref="C1331:C1333"/>
    <mergeCell ref="D1331:D1333"/>
    <mergeCell ref="E1331:E1333"/>
    <mergeCell ref="F1331:F1333"/>
    <mergeCell ref="G1331:G1333"/>
    <mergeCell ref="H1331:H1333"/>
    <mergeCell ref="I1331:I1333"/>
    <mergeCell ref="C1334:C1336"/>
    <mergeCell ref="E1334:E1336"/>
    <mergeCell ref="I1334:I1336"/>
    <mergeCell ref="F1334:F1336"/>
    <mergeCell ref="G1334:G1336"/>
    <mergeCell ref="H1334:H1336"/>
    <mergeCell ref="D1334:D1336"/>
    <mergeCell ref="C1337:C1339"/>
    <mergeCell ref="E1337:E1339"/>
    <mergeCell ref="F1337:F1339"/>
    <mergeCell ref="I1337:I1339"/>
    <mergeCell ref="D1337:D1339"/>
    <mergeCell ref="C1664:C1666"/>
    <mergeCell ref="D1664:D1666"/>
    <mergeCell ref="F1664:F1666"/>
    <mergeCell ref="I1664:I1666"/>
    <mergeCell ref="G1664:G1666"/>
    <mergeCell ref="H1664:H1666"/>
    <mergeCell ref="E1664:E1666"/>
    <mergeCell ref="Q1664:Q1666"/>
    <mergeCell ref="I1340:I1342"/>
    <mergeCell ref="C1340:C1342"/>
    <mergeCell ref="D1340:D1342"/>
    <mergeCell ref="E1340:E1342"/>
    <mergeCell ref="F1340:F1342"/>
    <mergeCell ref="I1343:I1345"/>
    <mergeCell ref="C1343:C1345"/>
    <mergeCell ref="D1343:D1345"/>
    <mergeCell ref="E1343:E1345"/>
    <mergeCell ref="F1343:F1345"/>
    <mergeCell ref="G1337:G1339"/>
    <mergeCell ref="H1337:H1339"/>
    <mergeCell ref="H1340:H1342"/>
    <mergeCell ref="H1343:H1345"/>
    <mergeCell ref="G1340:G1342"/>
    <mergeCell ref="C1346:C1348"/>
    <mergeCell ref="D1346:D1348"/>
    <mergeCell ref="E1346:E1348"/>
    <mergeCell ref="F1346:F1348"/>
    <mergeCell ref="G1346:G1348"/>
    <mergeCell ref="H1346:H1348"/>
    <mergeCell ref="I1346:I1348"/>
    <mergeCell ref="C1349:C1351"/>
    <mergeCell ref="E1349:E1351"/>
    <mergeCell ref="F1349:F1351"/>
    <mergeCell ref="H1349:H1351"/>
    <mergeCell ref="I1349:I1351"/>
    <mergeCell ref="D1349:D1351"/>
    <mergeCell ref="G1349:G1351"/>
    <mergeCell ref="C1352:C1354"/>
    <mergeCell ref="E1352:E1354"/>
    <mergeCell ref="F1352:F1354"/>
    <mergeCell ref="H1352:H1354"/>
    <mergeCell ref="I1352:I1354"/>
    <mergeCell ref="D1352:D1354"/>
    <mergeCell ref="D1574:D1576"/>
    <mergeCell ref="F1574:F1576"/>
    <mergeCell ref="H1574:H1576"/>
    <mergeCell ref="I1574:I1576"/>
    <mergeCell ref="G1574:G1576"/>
    <mergeCell ref="C1574:C1576"/>
    <mergeCell ref="E1574:E1576"/>
    <mergeCell ref="Q1574:Q1576"/>
    <mergeCell ref="D1577:D1579"/>
    <mergeCell ref="F1577:F1579"/>
    <mergeCell ref="H1577:H1579"/>
    <mergeCell ref="I1577:I1579"/>
    <mergeCell ref="G1577:G1579"/>
    <mergeCell ref="C1577:C1579"/>
    <mergeCell ref="E1577:E1579"/>
    <mergeCell ref="Q1577:Q1579"/>
    <mergeCell ref="D1505:D1507"/>
    <mergeCell ref="G1505:G1507"/>
    <mergeCell ref="H1505:H1507"/>
    <mergeCell ref="I1505:I1507"/>
    <mergeCell ref="C1505:C1507"/>
    <mergeCell ref="Q1505:Q1507"/>
    <mergeCell ref="F1505:F1507"/>
    <mergeCell ref="C1667:C1669"/>
    <mergeCell ref="D1667:D1669"/>
    <mergeCell ref="E1667:E1669"/>
    <mergeCell ref="F1667:F1669"/>
    <mergeCell ref="I1667:I1669"/>
    <mergeCell ref="G1667:G1669"/>
    <mergeCell ref="H1667:H1669"/>
    <mergeCell ref="C1670:C1672"/>
    <mergeCell ref="D1670:D1672"/>
    <mergeCell ref="E1670:E1672"/>
    <mergeCell ref="F1670:F1672"/>
    <mergeCell ref="I1670:I1672"/>
    <mergeCell ref="G1670:G1672"/>
    <mergeCell ref="H1670:H1672"/>
    <mergeCell ref="Q1667:Q1669"/>
    <mergeCell ref="Q1670:Q1672"/>
    <mergeCell ref="C1355:C1357"/>
    <mergeCell ref="E1355:E1357"/>
    <mergeCell ref="F1355:F1357"/>
    <mergeCell ref="H1355:H1357"/>
    <mergeCell ref="I1355:I1357"/>
    <mergeCell ref="D1355:D1357"/>
    <mergeCell ref="G1355:G1357"/>
    <mergeCell ref="C1358:C1360"/>
    <mergeCell ref="D1358:D1360"/>
    <mergeCell ref="E1358:E1360"/>
    <mergeCell ref="F1358:F1360"/>
    <mergeCell ref="G1358:G1360"/>
    <mergeCell ref="I1358:I1360"/>
    <mergeCell ref="H1358:H1360"/>
    <mergeCell ref="D1580:D1582"/>
    <mergeCell ref="F1580:F1582"/>
    <mergeCell ref="H1580:H1582"/>
    <mergeCell ref="I1580:I1582"/>
    <mergeCell ref="G1580:G1582"/>
    <mergeCell ref="E1580:E1582"/>
    <mergeCell ref="Q1580:Q1582"/>
    <mergeCell ref="D1673:D1675"/>
    <mergeCell ref="E1673:E1675"/>
    <mergeCell ref="F1673:F1675"/>
    <mergeCell ref="G1673:G1675"/>
    <mergeCell ref="H1673:H1675"/>
    <mergeCell ref="I1673:I1675"/>
    <mergeCell ref="Q1673:Q1675"/>
    <mergeCell ref="D1508:D1510"/>
    <mergeCell ref="E1508:E1510"/>
    <mergeCell ref="F1508:F1510"/>
    <mergeCell ref="G1508:G1510"/>
    <mergeCell ref="H1508:H1510"/>
    <mergeCell ref="I1508:I1510"/>
    <mergeCell ref="C1508:C1510"/>
    <mergeCell ref="Q1508:Q1510"/>
    <mergeCell ref="C1361:C1363"/>
    <mergeCell ref="D1361:D1363"/>
    <mergeCell ref="E1361:E1363"/>
    <mergeCell ref="F1361:F1363"/>
    <mergeCell ref="G1361:G1363"/>
    <mergeCell ref="I1361:I1363"/>
    <mergeCell ref="H1361:H1363"/>
    <mergeCell ref="E1505:E1507"/>
    <mergeCell ref="D1433:D1435"/>
    <mergeCell ref="E1433:E1435"/>
    <mergeCell ref="F1433:F1435"/>
    <mergeCell ref="G1433:G1435"/>
    <mergeCell ref="I1433:I1435"/>
    <mergeCell ref="C1433:C1435"/>
    <mergeCell ref="Q1433:Q1435"/>
    <mergeCell ref="C1673:C1675"/>
    <mergeCell ref="D1436:D1438"/>
    <mergeCell ref="E1436:E1438"/>
    <mergeCell ref="F1436:F1438"/>
    <mergeCell ref="G1436:G1438"/>
    <mergeCell ref="H1436:H1438"/>
    <mergeCell ref="I1436:I1438"/>
    <mergeCell ref="C1436:C1438"/>
    <mergeCell ref="Q1436:Q1438"/>
    <mergeCell ref="C1364:C1366"/>
    <mergeCell ref="D1364:D1366"/>
    <mergeCell ref="E1364:E1366"/>
    <mergeCell ref="F1364:F1366"/>
    <mergeCell ref="I1364:I1366"/>
    <mergeCell ref="G1364:G1366"/>
    <mergeCell ref="H1364:H1366"/>
    <mergeCell ref="D1439:D1441"/>
    <mergeCell ref="E1439:E1441"/>
    <mergeCell ref="F1439:F1441"/>
    <mergeCell ref="G1439:G1441"/>
    <mergeCell ref="H1439:H1441"/>
    <mergeCell ref="I1439:I1441"/>
    <mergeCell ref="C1439:C1441"/>
    <mergeCell ref="E1442:E1444"/>
    <mergeCell ref="F1442:F1444"/>
    <mergeCell ref="G1442:G1444"/>
    <mergeCell ref="I1442:I1444"/>
    <mergeCell ref="C1442:C1444"/>
    <mergeCell ref="Q1439:Q1441"/>
    <mergeCell ref="D1442:D1444"/>
    <mergeCell ref="Q1442:Q1444"/>
    <mergeCell ref="C1367:C1369"/>
    <mergeCell ref="E1367:E1369"/>
    <mergeCell ref="F1367:F1369"/>
    <mergeCell ref="H1367:H1369"/>
    <mergeCell ref="I1367:I1369"/>
    <mergeCell ref="D1367:D1369"/>
    <mergeCell ref="G1367:G1369"/>
    <mergeCell ref="C1661:C1663"/>
    <mergeCell ref="C1583:C1585"/>
    <mergeCell ref="H1583:H1585"/>
    <mergeCell ref="I1583:I1585"/>
    <mergeCell ref="G1583:G1585"/>
    <mergeCell ref="E1583:E1585"/>
    <mergeCell ref="D1583:D1585"/>
    <mergeCell ref="F1583:F1585"/>
    <mergeCell ref="Q1583:Q1585"/>
    <mergeCell ref="C1580:C1582"/>
    <mergeCell ref="C1586:C1588"/>
    <mergeCell ref="I1586:I1588"/>
    <mergeCell ref="G1586:G1588"/>
    <mergeCell ref="E1586:E1588"/>
    <mergeCell ref="D1586:D1588"/>
    <mergeCell ref="F1586:F1588"/>
    <mergeCell ref="Q1586:Q1588"/>
    <mergeCell ref="C1370:C1372"/>
    <mergeCell ref="D1370:D1372"/>
    <mergeCell ref="E1370:E1372"/>
    <mergeCell ref="F1370:F1372"/>
    <mergeCell ref="G1370:G1372"/>
    <mergeCell ref="H1370:H1372"/>
    <mergeCell ref="I1370:I1372"/>
    <mergeCell ref="E1445:E1447"/>
    <mergeCell ref="F1445:F1447"/>
    <mergeCell ref="G1445:G1447"/>
    <mergeCell ref="I1445:I1447"/>
    <mergeCell ref="C1445:C1447"/>
    <mergeCell ref="D1445:D1447"/>
    <mergeCell ref="H1445:H1447"/>
    <mergeCell ref="Q1445:Q1447"/>
    <mergeCell ref="C1676:C1678"/>
    <mergeCell ref="D1676:D1678"/>
    <mergeCell ref="E1676:E1678"/>
    <mergeCell ref="F1676:F1678"/>
    <mergeCell ref="G1676:G1678"/>
    <mergeCell ref="H1676:H1678"/>
    <mergeCell ref="I1676:I1678"/>
    <mergeCell ref="C1679:C1681"/>
    <mergeCell ref="D1679:D1681"/>
    <mergeCell ref="E1679:E1681"/>
    <mergeCell ref="F1679:F1681"/>
    <mergeCell ref="G1679:G1681"/>
    <mergeCell ref="I1679:I1681"/>
    <mergeCell ref="Q1676:Q1678"/>
    <mergeCell ref="Q1679:Q1681"/>
    <mergeCell ref="C1502:C1504"/>
    <mergeCell ref="D1502:D1504"/>
    <mergeCell ref="E1502:E1504"/>
    <mergeCell ref="F1502:F1504"/>
    <mergeCell ref="G1502:G1504"/>
    <mergeCell ref="H1502:H1504"/>
    <mergeCell ref="I1502:I1504"/>
    <mergeCell ref="D1589:D1591"/>
    <mergeCell ref="F1589:F1591"/>
    <mergeCell ref="H1589:H1591"/>
    <mergeCell ref="I1589:I1591"/>
    <mergeCell ref="G1589:G1591"/>
    <mergeCell ref="C1589:C1591"/>
    <mergeCell ref="E1589:E1591"/>
    <mergeCell ref="Q1589:Q1591"/>
    <mergeCell ref="C1682:C1684"/>
    <mergeCell ref="D1682:D1684"/>
    <mergeCell ref="E1682:E1684"/>
    <mergeCell ref="F1682:F1684"/>
    <mergeCell ref="G1682:G1684"/>
    <mergeCell ref="H1682:H1684"/>
    <mergeCell ref="I1682:I1684"/>
    <mergeCell ref="Q1682:Q1684"/>
    <mergeCell ref="G1343:G1345"/>
    <mergeCell ref="H1679:H1681"/>
    <mergeCell ref="Q1331:Q1333"/>
    <mergeCell ref="Q1328:Q1330"/>
    <mergeCell ref="Q1334:Q1336"/>
    <mergeCell ref="Q1337:Q1339"/>
    <mergeCell ref="Q1340:Q1342"/>
    <mergeCell ref="Q1343:Q1345"/>
    <mergeCell ref="Q1346:Q1348"/>
    <mergeCell ref="Q1349:Q1351"/>
    <mergeCell ref="Q1352:Q1354"/>
    <mergeCell ref="Q1355:Q1357"/>
    <mergeCell ref="Q1358:Q1360"/>
    <mergeCell ref="Q1361:Q1363"/>
    <mergeCell ref="Q1364:Q1366"/>
    <mergeCell ref="Q1367:Q1369"/>
    <mergeCell ref="Q1370:Q1372"/>
    <mergeCell ref="C1685:C1687"/>
    <mergeCell ref="D1685:D1687"/>
    <mergeCell ref="F1685:F1687"/>
    <mergeCell ref="I1685:I1687"/>
    <mergeCell ref="G1685:G1687"/>
    <mergeCell ref="H1685:H1687"/>
    <mergeCell ref="E1685:E1687"/>
    <mergeCell ref="Q1685:Q1687"/>
    <mergeCell ref="G1352:G1354"/>
    <mergeCell ref="D1592:D1594"/>
    <mergeCell ref="E1592:E1594"/>
    <mergeCell ref="F1592:F1594"/>
    <mergeCell ref="I1592:I1594"/>
    <mergeCell ref="C1592:C1594"/>
    <mergeCell ref="Q1592:Q1594"/>
    <mergeCell ref="C1688:C1690"/>
    <mergeCell ref="D1688:D1690"/>
    <mergeCell ref="F1688:F1690"/>
    <mergeCell ref="I1688:I1690"/>
    <mergeCell ref="G1688:G1690"/>
    <mergeCell ref="H1688:H1690"/>
    <mergeCell ref="E1688:E1690"/>
    <mergeCell ref="Q1688:Q1690"/>
    <mergeCell ref="D1595:D1597"/>
    <mergeCell ref="E1595:E1597"/>
    <mergeCell ref="F1595:F1597"/>
    <mergeCell ref="I1595:I1597"/>
    <mergeCell ref="G1595:G1597"/>
    <mergeCell ref="C1595:C1597"/>
    <mergeCell ref="D1598:D1600"/>
    <mergeCell ref="F1598:F1600"/>
    <mergeCell ref="H1598:H1600"/>
    <mergeCell ref="I1598:I1600"/>
    <mergeCell ref="C1598:C1600"/>
    <mergeCell ref="E1598:E1600"/>
    <mergeCell ref="G1598:G1600"/>
    <mergeCell ref="Q1595:Q1597"/>
    <mergeCell ref="Q1598:Q1600"/>
    <mergeCell ref="C1373:C1375"/>
    <mergeCell ref="F1373:F1375"/>
    <mergeCell ref="I1373:I1375"/>
    <mergeCell ref="D1373:D1375"/>
    <mergeCell ref="H1373:H1375"/>
    <mergeCell ref="G1373:G1375"/>
    <mergeCell ref="E1373:E1375"/>
    <mergeCell ref="Q1373:Q1375"/>
    <mergeCell ref="D1601:D1603"/>
    <mergeCell ref="F1601:F1603"/>
    <mergeCell ref="H1601:H1603"/>
    <mergeCell ref="I1601:I1603"/>
    <mergeCell ref="C1601:C1603"/>
    <mergeCell ref="G1601:G1603"/>
    <mergeCell ref="E1601:E1603"/>
    <mergeCell ref="Q1601:Q1603"/>
    <mergeCell ref="D1604:D1606"/>
    <mergeCell ref="F1604:F1606"/>
    <mergeCell ref="H1604:H1606"/>
    <mergeCell ref="I1604:I1606"/>
    <mergeCell ref="C1604:C1606"/>
    <mergeCell ref="G1604:G1606"/>
    <mergeCell ref="E1604:E1606"/>
    <mergeCell ref="D1607:D1609"/>
    <mergeCell ref="F1607:F1609"/>
    <mergeCell ref="C1607:C1609"/>
    <mergeCell ref="E1607:E1609"/>
    <mergeCell ref="D1610:D1612"/>
    <mergeCell ref="F1610:F1612"/>
    <mergeCell ref="C1610:C1612"/>
    <mergeCell ref="E1610:E1612"/>
    <mergeCell ref="D1613:D1615"/>
    <mergeCell ref="F1613:F1615"/>
    <mergeCell ref="H1613:H1615"/>
    <mergeCell ref="I1613:I1615"/>
    <mergeCell ref="C1613:C1615"/>
    <mergeCell ref="G1613:G1615"/>
    <mergeCell ref="E1613:E1615"/>
    <mergeCell ref="Q1604:Q1606"/>
    <mergeCell ref="Q1607:Q1609"/>
    <mergeCell ref="Q1610:Q1612"/>
    <mergeCell ref="Q1613:Q1615"/>
    <mergeCell ref="H1607:H1609"/>
    <mergeCell ref="I1607:I1609"/>
    <mergeCell ref="G1607:G1609"/>
    <mergeCell ref="I1610:I1612"/>
    <mergeCell ref="G1610:G1612"/>
    <mergeCell ref="G1592:G1594"/>
    <mergeCell ref="D1448:D1450"/>
    <mergeCell ref="E1448:E1450"/>
    <mergeCell ref="F1448:F1450"/>
    <mergeCell ref="G1448:G1450"/>
    <mergeCell ref="H1448:H1450"/>
    <mergeCell ref="I1448:I1450"/>
    <mergeCell ref="C1448:C1450"/>
    <mergeCell ref="Q1448:Q1450"/>
    <mergeCell ref="C1511:C1513"/>
    <mergeCell ref="D1511:D1513"/>
    <mergeCell ref="F1511:F1513"/>
    <mergeCell ref="G1511:G1513"/>
    <mergeCell ref="H1511:H1513"/>
    <mergeCell ref="I1511:I1513"/>
    <mergeCell ref="E1511:E1513"/>
    <mergeCell ref="Q1511:Q1513"/>
    <mergeCell ref="E1451:E1453"/>
    <mergeCell ref="F1451:F1453"/>
    <mergeCell ref="G1451:G1453"/>
    <mergeCell ref="H1451:H1453"/>
    <mergeCell ref="I1451:I1453"/>
    <mergeCell ref="C1451:C1453"/>
    <mergeCell ref="D1451:D1453"/>
    <mergeCell ref="F1454:F1456"/>
    <mergeCell ref="G1454:G1456"/>
    <mergeCell ref="H1454:H1456"/>
    <mergeCell ref="I1454:I1456"/>
    <mergeCell ref="C1454:C1456"/>
    <mergeCell ref="D1454:D1456"/>
    <mergeCell ref="Q1451:Q1453"/>
    <mergeCell ref="E1454:E1456"/>
    <mergeCell ref="Q1454:Q1456"/>
    <mergeCell ref="Q1502:Q1504"/>
    <mergeCell ref="C1691:C1693"/>
    <mergeCell ref="D1691:D1693"/>
    <mergeCell ref="F1691:F1693"/>
    <mergeCell ref="I1691:I1693"/>
    <mergeCell ref="G1691:G1693"/>
    <mergeCell ref="H1691:H1693"/>
    <mergeCell ref="E1691:E1693"/>
    <mergeCell ref="Q1691:Q1693"/>
    <mergeCell ref="D1457:D1459"/>
    <mergeCell ref="E1457:E1459"/>
    <mergeCell ref="F1457:F1459"/>
    <mergeCell ref="G1457:G1459"/>
    <mergeCell ref="H1457:H1459"/>
    <mergeCell ref="I1457:I1459"/>
    <mergeCell ref="Q1457:Q1459"/>
    <mergeCell ref="H1610:H1612"/>
    <mergeCell ref="H1595:H1597"/>
    <mergeCell ref="C1376:C1378"/>
    <mergeCell ref="I1376:I1378"/>
    <mergeCell ref="F1376:F1378"/>
    <mergeCell ref="H1376:H1378"/>
    <mergeCell ref="G1376:G1378"/>
    <mergeCell ref="D1376:D1378"/>
    <mergeCell ref="E1376:E1378"/>
    <mergeCell ref="Q1376:Q1378"/>
    <mergeCell ref="F1616:F1618"/>
    <mergeCell ref="I1616:I1618"/>
    <mergeCell ref="C1616:C1618"/>
    <mergeCell ref="D1616:D1618"/>
    <mergeCell ref="H1616:H1618"/>
    <mergeCell ref="G1616:G1618"/>
    <mergeCell ref="E1616:E1618"/>
    <mergeCell ref="Q1616:Q1618"/>
    <mergeCell ref="C1460:C1462"/>
    <mergeCell ref="D1460:D1462"/>
    <mergeCell ref="E1460:E1462"/>
    <mergeCell ref="F1460:F1462"/>
    <mergeCell ref="G1460:G1462"/>
    <mergeCell ref="H1460:H1462"/>
    <mergeCell ref="I1460:I1462"/>
    <mergeCell ref="Q1460:Q1462"/>
    <mergeCell ref="C1463:C1465"/>
    <mergeCell ref="D1463:D1465"/>
    <mergeCell ref="E1463:E1465"/>
    <mergeCell ref="F1463:F1465"/>
    <mergeCell ref="G1463:G1465"/>
    <mergeCell ref="H1463:H1465"/>
    <mergeCell ref="I1463:I1465"/>
    <mergeCell ref="Q1463:Q1465"/>
    <mergeCell ref="C1379:C1381"/>
    <mergeCell ref="I1379:I1381"/>
    <mergeCell ref="E1379:E1381"/>
    <mergeCell ref="F1379:F1381"/>
    <mergeCell ref="G1379:G1381"/>
    <mergeCell ref="D1379:D1381"/>
    <mergeCell ref="Q1379:Q1381"/>
    <mergeCell ref="C1514:C1516"/>
    <mergeCell ref="I1514:I1516"/>
    <mergeCell ref="H1514:H1516"/>
    <mergeCell ref="D1514:D1516"/>
    <mergeCell ref="F1514:F1516"/>
    <mergeCell ref="G1514:G1516"/>
    <mergeCell ref="E1514:E1516"/>
    <mergeCell ref="Q1514:Q1516"/>
    <mergeCell ref="F1619:F1621"/>
    <mergeCell ref="I1619:I1621"/>
    <mergeCell ref="C1619:C1621"/>
    <mergeCell ref="D1619:D1621"/>
    <mergeCell ref="H1619:H1621"/>
    <mergeCell ref="G1619:G1621"/>
    <mergeCell ref="E1619:E1621"/>
    <mergeCell ref="Q1619:Q1621"/>
    <mergeCell ref="C1466:C1468"/>
    <mergeCell ref="D1466:D1468"/>
    <mergeCell ref="F1466:F1468"/>
    <mergeCell ref="G1466:G1468"/>
    <mergeCell ref="H1466:H1468"/>
    <mergeCell ref="I1466:I1468"/>
    <mergeCell ref="E1466:E1468"/>
    <mergeCell ref="C1469:C1471"/>
    <mergeCell ref="D1469:D1471"/>
    <mergeCell ref="F1469:F1471"/>
    <mergeCell ref="H1469:H1471"/>
    <mergeCell ref="I1469:I1471"/>
    <mergeCell ref="E1469:E1471"/>
    <mergeCell ref="Q1466:Q1468"/>
    <mergeCell ref="Q1469:Q1471"/>
    <mergeCell ref="G1469:G1471"/>
    <mergeCell ref="C1457:C1459"/>
    <mergeCell ref="C1517:C1519"/>
    <mergeCell ref="I1517:I1519"/>
    <mergeCell ref="H1517:H1519"/>
    <mergeCell ref="D1517:D1519"/>
    <mergeCell ref="F1517:F1519"/>
    <mergeCell ref="G1517:G1519"/>
    <mergeCell ref="E1517:E1519"/>
    <mergeCell ref="Q1517:Q1519"/>
    <mergeCell ref="C1694:C1696"/>
    <mergeCell ref="D1694:D1696"/>
    <mergeCell ref="F1694:F1696"/>
    <mergeCell ref="I1694:I1696"/>
    <mergeCell ref="E1694:E1696"/>
    <mergeCell ref="G1694:G1696"/>
    <mergeCell ref="H1694:H1696"/>
    <mergeCell ref="C1697:C1699"/>
    <mergeCell ref="D1697:D1699"/>
    <mergeCell ref="F1697:F1699"/>
    <mergeCell ref="I1697:I1699"/>
    <mergeCell ref="E1697:E1699"/>
    <mergeCell ref="G1697:G1699"/>
    <mergeCell ref="H1697:H1699"/>
    <mergeCell ref="C1700:C1702"/>
    <mergeCell ref="D1700:D1702"/>
    <mergeCell ref="F1700:F1702"/>
    <mergeCell ref="I1700:I1702"/>
    <mergeCell ref="E1700:E1702"/>
    <mergeCell ref="G1700:G1702"/>
    <mergeCell ref="H1700:H1702"/>
    <mergeCell ref="C1703:C1705"/>
    <mergeCell ref="D1703:D1705"/>
    <mergeCell ref="F1703:F1705"/>
    <mergeCell ref="I1703:I1705"/>
    <mergeCell ref="E1703:E1705"/>
    <mergeCell ref="G1703:G1705"/>
    <mergeCell ref="H1703:H1705"/>
    <mergeCell ref="Q1694:Q1696"/>
    <mergeCell ref="Q1697:Q1699"/>
    <mergeCell ref="Q1700:Q1702"/>
    <mergeCell ref="Q1703:Q1705"/>
    <mergeCell ref="C1382:C1384"/>
    <mergeCell ref="I1382:I1384"/>
    <mergeCell ref="E1382:E1384"/>
    <mergeCell ref="H1382:H1384"/>
    <mergeCell ref="G1382:G1384"/>
    <mergeCell ref="D1382:D1384"/>
    <mergeCell ref="F1382:F1384"/>
    <mergeCell ref="Q1382:Q1384"/>
    <mergeCell ref="F1472:F1474"/>
    <mergeCell ref="H1472:H1474"/>
    <mergeCell ref="I1472:I1474"/>
    <mergeCell ref="E1472:E1474"/>
    <mergeCell ref="G1472:G1474"/>
    <mergeCell ref="Q1472:Q1474"/>
    <mergeCell ref="C1706:C1708"/>
    <mergeCell ref="D1706:D1708"/>
    <mergeCell ref="F1706:F1708"/>
    <mergeCell ref="I1706:I1708"/>
    <mergeCell ref="E1706:E1708"/>
    <mergeCell ref="G1706:G1708"/>
    <mergeCell ref="H1706:H1708"/>
    <mergeCell ref="Q1706:Q1708"/>
    <mergeCell ref="C1520:C1522"/>
    <mergeCell ref="I1520:I1522"/>
    <mergeCell ref="H1520:H1522"/>
    <mergeCell ref="D1520:D1522"/>
    <mergeCell ref="F1520:F1522"/>
    <mergeCell ref="G1520:G1522"/>
    <mergeCell ref="E1520:E1522"/>
    <mergeCell ref="Q1520:Q1522"/>
    <mergeCell ref="C1709:C1711"/>
    <mergeCell ref="D1709:D1711"/>
    <mergeCell ref="F1709:F1711"/>
    <mergeCell ref="I1709:I1711"/>
    <mergeCell ref="E1709:E1711"/>
    <mergeCell ref="G1709:G1711"/>
    <mergeCell ref="H1709:H1711"/>
    <mergeCell ref="C1712:C1714"/>
    <mergeCell ref="F1712:F1714"/>
    <mergeCell ref="I1712:I1714"/>
    <mergeCell ref="E1712:E1714"/>
    <mergeCell ref="G1712:G1714"/>
    <mergeCell ref="C1715:C1717"/>
    <mergeCell ref="F1715:F1717"/>
    <mergeCell ref="I1715:I1717"/>
    <mergeCell ref="E1715:E1717"/>
    <mergeCell ref="D1712:D1714"/>
    <mergeCell ref="D1715:D1717"/>
    <mergeCell ref="G1715:G1717"/>
    <mergeCell ref="H1712:H1714"/>
    <mergeCell ref="Q1709:Q1711"/>
    <mergeCell ref="Q1712:Q1714"/>
    <mergeCell ref="Q1715:Q1717"/>
    <mergeCell ref="C1718:C1720"/>
    <mergeCell ref="F1718:F1720"/>
    <mergeCell ref="I1718:I1720"/>
    <mergeCell ref="E1718:E1720"/>
    <mergeCell ref="D1718:D1720"/>
    <mergeCell ref="G1718:G1720"/>
    <mergeCell ref="C1721:C1723"/>
    <mergeCell ref="F1721:F1723"/>
    <mergeCell ref="I1721:I1723"/>
    <mergeCell ref="E1721:E1723"/>
    <mergeCell ref="D1721:D1723"/>
    <mergeCell ref="G1721:G1723"/>
    <mergeCell ref="H1715:H1717"/>
    <mergeCell ref="H1718:H1720"/>
    <mergeCell ref="H1721:H1723"/>
    <mergeCell ref="Q1718:Q1720"/>
    <mergeCell ref="Q1721:Q1723"/>
    <mergeCell ref="C1724:C1726"/>
    <mergeCell ref="F1724:F1726"/>
    <mergeCell ref="I1724:I1726"/>
    <mergeCell ref="E1724:E1726"/>
    <mergeCell ref="D1724:D1726"/>
    <mergeCell ref="G1724:G1726"/>
    <mergeCell ref="H1724:H1726"/>
    <mergeCell ref="Q1724:Q1726"/>
    <mergeCell ref="C1472:C1474"/>
    <mergeCell ref="D1472:D1474"/>
    <mergeCell ref="C1727:C1729"/>
    <mergeCell ref="F1727:F1729"/>
    <mergeCell ref="I1727:I1729"/>
    <mergeCell ref="E1727:E1729"/>
    <mergeCell ref="D1727:D1729"/>
    <mergeCell ref="G1727:G1729"/>
    <mergeCell ref="H1727:H1729"/>
    <mergeCell ref="Q1727:Q1729"/>
    <mergeCell ref="H1592:H1594"/>
    <mergeCell ref="C1523:C1525"/>
    <mergeCell ref="I1523:I1525"/>
    <mergeCell ref="F1523:F1525"/>
    <mergeCell ref="Q1523:Q1525"/>
    <mergeCell ref="D1523:D1525"/>
    <mergeCell ref="E1523:E1525"/>
    <mergeCell ref="G1523:G1525"/>
    <mergeCell ref="H1523:H1525"/>
    <mergeCell ref="I1475:I1477"/>
    <mergeCell ref="E1475:E1477"/>
    <mergeCell ref="C1475:C1477"/>
    <mergeCell ref="D1475:D1477"/>
    <mergeCell ref="F1475:F1477"/>
    <mergeCell ref="Q1475:Q1477"/>
    <mergeCell ref="H1478:H1480"/>
    <mergeCell ref="I1478:I1480"/>
    <mergeCell ref="G1478:G1480"/>
    <mergeCell ref="C1478:C1480"/>
    <mergeCell ref="D1478:D1480"/>
    <mergeCell ref="E1478:E1480"/>
    <mergeCell ref="F1478:F1480"/>
    <mergeCell ref="Q1478:Q1480"/>
    <mergeCell ref="H1481:H1483"/>
    <mergeCell ref="I1481:I1483"/>
    <mergeCell ref="G1481:G1483"/>
    <mergeCell ref="C1481:C1483"/>
    <mergeCell ref="D1481:D1483"/>
    <mergeCell ref="E1481:E1483"/>
    <mergeCell ref="F1481:F1483"/>
    <mergeCell ref="Q1481:Q1483"/>
    <mergeCell ref="H1484:H1486"/>
    <mergeCell ref="I1484:I1486"/>
    <mergeCell ref="G1484:G1486"/>
    <mergeCell ref="C1484:C1486"/>
    <mergeCell ref="D1484:D1486"/>
    <mergeCell ref="F1484:F1486"/>
    <mergeCell ref="E1484:E1486"/>
    <mergeCell ref="Q1484:Q1486"/>
    <mergeCell ref="F1622:F1624"/>
    <mergeCell ref="I1622:I1624"/>
    <mergeCell ref="C1622:C1624"/>
    <mergeCell ref="D1622:D1624"/>
    <mergeCell ref="H1622:H1624"/>
    <mergeCell ref="G1622:G1624"/>
    <mergeCell ref="E1622:E1624"/>
    <mergeCell ref="Q1622:Q1624"/>
    <mergeCell ref="I1526:I1528"/>
    <mergeCell ref="F1526:F1528"/>
    <mergeCell ref="D1526:D1528"/>
    <mergeCell ref="G1526:G1528"/>
    <mergeCell ref="H1526:H1528"/>
    <mergeCell ref="C1526:C1528"/>
    <mergeCell ref="E1526:E1528"/>
    <mergeCell ref="I1532:I1534"/>
    <mergeCell ref="D1532:D1534"/>
    <mergeCell ref="G1532:G1534"/>
    <mergeCell ref="H1532:H1534"/>
    <mergeCell ref="C1532:C1534"/>
    <mergeCell ref="E1532:E1534"/>
    <mergeCell ref="Q1526:Q1528"/>
    <mergeCell ref="Q1532:Q1534"/>
    <mergeCell ref="F1532:F1534"/>
    <mergeCell ref="G1325:G1327"/>
    <mergeCell ref="H1379:H1381"/>
    <mergeCell ref="C1316:C1318"/>
    <mergeCell ref="H1316:H1318"/>
    <mergeCell ref="H1586:H1588"/>
    <mergeCell ref="H1487:H1489"/>
    <mergeCell ref="I1487:I1489"/>
    <mergeCell ref="G1487:G1489"/>
    <mergeCell ref="C1487:C1489"/>
    <mergeCell ref="D1487:D1489"/>
    <mergeCell ref="E1487:E1489"/>
    <mergeCell ref="F1487:F1489"/>
    <mergeCell ref="Q1487:Q1489"/>
    <mergeCell ref="C1385:C1387"/>
    <mergeCell ref="I1385:I1387"/>
    <mergeCell ref="H1385:H1387"/>
    <mergeCell ref="G1385:G1387"/>
    <mergeCell ref="D1385:D1387"/>
    <mergeCell ref="F1385:F1387"/>
    <mergeCell ref="C1388:C1390"/>
    <mergeCell ref="I1388:I1390"/>
    <mergeCell ref="H1388:H1390"/>
    <mergeCell ref="G1388:G1390"/>
    <mergeCell ref="E1388:E1390"/>
    <mergeCell ref="F1388:F1390"/>
    <mergeCell ref="C1391:C1393"/>
    <mergeCell ref="I1391:I1393"/>
    <mergeCell ref="H1391:H1393"/>
    <mergeCell ref="G1391:G1393"/>
    <mergeCell ref="E1391:E1393"/>
    <mergeCell ref="F1391:F1393"/>
    <mergeCell ref="E1385:E1387"/>
    <mergeCell ref="Q1385:Q1387"/>
    <mergeCell ref="Q1388:Q1390"/>
    <mergeCell ref="Q1391:Q1393"/>
    <mergeCell ref="D1388:D1390"/>
    <mergeCell ref="D1391:D1393"/>
    <mergeCell ref="C1394:C1396"/>
    <mergeCell ref="I1394:I1396"/>
    <mergeCell ref="H1394:H1396"/>
    <mergeCell ref="G1394:G1396"/>
    <mergeCell ref="E1394:E1396"/>
    <mergeCell ref="F1394:F1396"/>
    <mergeCell ref="C1397:C1399"/>
    <mergeCell ref="I1397:I1399"/>
    <mergeCell ref="H1397:H1399"/>
    <mergeCell ref="G1397:G1399"/>
    <mergeCell ref="E1397:E1399"/>
    <mergeCell ref="F1397:F1399"/>
    <mergeCell ref="C1400:C1402"/>
    <mergeCell ref="I1400:I1402"/>
    <mergeCell ref="H1400:H1402"/>
    <mergeCell ref="G1400:G1402"/>
    <mergeCell ref="E1400:E1402"/>
    <mergeCell ref="F1400:F1402"/>
    <mergeCell ref="D1394:D1396"/>
    <mergeCell ref="D1397:D1399"/>
    <mergeCell ref="D1400:D1402"/>
    <mergeCell ref="Q1394:Q1396"/>
    <mergeCell ref="Q1397:Q1399"/>
    <mergeCell ref="Q1400:Q1402"/>
    <mergeCell ref="C1730:C1732"/>
    <mergeCell ref="F1730:F1732"/>
    <mergeCell ref="I1730:I1732"/>
    <mergeCell ref="E1730:E1732"/>
    <mergeCell ref="D1730:D1732"/>
    <mergeCell ref="G1730:G1732"/>
    <mergeCell ref="H1730:H1732"/>
    <mergeCell ref="Q1730:Q1732"/>
    <mergeCell ref="C1535:C1537"/>
    <mergeCell ref="D1535:D1537"/>
    <mergeCell ref="F1535:F1537"/>
    <mergeCell ref="G1535:G1537"/>
    <mergeCell ref="H1535:H1537"/>
    <mergeCell ref="I1535:I1537"/>
    <mergeCell ref="E1535:E1537"/>
    <mergeCell ref="Q1535:Q1537"/>
    <mergeCell ref="F1625:F1627"/>
    <mergeCell ref="I1625:I1627"/>
    <mergeCell ref="C1625:C1627"/>
    <mergeCell ref="D1625:D1627"/>
    <mergeCell ref="H1625:H1627"/>
    <mergeCell ref="G1625:G1627"/>
    <mergeCell ref="E1625:E1627"/>
    <mergeCell ref="Q1625:Q1627"/>
    <mergeCell ref="F1628:F1630"/>
    <mergeCell ref="I1628:I1630"/>
    <mergeCell ref="C1628:C1630"/>
    <mergeCell ref="D1628:D1630"/>
    <mergeCell ref="H1628:H1630"/>
    <mergeCell ref="G1628:G1630"/>
    <mergeCell ref="E1628:E1630"/>
    <mergeCell ref="Q1628:Q1630"/>
    <mergeCell ref="C1403:C1405"/>
    <mergeCell ref="I1403:I1405"/>
    <mergeCell ref="G1403:G1405"/>
    <mergeCell ref="F1403:F1405"/>
    <mergeCell ref="D1403:D1405"/>
    <mergeCell ref="E1403:E1405"/>
    <mergeCell ref="Q1403:Q1405"/>
    <mergeCell ref="I1538:I1540"/>
    <mergeCell ref="D1538:D1540"/>
    <mergeCell ref="G1538:G1540"/>
    <mergeCell ref="H1538:H1540"/>
    <mergeCell ref="C1538:C1540"/>
    <mergeCell ref="F1538:F1540"/>
    <mergeCell ref="E1538:E1540"/>
    <mergeCell ref="Q1538:Q1540"/>
    <mergeCell ref="F1631:F1633"/>
    <mergeCell ref="I1631:I1633"/>
    <mergeCell ref="C1631:C1633"/>
    <mergeCell ref="D1631:D1633"/>
    <mergeCell ref="H1631:H1633"/>
    <mergeCell ref="G1631:G1633"/>
    <mergeCell ref="E1631:E1633"/>
    <mergeCell ref="Q1631:Q1633"/>
    <mergeCell ref="C1733:C1735"/>
    <mergeCell ref="I1733:I1735"/>
    <mergeCell ref="E1733:E1735"/>
    <mergeCell ref="D1733:D1735"/>
    <mergeCell ref="G1733:G1735"/>
    <mergeCell ref="H1733:H1735"/>
    <mergeCell ref="C1736:C1738"/>
    <mergeCell ref="I1736:I1738"/>
    <mergeCell ref="D1736:D1738"/>
    <mergeCell ref="F1733:F1735"/>
    <mergeCell ref="F1736:F1738"/>
    <mergeCell ref="Q1733:Q1735"/>
    <mergeCell ref="Q1736:Q1738"/>
    <mergeCell ref="E1736:E1738"/>
    <mergeCell ref="G1736:G1738"/>
    <mergeCell ref="H1736:H1738"/>
    <mergeCell ref="C1739:C1741"/>
    <mergeCell ref="F1739:F1741"/>
    <mergeCell ref="I1739:I1741"/>
    <mergeCell ref="E1739:E1741"/>
    <mergeCell ref="D1739:D1741"/>
    <mergeCell ref="G1739:G1741"/>
    <mergeCell ref="H1739:H1741"/>
    <mergeCell ref="Q1739:Q1741"/>
    <mergeCell ref="C1406:C1408"/>
    <mergeCell ref="I1406:I1408"/>
    <mergeCell ref="H1406:H1408"/>
    <mergeCell ref="G1406:G1408"/>
    <mergeCell ref="E1406:E1408"/>
    <mergeCell ref="D1406:D1408"/>
    <mergeCell ref="C1409:C1411"/>
    <mergeCell ref="I1409:I1411"/>
    <mergeCell ref="H1409:H1411"/>
    <mergeCell ref="G1409:G1411"/>
    <mergeCell ref="E1409:E1411"/>
    <mergeCell ref="D1409:D1411"/>
    <mergeCell ref="F1406:F1408"/>
    <mergeCell ref="F1409:F1411"/>
    <mergeCell ref="Q1406:Q1408"/>
    <mergeCell ref="Q1409:Q1411"/>
    <mergeCell ref="C1742:C1744"/>
    <mergeCell ref="F1742:F1744"/>
    <mergeCell ref="I1742:I1744"/>
    <mergeCell ref="D1742:D1744"/>
    <mergeCell ref="G1742:G1744"/>
    <mergeCell ref="H1742:H1744"/>
    <mergeCell ref="Q1742:Q1744"/>
    <mergeCell ref="E1742:E1744"/>
    <mergeCell ref="F1634:F1636"/>
    <mergeCell ref="I1634:I1636"/>
    <mergeCell ref="C1634:C1636"/>
    <mergeCell ref="D1634:D1636"/>
    <mergeCell ref="H1634:H1636"/>
    <mergeCell ref="G1634:G1636"/>
    <mergeCell ref="E1634:E1636"/>
    <mergeCell ref="Q1634:Q1636"/>
    <mergeCell ref="I1541:I1543"/>
    <mergeCell ref="D1541:D1543"/>
    <mergeCell ref="G1541:G1543"/>
    <mergeCell ref="H1541:H1543"/>
    <mergeCell ref="C1541:C1543"/>
    <mergeCell ref="F1541:F1543"/>
    <mergeCell ref="E1541:E1543"/>
    <mergeCell ref="Q1541:Q1543"/>
    <mergeCell ref="I1544:I1546"/>
    <mergeCell ref="D1544:D1546"/>
    <mergeCell ref="G1544:G1546"/>
    <mergeCell ref="C1544:C1546"/>
    <mergeCell ref="F1544:F1546"/>
    <mergeCell ref="E1544:E1546"/>
    <mergeCell ref="Q1544:Q1546"/>
    <mergeCell ref="C1412:C1414"/>
    <mergeCell ref="I1412:I1414"/>
    <mergeCell ref="H1412:H1414"/>
    <mergeCell ref="G1412:G1414"/>
    <mergeCell ref="E1412:E1414"/>
    <mergeCell ref="D1412:D1414"/>
    <mergeCell ref="F1412:F1414"/>
    <mergeCell ref="Q1412:Q1414"/>
    <mergeCell ref="C1415:C1417"/>
    <mergeCell ref="I1415:I1417"/>
    <mergeCell ref="H1415:H1417"/>
    <mergeCell ref="G1415:G1417"/>
    <mergeCell ref="E1415:E1417"/>
    <mergeCell ref="D1415:D1417"/>
    <mergeCell ref="F1415:F1417"/>
    <mergeCell ref="Q1415:Q1417"/>
    <mergeCell ref="C1529:C1531"/>
    <mergeCell ref="I1529:I1531"/>
    <mergeCell ref="D1529:D1531"/>
    <mergeCell ref="F1529:F1531"/>
    <mergeCell ref="G1529:G1531"/>
    <mergeCell ref="E1529:E1531"/>
    <mergeCell ref="Q1529:Q1531"/>
    <mergeCell ref="H1490:H1492"/>
    <mergeCell ref="I1490:I1492"/>
    <mergeCell ref="G1490:G1492"/>
    <mergeCell ref="C1490:C1492"/>
    <mergeCell ref="D1490:D1492"/>
    <mergeCell ref="E1490:E1492"/>
    <mergeCell ref="F1490:F1492"/>
    <mergeCell ref="Q1490:Q1492"/>
    <mergeCell ref="H1529:H1531"/>
    <mergeCell ref="H1493:H1495"/>
    <mergeCell ref="I1493:I1495"/>
    <mergeCell ref="G1493:G1495"/>
    <mergeCell ref="C1493:C1495"/>
    <mergeCell ref="E1493:E1495"/>
    <mergeCell ref="F1493:F1495"/>
    <mergeCell ref="D1493:D1495"/>
    <mergeCell ref="Q1493:Q1495"/>
    <mergeCell ref="D1637:D1639"/>
    <mergeCell ref="F1637:F1639"/>
    <mergeCell ref="H1637:H1639"/>
    <mergeCell ref="I1637:I1639"/>
    <mergeCell ref="C1637:C1639"/>
    <mergeCell ref="G1637:G1639"/>
    <mergeCell ref="E1637:E1639"/>
    <mergeCell ref="D1640:D1642"/>
    <mergeCell ref="F1640:F1642"/>
    <mergeCell ref="C1640:C1642"/>
    <mergeCell ref="D1643:D1645"/>
    <mergeCell ref="F1643:F1645"/>
    <mergeCell ref="C1643:C1645"/>
    <mergeCell ref="E1643:E1645"/>
    <mergeCell ref="D1646:D1648"/>
    <mergeCell ref="F1646:F1648"/>
    <mergeCell ref="H1646:H1648"/>
    <mergeCell ref="I1646:I1648"/>
    <mergeCell ref="C1646:C1648"/>
    <mergeCell ref="E1646:E1648"/>
    <mergeCell ref="H1640:H1642"/>
    <mergeCell ref="I1640:I1642"/>
    <mergeCell ref="G1640:G1642"/>
    <mergeCell ref="I1643:I1645"/>
    <mergeCell ref="G1643:G1645"/>
    <mergeCell ref="H1643:H1645"/>
    <mergeCell ref="D1649:D1651"/>
    <mergeCell ref="F1649:F1651"/>
    <mergeCell ref="H1649:H1651"/>
    <mergeCell ref="I1649:I1651"/>
    <mergeCell ref="C1649:C1651"/>
    <mergeCell ref="G1649:G1651"/>
    <mergeCell ref="E1649:E1651"/>
    <mergeCell ref="D1652:D1654"/>
    <mergeCell ref="F1652:F1654"/>
    <mergeCell ref="H1652:H1654"/>
    <mergeCell ref="I1652:I1654"/>
    <mergeCell ref="C1652:C1654"/>
    <mergeCell ref="G1652:G1654"/>
    <mergeCell ref="E1652:E1654"/>
    <mergeCell ref="E1640:E1642"/>
    <mergeCell ref="G1646:G1648"/>
    <mergeCell ref="Q1637:Q1639"/>
    <mergeCell ref="Q1640:Q1642"/>
    <mergeCell ref="Q1643:Q1645"/>
    <mergeCell ref="Q1646:Q1648"/>
    <mergeCell ref="Q1649:Q1651"/>
    <mergeCell ref="Q1652:Q1654"/>
    <mergeCell ref="I1550:I1552"/>
    <mergeCell ref="D1550:D1552"/>
    <mergeCell ref="G1550:G1552"/>
    <mergeCell ref="H1550:H1552"/>
    <mergeCell ref="C1550:C1552"/>
    <mergeCell ref="F1550:F1552"/>
    <mergeCell ref="E1550:E1552"/>
    <mergeCell ref="Q1550:Q1552"/>
    <mergeCell ref="I1556:I1558"/>
    <mergeCell ref="C1556:C1558"/>
    <mergeCell ref="F1556:F1558"/>
    <mergeCell ref="E1556:E1558"/>
    <mergeCell ref="Q1556:Q1558"/>
    <mergeCell ref="D1556:D1558"/>
    <mergeCell ref="G1556:G1558"/>
    <mergeCell ref="H1556:H1558"/>
    <mergeCell ref="I1553:I1555"/>
    <mergeCell ref="D1553:D1555"/>
    <mergeCell ref="G1553:G1555"/>
    <mergeCell ref="H1553:H1555"/>
    <mergeCell ref="C1553:C1555"/>
    <mergeCell ref="F1553:F1555"/>
    <mergeCell ref="E1553:E1555"/>
    <mergeCell ref="Q1553:Q1555"/>
    <mergeCell ref="B1574:B1660"/>
    <mergeCell ref="D1655:D1657"/>
    <mergeCell ref="F1655:F1657"/>
    <mergeCell ref="H1655:H1657"/>
    <mergeCell ref="I1655:I1657"/>
    <mergeCell ref="C1655:C1657"/>
    <mergeCell ref="G1655:G1657"/>
    <mergeCell ref="F1658:F1660"/>
    <mergeCell ref="H1658:H1660"/>
    <mergeCell ref="I1658:I1660"/>
    <mergeCell ref="C1658:C1660"/>
    <mergeCell ref="G1658:G1660"/>
    <mergeCell ref="E1655:E1657"/>
    <mergeCell ref="Q1655:Q1657"/>
    <mergeCell ref="Q1658:Q1660"/>
    <mergeCell ref="D1658:D1660"/>
    <mergeCell ref="E1658:E1660"/>
    <mergeCell ref="C1745:C1747"/>
    <mergeCell ref="I1745:I1747"/>
    <mergeCell ref="D1745:D1747"/>
    <mergeCell ref="G1745:G1747"/>
    <mergeCell ref="H1745:H1747"/>
    <mergeCell ref="E1745:E1747"/>
    <mergeCell ref="F1745:F1747"/>
    <mergeCell ref="Q1745:Q1747"/>
    <mergeCell ref="D1559:D1561"/>
    <mergeCell ref="F1559:F1561"/>
    <mergeCell ref="H1559:H1561"/>
    <mergeCell ref="I1559:I1561"/>
    <mergeCell ref="G1559:G1561"/>
    <mergeCell ref="C1559:C1561"/>
    <mergeCell ref="E1559:E1561"/>
    <mergeCell ref="F1562:F1564"/>
    <mergeCell ref="H1562:H1564"/>
    <mergeCell ref="I1562:I1564"/>
    <mergeCell ref="G1562:G1564"/>
    <mergeCell ref="C1562:C1564"/>
    <mergeCell ref="E1562:E1564"/>
    <mergeCell ref="Q1559:Q1561"/>
    <mergeCell ref="Q1562:Q1564"/>
    <mergeCell ref="D1562:D1564"/>
    <mergeCell ref="C1748:C1750"/>
    <mergeCell ref="D1748:D1750"/>
    <mergeCell ref="F1748:F1750"/>
    <mergeCell ref="I1748:I1750"/>
    <mergeCell ref="E1748:E1750"/>
    <mergeCell ref="G1748:G1750"/>
    <mergeCell ref="H1748:H1750"/>
    <mergeCell ref="F1565:F1567"/>
    <mergeCell ref="H1565:H1567"/>
    <mergeCell ref="I1565:I1567"/>
    <mergeCell ref="G1565:G1567"/>
    <mergeCell ref="C1565:C1567"/>
    <mergeCell ref="E1565:E1567"/>
    <mergeCell ref="D1565:D1567"/>
    <mergeCell ref="Q1565:Q1567"/>
    <mergeCell ref="H1433:H1435"/>
    <mergeCell ref="Q1748:Q1750"/>
    <mergeCell ref="I1547:I1549"/>
    <mergeCell ref="H1547:H1549"/>
    <mergeCell ref="C1547:C1549"/>
    <mergeCell ref="F1547:F1549"/>
    <mergeCell ref="E1547:E1549"/>
    <mergeCell ref="Q1547:Q1549"/>
    <mergeCell ref="D1547:D1549"/>
    <mergeCell ref="G1547:G1549"/>
    <mergeCell ref="F1568:F1570"/>
    <mergeCell ref="H1568:H1570"/>
    <mergeCell ref="I1568:I1570"/>
    <mergeCell ref="G1568:G1570"/>
    <mergeCell ref="C1568:C1570"/>
    <mergeCell ref="E1568:E1570"/>
    <mergeCell ref="D1568:D1570"/>
    <mergeCell ref="Q1568:Q1570"/>
    <mergeCell ref="H1475:H1477"/>
    <mergeCell ref="G1475:G1477"/>
    <mergeCell ref="C1418:C1420"/>
    <mergeCell ref="I1418:I1420"/>
    <mergeCell ref="H1418:H1420"/>
    <mergeCell ref="G1418:G1420"/>
    <mergeCell ref="D1418:D1420"/>
    <mergeCell ref="F1418:F1420"/>
    <mergeCell ref="E1418:E1420"/>
    <mergeCell ref="Q1418:Q1420"/>
    <mergeCell ref="C1751:C1753"/>
    <mergeCell ref="F1751:F1753"/>
    <mergeCell ref="I1751:I1753"/>
    <mergeCell ref="E1751:E1753"/>
    <mergeCell ref="D1751:D1753"/>
    <mergeCell ref="G1751:G1753"/>
    <mergeCell ref="H1751:H1753"/>
    <mergeCell ref="Q1751:Q1753"/>
    <mergeCell ref="B1499:B1573"/>
    <mergeCell ref="F1571:F1573"/>
    <mergeCell ref="H1571:H1573"/>
    <mergeCell ref="I1571:I1573"/>
    <mergeCell ref="G1571:G1573"/>
    <mergeCell ref="C1571:C1573"/>
    <mergeCell ref="E1571:E1573"/>
    <mergeCell ref="D1571:D1573"/>
    <mergeCell ref="Q1571:Q1573"/>
    <mergeCell ref="B1759:B1866"/>
    <mergeCell ref="C1864:C1866"/>
    <mergeCell ref="I1864:I1866"/>
    <mergeCell ref="H1864:H1866"/>
    <mergeCell ref="G1864:G1866"/>
    <mergeCell ref="D1864:D1866"/>
    <mergeCell ref="F1864:F1866"/>
    <mergeCell ref="E1864:E1866"/>
    <mergeCell ref="Q1864:Q1866"/>
    <mergeCell ref="C1421:C1423"/>
    <mergeCell ref="I1421:I1423"/>
    <mergeCell ref="H1421:H1423"/>
    <mergeCell ref="G1421:G1423"/>
    <mergeCell ref="D1421:D1423"/>
    <mergeCell ref="F1421:F1423"/>
    <mergeCell ref="E1421:E1423"/>
    <mergeCell ref="B1316:B1423"/>
    <mergeCell ref="Q1421:Q1423"/>
    <mergeCell ref="H1403:H1405"/>
    <mergeCell ref="H1442:H1444"/>
    <mergeCell ref="B1661:B1756"/>
    <mergeCell ref="C1754:C1756"/>
    <mergeCell ref="F1754:F1756"/>
    <mergeCell ref="I1754:I1756"/>
    <mergeCell ref="E1754:E1756"/>
    <mergeCell ref="D1754:D1756"/>
    <mergeCell ref="G1754:G1756"/>
    <mergeCell ref="H1754:H1756"/>
    <mergeCell ref="Q1754:Q1756"/>
    <mergeCell ref="B1424:B1498"/>
    <mergeCell ref="H1496:H1498"/>
    <mergeCell ref="I1496:I1498"/>
    <mergeCell ref="G1496:G1498"/>
    <mergeCell ref="C1496:C1498"/>
    <mergeCell ref="E1496:E1498"/>
    <mergeCell ref="F1496:F1498"/>
    <mergeCell ref="D1496:D1498"/>
    <mergeCell ref="Q1496:Q1498"/>
    <mergeCell ref="H1544:H1546"/>
    <mergeCell ref="C1056:C1058"/>
    <mergeCell ref="D1056:D1058"/>
    <mergeCell ref="E1056:E1058"/>
    <mergeCell ref="F1056:F1058"/>
    <mergeCell ref="G1056:G1058"/>
    <mergeCell ref="H1056:H1058"/>
    <mergeCell ref="I1056:I1058"/>
    <mergeCell ref="Q1056:Q1058"/>
    <mergeCell ref="Q981:Q983"/>
    <mergeCell ref="Q873:Q875"/>
    <mergeCell ref="D1218:D1220"/>
    <mergeCell ref="E1218:E1220"/>
    <mergeCell ref="F1218:F1220"/>
    <mergeCell ref="G1218:G1220"/>
    <mergeCell ref="H1218:H1220"/>
    <mergeCell ref="I1218:I1220"/>
    <mergeCell ref="Q1218:Q1220"/>
    <mergeCell ref="Q876:Q878"/>
    <mergeCell ref="Q879:Q881"/>
    <mergeCell ref="Q882:Q884"/>
    <mergeCell ref="D984:D986"/>
    <mergeCell ref="E984:E986"/>
    <mergeCell ref="F984:F986"/>
    <mergeCell ref="G984:G986"/>
    <mergeCell ref="H984:H986"/>
    <mergeCell ref="I984:I986"/>
    <mergeCell ref="Q984:Q986"/>
    <mergeCell ref="D987:D989"/>
    <mergeCell ref="E987:E989"/>
    <mergeCell ref="F987:F989"/>
    <mergeCell ref="G987:G989"/>
    <mergeCell ref="H987:H989"/>
    <mergeCell ref="I987:I989"/>
    <mergeCell ref="Q987:Q989"/>
    <mergeCell ref="C984:C986"/>
    <mergeCell ref="C987:C989"/>
    <mergeCell ref="D981:D983"/>
    <mergeCell ref="E981:E983"/>
    <mergeCell ref="F981:F983"/>
    <mergeCell ref="G981:G983"/>
    <mergeCell ref="H981:H983"/>
    <mergeCell ref="I981:I983"/>
    <mergeCell ref="C981:C983"/>
    <mergeCell ref="D873:D875"/>
    <mergeCell ref="E873:E875"/>
    <mergeCell ref="F873:F875"/>
    <mergeCell ref="G873:G875"/>
    <mergeCell ref="I873:I875"/>
    <mergeCell ref="C876:C878"/>
    <mergeCell ref="D876:D878"/>
    <mergeCell ref="E876:E878"/>
    <mergeCell ref="G876:G878"/>
    <mergeCell ref="I876:I878"/>
    <mergeCell ref="F876:F878"/>
    <mergeCell ref="H876:H878"/>
    <mergeCell ref="C879:C881"/>
    <mergeCell ref="D879:D881"/>
    <mergeCell ref="E879:E881"/>
    <mergeCell ref="I879:I881"/>
    <mergeCell ref="F879:F881"/>
    <mergeCell ref="H879:H881"/>
    <mergeCell ref="C882:C884"/>
    <mergeCell ref="D882:D884"/>
    <mergeCell ref="E882:E884"/>
    <mergeCell ref="I882:I884"/>
    <mergeCell ref="F882:F884"/>
    <mergeCell ref="G879:G881"/>
    <mergeCell ref="H882:H884"/>
    <mergeCell ref="C885:C887"/>
    <mergeCell ref="D885:D887"/>
    <mergeCell ref="E885:E887"/>
    <mergeCell ref="F885:F887"/>
    <mergeCell ref="G885:G887"/>
    <mergeCell ref="H885:H887"/>
    <mergeCell ref="I885:I887"/>
    <mergeCell ref="C888:C890"/>
    <mergeCell ref="D888:D890"/>
    <mergeCell ref="E888:E890"/>
    <mergeCell ref="F888:F890"/>
    <mergeCell ref="G888:G890"/>
    <mergeCell ref="H888:H890"/>
    <mergeCell ref="I888:I890"/>
    <mergeCell ref="C891:C893"/>
    <mergeCell ref="E891:E893"/>
    <mergeCell ref="I891:I893"/>
    <mergeCell ref="F891:F893"/>
    <mergeCell ref="G891:G893"/>
    <mergeCell ref="H891:H893"/>
    <mergeCell ref="D891:D893"/>
    <mergeCell ref="C894:C896"/>
    <mergeCell ref="E894:E896"/>
    <mergeCell ref="F894:F896"/>
    <mergeCell ref="I894:I896"/>
    <mergeCell ref="D894:D896"/>
    <mergeCell ref="C1221:C1223"/>
    <mergeCell ref="D1221:D1223"/>
    <mergeCell ref="F1221:F1223"/>
    <mergeCell ref="I1221:I1223"/>
    <mergeCell ref="G1221:G1223"/>
    <mergeCell ref="H1221:H1223"/>
    <mergeCell ref="E1221:E1223"/>
    <mergeCell ref="Q1221:Q1223"/>
    <mergeCell ref="I897:I899"/>
    <mergeCell ref="C897:C899"/>
    <mergeCell ref="D897:D899"/>
    <mergeCell ref="E897:E899"/>
    <mergeCell ref="F897:F899"/>
    <mergeCell ref="I900:I902"/>
    <mergeCell ref="C900:C902"/>
    <mergeCell ref="D900:D902"/>
    <mergeCell ref="E900:E902"/>
    <mergeCell ref="F900:F902"/>
    <mergeCell ref="G894:G896"/>
    <mergeCell ref="H894:H896"/>
    <mergeCell ref="H897:H899"/>
    <mergeCell ref="H900:H902"/>
    <mergeCell ref="G897:G899"/>
    <mergeCell ref="C903:C905"/>
    <mergeCell ref="D903:D905"/>
    <mergeCell ref="E903:E905"/>
    <mergeCell ref="F903:F905"/>
    <mergeCell ref="G903:G905"/>
    <mergeCell ref="H903:H905"/>
    <mergeCell ref="I903:I905"/>
    <mergeCell ref="C906:C908"/>
    <mergeCell ref="E906:E908"/>
    <mergeCell ref="F906:F908"/>
    <mergeCell ref="H906:H908"/>
    <mergeCell ref="I906:I908"/>
    <mergeCell ref="D906:D908"/>
    <mergeCell ref="G906:G908"/>
    <mergeCell ref="C909:C911"/>
    <mergeCell ref="E909:E911"/>
    <mergeCell ref="F909:F911"/>
    <mergeCell ref="H909:H911"/>
    <mergeCell ref="I909:I911"/>
    <mergeCell ref="D909:D911"/>
    <mergeCell ref="D1131:D1133"/>
    <mergeCell ref="F1131:F1133"/>
    <mergeCell ref="H1131:H1133"/>
    <mergeCell ref="I1131:I1133"/>
    <mergeCell ref="G1131:G1133"/>
    <mergeCell ref="C1131:C1133"/>
    <mergeCell ref="E1131:E1133"/>
    <mergeCell ref="Q1131:Q1133"/>
    <mergeCell ref="D1134:D1136"/>
    <mergeCell ref="F1134:F1136"/>
    <mergeCell ref="H1134:H1136"/>
    <mergeCell ref="I1134:I1136"/>
    <mergeCell ref="G1134:G1136"/>
    <mergeCell ref="C1134:C1136"/>
    <mergeCell ref="E1134:E1136"/>
    <mergeCell ref="Q1134:Q1136"/>
    <mergeCell ref="D1062:D1064"/>
    <mergeCell ref="G1062:G1064"/>
    <mergeCell ref="H1062:H1064"/>
    <mergeCell ref="I1062:I1064"/>
    <mergeCell ref="C1062:C1064"/>
    <mergeCell ref="Q1062:Q1064"/>
    <mergeCell ref="F1062:F1064"/>
    <mergeCell ref="C1224:C1226"/>
    <mergeCell ref="D1224:D1226"/>
    <mergeCell ref="E1224:E1226"/>
    <mergeCell ref="F1224:F1226"/>
    <mergeCell ref="I1224:I1226"/>
    <mergeCell ref="G1224:G1226"/>
    <mergeCell ref="H1224:H1226"/>
    <mergeCell ref="C1227:C1229"/>
    <mergeCell ref="D1227:D1229"/>
    <mergeCell ref="E1227:E1229"/>
    <mergeCell ref="F1227:F1229"/>
    <mergeCell ref="I1227:I1229"/>
    <mergeCell ref="G1227:G1229"/>
    <mergeCell ref="H1227:H1229"/>
    <mergeCell ref="Q1224:Q1226"/>
    <mergeCell ref="Q1227:Q1229"/>
    <mergeCell ref="C912:C914"/>
    <mergeCell ref="E912:E914"/>
    <mergeCell ref="F912:F914"/>
    <mergeCell ref="H912:H914"/>
    <mergeCell ref="I912:I914"/>
    <mergeCell ref="D912:D914"/>
    <mergeCell ref="G912:G914"/>
    <mergeCell ref="C915:C917"/>
    <mergeCell ref="D915:D917"/>
    <mergeCell ref="E915:E917"/>
    <mergeCell ref="F915:F917"/>
    <mergeCell ref="G915:G917"/>
    <mergeCell ref="I915:I917"/>
    <mergeCell ref="H915:H917"/>
    <mergeCell ref="D1137:D1139"/>
    <mergeCell ref="F1137:F1139"/>
    <mergeCell ref="H1137:H1139"/>
    <mergeCell ref="I1137:I1139"/>
    <mergeCell ref="G1137:G1139"/>
    <mergeCell ref="E1137:E1139"/>
    <mergeCell ref="Q1137:Q1139"/>
    <mergeCell ref="D1230:D1232"/>
    <mergeCell ref="E1230:E1232"/>
    <mergeCell ref="F1230:F1232"/>
    <mergeCell ref="G1230:G1232"/>
    <mergeCell ref="H1230:H1232"/>
    <mergeCell ref="I1230:I1232"/>
    <mergeCell ref="Q1230:Q1232"/>
    <mergeCell ref="D1065:D1067"/>
    <mergeCell ref="E1065:E1067"/>
    <mergeCell ref="F1065:F1067"/>
    <mergeCell ref="G1065:G1067"/>
    <mergeCell ref="H1065:H1067"/>
    <mergeCell ref="I1065:I1067"/>
    <mergeCell ref="C1065:C1067"/>
    <mergeCell ref="Q1065:Q1067"/>
    <mergeCell ref="C918:C920"/>
    <mergeCell ref="D918:D920"/>
    <mergeCell ref="E918:E920"/>
    <mergeCell ref="F918:F920"/>
    <mergeCell ref="G918:G920"/>
    <mergeCell ref="I918:I920"/>
    <mergeCell ref="H918:H920"/>
    <mergeCell ref="E1062:E1064"/>
    <mergeCell ref="D990:D992"/>
    <mergeCell ref="E990:E992"/>
    <mergeCell ref="F990:F992"/>
    <mergeCell ref="G990:G992"/>
    <mergeCell ref="I990:I992"/>
    <mergeCell ref="C990:C992"/>
    <mergeCell ref="Q990:Q992"/>
    <mergeCell ref="C1230:C1232"/>
    <mergeCell ref="D993:D995"/>
    <mergeCell ref="E993:E995"/>
    <mergeCell ref="F993:F995"/>
    <mergeCell ref="G993:G995"/>
    <mergeCell ref="H993:H995"/>
    <mergeCell ref="I993:I995"/>
    <mergeCell ref="C993:C995"/>
    <mergeCell ref="Q993:Q995"/>
    <mergeCell ref="C921:C923"/>
    <mergeCell ref="D921:D923"/>
    <mergeCell ref="E921:E923"/>
    <mergeCell ref="F921:F923"/>
    <mergeCell ref="I921:I923"/>
    <mergeCell ref="G921:G923"/>
    <mergeCell ref="H921:H923"/>
    <mergeCell ref="D996:D998"/>
    <mergeCell ref="E996:E998"/>
    <mergeCell ref="F996:F998"/>
    <mergeCell ref="G996:G998"/>
    <mergeCell ref="H996:H998"/>
    <mergeCell ref="I996:I998"/>
    <mergeCell ref="C996:C998"/>
    <mergeCell ref="E999:E1001"/>
    <mergeCell ref="F999:F1001"/>
    <mergeCell ref="G999:G1001"/>
    <mergeCell ref="I999:I1001"/>
    <mergeCell ref="C999:C1001"/>
    <mergeCell ref="Q996:Q998"/>
    <mergeCell ref="D999:D1001"/>
    <mergeCell ref="Q999:Q1001"/>
    <mergeCell ref="C924:C926"/>
    <mergeCell ref="E924:E926"/>
    <mergeCell ref="F924:F926"/>
    <mergeCell ref="H924:H926"/>
    <mergeCell ref="I924:I926"/>
    <mergeCell ref="D924:D926"/>
    <mergeCell ref="G924:G926"/>
    <mergeCell ref="C1218:C1220"/>
    <mergeCell ref="C1140:C1142"/>
    <mergeCell ref="H1140:H1142"/>
    <mergeCell ref="I1140:I1142"/>
    <mergeCell ref="G1140:G1142"/>
    <mergeCell ref="E1140:E1142"/>
    <mergeCell ref="D1140:D1142"/>
    <mergeCell ref="F1140:F1142"/>
    <mergeCell ref="Q1140:Q1142"/>
    <mergeCell ref="C1137:C1139"/>
    <mergeCell ref="C1143:C1145"/>
    <mergeCell ref="I1143:I1145"/>
    <mergeCell ref="G1143:G1145"/>
    <mergeCell ref="E1143:E1145"/>
    <mergeCell ref="D1143:D1145"/>
    <mergeCell ref="F1143:F1145"/>
    <mergeCell ref="Q1143:Q1145"/>
    <mergeCell ref="C927:C929"/>
    <mergeCell ref="D927:D929"/>
    <mergeCell ref="E927:E929"/>
    <mergeCell ref="F927:F929"/>
    <mergeCell ref="G927:G929"/>
    <mergeCell ref="H927:H929"/>
    <mergeCell ref="I927:I929"/>
    <mergeCell ref="E1002:E1004"/>
    <mergeCell ref="F1002:F1004"/>
    <mergeCell ref="G1002:G1004"/>
    <mergeCell ref="I1002:I1004"/>
    <mergeCell ref="C1002:C1004"/>
    <mergeCell ref="D1002:D1004"/>
    <mergeCell ref="H1002:H1004"/>
    <mergeCell ref="Q1002:Q1004"/>
    <mergeCell ref="C1233:C1235"/>
    <mergeCell ref="D1233:D1235"/>
    <mergeCell ref="E1233:E1235"/>
    <mergeCell ref="F1233:F1235"/>
    <mergeCell ref="G1233:G1235"/>
    <mergeCell ref="H1233:H1235"/>
    <mergeCell ref="I1233:I1235"/>
    <mergeCell ref="C1236:C1238"/>
    <mergeCell ref="D1236:D1238"/>
    <mergeCell ref="E1236:E1238"/>
    <mergeCell ref="F1236:F1238"/>
    <mergeCell ref="G1236:G1238"/>
    <mergeCell ref="I1236:I1238"/>
    <mergeCell ref="Q1233:Q1235"/>
    <mergeCell ref="Q1236:Q1238"/>
    <mergeCell ref="C1059:C1061"/>
    <mergeCell ref="D1059:D1061"/>
    <mergeCell ref="E1059:E1061"/>
    <mergeCell ref="F1059:F1061"/>
    <mergeCell ref="G1059:G1061"/>
    <mergeCell ref="H1059:H1061"/>
    <mergeCell ref="I1059:I1061"/>
    <mergeCell ref="D1146:D1148"/>
    <mergeCell ref="F1146:F1148"/>
    <mergeCell ref="H1146:H1148"/>
    <mergeCell ref="I1146:I1148"/>
    <mergeCell ref="G1146:G1148"/>
    <mergeCell ref="C1146:C1148"/>
    <mergeCell ref="E1146:E1148"/>
    <mergeCell ref="Q1146:Q1148"/>
    <mergeCell ref="C1239:C1241"/>
    <mergeCell ref="D1239:D1241"/>
    <mergeCell ref="E1239:E1241"/>
    <mergeCell ref="F1239:F1241"/>
    <mergeCell ref="G1239:G1241"/>
    <mergeCell ref="H1239:H1241"/>
    <mergeCell ref="I1239:I1241"/>
    <mergeCell ref="Q1239:Q1241"/>
    <mergeCell ref="G900:G902"/>
    <mergeCell ref="H1236:H1238"/>
    <mergeCell ref="Q888:Q890"/>
    <mergeCell ref="Q885:Q887"/>
    <mergeCell ref="Q891:Q893"/>
    <mergeCell ref="Q894:Q896"/>
    <mergeCell ref="Q897:Q899"/>
    <mergeCell ref="Q900:Q902"/>
    <mergeCell ref="Q903:Q905"/>
    <mergeCell ref="Q906:Q908"/>
    <mergeCell ref="Q909:Q911"/>
    <mergeCell ref="Q912:Q914"/>
    <mergeCell ref="Q915:Q917"/>
    <mergeCell ref="Q918:Q920"/>
    <mergeCell ref="Q921:Q923"/>
    <mergeCell ref="Q924:Q926"/>
    <mergeCell ref="Q927:Q929"/>
    <mergeCell ref="C1242:C1244"/>
    <mergeCell ref="D1242:D1244"/>
    <mergeCell ref="F1242:F1244"/>
    <mergeCell ref="I1242:I1244"/>
    <mergeCell ref="G1242:G1244"/>
    <mergeCell ref="H1242:H1244"/>
    <mergeCell ref="E1242:E1244"/>
    <mergeCell ref="Q1242:Q1244"/>
    <mergeCell ref="G909:G911"/>
    <mergeCell ref="D1149:D1151"/>
    <mergeCell ref="E1149:E1151"/>
    <mergeCell ref="F1149:F1151"/>
    <mergeCell ref="I1149:I1151"/>
    <mergeCell ref="C1149:C1151"/>
    <mergeCell ref="Q1149:Q1151"/>
    <mergeCell ref="C1245:C1247"/>
    <mergeCell ref="D1245:D1247"/>
    <mergeCell ref="F1245:F1247"/>
    <mergeCell ref="I1245:I1247"/>
    <mergeCell ref="G1245:G1247"/>
    <mergeCell ref="H1245:H1247"/>
    <mergeCell ref="E1245:E1247"/>
    <mergeCell ref="Q1245:Q1247"/>
    <mergeCell ref="D1152:D1154"/>
    <mergeCell ref="E1152:E1154"/>
    <mergeCell ref="F1152:F1154"/>
    <mergeCell ref="I1152:I1154"/>
    <mergeCell ref="G1152:G1154"/>
    <mergeCell ref="C1152:C1154"/>
    <mergeCell ref="D1155:D1157"/>
    <mergeCell ref="F1155:F1157"/>
    <mergeCell ref="H1155:H1157"/>
    <mergeCell ref="I1155:I1157"/>
    <mergeCell ref="C1155:C1157"/>
    <mergeCell ref="E1155:E1157"/>
    <mergeCell ref="G1155:G1157"/>
    <mergeCell ref="Q1152:Q1154"/>
    <mergeCell ref="Q1155:Q1157"/>
    <mergeCell ref="C930:C932"/>
    <mergeCell ref="F930:F932"/>
    <mergeCell ref="I930:I932"/>
    <mergeCell ref="D930:D932"/>
    <mergeCell ref="H930:H932"/>
    <mergeCell ref="G930:G932"/>
    <mergeCell ref="E930:E932"/>
    <mergeCell ref="Q930:Q932"/>
    <mergeCell ref="D1158:D1160"/>
    <mergeCell ref="F1158:F1160"/>
    <mergeCell ref="H1158:H1160"/>
    <mergeCell ref="I1158:I1160"/>
    <mergeCell ref="C1158:C1160"/>
    <mergeCell ref="G1158:G1160"/>
    <mergeCell ref="E1158:E1160"/>
    <mergeCell ref="Q1158:Q1160"/>
    <mergeCell ref="D1161:D1163"/>
    <mergeCell ref="F1161:F1163"/>
    <mergeCell ref="H1161:H1163"/>
    <mergeCell ref="I1161:I1163"/>
    <mergeCell ref="C1161:C1163"/>
    <mergeCell ref="G1161:G1163"/>
    <mergeCell ref="E1161:E1163"/>
    <mergeCell ref="D1164:D1166"/>
    <mergeCell ref="F1164:F1166"/>
    <mergeCell ref="C1164:C1166"/>
    <mergeCell ref="E1164:E1166"/>
    <mergeCell ref="D1167:D1169"/>
    <mergeCell ref="F1167:F1169"/>
    <mergeCell ref="C1167:C1169"/>
    <mergeCell ref="E1167:E1169"/>
    <mergeCell ref="D1170:D1172"/>
    <mergeCell ref="F1170:F1172"/>
    <mergeCell ref="H1170:H1172"/>
    <mergeCell ref="I1170:I1172"/>
    <mergeCell ref="C1170:C1172"/>
    <mergeCell ref="G1170:G1172"/>
    <mergeCell ref="E1170:E1172"/>
    <mergeCell ref="Q1161:Q1163"/>
    <mergeCell ref="Q1164:Q1166"/>
    <mergeCell ref="Q1167:Q1169"/>
    <mergeCell ref="Q1170:Q1172"/>
    <mergeCell ref="H1164:H1166"/>
    <mergeCell ref="I1164:I1166"/>
    <mergeCell ref="G1164:G1166"/>
    <mergeCell ref="I1167:I1169"/>
    <mergeCell ref="G1167:G1169"/>
    <mergeCell ref="G1149:G1151"/>
    <mergeCell ref="D1005:D1007"/>
    <mergeCell ref="E1005:E1007"/>
    <mergeCell ref="F1005:F1007"/>
    <mergeCell ref="G1005:G1007"/>
    <mergeCell ref="H1005:H1007"/>
    <mergeCell ref="I1005:I1007"/>
    <mergeCell ref="C1005:C1007"/>
    <mergeCell ref="Q1005:Q1007"/>
    <mergeCell ref="C1068:C1070"/>
    <mergeCell ref="D1068:D1070"/>
    <mergeCell ref="F1068:F1070"/>
    <mergeCell ref="G1068:G1070"/>
    <mergeCell ref="H1068:H1070"/>
    <mergeCell ref="I1068:I1070"/>
    <mergeCell ref="E1068:E1070"/>
    <mergeCell ref="Q1068:Q1070"/>
    <mergeCell ref="E1008:E1010"/>
    <mergeCell ref="F1008:F1010"/>
    <mergeCell ref="G1008:G1010"/>
    <mergeCell ref="H1008:H1010"/>
    <mergeCell ref="I1008:I1010"/>
    <mergeCell ref="C1008:C1010"/>
    <mergeCell ref="D1008:D1010"/>
    <mergeCell ref="F1011:F1013"/>
    <mergeCell ref="G1011:G1013"/>
    <mergeCell ref="H1011:H1013"/>
    <mergeCell ref="I1011:I1013"/>
    <mergeCell ref="C1011:C1013"/>
    <mergeCell ref="D1011:D1013"/>
    <mergeCell ref="Q1008:Q1010"/>
    <mergeCell ref="E1011:E1013"/>
    <mergeCell ref="Q1011:Q1013"/>
    <mergeCell ref="Q1059:Q1061"/>
    <mergeCell ref="C1248:C1250"/>
    <mergeCell ref="D1248:D1250"/>
    <mergeCell ref="F1248:F1250"/>
    <mergeCell ref="I1248:I1250"/>
    <mergeCell ref="G1248:G1250"/>
    <mergeCell ref="H1248:H1250"/>
    <mergeCell ref="E1248:E1250"/>
    <mergeCell ref="Q1248:Q1250"/>
    <mergeCell ref="D1014:D1016"/>
    <mergeCell ref="E1014:E1016"/>
    <mergeCell ref="F1014:F1016"/>
    <mergeCell ref="G1014:G1016"/>
    <mergeCell ref="H1014:H1016"/>
    <mergeCell ref="I1014:I1016"/>
    <mergeCell ref="Q1014:Q1016"/>
    <mergeCell ref="H1167:H1169"/>
    <mergeCell ref="H1152:H1154"/>
    <mergeCell ref="C933:C935"/>
    <mergeCell ref="I933:I935"/>
    <mergeCell ref="F933:F935"/>
    <mergeCell ref="H933:H935"/>
    <mergeCell ref="G933:G935"/>
    <mergeCell ref="D933:D935"/>
    <mergeCell ref="E933:E935"/>
    <mergeCell ref="Q933:Q935"/>
    <mergeCell ref="F1173:F1175"/>
    <mergeCell ref="I1173:I1175"/>
    <mergeCell ref="C1173:C1175"/>
    <mergeCell ref="D1173:D1175"/>
    <mergeCell ref="H1173:H1175"/>
    <mergeCell ref="G1173:G1175"/>
    <mergeCell ref="E1173:E1175"/>
    <mergeCell ref="Q1173:Q1175"/>
    <mergeCell ref="C1017:C1019"/>
    <mergeCell ref="D1017:D1019"/>
    <mergeCell ref="E1017:E1019"/>
    <mergeCell ref="F1017:F1019"/>
    <mergeCell ref="G1017:G1019"/>
    <mergeCell ref="H1017:H1019"/>
    <mergeCell ref="I1017:I1019"/>
    <mergeCell ref="Q1017:Q1019"/>
    <mergeCell ref="C1020:C1022"/>
    <mergeCell ref="D1020:D1022"/>
    <mergeCell ref="E1020:E1022"/>
    <mergeCell ref="F1020:F1022"/>
    <mergeCell ref="G1020:G1022"/>
    <mergeCell ref="H1020:H1022"/>
    <mergeCell ref="I1020:I1022"/>
    <mergeCell ref="Q1020:Q1022"/>
    <mergeCell ref="C936:C938"/>
    <mergeCell ref="I936:I938"/>
    <mergeCell ref="E936:E938"/>
    <mergeCell ref="F936:F938"/>
    <mergeCell ref="G936:G938"/>
    <mergeCell ref="D936:D938"/>
    <mergeCell ref="Q936:Q938"/>
    <mergeCell ref="C1071:C1073"/>
    <mergeCell ref="I1071:I1073"/>
    <mergeCell ref="H1071:H1073"/>
    <mergeCell ref="D1071:D1073"/>
    <mergeCell ref="F1071:F1073"/>
    <mergeCell ref="G1071:G1073"/>
    <mergeCell ref="E1071:E1073"/>
    <mergeCell ref="Q1071:Q1073"/>
    <mergeCell ref="F1176:F1178"/>
    <mergeCell ref="I1176:I1178"/>
    <mergeCell ref="C1176:C1178"/>
    <mergeCell ref="D1176:D1178"/>
    <mergeCell ref="H1176:H1178"/>
    <mergeCell ref="G1176:G1178"/>
    <mergeCell ref="E1176:E1178"/>
    <mergeCell ref="Q1176:Q1178"/>
    <mergeCell ref="C1023:C1025"/>
    <mergeCell ref="D1023:D1025"/>
    <mergeCell ref="F1023:F1025"/>
    <mergeCell ref="G1023:G1025"/>
    <mergeCell ref="H1023:H1025"/>
    <mergeCell ref="I1023:I1025"/>
    <mergeCell ref="E1023:E1025"/>
    <mergeCell ref="C1026:C1028"/>
    <mergeCell ref="D1026:D1028"/>
    <mergeCell ref="F1026:F1028"/>
    <mergeCell ref="H1026:H1028"/>
    <mergeCell ref="I1026:I1028"/>
    <mergeCell ref="E1026:E1028"/>
    <mergeCell ref="Q1023:Q1025"/>
    <mergeCell ref="Q1026:Q1028"/>
    <mergeCell ref="G1026:G1028"/>
    <mergeCell ref="C1014:C1016"/>
    <mergeCell ref="C1074:C1076"/>
    <mergeCell ref="I1074:I1076"/>
    <mergeCell ref="H1074:H1076"/>
    <mergeCell ref="D1074:D1076"/>
    <mergeCell ref="F1074:F1076"/>
    <mergeCell ref="G1074:G1076"/>
    <mergeCell ref="E1074:E1076"/>
    <mergeCell ref="Q1074:Q1076"/>
    <mergeCell ref="C1251:C1253"/>
    <mergeCell ref="D1251:D1253"/>
    <mergeCell ref="F1251:F1253"/>
    <mergeCell ref="I1251:I1253"/>
    <mergeCell ref="E1251:E1253"/>
    <mergeCell ref="G1251:G1253"/>
    <mergeCell ref="H1251:H1253"/>
    <mergeCell ref="C1254:C1256"/>
    <mergeCell ref="D1254:D1256"/>
    <mergeCell ref="F1254:F1256"/>
    <mergeCell ref="I1254:I1256"/>
    <mergeCell ref="E1254:E1256"/>
    <mergeCell ref="G1254:G1256"/>
    <mergeCell ref="H1254:H1256"/>
    <mergeCell ref="C1257:C1259"/>
    <mergeCell ref="D1257:D1259"/>
    <mergeCell ref="F1257:F1259"/>
    <mergeCell ref="I1257:I1259"/>
    <mergeCell ref="E1257:E1259"/>
    <mergeCell ref="G1257:G1259"/>
    <mergeCell ref="H1257:H1259"/>
    <mergeCell ref="C1260:C1262"/>
    <mergeCell ref="D1260:D1262"/>
    <mergeCell ref="F1260:F1262"/>
    <mergeCell ref="I1260:I1262"/>
    <mergeCell ref="E1260:E1262"/>
    <mergeCell ref="G1260:G1262"/>
    <mergeCell ref="H1260:H1262"/>
    <mergeCell ref="Q1251:Q1253"/>
    <mergeCell ref="Q1254:Q1256"/>
    <mergeCell ref="Q1257:Q1259"/>
    <mergeCell ref="Q1260:Q1262"/>
    <mergeCell ref="C939:C941"/>
    <mergeCell ref="I939:I941"/>
    <mergeCell ref="E939:E941"/>
    <mergeCell ref="H939:H941"/>
    <mergeCell ref="G939:G941"/>
    <mergeCell ref="D939:D941"/>
    <mergeCell ref="F939:F941"/>
    <mergeCell ref="Q939:Q941"/>
    <mergeCell ref="F1029:F1031"/>
    <mergeCell ref="H1029:H1031"/>
    <mergeCell ref="I1029:I1031"/>
    <mergeCell ref="E1029:E1031"/>
    <mergeCell ref="G1029:G1031"/>
    <mergeCell ref="Q1029:Q1031"/>
    <mergeCell ref="C1263:C1265"/>
    <mergeCell ref="D1263:D1265"/>
    <mergeCell ref="F1263:F1265"/>
    <mergeCell ref="I1263:I1265"/>
    <mergeCell ref="E1263:E1265"/>
    <mergeCell ref="G1263:G1265"/>
    <mergeCell ref="H1263:H1265"/>
    <mergeCell ref="Q1263:Q1265"/>
    <mergeCell ref="C1077:C1079"/>
    <mergeCell ref="I1077:I1079"/>
    <mergeCell ref="H1077:H1079"/>
    <mergeCell ref="D1077:D1079"/>
    <mergeCell ref="F1077:F1079"/>
    <mergeCell ref="G1077:G1079"/>
    <mergeCell ref="E1077:E1079"/>
    <mergeCell ref="Q1077:Q1079"/>
    <mergeCell ref="C1266:C1268"/>
    <mergeCell ref="D1266:D1268"/>
    <mergeCell ref="F1266:F1268"/>
    <mergeCell ref="I1266:I1268"/>
    <mergeCell ref="E1266:E1268"/>
    <mergeCell ref="G1266:G1268"/>
    <mergeCell ref="H1266:H1268"/>
    <mergeCell ref="C1269:C1271"/>
    <mergeCell ref="F1269:F1271"/>
    <mergeCell ref="I1269:I1271"/>
    <mergeCell ref="E1269:E1271"/>
    <mergeCell ref="G1269:G1271"/>
    <mergeCell ref="C1272:C1274"/>
    <mergeCell ref="F1272:F1274"/>
    <mergeCell ref="I1272:I1274"/>
    <mergeCell ref="E1272:E1274"/>
    <mergeCell ref="D1269:D1271"/>
    <mergeCell ref="D1272:D1274"/>
    <mergeCell ref="G1272:G1274"/>
    <mergeCell ref="H1269:H1271"/>
    <mergeCell ref="Q1266:Q1268"/>
    <mergeCell ref="Q1269:Q1271"/>
    <mergeCell ref="Q1272:Q1274"/>
    <mergeCell ref="C1275:C1277"/>
    <mergeCell ref="F1275:F1277"/>
    <mergeCell ref="I1275:I1277"/>
    <mergeCell ref="E1275:E1277"/>
    <mergeCell ref="D1275:D1277"/>
    <mergeCell ref="G1275:G1277"/>
    <mergeCell ref="C1278:C1280"/>
    <mergeCell ref="F1278:F1280"/>
    <mergeCell ref="I1278:I1280"/>
    <mergeCell ref="E1278:E1280"/>
    <mergeCell ref="D1278:D1280"/>
    <mergeCell ref="G1278:G1280"/>
    <mergeCell ref="H1272:H1274"/>
    <mergeCell ref="H1275:H1277"/>
    <mergeCell ref="H1278:H1280"/>
    <mergeCell ref="Q1275:Q1277"/>
    <mergeCell ref="Q1278:Q1280"/>
    <mergeCell ref="C1281:C1283"/>
    <mergeCell ref="F1281:F1283"/>
    <mergeCell ref="I1281:I1283"/>
    <mergeCell ref="E1281:E1283"/>
    <mergeCell ref="D1281:D1283"/>
    <mergeCell ref="G1281:G1283"/>
    <mergeCell ref="H1281:H1283"/>
    <mergeCell ref="Q1281:Q1283"/>
    <mergeCell ref="C1029:C1031"/>
    <mergeCell ref="D1029:D1031"/>
    <mergeCell ref="C1284:C1286"/>
    <mergeCell ref="F1284:F1286"/>
    <mergeCell ref="I1284:I1286"/>
    <mergeCell ref="E1284:E1286"/>
    <mergeCell ref="D1284:D1286"/>
    <mergeCell ref="G1284:G1286"/>
    <mergeCell ref="H1284:H1286"/>
    <mergeCell ref="Q1284:Q1286"/>
    <mergeCell ref="H1149:H1151"/>
    <mergeCell ref="C1080:C1082"/>
    <mergeCell ref="I1080:I1082"/>
    <mergeCell ref="F1080:F1082"/>
    <mergeCell ref="Q1080:Q1082"/>
    <mergeCell ref="D1080:D1082"/>
    <mergeCell ref="E1080:E1082"/>
    <mergeCell ref="G1080:G1082"/>
    <mergeCell ref="H1080:H1082"/>
    <mergeCell ref="I1032:I1034"/>
    <mergeCell ref="E1032:E1034"/>
    <mergeCell ref="C1032:C1034"/>
    <mergeCell ref="D1032:D1034"/>
    <mergeCell ref="F1032:F1034"/>
    <mergeCell ref="Q1032:Q1034"/>
    <mergeCell ref="H1035:H1037"/>
    <mergeCell ref="I1035:I1037"/>
    <mergeCell ref="G1035:G1037"/>
    <mergeCell ref="C1035:C1037"/>
    <mergeCell ref="D1035:D1037"/>
    <mergeCell ref="E1035:E1037"/>
    <mergeCell ref="F1035:F1037"/>
    <mergeCell ref="Q1035:Q1037"/>
    <mergeCell ref="H1038:H1040"/>
    <mergeCell ref="I1038:I1040"/>
    <mergeCell ref="G1038:G1040"/>
    <mergeCell ref="C1038:C1040"/>
    <mergeCell ref="D1038:D1040"/>
    <mergeCell ref="E1038:E1040"/>
    <mergeCell ref="F1038:F1040"/>
    <mergeCell ref="Q1038:Q1040"/>
    <mergeCell ref="H1041:H1043"/>
    <mergeCell ref="I1041:I1043"/>
    <mergeCell ref="G1041:G1043"/>
    <mergeCell ref="C1041:C1043"/>
    <mergeCell ref="D1041:D1043"/>
    <mergeCell ref="F1041:F1043"/>
    <mergeCell ref="E1041:E1043"/>
    <mergeCell ref="Q1041:Q1043"/>
    <mergeCell ref="F1179:F1181"/>
    <mergeCell ref="I1179:I1181"/>
    <mergeCell ref="C1179:C1181"/>
    <mergeCell ref="D1179:D1181"/>
    <mergeCell ref="H1179:H1181"/>
    <mergeCell ref="G1179:G1181"/>
    <mergeCell ref="E1179:E1181"/>
    <mergeCell ref="Q1179:Q1181"/>
    <mergeCell ref="I1083:I1085"/>
    <mergeCell ref="F1083:F1085"/>
    <mergeCell ref="D1083:D1085"/>
    <mergeCell ref="G1083:G1085"/>
    <mergeCell ref="H1083:H1085"/>
    <mergeCell ref="C1083:C1085"/>
    <mergeCell ref="E1083:E1085"/>
    <mergeCell ref="I1089:I1091"/>
    <mergeCell ref="D1089:D1091"/>
    <mergeCell ref="G1089:G1091"/>
    <mergeCell ref="H1089:H1091"/>
    <mergeCell ref="C1089:C1091"/>
    <mergeCell ref="E1089:E1091"/>
    <mergeCell ref="Q1083:Q1085"/>
    <mergeCell ref="Q1089:Q1091"/>
    <mergeCell ref="F1089:F1091"/>
    <mergeCell ref="G882:G884"/>
    <mergeCell ref="H936:H938"/>
    <mergeCell ref="C873:C875"/>
    <mergeCell ref="H873:H875"/>
    <mergeCell ref="H1143:H1145"/>
    <mergeCell ref="H1044:H1046"/>
    <mergeCell ref="I1044:I1046"/>
    <mergeCell ref="G1044:G1046"/>
    <mergeCell ref="C1044:C1046"/>
    <mergeCell ref="D1044:D1046"/>
    <mergeCell ref="E1044:E1046"/>
    <mergeCell ref="F1044:F1046"/>
    <mergeCell ref="Q1044:Q1046"/>
    <mergeCell ref="C942:C944"/>
    <mergeCell ref="I942:I944"/>
    <mergeCell ref="H942:H944"/>
    <mergeCell ref="G942:G944"/>
    <mergeCell ref="D942:D944"/>
    <mergeCell ref="F942:F944"/>
    <mergeCell ref="C945:C947"/>
    <mergeCell ref="I945:I947"/>
    <mergeCell ref="H945:H947"/>
    <mergeCell ref="G945:G947"/>
    <mergeCell ref="E945:E947"/>
    <mergeCell ref="F945:F947"/>
    <mergeCell ref="C948:C950"/>
    <mergeCell ref="I948:I950"/>
    <mergeCell ref="H948:H950"/>
    <mergeCell ref="G948:G950"/>
    <mergeCell ref="E948:E950"/>
    <mergeCell ref="F948:F950"/>
    <mergeCell ref="E942:E944"/>
    <mergeCell ref="Q942:Q944"/>
    <mergeCell ref="Q945:Q947"/>
    <mergeCell ref="Q948:Q950"/>
    <mergeCell ref="D945:D947"/>
    <mergeCell ref="D948:D950"/>
    <mergeCell ref="C951:C953"/>
    <mergeCell ref="I951:I953"/>
    <mergeCell ref="H951:H953"/>
    <mergeCell ref="G951:G953"/>
    <mergeCell ref="E951:E953"/>
    <mergeCell ref="F951:F953"/>
    <mergeCell ref="C954:C956"/>
    <mergeCell ref="I954:I956"/>
    <mergeCell ref="H954:H956"/>
    <mergeCell ref="G954:G956"/>
    <mergeCell ref="E954:E956"/>
    <mergeCell ref="F954:F956"/>
    <mergeCell ref="C957:C959"/>
    <mergeCell ref="I957:I959"/>
    <mergeCell ref="H957:H959"/>
    <mergeCell ref="G957:G959"/>
    <mergeCell ref="E957:E959"/>
    <mergeCell ref="F957:F959"/>
    <mergeCell ref="D951:D953"/>
    <mergeCell ref="D954:D956"/>
    <mergeCell ref="D957:D959"/>
    <mergeCell ref="Q951:Q953"/>
    <mergeCell ref="Q954:Q956"/>
    <mergeCell ref="Q957:Q959"/>
    <mergeCell ref="C1287:C1289"/>
    <mergeCell ref="F1287:F1289"/>
    <mergeCell ref="I1287:I1289"/>
    <mergeCell ref="E1287:E1289"/>
    <mergeCell ref="D1287:D1289"/>
    <mergeCell ref="G1287:G1289"/>
    <mergeCell ref="H1287:H1289"/>
    <mergeCell ref="Q1287:Q1289"/>
    <mergeCell ref="C1092:C1094"/>
    <mergeCell ref="D1092:D1094"/>
    <mergeCell ref="F1092:F1094"/>
    <mergeCell ref="G1092:G1094"/>
    <mergeCell ref="H1092:H1094"/>
    <mergeCell ref="I1092:I1094"/>
    <mergeCell ref="E1092:E1094"/>
    <mergeCell ref="Q1092:Q1094"/>
    <mergeCell ref="F1182:F1184"/>
    <mergeCell ref="I1182:I1184"/>
    <mergeCell ref="C1182:C1184"/>
    <mergeCell ref="D1182:D1184"/>
    <mergeCell ref="H1182:H1184"/>
    <mergeCell ref="G1182:G1184"/>
    <mergeCell ref="E1182:E1184"/>
    <mergeCell ref="Q1182:Q1184"/>
    <mergeCell ref="F1185:F1187"/>
    <mergeCell ref="I1185:I1187"/>
    <mergeCell ref="C1185:C1187"/>
    <mergeCell ref="D1185:D1187"/>
    <mergeCell ref="H1185:H1187"/>
    <mergeCell ref="G1185:G1187"/>
    <mergeCell ref="E1185:E1187"/>
    <mergeCell ref="Q1185:Q1187"/>
    <mergeCell ref="C960:C962"/>
    <mergeCell ref="I960:I962"/>
    <mergeCell ref="G960:G962"/>
    <mergeCell ref="F960:F962"/>
    <mergeCell ref="D960:D962"/>
    <mergeCell ref="E960:E962"/>
    <mergeCell ref="Q960:Q962"/>
    <mergeCell ref="I1095:I1097"/>
    <mergeCell ref="D1095:D1097"/>
    <mergeCell ref="G1095:G1097"/>
    <mergeCell ref="H1095:H1097"/>
    <mergeCell ref="C1095:C1097"/>
    <mergeCell ref="F1095:F1097"/>
    <mergeCell ref="E1095:E1097"/>
    <mergeCell ref="Q1095:Q1097"/>
    <mergeCell ref="F1188:F1190"/>
    <mergeCell ref="I1188:I1190"/>
    <mergeCell ref="C1188:C1190"/>
    <mergeCell ref="D1188:D1190"/>
    <mergeCell ref="H1188:H1190"/>
    <mergeCell ref="G1188:G1190"/>
    <mergeCell ref="E1188:E1190"/>
    <mergeCell ref="Q1188:Q1190"/>
    <mergeCell ref="C1290:C1292"/>
    <mergeCell ref="I1290:I1292"/>
    <mergeCell ref="E1290:E1292"/>
    <mergeCell ref="D1290:D1292"/>
    <mergeCell ref="G1290:G1292"/>
    <mergeCell ref="H1290:H1292"/>
    <mergeCell ref="C1293:C1295"/>
    <mergeCell ref="I1293:I1295"/>
    <mergeCell ref="D1293:D1295"/>
    <mergeCell ref="F1290:F1292"/>
    <mergeCell ref="F1293:F1295"/>
    <mergeCell ref="Q1290:Q1292"/>
    <mergeCell ref="Q1293:Q1295"/>
    <mergeCell ref="E1293:E1295"/>
    <mergeCell ref="G1293:G1295"/>
    <mergeCell ref="H1293:H1295"/>
    <mergeCell ref="C1296:C1298"/>
    <mergeCell ref="F1296:F1298"/>
    <mergeCell ref="I1296:I1298"/>
    <mergeCell ref="E1296:E1298"/>
    <mergeCell ref="D1296:D1298"/>
    <mergeCell ref="G1296:G1298"/>
    <mergeCell ref="H1296:H1298"/>
    <mergeCell ref="Q1296:Q1298"/>
    <mergeCell ref="C963:C965"/>
    <mergeCell ref="I963:I965"/>
    <mergeCell ref="H963:H965"/>
    <mergeCell ref="G963:G965"/>
    <mergeCell ref="E963:E965"/>
    <mergeCell ref="D963:D965"/>
    <mergeCell ref="C966:C968"/>
    <mergeCell ref="I966:I968"/>
    <mergeCell ref="H966:H968"/>
    <mergeCell ref="G966:G968"/>
    <mergeCell ref="E966:E968"/>
    <mergeCell ref="D966:D968"/>
    <mergeCell ref="F963:F965"/>
    <mergeCell ref="F966:F968"/>
    <mergeCell ref="Q963:Q965"/>
    <mergeCell ref="Q966:Q968"/>
    <mergeCell ref="C1299:C1301"/>
    <mergeCell ref="F1299:F1301"/>
    <mergeCell ref="I1299:I1301"/>
    <mergeCell ref="D1299:D1301"/>
    <mergeCell ref="G1299:G1301"/>
    <mergeCell ref="H1299:H1301"/>
    <mergeCell ref="Q1299:Q1301"/>
    <mergeCell ref="E1299:E1301"/>
    <mergeCell ref="F1191:F1193"/>
    <mergeCell ref="I1191:I1193"/>
    <mergeCell ref="C1191:C1193"/>
    <mergeCell ref="D1191:D1193"/>
    <mergeCell ref="H1191:H1193"/>
    <mergeCell ref="G1191:G1193"/>
    <mergeCell ref="E1191:E1193"/>
    <mergeCell ref="Q1191:Q1193"/>
    <mergeCell ref="I1098:I1100"/>
    <mergeCell ref="D1098:D1100"/>
    <mergeCell ref="G1098:G1100"/>
    <mergeCell ref="H1098:H1100"/>
    <mergeCell ref="C1098:C1100"/>
    <mergeCell ref="F1098:F1100"/>
    <mergeCell ref="E1098:E1100"/>
    <mergeCell ref="Q1098:Q1100"/>
    <mergeCell ref="I1101:I1103"/>
    <mergeCell ref="D1101:D1103"/>
    <mergeCell ref="G1101:G1103"/>
    <mergeCell ref="C1101:C1103"/>
    <mergeCell ref="F1101:F1103"/>
    <mergeCell ref="E1101:E1103"/>
    <mergeCell ref="Q1101:Q1103"/>
    <mergeCell ref="C969:C971"/>
    <mergeCell ref="I969:I971"/>
    <mergeCell ref="H969:H971"/>
    <mergeCell ref="G969:G971"/>
    <mergeCell ref="E969:E971"/>
    <mergeCell ref="D969:D971"/>
    <mergeCell ref="F969:F971"/>
    <mergeCell ref="Q969:Q971"/>
    <mergeCell ref="C972:C974"/>
    <mergeCell ref="I972:I974"/>
    <mergeCell ref="H972:H974"/>
    <mergeCell ref="G972:G974"/>
    <mergeCell ref="E972:E974"/>
    <mergeCell ref="D972:D974"/>
    <mergeCell ref="F972:F974"/>
    <mergeCell ref="Q972:Q974"/>
    <mergeCell ref="C1086:C1088"/>
    <mergeCell ref="I1086:I1088"/>
    <mergeCell ref="D1086:D1088"/>
    <mergeCell ref="F1086:F1088"/>
    <mergeCell ref="G1086:G1088"/>
    <mergeCell ref="E1086:E1088"/>
    <mergeCell ref="Q1086:Q1088"/>
    <mergeCell ref="H1047:H1049"/>
    <mergeCell ref="I1047:I1049"/>
    <mergeCell ref="G1047:G1049"/>
    <mergeCell ref="C1047:C1049"/>
    <mergeCell ref="D1047:D1049"/>
    <mergeCell ref="E1047:E1049"/>
    <mergeCell ref="F1047:F1049"/>
    <mergeCell ref="Q1047:Q1049"/>
    <mergeCell ref="H1086:H1088"/>
    <mergeCell ref="H1050:H1052"/>
    <mergeCell ref="I1050:I1052"/>
    <mergeCell ref="G1050:G1052"/>
    <mergeCell ref="C1050:C1052"/>
    <mergeCell ref="E1050:E1052"/>
    <mergeCell ref="F1050:F1052"/>
    <mergeCell ref="D1050:D1052"/>
    <mergeCell ref="Q1050:Q1052"/>
    <mergeCell ref="D1194:D1196"/>
    <mergeCell ref="F1194:F1196"/>
    <mergeCell ref="H1194:H1196"/>
    <mergeCell ref="I1194:I1196"/>
    <mergeCell ref="C1194:C1196"/>
    <mergeCell ref="G1194:G1196"/>
    <mergeCell ref="E1194:E1196"/>
    <mergeCell ref="D1197:D1199"/>
    <mergeCell ref="F1197:F1199"/>
    <mergeCell ref="C1197:C1199"/>
    <mergeCell ref="D1200:D1202"/>
    <mergeCell ref="F1200:F1202"/>
    <mergeCell ref="C1200:C1202"/>
    <mergeCell ref="E1200:E1202"/>
    <mergeCell ref="D1203:D1205"/>
    <mergeCell ref="F1203:F1205"/>
    <mergeCell ref="H1203:H1205"/>
    <mergeCell ref="I1203:I1205"/>
    <mergeCell ref="C1203:C1205"/>
    <mergeCell ref="E1203:E1205"/>
    <mergeCell ref="H1197:H1199"/>
    <mergeCell ref="I1197:I1199"/>
    <mergeCell ref="G1197:G1199"/>
    <mergeCell ref="I1200:I1202"/>
    <mergeCell ref="G1200:G1202"/>
    <mergeCell ref="H1200:H1202"/>
    <mergeCell ref="D1206:D1208"/>
    <mergeCell ref="F1206:F1208"/>
    <mergeCell ref="H1206:H1208"/>
    <mergeCell ref="I1206:I1208"/>
    <mergeCell ref="C1206:C1208"/>
    <mergeCell ref="G1206:G1208"/>
    <mergeCell ref="E1206:E1208"/>
    <mergeCell ref="D1209:D1211"/>
    <mergeCell ref="F1209:F1211"/>
    <mergeCell ref="H1209:H1211"/>
    <mergeCell ref="I1209:I1211"/>
    <mergeCell ref="C1209:C1211"/>
    <mergeCell ref="G1209:G1211"/>
    <mergeCell ref="E1209:E1211"/>
    <mergeCell ref="E1197:E1199"/>
    <mergeCell ref="G1203:G1205"/>
    <mergeCell ref="Q1194:Q1196"/>
    <mergeCell ref="Q1197:Q1199"/>
    <mergeCell ref="Q1200:Q1202"/>
    <mergeCell ref="Q1203:Q1205"/>
    <mergeCell ref="Q1206:Q1208"/>
    <mergeCell ref="Q1209:Q1211"/>
    <mergeCell ref="I1107:I1109"/>
    <mergeCell ref="D1107:D1109"/>
    <mergeCell ref="G1107:G1109"/>
    <mergeCell ref="H1107:H1109"/>
    <mergeCell ref="C1107:C1109"/>
    <mergeCell ref="F1107:F1109"/>
    <mergeCell ref="E1107:E1109"/>
    <mergeCell ref="Q1107:Q1109"/>
    <mergeCell ref="I1113:I1115"/>
    <mergeCell ref="C1113:C1115"/>
    <mergeCell ref="F1113:F1115"/>
    <mergeCell ref="E1113:E1115"/>
    <mergeCell ref="Q1113:Q1115"/>
    <mergeCell ref="D1113:D1115"/>
    <mergeCell ref="G1113:G1115"/>
    <mergeCell ref="H1113:H1115"/>
    <mergeCell ref="I1110:I1112"/>
    <mergeCell ref="D1110:D1112"/>
    <mergeCell ref="G1110:G1112"/>
    <mergeCell ref="H1110:H1112"/>
    <mergeCell ref="C1110:C1112"/>
    <mergeCell ref="F1110:F1112"/>
    <mergeCell ref="E1110:E1112"/>
    <mergeCell ref="Q1110:Q1112"/>
    <mergeCell ref="B1131:B1217"/>
    <mergeCell ref="D1212:D1214"/>
    <mergeCell ref="F1212:F1214"/>
    <mergeCell ref="H1212:H1214"/>
    <mergeCell ref="I1212:I1214"/>
    <mergeCell ref="C1212:C1214"/>
    <mergeCell ref="G1212:G1214"/>
    <mergeCell ref="F1215:F1217"/>
    <mergeCell ref="H1215:H1217"/>
    <mergeCell ref="I1215:I1217"/>
    <mergeCell ref="C1215:C1217"/>
    <mergeCell ref="G1215:G1217"/>
    <mergeCell ref="E1212:E1214"/>
    <mergeCell ref="Q1212:Q1214"/>
    <mergeCell ref="Q1215:Q1217"/>
    <mergeCell ref="D1215:D1217"/>
    <mergeCell ref="E1215:E1217"/>
    <mergeCell ref="C1302:C1304"/>
    <mergeCell ref="I1302:I1304"/>
    <mergeCell ref="D1302:D1304"/>
    <mergeCell ref="G1302:G1304"/>
    <mergeCell ref="H1302:H1304"/>
    <mergeCell ref="E1302:E1304"/>
    <mergeCell ref="F1302:F1304"/>
    <mergeCell ref="Q1302:Q1304"/>
    <mergeCell ref="D1116:D1118"/>
    <mergeCell ref="F1116:F1118"/>
    <mergeCell ref="H1116:H1118"/>
    <mergeCell ref="I1116:I1118"/>
    <mergeCell ref="G1116:G1118"/>
    <mergeCell ref="C1116:C1118"/>
    <mergeCell ref="E1116:E1118"/>
    <mergeCell ref="F1119:F1121"/>
    <mergeCell ref="H1119:H1121"/>
    <mergeCell ref="I1119:I1121"/>
    <mergeCell ref="G1119:G1121"/>
    <mergeCell ref="C1119:C1121"/>
    <mergeCell ref="E1119:E1121"/>
    <mergeCell ref="Q1116:Q1118"/>
    <mergeCell ref="Q1119:Q1121"/>
    <mergeCell ref="D1119:D1121"/>
    <mergeCell ref="C1305:C1307"/>
    <mergeCell ref="D1305:D1307"/>
    <mergeCell ref="F1305:F1307"/>
    <mergeCell ref="I1305:I1307"/>
    <mergeCell ref="E1305:E1307"/>
    <mergeCell ref="G1305:G1307"/>
    <mergeCell ref="H1305:H1307"/>
    <mergeCell ref="F1122:F1124"/>
    <mergeCell ref="H1122:H1124"/>
    <mergeCell ref="I1122:I1124"/>
    <mergeCell ref="G1122:G1124"/>
    <mergeCell ref="C1122:C1124"/>
    <mergeCell ref="E1122:E1124"/>
    <mergeCell ref="D1122:D1124"/>
    <mergeCell ref="Q1122:Q1124"/>
    <mergeCell ref="H990:H992"/>
    <mergeCell ref="Q1305:Q1307"/>
    <mergeCell ref="I1104:I1106"/>
    <mergeCell ref="H1104:H1106"/>
    <mergeCell ref="C1104:C1106"/>
    <mergeCell ref="F1104:F1106"/>
    <mergeCell ref="E1104:E1106"/>
    <mergeCell ref="Q1104:Q1106"/>
    <mergeCell ref="D1104:D1106"/>
    <mergeCell ref="G1104:G1106"/>
    <mergeCell ref="F1125:F1127"/>
    <mergeCell ref="H1125:H1127"/>
    <mergeCell ref="I1125:I1127"/>
    <mergeCell ref="G1125:G1127"/>
    <mergeCell ref="C1125:C1127"/>
    <mergeCell ref="E1125:E1127"/>
    <mergeCell ref="D1125:D1127"/>
    <mergeCell ref="Q1125:Q1127"/>
    <mergeCell ref="H1032:H1034"/>
    <mergeCell ref="G1032:G1034"/>
    <mergeCell ref="C975:C977"/>
    <mergeCell ref="I975:I977"/>
    <mergeCell ref="H975:H977"/>
    <mergeCell ref="G975:G977"/>
    <mergeCell ref="D975:D977"/>
    <mergeCell ref="F975:F977"/>
    <mergeCell ref="E975:E977"/>
    <mergeCell ref="Q975:Q977"/>
    <mergeCell ref="C1308:C1310"/>
    <mergeCell ref="F1308:F1310"/>
    <mergeCell ref="I1308:I1310"/>
    <mergeCell ref="E1308:E1310"/>
    <mergeCell ref="D1308:D1310"/>
    <mergeCell ref="G1308:G1310"/>
    <mergeCell ref="H1308:H1310"/>
    <mergeCell ref="Q1308:Q1310"/>
    <mergeCell ref="B1056:B1130"/>
    <mergeCell ref="F1128:F1130"/>
    <mergeCell ref="H1128:H1130"/>
    <mergeCell ref="I1128:I1130"/>
    <mergeCell ref="G1128:G1130"/>
    <mergeCell ref="C1128:C1130"/>
    <mergeCell ref="E1128:E1130"/>
    <mergeCell ref="D1128:D1130"/>
    <mergeCell ref="Q1128:Q1130"/>
    <mergeCell ref="C978:C980"/>
    <mergeCell ref="I978:I980"/>
    <mergeCell ref="H978:H980"/>
    <mergeCell ref="G978:G980"/>
    <mergeCell ref="D978:D980"/>
    <mergeCell ref="F978:F980"/>
    <mergeCell ref="E978:E980"/>
    <mergeCell ref="B873:B980"/>
    <mergeCell ref="Q978:Q980"/>
    <mergeCell ref="H960:H962"/>
    <mergeCell ref="H999:H1001"/>
    <mergeCell ref="A873:A1313"/>
    <mergeCell ref="B1218:B1313"/>
    <mergeCell ref="C1311:C1313"/>
    <mergeCell ref="F1311:F1313"/>
    <mergeCell ref="I1311:I1313"/>
    <mergeCell ref="E1311:E1313"/>
    <mergeCell ref="D1311:D1313"/>
    <mergeCell ref="G1311:G1313"/>
    <mergeCell ref="H1311:H1313"/>
    <mergeCell ref="Q1311:Q1313"/>
    <mergeCell ref="B981:B1055"/>
    <mergeCell ref="H1053:H1055"/>
    <mergeCell ref="I1053:I1055"/>
    <mergeCell ref="G1053:G1055"/>
    <mergeCell ref="C1053:C1055"/>
    <mergeCell ref="E1053:E1055"/>
    <mergeCell ref="F1053:F1055"/>
    <mergeCell ref="D1053:D1055"/>
    <mergeCell ref="Q1053:Q1055"/>
    <mergeCell ref="H1101:H1103"/>
    <mergeCell ref="B788:B811"/>
    <mergeCell ref="B728:B762"/>
    <mergeCell ref="B763:B787"/>
    <mergeCell ref="B812:B837"/>
    <mergeCell ref="A728:A870"/>
    <mergeCell ref="B838:B870"/>
    <mergeCell ref="A1316:A1756"/>
    <mergeCell ref="B643:B666"/>
    <mergeCell ref="B583:B617"/>
    <mergeCell ref="B618:B642"/>
    <mergeCell ref="B667:B692"/>
    <mergeCell ref="A583:A725"/>
    <mergeCell ref="B693:B725"/>
    <mergeCell ref="B437:B471"/>
    <mergeCell ref="B472:B496"/>
    <mergeCell ref="B522:B547"/>
    <mergeCell ref="A437:A580"/>
    <mergeCell ref="B548:B580"/>
    <mergeCell ref="C183:C185"/>
    <mergeCell ref="D183:D185"/>
    <mergeCell ref="E183:E185"/>
    <mergeCell ref="F183:F185"/>
    <mergeCell ref="G183:G185"/>
    <mergeCell ref="H183:H185"/>
    <mergeCell ref="I183:I185"/>
    <mergeCell ref="Q183:Q185"/>
    <mergeCell ref="Q108:Q110"/>
    <mergeCell ref="Q3:Q5"/>
    <mergeCell ref="D336:D338"/>
    <mergeCell ref="E336:E338"/>
    <mergeCell ref="F336:F338"/>
    <mergeCell ref="G336:G338"/>
    <mergeCell ref="H336:H338"/>
    <mergeCell ref="I336:I338"/>
    <mergeCell ref="Q336:Q338"/>
    <mergeCell ref="Q6:Q8"/>
    <mergeCell ref="Q9:Q11"/>
    <mergeCell ref="Q12:Q14"/>
    <mergeCell ref="D111:D113"/>
    <mergeCell ref="E111:E113"/>
    <mergeCell ref="F111:F113"/>
    <mergeCell ref="G111:G113"/>
    <mergeCell ref="H111:H113"/>
    <mergeCell ref="I111:I113"/>
    <mergeCell ref="Q111:Q113"/>
    <mergeCell ref="D114:D116"/>
    <mergeCell ref="E114:E116"/>
    <mergeCell ref="F114:F116"/>
    <mergeCell ref="G114:G116"/>
    <mergeCell ref="H114:H116"/>
    <mergeCell ref="I114:I116"/>
    <mergeCell ref="Q114:Q116"/>
    <mergeCell ref="C111:C113"/>
    <mergeCell ref="C114:C116"/>
    <mergeCell ref="D108:D110"/>
    <mergeCell ref="E108:E110"/>
    <mergeCell ref="F108:F110"/>
    <mergeCell ref="G108:G110"/>
    <mergeCell ref="H108:H110"/>
    <mergeCell ref="I108:I110"/>
    <mergeCell ref="C108:C110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39:C341"/>
    <mergeCell ref="D339:D341"/>
    <mergeCell ref="F339:F341"/>
    <mergeCell ref="I339:I341"/>
    <mergeCell ref="G339:G341"/>
    <mergeCell ref="H339:H341"/>
    <mergeCell ref="E339:E341"/>
    <mergeCell ref="Q339:Q341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58:D260"/>
    <mergeCell ref="F258:F260"/>
    <mergeCell ref="H258:H260"/>
    <mergeCell ref="I258:I260"/>
    <mergeCell ref="G258:G260"/>
    <mergeCell ref="C258:C260"/>
    <mergeCell ref="E258:E260"/>
    <mergeCell ref="Q258:Q260"/>
    <mergeCell ref="D261:D263"/>
    <mergeCell ref="F261:F263"/>
    <mergeCell ref="H261:H263"/>
    <mergeCell ref="I261:I263"/>
    <mergeCell ref="G261:G263"/>
    <mergeCell ref="C261:C263"/>
    <mergeCell ref="E261:E263"/>
    <mergeCell ref="Q261:Q263"/>
    <mergeCell ref="D189:D191"/>
    <mergeCell ref="G189:G191"/>
    <mergeCell ref="H189:H191"/>
    <mergeCell ref="I189:I191"/>
    <mergeCell ref="C189:C191"/>
    <mergeCell ref="Q189:Q191"/>
    <mergeCell ref="F189:F191"/>
    <mergeCell ref="C342:C344"/>
    <mergeCell ref="D342:D344"/>
    <mergeCell ref="E342:E344"/>
    <mergeCell ref="F342:F344"/>
    <mergeCell ref="I342:I344"/>
    <mergeCell ref="G342:G344"/>
    <mergeCell ref="H342:H344"/>
    <mergeCell ref="C345:C347"/>
    <mergeCell ref="D345:D347"/>
    <mergeCell ref="E345:E347"/>
    <mergeCell ref="F345:F347"/>
    <mergeCell ref="I345:I347"/>
    <mergeCell ref="G345:G347"/>
    <mergeCell ref="H345:H347"/>
    <mergeCell ref="Q342:Q344"/>
    <mergeCell ref="Q345:Q347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64:D266"/>
    <mergeCell ref="F264:F266"/>
    <mergeCell ref="H264:H266"/>
    <mergeCell ref="I264:I266"/>
    <mergeCell ref="G264:G266"/>
    <mergeCell ref="E264:E266"/>
    <mergeCell ref="Q264:Q266"/>
    <mergeCell ref="D348:D350"/>
    <mergeCell ref="E348:E350"/>
    <mergeCell ref="F348:F350"/>
    <mergeCell ref="G348:G350"/>
    <mergeCell ref="H348:H350"/>
    <mergeCell ref="I348:I350"/>
    <mergeCell ref="Q348:Q350"/>
    <mergeCell ref="D192:D194"/>
    <mergeCell ref="E192:E194"/>
    <mergeCell ref="F192:F194"/>
    <mergeCell ref="G192:G194"/>
    <mergeCell ref="H192:H194"/>
    <mergeCell ref="I192:I194"/>
    <mergeCell ref="C192:C194"/>
    <mergeCell ref="Q192:Q194"/>
    <mergeCell ref="C48:C50"/>
    <mergeCell ref="D48:D50"/>
    <mergeCell ref="E48:E50"/>
    <mergeCell ref="F48:F50"/>
    <mergeCell ref="G48:G50"/>
    <mergeCell ref="I48:I50"/>
    <mergeCell ref="H48:H50"/>
    <mergeCell ref="E189:E191"/>
    <mergeCell ref="D117:D119"/>
    <mergeCell ref="E117:E119"/>
    <mergeCell ref="F117:F119"/>
    <mergeCell ref="G117:G119"/>
    <mergeCell ref="I117:I119"/>
    <mergeCell ref="C117:C119"/>
    <mergeCell ref="Q117:Q119"/>
    <mergeCell ref="C348:C350"/>
    <mergeCell ref="D120:D122"/>
    <mergeCell ref="E120:E122"/>
    <mergeCell ref="F120:F122"/>
    <mergeCell ref="G120:G122"/>
    <mergeCell ref="H120:H122"/>
    <mergeCell ref="I120:I122"/>
    <mergeCell ref="C120:C122"/>
    <mergeCell ref="Q120:Q122"/>
    <mergeCell ref="D123:D125"/>
    <mergeCell ref="E123:E125"/>
    <mergeCell ref="F123:F125"/>
    <mergeCell ref="G123:G125"/>
    <mergeCell ref="H123:H125"/>
    <mergeCell ref="I123:I125"/>
    <mergeCell ref="C123:C125"/>
    <mergeCell ref="E126:E128"/>
    <mergeCell ref="F126:F128"/>
    <mergeCell ref="G126:G128"/>
    <mergeCell ref="I126:I128"/>
    <mergeCell ref="C126:C128"/>
    <mergeCell ref="Q123:Q125"/>
    <mergeCell ref="D126:D128"/>
    <mergeCell ref="Q126:Q128"/>
    <mergeCell ref="C51:C53"/>
    <mergeCell ref="E51:E53"/>
    <mergeCell ref="F51:F53"/>
    <mergeCell ref="H51:H53"/>
    <mergeCell ref="I51:I53"/>
    <mergeCell ref="D51:D53"/>
    <mergeCell ref="G51:G53"/>
    <mergeCell ref="C336:C338"/>
    <mergeCell ref="C267:C269"/>
    <mergeCell ref="H267:H269"/>
    <mergeCell ref="I267:I269"/>
    <mergeCell ref="G267:G269"/>
    <mergeCell ref="E267:E269"/>
    <mergeCell ref="D267:D269"/>
    <mergeCell ref="F267:F269"/>
    <mergeCell ref="Q267:Q269"/>
    <mergeCell ref="C264:C266"/>
    <mergeCell ref="C270:C272"/>
    <mergeCell ref="I270:I272"/>
    <mergeCell ref="G270:G272"/>
    <mergeCell ref="E270:E272"/>
    <mergeCell ref="D270:D272"/>
    <mergeCell ref="F270:F272"/>
    <mergeCell ref="Q270:Q272"/>
    <mergeCell ref="C54:C56"/>
    <mergeCell ref="D54:D56"/>
    <mergeCell ref="E54:E56"/>
    <mergeCell ref="F54:F56"/>
    <mergeCell ref="G54:G56"/>
    <mergeCell ref="H54:H56"/>
    <mergeCell ref="I54:I56"/>
    <mergeCell ref="E129:E131"/>
    <mergeCell ref="F129:F131"/>
    <mergeCell ref="G129:G131"/>
    <mergeCell ref="I129:I131"/>
    <mergeCell ref="C129:C131"/>
    <mergeCell ref="D129:D131"/>
    <mergeCell ref="H129:H131"/>
    <mergeCell ref="Q129:Q131"/>
    <mergeCell ref="C351:C353"/>
    <mergeCell ref="D351:D353"/>
    <mergeCell ref="E351:E353"/>
    <mergeCell ref="F351:F353"/>
    <mergeCell ref="G351:G353"/>
    <mergeCell ref="H351:H353"/>
    <mergeCell ref="I351:I353"/>
    <mergeCell ref="C354:C356"/>
    <mergeCell ref="D354:D356"/>
    <mergeCell ref="E354:E356"/>
    <mergeCell ref="F354:F356"/>
    <mergeCell ref="G354:G356"/>
    <mergeCell ref="I354:I356"/>
    <mergeCell ref="Q351:Q353"/>
    <mergeCell ref="Q354:Q356"/>
    <mergeCell ref="C186:C188"/>
    <mergeCell ref="D186:D188"/>
    <mergeCell ref="E186:E188"/>
    <mergeCell ref="F186:F188"/>
    <mergeCell ref="G186:G188"/>
    <mergeCell ref="H186:H188"/>
    <mergeCell ref="I186:I188"/>
    <mergeCell ref="D273:D275"/>
    <mergeCell ref="F273:F275"/>
    <mergeCell ref="H273:H275"/>
    <mergeCell ref="I273:I275"/>
    <mergeCell ref="G273:G275"/>
    <mergeCell ref="C273:C275"/>
    <mergeCell ref="E273:E275"/>
    <mergeCell ref="Q273:Q275"/>
    <mergeCell ref="C357:C359"/>
    <mergeCell ref="D357:D359"/>
    <mergeCell ref="E357:E359"/>
    <mergeCell ref="F357:F359"/>
    <mergeCell ref="G357:G359"/>
    <mergeCell ref="H357:H359"/>
    <mergeCell ref="I357:I359"/>
    <mergeCell ref="Q357:Q359"/>
    <mergeCell ref="G30:G32"/>
    <mergeCell ref="H354:H356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C360:C362"/>
    <mergeCell ref="D360:D362"/>
    <mergeCell ref="F360:F362"/>
    <mergeCell ref="I360:I362"/>
    <mergeCell ref="G360:G362"/>
    <mergeCell ref="H360:H362"/>
    <mergeCell ref="E360:E362"/>
    <mergeCell ref="Q360:Q362"/>
    <mergeCell ref="G39:G41"/>
    <mergeCell ref="C363:C365"/>
    <mergeCell ref="D363:D365"/>
    <mergeCell ref="F363:F365"/>
    <mergeCell ref="I363:I365"/>
    <mergeCell ref="G363:G365"/>
    <mergeCell ref="H363:H365"/>
    <mergeCell ref="E363:E365"/>
    <mergeCell ref="Q363:Q365"/>
    <mergeCell ref="D276:D278"/>
    <mergeCell ref="E276:E278"/>
    <mergeCell ref="F276:F278"/>
    <mergeCell ref="I276:I278"/>
    <mergeCell ref="G276:G278"/>
    <mergeCell ref="C276:C278"/>
    <mergeCell ref="Q276:Q278"/>
    <mergeCell ref="C57:C59"/>
    <mergeCell ref="F57:F59"/>
    <mergeCell ref="I57:I59"/>
    <mergeCell ref="D57:D59"/>
    <mergeCell ref="H57:H59"/>
    <mergeCell ref="G57:G59"/>
    <mergeCell ref="E57:E59"/>
    <mergeCell ref="Q57:Q59"/>
    <mergeCell ref="D279:D281"/>
    <mergeCell ref="F279:F281"/>
    <mergeCell ref="H279:H281"/>
    <mergeCell ref="I279:I281"/>
    <mergeCell ref="C279:C281"/>
    <mergeCell ref="G279:G281"/>
    <mergeCell ref="E279:E281"/>
    <mergeCell ref="D282:D284"/>
    <mergeCell ref="F282:F284"/>
    <mergeCell ref="C282:C284"/>
    <mergeCell ref="E282:E284"/>
    <mergeCell ref="D285:D287"/>
    <mergeCell ref="F285:F287"/>
    <mergeCell ref="C285:C287"/>
    <mergeCell ref="E285:E287"/>
    <mergeCell ref="D288:D290"/>
    <mergeCell ref="F288:F290"/>
    <mergeCell ref="H288:H290"/>
    <mergeCell ref="I288:I290"/>
    <mergeCell ref="C288:C290"/>
    <mergeCell ref="G288:G290"/>
    <mergeCell ref="E288:E290"/>
    <mergeCell ref="Q279:Q281"/>
    <mergeCell ref="Q282:Q284"/>
    <mergeCell ref="Q285:Q287"/>
    <mergeCell ref="Q288:Q290"/>
    <mergeCell ref="H282:H284"/>
    <mergeCell ref="I282:I284"/>
    <mergeCell ref="G282:G284"/>
    <mergeCell ref="I285:I287"/>
    <mergeCell ref="G285:G287"/>
    <mergeCell ref="D132:D134"/>
    <mergeCell ref="E132:E134"/>
    <mergeCell ref="F132:F134"/>
    <mergeCell ref="G132:G134"/>
    <mergeCell ref="H132:H134"/>
    <mergeCell ref="I132:I134"/>
    <mergeCell ref="C132:C134"/>
    <mergeCell ref="Q132:Q134"/>
    <mergeCell ref="C195:C197"/>
    <mergeCell ref="D195:D197"/>
    <mergeCell ref="F195:F197"/>
    <mergeCell ref="G195:G197"/>
    <mergeCell ref="H195:H197"/>
    <mergeCell ref="I195:I197"/>
    <mergeCell ref="E195:E197"/>
    <mergeCell ref="Q195:Q197"/>
    <mergeCell ref="E135:E137"/>
    <mergeCell ref="F135:F137"/>
    <mergeCell ref="G135:G137"/>
    <mergeCell ref="H135:H137"/>
    <mergeCell ref="I135:I137"/>
    <mergeCell ref="C135:C137"/>
    <mergeCell ref="D135:D137"/>
    <mergeCell ref="F138:F140"/>
    <mergeCell ref="G138:G140"/>
    <mergeCell ref="H138:H140"/>
    <mergeCell ref="I138:I140"/>
    <mergeCell ref="C138:C140"/>
    <mergeCell ref="D138:D140"/>
    <mergeCell ref="Q135:Q137"/>
    <mergeCell ref="E138:E140"/>
    <mergeCell ref="Q138:Q140"/>
    <mergeCell ref="Q186:Q188"/>
    <mergeCell ref="C366:C368"/>
    <mergeCell ref="D366:D368"/>
    <mergeCell ref="F366:F368"/>
    <mergeCell ref="I366:I368"/>
    <mergeCell ref="G366:G368"/>
    <mergeCell ref="H366:H368"/>
    <mergeCell ref="E366:E368"/>
    <mergeCell ref="Q366:Q368"/>
    <mergeCell ref="D141:D143"/>
    <mergeCell ref="E141:E143"/>
    <mergeCell ref="F141:F143"/>
    <mergeCell ref="G141:G143"/>
    <mergeCell ref="H141:H143"/>
    <mergeCell ref="I141:I143"/>
    <mergeCell ref="Q141:Q143"/>
    <mergeCell ref="H285:H287"/>
    <mergeCell ref="H276:H278"/>
    <mergeCell ref="C60:C62"/>
    <mergeCell ref="I60:I62"/>
    <mergeCell ref="F60:F62"/>
    <mergeCell ref="H60:H62"/>
    <mergeCell ref="G60:G62"/>
    <mergeCell ref="D60:D62"/>
    <mergeCell ref="E60:E62"/>
    <mergeCell ref="Q60:Q62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C144:C146"/>
    <mergeCell ref="D144:D146"/>
    <mergeCell ref="E144:E146"/>
    <mergeCell ref="F144:F146"/>
    <mergeCell ref="G144:G146"/>
    <mergeCell ref="H144:H146"/>
    <mergeCell ref="I144:I146"/>
    <mergeCell ref="Q144:Q146"/>
    <mergeCell ref="C147:C149"/>
    <mergeCell ref="D147:D149"/>
    <mergeCell ref="E147:E149"/>
    <mergeCell ref="F147:F149"/>
    <mergeCell ref="G147:G149"/>
    <mergeCell ref="H147:H149"/>
    <mergeCell ref="I147:I149"/>
    <mergeCell ref="Q147:Q149"/>
    <mergeCell ref="C63:C65"/>
    <mergeCell ref="I63:I65"/>
    <mergeCell ref="E63:E65"/>
    <mergeCell ref="F63:F65"/>
    <mergeCell ref="G63:G65"/>
    <mergeCell ref="D63:D65"/>
    <mergeCell ref="Q63:Q65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C150:C152"/>
    <mergeCell ref="D150:D152"/>
    <mergeCell ref="F150:F152"/>
    <mergeCell ref="G150:G152"/>
    <mergeCell ref="H150:H152"/>
    <mergeCell ref="I150:I152"/>
    <mergeCell ref="E150:E152"/>
    <mergeCell ref="C153:C155"/>
    <mergeCell ref="D153:D155"/>
    <mergeCell ref="F153:F155"/>
    <mergeCell ref="H153:H155"/>
    <mergeCell ref="I153:I155"/>
    <mergeCell ref="E153:E155"/>
    <mergeCell ref="Q150:Q152"/>
    <mergeCell ref="Q153:Q155"/>
    <mergeCell ref="G153:G155"/>
    <mergeCell ref="C141:C143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369:C371"/>
    <mergeCell ref="D369:D371"/>
    <mergeCell ref="F369:F371"/>
    <mergeCell ref="I369:I371"/>
    <mergeCell ref="E369:E371"/>
    <mergeCell ref="G369:G371"/>
    <mergeCell ref="H369:H371"/>
    <mergeCell ref="C372:C374"/>
    <mergeCell ref="D372:D374"/>
    <mergeCell ref="F372:F374"/>
    <mergeCell ref="I372:I374"/>
    <mergeCell ref="E372:E374"/>
    <mergeCell ref="G372:G374"/>
    <mergeCell ref="H372:H374"/>
    <mergeCell ref="C375:C377"/>
    <mergeCell ref="D375:D377"/>
    <mergeCell ref="F375:F377"/>
    <mergeCell ref="I375:I377"/>
    <mergeCell ref="E375:E377"/>
    <mergeCell ref="G375:G377"/>
    <mergeCell ref="H375:H377"/>
    <mergeCell ref="C378:C380"/>
    <mergeCell ref="D378:D380"/>
    <mergeCell ref="F378:F380"/>
    <mergeCell ref="I378:I380"/>
    <mergeCell ref="E378:E380"/>
    <mergeCell ref="G378:G380"/>
    <mergeCell ref="H378:H380"/>
    <mergeCell ref="Q369:Q371"/>
    <mergeCell ref="Q372:Q374"/>
    <mergeCell ref="Q375:Q377"/>
    <mergeCell ref="Q378:Q380"/>
    <mergeCell ref="C66:C68"/>
    <mergeCell ref="I66:I68"/>
    <mergeCell ref="E66:E68"/>
    <mergeCell ref="H66:H68"/>
    <mergeCell ref="G66:G68"/>
    <mergeCell ref="D66:D68"/>
    <mergeCell ref="F66:F68"/>
    <mergeCell ref="Q66:Q68"/>
    <mergeCell ref="F156:F158"/>
    <mergeCell ref="H156:H158"/>
    <mergeCell ref="I156:I158"/>
    <mergeCell ref="E156:E158"/>
    <mergeCell ref="G156:G158"/>
    <mergeCell ref="Q156:Q158"/>
    <mergeCell ref="C381:C383"/>
    <mergeCell ref="D381:D383"/>
    <mergeCell ref="F381:F383"/>
    <mergeCell ref="I381:I383"/>
    <mergeCell ref="E381:E383"/>
    <mergeCell ref="G381:G383"/>
    <mergeCell ref="H381:H383"/>
    <mergeCell ref="Q381:Q383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C384:C386"/>
    <mergeCell ref="D384:D386"/>
    <mergeCell ref="F384:F386"/>
    <mergeCell ref="I384:I386"/>
    <mergeCell ref="E384:E386"/>
    <mergeCell ref="G384:G386"/>
    <mergeCell ref="H384:H386"/>
    <mergeCell ref="C387:C389"/>
    <mergeCell ref="F387:F389"/>
    <mergeCell ref="I387:I389"/>
    <mergeCell ref="E387:E389"/>
    <mergeCell ref="G387:G389"/>
    <mergeCell ref="C390:C392"/>
    <mergeCell ref="F390:F392"/>
    <mergeCell ref="I390:I392"/>
    <mergeCell ref="E390:E392"/>
    <mergeCell ref="D387:D389"/>
    <mergeCell ref="D390:D392"/>
    <mergeCell ref="G390:G392"/>
    <mergeCell ref="H387:H389"/>
    <mergeCell ref="Q384:Q386"/>
    <mergeCell ref="Q387:Q389"/>
    <mergeCell ref="Q390:Q392"/>
    <mergeCell ref="C393:C395"/>
    <mergeCell ref="F393:F395"/>
    <mergeCell ref="I393:I395"/>
    <mergeCell ref="E393:E395"/>
    <mergeCell ref="D393:D395"/>
    <mergeCell ref="G393:G395"/>
    <mergeCell ref="C396:C398"/>
    <mergeCell ref="F396:F398"/>
    <mergeCell ref="I396:I398"/>
    <mergeCell ref="E396:E398"/>
    <mergeCell ref="D396:D398"/>
    <mergeCell ref="G396:G398"/>
    <mergeCell ref="H390:H392"/>
    <mergeCell ref="H393:H395"/>
    <mergeCell ref="H396:H398"/>
    <mergeCell ref="Q393:Q395"/>
    <mergeCell ref="Q396:Q398"/>
    <mergeCell ref="C399:C401"/>
    <mergeCell ref="F399:F401"/>
    <mergeCell ref="I399:I401"/>
    <mergeCell ref="E399:E401"/>
    <mergeCell ref="D399:D401"/>
    <mergeCell ref="G399:G401"/>
    <mergeCell ref="H399:H401"/>
    <mergeCell ref="Q399:Q401"/>
    <mergeCell ref="C156:C158"/>
    <mergeCell ref="D156:D158"/>
    <mergeCell ref="C402:C404"/>
    <mergeCell ref="F402:F404"/>
    <mergeCell ref="I402:I404"/>
    <mergeCell ref="E402:E404"/>
    <mergeCell ref="D402:D404"/>
    <mergeCell ref="G402:G404"/>
    <mergeCell ref="H402:H404"/>
    <mergeCell ref="Q402:Q404"/>
    <mergeCell ref="C207:C209"/>
    <mergeCell ref="I207:I209"/>
    <mergeCell ref="F207:F209"/>
    <mergeCell ref="Q207:Q209"/>
    <mergeCell ref="D207:D209"/>
    <mergeCell ref="E207:E209"/>
    <mergeCell ref="G207:G209"/>
    <mergeCell ref="H207:H209"/>
    <mergeCell ref="I159:I161"/>
    <mergeCell ref="E159:E161"/>
    <mergeCell ref="C159:C161"/>
    <mergeCell ref="D159:D161"/>
    <mergeCell ref="F159:F161"/>
    <mergeCell ref="Q159:Q161"/>
    <mergeCell ref="H162:H164"/>
    <mergeCell ref="I162:I164"/>
    <mergeCell ref="G162:G164"/>
    <mergeCell ref="C162:C164"/>
    <mergeCell ref="D162:D164"/>
    <mergeCell ref="E162:E164"/>
    <mergeCell ref="F162:F164"/>
    <mergeCell ref="Q162:Q164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H168:H170"/>
    <mergeCell ref="I168:I170"/>
    <mergeCell ref="G168:G170"/>
    <mergeCell ref="C168:C170"/>
    <mergeCell ref="D168:D170"/>
    <mergeCell ref="F168:F170"/>
    <mergeCell ref="E168:E170"/>
    <mergeCell ref="Q168:Q170"/>
    <mergeCell ref="F297:F299"/>
    <mergeCell ref="I297:I299"/>
    <mergeCell ref="C297:C299"/>
    <mergeCell ref="D297:D299"/>
    <mergeCell ref="H297:H299"/>
    <mergeCell ref="G297:G299"/>
    <mergeCell ref="E297:E299"/>
    <mergeCell ref="Q297:Q299"/>
    <mergeCell ref="I210:I212"/>
    <mergeCell ref="F210:F212"/>
    <mergeCell ref="D210:D212"/>
    <mergeCell ref="G210:G212"/>
    <mergeCell ref="H210:H212"/>
    <mergeCell ref="C210:C212"/>
    <mergeCell ref="E210:E212"/>
    <mergeCell ref="I216:I218"/>
    <mergeCell ref="D216:D218"/>
    <mergeCell ref="G216:G218"/>
    <mergeCell ref="H216:H218"/>
    <mergeCell ref="C216:C218"/>
    <mergeCell ref="E216:E218"/>
    <mergeCell ref="Q210:Q212"/>
    <mergeCell ref="Q216:Q218"/>
    <mergeCell ref="F216:F218"/>
    <mergeCell ref="G12:G14"/>
    <mergeCell ref="H63:H65"/>
    <mergeCell ref="C3:C5"/>
    <mergeCell ref="H3:H5"/>
    <mergeCell ref="H270:H272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C69:C71"/>
    <mergeCell ref="I69:I71"/>
    <mergeCell ref="H69:H71"/>
    <mergeCell ref="G69:G71"/>
    <mergeCell ref="D69:D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E69:E71"/>
    <mergeCell ref="Q69:Q71"/>
    <mergeCell ref="Q72:Q74"/>
    <mergeCell ref="Q75:Q77"/>
    <mergeCell ref="D72:D74"/>
    <mergeCell ref="D75:D77"/>
    <mergeCell ref="C78:C80"/>
    <mergeCell ref="I78:I80"/>
    <mergeCell ref="H78:H80"/>
    <mergeCell ref="G78:G80"/>
    <mergeCell ref="E78:E80"/>
    <mergeCell ref="F78:F80"/>
    <mergeCell ref="C81:C83"/>
    <mergeCell ref="I81:I83"/>
    <mergeCell ref="H81:H83"/>
    <mergeCell ref="G81:G83"/>
    <mergeCell ref="E81:E83"/>
    <mergeCell ref="F81:F83"/>
    <mergeCell ref="C84:C86"/>
    <mergeCell ref="I84:I86"/>
    <mergeCell ref="H84:H86"/>
    <mergeCell ref="G84:G86"/>
    <mergeCell ref="E84:E86"/>
    <mergeCell ref="F84:F86"/>
    <mergeCell ref="D78:D80"/>
    <mergeCell ref="D81:D83"/>
    <mergeCell ref="D84:D86"/>
    <mergeCell ref="Q78:Q80"/>
    <mergeCell ref="Q81:Q83"/>
    <mergeCell ref="Q84:Q86"/>
    <mergeCell ref="C405:C407"/>
    <mergeCell ref="F405:F407"/>
    <mergeCell ref="I405:I407"/>
    <mergeCell ref="E405:E407"/>
    <mergeCell ref="D405:D407"/>
    <mergeCell ref="G405:G407"/>
    <mergeCell ref="H405:H407"/>
    <mergeCell ref="Q405:Q407"/>
    <mergeCell ref="C219:C221"/>
    <mergeCell ref="D219:D221"/>
    <mergeCell ref="F219:F221"/>
    <mergeCell ref="G219:G221"/>
    <mergeCell ref="H219:H221"/>
    <mergeCell ref="I219:I221"/>
    <mergeCell ref="E219:E221"/>
    <mergeCell ref="Q219:Q221"/>
    <mergeCell ref="F300:F302"/>
    <mergeCell ref="I300:I302"/>
    <mergeCell ref="C300:C302"/>
    <mergeCell ref="D300:D302"/>
    <mergeCell ref="H300:H302"/>
    <mergeCell ref="G300:G302"/>
    <mergeCell ref="E300:E302"/>
    <mergeCell ref="Q300:Q302"/>
    <mergeCell ref="F303:F305"/>
    <mergeCell ref="I303:I305"/>
    <mergeCell ref="C303:C305"/>
    <mergeCell ref="D303:D305"/>
    <mergeCell ref="H303:H305"/>
    <mergeCell ref="G303:G305"/>
    <mergeCell ref="E303:E305"/>
    <mergeCell ref="Q303:Q305"/>
    <mergeCell ref="C87:C89"/>
    <mergeCell ref="I87:I89"/>
    <mergeCell ref="G87:G89"/>
    <mergeCell ref="F87:F89"/>
    <mergeCell ref="D87:D89"/>
    <mergeCell ref="E87:E89"/>
    <mergeCell ref="Q87:Q89"/>
    <mergeCell ref="I222:I224"/>
    <mergeCell ref="D222:D224"/>
    <mergeCell ref="G222:G224"/>
    <mergeCell ref="H222:H224"/>
    <mergeCell ref="C222:C224"/>
    <mergeCell ref="F222:F224"/>
    <mergeCell ref="E222:E224"/>
    <mergeCell ref="Q222:Q224"/>
    <mergeCell ref="F306:F308"/>
    <mergeCell ref="I306:I308"/>
    <mergeCell ref="C306:C308"/>
    <mergeCell ref="D306:D308"/>
    <mergeCell ref="H306:H308"/>
    <mergeCell ref="G306:G308"/>
    <mergeCell ref="E306:E308"/>
    <mergeCell ref="Q306:Q308"/>
    <mergeCell ref="C408:C410"/>
    <mergeCell ref="I408:I410"/>
    <mergeCell ref="E408:E410"/>
    <mergeCell ref="D408:D410"/>
    <mergeCell ref="G408:G410"/>
    <mergeCell ref="H408:H410"/>
    <mergeCell ref="C411:C413"/>
    <mergeCell ref="I411:I413"/>
    <mergeCell ref="D411:D413"/>
    <mergeCell ref="F408:F410"/>
    <mergeCell ref="F411:F413"/>
    <mergeCell ref="Q408:Q410"/>
    <mergeCell ref="Q411:Q413"/>
    <mergeCell ref="E411:E413"/>
    <mergeCell ref="G411:G413"/>
    <mergeCell ref="H411:H413"/>
    <mergeCell ref="C414:C416"/>
    <mergeCell ref="F414:F416"/>
    <mergeCell ref="I414:I416"/>
    <mergeCell ref="E414:E416"/>
    <mergeCell ref="D414:D416"/>
    <mergeCell ref="G414:G416"/>
    <mergeCell ref="H414:H416"/>
    <mergeCell ref="Q414:Q416"/>
    <mergeCell ref="C90:C92"/>
    <mergeCell ref="I90:I92"/>
    <mergeCell ref="H90:H92"/>
    <mergeCell ref="G90:G92"/>
    <mergeCell ref="E90:E92"/>
    <mergeCell ref="D90:D92"/>
    <mergeCell ref="C93:C95"/>
    <mergeCell ref="I93:I95"/>
    <mergeCell ref="H93:H95"/>
    <mergeCell ref="G93:G95"/>
    <mergeCell ref="E93:E95"/>
    <mergeCell ref="D93:D95"/>
    <mergeCell ref="F90:F92"/>
    <mergeCell ref="F93:F95"/>
    <mergeCell ref="Q90:Q92"/>
    <mergeCell ref="Q93:Q95"/>
    <mergeCell ref="C417:C419"/>
    <mergeCell ref="F417:F419"/>
    <mergeCell ref="I417:I419"/>
    <mergeCell ref="D417:D419"/>
    <mergeCell ref="G417:G419"/>
    <mergeCell ref="H417:H419"/>
    <mergeCell ref="Q417:Q419"/>
    <mergeCell ref="E417:E419"/>
    <mergeCell ref="F309:F311"/>
    <mergeCell ref="I309:I311"/>
    <mergeCell ref="C309:C311"/>
    <mergeCell ref="D309:D311"/>
    <mergeCell ref="H309:H311"/>
    <mergeCell ref="G309:G311"/>
    <mergeCell ref="E309:E311"/>
    <mergeCell ref="Q309:Q311"/>
    <mergeCell ref="I225:I227"/>
    <mergeCell ref="D225:D227"/>
    <mergeCell ref="G225:G227"/>
    <mergeCell ref="H225:H227"/>
    <mergeCell ref="C225:C227"/>
    <mergeCell ref="F225:F227"/>
    <mergeCell ref="E225:E227"/>
    <mergeCell ref="Q225:Q227"/>
    <mergeCell ref="I228:I230"/>
    <mergeCell ref="D228:D230"/>
    <mergeCell ref="G228:G230"/>
    <mergeCell ref="C228:C230"/>
    <mergeCell ref="F228:F230"/>
    <mergeCell ref="E228:E230"/>
    <mergeCell ref="Q228:Q230"/>
    <mergeCell ref="C96:C98"/>
    <mergeCell ref="I96:I98"/>
    <mergeCell ref="H96:H98"/>
    <mergeCell ref="G96:G98"/>
    <mergeCell ref="E96:E98"/>
    <mergeCell ref="D96:D98"/>
    <mergeCell ref="F96:F98"/>
    <mergeCell ref="Q96:Q98"/>
    <mergeCell ref="C99:C101"/>
    <mergeCell ref="I99:I101"/>
    <mergeCell ref="H99:H101"/>
    <mergeCell ref="G99:G101"/>
    <mergeCell ref="E99:E101"/>
    <mergeCell ref="D99:D101"/>
    <mergeCell ref="F99:F101"/>
    <mergeCell ref="Q99:Q101"/>
    <mergeCell ref="C213:C215"/>
    <mergeCell ref="I213:I215"/>
    <mergeCell ref="D213:D215"/>
    <mergeCell ref="F213:F215"/>
    <mergeCell ref="G213:G215"/>
    <mergeCell ref="E213:E215"/>
    <mergeCell ref="Q213:Q215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H213:H215"/>
    <mergeCell ref="H177:H179"/>
    <mergeCell ref="I177:I179"/>
    <mergeCell ref="G177:G179"/>
    <mergeCell ref="C177:C179"/>
    <mergeCell ref="E177:E179"/>
    <mergeCell ref="F177:F179"/>
    <mergeCell ref="D177:D179"/>
    <mergeCell ref="Q177:Q179"/>
    <mergeCell ref="D312:D314"/>
    <mergeCell ref="F312:F314"/>
    <mergeCell ref="H312:H314"/>
    <mergeCell ref="I312:I314"/>
    <mergeCell ref="C312:C314"/>
    <mergeCell ref="G312:G314"/>
    <mergeCell ref="E312:E314"/>
    <mergeCell ref="D315:D317"/>
    <mergeCell ref="F315:F317"/>
    <mergeCell ref="C315:C317"/>
    <mergeCell ref="E315:E317"/>
    <mergeCell ref="D318:D320"/>
    <mergeCell ref="F318:F320"/>
    <mergeCell ref="H318:H320"/>
    <mergeCell ref="I318:I320"/>
    <mergeCell ref="C318:C320"/>
    <mergeCell ref="E318:E320"/>
    <mergeCell ref="I315:I317"/>
    <mergeCell ref="G315:G317"/>
    <mergeCell ref="H315:H317"/>
    <mergeCell ref="D321:D323"/>
    <mergeCell ref="F321:F323"/>
    <mergeCell ref="H321:H323"/>
    <mergeCell ref="I321:I323"/>
    <mergeCell ref="C321:C323"/>
    <mergeCell ref="G321:G323"/>
    <mergeCell ref="E321:E323"/>
    <mergeCell ref="G318:G320"/>
    <mergeCell ref="Q312:Q314"/>
    <mergeCell ref="Q315:Q317"/>
    <mergeCell ref="Q318:Q320"/>
    <mergeCell ref="Q321:Q323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I237:I239"/>
    <mergeCell ref="D237:D239"/>
    <mergeCell ref="G237:G239"/>
    <mergeCell ref="H237:H239"/>
    <mergeCell ref="C237:C239"/>
    <mergeCell ref="F237:F239"/>
    <mergeCell ref="E237:E239"/>
    <mergeCell ref="Q237:Q239"/>
    <mergeCell ref="D324:D326"/>
    <mergeCell ref="F324:F326"/>
    <mergeCell ref="H324:H326"/>
    <mergeCell ref="I324:I326"/>
    <mergeCell ref="C324:C326"/>
    <mergeCell ref="G324:G326"/>
    <mergeCell ref="F327:F329"/>
    <mergeCell ref="H327:H329"/>
    <mergeCell ref="I327:I329"/>
    <mergeCell ref="C327:C329"/>
    <mergeCell ref="G327:G329"/>
    <mergeCell ref="E324:E326"/>
    <mergeCell ref="Q324:Q326"/>
    <mergeCell ref="Q327:Q329"/>
    <mergeCell ref="D327:D329"/>
    <mergeCell ref="E327:E329"/>
    <mergeCell ref="C420:C422"/>
    <mergeCell ref="I420:I422"/>
    <mergeCell ref="D420:D422"/>
    <mergeCell ref="G420:G422"/>
    <mergeCell ref="H420:H422"/>
    <mergeCell ref="E420:E422"/>
    <mergeCell ref="F420:F422"/>
    <mergeCell ref="Q420:Q422"/>
    <mergeCell ref="D240:D242"/>
    <mergeCell ref="F240:F242"/>
    <mergeCell ref="H240:H242"/>
    <mergeCell ref="I240:I242"/>
    <mergeCell ref="G240:G242"/>
    <mergeCell ref="C240:C242"/>
    <mergeCell ref="E240:E242"/>
    <mergeCell ref="F243:F245"/>
    <mergeCell ref="H243:H245"/>
    <mergeCell ref="I243:I245"/>
    <mergeCell ref="G243:G245"/>
    <mergeCell ref="C243:C245"/>
    <mergeCell ref="E243:E245"/>
    <mergeCell ref="Q240:Q242"/>
    <mergeCell ref="Q243:Q245"/>
    <mergeCell ref="D243:D245"/>
    <mergeCell ref="C423:C425"/>
    <mergeCell ref="D423:D425"/>
    <mergeCell ref="F423:F425"/>
    <mergeCell ref="I423:I425"/>
    <mergeCell ref="E423:E425"/>
    <mergeCell ref="G423:G425"/>
    <mergeCell ref="H423:H425"/>
    <mergeCell ref="F246:F248"/>
    <mergeCell ref="H246:H248"/>
    <mergeCell ref="I246:I248"/>
    <mergeCell ref="G246:G248"/>
    <mergeCell ref="C246:C248"/>
    <mergeCell ref="E246:E248"/>
    <mergeCell ref="D246:D248"/>
    <mergeCell ref="Q246:Q248"/>
    <mergeCell ref="H117:H119"/>
    <mergeCell ref="Q423:Q425"/>
    <mergeCell ref="I231:I233"/>
    <mergeCell ref="H231:H233"/>
    <mergeCell ref="C231:C233"/>
    <mergeCell ref="F231:F233"/>
    <mergeCell ref="E231:E233"/>
    <mergeCell ref="Q231:Q233"/>
    <mergeCell ref="D231:D233"/>
    <mergeCell ref="G231:G233"/>
    <mergeCell ref="F249:F251"/>
    <mergeCell ref="H249:H251"/>
    <mergeCell ref="I249:I251"/>
    <mergeCell ref="G249:G251"/>
    <mergeCell ref="C249:C251"/>
    <mergeCell ref="E249:E251"/>
    <mergeCell ref="D249:D251"/>
    <mergeCell ref="Q249:Q251"/>
    <mergeCell ref="H159:H161"/>
    <mergeCell ref="G159:G161"/>
    <mergeCell ref="C102:C104"/>
    <mergeCell ref="I102:I104"/>
    <mergeCell ref="H102:H104"/>
    <mergeCell ref="G102:G104"/>
    <mergeCell ref="D102:D104"/>
    <mergeCell ref="F102:F104"/>
    <mergeCell ref="E102:E104"/>
    <mergeCell ref="Q102:Q104"/>
    <mergeCell ref="C426:C428"/>
    <mergeCell ref="F426:F428"/>
    <mergeCell ref="I426:I428"/>
    <mergeCell ref="E426:E428"/>
    <mergeCell ref="D426:D428"/>
    <mergeCell ref="G426:G428"/>
    <mergeCell ref="H426:H428"/>
    <mergeCell ref="Q426:Q428"/>
    <mergeCell ref="F252:F254"/>
    <mergeCell ref="H252:H254"/>
    <mergeCell ref="I252:I254"/>
    <mergeCell ref="G252:G254"/>
    <mergeCell ref="C252:C254"/>
    <mergeCell ref="E252:E254"/>
    <mergeCell ref="D252:D254"/>
    <mergeCell ref="Q252:Q254"/>
    <mergeCell ref="C105:C107"/>
    <mergeCell ref="I105:I107"/>
    <mergeCell ref="H105:H107"/>
    <mergeCell ref="G105:G107"/>
    <mergeCell ref="D105:D107"/>
    <mergeCell ref="F105:F107"/>
    <mergeCell ref="E105:E107"/>
    <mergeCell ref="B3:B107"/>
    <mergeCell ref="Q105:Q107"/>
    <mergeCell ref="H87:H89"/>
    <mergeCell ref="H126:H128"/>
    <mergeCell ref="C429:C431"/>
    <mergeCell ref="F429:F431"/>
    <mergeCell ref="I429:I431"/>
    <mergeCell ref="E429:E431"/>
    <mergeCell ref="D429:D431"/>
    <mergeCell ref="G429:G431"/>
    <mergeCell ref="H429:H431"/>
    <mergeCell ref="Q429:Q431"/>
    <mergeCell ref="B108:B182"/>
    <mergeCell ref="H180:H182"/>
    <mergeCell ref="I180:I182"/>
    <mergeCell ref="G180:G182"/>
    <mergeCell ref="C180:C182"/>
    <mergeCell ref="E180:E182"/>
    <mergeCell ref="F180:F182"/>
    <mergeCell ref="D180:D182"/>
    <mergeCell ref="Q180:Q182"/>
    <mergeCell ref="H228:H230"/>
    <mergeCell ref="B258:B335"/>
    <mergeCell ref="D330:D332"/>
    <mergeCell ref="F330:F332"/>
    <mergeCell ref="H330:H332"/>
    <mergeCell ref="I330:I332"/>
    <mergeCell ref="C330:C332"/>
    <mergeCell ref="G330:G332"/>
    <mergeCell ref="E330:E332"/>
    <mergeCell ref="D333:D335"/>
    <mergeCell ref="F333:F335"/>
    <mergeCell ref="I333:I335"/>
    <mergeCell ref="C333:C335"/>
    <mergeCell ref="E333:E335"/>
    <mergeCell ref="H333:H335"/>
    <mergeCell ref="G333:G335"/>
    <mergeCell ref="Q330:Q332"/>
    <mergeCell ref="Q333:Q335"/>
    <mergeCell ref="A3:A434"/>
    <mergeCell ref="B336:B434"/>
    <mergeCell ref="C432:C434"/>
    <mergeCell ref="F432:F434"/>
    <mergeCell ref="I432:I434"/>
    <mergeCell ref="E432:E434"/>
    <mergeCell ref="D432:D434"/>
    <mergeCell ref="G432:G434"/>
    <mergeCell ref="H432:H434"/>
    <mergeCell ref="Q432:Q434"/>
    <mergeCell ref="B497:B521"/>
    <mergeCell ref="B183:B257"/>
    <mergeCell ref="C255:C257"/>
    <mergeCell ref="Q255:Q257"/>
    <mergeCell ref="I255:I257"/>
    <mergeCell ref="D255:D257"/>
    <mergeCell ref="G255:G257"/>
    <mergeCell ref="H255:H257"/>
    <mergeCell ref="F255:F257"/>
    <mergeCell ref="E255:E257"/>
  </mergeCells>
  <phoneticPr fontId="1" type="noConversion"/>
  <dataValidations count="3"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  <dataValidation type="date" allowBlank="1" sqref="A2:A1048576"/>
  </dataValidations>
  <hyperlinks>
    <hyperlink ref="D4321" r:id="rId1"/>
    <hyperlink ref="D4324" r:id="rId1"/>
    <hyperlink ref="D4327" r:id="rId1"/>
    <hyperlink ref="D4330" r:id="rId1"/>
    <hyperlink ref="D4333" r:id="rId2"/>
    <hyperlink ref="D4336" r:id="rId2"/>
    <hyperlink ref="D4339" r:id="rId2"/>
    <hyperlink ref="D4342" r:id="rId2"/>
    <hyperlink ref="D4761" r:id="rId1"/>
    <hyperlink ref="D4764" r:id="rId1"/>
    <hyperlink ref="D4767" r:id="rId1"/>
    <hyperlink ref="D4770" r:id="rId1"/>
    <hyperlink ref="D4773" r:id="rId2"/>
    <hyperlink ref="D4776" r:id="rId2"/>
    <hyperlink ref="D4779" r:id="rId2"/>
    <hyperlink ref="D4782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6" t="s">
        <v>111</v>
      </c>
      <c r="B1" s="6" t="s">
        <v>112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113</v>
      </c>
      <c r="H1" s="6" t="s">
        <v>114</v>
      </c>
      <c r="I1" s="6" t="s">
        <v>115</v>
      </c>
      <c r="J1" s="6" t="s">
        <v>116</v>
      </c>
      <c r="K1" s="6" t="s">
        <v>117</v>
      </c>
      <c r="L1" s="6" t="s">
        <v>118</v>
      </c>
      <c r="M1" s="6" t="s">
        <v>119</v>
      </c>
      <c r="N1" s="7" t="s">
        <v>120</v>
      </c>
      <c r="O1" s="7" t="s">
        <v>121</v>
      </c>
      <c r="P1" s="7" t="s">
        <v>8</v>
      </c>
      <c r="Q1" s="8" t="s">
        <v>122</v>
      </c>
      <c r="S1" s="8" t="s">
        <v>225</v>
      </c>
      <c r="T1" s="8" t="s">
        <v>226</v>
      </c>
    </row>
    <row r="2" ht="22.5" customHeight="1">
      <c r="A2" s="19" t="s">
        <v>123</v>
      </c>
      <c r="B2" s="11" t="s">
        <v>148</v>
      </c>
      <c r="C2" s="11"/>
      <c r="D2" s="11"/>
      <c r="E2" s="11"/>
      <c r="F2" s="11"/>
      <c r="G2" s="18"/>
      <c r="H2" s="11"/>
      <c r="I2" s="18"/>
      <c r="J2" s="11"/>
      <c r="K2" s="22" t="n">
        <f>SUM(K3:K6)</f>
        <v>0</v>
      </c>
      <c r="L2" s="22" t="n">
        <f>SUM(L3:L6)</f>
        <v>0</v>
      </c>
      <c r="M2" s="16"/>
      <c r="N2" s="16"/>
      <c r="O2" s="16"/>
      <c r="P2" s="41" t="n">
        <f>SUM(P3:P6)</f>
        <v>0</v>
      </c>
      <c r="Q2" s="8"/>
    </row>
    <row r="3" ht="22.5" customHeight="1">
      <c r="A3" s="81" t="n">
        <v>46295</v>
      </c>
      <c r="B3" s="13" t="s">
        <v>129</v>
      </c>
      <c r="C3" s="13" t="n">
        <v>8998645</v>
      </c>
      <c r="D3" s="13" t="s">
        <v>31</v>
      </c>
      <c r="E3" s="14" t="s">
        <v>17</v>
      </c>
      <c r="F3" s="14" t="s">
        <v>15</v>
      </c>
      <c r="G3" s="21" t="n">
        <v>0.28</v>
      </c>
      <c r="H3" s="13" t="n">
        <v>200</v>
      </c>
      <c r="I3" s="21" t="n">
        <f>G3*H3*7</f>
        <v>392</v>
      </c>
      <c r="J3" s="13" t="s">
        <v>128</v>
      </c>
      <c r="K3" s="17"/>
      <c r="L3" s="15"/>
      <c r="M3" s="16"/>
      <c r="N3" s="12"/>
      <c r="O3" s="12"/>
      <c r="P3" s="12"/>
      <c r="Q3" s="23" t="n">
        <f>M3/H3</f>
        <v>0</v>
      </c>
      <c r="S3" s="42" t="n">
        <f>IFERROR(L3/K3,0)</f>
        <v>0</v>
      </c>
      <c r="T3" s="42" t="n">
        <f>IFERROR(M3/L3,0)</f>
        <v>0</v>
      </c>
    </row>
    <row r="4" ht="22.5" customHeight="1">
      <c r="A4" s="78"/>
      <c r="B4" s="13"/>
      <c r="C4" s="13" t="n">
        <v>5497580</v>
      </c>
      <c r="D4" s="13" t="s">
        <v>31</v>
      </c>
      <c r="E4" s="14" t="s">
        <v>17</v>
      </c>
      <c r="F4" s="14" t="s">
        <v>15</v>
      </c>
      <c r="G4" s="21" t="n">
        <v>0.28</v>
      </c>
      <c r="H4" s="13" t="n">
        <v>1300</v>
      </c>
      <c r="I4" s="21" t="n">
        <f>G4*H4*7</f>
        <v>2548</v>
      </c>
      <c r="J4" s="13" t="s">
        <v>128</v>
      </c>
      <c r="K4" s="17"/>
      <c r="L4" s="15"/>
      <c r="M4" s="15"/>
      <c r="N4" s="12"/>
      <c r="O4" s="12"/>
      <c r="P4" s="12"/>
      <c r="Q4" s="23" t="n">
        <f>M4/H4</f>
        <v>0</v>
      </c>
      <c r="S4" s="42" t="n">
        <f>IFERROR(L4/K4,0)</f>
        <v>0</v>
      </c>
      <c r="T4" s="42" t="n">
        <f>IFERROR(M4/L4,0)</f>
        <v>0</v>
      </c>
    </row>
    <row r="5" ht="22.5" customHeight="1">
      <c r="A5" s="78"/>
      <c r="B5" s="13"/>
      <c r="C5" s="13" t="n">
        <v>91407542</v>
      </c>
      <c r="D5" s="13" t="s">
        <v>31</v>
      </c>
      <c r="E5" s="14" t="s">
        <v>36</v>
      </c>
      <c r="F5" s="14" t="s">
        <v>15</v>
      </c>
      <c r="G5" s="21" t="n">
        <v>0.02</v>
      </c>
      <c r="H5" s="13" t="n">
        <v>600</v>
      </c>
      <c r="I5" s="21" t="n">
        <f>G5*H5*7</f>
        <v>84</v>
      </c>
      <c r="J5" s="13" t="s">
        <v>128</v>
      </c>
      <c r="K5" s="17"/>
      <c r="L5" s="15"/>
      <c r="M5" s="15"/>
      <c r="N5" s="12"/>
      <c r="O5" s="12"/>
      <c r="P5" s="12"/>
      <c r="Q5" s="23" t="n">
        <f>M5/H5</f>
        <v>0</v>
      </c>
      <c r="S5" s="42" t="n">
        <f>IFERROR(L5/K5,0)</f>
        <v>0</v>
      </c>
      <c r="T5" s="42" t="n">
        <f>IFERROR(M5/L5,0)</f>
        <v>0</v>
      </c>
    </row>
    <row r="6" ht="22.5" customHeight="1">
      <c r="A6" s="78"/>
      <c r="B6" s="13" t="s">
        <v>125</v>
      </c>
      <c r="C6" s="13" t="n">
        <v>6951594</v>
      </c>
      <c r="D6" s="13" t="s">
        <v>16</v>
      </c>
      <c r="E6" s="14" t="s">
        <v>18</v>
      </c>
      <c r="F6" s="14" t="s">
        <v>15</v>
      </c>
      <c r="G6" s="21" t="n">
        <v>0.6</v>
      </c>
      <c r="H6" s="14" t="n">
        <v>250</v>
      </c>
      <c r="I6" s="21" t="n">
        <f>G6*H6*7</f>
        <v>1050</v>
      </c>
      <c r="J6" s="13" t="s">
        <v>128</v>
      </c>
      <c r="K6" s="15"/>
      <c r="L6" s="15"/>
      <c r="M6" s="16"/>
      <c r="N6" s="12"/>
      <c r="O6" s="12"/>
      <c r="P6" s="12"/>
      <c r="Q6" s="23" t="n">
        <f>M6/H6</f>
        <v>0</v>
      </c>
      <c r="S6" s="42" t="n">
        <f>IFERROR(L6/K6,0)</f>
        <v>0</v>
      </c>
      <c r="T6" s="42" t="n">
        <f>IFERROR(M6/L6,0)</f>
        <v>0</v>
      </c>
    </row>
    <row r="7" ht="22.5" customHeight="1">
      <c r="A7" s="79"/>
      <c r="B7" s="13" t="s">
        <v>138</v>
      </c>
      <c r="C7" s="13" t="n">
        <v>12072287</v>
      </c>
      <c r="D7" s="13" t="s">
        <v>81</v>
      </c>
      <c r="E7" s="14" t="s">
        <v>14</v>
      </c>
      <c r="F7" s="14" t="s">
        <v>15</v>
      </c>
      <c r="G7" s="21" t="n">
        <v>0.5</v>
      </c>
      <c r="H7" s="14" t="n">
        <v>200</v>
      </c>
      <c r="I7" s="21" t="n">
        <f>G7*H7*7</f>
        <v>700</v>
      </c>
      <c r="J7" s="13" t="s">
        <v>128</v>
      </c>
      <c r="K7" s="15"/>
      <c r="L7" s="15"/>
      <c r="M7" s="16"/>
      <c r="N7" s="12"/>
      <c r="O7" s="12"/>
      <c r="P7" s="12"/>
      <c r="Q7" s="23" t="n">
        <f>M7/H7</f>
        <v>0</v>
      </c>
      <c r="S7" s="42" t="n">
        <f>IFERROR(L7/K7,0)</f>
        <v>0</v>
      </c>
      <c r="T7" s="42" t="n">
        <f>IFERROR(M7/L7,0)</f>
        <v>0</v>
      </c>
    </row>
    <row r="8" ht="22.5" customHeight="1">
      <c r="A8" s="19"/>
      <c r="B8" s="11"/>
      <c r="C8" s="11"/>
      <c r="D8" s="11"/>
      <c r="E8" s="11"/>
      <c r="F8" s="11"/>
      <c r="G8" s="18"/>
      <c r="H8" s="11"/>
      <c r="I8" s="18"/>
      <c r="J8" s="11"/>
      <c r="K8" s="16"/>
      <c r="L8" s="16"/>
      <c r="M8" s="16"/>
      <c r="N8" s="16"/>
      <c r="O8" s="16"/>
      <c r="P8" s="12"/>
      <c r="Q8" s="8"/>
    </row>
    <row r="9" ht="22.5" customHeight="1">
      <c r="A9" s="19" t="s">
        <v>123</v>
      </c>
      <c r="B9" s="11" t="s">
        <v>151</v>
      </c>
      <c r="C9" s="11"/>
      <c r="D9" s="11"/>
      <c r="E9" s="11"/>
      <c r="F9" s="11"/>
      <c r="G9" s="18"/>
      <c r="H9" s="11"/>
      <c r="I9" s="18"/>
      <c r="J9" s="11"/>
      <c r="K9" s="22" t="n">
        <f>SUM(K10:K13)</f>
        <v>0</v>
      </c>
      <c r="L9" s="22" t="n">
        <f>SUM(L10:L13)</f>
        <v>0</v>
      </c>
      <c r="M9" s="16"/>
      <c r="N9" s="16"/>
      <c r="O9" s="16"/>
      <c r="P9" s="41" t="n">
        <f>SUM(P10:P13)</f>
        <v>0</v>
      </c>
      <c r="Q9" s="8"/>
    </row>
    <row r="10" ht="22.5" customHeight="1">
      <c r="A10" s="81" t="n">
        <v>46294</v>
      </c>
      <c r="B10" s="13" t="s">
        <v>129</v>
      </c>
      <c r="C10" s="13" t="n">
        <v>8998645</v>
      </c>
      <c r="D10" s="13" t="s">
        <v>31</v>
      </c>
      <c r="E10" s="14" t="s">
        <v>17</v>
      </c>
      <c r="F10" s="14" t="s">
        <v>15</v>
      </c>
      <c r="G10" s="21" t="n">
        <v>0.28</v>
      </c>
      <c r="H10" s="13" t="n">
        <v>200</v>
      </c>
      <c r="I10" s="21" t="n">
        <f>G10*H10*7</f>
        <v>392</v>
      </c>
      <c r="J10" s="13" t="s">
        <v>128</v>
      </c>
      <c r="K10" s="17"/>
      <c r="L10" s="15"/>
      <c r="M10" s="16"/>
      <c r="N10" s="12"/>
      <c r="O10" s="12"/>
      <c r="P10" s="12"/>
      <c r="Q10" s="23" t="n">
        <f>M10/H10</f>
        <v>0</v>
      </c>
      <c r="S10" s="42" t="n">
        <f>IFERROR(L10/K10,0)</f>
        <v>0</v>
      </c>
      <c r="T10" s="42" t="n">
        <f>IFERROR(M10/L10,0)</f>
        <v>0</v>
      </c>
    </row>
    <row r="11" ht="22.5" customHeight="1">
      <c r="A11" s="78"/>
      <c r="B11" s="13"/>
      <c r="C11" s="13" t="n">
        <v>5497580</v>
      </c>
      <c r="D11" s="13" t="s">
        <v>31</v>
      </c>
      <c r="E11" s="14" t="s">
        <v>17</v>
      </c>
      <c r="F11" s="14" t="s">
        <v>15</v>
      </c>
      <c r="G11" s="21" t="n">
        <v>0.28</v>
      </c>
      <c r="H11" s="13" t="n">
        <v>1300</v>
      </c>
      <c r="I11" s="21" t="n">
        <f>G11*H11*7</f>
        <v>2548</v>
      </c>
      <c r="J11" s="13" t="s">
        <v>128</v>
      </c>
      <c r="K11" s="17"/>
      <c r="L11" s="15"/>
      <c r="M11" s="15"/>
      <c r="N11" s="12"/>
      <c r="O11" s="12"/>
      <c r="P11" s="12"/>
      <c r="Q11" s="23" t="n">
        <f>M11/H11</f>
        <v>0</v>
      </c>
      <c r="S11" s="42" t="n">
        <f>IFERROR(L11/K11,0)</f>
        <v>0</v>
      </c>
      <c r="T11" s="42" t="n">
        <f>IFERROR(M11/L11,0)</f>
        <v>0</v>
      </c>
    </row>
    <row r="12" ht="22.5" customHeight="1">
      <c r="A12" s="78"/>
      <c r="B12" s="13"/>
      <c r="C12" s="13" t="n">
        <v>91407542</v>
      </c>
      <c r="D12" s="13" t="s">
        <v>31</v>
      </c>
      <c r="E12" s="14" t="s">
        <v>36</v>
      </c>
      <c r="F12" s="14" t="s">
        <v>15</v>
      </c>
      <c r="G12" s="21" t="n">
        <v>0.02</v>
      </c>
      <c r="H12" s="13" t="n">
        <v>600</v>
      </c>
      <c r="I12" s="21" t="n">
        <f>G12*H12*7</f>
        <v>84</v>
      </c>
      <c r="J12" s="13" t="s">
        <v>128</v>
      </c>
      <c r="K12" s="17"/>
      <c r="L12" s="15"/>
      <c r="M12" s="15"/>
      <c r="N12" s="12"/>
      <c r="O12" s="12"/>
      <c r="P12" s="12"/>
      <c r="Q12" s="23" t="n">
        <f>M12/H12</f>
        <v>0</v>
      </c>
      <c r="S12" s="42" t="n">
        <f>IFERROR(L12/K12,0)</f>
        <v>0</v>
      </c>
      <c r="T12" s="42" t="n">
        <f>IFERROR(M12/L12,0)</f>
        <v>0</v>
      </c>
    </row>
    <row r="13" ht="22.5" customHeight="1">
      <c r="A13" s="78"/>
      <c r="B13" s="13" t="s">
        <v>125</v>
      </c>
      <c r="C13" s="13" t="n">
        <v>6951594</v>
      </c>
      <c r="D13" s="13" t="s">
        <v>16</v>
      </c>
      <c r="E13" s="14" t="s">
        <v>18</v>
      </c>
      <c r="F13" s="14" t="s">
        <v>15</v>
      </c>
      <c r="G13" s="21" t="n">
        <v>0.6</v>
      </c>
      <c r="H13" s="14" t="n">
        <v>250</v>
      </c>
      <c r="I13" s="21" t="n">
        <f>G13*H13*7</f>
        <v>1050</v>
      </c>
      <c r="J13" s="13" t="s">
        <v>128</v>
      </c>
      <c r="K13" s="15"/>
      <c r="L13" s="15"/>
      <c r="M13" s="16"/>
      <c r="N13" s="12"/>
      <c r="O13" s="12"/>
      <c r="P13" s="12"/>
      <c r="Q13" s="23" t="n">
        <f>M13/H13</f>
        <v>0</v>
      </c>
      <c r="S13" s="42" t="n">
        <f>IFERROR(L13/K13,0)</f>
        <v>0</v>
      </c>
      <c r="T13" s="42" t="n">
        <f>IFERROR(M13/L13,0)</f>
        <v>0</v>
      </c>
    </row>
    <row r="14" ht="22.5" customHeight="1">
      <c r="A14" s="79"/>
      <c r="B14" s="13" t="s">
        <v>138</v>
      </c>
      <c r="C14" s="13" t="n">
        <v>12072287</v>
      </c>
      <c r="D14" s="13" t="s">
        <v>81</v>
      </c>
      <c r="E14" s="14" t="s">
        <v>14</v>
      </c>
      <c r="F14" s="14" t="s">
        <v>15</v>
      </c>
      <c r="G14" s="21" t="n">
        <v>0.5</v>
      </c>
      <c r="H14" s="14" t="n">
        <v>200</v>
      </c>
      <c r="I14" s="21" t="n">
        <f>G14*H14*7</f>
        <v>700</v>
      </c>
      <c r="J14" s="13" t="s">
        <v>128</v>
      </c>
      <c r="K14" s="15"/>
      <c r="L14" s="15"/>
      <c r="M14" s="16"/>
      <c r="N14" s="12"/>
      <c r="O14" s="12"/>
      <c r="P14" s="12"/>
      <c r="Q14" s="23" t="n">
        <f>M14/H14</f>
        <v>0</v>
      </c>
      <c r="S14" s="42" t="n">
        <f>IFERROR(L14/K14,0)</f>
        <v>0</v>
      </c>
      <c r="T14" s="42" t="n">
        <f>IFERROR(M14/L14,0)</f>
        <v>0</v>
      </c>
    </row>
    <row r="15" ht="22.5" customHeight="1">
      <c r="A15" s="19"/>
      <c r="B15" s="11"/>
      <c r="C15" s="11"/>
      <c r="D15" s="11"/>
      <c r="E15" s="11"/>
      <c r="F15" s="11"/>
      <c r="G15" s="18"/>
      <c r="H15" s="11"/>
      <c r="I15" s="18"/>
      <c r="J15" s="11"/>
      <c r="K15" s="16"/>
      <c r="L15" s="16"/>
      <c r="M15" s="16"/>
      <c r="N15" s="16"/>
      <c r="O15" s="16"/>
      <c r="P15" s="12"/>
      <c r="Q15" s="8"/>
    </row>
    <row r="16" ht="22.5" customHeight="1">
      <c r="A16" s="19" t="s">
        <v>123</v>
      </c>
      <c r="B16" s="11" t="s">
        <v>124</v>
      </c>
      <c r="C16" s="11"/>
      <c r="D16" s="11"/>
      <c r="E16" s="11"/>
      <c r="F16" s="11"/>
      <c r="G16" s="18"/>
      <c r="H16" s="11"/>
      <c r="I16" s="18"/>
      <c r="J16" s="11"/>
      <c r="K16" s="22" t="n">
        <f>SUM(K17:K20)</f>
        <v>0</v>
      </c>
      <c r="L16" s="22" t="n">
        <f>SUM(L17:L20)</f>
        <v>0</v>
      </c>
      <c r="M16" s="16"/>
      <c r="N16" s="16"/>
      <c r="O16" s="16"/>
      <c r="P16" s="41" t="n">
        <f>SUM(P17:P20)</f>
        <v>0</v>
      </c>
      <c r="Q16" s="8"/>
    </row>
    <row r="17" ht="22.5" customHeight="1">
      <c r="A17" s="81" t="n">
        <v>46293</v>
      </c>
      <c r="B17" s="13" t="s">
        <v>129</v>
      </c>
      <c r="C17" s="13" t="n">
        <v>8998645</v>
      </c>
      <c r="D17" s="13" t="s">
        <v>31</v>
      </c>
      <c r="E17" s="14" t="s">
        <v>17</v>
      </c>
      <c r="F17" s="14" t="s">
        <v>15</v>
      </c>
      <c r="G17" s="21" t="n">
        <v>0.28</v>
      </c>
      <c r="H17" s="13" t="n">
        <v>200</v>
      </c>
      <c r="I17" s="21" t="n">
        <f>G17*H17*7</f>
        <v>392</v>
      </c>
      <c r="J17" s="13" t="s">
        <v>128</v>
      </c>
      <c r="K17" s="17"/>
      <c r="L17" s="15"/>
      <c r="M17" s="16"/>
      <c r="N17" s="12"/>
      <c r="O17" s="12"/>
      <c r="P17" s="12"/>
      <c r="Q17" s="23" t="n">
        <f>M17/H17</f>
        <v>0</v>
      </c>
      <c r="S17" s="42" t="n">
        <f>IFERROR(L17/K17,0)</f>
        <v>0</v>
      </c>
      <c r="T17" s="42" t="n">
        <f>IFERROR(M17/L17,0)</f>
        <v>0</v>
      </c>
    </row>
    <row r="18" ht="22.5" customHeight="1">
      <c r="A18" s="78"/>
      <c r="B18" s="13"/>
      <c r="C18" s="13" t="n">
        <v>5497580</v>
      </c>
      <c r="D18" s="13" t="s">
        <v>31</v>
      </c>
      <c r="E18" s="14" t="s">
        <v>17</v>
      </c>
      <c r="F18" s="14" t="s">
        <v>15</v>
      </c>
      <c r="G18" s="21" t="n">
        <v>0.28</v>
      </c>
      <c r="H18" s="13" t="n">
        <v>1300</v>
      </c>
      <c r="I18" s="21" t="n">
        <f>G18*H18*7</f>
        <v>2548</v>
      </c>
      <c r="J18" s="13" t="s">
        <v>128</v>
      </c>
      <c r="K18" s="17"/>
      <c r="L18" s="15"/>
      <c r="M18" s="15"/>
      <c r="N18" s="12"/>
      <c r="O18" s="12"/>
      <c r="P18" s="12"/>
      <c r="Q18" s="23" t="n">
        <f>M18/H18</f>
        <v>0</v>
      </c>
      <c r="S18" s="42" t="n">
        <f>IFERROR(L18/K18,0)</f>
        <v>0</v>
      </c>
      <c r="T18" s="42" t="n">
        <f>IFERROR(M18/L18,0)</f>
        <v>0</v>
      </c>
    </row>
    <row r="19" ht="22.5" customHeight="1">
      <c r="A19" s="78"/>
      <c r="B19" s="13"/>
      <c r="C19" s="13" t="n">
        <v>91407542</v>
      </c>
      <c r="D19" s="13" t="s">
        <v>31</v>
      </c>
      <c r="E19" s="14" t="s">
        <v>36</v>
      </c>
      <c r="F19" s="14" t="s">
        <v>15</v>
      </c>
      <c r="G19" s="21" t="n">
        <v>0.02</v>
      </c>
      <c r="H19" s="13" t="n">
        <v>600</v>
      </c>
      <c r="I19" s="21" t="n">
        <f>G19*H19*7</f>
        <v>84</v>
      </c>
      <c r="J19" s="13" t="s">
        <v>128</v>
      </c>
      <c r="K19" s="17"/>
      <c r="L19" s="15"/>
      <c r="M19" s="15"/>
      <c r="N19" s="12"/>
      <c r="O19" s="12"/>
      <c r="P19" s="12"/>
      <c r="Q19" s="23" t="n">
        <f>M19/H19</f>
        <v>0</v>
      </c>
      <c r="S19" s="42" t="n">
        <f>IFERROR(L19/K19,0)</f>
        <v>0</v>
      </c>
      <c r="T19" s="42" t="n">
        <f>IFERROR(M19/L19,0)</f>
        <v>0</v>
      </c>
    </row>
    <row r="20" ht="22.5" customHeight="1">
      <c r="A20" s="78"/>
      <c r="B20" s="13" t="s">
        <v>125</v>
      </c>
      <c r="C20" s="13" t="n">
        <v>6951594</v>
      </c>
      <c r="D20" s="13" t="s">
        <v>16</v>
      </c>
      <c r="E20" s="14" t="s">
        <v>18</v>
      </c>
      <c r="F20" s="14" t="s">
        <v>15</v>
      </c>
      <c r="G20" s="21" t="n">
        <v>0.6</v>
      </c>
      <c r="H20" s="14" t="n">
        <v>250</v>
      </c>
      <c r="I20" s="21" t="n">
        <f>G20*H20*7</f>
        <v>1050</v>
      </c>
      <c r="J20" s="13" t="s">
        <v>128</v>
      </c>
      <c r="K20" s="15"/>
      <c r="L20" s="15"/>
      <c r="M20" s="16"/>
      <c r="N20" s="12"/>
      <c r="O20" s="12"/>
      <c r="P20" s="12"/>
      <c r="Q20" s="23" t="n">
        <f>M20/H20</f>
        <v>0</v>
      </c>
      <c r="S20" s="42" t="n">
        <f>IFERROR(L20/K20,0)</f>
        <v>0</v>
      </c>
      <c r="T20" s="42" t="n">
        <f>IFERROR(M20/L20,0)</f>
        <v>0</v>
      </c>
    </row>
    <row r="21" ht="22.5" customHeight="1">
      <c r="A21" s="79"/>
      <c r="B21" s="13" t="s">
        <v>138</v>
      </c>
      <c r="C21" s="13" t="n">
        <v>12072287</v>
      </c>
      <c r="D21" s="13" t="s">
        <v>81</v>
      </c>
      <c r="E21" s="14" t="s">
        <v>14</v>
      </c>
      <c r="F21" s="14" t="s">
        <v>15</v>
      </c>
      <c r="G21" s="21" t="n">
        <v>0.5</v>
      </c>
      <c r="H21" s="14" t="n">
        <v>200</v>
      </c>
      <c r="I21" s="21" t="n">
        <f>G21*H21*7</f>
        <v>700</v>
      </c>
      <c r="J21" s="13" t="s">
        <v>128</v>
      </c>
      <c r="K21" s="15"/>
      <c r="L21" s="15"/>
      <c r="M21" s="16"/>
      <c r="N21" s="12"/>
      <c r="O21" s="12"/>
      <c r="P21" s="12"/>
      <c r="Q21" s="23" t="n">
        <f>M21/H21</f>
        <v>0</v>
      </c>
      <c r="S21" s="42" t="n">
        <f>IFERROR(L21/K21,0)</f>
        <v>0</v>
      </c>
      <c r="T21" s="42" t="n">
        <f>IFERROR(M21/L21,0)</f>
        <v>0</v>
      </c>
    </row>
    <row r="22" ht="22.5" customHeight="1">
      <c r="A22" s="19"/>
      <c r="B22" s="11"/>
      <c r="C22" s="11"/>
      <c r="D22" s="11"/>
      <c r="E22" s="11"/>
      <c r="F22" s="11"/>
      <c r="G22" s="18"/>
      <c r="H22" s="11"/>
      <c r="I22" s="18"/>
      <c r="J22" s="11"/>
      <c r="K22" s="16"/>
      <c r="L22" s="16"/>
      <c r="M22" s="16"/>
      <c r="N22" s="16"/>
      <c r="O22" s="16"/>
      <c r="P22" s="12"/>
      <c r="Q22" s="8"/>
    </row>
    <row r="23" ht="22.5" customHeight="1">
      <c r="A23" s="19" t="s">
        <v>123</v>
      </c>
      <c r="B23" s="11" t="s">
        <v>140</v>
      </c>
      <c r="C23" s="11"/>
      <c r="D23" s="11"/>
      <c r="E23" s="11"/>
      <c r="F23" s="11"/>
      <c r="G23" s="18"/>
      <c r="H23" s="11"/>
      <c r="I23" s="18"/>
      <c r="J23" s="11"/>
      <c r="K23" s="22" t="n">
        <f>SUM(K24:K27)</f>
        <v>141164</v>
      </c>
      <c r="L23" s="22" t="n">
        <f>SUM(L24:L27)</f>
        <v>83095</v>
      </c>
      <c r="M23" s="16"/>
      <c r="N23" s="16"/>
      <c r="O23" s="16"/>
      <c r="P23" s="41" t="n">
        <f>SUM(P24:P27)</f>
        <v>289.167</v>
      </c>
      <c r="Q23" s="8"/>
    </row>
    <row r="24" ht="22.5" customHeight="1">
      <c r="A24" s="81" t="n">
        <v>46292</v>
      </c>
      <c r="B24" s="13" t="s">
        <v>129</v>
      </c>
      <c r="C24" s="13" t="n">
        <v>8998645</v>
      </c>
      <c r="D24" s="13" t="s">
        <v>31</v>
      </c>
      <c r="E24" s="14" t="s">
        <v>17</v>
      </c>
      <c r="F24" s="14" t="s">
        <v>15</v>
      </c>
      <c r="G24" s="21" t="n">
        <v>0.28</v>
      </c>
      <c r="H24" s="13" t="n">
        <v>200</v>
      </c>
      <c r="I24" s="21" t="n">
        <f>G24*H24*7</f>
        <v>392</v>
      </c>
      <c r="J24" s="13" t="s">
        <v>128</v>
      </c>
      <c r="K24" s="17" t="n">
        <v>157</v>
      </c>
      <c r="L24" s="15" t="n">
        <v>67</v>
      </c>
      <c r="M24" s="16" t="n">
        <v>1</v>
      </c>
      <c r="N24" s="12" t="n">
        <v>0</v>
      </c>
      <c r="O24" s="12" t="n">
        <v>0.013</v>
      </c>
      <c r="P24" s="12" t="n">
        <v>0.013</v>
      </c>
      <c r="Q24" s="23" t="n">
        <f>M24/H24</f>
        <v>0.005</v>
      </c>
      <c r="S24" s="42" t="n">
        <f>IFERROR(L24/K24,0)</f>
        <v>0.426751592356688</v>
      </c>
      <c r="T24" s="42" t="n">
        <f>IFERROR(M24/L24,0)</f>
        <v>0.0149253731343284</v>
      </c>
    </row>
    <row r="25" ht="22.5" customHeight="1">
      <c r="A25" s="78"/>
      <c r="B25" s="13"/>
      <c r="C25" s="13" t="n">
        <v>5497580</v>
      </c>
      <c r="D25" s="13" t="s">
        <v>31</v>
      </c>
      <c r="E25" s="14" t="s">
        <v>17</v>
      </c>
      <c r="F25" s="14" t="s">
        <v>15</v>
      </c>
      <c r="G25" s="21" t="n">
        <v>0.28</v>
      </c>
      <c r="H25" s="13" t="n">
        <v>1300</v>
      </c>
      <c r="I25" s="21" t="n">
        <f>G25*H25*7</f>
        <v>2548</v>
      </c>
      <c r="J25" s="13" t="s">
        <v>128</v>
      </c>
      <c r="K25" s="17" t="n">
        <v>107641</v>
      </c>
      <c r="L25" s="15" t="n">
        <v>61959</v>
      </c>
      <c r="M25" s="15" t="n">
        <v>820</v>
      </c>
      <c r="N25" s="12" t="n">
        <v>0.003</v>
      </c>
      <c r="O25" s="12" t="n">
        <v>0.25</v>
      </c>
      <c r="P25" s="12" t="n">
        <v>205.344</v>
      </c>
      <c r="Q25" s="23" t="n">
        <f>M25/H25</f>
        <v>0.630769230769231</v>
      </c>
      <c r="S25" s="42" t="n">
        <f>IFERROR(L25/K25,0)</f>
        <v>0.57560780743397</v>
      </c>
      <c r="T25" s="42" t="n">
        <f>IFERROR(M25/L25,0)</f>
        <v>0.0132345583369648</v>
      </c>
    </row>
    <row r="26" ht="22.5" customHeight="1">
      <c r="A26" s="78"/>
      <c r="B26" s="13"/>
      <c r="C26" s="13" t="n">
        <v>91407542</v>
      </c>
      <c r="D26" s="13" t="s">
        <v>31</v>
      </c>
      <c r="E26" s="14" t="s">
        <v>36</v>
      </c>
      <c r="F26" s="14" t="s">
        <v>15</v>
      </c>
      <c r="G26" s="21" t="n">
        <v>0.02</v>
      </c>
      <c r="H26" s="13" t="n">
        <v>600</v>
      </c>
      <c r="I26" s="21" t="n">
        <f>G26*H26*7</f>
        <v>84</v>
      </c>
      <c r="J26" s="13" t="s">
        <v>128</v>
      </c>
      <c r="K26" s="17" t="n">
        <v>1176</v>
      </c>
      <c r="L26" s="15" t="n">
        <v>847</v>
      </c>
      <c r="M26" s="15" t="n">
        <v>1</v>
      </c>
      <c r="N26" s="12" t="n">
        <v>0</v>
      </c>
      <c r="O26" s="12" t="n">
        <v>0.02</v>
      </c>
      <c r="P26" s="12" t="n">
        <v>0.02</v>
      </c>
      <c r="Q26" s="23" t="n">
        <f>M26/H26</f>
        <v>0.00166666666666667</v>
      </c>
      <c r="S26" s="42" t="n">
        <f>IFERROR(L26/K26,0)</f>
        <v>0.720238095238095</v>
      </c>
      <c r="T26" s="42" t="n">
        <f>IFERROR(M26/L26,0)</f>
        <v>0.00118063754427391</v>
      </c>
    </row>
    <row r="27" ht="22.5" customHeight="1">
      <c r="A27" s="78"/>
      <c r="B27" s="13" t="s">
        <v>125</v>
      </c>
      <c r="C27" s="13" t="n">
        <v>6951594</v>
      </c>
      <c r="D27" s="13" t="s">
        <v>16</v>
      </c>
      <c r="E27" s="14" t="s">
        <v>18</v>
      </c>
      <c r="F27" s="14" t="s">
        <v>15</v>
      </c>
      <c r="G27" s="21" t="n">
        <v>0.6</v>
      </c>
      <c r="H27" s="14" t="n">
        <v>250</v>
      </c>
      <c r="I27" s="21" t="n">
        <f>G27*H27*7</f>
        <v>1050</v>
      </c>
      <c r="J27" s="13" t="s">
        <v>128</v>
      </c>
      <c r="K27" s="15" t="n">
        <v>32190</v>
      </c>
      <c r="L27" s="15" t="n">
        <v>20222</v>
      </c>
      <c r="M27" s="16" t="n">
        <v>120</v>
      </c>
      <c r="N27" s="12" t="n">
        <v>0.004</v>
      </c>
      <c r="O27" s="12" t="n">
        <v>0.698</v>
      </c>
      <c r="P27" s="12" t="n">
        <v>83.79</v>
      </c>
      <c r="Q27" s="23" t="n">
        <f>M27/H27</f>
        <v>0.48</v>
      </c>
      <c r="S27" s="42" t="n">
        <f>IFERROR(L27/K27,0)</f>
        <v>0.62820751786269</v>
      </c>
      <c r="T27" s="42" t="n">
        <f>IFERROR(M27/L27,0)</f>
        <v>0.00593413114429829</v>
      </c>
    </row>
    <row r="28" ht="22.5" customHeight="1">
      <c r="A28" s="79"/>
      <c r="B28" s="13" t="s">
        <v>138</v>
      </c>
      <c r="C28" s="13" t="n">
        <v>12072287</v>
      </c>
      <c r="D28" s="13" t="s">
        <v>81</v>
      </c>
      <c r="E28" s="14" t="s">
        <v>14</v>
      </c>
      <c r="F28" s="14" t="s">
        <v>15</v>
      </c>
      <c r="G28" s="21" t="n">
        <v>0.5</v>
      </c>
      <c r="H28" s="14" t="n">
        <v>200</v>
      </c>
      <c r="I28" s="21" t="n">
        <f>G28*H28*7</f>
        <v>700</v>
      </c>
      <c r="J28" s="13" t="s">
        <v>128</v>
      </c>
      <c r="K28" s="15" t="n">
        <v>10</v>
      </c>
      <c r="L28" s="15" t="n">
        <v>0</v>
      </c>
      <c r="M28" s="16" t="n">
        <v>0</v>
      </c>
      <c r="N28" s="12" t="n">
        <v>0</v>
      </c>
      <c r="O28" s="12" t="n">
        <v>0</v>
      </c>
      <c r="P28" s="12" t="n">
        <v>0</v>
      </c>
      <c r="Q28" s="23" t="n">
        <f>M28/H28</f>
        <v>0</v>
      </c>
      <c r="S28" s="42" t="n">
        <f>IFERROR(L28/K28,0)</f>
        <v>0</v>
      </c>
      <c r="T28" s="42" t="n">
        <f>IFERROR(M28/L28,0)</f>
        <v>0</v>
      </c>
    </row>
    <row r="29" ht="22.5" customHeight="1"/>
    <row r="30" ht="22.5" customHeight="1">
      <c r="A30" s="19" t="s">
        <v>123</v>
      </c>
      <c r="B30" s="11" t="s">
        <v>142</v>
      </c>
      <c r="C30" s="11"/>
      <c r="D30" s="11"/>
      <c r="E30" s="11"/>
      <c r="F30" s="11"/>
      <c r="G30" s="18"/>
      <c r="H30" s="11"/>
      <c r="I30" s="18"/>
      <c r="J30" s="11"/>
      <c r="K30" s="22" t="n">
        <f>SUM(K31:K34)</f>
        <v>104175</v>
      </c>
      <c r="L30" s="22" t="n">
        <f>SUM(L31:L34)</f>
        <v>64421</v>
      </c>
      <c r="M30" s="16"/>
      <c r="N30" s="16"/>
      <c r="O30" s="16"/>
      <c r="P30" s="41" t="n">
        <f>SUM(P31:P34)</f>
        <v>208.312</v>
      </c>
      <c r="Q30" s="8"/>
    </row>
    <row r="31" ht="22.5" customHeight="1">
      <c r="A31" s="81" t="n">
        <v>46291</v>
      </c>
      <c r="B31" s="13" t="s">
        <v>129</v>
      </c>
      <c r="C31" s="13" t="n">
        <v>8998645</v>
      </c>
      <c r="D31" s="13" t="s">
        <v>31</v>
      </c>
      <c r="E31" s="14" t="s">
        <v>17</v>
      </c>
      <c r="F31" s="14" t="s">
        <v>15</v>
      </c>
      <c r="G31" s="21" t="n">
        <v>0.28</v>
      </c>
      <c r="H31" s="13" t="n">
        <v>200</v>
      </c>
      <c r="I31" s="21" t="n">
        <f>G31*H31*7</f>
        <v>392</v>
      </c>
      <c r="J31" s="13" t="s">
        <v>128</v>
      </c>
      <c r="K31" s="17" t="n">
        <v>134</v>
      </c>
      <c r="L31" s="15" t="n">
        <v>66</v>
      </c>
      <c r="M31" s="16" t="n">
        <v>0</v>
      </c>
      <c r="N31" s="12" t="n">
        <v>0</v>
      </c>
      <c r="O31" s="12" t="n">
        <v>0</v>
      </c>
      <c r="P31" s="12" t="n">
        <v>0</v>
      </c>
      <c r="Q31" s="23" t="n">
        <f>M31/H31</f>
        <v>0</v>
      </c>
      <c r="S31" s="42" t="n">
        <f>IFERROR(L31/K31,0)</f>
        <v>0.492537313432836</v>
      </c>
      <c r="T31" s="42" t="n">
        <f>IFERROR(M31/L31,0)</f>
        <v>0</v>
      </c>
    </row>
    <row r="32" ht="22.5" customHeight="1">
      <c r="A32" s="78"/>
      <c r="B32" s="13"/>
      <c r="C32" s="13" t="n">
        <v>5497580</v>
      </c>
      <c r="D32" s="13" t="s">
        <v>31</v>
      </c>
      <c r="E32" s="14" t="s">
        <v>17</v>
      </c>
      <c r="F32" s="14" t="s">
        <v>15</v>
      </c>
      <c r="G32" s="21" t="n">
        <v>0.28</v>
      </c>
      <c r="H32" s="13" t="n">
        <v>1300</v>
      </c>
      <c r="I32" s="21" t="n">
        <f>G32*H32*7</f>
        <v>2548</v>
      </c>
      <c r="J32" s="13" t="s">
        <v>128</v>
      </c>
      <c r="K32" s="17" t="n">
        <v>77790</v>
      </c>
      <c r="L32" s="15" t="n">
        <v>47402</v>
      </c>
      <c r="M32" s="15" t="n">
        <v>587</v>
      </c>
      <c r="N32" s="12" t="n">
        <v>0.003</v>
      </c>
      <c r="O32" s="12" t="n">
        <v>0.249</v>
      </c>
      <c r="P32" s="12" t="n">
        <v>146.292</v>
      </c>
      <c r="Q32" s="23" t="n">
        <f>M32/H32</f>
        <v>0.451538461538462</v>
      </c>
      <c r="S32" s="42" t="n">
        <f>IFERROR(L32/K32,0)</f>
        <v>0.609358529373956</v>
      </c>
      <c r="T32" s="42" t="n">
        <f>IFERROR(M32/L32,0)</f>
        <v>0.0123834437365512</v>
      </c>
    </row>
    <row r="33" ht="22.5" customHeight="1">
      <c r="A33" s="78"/>
      <c r="B33" s="13"/>
      <c r="C33" s="13" t="n">
        <v>91407542</v>
      </c>
      <c r="D33" s="13" t="s">
        <v>31</v>
      </c>
      <c r="E33" s="14" t="s">
        <v>36</v>
      </c>
      <c r="F33" s="14" t="s">
        <v>15</v>
      </c>
      <c r="G33" s="21" t="n">
        <v>0.02</v>
      </c>
      <c r="H33" s="13" t="n">
        <v>600</v>
      </c>
      <c r="I33" s="21" t="n">
        <f>G33*H33*7</f>
        <v>84</v>
      </c>
      <c r="J33" s="13" t="s">
        <v>128</v>
      </c>
      <c r="K33" s="17" t="n">
        <v>2214</v>
      </c>
      <c r="L33" s="15" t="n">
        <v>1492</v>
      </c>
      <c r="M33" s="15" t="n">
        <v>7</v>
      </c>
      <c r="N33" s="12" t="n">
        <v>0</v>
      </c>
      <c r="O33" s="12" t="n">
        <v>0.02</v>
      </c>
      <c r="P33" s="12" t="n">
        <v>0.14</v>
      </c>
      <c r="Q33" s="23" t="n">
        <f>M33/H33</f>
        <v>0.0116666666666667</v>
      </c>
      <c r="S33" s="42" t="n">
        <f>IFERROR(L33/K33,0)</f>
        <v>0.673893405600723</v>
      </c>
      <c r="T33" s="42" t="n">
        <f>IFERROR(M33/L33,0)</f>
        <v>0.0046916890080429</v>
      </c>
    </row>
    <row r="34" ht="22.5" customHeight="1">
      <c r="A34" s="78"/>
      <c r="B34" s="13" t="s">
        <v>125</v>
      </c>
      <c r="C34" s="13" t="n">
        <v>6951594</v>
      </c>
      <c r="D34" s="13" t="s">
        <v>16</v>
      </c>
      <c r="E34" s="14" t="s">
        <v>18</v>
      </c>
      <c r="F34" s="14" t="s">
        <v>15</v>
      </c>
      <c r="G34" s="21" t="n">
        <v>0.6</v>
      </c>
      <c r="H34" s="14" t="n">
        <v>250</v>
      </c>
      <c r="I34" s="21" t="n">
        <f>G34*H34*7</f>
        <v>1050</v>
      </c>
      <c r="J34" s="13" t="s">
        <v>128</v>
      </c>
      <c r="K34" s="15" t="n">
        <v>24037</v>
      </c>
      <c r="L34" s="15" t="n">
        <v>15461</v>
      </c>
      <c r="M34" s="16" t="n">
        <v>88</v>
      </c>
      <c r="N34" s="12" t="n">
        <v>0.004</v>
      </c>
      <c r="O34" s="12" t="n">
        <v>0.703</v>
      </c>
      <c r="P34" s="12" t="n">
        <v>61.88</v>
      </c>
      <c r="Q34" s="23" t="n">
        <f>M34/H34</f>
        <v>0.352</v>
      </c>
      <c r="S34" s="42" t="n">
        <f>IFERROR(L34/K34,0)</f>
        <v>0.643216707575821</v>
      </c>
      <c r="T34" s="42" t="n">
        <f>IFERROR(M34/L34,0)</f>
        <v>0.00569174050837591</v>
      </c>
    </row>
    <row r="35" ht="22.5" customHeight="1">
      <c r="A35" s="79"/>
      <c r="B35" s="13" t="s">
        <v>138</v>
      </c>
      <c r="C35" s="13" t="n">
        <v>12072287</v>
      </c>
      <c r="D35" s="13" t="s">
        <v>81</v>
      </c>
      <c r="E35" s="14" t="s">
        <v>14</v>
      </c>
      <c r="F35" s="14" t="s">
        <v>15</v>
      </c>
      <c r="G35" s="21" t="n">
        <v>0.5</v>
      </c>
      <c r="H35" s="14" t="n">
        <v>200</v>
      </c>
      <c r="I35" s="21" t="n">
        <f>G35*H35*7</f>
        <v>700</v>
      </c>
      <c r="J35" s="13" t="s">
        <v>128</v>
      </c>
      <c r="K35" s="15" t="n">
        <v>2</v>
      </c>
      <c r="L35" s="15" t="n">
        <v>1</v>
      </c>
      <c r="M35" s="16" t="n">
        <v>1</v>
      </c>
      <c r="N35" s="12" t="n">
        <v>0.381</v>
      </c>
      <c r="O35" s="12" t="n">
        <v>0.381</v>
      </c>
      <c r="P35" s="12" t="n">
        <v>0.381</v>
      </c>
      <c r="Q35" s="23" t="n">
        <f>M35/H35</f>
        <v>0.005</v>
      </c>
      <c r="S35" s="42" t="n">
        <f>IFERROR(L35/K35,0)</f>
        <v>0.5</v>
      </c>
      <c r="T35" s="42" t="n">
        <f>IFERROR(M35/L35,0)</f>
        <v>1</v>
      </c>
    </row>
    <row r="36" ht="22.5" customHeight="1">
      <c r="A36" s="19"/>
      <c r="B36" s="11"/>
      <c r="C36" s="11"/>
      <c r="D36" s="11"/>
      <c r="E36" s="11"/>
      <c r="F36" s="11"/>
      <c r="G36" s="18"/>
      <c r="H36" s="11"/>
      <c r="I36" s="18"/>
      <c r="J36" s="11"/>
      <c r="K36" s="16"/>
      <c r="L36" s="16"/>
      <c r="M36" s="16"/>
      <c r="N36" s="16"/>
      <c r="O36" s="16"/>
      <c r="P36" s="12"/>
      <c r="Q36" s="8"/>
    </row>
    <row r="37" ht="22.5" customHeight="1">
      <c r="A37" s="19" t="s">
        <v>123</v>
      </c>
      <c r="B37" s="11" t="s">
        <v>143</v>
      </c>
      <c r="C37" s="11"/>
      <c r="D37" s="11"/>
      <c r="E37" s="11"/>
      <c r="F37" s="11"/>
      <c r="G37" s="18"/>
      <c r="H37" s="11"/>
      <c r="I37" s="18"/>
      <c r="J37" s="11"/>
      <c r="K37" s="22" t="n">
        <f>SUM(K38:K41)</f>
        <v>117416</v>
      </c>
      <c r="L37" s="22" t="n">
        <f>SUM(L38:L41)</f>
        <v>70210</v>
      </c>
      <c r="M37" s="16"/>
      <c r="N37" s="16"/>
      <c r="O37" s="16"/>
      <c r="P37" s="41" t="n">
        <f>SUM(P38:P41)</f>
        <v>238.992</v>
      </c>
      <c r="Q37" s="8"/>
    </row>
    <row r="38" ht="22.5" customHeight="1">
      <c r="A38" s="81" t="n">
        <v>46290</v>
      </c>
      <c r="B38" s="13" t="s">
        <v>129</v>
      </c>
      <c r="C38" s="13" t="n">
        <v>8998645</v>
      </c>
      <c r="D38" s="13" t="s">
        <v>31</v>
      </c>
      <c r="E38" s="14" t="s">
        <v>17</v>
      </c>
      <c r="F38" s="14" t="s">
        <v>15</v>
      </c>
      <c r="G38" s="21" t="n">
        <v>0.28</v>
      </c>
      <c r="H38" s="13" t="n">
        <v>200</v>
      </c>
      <c r="I38" s="21" t="n">
        <f>G38*H38*7</f>
        <v>392</v>
      </c>
      <c r="J38" s="13" t="s">
        <v>128</v>
      </c>
      <c r="K38" s="17" t="n">
        <v>102</v>
      </c>
      <c r="L38" s="15" t="n">
        <v>46</v>
      </c>
      <c r="M38" s="16" t="n">
        <v>0</v>
      </c>
      <c r="N38" s="12" t="n">
        <v>0</v>
      </c>
      <c r="O38" s="12" t="n">
        <v>0</v>
      </c>
      <c r="P38" s="12" t="n">
        <v>0</v>
      </c>
      <c r="Q38" s="23" t="n">
        <f>M38/H38</f>
        <v>0</v>
      </c>
      <c r="S38" s="42" t="n">
        <f>IFERROR(L38/K38,0)</f>
        <v>0.450980392156863</v>
      </c>
      <c r="T38" s="42" t="n">
        <f>IFERROR(M38/L38,0)</f>
        <v>0</v>
      </c>
    </row>
    <row r="39" ht="22.5" customHeight="1">
      <c r="A39" s="78"/>
      <c r="B39" s="13"/>
      <c r="C39" s="13" t="n">
        <v>5497580</v>
      </c>
      <c r="D39" s="13" t="s">
        <v>31</v>
      </c>
      <c r="E39" s="14" t="s">
        <v>17</v>
      </c>
      <c r="F39" s="14" t="s">
        <v>15</v>
      </c>
      <c r="G39" s="21" t="n">
        <v>0.28</v>
      </c>
      <c r="H39" s="13" t="n">
        <v>1300</v>
      </c>
      <c r="I39" s="21" t="n">
        <f>G39*H39*7</f>
        <v>2548</v>
      </c>
      <c r="J39" s="13" t="s">
        <v>128</v>
      </c>
      <c r="K39" s="17" t="n">
        <v>93675</v>
      </c>
      <c r="L39" s="15" t="n">
        <v>54941</v>
      </c>
      <c r="M39" s="15" t="n">
        <v>745</v>
      </c>
      <c r="N39" s="12" t="n">
        <v>0.003</v>
      </c>
      <c r="O39" s="12" t="n">
        <v>0.249</v>
      </c>
      <c r="P39" s="12" t="n">
        <v>185.722</v>
      </c>
      <c r="Q39" s="23" t="n">
        <f>M39/H39</f>
        <v>0.573076923076923</v>
      </c>
      <c r="S39" s="42" t="n">
        <f>IFERROR(L39/K39,0)</f>
        <v>0.586506538564185</v>
      </c>
      <c r="T39" s="42" t="n">
        <f>IFERROR(M39/L39,0)</f>
        <v>0.0135600007280537</v>
      </c>
    </row>
    <row r="40" ht="22.5" customHeight="1">
      <c r="A40" s="78"/>
      <c r="B40" s="13"/>
      <c r="C40" s="13" t="n">
        <v>91407542</v>
      </c>
      <c r="D40" s="13" t="s">
        <v>31</v>
      </c>
      <c r="E40" s="14" t="s">
        <v>36</v>
      </c>
      <c r="F40" s="14" t="s">
        <v>15</v>
      </c>
      <c r="G40" s="21" t="n">
        <v>0.02</v>
      </c>
      <c r="H40" s="13" t="n">
        <v>600</v>
      </c>
      <c r="I40" s="21" t="n">
        <f>G40*H40*7</f>
        <v>84</v>
      </c>
      <c r="J40" s="13" t="s">
        <v>128</v>
      </c>
      <c r="K40" s="17" t="n">
        <v>1301</v>
      </c>
      <c r="L40" s="15" t="n">
        <v>870</v>
      </c>
      <c r="M40" s="15" t="n">
        <v>6</v>
      </c>
      <c r="N40" s="12" t="n">
        <v>0</v>
      </c>
      <c r="O40" s="12" t="n">
        <v>0.023</v>
      </c>
      <c r="P40" s="12" t="n">
        <v>0.14</v>
      </c>
      <c r="Q40" s="23" t="n">
        <f>M40/H40</f>
        <v>0.01</v>
      </c>
      <c r="S40" s="42" t="n">
        <f>IFERROR(L40/K40,0)</f>
        <v>0.668716372021522</v>
      </c>
      <c r="T40" s="42" t="n">
        <f>IFERROR(M40/L40,0)</f>
        <v>0.00689655172413793</v>
      </c>
    </row>
    <row r="41" ht="22.5" customHeight="1">
      <c r="A41" s="78"/>
      <c r="B41" s="13" t="s">
        <v>125</v>
      </c>
      <c r="C41" s="13" t="n">
        <v>6951594</v>
      </c>
      <c r="D41" s="13" t="s">
        <v>16</v>
      </c>
      <c r="E41" s="14" t="s">
        <v>18</v>
      </c>
      <c r="F41" s="14" t="s">
        <v>15</v>
      </c>
      <c r="G41" s="21" t="n">
        <v>0.6</v>
      </c>
      <c r="H41" s="14" t="n">
        <v>250</v>
      </c>
      <c r="I41" s="21" t="n">
        <f>G41*H41*7</f>
        <v>1050</v>
      </c>
      <c r="J41" s="13" t="s">
        <v>128</v>
      </c>
      <c r="K41" s="15" t="n">
        <v>22338</v>
      </c>
      <c r="L41" s="15" t="n">
        <v>14353</v>
      </c>
      <c r="M41" s="16" t="n">
        <v>76</v>
      </c>
      <c r="N41" s="12" t="n">
        <v>0.004</v>
      </c>
      <c r="O41" s="12" t="n">
        <v>0.699</v>
      </c>
      <c r="P41" s="12" t="n">
        <v>53.13</v>
      </c>
      <c r="Q41" s="23" t="n">
        <f>M41/H41</f>
        <v>0.304</v>
      </c>
      <c r="S41" s="42" t="n">
        <f>IFERROR(L41/K41,0)</f>
        <v>0.642537380248903</v>
      </c>
      <c r="T41" s="42" t="n">
        <f>IFERROR(M41/L41,0)</f>
        <v>0.00529506026614645</v>
      </c>
    </row>
    <row r="42" ht="22.5" customHeight="1">
      <c r="A42" s="79"/>
      <c r="B42" s="13" t="s">
        <v>138</v>
      </c>
      <c r="C42" s="13" t="n">
        <v>12072287</v>
      </c>
      <c r="D42" s="13" t="s">
        <v>81</v>
      </c>
      <c r="E42" s="14" t="s">
        <v>14</v>
      </c>
      <c r="F42" s="14" t="s">
        <v>15</v>
      </c>
      <c r="G42" s="21" t="n">
        <v>0.5</v>
      </c>
      <c r="H42" s="14" t="n">
        <v>200</v>
      </c>
      <c r="I42" s="21" t="n">
        <f>G42*H42*7</f>
        <v>700</v>
      </c>
      <c r="J42" s="13" t="s">
        <v>128</v>
      </c>
      <c r="K42" s="15" t="n">
        <v>2</v>
      </c>
      <c r="L42" s="15" t="n">
        <v>0</v>
      </c>
      <c r="M42" s="16" t="n">
        <v>0</v>
      </c>
      <c r="N42" s="12" t="n">
        <v>0</v>
      </c>
      <c r="O42" s="12" t="n">
        <v>0</v>
      </c>
      <c r="P42" s="12" t="n">
        <v>0</v>
      </c>
      <c r="Q42" s="23" t="n">
        <f>M42/H42</f>
        <v>0</v>
      </c>
      <c r="S42" s="42" t="n">
        <f>IFERROR(L42/K42,0)</f>
        <v>0</v>
      </c>
      <c r="T42" s="42" t="n">
        <f>IFERROR(M42/L42,0)</f>
        <v>0</v>
      </c>
    </row>
    <row r="43" ht="22.5" customHeight="1">
      <c r="A43" s="19"/>
      <c r="B43" s="11"/>
      <c r="C43" s="11"/>
      <c r="D43" s="11"/>
      <c r="E43" s="11"/>
      <c r="F43" s="11"/>
      <c r="G43" s="18"/>
      <c r="H43" s="11"/>
      <c r="I43" s="18"/>
      <c r="J43" s="11"/>
      <c r="K43" s="16"/>
      <c r="L43" s="16"/>
      <c r="M43" s="16"/>
      <c r="N43" s="16"/>
      <c r="O43" s="16"/>
      <c r="P43" s="12"/>
      <c r="Q43" s="8"/>
    </row>
    <row r="44" ht="22.5" customHeight="1">
      <c r="A44" s="19" t="s">
        <v>123</v>
      </c>
      <c r="B44" s="11" t="s">
        <v>144</v>
      </c>
      <c r="C44" s="11"/>
      <c r="D44" s="11"/>
      <c r="E44" s="11"/>
      <c r="F44" s="11"/>
      <c r="G44" s="18"/>
      <c r="H44" s="11"/>
      <c r="I44" s="18"/>
      <c r="J44" s="11"/>
      <c r="K44" s="22" t="n">
        <f>SUM(K45:K48)</f>
        <v>92352</v>
      </c>
      <c r="L44" s="22" t="n">
        <f>SUM(L45:L48)</f>
        <v>56374</v>
      </c>
      <c r="M44" s="16"/>
      <c r="N44" s="16"/>
      <c r="O44" s="16"/>
      <c r="P44" s="41" t="n">
        <f>SUM(P45:P48)</f>
        <v>259.156</v>
      </c>
      <c r="Q44" s="8"/>
    </row>
    <row r="45" ht="22.5" customHeight="1">
      <c r="A45" s="81" t="n">
        <v>46289</v>
      </c>
      <c r="B45" s="13" t="s">
        <v>129</v>
      </c>
      <c r="C45" s="13" t="n">
        <v>8998645</v>
      </c>
      <c r="D45" s="13" t="s">
        <v>31</v>
      </c>
      <c r="E45" s="14" t="s">
        <v>17</v>
      </c>
      <c r="F45" s="14" t="s">
        <v>15</v>
      </c>
      <c r="G45" s="21" t="n">
        <v>0.28</v>
      </c>
      <c r="H45" s="13" t="n">
        <v>200</v>
      </c>
      <c r="I45" s="21" t="n">
        <f>G45*H45*7</f>
        <v>392</v>
      </c>
      <c r="J45" s="13" t="s">
        <v>128</v>
      </c>
      <c r="K45" s="17" t="n">
        <v>29</v>
      </c>
      <c r="L45" s="15" t="n">
        <v>12</v>
      </c>
      <c r="M45" s="16" t="n">
        <v>0</v>
      </c>
      <c r="N45" s="12" t="n">
        <v>0</v>
      </c>
      <c r="O45" s="12" t="n">
        <v>0</v>
      </c>
      <c r="P45" s="12" t="n">
        <v>0</v>
      </c>
      <c r="Q45" s="23" t="n">
        <f>M45/H45</f>
        <v>0</v>
      </c>
      <c r="S45" s="42" t="n">
        <f>IFERROR(L45/K45,0)</f>
        <v>0.413793103448276</v>
      </c>
      <c r="T45" s="42" t="n">
        <f>IFERROR(M45/L45,0)</f>
        <v>0</v>
      </c>
    </row>
    <row r="46" ht="22.5" customHeight="1">
      <c r="A46" s="34"/>
      <c r="B46" s="13"/>
      <c r="C46" s="13" t="n">
        <v>5497580</v>
      </c>
      <c r="D46" s="13" t="s">
        <v>31</v>
      </c>
      <c r="E46" s="14" t="s">
        <v>17</v>
      </c>
      <c r="F46" s="14" t="s">
        <v>15</v>
      </c>
      <c r="G46" s="21" t="n">
        <v>0.28</v>
      </c>
      <c r="H46" s="13" t="n">
        <v>1300</v>
      </c>
      <c r="I46" s="21" t="n">
        <f>G46*H46*7</f>
        <v>2548</v>
      </c>
      <c r="J46" s="13" t="s">
        <v>128</v>
      </c>
      <c r="K46" s="17" t="n">
        <v>72929</v>
      </c>
      <c r="L46" s="15" t="n">
        <v>43401</v>
      </c>
      <c r="M46" s="15" t="n">
        <v>801</v>
      </c>
      <c r="N46" s="12" t="n">
        <v>0.005</v>
      </c>
      <c r="O46" s="12" t="n">
        <v>0.253</v>
      </c>
      <c r="P46" s="12" t="n">
        <v>202.696</v>
      </c>
      <c r="Q46" s="23" t="n">
        <f>M46/H46</f>
        <v>0.616153846153846</v>
      </c>
      <c r="S46" s="42" t="n">
        <f>IFERROR(L46/K46,0)</f>
        <v>0.595113055163241</v>
      </c>
      <c r="T46" s="42" t="n">
        <f>IFERROR(M46/L46,0)</f>
        <v>0.0184557959494021</v>
      </c>
    </row>
    <row r="47" ht="22.5" customHeight="1">
      <c r="A47" s="34"/>
      <c r="B47" s="13"/>
      <c r="C47" s="13" t="n">
        <v>91407542</v>
      </c>
      <c r="D47" s="13" t="s">
        <v>31</v>
      </c>
      <c r="E47" s="14" t="s">
        <v>36</v>
      </c>
      <c r="F47" s="14" t="s">
        <v>15</v>
      </c>
      <c r="G47" s="21" t="n">
        <v>0.02</v>
      </c>
      <c r="H47" s="13" t="n">
        <v>600</v>
      </c>
      <c r="I47" s="21" t="n">
        <f>G47*H47*7</f>
        <v>84</v>
      </c>
      <c r="J47" s="13" t="s">
        <v>128</v>
      </c>
      <c r="K47" s="17" t="n">
        <v>1340</v>
      </c>
      <c r="L47" s="15" t="n">
        <v>883</v>
      </c>
      <c r="M47" s="15" t="n">
        <v>2</v>
      </c>
      <c r="N47" s="12" t="n">
        <v>0</v>
      </c>
      <c r="O47" s="12" t="n">
        <v>0.02</v>
      </c>
      <c r="P47" s="12" t="n">
        <v>0.04</v>
      </c>
      <c r="Q47" s="23" t="n">
        <f>M47/H47</f>
        <v>0.00333333333333333</v>
      </c>
      <c r="S47" s="42" t="n">
        <f>IFERROR(L47/K47,0)</f>
        <v>0.658955223880597</v>
      </c>
      <c r="T47" s="42" t="n">
        <f>IFERROR(M47/L47,0)</f>
        <v>0.00226500566251416</v>
      </c>
    </row>
    <row r="48" ht="22.5" customHeight="1">
      <c r="A48" s="34"/>
      <c r="B48" s="13" t="s">
        <v>125</v>
      </c>
      <c r="C48" s="13" t="n">
        <v>6951594</v>
      </c>
      <c r="D48" s="13" t="s">
        <v>16</v>
      </c>
      <c r="E48" s="14" t="s">
        <v>18</v>
      </c>
      <c r="F48" s="14" t="s">
        <v>15</v>
      </c>
      <c r="G48" s="21" t="n">
        <v>0.6</v>
      </c>
      <c r="H48" s="14" t="n">
        <v>250</v>
      </c>
      <c r="I48" s="21" t="n">
        <f>G48*H48*7</f>
        <v>1050</v>
      </c>
      <c r="J48" s="13" t="s">
        <v>128</v>
      </c>
      <c r="K48" s="15" t="n">
        <v>18054</v>
      </c>
      <c r="L48" s="15" t="n">
        <v>12078</v>
      </c>
      <c r="M48" s="16" t="n">
        <v>82</v>
      </c>
      <c r="N48" s="12" t="n">
        <v>0.005</v>
      </c>
      <c r="O48" s="12" t="n">
        <v>0.688</v>
      </c>
      <c r="P48" s="12" t="n">
        <v>56.42</v>
      </c>
      <c r="Q48" s="23" t="n">
        <f>M48/H48</f>
        <v>0.328</v>
      </c>
      <c r="S48" s="42" t="n">
        <f>IFERROR(L48/K48,0)</f>
        <v>0.668993020937189</v>
      </c>
      <c r="T48" s="42" t="n">
        <f>IFERROR(M48/L48,0)</f>
        <v>0.00678920351051499</v>
      </c>
    </row>
    <row r="49" ht="22.5" customHeight="1">
      <c r="A49" s="30"/>
      <c r="B49" s="13" t="s">
        <v>138</v>
      </c>
      <c r="C49" s="13" t="n">
        <v>12072287</v>
      </c>
      <c r="D49" s="13" t="s">
        <v>81</v>
      </c>
      <c r="E49" s="14" t="s">
        <v>14</v>
      </c>
      <c r="F49" s="14" t="s">
        <v>15</v>
      </c>
      <c r="G49" s="21" t="n">
        <v>0.5</v>
      </c>
      <c r="H49" s="14" t="n">
        <v>200</v>
      </c>
      <c r="I49" s="21" t="n">
        <f>G49*H49*7</f>
        <v>700</v>
      </c>
      <c r="J49" s="13" t="s">
        <v>128</v>
      </c>
      <c r="K49" s="15" t="s">
        <v>139</v>
      </c>
      <c r="L49" s="15"/>
      <c r="M49" s="16"/>
      <c r="N49" s="12"/>
      <c r="O49" s="12"/>
      <c r="P49" s="12"/>
      <c r="Q49" s="23" t="n">
        <f>M49/H49</f>
        <v>0</v>
      </c>
      <c r="S49" s="42" t="n">
        <f>IFERROR(L49/K49,0)</f>
        <v>0</v>
      </c>
      <c r="T49" s="42" t="n">
        <f>IFERROR(M49/L49,0)</f>
        <v>0</v>
      </c>
    </row>
    <row r="50" ht="22.5" customHeight="1">
      <c r="A50" s="19"/>
      <c r="B50" s="11"/>
      <c r="C50" s="11"/>
      <c r="D50" s="11"/>
      <c r="E50" s="11"/>
      <c r="F50" s="11"/>
      <c r="G50" s="18"/>
      <c r="H50" s="11"/>
      <c r="I50" s="18"/>
      <c r="J50" s="11"/>
      <c r="K50" s="16"/>
      <c r="L50" s="16"/>
      <c r="M50" s="16"/>
      <c r="N50" s="16"/>
      <c r="O50" s="16"/>
      <c r="P50" s="12"/>
      <c r="Q50" s="8"/>
    </row>
    <row r="51" ht="22.5" customHeight="1">
      <c r="A51" s="19" t="s">
        <v>123</v>
      </c>
      <c r="B51" s="11" t="s">
        <v>148</v>
      </c>
      <c r="C51" s="11"/>
      <c r="D51" s="11"/>
      <c r="E51" s="11"/>
      <c r="F51" s="11"/>
      <c r="G51" s="18"/>
      <c r="H51" s="11"/>
      <c r="I51" s="18"/>
      <c r="J51" s="11"/>
      <c r="K51" s="22" t="n">
        <f>SUM(K52:K55)</f>
        <v>122152</v>
      </c>
      <c r="L51" s="22" t="n">
        <f>SUM(L52:L55)</f>
        <v>73584</v>
      </c>
      <c r="M51" s="16"/>
      <c r="N51" s="16"/>
      <c r="O51" s="16"/>
      <c r="P51" s="41" t="n">
        <f>SUM(P52:P55)</f>
        <v>275.579</v>
      </c>
      <c r="Q51" s="8"/>
    </row>
    <row r="52" ht="22.5" customHeight="1">
      <c r="A52" s="27" t="n">
        <v>46288</v>
      </c>
      <c r="B52" s="13" t="s">
        <v>129</v>
      </c>
      <c r="C52" s="13" t="n">
        <v>8998645</v>
      </c>
      <c r="D52" s="13" t="s">
        <v>31</v>
      </c>
      <c r="E52" s="14" t="s">
        <v>17</v>
      </c>
      <c r="F52" s="14" t="s">
        <v>15</v>
      </c>
      <c r="G52" s="21" t="n">
        <v>0.28</v>
      </c>
      <c r="H52" s="13" t="n">
        <v>200</v>
      </c>
      <c r="I52" s="21" t="n">
        <f>G52*H52*7</f>
        <v>392</v>
      </c>
      <c r="J52" s="13" t="s">
        <v>128</v>
      </c>
      <c r="K52" s="17" t="n">
        <v>72</v>
      </c>
      <c r="L52" s="15" t="n">
        <v>38</v>
      </c>
      <c r="M52" s="16" t="n">
        <v>0</v>
      </c>
      <c r="N52" s="12" t="n">
        <v>0</v>
      </c>
      <c r="O52" s="12" t="n">
        <v>0</v>
      </c>
      <c r="P52" s="12" t="n">
        <v>0</v>
      </c>
      <c r="Q52" s="23" t="n">
        <f>M52/H52</f>
        <v>0</v>
      </c>
      <c r="S52" s="42" t="n">
        <f>IFERROR(L52/K52,0)</f>
        <v>0.527777777777778</v>
      </c>
      <c r="T52" s="42" t="n">
        <f>IFERROR(M52/L52,0)</f>
        <v>0</v>
      </c>
    </row>
    <row r="53" ht="22.5" customHeight="1">
      <c r="A53" s="32"/>
      <c r="B53" s="13"/>
      <c r="C53" s="13" t="n">
        <v>5497580</v>
      </c>
      <c r="D53" s="13" t="s">
        <v>31</v>
      </c>
      <c r="E53" s="14" t="s">
        <v>17</v>
      </c>
      <c r="F53" s="14" t="s">
        <v>15</v>
      </c>
      <c r="G53" s="21" t="n">
        <v>0.28</v>
      </c>
      <c r="H53" s="13" t="n">
        <v>1300</v>
      </c>
      <c r="I53" s="21" t="n">
        <f>G53*H53*7</f>
        <v>2548</v>
      </c>
      <c r="J53" s="13" t="s">
        <v>128</v>
      </c>
      <c r="K53" s="17" t="n">
        <v>88180</v>
      </c>
      <c r="L53" s="15" t="n">
        <v>50952</v>
      </c>
      <c r="M53" s="15" t="n">
        <v>928</v>
      </c>
      <c r="N53" s="12" t="n">
        <v>0.005</v>
      </c>
      <c r="O53" s="12" t="n">
        <v>0.252</v>
      </c>
      <c r="P53" s="12" t="n">
        <v>234.139</v>
      </c>
      <c r="Q53" s="23" t="n">
        <f>M53/H53</f>
        <v>0.713846153846154</v>
      </c>
      <c r="S53" s="42" t="n">
        <f>IFERROR(L53/K53,0)</f>
        <v>0.577818099342255</v>
      </c>
      <c r="T53" s="42" t="n">
        <f>IFERROR(M53/L53,0)</f>
        <v>0.0182132202857591</v>
      </c>
    </row>
    <row r="54" ht="22.5" customHeight="1">
      <c r="A54" s="32"/>
      <c r="B54" s="13"/>
      <c r="C54" s="13" t="n">
        <v>91407542</v>
      </c>
      <c r="D54" s="13" t="s">
        <v>31</v>
      </c>
      <c r="E54" s="14" t="s">
        <v>36</v>
      </c>
      <c r="F54" s="14" t="s">
        <v>15</v>
      </c>
      <c r="G54" s="21" t="n">
        <v>0.02</v>
      </c>
      <c r="H54" s="13" t="n">
        <v>600</v>
      </c>
      <c r="I54" s="21" t="n">
        <f>G54*H54*7</f>
        <v>84</v>
      </c>
      <c r="J54" s="13" t="s">
        <v>128</v>
      </c>
      <c r="K54" s="17" t="n">
        <v>4789</v>
      </c>
      <c r="L54" s="15" t="n">
        <v>3252</v>
      </c>
      <c r="M54" s="15" t="n">
        <v>6</v>
      </c>
      <c r="N54" s="12" t="n">
        <v>0</v>
      </c>
      <c r="O54" s="12" t="n">
        <v>0.023</v>
      </c>
      <c r="P54" s="12" t="n">
        <v>0.14</v>
      </c>
      <c r="Q54" s="23" t="n">
        <f>M54/H54</f>
        <v>0.01</v>
      </c>
      <c r="S54" s="42" t="n">
        <f>IFERROR(L54/K54,0)</f>
        <v>0.679056170390478</v>
      </c>
      <c r="T54" s="42" t="n">
        <f>IFERROR(M54/L54,0)</f>
        <v>0.0018450184501845</v>
      </c>
    </row>
    <row r="55" ht="22.5" customHeight="1">
      <c r="A55" s="32"/>
      <c r="B55" s="13" t="s">
        <v>125</v>
      </c>
      <c r="C55" s="13" t="n">
        <v>6951594</v>
      </c>
      <c r="D55" s="13" t="s">
        <v>16</v>
      </c>
      <c r="E55" s="14" t="s">
        <v>18</v>
      </c>
      <c r="F55" s="14" t="s">
        <v>15</v>
      </c>
      <c r="G55" s="21" t="n">
        <v>0.6</v>
      </c>
      <c r="H55" s="14" t="n">
        <v>250</v>
      </c>
      <c r="I55" s="21" t="n">
        <f>G55*H55*7</f>
        <v>1050</v>
      </c>
      <c r="J55" s="13" t="s">
        <v>128</v>
      </c>
      <c r="K55" s="15" t="n">
        <v>29111</v>
      </c>
      <c r="L55" s="15" t="n">
        <v>19342</v>
      </c>
      <c r="M55" s="16" t="n">
        <v>59</v>
      </c>
      <c r="N55" s="12" t="n">
        <v>0.002</v>
      </c>
      <c r="O55" s="12" t="n">
        <v>0.7</v>
      </c>
      <c r="P55" s="12" t="n">
        <v>41.3</v>
      </c>
      <c r="Q55" s="23" t="n">
        <f>M55/H55</f>
        <v>0.236</v>
      </c>
      <c r="S55" s="42" t="n">
        <f>IFERROR(L55/K55,0)</f>
        <v>0.664422383291539</v>
      </c>
      <c r="T55" s="42" t="n">
        <f>IFERROR(M55/L55,0)</f>
        <v>0.0030503567366353</v>
      </c>
    </row>
    <row r="56" ht="22.5" customHeight="1">
      <c r="A56" s="19"/>
      <c r="B56" s="11"/>
      <c r="C56" s="11"/>
      <c r="D56" s="11"/>
      <c r="E56" s="11"/>
      <c r="F56" s="11"/>
      <c r="G56" s="18"/>
      <c r="H56" s="11"/>
      <c r="I56" s="18"/>
      <c r="J56" s="11"/>
      <c r="K56" s="16"/>
      <c r="L56" s="16"/>
      <c r="M56" s="16"/>
      <c r="N56" s="16"/>
      <c r="O56" s="16"/>
      <c r="P56" s="12"/>
      <c r="Q56" s="8"/>
    </row>
    <row r="57" ht="22.5" customHeight="1">
      <c r="A57" s="19" t="s">
        <v>123</v>
      </c>
      <c r="B57" s="11" t="s">
        <v>151</v>
      </c>
      <c r="C57" s="11"/>
      <c r="D57" s="11"/>
      <c r="E57" s="11"/>
      <c r="F57" s="11"/>
      <c r="G57" s="18"/>
      <c r="H57" s="11"/>
      <c r="I57" s="18"/>
      <c r="J57" s="11"/>
      <c r="K57" s="22" t="n">
        <f>SUM(K58:K61)</f>
        <v>150218</v>
      </c>
      <c r="L57" s="22" t="n">
        <f>SUM(L58:L61)</f>
        <v>87172</v>
      </c>
      <c r="M57" s="16"/>
      <c r="N57" s="16"/>
      <c r="O57" s="16"/>
      <c r="P57" s="41" t="n">
        <f>SUM(P58:P61)</f>
        <v>294.788</v>
      </c>
      <c r="Q57" s="8"/>
    </row>
    <row r="58" ht="22.5" customHeight="1">
      <c r="A58" s="27" t="n">
        <v>46287</v>
      </c>
      <c r="B58" s="13" t="s">
        <v>129</v>
      </c>
      <c r="C58" s="13" t="n">
        <v>8998645</v>
      </c>
      <c r="D58" s="13" t="s">
        <v>31</v>
      </c>
      <c r="E58" s="14" t="s">
        <v>17</v>
      </c>
      <c r="F58" s="14" t="s">
        <v>15</v>
      </c>
      <c r="G58" s="21" t="n">
        <v>0.28</v>
      </c>
      <c r="H58" s="13" t="n">
        <v>200</v>
      </c>
      <c r="I58" s="21" t="n">
        <f>G58*H58*7</f>
        <v>392</v>
      </c>
      <c r="J58" s="13" t="s">
        <v>128</v>
      </c>
      <c r="K58" s="17" t="n">
        <v>72</v>
      </c>
      <c r="L58" s="15" t="n">
        <v>41</v>
      </c>
      <c r="M58" s="16" t="n">
        <v>0</v>
      </c>
      <c r="N58" s="12" t="n">
        <v>0</v>
      </c>
      <c r="O58" s="12" t="n">
        <v>0</v>
      </c>
      <c r="P58" s="12" t="n">
        <v>0</v>
      </c>
      <c r="Q58" s="23" t="n">
        <f>M58/H58</f>
        <v>0</v>
      </c>
      <c r="S58" s="42" t="n">
        <f>IFERROR(L58/K58,0)</f>
        <v>0.569444444444444</v>
      </c>
      <c r="T58" s="42" t="n">
        <f>IFERROR(M58/L58,0)</f>
        <v>0</v>
      </c>
    </row>
    <row r="59" ht="22.5" customHeight="1">
      <c r="A59" s="32"/>
      <c r="B59" s="13"/>
      <c r="C59" s="13" t="n">
        <v>5497580</v>
      </c>
      <c r="D59" s="13" t="s">
        <v>31</v>
      </c>
      <c r="E59" s="14" t="s">
        <v>17</v>
      </c>
      <c r="F59" s="14" t="s">
        <v>15</v>
      </c>
      <c r="G59" s="21" t="n">
        <v>0.28</v>
      </c>
      <c r="H59" s="13" t="n">
        <v>1300</v>
      </c>
      <c r="I59" s="21" t="n">
        <f>G59*H59*7</f>
        <v>2548</v>
      </c>
      <c r="J59" s="13" t="s">
        <v>128</v>
      </c>
      <c r="K59" s="17" t="n">
        <v>105564</v>
      </c>
      <c r="L59" s="15" t="n">
        <v>57593</v>
      </c>
      <c r="M59" s="15" t="n">
        <v>931</v>
      </c>
      <c r="N59" s="12" t="n">
        <v>0.004</v>
      </c>
      <c r="O59" s="12" t="n">
        <v>0.251</v>
      </c>
      <c r="P59" s="12" t="n">
        <v>233.908</v>
      </c>
      <c r="Q59" s="23" t="n">
        <f>M59/H59</f>
        <v>0.716153846153846</v>
      </c>
      <c r="S59" s="42" t="n">
        <f>IFERROR(L59/K59,0)</f>
        <v>0.545574248796938</v>
      </c>
      <c r="T59" s="42" t="n">
        <f>IFERROR(M59/L59,0)</f>
        <v>0.0161651589602903</v>
      </c>
    </row>
    <row r="60" ht="22.5" customHeight="1">
      <c r="A60" s="32"/>
      <c r="B60" s="13"/>
      <c r="C60" s="13" t="n">
        <v>91407542</v>
      </c>
      <c r="D60" s="13" t="s">
        <v>31</v>
      </c>
      <c r="E60" s="14" t="s">
        <v>36</v>
      </c>
      <c r="F60" s="14" t="s">
        <v>15</v>
      </c>
      <c r="G60" s="21" t="n">
        <v>0.02</v>
      </c>
      <c r="H60" s="13" t="n">
        <v>600</v>
      </c>
      <c r="I60" s="21" t="n">
        <f>G60*H60*7</f>
        <v>84</v>
      </c>
      <c r="J60" s="13" t="s">
        <v>128</v>
      </c>
      <c r="K60" s="17" t="n">
        <v>8000</v>
      </c>
      <c r="L60" s="15" t="n">
        <v>5225</v>
      </c>
      <c r="M60" s="15" t="n">
        <v>17</v>
      </c>
      <c r="N60" s="12" t="n">
        <v>0</v>
      </c>
      <c r="O60" s="12" t="n">
        <v>0.024</v>
      </c>
      <c r="P60" s="12" t="n">
        <v>0.4</v>
      </c>
      <c r="Q60" s="23" t="n">
        <f>M60/H60</f>
        <v>0.0283333333333333</v>
      </c>
      <c r="S60" s="42" t="n">
        <f>IFERROR(L60/K60,0)</f>
        <v>0.653125</v>
      </c>
      <c r="T60" s="42" t="n">
        <f>IFERROR(M60/L60,0)</f>
        <v>0.00325358851674641</v>
      </c>
    </row>
    <row r="61" ht="22.5" customHeight="1">
      <c r="A61" s="32"/>
      <c r="B61" s="13" t="s">
        <v>125</v>
      </c>
      <c r="C61" s="13" t="n">
        <v>6951594</v>
      </c>
      <c r="D61" s="13" t="s">
        <v>16</v>
      </c>
      <c r="E61" s="14" t="s">
        <v>18</v>
      </c>
      <c r="F61" s="14" t="s">
        <v>15</v>
      </c>
      <c r="G61" s="21" t="n">
        <v>0.6</v>
      </c>
      <c r="H61" s="14" t="n">
        <v>250</v>
      </c>
      <c r="I61" s="21" t="n">
        <f>G61*H61*7</f>
        <v>1050</v>
      </c>
      <c r="J61" s="13" t="s">
        <v>128</v>
      </c>
      <c r="K61" s="15" t="n">
        <v>36582</v>
      </c>
      <c r="L61" s="15" t="n">
        <v>24313</v>
      </c>
      <c r="M61" s="16" t="n">
        <v>87</v>
      </c>
      <c r="N61" s="12" t="n">
        <v>0.002</v>
      </c>
      <c r="O61" s="12" t="n">
        <v>0.695</v>
      </c>
      <c r="P61" s="12" t="n">
        <v>60.48</v>
      </c>
      <c r="Q61" s="23" t="n">
        <f>M61/H61</f>
        <v>0.348</v>
      </c>
      <c r="S61" s="42" t="n">
        <f>IFERROR(L61/K61,0)</f>
        <v>0.664616478049314</v>
      </c>
      <c r="T61" s="42" t="n">
        <f>IFERROR(M61/L61,0)</f>
        <v>0.00357833257927858</v>
      </c>
    </row>
    <row r="62" ht="22.5" customHeight="1">
      <c r="A62" s="19"/>
      <c r="B62" s="11"/>
      <c r="C62" s="11"/>
      <c r="D62" s="11"/>
      <c r="E62" s="11"/>
      <c r="F62" s="11"/>
      <c r="G62" s="18"/>
      <c r="H62" s="11"/>
      <c r="I62" s="18"/>
      <c r="J62" s="11"/>
      <c r="K62" s="16"/>
      <c r="L62" s="16"/>
      <c r="M62" s="16"/>
      <c r="N62" s="16"/>
      <c r="O62" s="16"/>
      <c r="P62" s="12"/>
      <c r="Q62" s="8"/>
    </row>
    <row r="63" ht="22.5" customHeight="1">
      <c r="A63" s="19" t="s">
        <v>123</v>
      </c>
      <c r="B63" s="11" t="s">
        <v>124</v>
      </c>
      <c r="C63" s="11"/>
      <c r="D63" s="11"/>
      <c r="E63" s="11"/>
      <c r="F63" s="11"/>
      <c r="G63" s="18"/>
      <c r="H63" s="11"/>
      <c r="I63" s="18"/>
      <c r="J63" s="11"/>
      <c r="K63" s="22" t="n">
        <f>SUM(K64:K67)</f>
        <v>91297</v>
      </c>
      <c r="L63" s="22" t="n">
        <f>SUM(L64:L67)</f>
        <v>52445</v>
      </c>
      <c r="M63" s="16"/>
      <c r="N63" s="16"/>
      <c r="O63" s="16"/>
      <c r="P63" s="41" t="n">
        <f>SUM(P64:P67)</f>
        <v>275.723</v>
      </c>
      <c r="Q63" s="8"/>
    </row>
    <row r="64" ht="22.5" customHeight="1">
      <c r="A64" s="27" t="n">
        <v>46286</v>
      </c>
      <c r="B64" s="13" t="s">
        <v>129</v>
      </c>
      <c r="C64" s="13" t="n">
        <v>8998645</v>
      </c>
      <c r="D64" s="13" t="s">
        <v>31</v>
      </c>
      <c r="E64" s="14" t="s">
        <v>17</v>
      </c>
      <c r="F64" s="14" t="s">
        <v>15</v>
      </c>
      <c r="G64" s="21" t="n">
        <v>0.28</v>
      </c>
      <c r="H64" s="13" t="n">
        <v>200</v>
      </c>
      <c r="I64" s="21" t="n">
        <f>G64*H64*7</f>
        <v>392</v>
      </c>
      <c r="J64" s="13" t="s">
        <v>128</v>
      </c>
      <c r="K64" s="17" t="n">
        <v>61</v>
      </c>
      <c r="L64" s="15" t="n">
        <v>35</v>
      </c>
      <c r="M64" s="16" t="n">
        <v>0</v>
      </c>
      <c r="N64" s="12" t="n">
        <v>0</v>
      </c>
      <c r="O64" s="12" t="n">
        <v>0</v>
      </c>
      <c r="P64" s="12" t="n">
        <v>0</v>
      </c>
      <c r="Q64" s="23" t="n">
        <f>M64/H64</f>
        <v>0</v>
      </c>
      <c r="S64" s="42" t="n">
        <f>IFERROR(L64/K64,0)</f>
        <v>0.573770491803279</v>
      </c>
      <c r="T64" s="42" t="n">
        <f>IFERROR(M64/L64,0)</f>
        <v>0</v>
      </c>
    </row>
    <row r="65" ht="22.5" customHeight="1">
      <c r="A65" s="32"/>
      <c r="B65" s="13"/>
      <c r="C65" s="13" t="n">
        <v>5497580</v>
      </c>
      <c r="D65" s="13" t="s">
        <v>31</v>
      </c>
      <c r="E65" s="14" t="s">
        <v>17</v>
      </c>
      <c r="F65" s="14" t="s">
        <v>15</v>
      </c>
      <c r="G65" s="21" t="n">
        <v>0.28</v>
      </c>
      <c r="H65" s="13" t="n">
        <v>1300</v>
      </c>
      <c r="I65" s="21" t="n">
        <f>G65*H65*7</f>
        <v>2548</v>
      </c>
      <c r="J65" s="13" t="s">
        <v>128</v>
      </c>
      <c r="K65" s="17" t="n">
        <v>51114</v>
      </c>
      <c r="L65" s="15" t="n">
        <v>26211</v>
      </c>
      <c r="M65" s="15" t="n">
        <v>847</v>
      </c>
      <c r="N65" s="12" t="n">
        <v>0.008</v>
      </c>
      <c r="O65" s="12" t="n">
        <v>0.254</v>
      </c>
      <c r="P65" s="12" t="n">
        <v>215.283</v>
      </c>
      <c r="Q65" s="23" t="n">
        <f>M65/H65</f>
        <v>0.651538461538462</v>
      </c>
      <c r="S65" s="42" t="n">
        <f>IFERROR(L65/K65,0)</f>
        <v>0.512794928982275</v>
      </c>
      <c r="T65" s="42" t="n">
        <f>IFERROR(M65/L65,0)</f>
        <v>0.0323146770439892</v>
      </c>
    </row>
    <row r="66" ht="22.5" customHeight="1">
      <c r="A66" s="32"/>
      <c r="B66" s="13"/>
      <c r="C66" s="13" t="n">
        <v>91407542</v>
      </c>
      <c r="D66" s="13" t="s">
        <v>31</v>
      </c>
      <c r="E66" s="14" t="s">
        <v>36</v>
      </c>
      <c r="F66" s="14" t="s">
        <v>15</v>
      </c>
      <c r="G66" s="21" t="n">
        <v>0.02</v>
      </c>
      <c r="H66" s="13" t="n">
        <v>600</v>
      </c>
      <c r="I66" s="21" t="n">
        <f>G66*H66*7</f>
        <v>84</v>
      </c>
      <c r="J66" s="13" t="s">
        <v>128</v>
      </c>
      <c r="K66" s="17" t="n">
        <v>7744</v>
      </c>
      <c r="L66" s="15" t="n">
        <v>5049</v>
      </c>
      <c r="M66" s="15" t="n">
        <v>71</v>
      </c>
      <c r="N66" s="12" t="n">
        <v>0</v>
      </c>
      <c r="O66" s="12" t="n">
        <v>0.021</v>
      </c>
      <c r="P66" s="12" t="n">
        <v>1.5</v>
      </c>
      <c r="Q66" s="23" t="n">
        <f>M66/H66</f>
        <v>0.118333333333333</v>
      </c>
      <c r="S66" s="42" t="n">
        <f>IFERROR(L66/K66,0)</f>
        <v>0.651988636363636</v>
      </c>
      <c r="T66" s="42" t="n">
        <f>IFERROR(M66/L66,0)</f>
        <v>0.0140621905327788</v>
      </c>
    </row>
    <row r="67" ht="22.5" customHeight="1">
      <c r="A67" s="32"/>
      <c r="B67" s="13" t="s">
        <v>125</v>
      </c>
      <c r="C67" s="13" t="n">
        <v>6951594</v>
      </c>
      <c r="D67" s="13" t="s">
        <v>16</v>
      </c>
      <c r="E67" s="14" t="s">
        <v>18</v>
      </c>
      <c r="F67" s="14" t="s">
        <v>15</v>
      </c>
      <c r="G67" s="21" t="n">
        <v>0.6</v>
      </c>
      <c r="H67" s="14" t="n">
        <v>250</v>
      </c>
      <c r="I67" s="21" t="n">
        <f>G67*H67*7</f>
        <v>1050</v>
      </c>
      <c r="J67" s="13" t="s">
        <v>128</v>
      </c>
      <c r="K67" s="15" t="n">
        <v>32378</v>
      </c>
      <c r="L67" s="15" t="n">
        <v>21150</v>
      </c>
      <c r="M67" s="16" t="n">
        <v>85</v>
      </c>
      <c r="N67" s="12" t="n">
        <v>0.003</v>
      </c>
      <c r="O67" s="12" t="n">
        <v>0.693</v>
      </c>
      <c r="P67" s="12" t="n">
        <v>58.94</v>
      </c>
      <c r="Q67" s="23" t="n">
        <f>M67/H67</f>
        <v>0.34</v>
      </c>
      <c r="S67" s="42" t="n">
        <f>IFERROR(L67/K67,0)</f>
        <v>0.653221323120638</v>
      </c>
      <c r="T67" s="42" t="n">
        <f>IFERROR(M67/L67,0)</f>
        <v>0.00401891252955083</v>
      </c>
    </row>
    <row r="68" ht="22.5" customHeight="1">
      <c r="A68" s="19"/>
      <c r="B68" s="11"/>
      <c r="C68" s="11"/>
      <c r="D68" s="11"/>
      <c r="E68" s="11"/>
      <c r="F68" s="11"/>
      <c r="G68" s="18"/>
      <c r="H68" s="11"/>
      <c r="I68" s="18"/>
      <c r="J68" s="11"/>
      <c r="K68" s="16"/>
      <c r="L68" s="16"/>
      <c r="M68" s="16"/>
      <c r="N68" s="16"/>
      <c r="O68" s="16"/>
      <c r="P68" s="12"/>
      <c r="Q68" s="8"/>
    </row>
    <row r="69" ht="22.5" customHeight="1">
      <c r="A69" s="19" t="s">
        <v>123</v>
      </c>
      <c r="B69" s="11" t="s">
        <v>140</v>
      </c>
      <c r="C69" s="11"/>
      <c r="D69" s="11"/>
      <c r="E69" s="11"/>
      <c r="F69" s="11"/>
      <c r="G69" s="18"/>
      <c r="H69" s="11"/>
      <c r="I69" s="18"/>
      <c r="J69" s="11"/>
      <c r="K69" s="22" t="n">
        <f>SUM(K70:K73)</f>
        <v>94283</v>
      </c>
      <c r="L69" s="22" t="n">
        <f>SUM(L70:L73)</f>
        <v>55765</v>
      </c>
      <c r="M69" s="16"/>
      <c r="N69" s="16"/>
      <c r="O69" s="16"/>
      <c r="P69" s="41" t="n">
        <f>SUM(P70:P73)</f>
        <v>281.899</v>
      </c>
      <c r="Q69" s="8"/>
    </row>
    <row r="70" ht="22.5" customHeight="1">
      <c r="A70" s="27" t="n">
        <v>46285</v>
      </c>
      <c r="B70" s="13" t="s">
        <v>129</v>
      </c>
      <c r="C70" s="13" t="n">
        <v>8998645</v>
      </c>
      <c r="D70" s="13" t="s">
        <v>31</v>
      </c>
      <c r="E70" s="14" t="s">
        <v>17</v>
      </c>
      <c r="F70" s="14" t="s">
        <v>15</v>
      </c>
      <c r="G70" s="21" t="n">
        <v>0.28</v>
      </c>
      <c r="H70" s="13" t="n">
        <v>200</v>
      </c>
      <c r="I70" s="21" t="n">
        <f>G70*H70*7</f>
        <v>392</v>
      </c>
      <c r="J70" s="13" t="s">
        <v>128</v>
      </c>
      <c r="K70" s="17" t="n">
        <v>61</v>
      </c>
      <c r="L70" s="15" t="n">
        <v>20</v>
      </c>
      <c r="M70" s="16" t="n">
        <v>0</v>
      </c>
      <c r="N70" s="12" t="n">
        <v>0</v>
      </c>
      <c r="O70" s="12" t="n">
        <v>0</v>
      </c>
      <c r="P70" s="12" t="n">
        <v>0</v>
      </c>
      <c r="Q70" s="23" t="n">
        <f>M70/H70</f>
        <v>0</v>
      </c>
      <c r="S70" s="42" t="n">
        <f>IFERROR(L70/K70,0)</f>
        <v>0.327868852459016</v>
      </c>
      <c r="T70" s="42" t="n">
        <f>IFERROR(M70/L70,0)</f>
        <v>0</v>
      </c>
    </row>
    <row r="71" ht="22.5" customHeight="1">
      <c r="A71" s="32"/>
      <c r="B71" s="13"/>
      <c r="C71" s="13" t="n">
        <v>5497580</v>
      </c>
      <c r="D71" s="13" t="s">
        <v>31</v>
      </c>
      <c r="E71" s="14" t="s">
        <v>17</v>
      </c>
      <c r="F71" s="14" t="s">
        <v>15</v>
      </c>
      <c r="G71" s="21" t="n">
        <v>0.28</v>
      </c>
      <c r="H71" s="13" t="n">
        <v>1300</v>
      </c>
      <c r="I71" s="21" t="n">
        <f>G71*H71*7</f>
        <v>2548</v>
      </c>
      <c r="J71" s="13" t="s">
        <v>128</v>
      </c>
      <c r="K71" s="17" t="n">
        <v>60670</v>
      </c>
      <c r="L71" s="15" t="n">
        <v>34221</v>
      </c>
      <c r="M71" s="15" t="n">
        <v>916</v>
      </c>
      <c r="N71" s="12" t="n">
        <v>0.007</v>
      </c>
      <c r="O71" s="12" t="n">
        <v>0.252</v>
      </c>
      <c r="P71" s="12" t="n">
        <v>231.079</v>
      </c>
      <c r="Q71" s="23" t="n">
        <f>M71/H71</f>
        <v>0.704615384615385</v>
      </c>
      <c r="S71" s="42" t="n">
        <f>IFERROR(L71/K71,0)</f>
        <v>0.564051425745838</v>
      </c>
      <c r="T71" s="42" t="n">
        <f>IFERROR(M71/L71,0)</f>
        <v>0.0267671897372958</v>
      </c>
    </row>
    <row r="72" ht="22.5" customHeight="1">
      <c r="A72" s="32"/>
      <c r="B72" s="13"/>
      <c r="C72" s="13" t="n">
        <v>91407542</v>
      </c>
      <c r="D72" s="13" t="s">
        <v>31</v>
      </c>
      <c r="E72" s="14" t="s">
        <v>36</v>
      </c>
      <c r="F72" s="14" t="s">
        <v>15</v>
      </c>
      <c r="G72" s="21" t="n">
        <v>0.02</v>
      </c>
      <c r="H72" s="13" t="n">
        <v>600</v>
      </c>
      <c r="I72" s="21" t="n">
        <f>G72*H72*7</f>
        <v>84</v>
      </c>
      <c r="J72" s="13" t="s">
        <v>128</v>
      </c>
      <c r="K72" s="17" t="n">
        <v>5780</v>
      </c>
      <c r="L72" s="15" t="n">
        <v>3482</v>
      </c>
      <c r="M72" s="15" t="n">
        <v>59</v>
      </c>
      <c r="N72" s="12" t="n">
        <v>0</v>
      </c>
      <c r="O72" s="12" t="n">
        <v>0.021</v>
      </c>
      <c r="P72" s="12" t="n">
        <v>1.26</v>
      </c>
      <c r="Q72" s="23" t="n">
        <f>M72/H72</f>
        <v>0.0983333333333333</v>
      </c>
      <c r="S72" s="42" t="n">
        <f>IFERROR(L72/K72,0)</f>
        <v>0.60242214532872</v>
      </c>
      <c r="T72" s="42" t="n">
        <f>IFERROR(M72/L72,0)</f>
        <v>0.0169442848937392</v>
      </c>
    </row>
    <row r="73" ht="22.5" customHeight="1">
      <c r="A73" s="32"/>
      <c r="B73" s="13" t="s">
        <v>125</v>
      </c>
      <c r="C73" s="13" t="n">
        <v>6951594</v>
      </c>
      <c r="D73" s="13" t="s">
        <v>16</v>
      </c>
      <c r="E73" s="14" t="s">
        <v>18</v>
      </c>
      <c r="F73" s="14" t="s">
        <v>15</v>
      </c>
      <c r="G73" s="21" t="n">
        <v>0.6</v>
      </c>
      <c r="H73" s="14" t="n">
        <v>250</v>
      </c>
      <c r="I73" s="21" t="n">
        <f>G73*H73*7</f>
        <v>1050</v>
      </c>
      <c r="J73" s="13" t="s">
        <v>128</v>
      </c>
      <c r="K73" s="15" t="n">
        <v>27772</v>
      </c>
      <c r="L73" s="15" t="n">
        <v>18042</v>
      </c>
      <c r="M73" s="16" t="n">
        <v>71</v>
      </c>
      <c r="N73" s="12" t="n">
        <v>0.003</v>
      </c>
      <c r="O73" s="12" t="n">
        <v>0.698</v>
      </c>
      <c r="P73" s="12" t="n">
        <v>49.56</v>
      </c>
      <c r="Q73" s="23" t="n">
        <f>M73/H73</f>
        <v>0.284</v>
      </c>
      <c r="S73" s="42" t="n">
        <f>IFERROR(L73/K73,0)</f>
        <v>0.649647126602333</v>
      </c>
      <c r="T73" s="42" t="n">
        <f>IFERROR(M73/L73,0)</f>
        <v>0.00393526216605698</v>
      </c>
    </row>
    <row r="74" ht="22.5" customHeight="1">
      <c r="A74" s="19"/>
      <c r="B74" s="11"/>
      <c r="C74" s="11"/>
      <c r="D74" s="11"/>
      <c r="E74" s="11"/>
      <c r="F74" s="11"/>
      <c r="G74" s="18"/>
      <c r="H74" s="11"/>
      <c r="I74" s="18"/>
      <c r="J74" s="11"/>
      <c r="K74" s="16"/>
      <c r="L74" s="16"/>
      <c r="M74" s="16"/>
      <c r="N74" s="16"/>
      <c r="O74" s="16"/>
      <c r="P74" s="12"/>
      <c r="Q74" s="8"/>
    </row>
    <row r="75" ht="22.5" customHeight="1">
      <c r="A75" s="19" t="s">
        <v>123</v>
      </c>
      <c r="B75" s="11" t="s">
        <v>142</v>
      </c>
      <c r="C75" s="11"/>
      <c r="D75" s="11"/>
      <c r="E75" s="11"/>
      <c r="F75" s="11"/>
      <c r="G75" s="18"/>
      <c r="H75" s="11"/>
      <c r="I75" s="18"/>
      <c r="J75" s="11"/>
      <c r="K75" s="22" t="n">
        <f>SUM(K76:K79)</f>
        <v>232081</v>
      </c>
      <c r="L75" s="22" t="n">
        <f>SUM(L76:L79)</f>
        <v>132754</v>
      </c>
      <c r="M75" s="16"/>
      <c r="N75" s="16"/>
      <c r="O75" s="16"/>
      <c r="P75" s="41" t="n">
        <f>SUM(P76:P79)</f>
        <v>313.973</v>
      </c>
      <c r="Q75" s="8"/>
    </row>
    <row r="76" ht="22.5" customHeight="1">
      <c r="A76" s="27" t="n">
        <v>46284</v>
      </c>
      <c r="B76" s="13" t="s">
        <v>129</v>
      </c>
      <c r="C76" s="13" t="n">
        <v>8998645</v>
      </c>
      <c r="D76" s="13" t="s">
        <v>31</v>
      </c>
      <c r="E76" s="14" t="s">
        <v>17</v>
      </c>
      <c r="F76" s="14" t="s">
        <v>15</v>
      </c>
      <c r="G76" s="21" t="n">
        <v>0.28</v>
      </c>
      <c r="H76" s="13" t="n">
        <v>200</v>
      </c>
      <c r="I76" s="21" t="n">
        <f>G76*H76*7</f>
        <v>392</v>
      </c>
      <c r="J76" s="13" t="s">
        <v>128</v>
      </c>
      <c r="K76" s="17" t="n">
        <v>127</v>
      </c>
      <c r="L76" s="15" t="n">
        <v>55</v>
      </c>
      <c r="M76" s="16" t="n">
        <v>1</v>
      </c>
      <c r="N76" s="12" t="n">
        <v>0.009</v>
      </c>
      <c r="O76" s="12" t="n">
        <v>0.505</v>
      </c>
      <c r="P76" s="12" t="n">
        <v>0.505</v>
      </c>
      <c r="Q76" s="23" t="n">
        <f>M76/H76</f>
        <v>0.005</v>
      </c>
      <c r="S76" s="42" t="n">
        <f>IFERROR(L76/K76,0)</f>
        <v>0.433070866141732</v>
      </c>
      <c r="T76" s="42" t="n">
        <f>IFERROR(M76/L76,0)</f>
        <v>0.0181818181818182</v>
      </c>
    </row>
    <row r="77" ht="22.5" customHeight="1">
      <c r="A77" s="32"/>
      <c r="B77" s="13"/>
      <c r="C77" s="13" t="n">
        <v>5497580</v>
      </c>
      <c r="D77" s="13" t="s">
        <v>31</v>
      </c>
      <c r="E77" s="14" t="s">
        <v>17</v>
      </c>
      <c r="F77" s="14" t="s">
        <v>15</v>
      </c>
      <c r="G77" s="21" t="n">
        <v>0.28</v>
      </c>
      <c r="H77" s="13" t="n">
        <v>1300</v>
      </c>
      <c r="I77" s="21" t="n">
        <f>G77*H77*7</f>
        <v>2548</v>
      </c>
      <c r="J77" s="13" t="s">
        <v>128</v>
      </c>
      <c r="K77" s="17" t="n">
        <v>175775</v>
      </c>
      <c r="L77" s="15" t="n">
        <v>97742</v>
      </c>
      <c r="M77" s="15" t="n">
        <v>1049</v>
      </c>
      <c r="N77" s="12" t="n">
        <v>0.003</v>
      </c>
      <c r="O77" s="12" t="n">
        <v>0.251</v>
      </c>
      <c r="P77" s="12" t="n">
        <v>263.778</v>
      </c>
      <c r="Q77" s="23" t="n">
        <f>M77/H77</f>
        <v>0.806923076923077</v>
      </c>
      <c r="S77" s="42" t="n">
        <f>IFERROR(L77/K77,0)</f>
        <v>0.556063148911961</v>
      </c>
      <c r="T77" s="42" t="n">
        <f>IFERROR(M77/L77,0)</f>
        <v>0.0107323361502732</v>
      </c>
    </row>
    <row r="78" ht="22.5" customHeight="1">
      <c r="A78" s="32"/>
      <c r="B78" s="13"/>
      <c r="C78" s="13" t="n">
        <v>91407542</v>
      </c>
      <c r="D78" s="13" t="s">
        <v>31</v>
      </c>
      <c r="E78" s="14" t="s">
        <v>36</v>
      </c>
      <c r="F78" s="14" t="s">
        <v>15</v>
      </c>
      <c r="G78" s="21" t="n">
        <v>0.02</v>
      </c>
      <c r="H78" s="13" t="n">
        <v>600</v>
      </c>
      <c r="I78" s="21" t="n">
        <f>G78*H78*7</f>
        <v>84</v>
      </c>
      <c r="J78" s="13" t="s">
        <v>128</v>
      </c>
      <c r="K78" s="17" t="n">
        <v>36764</v>
      </c>
      <c r="L78" s="15" t="n">
        <v>22269</v>
      </c>
      <c r="M78" s="15" t="n">
        <v>105</v>
      </c>
      <c r="N78" s="12" t="n">
        <v>0</v>
      </c>
      <c r="O78" s="12" t="n">
        <v>0.021</v>
      </c>
      <c r="P78" s="12" t="n">
        <v>2.16</v>
      </c>
      <c r="Q78" s="23" t="n">
        <f>M78/H78</f>
        <v>0.175</v>
      </c>
      <c r="S78" s="42" t="n">
        <f>IFERROR(L78/K78,0)</f>
        <v>0.605728429985856</v>
      </c>
      <c r="T78" s="42" t="n">
        <f>IFERROR(M78/L78,0)</f>
        <v>0.00471507476761417</v>
      </c>
    </row>
    <row r="79" ht="22.5" customHeight="1">
      <c r="A79" s="32"/>
      <c r="B79" s="13" t="s">
        <v>125</v>
      </c>
      <c r="C79" s="13" t="n">
        <v>6951594</v>
      </c>
      <c r="D79" s="13" t="s">
        <v>16</v>
      </c>
      <c r="E79" s="14" t="s">
        <v>18</v>
      </c>
      <c r="F79" s="14" t="s">
        <v>15</v>
      </c>
      <c r="G79" s="21" t="n">
        <v>0.6</v>
      </c>
      <c r="H79" s="14" t="n">
        <v>250</v>
      </c>
      <c r="I79" s="21" t="n">
        <f>G79*H79*7</f>
        <v>1050</v>
      </c>
      <c r="J79" s="13" t="s">
        <v>128</v>
      </c>
      <c r="K79" s="15" t="n">
        <v>19415</v>
      </c>
      <c r="L79" s="15" t="n">
        <v>12688</v>
      </c>
      <c r="M79" s="16" t="n">
        <v>68</v>
      </c>
      <c r="N79" s="12" t="n">
        <v>0.004</v>
      </c>
      <c r="O79" s="12" t="n">
        <v>0.699</v>
      </c>
      <c r="P79" s="12" t="n">
        <v>47.53</v>
      </c>
      <c r="Q79" s="23" t="n">
        <f>M79/H79</f>
        <v>0.272</v>
      </c>
      <c r="S79" s="42" t="n">
        <f>IFERROR(L79/K79,0)</f>
        <v>0.653515323203708</v>
      </c>
      <c r="T79" s="42" t="n">
        <f>IFERROR(M79/L79,0)</f>
        <v>0.005359394703657</v>
      </c>
    </row>
    <row r="80" ht="22.5" customHeight="1">
      <c r="A80" s="19"/>
      <c r="B80" s="11"/>
      <c r="C80" s="11"/>
      <c r="D80" s="11"/>
      <c r="E80" s="11"/>
      <c r="F80" s="11"/>
      <c r="G80" s="18"/>
      <c r="H80" s="11"/>
      <c r="I80" s="18"/>
      <c r="J80" s="11"/>
      <c r="K80" s="16"/>
      <c r="L80" s="16"/>
      <c r="M80" s="16"/>
      <c r="N80" s="16"/>
      <c r="O80" s="16"/>
      <c r="P80" s="12"/>
      <c r="Q80" s="8"/>
    </row>
    <row r="81" ht="22.5" customHeight="1">
      <c r="A81" s="19" t="s">
        <v>123</v>
      </c>
      <c r="B81" s="11" t="s">
        <v>143</v>
      </c>
      <c r="C81" s="11"/>
      <c r="D81" s="11"/>
      <c r="E81" s="11"/>
      <c r="F81" s="11"/>
      <c r="G81" s="18"/>
      <c r="H81" s="11"/>
      <c r="I81" s="18"/>
      <c r="J81" s="11"/>
      <c r="K81" s="22" t="n">
        <f>SUM(K82:K85)</f>
        <v>132182</v>
      </c>
      <c r="L81" s="22" t="n">
        <f>SUM(L82:L85)</f>
        <v>73439</v>
      </c>
      <c r="M81" s="16"/>
      <c r="N81" s="16"/>
      <c r="O81" s="16"/>
      <c r="P81" s="41" t="n">
        <f>SUM(P82:P85)</f>
        <v>275.79</v>
      </c>
      <c r="Q81" s="8"/>
    </row>
    <row r="82" ht="22.5" customHeight="1">
      <c r="A82" s="27" t="n">
        <v>46283</v>
      </c>
      <c r="B82" s="13" t="s">
        <v>129</v>
      </c>
      <c r="C82" s="13" t="n">
        <v>8998645</v>
      </c>
      <c r="D82" s="13" t="s">
        <v>31</v>
      </c>
      <c r="E82" s="14" t="s">
        <v>17</v>
      </c>
      <c r="F82" s="14" t="s">
        <v>15</v>
      </c>
      <c r="G82" s="21" t="n">
        <v>0.28</v>
      </c>
      <c r="H82" s="13" t="n">
        <v>200</v>
      </c>
      <c r="I82" s="21" t="n">
        <f>G82*H82*7</f>
        <v>392</v>
      </c>
      <c r="J82" s="13" t="s">
        <v>128</v>
      </c>
      <c r="K82" s="17" t="n">
        <v>128</v>
      </c>
      <c r="L82" s="15" t="n">
        <v>52</v>
      </c>
      <c r="M82" s="16" t="n">
        <v>0</v>
      </c>
      <c r="N82" s="12" t="n">
        <v>0</v>
      </c>
      <c r="O82" s="12" t="n">
        <v>0</v>
      </c>
      <c r="P82" s="12" t="n">
        <v>0</v>
      </c>
      <c r="Q82" s="23" t="n">
        <f>M82/H82</f>
        <v>0</v>
      </c>
      <c r="S82" s="42" t="n">
        <f>IFERROR(L82/K82,0)</f>
        <v>0.40625</v>
      </c>
      <c r="T82" s="42" t="n">
        <f>IFERROR(M82/L82,0)</f>
        <v>0</v>
      </c>
    </row>
    <row r="83" ht="22.5" customHeight="1">
      <c r="A83" s="32"/>
      <c r="B83" s="13"/>
      <c r="C83" s="13" t="n">
        <v>5497580</v>
      </c>
      <c r="D83" s="13" t="s">
        <v>31</v>
      </c>
      <c r="E83" s="14" t="s">
        <v>17</v>
      </c>
      <c r="F83" s="14" t="s">
        <v>15</v>
      </c>
      <c r="G83" s="21" t="n">
        <v>0.28</v>
      </c>
      <c r="H83" s="13" t="n">
        <v>1300</v>
      </c>
      <c r="I83" s="21" t="n">
        <f>G83*H83*7</f>
        <v>2548</v>
      </c>
      <c r="J83" s="13" t="s">
        <v>128</v>
      </c>
      <c r="K83" s="17" t="n">
        <v>100976</v>
      </c>
      <c r="L83" s="15" t="n">
        <v>54606</v>
      </c>
      <c r="M83" s="15" t="n">
        <v>934</v>
      </c>
      <c r="N83" s="12" t="n">
        <v>0.004</v>
      </c>
      <c r="O83" s="12" t="n">
        <v>0.252</v>
      </c>
      <c r="P83" s="12" t="n">
        <v>235.41</v>
      </c>
      <c r="Q83" s="23" t="n">
        <f>M83/H83</f>
        <v>0.718461538461539</v>
      </c>
      <c r="S83" s="42" t="n">
        <f>IFERROR(L83/K83,0)</f>
        <v>0.540781967992394</v>
      </c>
      <c r="T83" s="42" t="n">
        <f>IFERROR(M83/L83,0)</f>
        <v>0.0171043475075999</v>
      </c>
    </row>
    <row r="84" ht="22.5" customHeight="1">
      <c r="A84" s="32"/>
      <c r="B84" s="13"/>
      <c r="C84" s="13" t="n">
        <v>91407542</v>
      </c>
      <c r="D84" s="13" t="s">
        <v>31</v>
      </c>
      <c r="E84" s="14" t="s">
        <v>36</v>
      </c>
      <c r="F84" s="14" t="s">
        <v>15</v>
      </c>
      <c r="G84" s="21" t="n">
        <v>0.02</v>
      </c>
      <c r="H84" s="13" t="n">
        <v>600</v>
      </c>
      <c r="I84" s="21" t="n">
        <f>G84*H84*7</f>
        <v>84</v>
      </c>
      <c r="J84" s="13" t="s">
        <v>128</v>
      </c>
      <c r="K84" s="17" t="n">
        <v>20794</v>
      </c>
      <c r="L84" s="15" t="n">
        <v>12311</v>
      </c>
      <c r="M84" s="15" t="n">
        <v>174</v>
      </c>
      <c r="N84" s="12" t="n">
        <v>0</v>
      </c>
      <c r="O84" s="12" t="n">
        <v>0.02</v>
      </c>
      <c r="P84" s="12" t="n">
        <v>3.56</v>
      </c>
      <c r="Q84" s="23" t="n">
        <f>M84/H84</f>
        <v>0.29</v>
      </c>
      <c r="S84" s="42" t="n">
        <f>IFERROR(L84/K84,0)</f>
        <v>0.592045782437242</v>
      </c>
      <c r="T84" s="42" t="n">
        <f>IFERROR(M84/L84,0)</f>
        <v>0.0141337015677037</v>
      </c>
    </row>
    <row r="85" ht="22.5" customHeight="1">
      <c r="A85" s="32"/>
      <c r="B85" s="13" t="s">
        <v>125</v>
      </c>
      <c r="C85" s="13" t="n">
        <v>6951594</v>
      </c>
      <c r="D85" s="13" t="s">
        <v>16</v>
      </c>
      <c r="E85" s="14" t="s">
        <v>18</v>
      </c>
      <c r="F85" s="14" t="s">
        <v>15</v>
      </c>
      <c r="G85" s="21" t="n">
        <v>0.6</v>
      </c>
      <c r="H85" s="14" t="n">
        <v>250</v>
      </c>
      <c r="I85" s="21" t="n">
        <f>G85*H85*7</f>
        <v>1050</v>
      </c>
      <c r="J85" s="13" t="s">
        <v>128</v>
      </c>
      <c r="K85" s="15" t="n">
        <v>10284</v>
      </c>
      <c r="L85" s="15" t="n">
        <v>6470</v>
      </c>
      <c r="M85" s="16" t="n">
        <v>53</v>
      </c>
      <c r="N85" s="12" t="n">
        <v>0.006</v>
      </c>
      <c r="O85" s="12" t="n">
        <v>0.695</v>
      </c>
      <c r="P85" s="12" t="n">
        <v>36.82</v>
      </c>
      <c r="Q85" s="23" t="n">
        <f>M85/H85</f>
        <v>0.212</v>
      </c>
      <c r="S85" s="42" t="n">
        <f>IFERROR(L85/K85,0)</f>
        <v>0.629132633216647</v>
      </c>
      <c r="T85" s="42" t="n">
        <f>IFERROR(M85/L85,0)</f>
        <v>0.00819165378670788</v>
      </c>
    </row>
    <row r="86" ht="22.5" customHeight="1">
      <c r="A86" s="19"/>
      <c r="B86" s="11"/>
      <c r="C86" s="11"/>
      <c r="D86" s="11"/>
      <c r="E86" s="11"/>
      <c r="F86" s="11"/>
      <c r="G86" s="18"/>
      <c r="H86" s="11"/>
      <c r="I86" s="18"/>
      <c r="J86" s="11"/>
      <c r="K86" s="16"/>
      <c r="L86" s="16"/>
      <c r="M86" s="16"/>
      <c r="N86" s="16"/>
      <c r="O86" s="16"/>
      <c r="P86" s="12"/>
      <c r="Q86" s="8"/>
    </row>
    <row r="87" ht="22.5" customHeight="1">
      <c r="A87" s="19" t="s">
        <v>123</v>
      </c>
      <c r="B87" s="11" t="s">
        <v>144</v>
      </c>
      <c r="C87" s="11"/>
      <c r="D87" s="11"/>
      <c r="E87" s="11"/>
      <c r="F87" s="11"/>
      <c r="G87" s="18"/>
      <c r="H87" s="11"/>
      <c r="I87" s="18"/>
      <c r="J87" s="11"/>
      <c r="K87" s="22" t="n">
        <f>SUM(K88:K91)</f>
        <v>114342</v>
      </c>
      <c r="L87" s="22" t="n">
        <f>SUM(L88:L91)</f>
        <v>64767</v>
      </c>
      <c r="M87" s="16"/>
      <c r="N87" s="16"/>
      <c r="O87" s="16"/>
      <c r="P87" s="41" t="n">
        <f>SUM(P88:P91)</f>
        <v>276.806</v>
      </c>
      <c r="Q87" s="8"/>
    </row>
    <row r="88" ht="22.5" customHeight="1">
      <c r="A88" s="27" t="n">
        <v>46282</v>
      </c>
      <c r="B88" s="13" t="s">
        <v>129</v>
      </c>
      <c r="C88" s="13" t="n">
        <v>8998645</v>
      </c>
      <c r="D88" s="13" t="s">
        <v>31</v>
      </c>
      <c r="E88" s="14" t="s">
        <v>17</v>
      </c>
      <c r="F88" s="14" t="s">
        <v>15</v>
      </c>
      <c r="G88" s="21" t="n">
        <v>0.28</v>
      </c>
      <c r="H88" s="13" t="n">
        <v>200</v>
      </c>
      <c r="I88" s="21" t="n">
        <f>G88*H88*7</f>
        <v>392</v>
      </c>
      <c r="J88" s="13" t="s">
        <v>128</v>
      </c>
      <c r="K88" s="17" t="n">
        <v>122</v>
      </c>
      <c r="L88" s="15" t="n">
        <v>68</v>
      </c>
      <c r="M88" s="16" t="n">
        <v>0</v>
      </c>
      <c r="N88" s="12" t="n">
        <v>0</v>
      </c>
      <c r="O88" s="12" t="n">
        <v>0</v>
      </c>
      <c r="P88" s="12" t="n">
        <v>0</v>
      </c>
      <c r="Q88" s="23" t="n">
        <f>M88/H88</f>
        <v>0</v>
      </c>
      <c r="S88" s="42" t="n">
        <f>IFERROR(L88/K88,0)</f>
        <v>0.557377049180328</v>
      </c>
      <c r="T88" s="42" t="n">
        <f>IFERROR(M88/L88,0)</f>
        <v>0</v>
      </c>
    </row>
    <row r="89" ht="22.5" customHeight="1">
      <c r="A89" s="32"/>
      <c r="B89" s="13"/>
      <c r="C89" s="13" t="n">
        <v>5497580</v>
      </c>
      <c r="D89" s="13" t="s">
        <v>31</v>
      </c>
      <c r="E89" s="14" t="s">
        <v>17</v>
      </c>
      <c r="F89" s="14" t="s">
        <v>15</v>
      </c>
      <c r="G89" s="21" t="n">
        <v>0.28</v>
      </c>
      <c r="H89" s="13" t="n">
        <v>1300</v>
      </c>
      <c r="I89" s="21" t="n">
        <f>G89*H89*7</f>
        <v>2548</v>
      </c>
      <c r="J89" s="13" t="s">
        <v>128</v>
      </c>
      <c r="K89" s="17" t="n">
        <v>78529</v>
      </c>
      <c r="L89" s="15" t="n">
        <v>42524</v>
      </c>
      <c r="M89" s="15" t="n">
        <v>993</v>
      </c>
      <c r="N89" s="12" t="n">
        <v>0.006</v>
      </c>
      <c r="O89" s="12" t="n">
        <v>0.253</v>
      </c>
      <c r="P89" s="12" t="n">
        <v>251.366</v>
      </c>
      <c r="Q89" s="23" t="n">
        <f>M89/H89</f>
        <v>0.763846153846154</v>
      </c>
      <c r="S89" s="42" t="n">
        <f>IFERROR(L89/K89,0)</f>
        <v>0.54150695921252</v>
      </c>
      <c r="T89" s="42" t="n">
        <f>IFERROR(M89/L89,0)</f>
        <v>0.0233515191421315</v>
      </c>
    </row>
    <row r="90" ht="22.5" customHeight="1">
      <c r="A90" s="32"/>
      <c r="B90" s="13"/>
      <c r="C90" s="13" t="n">
        <v>91407542</v>
      </c>
      <c r="D90" s="13" t="s">
        <v>31</v>
      </c>
      <c r="E90" s="14" t="s">
        <v>36</v>
      </c>
      <c r="F90" s="14" t="s">
        <v>15</v>
      </c>
      <c r="G90" s="21" t="n">
        <v>0.02</v>
      </c>
      <c r="H90" s="13" t="n">
        <v>600</v>
      </c>
      <c r="I90" s="21" t="n">
        <f>G90*H90*7</f>
        <v>84</v>
      </c>
      <c r="J90" s="13" t="s">
        <v>128</v>
      </c>
      <c r="K90" s="17" t="n">
        <v>25651</v>
      </c>
      <c r="L90" s="15" t="n">
        <v>15850</v>
      </c>
      <c r="M90" s="15" t="n">
        <v>284</v>
      </c>
      <c r="N90" s="12" t="n">
        <v>0</v>
      </c>
      <c r="O90" s="12" t="n">
        <v>0.021</v>
      </c>
      <c r="P90" s="12" t="n">
        <v>5.84</v>
      </c>
      <c r="Q90" s="23" t="n">
        <f>M90/H90</f>
        <v>0.473333333333333</v>
      </c>
      <c r="S90" s="42" t="n">
        <f>IFERROR(L90/K90,0)</f>
        <v>0.617909633152704</v>
      </c>
      <c r="T90" s="42" t="n">
        <f>IFERROR(M90/L90,0)</f>
        <v>0.0179179810725552</v>
      </c>
    </row>
    <row r="91" ht="22.5" customHeight="1">
      <c r="A91" s="32"/>
      <c r="B91" s="13" t="s">
        <v>125</v>
      </c>
      <c r="C91" s="13" t="n">
        <v>6951594</v>
      </c>
      <c r="D91" s="13" t="s">
        <v>16</v>
      </c>
      <c r="E91" s="14" t="s">
        <v>18</v>
      </c>
      <c r="F91" s="14" t="s">
        <v>15</v>
      </c>
      <c r="G91" s="21" t="n">
        <v>0.6</v>
      </c>
      <c r="H91" s="14" t="n">
        <v>250</v>
      </c>
      <c r="I91" s="21" t="n">
        <f>G91*H91*7</f>
        <v>1050</v>
      </c>
      <c r="J91" s="13" t="s">
        <v>128</v>
      </c>
      <c r="K91" s="15" t="n">
        <v>10040</v>
      </c>
      <c r="L91" s="15" t="n">
        <v>6325</v>
      </c>
      <c r="M91" s="16" t="n">
        <v>28</v>
      </c>
      <c r="N91" s="12" t="n">
        <v>0.003</v>
      </c>
      <c r="O91" s="12" t="n">
        <v>0.7</v>
      </c>
      <c r="P91" s="12" t="n">
        <v>19.6</v>
      </c>
      <c r="Q91" s="23" t="n">
        <f>M91/H91</f>
        <v>0.112</v>
      </c>
      <c r="S91" s="42" t="n">
        <f>IFERROR(L91/K91,0)</f>
        <v>0.629980079681275</v>
      </c>
      <c r="T91" s="42" t="n">
        <f>IFERROR(M91/L91,0)</f>
        <v>0.00442687747035573</v>
      </c>
    </row>
    <row r="92" ht="22.5" customHeight="1">
      <c r="A92" s="19"/>
      <c r="B92" s="11"/>
      <c r="C92" s="11"/>
      <c r="D92" s="11"/>
      <c r="E92" s="11"/>
      <c r="F92" s="11"/>
      <c r="G92" s="18"/>
      <c r="H92" s="11"/>
      <c r="I92" s="18"/>
      <c r="J92" s="11"/>
      <c r="K92" s="16"/>
      <c r="L92" s="16"/>
      <c r="M92" s="16"/>
      <c r="N92" s="16"/>
      <c r="O92" s="16"/>
      <c r="P92" s="12"/>
      <c r="Q92" s="8"/>
    </row>
    <row r="93" ht="22.5" customHeight="1">
      <c r="A93" s="19" t="s">
        <v>123</v>
      </c>
      <c r="B93" s="11" t="s">
        <v>148</v>
      </c>
      <c r="C93" s="11"/>
      <c r="D93" s="11"/>
      <c r="E93" s="11"/>
      <c r="F93" s="11"/>
      <c r="G93" s="18"/>
      <c r="H93" s="11"/>
      <c r="I93" s="18"/>
      <c r="J93" s="11"/>
      <c r="K93" s="22" t="n">
        <f>SUM(K94:K97)</f>
        <v>169563</v>
      </c>
      <c r="L93" s="22" t="n">
        <f>SUM(L94:L97)</f>
        <v>97142</v>
      </c>
      <c r="M93" s="16"/>
      <c r="N93" s="16"/>
      <c r="O93" s="16"/>
      <c r="P93" s="41" t="n">
        <f>SUM(P94:P97)</f>
        <v>340.464</v>
      </c>
      <c r="Q93" s="8"/>
    </row>
    <row r="94" ht="22.5" customHeight="1">
      <c r="A94" s="27" t="n">
        <v>46281</v>
      </c>
      <c r="B94" s="13" t="s">
        <v>129</v>
      </c>
      <c r="C94" s="13" t="n">
        <v>8998645</v>
      </c>
      <c r="D94" s="13" t="s">
        <v>31</v>
      </c>
      <c r="E94" s="14" t="s">
        <v>17</v>
      </c>
      <c r="F94" s="14" t="s">
        <v>15</v>
      </c>
      <c r="G94" s="21" t="n">
        <v>0.28</v>
      </c>
      <c r="H94" s="13" t="n">
        <v>200</v>
      </c>
      <c r="I94" s="21" t="n">
        <f>G94*H94*7</f>
        <v>392</v>
      </c>
      <c r="J94" s="13" t="s">
        <v>128</v>
      </c>
      <c r="K94" s="17" t="n">
        <v>137</v>
      </c>
      <c r="L94" s="15" t="n">
        <v>59</v>
      </c>
      <c r="M94" s="16" t="n">
        <v>0</v>
      </c>
      <c r="N94" s="12" t="n">
        <v>0</v>
      </c>
      <c r="O94" s="12" t="n">
        <v>0</v>
      </c>
      <c r="P94" s="12" t="n">
        <v>0</v>
      </c>
      <c r="Q94" s="23" t="n">
        <f>M94/H94</f>
        <v>0</v>
      </c>
      <c r="S94" s="42" t="n">
        <f>IFERROR(L94/K94,0)</f>
        <v>0.430656934306569</v>
      </c>
      <c r="T94" s="42" t="n">
        <f>IFERROR(M94/L94,0)</f>
        <v>0</v>
      </c>
    </row>
    <row r="95" ht="22.5" customHeight="1">
      <c r="A95" s="32"/>
      <c r="B95" s="13"/>
      <c r="C95" s="13" t="n">
        <v>5497580</v>
      </c>
      <c r="D95" s="13" t="s">
        <v>31</v>
      </c>
      <c r="E95" s="14" t="s">
        <v>17</v>
      </c>
      <c r="F95" s="14" t="s">
        <v>15</v>
      </c>
      <c r="G95" s="21" t="n">
        <v>0.28</v>
      </c>
      <c r="H95" s="13" t="n">
        <v>1300</v>
      </c>
      <c r="I95" s="21" t="n">
        <f>G95*H95*7</f>
        <v>2548</v>
      </c>
      <c r="J95" s="13" t="s">
        <v>128</v>
      </c>
      <c r="K95" s="17" t="n">
        <v>119328</v>
      </c>
      <c r="L95" s="15" t="n">
        <v>66036</v>
      </c>
      <c r="M95" s="15" t="n">
        <v>1201</v>
      </c>
      <c r="N95" s="12" t="n">
        <v>0.005</v>
      </c>
      <c r="O95" s="12" t="n">
        <v>0.253</v>
      </c>
      <c r="P95" s="12" t="n">
        <v>303.764</v>
      </c>
      <c r="Q95" s="23" t="n">
        <f>M95/H95</f>
        <v>0.923846153846154</v>
      </c>
      <c r="S95" s="42" t="n">
        <f>IFERROR(L95/K95,0)</f>
        <v>0.553399034593725</v>
      </c>
      <c r="T95" s="42" t="n">
        <f>IFERROR(M95/L95,0)</f>
        <v>0.018187049488158</v>
      </c>
    </row>
    <row r="96" ht="22.5" customHeight="1">
      <c r="A96" s="32"/>
      <c r="B96" s="13"/>
      <c r="C96" s="13" t="n">
        <v>91407542</v>
      </c>
      <c r="D96" s="13" t="s">
        <v>31</v>
      </c>
      <c r="E96" s="14" t="s">
        <v>36</v>
      </c>
      <c r="F96" s="14" t="s">
        <v>15</v>
      </c>
      <c r="G96" s="21" t="n">
        <v>0.02</v>
      </c>
      <c r="H96" s="13" t="n">
        <v>600</v>
      </c>
      <c r="I96" s="21" t="n">
        <f>G96*H96*7</f>
        <v>84</v>
      </c>
      <c r="J96" s="13" t="s">
        <v>128</v>
      </c>
      <c r="K96" s="17" t="n">
        <v>18236</v>
      </c>
      <c r="L96" s="15" t="n">
        <v>11286</v>
      </c>
      <c r="M96" s="15" t="n">
        <v>257</v>
      </c>
      <c r="N96" s="12" t="n">
        <v>0</v>
      </c>
      <c r="O96" s="12" t="n">
        <v>0.021</v>
      </c>
      <c r="P96" s="12" t="n">
        <v>5.34</v>
      </c>
      <c r="Q96" s="23" t="n">
        <f>M96/H96</f>
        <v>0.428333333333333</v>
      </c>
      <c r="S96" s="42" t="n">
        <f>IFERROR(L96/K96,0)</f>
        <v>0.618885720552753</v>
      </c>
      <c r="T96" s="42" t="n">
        <f>IFERROR(M96/L96,0)</f>
        <v>0.0227715754031544</v>
      </c>
    </row>
    <row r="97" ht="22.5" customHeight="1">
      <c r="A97" s="32"/>
      <c r="B97" s="13" t="s">
        <v>125</v>
      </c>
      <c r="C97" s="13" t="n">
        <v>6951594</v>
      </c>
      <c r="D97" s="13" t="s">
        <v>16</v>
      </c>
      <c r="E97" s="14" t="s">
        <v>18</v>
      </c>
      <c r="F97" s="14" t="s">
        <v>15</v>
      </c>
      <c r="G97" s="21" t="n">
        <v>0.6</v>
      </c>
      <c r="H97" s="14" t="n">
        <v>250</v>
      </c>
      <c r="I97" s="21" t="n">
        <f>G97*H97*7</f>
        <v>1050</v>
      </c>
      <c r="J97" s="13" t="s">
        <v>128</v>
      </c>
      <c r="K97" s="15" t="n">
        <v>31862</v>
      </c>
      <c r="L97" s="15" t="n">
        <v>19761</v>
      </c>
      <c r="M97" s="16" t="n">
        <v>45</v>
      </c>
      <c r="N97" s="12" t="n">
        <v>0.002</v>
      </c>
      <c r="O97" s="12" t="n">
        <v>0.697</v>
      </c>
      <c r="P97" s="12" t="n">
        <v>31.36</v>
      </c>
      <c r="Q97" s="23" t="n">
        <f>M97/H97</f>
        <v>0.18</v>
      </c>
      <c r="S97" s="42" t="n">
        <f>IFERROR(L97/K97,0)</f>
        <v>0.620205887891532</v>
      </c>
      <c r="T97" s="42" t="n">
        <f>IFERROR(M97/L97,0)</f>
        <v>0.0022772126916654</v>
      </c>
    </row>
    <row r="98" ht="22.5" customHeight="1">
      <c r="A98" s="19"/>
      <c r="B98" s="11"/>
      <c r="C98" s="11"/>
      <c r="D98" s="11"/>
      <c r="E98" s="11"/>
      <c r="F98" s="11"/>
      <c r="G98" s="18"/>
      <c r="H98" s="11"/>
      <c r="I98" s="18"/>
      <c r="J98" s="11"/>
      <c r="K98" s="16"/>
      <c r="L98" s="16"/>
      <c r="M98" s="16"/>
      <c r="N98" s="16"/>
      <c r="O98" s="16"/>
      <c r="P98" s="12"/>
      <c r="Q98" s="8"/>
    </row>
    <row r="99" ht="22.5" customHeight="1">
      <c r="A99" s="19" t="s">
        <v>123</v>
      </c>
      <c r="B99" s="11" t="s">
        <v>151</v>
      </c>
      <c r="C99" s="11"/>
      <c r="D99" s="11"/>
      <c r="E99" s="11"/>
      <c r="F99" s="11"/>
      <c r="G99" s="18"/>
      <c r="H99" s="11"/>
      <c r="I99" s="18"/>
      <c r="J99" s="11"/>
      <c r="K99" s="22" t="n">
        <f>SUM(K100:K103)</f>
        <v>173027</v>
      </c>
      <c r="L99" s="22" t="n">
        <f>SUM(L100:L103)</f>
        <v>100653</v>
      </c>
      <c r="M99" s="16"/>
      <c r="N99" s="16"/>
      <c r="O99" s="16"/>
      <c r="P99" s="41" t="n">
        <f>SUM(P100:P103)</f>
        <v>247.504</v>
      </c>
      <c r="Q99" s="8"/>
    </row>
    <row r="100" ht="22.5" customHeight="1">
      <c r="A100" s="27" t="n">
        <v>46280</v>
      </c>
      <c r="B100" s="13" t="s">
        <v>129</v>
      </c>
      <c r="C100" s="13" t="n">
        <v>8998645</v>
      </c>
      <c r="D100" s="13" t="s">
        <v>31</v>
      </c>
      <c r="E100" s="14" t="s">
        <v>17</v>
      </c>
      <c r="F100" s="14" t="s">
        <v>15</v>
      </c>
      <c r="G100" s="21" t="n">
        <v>0.28</v>
      </c>
      <c r="H100" s="13" t="n">
        <v>200</v>
      </c>
      <c r="I100" s="21" t="n">
        <f>G100*H100*7</f>
        <v>392</v>
      </c>
      <c r="J100" s="13" t="s">
        <v>128</v>
      </c>
      <c r="K100" s="17" t="n">
        <v>210</v>
      </c>
      <c r="L100" s="15" t="n">
        <v>75</v>
      </c>
      <c r="M100" s="16" t="n">
        <v>0</v>
      </c>
      <c r="N100" s="12" t="n">
        <v>0</v>
      </c>
      <c r="O100" s="12" t="n">
        <v>0</v>
      </c>
      <c r="P100" s="12" t="n">
        <v>0</v>
      </c>
      <c r="Q100" s="23" t="n">
        <f>M100/H100</f>
        <v>0</v>
      </c>
      <c r="S100" s="42" t="n">
        <f>IFERROR(L100/K100,0)</f>
        <v>0.357142857142857</v>
      </c>
      <c r="T100" s="42" t="n">
        <f>IFERROR(M100/L100,0)</f>
        <v>0</v>
      </c>
    </row>
    <row r="101" ht="22.5" customHeight="1">
      <c r="A101" s="32"/>
      <c r="B101" s="13"/>
      <c r="C101" s="13" t="n">
        <v>5497580</v>
      </c>
      <c r="D101" s="13" t="s">
        <v>31</v>
      </c>
      <c r="E101" s="14" t="s">
        <v>17</v>
      </c>
      <c r="F101" s="14" t="s">
        <v>15</v>
      </c>
      <c r="G101" s="21" t="n">
        <v>0.28</v>
      </c>
      <c r="H101" s="13" t="n">
        <v>1300</v>
      </c>
      <c r="I101" s="21" t="n">
        <f>G101*H101*7</f>
        <v>2548</v>
      </c>
      <c r="J101" s="13" t="s">
        <v>128</v>
      </c>
      <c r="K101" s="17" t="n">
        <v>106336</v>
      </c>
      <c r="L101" s="15" t="n">
        <v>59347</v>
      </c>
      <c r="M101" s="15" t="n">
        <v>769</v>
      </c>
      <c r="N101" s="12" t="n">
        <v>0.003</v>
      </c>
      <c r="O101" s="12" t="n">
        <v>0.252</v>
      </c>
      <c r="P101" s="12" t="n">
        <v>193.744</v>
      </c>
      <c r="Q101" s="23" t="n">
        <f>M101/H101</f>
        <v>0.591538461538462</v>
      </c>
      <c r="S101" s="42" t="n">
        <f>IFERROR(L101/K101,0)</f>
        <v>0.558108260607884</v>
      </c>
      <c r="T101" s="42" t="n">
        <f>IFERROR(M101/L101,0)</f>
        <v>0.012957689520953</v>
      </c>
    </row>
    <row r="102" ht="22.5" customHeight="1">
      <c r="A102" s="32"/>
      <c r="B102" s="13"/>
      <c r="C102" s="13" t="n">
        <v>91407542</v>
      </c>
      <c r="D102" s="13" t="s">
        <v>31</v>
      </c>
      <c r="E102" s="14" t="s">
        <v>36</v>
      </c>
      <c r="F102" s="14" t="s">
        <v>15</v>
      </c>
      <c r="G102" s="21" t="n">
        <v>0.02</v>
      </c>
      <c r="H102" s="13" t="n">
        <v>600</v>
      </c>
      <c r="I102" s="21" t="n">
        <f>G102*H102*7</f>
        <v>84</v>
      </c>
      <c r="J102" s="13" t="s">
        <v>128</v>
      </c>
      <c r="K102" s="17" t="n">
        <v>26074</v>
      </c>
      <c r="L102" s="15" t="n">
        <v>15848</v>
      </c>
      <c r="M102" s="15" t="n">
        <v>126</v>
      </c>
      <c r="N102" s="12" t="n">
        <v>0</v>
      </c>
      <c r="O102" s="12" t="n">
        <v>0.021</v>
      </c>
      <c r="P102" s="12" t="n">
        <v>2.66</v>
      </c>
      <c r="Q102" s="23" t="n">
        <f>M102/H102</f>
        <v>0.21</v>
      </c>
      <c r="S102" s="42" t="n">
        <f>IFERROR(L102/K102,0)</f>
        <v>0.607808544910639</v>
      </c>
      <c r="T102" s="42" t="n">
        <f>IFERROR(M102/L102,0)</f>
        <v>0.00795053003533569</v>
      </c>
    </row>
    <row r="103" ht="22.5" customHeight="1">
      <c r="A103" s="32"/>
      <c r="B103" s="13" t="s">
        <v>125</v>
      </c>
      <c r="C103" s="13" t="n">
        <v>6951594</v>
      </c>
      <c r="D103" s="13" t="s">
        <v>16</v>
      </c>
      <c r="E103" s="14" t="s">
        <v>18</v>
      </c>
      <c r="F103" s="14" t="s">
        <v>15</v>
      </c>
      <c r="G103" s="21" t="n">
        <v>0.6</v>
      </c>
      <c r="H103" s="14" t="n">
        <v>250</v>
      </c>
      <c r="I103" s="21" t="n">
        <f>G103*H103*7</f>
        <v>1050</v>
      </c>
      <c r="J103" s="13" t="s">
        <v>128</v>
      </c>
      <c r="K103" s="15" t="n">
        <v>40407</v>
      </c>
      <c r="L103" s="15" t="n">
        <v>25383</v>
      </c>
      <c r="M103" s="16" t="n">
        <v>73</v>
      </c>
      <c r="N103" s="12" t="n">
        <v>0.002</v>
      </c>
      <c r="O103" s="12" t="n">
        <v>0.7</v>
      </c>
      <c r="P103" s="12" t="n">
        <v>51.1</v>
      </c>
      <c r="Q103" s="23" t="n">
        <f>M103/H103</f>
        <v>0.292</v>
      </c>
      <c r="S103" s="42" t="n">
        <f>IFERROR(L103/K103,0)</f>
        <v>0.628183235577994</v>
      </c>
      <c r="T103" s="42" t="n">
        <f>IFERROR(M103/L103,0)</f>
        <v>0.00287594059015877</v>
      </c>
    </row>
    <row r="104" ht="22.5" customHeight="1">
      <c r="A104" s="19"/>
      <c r="B104" s="11"/>
      <c r="C104" s="11"/>
      <c r="D104" s="11"/>
      <c r="E104" s="11"/>
      <c r="F104" s="11"/>
      <c r="G104" s="18"/>
      <c r="H104" s="11"/>
      <c r="I104" s="18"/>
      <c r="J104" s="11"/>
      <c r="K104" s="16"/>
      <c r="L104" s="16"/>
      <c r="M104" s="16"/>
      <c r="N104" s="16"/>
      <c r="O104" s="16"/>
      <c r="P104" s="12"/>
      <c r="Q104" s="8"/>
    </row>
    <row r="105" ht="22.5" customHeight="1">
      <c r="A105" s="19" t="s">
        <v>123</v>
      </c>
      <c r="B105" s="11" t="s">
        <v>124</v>
      </c>
      <c r="C105" s="11"/>
      <c r="D105" s="11"/>
      <c r="E105" s="11"/>
      <c r="F105" s="11"/>
      <c r="G105" s="18"/>
      <c r="H105" s="11"/>
      <c r="I105" s="18"/>
      <c r="J105" s="11"/>
      <c r="K105" s="22" t="n">
        <f>SUM(K106:K109)</f>
        <v>101690</v>
      </c>
      <c r="L105" s="22" t="n">
        <f>SUM(L106:L109)</f>
        <v>60647</v>
      </c>
      <c r="M105" s="16"/>
      <c r="N105" s="16"/>
      <c r="O105" s="16"/>
      <c r="P105" s="41" t="n">
        <f>SUM(P106:P109)</f>
        <v>266.66</v>
      </c>
      <c r="Q105" s="8"/>
    </row>
    <row r="106" ht="22.5" customHeight="1">
      <c r="A106" s="27" t="n">
        <v>46279</v>
      </c>
      <c r="B106" s="13" t="s">
        <v>129</v>
      </c>
      <c r="C106" s="13" t="n">
        <v>8998645</v>
      </c>
      <c r="D106" s="13" t="s">
        <v>31</v>
      </c>
      <c r="E106" s="14" t="s">
        <v>17</v>
      </c>
      <c r="F106" s="14" t="s">
        <v>15</v>
      </c>
      <c r="G106" s="21" t="n">
        <v>0.28</v>
      </c>
      <c r="H106" s="13" t="n">
        <v>200</v>
      </c>
      <c r="I106" s="21" t="n">
        <f>G106*H106*7</f>
        <v>392</v>
      </c>
      <c r="J106" s="13" t="s">
        <v>128</v>
      </c>
      <c r="K106" s="17" t="n">
        <v>113</v>
      </c>
      <c r="L106" s="15" t="n">
        <v>55</v>
      </c>
      <c r="M106" s="16" t="n">
        <v>3</v>
      </c>
      <c r="N106" s="12" t="n">
        <v>0.009</v>
      </c>
      <c r="O106" s="12" t="n">
        <v>0.159</v>
      </c>
      <c r="P106" s="12" t="n">
        <v>0.478</v>
      </c>
      <c r="Q106" s="23" t="n">
        <f>M106/H106</f>
        <v>0.015</v>
      </c>
      <c r="S106" s="42" t="n">
        <f>IFERROR(L106/K106,0)</f>
        <v>0.486725663716814</v>
      </c>
      <c r="T106" s="42" t="n">
        <f>IFERROR(M106/L106,0)</f>
        <v>0.0545454545454545</v>
      </c>
    </row>
    <row r="107" ht="22.5" customHeight="1">
      <c r="A107" s="32"/>
      <c r="B107" s="13"/>
      <c r="C107" s="13" t="n">
        <v>5497580</v>
      </c>
      <c r="D107" s="13" t="s">
        <v>31</v>
      </c>
      <c r="E107" s="14" t="s">
        <v>17</v>
      </c>
      <c r="F107" s="14" t="s">
        <v>15</v>
      </c>
      <c r="G107" s="21" t="n">
        <v>0.28</v>
      </c>
      <c r="H107" s="13" t="n">
        <v>1300</v>
      </c>
      <c r="I107" s="21" t="n">
        <f>G107*H107*7</f>
        <v>2548</v>
      </c>
      <c r="J107" s="13" t="s">
        <v>128</v>
      </c>
      <c r="K107" s="17" t="n">
        <v>44523</v>
      </c>
      <c r="L107" s="15" t="n">
        <v>23648</v>
      </c>
      <c r="M107" s="15" t="n">
        <v>717</v>
      </c>
      <c r="N107" s="12" t="n">
        <v>0.008</v>
      </c>
      <c r="O107" s="12" t="n">
        <v>0.256</v>
      </c>
      <c r="P107" s="12" t="n">
        <v>183.782</v>
      </c>
      <c r="Q107" s="23" t="n">
        <f>M107/H107</f>
        <v>0.551538461538462</v>
      </c>
      <c r="S107" s="42" t="n">
        <f>IFERROR(L107/K107,0)</f>
        <v>0.53114120791501</v>
      </c>
      <c r="T107" s="42" t="n">
        <f>IFERROR(M107/L107,0)</f>
        <v>0.0303196887686062</v>
      </c>
    </row>
    <row r="108" ht="22.5" customHeight="1">
      <c r="A108" s="32"/>
      <c r="B108" s="13"/>
      <c r="C108" s="13" t="n">
        <v>91407542</v>
      </c>
      <c r="D108" s="13" t="s">
        <v>31</v>
      </c>
      <c r="E108" s="14" t="s">
        <v>36</v>
      </c>
      <c r="F108" s="14" t="s">
        <v>15</v>
      </c>
      <c r="G108" s="21" t="n">
        <v>0.02</v>
      </c>
      <c r="H108" s="13" t="n">
        <v>600</v>
      </c>
      <c r="I108" s="21" t="n">
        <f>G108*H108*7</f>
        <v>84</v>
      </c>
      <c r="J108" s="13" t="s">
        <v>128</v>
      </c>
      <c r="K108" s="17" t="n">
        <v>18141</v>
      </c>
      <c r="L108" s="15" t="n">
        <v>11783</v>
      </c>
      <c r="M108" s="15" t="n">
        <v>231</v>
      </c>
      <c r="N108" s="12" t="n">
        <v>0</v>
      </c>
      <c r="O108" s="12" t="n">
        <v>0.02</v>
      </c>
      <c r="P108" s="12" t="n">
        <v>4.7</v>
      </c>
      <c r="Q108" s="23" t="n">
        <f>M108/H108</f>
        <v>0.385</v>
      </c>
      <c r="S108" s="42" t="n">
        <f>IFERROR(L108/K108,0)</f>
        <v>0.649523179538063</v>
      </c>
      <c r="T108" s="42" t="n">
        <f>IFERROR(M108/L108,0)</f>
        <v>0.0196045149792073</v>
      </c>
    </row>
    <row r="109" ht="22.5" customHeight="1">
      <c r="A109" s="32"/>
      <c r="B109" s="13" t="s">
        <v>125</v>
      </c>
      <c r="C109" s="13" t="n">
        <v>6951594</v>
      </c>
      <c r="D109" s="13" t="s">
        <v>16</v>
      </c>
      <c r="E109" s="14" t="s">
        <v>18</v>
      </c>
      <c r="F109" s="14" t="s">
        <v>15</v>
      </c>
      <c r="G109" s="21" t="n">
        <v>0.6</v>
      </c>
      <c r="H109" s="14" t="n">
        <v>250</v>
      </c>
      <c r="I109" s="21" t="n">
        <f>G109*H109*7</f>
        <v>1050</v>
      </c>
      <c r="J109" s="13" t="s">
        <v>128</v>
      </c>
      <c r="K109" s="15" t="n">
        <v>38913</v>
      </c>
      <c r="L109" s="15" t="n">
        <v>25161</v>
      </c>
      <c r="M109" s="16" t="n">
        <v>111</v>
      </c>
      <c r="N109" s="12" t="n">
        <v>0.003</v>
      </c>
      <c r="O109" s="12" t="n">
        <v>0.7</v>
      </c>
      <c r="P109" s="12" t="n">
        <v>77.7</v>
      </c>
      <c r="Q109" s="23" t="n">
        <f>M109/H109</f>
        <v>0.444</v>
      </c>
      <c r="S109" s="42" t="n">
        <f>IFERROR(L109/K109,0)</f>
        <v>0.646596253180171</v>
      </c>
      <c r="T109" s="42" t="n">
        <f>IFERROR(M109/L109,0)</f>
        <v>0.00441158936449267</v>
      </c>
    </row>
    <row r="110" ht="22.5" customHeight="1">
      <c r="A110" s="19"/>
      <c r="B110" s="11"/>
      <c r="C110" s="11"/>
      <c r="D110" s="11"/>
      <c r="E110" s="11"/>
      <c r="F110" s="11"/>
      <c r="G110" s="18"/>
      <c r="H110" s="11"/>
      <c r="I110" s="18"/>
      <c r="J110" s="11"/>
      <c r="K110" s="16"/>
      <c r="L110" s="16"/>
      <c r="M110" s="16"/>
      <c r="N110" s="16"/>
      <c r="O110" s="16"/>
      <c r="P110" s="12"/>
      <c r="Q110" s="8"/>
    </row>
    <row r="111" ht="22.5" customHeight="1">
      <c r="A111" s="19" t="s">
        <v>123</v>
      </c>
      <c r="B111" s="11" t="s">
        <v>140</v>
      </c>
      <c r="C111" s="11"/>
      <c r="D111" s="11"/>
      <c r="E111" s="11"/>
      <c r="F111" s="11"/>
      <c r="G111" s="18"/>
      <c r="H111" s="11"/>
      <c r="I111" s="18"/>
      <c r="J111" s="11"/>
      <c r="K111" s="22" t="n">
        <f>SUM(K112:K115)</f>
        <v>151876</v>
      </c>
      <c r="L111" s="22" t="n">
        <f>SUM(L112:L115)</f>
        <v>90316</v>
      </c>
      <c r="M111" s="16"/>
      <c r="N111" s="16"/>
      <c r="O111" s="16"/>
      <c r="P111" s="41" t="n">
        <f>SUM(P112:P115)</f>
        <v>286.476</v>
      </c>
      <c r="Q111" s="8"/>
    </row>
    <row r="112" ht="22.5" customHeight="1">
      <c r="A112" s="27" t="n">
        <v>46278</v>
      </c>
      <c r="B112" s="13" t="s">
        <v>129</v>
      </c>
      <c r="C112" s="13" t="n">
        <v>8998645</v>
      </c>
      <c r="D112" s="13" t="s">
        <v>31</v>
      </c>
      <c r="E112" s="14" t="s">
        <v>17</v>
      </c>
      <c r="F112" s="14" t="s">
        <v>15</v>
      </c>
      <c r="G112" s="21" t="n">
        <v>0.28</v>
      </c>
      <c r="H112" s="13" t="n">
        <v>200</v>
      </c>
      <c r="I112" s="21" t="n">
        <f>G112*H112*7</f>
        <v>392</v>
      </c>
      <c r="J112" s="13" t="s">
        <v>128</v>
      </c>
      <c r="K112" s="17" t="n">
        <v>334</v>
      </c>
      <c r="L112" s="15" t="n">
        <v>131</v>
      </c>
      <c r="M112" s="16" t="n">
        <v>2</v>
      </c>
      <c r="N112" s="12" t="n">
        <v>0.006</v>
      </c>
      <c r="O112" s="12" t="n">
        <v>0.384</v>
      </c>
      <c r="P112" s="12" t="n">
        <v>0.768</v>
      </c>
      <c r="Q112" s="23" t="n">
        <f>M112/H112</f>
        <v>0.01</v>
      </c>
      <c r="S112" s="42" t="n">
        <f>IFERROR(L112/K112,0)</f>
        <v>0.392215568862275</v>
      </c>
      <c r="T112" s="42" t="n">
        <f>IFERROR(M112/L112,0)</f>
        <v>0.0152671755725191</v>
      </c>
    </row>
    <row r="113" ht="22.5" customHeight="1">
      <c r="A113" s="32"/>
      <c r="B113" s="13"/>
      <c r="C113" s="13" t="n">
        <v>5497580</v>
      </c>
      <c r="D113" s="13" t="s">
        <v>31</v>
      </c>
      <c r="E113" s="14" t="s">
        <v>17</v>
      </c>
      <c r="F113" s="14" t="s">
        <v>15</v>
      </c>
      <c r="G113" s="21" t="n">
        <v>0.28</v>
      </c>
      <c r="H113" s="13" t="n">
        <v>1300</v>
      </c>
      <c r="I113" s="21" t="n">
        <f>G113*H113*7</f>
        <v>2548</v>
      </c>
      <c r="J113" s="13" t="s">
        <v>128</v>
      </c>
      <c r="K113" s="17" t="n">
        <v>100283</v>
      </c>
      <c r="L113" s="15" t="n">
        <v>56291</v>
      </c>
      <c r="M113" s="15" t="n">
        <v>828</v>
      </c>
      <c r="N113" s="12" t="n">
        <v>0.004</v>
      </c>
      <c r="O113" s="12" t="n">
        <v>0.254</v>
      </c>
      <c r="P113" s="12" t="n">
        <v>209.928</v>
      </c>
      <c r="Q113" s="23" t="n">
        <f>M113/H113</f>
        <v>0.636923076923077</v>
      </c>
      <c r="S113" s="42" t="n">
        <f>IFERROR(L113/K113,0)</f>
        <v>0.561321460267443</v>
      </c>
      <c r="T113" s="42" t="n">
        <f>IFERROR(M113/L113,0)</f>
        <v>0.0147092785702865</v>
      </c>
    </row>
    <row r="114" ht="22.5" customHeight="1">
      <c r="A114" s="32"/>
      <c r="B114" s="13"/>
      <c r="C114" s="13" t="n">
        <v>91407542</v>
      </c>
      <c r="D114" s="13" t="s">
        <v>31</v>
      </c>
      <c r="E114" s="14" t="s">
        <v>36</v>
      </c>
      <c r="F114" s="14" t="s">
        <v>15</v>
      </c>
      <c r="G114" s="21" t="n">
        <v>0.02</v>
      </c>
      <c r="H114" s="13" t="n">
        <v>600</v>
      </c>
      <c r="I114" s="21" t="n">
        <f>G114*H114*7</f>
        <v>84</v>
      </c>
      <c r="J114" s="13" t="s">
        <v>128</v>
      </c>
      <c r="K114" s="17" t="n">
        <v>27058</v>
      </c>
      <c r="L114" s="15" t="n">
        <v>18097</v>
      </c>
      <c r="M114" s="15" t="n">
        <v>317</v>
      </c>
      <c r="N114" s="12" t="n">
        <v>0</v>
      </c>
      <c r="O114" s="12" t="n">
        <v>0.02</v>
      </c>
      <c r="P114" s="12" t="n">
        <v>6.48</v>
      </c>
      <c r="Q114" s="23" t="n">
        <f>M114/H114</f>
        <v>0.528333333333333</v>
      </c>
      <c r="S114" s="42" t="n">
        <f>IFERROR(L114/K114,0)</f>
        <v>0.668822529381329</v>
      </c>
      <c r="T114" s="42" t="n">
        <f>IFERROR(M114/L114,0)</f>
        <v>0.0175167154777035</v>
      </c>
    </row>
    <row r="115" ht="22.5" customHeight="1">
      <c r="A115" s="32"/>
      <c r="B115" s="13" t="s">
        <v>125</v>
      </c>
      <c r="C115" s="13" t="n">
        <v>6951594</v>
      </c>
      <c r="D115" s="13" t="s">
        <v>16</v>
      </c>
      <c r="E115" s="14" t="s">
        <v>18</v>
      </c>
      <c r="F115" s="14" t="s">
        <v>15</v>
      </c>
      <c r="G115" s="21" t="n">
        <v>0.6</v>
      </c>
      <c r="H115" s="14" t="n">
        <v>250</v>
      </c>
      <c r="I115" s="21" t="n">
        <f>G115*H115*7</f>
        <v>1050</v>
      </c>
      <c r="J115" s="13" t="s">
        <v>128</v>
      </c>
      <c r="K115" s="15" t="n">
        <v>24201</v>
      </c>
      <c r="L115" s="15" t="n">
        <v>15797</v>
      </c>
      <c r="M115" s="16" t="n">
        <v>99</v>
      </c>
      <c r="N115" s="12" t="n">
        <v>0.004</v>
      </c>
      <c r="O115" s="12" t="n">
        <v>0.7</v>
      </c>
      <c r="P115" s="12" t="n">
        <v>69.3</v>
      </c>
      <c r="Q115" s="23" t="n">
        <f>M115/H115</f>
        <v>0.396</v>
      </c>
      <c r="S115" s="42" t="n">
        <f>IFERROR(L115/K115,0)</f>
        <v>0.652741622247015</v>
      </c>
      <c r="T115" s="42" t="n">
        <f>IFERROR(M115/L115,0)</f>
        <v>0.00626701272393493</v>
      </c>
    </row>
    <row r="116" ht="22.5" customHeight="1">
      <c r="A116" s="19"/>
      <c r="B116" s="11"/>
      <c r="C116" s="11"/>
      <c r="D116" s="11"/>
      <c r="E116" s="11"/>
      <c r="F116" s="11"/>
      <c r="G116" s="18"/>
      <c r="H116" s="11"/>
      <c r="I116" s="18"/>
      <c r="J116" s="11"/>
      <c r="K116" s="16"/>
      <c r="L116" s="16"/>
      <c r="M116" s="16"/>
      <c r="N116" s="16"/>
      <c r="O116" s="16"/>
      <c r="P116" s="12"/>
      <c r="Q116" s="8"/>
    </row>
    <row r="117" ht="22.5" customHeight="1">
      <c r="A117" s="19" t="s">
        <v>123</v>
      </c>
      <c r="B117" s="11" t="s">
        <v>142</v>
      </c>
      <c r="C117" s="11"/>
      <c r="D117" s="11"/>
      <c r="E117" s="11"/>
      <c r="F117" s="11"/>
      <c r="G117" s="18"/>
      <c r="H117" s="11"/>
      <c r="I117" s="18"/>
      <c r="J117" s="11"/>
      <c r="K117" s="22" t="n">
        <f>SUM(K118:K121)</f>
        <v>132106</v>
      </c>
      <c r="L117" s="22" t="n">
        <f>SUM(L118:L121)</f>
        <v>81733</v>
      </c>
      <c r="M117" s="16"/>
      <c r="N117" s="16"/>
      <c r="O117" s="16"/>
      <c r="P117" s="41" t="n">
        <f>SUM(P118:P121)</f>
        <v>218.649</v>
      </c>
      <c r="Q117" s="8"/>
    </row>
    <row r="118" ht="22.5" customHeight="1">
      <c r="A118" s="27" t="n">
        <v>46277</v>
      </c>
      <c r="B118" s="13" t="s">
        <v>129</v>
      </c>
      <c r="C118" s="13" t="n">
        <v>8998645</v>
      </c>
      <c r="D118" s="13" t="s">
        <v>31</v>
      </c>
      <c r="E118" s="14" t="s">
        <v>17</v>
      </c>
      <c r="F118" s="14" t="s">
        <v>15</v>
      </c>
      <c r="G118" s="21" t="n">
        <v>0.28</v>
      </c>
      <c r="H118" s="13" t="n">
        <v>200</v>
      </c>
      <c r="I118" s="21" t="n">
        <f>G118*H118*7</f>
        <v>392</v>
      </c>
      <c r="J118" s="13" t="s">
        <v>128</v>
      </c>
      <c r="K118" s="17" t="n">
        <v>256</v>
      </c>
      <c r="L118" s="15" t="n">
        <v>116</v>
      </c>
      <c r="M118" s="16" t="n">
        <v>2</v>
      </c>
      <c r="N118" s="12" t="n">
        <v>0.001</v>
      </c>
      <c r="O118" s="12" t="n">
        <v>0.049</v>
      </c>
      <c r="P118" s="12" t="n">
        <v>0.099</v>
      </c>
      <c r="Q118" s="23" t="n">
        <f>M118/H118</f>
        <v>0.01</v>
      </c>
      <c r="S118" s="42" t="n">
        <f>IFERROR(L118/K118,0)</f>
        <v>0.453125</v>
      </c>
      <c r="T118" s="42" t="n">
        <f>IFERROR(M118/L118,0)</f>
        <v>0.0172413793103448</v>
      </c>
    </row>
    <row r="119" ht="22.5" customHeight="1">
      <c r="A119" s="32"/>
      <c r="B119" s="13"/>
      <c r="C119" s="13" t="n">
        <v>5497580</v>
      </c>
      <c r="D119" s="13" t="s">
        <v>31</v>
      </c>
      <c r="E119" s="14" t="s">
        <v>17</v>
      </c>
      <c r="F119" s="14" t="s">
        <v>15</v>
      </c>
      <c r="G119" s="21" t="n">
        <v>0.28</v>
      </c>
      <c r="H119" s="13" t="n">
        <v>1300</v>
      </c>
      <c r="I119" s="21" t="n">
        <f>G119*H119*7</f>
        <v>2548</v>
      </c>
      <c r="J119" s="13" t="s">
        <v>128</v>
      </c>
      <c r="K119" s="17" t="n">
        <v>78456</v>
      </c>
      <c r="L119" s="15" t="n">
        <v>46260</v>
      </c>
      <c r="M119" s="15" t="n">
        <v>623</v>
      </c>
      <c r="N119" s="12" t="n">
        <v>0.003</v>
      </c>
      <c r="O119" s="12" t="n">
        <v>0.253</v>
      </c>
      <c r="P119" s="12" t="n">
        <v>157.41</v>
      </c>
      <c r="Q119" s="23" t="n">
        <f>M119/H119</f>
        <v>0.479230769230769</v>
      </c>
      <c r="S119" s="42" t="n">
        <f>IFERROR(L119/K119,0)</f>
        <v>0.589629856225145</v>
      </c>
      <c r="T119" s="42" t="n">
        <f>IFERROR(M119/L119,0)</f>
        <v>0.0134673584089927</v>
      </c>
    </row>
    <row r="120" ht="22.5" customHeight="1">
      <c r="A120" s="32"/>
      <c r="B120" s="13"/>
      <c r="C120" s="13" t="n">
        <v>91407542</v>
      </c>
      <c r="D120" s="13" t="s">
        <v>31</v>
      </c>
      <c r="E120" s="14" t="s">
        <v>36</v>
      </c>
      <c r="F120" s="14" t="s">
        <v>15</v>
      </c>
      <c r="G120" s="21" t="n">
        <v>0.02</v>
      </c>
      <c r="H120" s="13" t="n">
        <v>600</v>
      </c>
      <c r="I120" s="21" t="n">
        <f>G120*H120*7</f>
        <v>84</v>
      </c>
      <c r="J120" s="13" t="s">
        <v>128</v>
      </c>
      <c r="K120" s="17" t="n">
        <v>23074</v>
      </c>
      <c r="L120" s="15" t="n">
        <v>15682</v>
      </c>
      <c r="M120" s="15" t="n">
        <v>288</v>
      </c>
      <c r="N120" s="12" t="n">
        <v>0</v>
      </c>
      <c r="O120" s="12" t="n">
        <v>0.02</v>
      </c>
      <c r="P120" s="12" t="n">
        <v>5.84</v>
      </c>
      <c r="Q120" s="23" t="n">
        <f>M120/H120</f>
        <v>0.48</v>
      </c>
      <c r="S120" s="42" t="n">
        <f>IFERROR(L120/K120,0)</f>
        <v>0.679639420993326</v>
      </c>
      <c r="T120" s="42" t="n">
        <f>IFERROR(M120/L120,0)</f>
        <v>0.0183650044637164</v>
      </c>
    </row>
    <row r="121" ht="22.5" customHeight="1">
      <c r="A121" s="32"/>
      <c r="B121" s="13" t="s">
        <v>125</v>
      </c>
      <c r="C121" s="13" t="n">
        <v>6951594</v>
      </c>
      <c r="D121" s="13" t="s">
        <v>16</v>
      </c>
      <c r="E121" s="14" t="s">
        <v>18</v>
      </c>
      <c r="F121" s="14" t="s">
        <v>15</v>
      </c>
      <c r="G121" s="21" t="n">
        <v>0.6</v>
      </c>
      <c r="H121" s="14" t="n">
        <v>250</v>
      </c>
      <c r="I121" s="21" t="n">
        <f>G121*H121*7</f>
        <v>1050</v>
      </c>
      <c r="J121" s="13" t="s">
        <v>128</v>
      </c>
      <c r="K121" s="15" t="n">
        <v>30320</v>
      </c>
      <c r="L121" s="15" t="n">
        <v>19675</v>
      </c>
      <c r="M121" s="16" t="n">
        <v>79</v>
      </c>
      <c r="N121" s="12" t="n">
        <v>0.003</v>
      </c>
      <c r="O121" s="12" t="n">
        <v>0.7</v>
      </c>
      <c r="P121" s="12" t="n">
        <v>55.3</v>
      </c>
      <c r="Q121" s="23" t="n">
        <f>M121/H121</f>
        <v>0.316</v>
      </c>
      <c r="S121" s="42" t="n">
        <f>IFERROR(L121/K121,0)</f>
        <v>0.648911609498681</v>
      </c>
      <c r="T121" s="42" t="n">
        <f>IFERROR(M121/L121,0)</f>
        <v>0.00401524777636595</v>
      </c>
    </row>
    <row r="122" ht="22.5" customHeight="1">
      <c r="A122" s="19"/>
      <c r="B122" s="11"/>
      <c r="C122" s="11"/>
      <c r="D122" s="11"/>
      <c r="E122" s="11"/>
      <c r="F122" s="11"/>
      <c r="G122" s="18"/>
      <c r="H122" s="11"/>
      <c r="I122" s="18"/>
      <c r="J122" s="11"/>
      <c r="K122" s="16"/>
      <c r="L122" s="16"/>
      <c r="M122" s="16"/>
      <c r="N122" s="16"/>
      <c r="O122" s="16"/>
      <c r="P122" s="12"/>
      <c r="Q122" s="8"/>
    </row>
    <row r="123" ht="22.5" customHeight="1">
      <c r="A123" s="19" t="s">
        <v>123</v>
      </c>
      <c r="B123" s="11" t="s">
        <v>143</v>
      </c>
      <c r="C123" s="11"/>
      <c r="D123" s="11"/>
      <c r="E123" s="11"/>
      <c r="F123" s="11"/>
      <c r="G123" s="18"/>
      <c r="H123" s="11"/>
      <c r="I123" s="18"/>
      <c r="J123" s="11"/>
      <c r="K123" s="22" t="n">
        <f>SUM(K124:K127)</f>
        <v>99421</v>
      </c>
      <c r="L123" s="22" t="n">
        <f>SUM(L124:L127)</f>
        <v>59978</v>
      </c>
      <c r="M123" s="16"/>
      <c r="N123" s="16"/>
      <c r="O123" s="16"/>
      <c r="P123" s="41" t="n">
        <f>SUM(P124:P127)</f>
        <v>199.058</v>
      </c>
      <c r="Q123" s="8"/>
    </row>
    <row r="124" ht="22.5" customHeight="1">
      <c r="A124" s="27" t="n">
        <v>46276</v>
      </c>
      <c r="B124" s="13" t="s">
        <v>129</v>
      </c>
      <c r="C124" s="13" t="n">
        <v>8998645</v>
      </c>
      <c r="D124" s="13" t="s">
        <v>31</v>
      </c>
      <c r="E124" s="14" t="s">
        <v>17</v>
      </c>
      <c r="F124" s="14" t="s">
        <v>15</v>
      </c>
      <c r="G124" s="21" t="n">
        <v>0.28</v>
      </c>
      <c r="H124" s="13" t="n">
        <v>200</v>
      </c>
      <c r="I124" s="21" t="n">
        <f>G124*H124*7</f>
        <v>392</v>
      </c>
      <c r="J124" s="13" t="s">
        <v>128</v>
      </c>
      <c r="K124" s="17" t="n">
        <v>271</v>
      </c>
      <c r="L124" s="15" t="n">
        <v>134</v>
      </c>
      <c r="M124" s="16" t="n">
        <v>2</v>
      </c>
      <c r="N124" s="12" t="n">
        <v>0.002</v>
      </c>
      <c r="O124" s="12" t="n">
        <v>0.122</v>
      </c>
      <c r="P124" s="12" t="n">
        <v>0.243</v>
      </c>
      <c r="Q124" s="23" t="n">
        <f>M124/H124</f>
        <v>0.01</v>
      </c>
      <c r="S124" s="42" t="n">
        <f>IFERROR(L124/K124,0)</f>
        <v>0.494464944649447</v>
      </c>
      <c r="T124" s="42" t="n">
        <f>IFERROR(M124/L124,0)</f>
        <v>0.0149253731343284</v>
      </c>
    </row>
    <row r="125" ht="22.5" customHeight="1">
      <c r="A125" s="32"/>
      <c r="B125" s="13"/>
      <c r="C125" s="13" t="n">
        <v>5497580</v>
      </c>
      <c r="D125" s="13" t="s">
        <v>31</v>
      </c>
      <c r="E125" s="14" t="s">
        <v>17</v>
      </c>
      <c r="F125" s="14" t="s">
        <v>15</v>
      </c>
      <c r="G125" s="21" t="n">
        <v>0.28</v>
      </c>
      <c r="H125" s="13" t="n">
        <v>1300</v>
      </c>
      <c r="I125" s="21" t="n">
        <f>G125*H125*7</f>
        <v>2548</v>
      </c>
      <c r="J125" s="13" t="s">
        <v>128</v>
      </c>
      <c r="K125" s="17" t="n">
        <v>37572</v>
      </c>
      <c r="L125" s="15" t="n">
        <v>20195</v>
      </c>
      <c r="M125" s="15" t="n">
        <v>563</v>
      </c>
      <c r="N125" s="12" t="n">
        <v>0.007</v>
      </c>
      <c r="O125" s="12" t="n">
        <v>0.25</v>
      </c>
      <c r="P125" s="12" t="n">
        <v>140.855</v>
      </c>
      <c r="Q125" s="23" t="n">
        <f>M125/H125</f>
        <v>0.433076923076923</v>
      </c>
      <c r="S125" s="42" t="n">
        <f>IFERROR(L125/K125,0)</f>
        <v>0.537501330778239</v>
      </c>
      <c r="T125" s="42" t="n">
        <f>IFERROR(M125/L125,0)</f>
        <v>0.0278781876702154</v>
      </c>
    </row>
    <row r="126" ht="22.5" customHeight="1">
      <c r="A126" s="32"/>
      <c r="B126" s="13"/>
      <c r="C126" s="13" t="n">
        <v>91407542</v>
      </c>
      <c r="D126" s="13" t="s">
        <v>31</v>
      </c>
      <c r="E126" s="14" t="s">
        <v>36</v>
      </c>
      <c r="F126" s="14" t="s">
        <v>15</v>
      </c>
      <c r="G126" s="21" t="n">
        <v>0.02</v>
      </c>
      <c r="H126" s="13" t="n">
        <v>600</v>
      </c>
      <c r="I126" s="21" t="n">
        <f>G126*H126*7</f>
        <v>84</v>
      </c>
      <c r="J126" s="13" t="s">
        <v>128</v>
      </c>
      <c r="K126" s="17" t="n">
        <v>31022</v>
      </c>
      <c r="L126" s="15" t="n">
        <v>20483</v>
      </c>
      <c r="M126" s="15" t="n">
        <v>298</v>
      </c>
      <c r="N126" s="12" t="n">
        <v>0</v>
      </c>
      <c r="O126" s="12" t="n">
        <v>0.021</v>
      </c>
      <c r="P126" s="12" t="n">
        <v>6.16</v>
      </c>
      <c r="Q126" s="23" t="n">
        <f>M126/H126</f>
        <v>0.496666666666667</v>
      </c>
      <c r="S126" s="42" t="n">
        <f>IFERROR(L126/K126,0)</f>
        <v>0.660273354393656</v>
      </c>
      <c r="T126" s="42" t="n">
        <f>IFERROR(M126/L126,0)</f>
        <v>0.014548650100083</v>
      </c>
    </row>
    <row r="127" ht="22.5" customHeight="1">
      <c r="A127" s="32"/>
      <c r="B127" s="13" t="s">
        <v>125</v>
      </c>
      <c r="C127" s="13" t="n">
        <v>6951594</v>
      </c>
      <c r="D127" s="13" t="s">
        <v>16</v>
      </c>
      <c r="E127" s="14" t="s">
        <v>18</v>
      </c>
      <c r="F127" s="14" t="s">
        <v>15</v>
      </c>
      <c r="G127" s="21" t="n">
        <v>0.6</v>
      </c>
      <c r="H127" s="14" t="n">
        <v>250</v>
      </c>
      <c r="I127" s="21" t="n">
        <f>G127*H127*7</f>
        <v>1050</v>
      </c>
      <c r="J127" s="13" t="s">
        <v>128</v>
      </c>
      <c r="K127" s="15" t="n">
        <v>30556</v>
      </c>
      <c r="L127" s="15" t="n">
        <v>19166</v>
      </c>
      <c r="M127" s="16" t="n">
        <v>74</v>
      </c>
      <c r="N127" s="12" t="n">
        <v>0.003</v>
      </c>
      <c r="O127" s="12" t="n">
        <v>0.7</v>
      </c>
      <c r="P127" s="12" t="n">
        <v>51.8</v>
      </c>
      <c r="Q127" s="23" t="n">
        <f>M127/H127</f>
        <v>0.296</v>
      </c>
      <c r="S127" s="42" t="n">
        <f>IFERROR(L127/K127,0)</f>
        <v>0.627241785574028</v>
      </c>
      <c r="T127" s="42" t="n">
        <f>IFERROR(M127/L127,0)</f>
        <v>0.00386100386100386</v>
      </c>
    </row>
    <row r="128" ht="22.5" customHeight="1">
      <c r="A128" s="19"/>
      <c r="B128" s="11"/>
      <c r="C128" s="11"/>
      <c r="D128" s="11"/>
      <c r="E128" s="11"/>
      <c r="F128" s="11"/>
      <c r="G128" s="18"/>
      <c r="H128" s="11"/>
      <c r="I128" s="18"/>
      <c r="J128" s="11"/>
      <c r="K128" s="16"/>
      <c r="L128" s="16"/>
      <c r="M128" s="16"/>
      <c r="N128" s="16"/>
      <c r="O128" s="16"/>
      <c r="P128" s="12"/>
      <c r="Q128" s="8"/>
    </row>
    <row r="129" ht="22.5" customHeight="1">
      <c r="A129" s="19" t="s">
        <v>123</v>
      </c>
      <c r="B129" s="11" t="s">
        <v>144</v>
      </c>
      <c r="C129" s="11"/>
      <c r="D129" s="11"/>
      <c r="E129" s="11"/>
      <c r="F129" s="11"/>
      <c r="G129" s="18"/>
      <c r="H129" s="11"/>
      <c r="I129" s="18"/>
      <c r="J129" s="11"/>
      <c r="K129" s="22" t="n">
        <f>SUM(K130:K133)</f>
        <v>107364</v>
      </c>
      <c r="L129" s="22" t="n">
        <f>SUM(L130:L133)</f>
        <v>63943</v>
      </c>
      <c r="M129" s="16"/>
      <c r="N129" s="16"/>
      <c r="O129" s="16"/>
      <c r="P129" s="41" t="n">
        <f>SUM(P130:P133)</f>
        <v>228.62</v>
      </c>
      <c r="Q129" s="8"/>
    </row>
    <row r="130" ht="22.5" customHeight="1">
      <c r="A130" s="27" t="n">
        <v>46275</v>
      </c>
      <c r="B130" s="13" t="s">
        <v>129</v>
      </c>
      <c r="C130" s="13" t="n">
        <v>8998645</v>
      </c>
      <c r="D130" s="13" t="s">
        <v>31</v>
      </c>
      <c r="E130" s="14" t="s">
        <v>17</v>
      </c>
      <c r="F130" s="14" t="s">
        <v>15</v>
      </c>
      <c r="G130" s="21" t="n">
        <v>0.28</v>
      </c>
      <c r="H130" s="13" t="n">
        <v>200</v>
      </c>
      <c r="I130" s="21" t="n">
        <f>G130*H130*7</f>
        <v>392</v>
      </c>
      <c r="J130" s="13" t="s">
        <v>128</v>
      </c>
      <c r="K130" s="17" t="n">
        <v>163</v>
      </c>
      <c r="L130" s="15" t="n">
        <v>75</v>
      </c>
      <c r="M130" s="16" t="n">
        <v>0</v>
      </c>
      <c r="N130" s="12" t="n">
        <v>0</v>
      </c>
      <c r="O130" s="12" t="n">
        <v>0</v>
      </c>
      <c r="P130" s="12" t="n">
        <v>0</v>
      </c>
      <c r="Q130" s="23" t="n">
        <f>M130/H130</f>
        <v>0</v>
      </c>
      <c r="S130" s="42" t="n">
        <f>IFERROR(L130/K130,0)</f>
        <v>0.460122699386503</v>
      </c>
      <c r="T130" s="42" t="n">
        <f>IFERROR(M130/L130,0)</f>
        <v>0</v>
      </c>
    </row>
    <row r="131" ht="22.5" customHeight="1">
      <c r="A131" s="32"/>
      <c r="B131" s="13"/>
      <c r="C131" s="13" t="n">
        <v>5497580</v>
      </c>
      <c r="D131" s="13" t="s">
        <v>31</v>
      </c>
      <c r="E131" s="14" t="s">
        <v>17</v>
      </c>
      <c r="F131" s="14" t="s">
        <v>15</v>
      </c>
      <c r="G131" s="21" t="n">
        <v>0.28</v>
      </c>
      <c r="H131" s="13" t="n">
        <v>1300</v>
      </c>
      <c r="I131" s="21" t="n">
        <f>G131*H131*7</f>
        <v>2548</v>
      </c>
      <c r="J131" s="13" t="s">
        <v>128</v>
      </c>
      <c r="K131" s="17" t="n">
        <v>56750</v>
      </c>
      <c r="L131" s="15" t="n">
        <v>30691</v>
      </c>
      <c r="M131" s="15" t="n">
        <v>690</v>
      </c>
      <c r="N131" s="12" t="n">
        <v>0.006</v>
      </c>
      <c r="O131" s="12" t="n">
        <v>0.251</v>
      </c>
      <c r="P131" s="12" t="n">
        <v>173.28</v>
      </c>
      <c r="Q131" s="23" t="n">
        <f>M131/H131</f>
        <v>0.530769230769231</v>
      </c>
      <c r="S131" s="42" t="n">
        <f>IFERROR(L131/K131,0)</f>
        <v>0.540810572687225</v>
      </c>
      <c r="T131" s="42" t="n">
        <f>IFERROR(M131/L131,0)</f>
        <v>0.0224821608940732</v>
      </c>
    </row>
    <row r="132" ht="22.5" customHeight="1">
      <c r="A132" s="32"/>
      <c r="B132" s="13"/>
      <c r="C132" s="13" t="n">
        <v>91407542</v>
      </c>
      <c r="D132" s="13" t="s">
        <v>31</v>
      </c>
      <c r="E132" s="14" t="s">
        <v>36</v>
      </c>
      <c r="F132" s="14" t="s">
        <v>15</v>
      </c>
      <c r="G132" s="21" t="n">
        <v>0.02</v>
      </c>
      <c r="H132" s="13" t="n">
        <v>600</v>
      </c>
      <c r="I132" s="21" t="n">
        <f>G132*H132*7</f>
        <v>84</v>
      </c>
      <c r="J132" s="13" t="s">
        <v>128</v>
      </c>
      <c r="K132" s="17" t="n">
        <v>32573</v>
      </c>
      <c r="L132" s="15" t="n">
        <v>22068</v>
      </c>
      <c r="M132" s="15" t="n">
        <v>347</v>
      </c>
      <c r="N132" s="12" t="n">
        <v>0</v>
      </c>
      <c r="O132" s="12" t="n">
        <v>0.02</v>
      </c>
      <c r="P132" s="12" t="n">
        <v>7.04</v>
      </c>
      <c r="Q132" s="23" t="n">
        <f>M132/H132</f>
        <v>0.578333333333333</v>
      </c>
      <c r="S132" s="42" t="n">
        <f>IFERROR(L132/K132,0)</f>
        <v>0.677493629693304</v>
      </c>
      <c r="T132" s="42" t="n">
        <f>IFERROR(M132/L132,0)</f>
        <v>0.0157241254304876</v>
      </c>
    </row>
    <row r="133" ht="22.5" customHeight="1">
      <c r="A133" s="32"/>
      <c r="B133" s="13" t="s">
        <v>125</v>
      </c>
      <c r="C133" s="13" t="n">
        <v>6951594</v>
      </c>
      <c r="D133" s="13" t="s">
        <v>16</v>
      </c>
      <c r="E133" s="14" t="s">
        <v>18</v>
      </c>
      <c r="F133" s="14" t="s">
        <v>15</v>
      </c>
      <c r="G133" s="21" t="n">
        <v>0.6</v>
      </c>
      <c r="H133" s="14" t="n">
        <v>250</v>
      </c>
      <c r="I133" s="21" t="n">
        <f>G133*H133*7</f>
        <v>1050</v>
      </c>
      <c r="J133" s="13" t="s">
        <v>128</v>
      </c>
      <c r="K133" s="15" t="n">
        <v>17878</v>
      </c>
      <c r="L133" s="15" t="n">
        <v>11109</v>
      </c>
      <c r="M133" s="16" t="n">
        <v>69</v>
      </c>
      <c r="N133" s="12" t="n">
        <v>0.004</v>
      </c>
      <c r="O133" s="12" t="n">
        <v>0.7</v>
      </c>
      <c r="P133" s="12" t="n">
        <v>48.3</v>
      </c>
      <c r="Q133" s="23" t="n">
        <f>M133/H133</f>
        <v>0.276</v>
      </c>
      <c r="S133" s="42" t="n">
        <f>IFERROR(L133/K133,0)</f>
        <v>0.621378230227095</v>
      </c>
      <c r="T133" s="42" t="n">
        <f>IFERROR(M133/L133,0)</f>
        <v>0.0062111801242236</v>
      </c>
    </row>
    <row r="134" ht="22.5" customHeight="1">
      <c r="A134" s="19"/>
      <c r="B134" s="11"/>
      <c r="C134" s="11"/>
      <c r="D134" s="11"/>
      <c r="E134" s="11"/>
      <c r="F134" s="11"/>
      <c r="G134" s="18"/>
      <c r="H134" s="11"/>
      <c r="I134" s="18"/>
      <c r="J134" s="11"/>
      <c r="K134" s="16"/>
      <c r="L134" s="16"/>
      <c r="M134" s="16"/>
      <c r="N134" s="16"/>
      <c r="O134" s="16"/>
      <c r="P134" s="12"/>
      <c r="Q134" s="8"/>
    </row>
    <row r="135" ht="22.5" customHeight="1">
      <c r="A135" s="19" t="s">
        <v>123</v>
      </c>
      <c r="B135" s="11" t="s">
        <v>148</v>
      </c>
      <c r="C135" s="11"/>
      <c r="D135" s="11"/>
      <c r="E135" s="11"/>
      <c r="F135" s="11"/>
      <c r="G135" s="18"/>
      <c r="H135" s="11"/>
      <c r="I135" s="18"/>
      <c r="J135" s="11"/>
      <c r="K135" s="22" t="n">
        <f>SUM(K136:K139)</f>
        <v>127404</v>
      </c>
      <c r="L135" s="22" t="n">
        <f>SUM(L136:L139)</f>
        <v>76239</v>
      </c>
      <c r="M135" s="16"/>
      <c r="N135" s="16"/>
      <c r="O135" s="16"/>
      <c r="P135" s="41" t="n">
        <f>SUM(P136:P139)</f>
        <v>259.145</v>
      </c>
      <c r="Q135" s="8"/>
    </row>
    <row r="136" ht="22.5" customHeight="1">
      <c r="A136" s="27" t="n">
        <v>46274</v>
      </c>
      <c r="B136" s="13" t="s">
        <v>129</v>
      </c>
      <c r="C136" s="13" t="n">
        <v>8998645</v>
      </c>
      <c r="D136" s="13" t="s">
        <v>31</v>
      </c>
      <c r="E136" s="14" t="s">
        <v>17</v>
      </c>
      <c r="F136" s="14" t="s">
        <v>15</v>
      </c>
      <c r="G136" s="21" t="n">
        <v>0.28</v>
      </c>
      <c r="H136" s="13" t="n">
        <v>200</v>
      </c>
      <c r="I136" s="21" t="n">
        <f>G136*H136*7</f>
        <v>392</v>
      </c>
      <c r="J136" s="13" t="s">
        <v>128</v>
      </c>
      <c r="K136" s="17" t="n">
        <v>102</v>
      </c>
      <c r="L136" s="15" t="n">
        <v>45</v>
      </c>
      <c r="M136" s="16" t="n">
        <v>0</v>
      </c>
      <c r="N136" s="12" t="n">
        <v>0</v>
      </c>
      <c r="O136" s="12" t="n">
        <v>0</v>
      </c>
      <c r="P136" s="12" t="n">
        <v>0</v>
      </c>
      <c r="Q136" s="23" t="n">
        <f>M136/H136</f>
        <v>0</v>
      </c>
      <c r="S136" s="42" t="n">
        <f>IFERROR(L136/K136,0)</f>
        <v>0.441176470588235</v>
      </c>
      <c r="T136" s="42" t="n">
        <f>IFERROR(M136/L136,0)</f>
        <v>0</v>
      </c>
    </row>
    <row r="137" ht="22.5" customHeight="1">
      <c r="A137" s="32"/>
      <c r="B137" s="13"/>
      <c r="C137" s="13" t="n">
        <v>5497580</v>
      </c>
      <c r="D137" s="13" t="s">
        <v>31</v>
      </c>
      <c r="E137" s="14" t="s">
        <v>17</v>
      </c>
      <c r="F137" s="14" t="s">
        <v>15</v>
      </c>
      <c r="G137" s="21" t="n">
        <v>0.28</v>
      </c>
      <c r="H137" s="13" t="n">
        <v>1300</v>
      </c>
      <c r="I137" s="21" t="n">
        <f>G137*H137*7</f>
        <v>2548</v>
      </c>
      <c r="J137" s="13" t="s">
        <v>128</v>
      </c>
      <c r="K137" s="17" t="n">
        <v>64150</v>
      </c>
      <c r="L137" s="15" t="n">
        <v>35927</v>
      </c>
      <c r="M137" s="15" t="n">
        <v>816</v>
      </c>
      <c r="N137" s="12" t="n">
        <v>0.006</v>
      </c>
      <c r="O137" s="12" t="n">
        <v>0.251</v>
      </c>
      <c r="P137" s="12" t="n">
        <v>204.505</v>
      </c>
      <c r="Q137" s="23" t="n">
        <f>M137/H137</f>
        <v>0.627692307692308</v>
      </c>
      <c r="S137" s="42" t="n">
        <f>IFERROR(L137/K137,0)</f>
        <v>0.560046765393609</v>
      </c>
      <c r="T137" s="42" t="n">
        <f>IFERROR(M137/L137,0)</f>
        <v>0.0227127230216829</v>
      </c>
    </row>
    <row r="138" ht="22.5" customHeight="1">
      <c r="A138" s="32"/>
      <c r="B138" s="13"/>
      <c r="C138" s="13" t="n">
        <v>91407542</v>
      </c>
      <c r="D138" s="13" t="s">
        <v>31</v>
      </c>
      <c r="E138" s="14" t="s">
        <v>36</v>
      </c>
      <c r="F138" s="14" t="s">
        <v>15</v>
      </c>
      <c r="G138" s="21" t="n">
        <v>0.02</v>
      </c>
      <c r="H138" s="13" t="n">
        <v>600</v>
      </c>
      <c r="I138" s="21" t="n">
        <f>G138*H138*7</f>
        <v>84</v>
      </c>
      <c r="J138" s="13" t="s">
        <v>128</v>
      </c>
      <c r="K138" s="17" t="n">
        <v>29057</v>
      </c>
      <c r="L138" s="15" t="n">
        <v>19720</v>
      </c>
      <c r="M138" s="15" t="n">
        <v>383</v>
      </c>
      <c r="N138" s="12" t="n">
        <v>0</v>
      </c>
      <c r="O138" s="12" t="n">
        <v>0.02</v>
      </c>
      <c r="P138" s="12" t="n">
        <v>7.74</v>
      </c>
      <c r="Q138" s="23" t="n">
        <f>M138/H138</f>
        <v>0.638333333333333</v>
      </c>
      <c r="S138" s="42" t="n">
        <f>IFERROR(L138/K138,0)</f>
        <v>0.678666070138005</v>
      </c>
      <c r="T138" s="42" t="n">
        <f>IFERROR(M138/L138,0)</f>
        <v>0.019421906693712</v>
      </c>
    </row>
    <row r="139" ht="22.5" customHeight="1">
      <c r="A139" s="32"/>
      <c r="B139" s="13" t="s">
        <v>125</v>
      </c>
      <c r="C139" s="13" t="n">
        <v>6951594</v>
      </c>
      <c r="D139" s="13" t="s">
        <v>16</v>
      </c>
      <c r="E139" s="14" t="s">
        <v>18</v>
      </c>
      <c r="F139" s="14" t="s">
        <v>15</v>
      </c>
      <c r="G139" s="21" t="n">
        <v>0.6</v>
      </c>
      <c r="H139" s="14" t="n">
        <v>250</v>
      </c>
      <c r="I139" s="21" t="n">
        <f>G139*H139*7</f>
        <v>1050</v>
      </c>
      <c r="J139" s="13" t="s">
        <v>128</v>
      </c>
      <c r="K139" s="15" t="n">
        <v>34095</v>
      </c>
      <c r="L139" s="15" t="n">
        <v>20547</v>
      </c>
      <c r="M139" s="16" t="n">
        <v>67</v>
      </c>
      <c r="N139" s="12" t="n">
        <v>0.002</v>
      </c>
      <c r="O139" s="12" t="n">
        <v>0.7</v>
      </c>
      <c r="P139" s="12" t="n">
        <v>46.9</v>
      </c>
      <c r="Q139" s="23" t="n">
        <f>M139/H139</f>
        <v>0.268</v>
      </c>
      <c r="S139" s="42" t="n">
        <f>IFERROR(L139/K139,0)</f>
        <v>0.602639683238011</v>
      </c>
      <c r="T139" s="42" t="n">
        <f>IFERROR(M139/L139,0)</f>
        <v>0.00326081666423322</v>
      </c>
    </row>
    <row r="140" ht="22.5" customHeight="1">
      <c r="A140" s="19"/>
      <c r="B140" s="11"/>
      <c r="C140" s="11"/>
      <c r="D140" s="11"/>
      <c r="E140" s="11"/>
      <c r="F140" s="11"/>
      <c r="G140" s="18"/>
      <c r="H140" s="11"/>
      <c r="I140" s="18"/>
      <c r="J140" s="11"/>
      <c r="K140" s="16"/>
      <c r="L140" s="16"/>
      <c r="M140" s="16"/>
      <c r="N140" s="16"/>
      <c r="O140" s="16"/>
      <c r="P140" s="12"/>
      <c r="Q140" s="8"/>
    </row>
    <row r="141" ht="22.5" customHeight="1">
      <c r="A141" s="19" t="s">
        <v>123</v>
      </c>
      <c r="B141" s="11" t="s">
        <v>151</v>
      </c>
      <c r="C141" s="11"/>
      <c r="D141" s="11"/>
      <c r="E141" s="11"/>
      <c r="F141" s="11"/>
      <c r="G141" s="18"/>
      <c r="H141" s="11"/>
      <c r="I141" s="18"/>
      <c r="J141" s="11"/>
      <c r="K141" s="22" t="n">
        <f>SUM(K142:K145)</f>
        <v>173366</v>
      </c>
      <c r="L141" s="22" t="n">
        <f>SUM(L142:L145)</f>
        <v>103439</v>
      </c>
      <c r="M141" s="16"/>
      <c r="N141" s="16"/>
      <c r="O141" s="16"/>
      <c r="P141" s="41" t="n">
        <f>SUM(P142:P145)</f>
        <v>280.064</v>
      </c>
      <c r="Q141" s="8"/>
    </row>
    <row r="142" ht="22.5" customHeight="1">
      <c r="A142" s="27" t="n">
        <v>46273</v>
      </c>
      <c r="B142" s="13" t="s">
        <v>129</v>
      </c>
      <c r="C142" s="13" t="n">
        <v>8998645</v>
      </c>
      <c r="D142" s="13" t="s">
        <v>31</v>
      </c>
      <c r="E142" s="14" t="s">
        <v>17</v>
      </c>
      <c r="F142" s="14" t="s">
        <v>15</v>
      </c>
      <c r="G142" s="21" t="n">
        <v>0.28</v>
      </c>
      <c r="H142" s="13" t="n">
        <v>200</v>
      </c>
      <c r="I142" s="21" t="n">
        <f>G142*H142*7</f>
        <v>392</v>
      </c>
      <c r="J142" s="13" t="s">
        <v>128</v>
      </c>
      <c r="K142" s="17" t="n">
        <v>105</v>
      </c>
      <c r="L142" s="15" t="n">
        <v>38</v>
      </c>
      <c r="M142" s="16" t="n">
        <v>0</v>
      </c>
      <c r="N142" s="12" t="n">
        <v>0</v>
      </c>
      <c r="O142" s="12" t="n">
        <v>0</v>
      </c>
      <c r="P142" s="12" t="n">
        <v>0</v>
      </c>
      <c r="Q142" s="23" t="n">
        <f>M142/H142</f>
        <v>0</v>
      </c>
      <c r="S142" s="42" t="n">
        <f>IFERROR(L142/K142,0)</f>
        <v>0.361904761904762</v>
      </c>
      <c r="T142" s="42" t="n">
        <f>IFERROR(M142/L142,0)</f>
        <v>0</v>
      </c>
    </row>
    <row r="143" ht="22.5" customHeight="1">
      <c r="A143" s="32"/>
      <c r="B143" s="13"/>
      <c r="C143" s="13" t="n">
        <v>5497580</v>
      </c>
      <c r="D143" s="13" t="s">
        <v>31</v>
      </c>
      <c r="E143" s="14" t="s">
        <v>17</v>
      </c>
      <c r="F143" s="14" t="s">
        <v>15</v>
      </c>
      <c r="G143" s="21" t="n">
        <v>0.28</v>
      </c>
      <c r="H143" s="13" t="n">
        <v>1300</v>
      </c>
      <c r="I143" s="21" t="n">
        <f>G143*H143*7</f>
        <v>2548</v>
      </c>
      <c r="J143" s="13" t="s">
        <v>128</v>
      </c>
      <c r="K143" s="17" t="n">
        <v>105936</v>
      </c>
      <c r="L143" s="15" t="n">
        <v>60564</v>
      </c>
      <c r="M143" s="15" t="n">
        <v>894</v>
      </c>
      <c r="N143" s="12" t="n">
        <v>0.004</v>
      </c>
      <c r="O143" s="12" t="n">
        <v>0.253</v>
      </c>
      <c r="P143" s="12" t="n">
        <v>226.084</v>
      </c>
      <c r="Q143" s="23" t="n">
        <f>M143/H143</f>
        <v>0.687692307692308</v>
      </c>
      <c r="S143" s="42" t="n">
        <f>IFERROR(L143/K143,0)</f>
        <v>0.571703670140462</v>
      </c>
      <c r="T143" s="42" t="n">
        <f>IFERROR(M143/L143,0)</f>
        <v>0.0147612443035467</v>
      </c>
    </row>
    <row r="144" ht="22.5" customHeight="1">
      <c r="A144" s="32"/>
      <c r="B144" s="13"/>
      <c r="C144" s="13" t="n">
        <v>91407542</v>
      </c>
      <c r="D144" s="13" t="s">
        <v>31</v>
      </c>
      <c r="E144" s="14" t="s">
        <v>36</v>
      </c>
      <c r="F144" s="14" t="s">
        <v>15</v>
      </c>
      <c r="G144" s="21" t="n">
        <v>0.02</v>
      </c>
      <c r="H144" s="13" t="n">
        <v>600</v>
      </c>
      <c r="I144" s="21" t="n">
        <f>G144*H144*7</f>
        <v>84</v>
      </c>
      <c r="J144" s="13" t="s">
        <v>128</v>
      </c>
      <c r="K144" s="17" t="n">
        <v>33425</v>
      </c>
      <c r="L144" s="15" t="n">
        <v>21416</v>
      </c>
      <c r="M144" s="15" t="n">
        <v>386</v>
      </c>
      <c r="N144" s="12" t="n">
        <v>0</v>
      </c>
      <c r="O144" s="12" t="n">
        <v>0.02</v>
      </c>
      <c r="P144" s="12" t="n">
        <v>7.78</v>
      </c>
      <c r="Q144" s="23" t="n">
        <f>M144/H144</f>
        <v>0.643333333333333</v>
      </c>
      <c r="S144" s="42" t="n">
        <f>IFERROR(L144/K144,0)</f>
        <v>0.640718025430067</v>
      </c>
      <c r="T144" s="42" t="n">
        <f>IFERROR(M144/L144,0)</f>
        <v>0.0180239073589839</v>
      </c>
    </row>
    <row r="145" ht="22.5" customHeight="1">
      <c r="A145" s="32"/>
      <c r="B145" s="13" t="s">
        <v>125</v>
      </c>
      <c r="C145" s="13" t="n">
        <v>6951594</v>
      </c>
      <c r="D145" s="13" t="s">
        <v>16</v>
      </c>
      <c r="E145" s="14" t="s">
        <v>18</v>
      </c>
      <c r="F145" s="14" t="s">
        <v>15</v>
      </c>
      <c r="G145" s="21" t="n">
        <v>0.6</v>
      </c>
      <c r="H145" s="14" t="n">
        <v>250</v>
      </c>
      <c r="I145" s="21" t="n">
        <f>G145*H145*7</f>
        <v>1050</v>
      </c>
      <c r="J145" s="13" t="s">
        <v>128</v>
      </c>
      <c r="K145" s="15" t="n">
        <v>33900</v>
      </c>
      <c r="L145" s="15" t="n">
        <v>21421</v>
      </c>
      <c r="M145" s="16" t="n">
        <v>66</v>
      </c>
      <c r="N145" s="12" t="n">
        <v>0.002</v>
      </c>
      <c r="O145" s="12" t="n">
        <v>0.7</v>
      </c>
      <c r="P145" s="12" t="n">
        <v>46.2</v>
      </c>
      <c r="Q145" s="23" t="n">
        <f>M145/H145</f>
        <v>0.264</v>
      </c>
      <c r="S145" s="42" t="n">
        <f>IFERROR(L145/K145,0)</f>
        <v>0.63188790560472</v>
      </c>
      <c r="T145" s="42" t="n">
        <f>IFERROR(M145/L145,0)</f>
        <v>0.00308108865132347</v>
      </c>
    </row>
    <row r="146" ht="22.5" customHeight="1">
      <c r="A146" s="19"/>
      <c r="B146" s="11"/>
      <c r="C146" s="11"/>
      <c r="D146" s="11"/>
      <c r="E146" s="11"/>
      <c r="F146" s="11"/>
      <c r="G146" s="18"/>
      <c r="H146" s="11"/>
      <c r="I146" s="18"/>
      <c r="J146" s="11"/>
      <c r="K146" s="16"/>
      <c r="L146" s="16"/>
      <c r="M146" s="16"/>
      <c r="N146" s="16"/>
      <c r="O146" s="16"/>
      <c r="P146" s="12"/>
      <c r="Q146" s="8"/>
    </row>
    <row r="147" ht="22.5" customHeight="1">
      <c r="A147" s="19" t="s">
        <v>123</v>
      </c>
      <c r="B147" s="11" t="s">
        <v>124</v>
      </c>
      <c r="C147" s="11"/>
      <c r="D147" s="11"/>
      <c r="E147" s="11"/>
      <c r="F147" s="11"/>
      <c r="G147" s="18"/>
      <c r="H147" s="11"/>
      <c r="I147" s="18"/>
      <c r="J147" s="11"/>
      <c r="K147" s="22" t="n">
        <f>SUM(K148:K151)</f>
        <v>168602</v>
      </c>
      <c r="L147" s="22" t="n">
        <f>SUM(L148:L151)</f>
        <v>98803</v>
      </c>
      <c r="M147" s="16"/>
      <c r="N147" s="16"/>
      <c r="O147" s="16"/>
      <c r="P147" s="41" t="n">
        <f>SUM(P148:P151)</f>
        <v>269.541</v>
      </c>
      <c r="Q147" s="8"/>
    </row>
    <row r="148" ht="22.5" customHeight="1">
      <c r="A148" s="27" t="n">
        <v>46272</v>
      </c>
      <c r="B148" s="13" t="s">
        <v>129</v>
      </c>
      <c r="C148" s="13" t="n">
        <v>8998645</v>
      </c>
      <c r="D148" s="13" t="s">
        <v>31</v>
      </c>
      <c r="E148" s="14" t="s">
        <v>17</v>
      </c>
      <c r="F148" s="14" t="s">
        <v>15</v>
      </c>
      <c r="G148" s="21" t="n">
        <v>0.28</v>
      </c>
      <c r="H148" s="13" t="n">
        <v>200</v>
      </c>
      <c r="I148" s="21" t="n">
        <f>G148*H148*7</f>
        <v>392</v>
      </c>
      <c r="J148" s="13" t="s">
        <v>128</v>
      </c>
      <c r="K148" s="17" t="n">
        <v>145</v>
      </c>
      <c r="L148" s="15" t="n">
        <v>60</v>
      </c>
      <c r="M148" s="16" t="n">
        <v>0</v>
      </c>
      <c r="N148" s="12" t="n">
        <v>0</v>
      </c>
      <c r="O148" s="12" t="n">
        <v>0</v>
      </c>
      <c r="P148" s="12" t="n">
        <v>0</v>
      </c>
      <c r="Q148" s="23" t="n">
        <f>M148/H148</f>
        <v>0</v>
      </c>
      <c r="S148" s="42" t="n">
        <f>IFERROR(L148/K148,0)</f>
        <v>0.413793103448276</v>
      </c>
      <c r="T148" s="42" t="n">
        <f>IFERROR(M148/L148,0)</f>
        <v>0</v>
      </c>
    </row>
    <row r="149" ht="22.5" customHeight="1">
      <c r="A149" s="32"/>
      <c r="B149" s="13"/>
      <c r="C149" s="13" t="n">
        <v>5497580</v>
      </c>
      <c r="D149" s="13" t="s">
        <v>31</v>
      </c>
      <c r="E149" s="14" t="s">
        <v>17</v>
      </c>
      <c r="F149" s="14" t="s">
        <v>15</v>
      </c>
      <c r="G149" s="21" t="n">
        <v>0.28</v>
      </c>
      <c r="H149" s="13" t="n">
        <v>1300</v>
      </c>
      <c r="I149" s="21" t="n">
        <f>G149*H149*7</f>
        <v>2548</v>
      </c>
      <c r="J149" s="13" t="s">
        <v>128</v>
      </c>
      <c r="K149" s="17" t="n">
        <v>130313</v>
      </c>
      <c r="L149" s="15" t="n">
        <v>74664</v>
      </c>
      <c r="M149" s="15" t="n">
        <v>870</v>
      </c>
      <c r="N149" s="12" t="n">
        <v>0.003</v>
      </c>
      <c r="O149" s="12" t="n">
        <v>0.255</v>
      </c>
      <c r="P149" s="12" t="n">
        <v>221.721</v>
      </c>
      <c r="Q149" s="23" t="n">
        <f>M149/H149</f>
        <v>0.669230769230769</v>
      </c>
      <c r="S149" s="42" t="n">
        <f>IFERROR(L149/K149,0)</f>
        <v>0.572958952675481</v>
      </c>
      <c r="T149" s="42" t="n">
        <f>IFERROR(M149/L149,0)</f>
        <v>0.0116522018643523</v>
      </c>
    </row>
    <row r="150" ht="22.5" customHeight="1">
      <c r="A150" s="32"/>
      <c r="B150" s="13"/>
      <c r="C150" s="13" t="n">
        <v>91407542</v>
      </c>
      <c r="D150" s="13" t="s">
        <v>31</v>
      </c>
      <c r="E150" s="14" t="s">
        <v>36</v>
      </c>
      <c r="F150" s="14" t="s">
        <v>15</v>
      </c>
      <c r="G150" s="21" t="n">
        <v>0.02</v>
      </c>
      <c r="H150" s="13" t="n">
        <v>600</v>
      </c>
      <c r="I150" s="21" t="n">
        <f>G150*H150*7</f>
        <v>84</v>
      </c>
      <c r="J150" s="13" t="s">
        <v>128</v>
      </c>
      <c r="K150" s="17" t="n">
        <v>10519</v>
      </c>
      <c r="L150" s="15" t="n">
        <v>6916</v>
      </c>
      <c r="M150" s="15" t="n">
        <v>180</v>
      </c>
      <c r="N150" s="12" t="n">
        <v>0.001</v>
      </c>
      <c r="O150" s="12" t="n">
        <v>0.021</v>
      </c>
      <c r="P150" s="12" t="n">
        <v>3.72</v>
      </c>
      <c r="Q150" s="23" t="n">
        <f>M150/H150</f>
        <v>0.3</v>
      </c>
      <c r="S150" s="42" t="n">
        <f>IFERROR(L150/K150,0)</f>
        <v>0.657476946477802</v>
      </c>
      <c r="T150" s="42" t="n">
        <f>IFERROR(M150/L150,0)</f>
        <v>0.0260266049739734</v>
      </c>
    </row>
    <row r="151" ht="22.5" customHeight="1">
      <c r="A151" s="32"/>
      <c r="B151" s="13" t="s">
        <v>125</v>
      </c>
      <c r="C151" s="13" t="n">
        <v>6951594</v>
      </c>
      <c r="D151" s="13" t="s">
        <v>16</v>
      </c>
      <c r="E151" s="14" t="s">
        <v>18</v>
      </c>
      <c r="F151" s="14" t="s">
        <v>15</v>
      </c>
      <c r="G151" s="21" t="n">
        <v>0.6</v>
      </c>
      <c r="H151" s="14" t="n">
        <v>250</v>
      </c>
      <c r="I151" s="21" t="n">
        <f>G151*H151*7</f>
        <v>1050</v>
      </c>
      <c r="J151" s="13" t="s">
        <v>128</v>
      </c>
      <c r="K151" s="15" t="n">
        <v>27625</v>
      </c>
      <c r="L151" s="15" t="n">
        <v>17163</v>
      </c>
      <c r="M151" s="16" t="n">
        <v>63</v>
      </c>
      <c r="N151" s="12" t="n">
        <v>0.003</v>
      </c>
      <c r="O151" s="12" t="n">
        <v>0.7</v>
      </c>
      <c r="P151" s="12" t="n">
        <v>44.1</v>
      </c>
      <c r="Q151" s="23" t="n">
        <f>M151/H151</f>
        <v>0.252</v>
      </c>
      <c r="S151" s="42" t="n">
        <f>IFERROR(L151/K151,0)</f>
        <v>0.621285067873303</v>
      </c>
      <c r="T151" s="42" t="n">
        <f>IFERROR(M151/L151,0)</f>
        <v>0.00367068694284216</v>
      </c>
    </row>
    <row r="152" ht="22.5" customHeight="1">
      <c r="A152" s="19"/>
      <c r="B152" s="11"/>
      <c r="C152" s="11"/>
      <c r="D152" s="11"/>
      <c r="E152" s="11"/>
      <c r="F152" s="11"/>
      <c r="G152" s="18"/>
      <c r="H152" s="11"/>
      <c r="I152" s="18"/>
      <c r="J152" s="11"/>
      <c r="K152" s="16"/>
      <c r="L152" s="16"/>
      <c r="M152" s="16"/>
      <c r="N152" s="16"/>
      <c r="O152" s="16"/>
      <c r="P152" s="12"/>
      <c r="Q152" s="8"/>
    </row>
    <row r="153" ht="22.5" customHeight="1">
      <c r="A153" s="19" t="s">
        <v>123</v>
      </c>
      <c r="B153" s="11" t="s">
        <v>140</v>
      </c>
      <c r="C153" s="11"/>
      <c r="D153" s="11"/>
      <c r="E153" s="11"/>
      <c r="F153" s="11"/>
      <c r="G153" s="18"/>
      <c r="H153" s="11"/>
      <c r="I153" s="18"/>
      <c r="J153" s="11"/>
      <c r="K153" s="22" t="n">
        <f>SUM(K154:K157)</f>
        <v>73019</v>
      </c>
      <c r="L153" s="22" t="n">
        <f>SUM(L154:L157)</f>
        <v>43138</v>
      </c>
      <c r="M153" s="16"/>
      <c r="N153" s="16"/>
      <c r="O153" s="16"/>
      <c r="P153" s="41" t="n">
        <f>SUM(P154:P157)</f>
        <v>269.701</v>
      </c>
      <c r="Q153" s="8"/>
    </row>
    <row r="154" ht="22.5" customHeight="1">
      <c r="A154" s="27" t="n">
        <v>46271</v>
      </c>
      <c r="B154" s="13" t="s">
        <v>129</v>
      </c>
      <c r="C154" s="13" t="n">
        <v>8998645</v>
      </c>
      <c r="D154" s="13" t="s">
        <v>31</v>
      </c>
      <c r="E154" s="14" t="s">
        <v>17</v>
      </c>
      <c r="F154" s="14" t="s">
        <v>15</v>
      </c>
      <c r="G154" s="21" t="n">
        <v>0.28</v>
      </c>
      <c r="H154" s="13" t="n">
        <v>200</v>
      </c>
      <c r="I154" s="21" t="n">
        <f>G154*H154*7</f>
        <v>392</v>
      </c>
      <c r="J154" s="13" t="s">
        <v>128</v>
      </c>
      <c r="K154" s="17" t="n">
        <v>108</v>
      </c>
      <c r="L154" s="15" t="n">
        <v>29</v>
      </c>
      <c r="M154" s="16" t="n">
        <v>0</v>
      </c>
      <c r="N154" s="12" t="n">
        <v>0</v>
      </c>
      <c r="O154" s="12" t="n">
        <v>0</v>
      </c>
      <c r="P154" s="12" t="n">
        <v>0</v>
      </c>
      <c r="Q154" s="23" t="n">
        <f>M154/H154</f>
        <v>0</v>
      </c>
      <c r="S154" s="42" t="n">
        <f>IFERROR(L154/K154,0)</f>
        <v>0.268518518518519</v>
      </c>
      <c r="T154" s="42" t="n">
        <f>IFERROR(M154/L154,0)</f>
        <v>0</v>
      </c>
    </row>
    <row r="155" ht="22.5" customHeight="1">
      <c r="A155" s="32"/>
      <c r="B155" s="13"/>
      <c r="C155" s="13" t="n">
        <v>5497580</v>
      </c>
      <c r="D155" s="13" t="s">
        <v>31</v>
      </c>
      <c r="E155" s="14" t="s">
        <v>17</v>
      </c>
      <c r="F155" s="14" t="s">
        <v>15</v>
      </c>
      <c r="G155" s="21" t="n">
        <v>0.28</v>
      </c>
      <c r="H155" s="13" t="n">
        <v>1300</v>
      </c>
      <c r="I155" s="21" t="n">
        <f>G155*H155*7</f>
        <v>2548</v>
      </c>
      <c r="J155" s="13" t="s">
        <v>128</v>
      </c>
      <c r="K155" s="17" t="n">
        <v>42147</v>
      </c>
      <c r="L155" s="15" t="n">
        <v>23854</v>
      </c>
      <c r="M155" s="15" t="n">
        <v>865</v>
      </c>
      <c r="N155" s="12" t="n">
        <v>0.009</v>
      </c>
      <c r="O155" s="12" t="n">
        <v>0.254</v>
      </c>
      <c r="P155" s="12" t="n">
        <v>219.461</v>
      </c>
      <c r="Q155" s="23" t="n">
        <f>M155/H155</f>
        <v>0.665384615384615</v>
      </c>
      <c r="S155" s="42" t="n">
        <f>IFERROR(L155/K155,0)</f>
        <v>0.565971480769687</v>
      </c>
      <c r="T155" s="42" t="n">
        <f>IFERROR(M155/L155,0)</f>
        <v>0.0362622620944076</v>
      </c>
    </row>
    <row r="156" ht="22.5" customHeight="1">
      <c r="A156" s="32"/>
      <c r="B156" s="13"/>
      <c r="C156" s="13" t="n">
        <v>91407542</v>
      </c>
      <c r="D156" s="13" t="s">
        <v>31</v>
      </c>
      <c r="E156" s="14" t="s">
        <v>36</v>
      </c>
      <c r="F156" s="14" t="s">
        <v>15</v>
      </c>
      <c r="G156" s="21" t="n">
        <v>0.02</v>
      </c>
      <c r="H156" s="13" t="n">
        <v>600</v>
      </c>
      <c r="I156" s="21" t="n">
        <f>G156*H156*7</f>
        <v>84</v>
      </c>
      <c r="J156" s="13" t="s">
        <v>128</v>
      </c>
      <c r="K156" s="17" t="n">
        <v>679</v>
      </c>
      <c r="L156" s="15" t="n">
        <v>400</v>
      </c>
      <c r="M156" s="15" t="n">
        <v>27</v>
      </c>
      <c r="N156" s="12" t="n">
        <v>0.001</v>
      </c>
      <c r="O156" s="12" t="n">
        <v>0.02</v>
      </c>
      <c r="P156" s="12" t="n">
        <v>0.54</v>
      </c>
      <c r="Q156" s="23" t="n">
        <f>M156/H156</f>
        <v>0.045</v>
      </c>
      <c r="S156" s="42" t="n">
        <f>IFERROR(L156/K156,0)</f>
        <v>0.589101620029455</v>
      </c>
      <c r="T156" s="42" t="n">
        <f>IFERROR(M156/L156,0)</f>
        <v>0.0675</v>
      </c>
    </row>
    <row r="157" ht="22.5" customHeight="1">
      <c r="A157" s="32"/>
      <c r="B157" s="13" t="s">
        <v>125</v>
      </c>
      <c r="C157" s="13" t="n">
        <v>6951594</v>
      </c>
      <c r="D157" s="13" t="s">
        <v>16</v>
      </c>
      <c r="E157" s="14" t="s">
        <v>18</v>
      </c>
      <c r="F157" s="14" t="s">
        <v>15</v>
      </c>
      <c r="G157" s="21" t="n">
        <v>0.6</v>
      </c>
      <c r="H157" s="14" t="n">
        <v>250</v>
      </c>
      <c r="I157" s="21" t="n">
        <f>G157*H157*7</f>
        <v>1050</v>
      </c>
      <c r="J157" s="13" t="s">
        <v>128</v>
      </c>
      <c r="K157" s="15" t="n">
        <v>30085</v>
      </c>
      <c r="L157" s="15" t="n">
        <v>18855</v>
      </c>
      <c r="M157" s="16" t="n">
        <v>71</v>
      </c>
      <c r="N157" s="12" t="n">
        <v>0.003</v>
      </c>
      <c r="O157" s="12" t="n">
        <v>0.7</v>
      </c>
      <c r="P157" s="12" t="n">
        <v>49.7</v>
      </c>
      <c r="Q157" s="23" t="n">
        <f>M157/H157</f>
        <v>0.284</v>
      </c>
      <c r="S157" s="42" t="n">
        <f>IFERROR(L157/K157,0)</f>
        <v>0.626724281203257</v>
      </c>
      <c r="T157" s="42" t="n">
        <f>IFERROR(M157/L157,0)</f>
        <v>0.003765579421904</v>
      </c>
    </row>
    <row r="158" ht="22.5" customHeight="1">
      <c r="A158" s="19"/>
      <c r="B158" s="11"/>
      <c r="C158" s="11"/>
      <c r="D158" s="11"/>
      <c r="E158" s="11"/>
      <c r="F158" s="11"/>
      <c r="G158" s="18"/>
      <c r="H158" s="11"/>
      <c r="I158" s="18"/>
      <c r="J158" s="11"/>
      <c r="K158" s="16"/>
      <c r="L158" s="16"/>
      <c r="M158" s="16"/>
      <c r="N158" s="16"/>
      <c r="O158" s="16"/>
      <c r="P158" s="12"/>
      <c r="Q158" s="8"/>
    </row>
    <row r="159" ht="22.5" customHeight="1">
      <c r="A159" s="19" t="s">
        <v>123</v>
      </c>
      <c r="B159" s="11" t="s">
        <v>142</v>
      </c>
      <c r="C159" s="11"/>
      <c r="D159" s="11"/>
      <c r="E159" s="11"/>
      <c r="F159" s="11"/>
      <c r="G159" s="18"/>
      <c r="H159" s="11"/>
      <c r="I159" s="18"/>
      <c r="J159" s="11"/>
      <c r="K159" s="22" t="n">
        <f>SUM(K160:K163)</f>
        <v>146959</v>
      </c>
      <c r="L159" s="22" t="n">
        <f>SUM(L160:L163)</f>
        <v>89683</v>
      </c>
      <c r="M159" s="16"/>
      <c r="N159" s="16"/>
      <c r="O159" s="16"/>
      <c r="P159" s="41" t="n">
        <f>SUM(P160:P163)</f>
        <v>284.241</v>
      </c>
      <c r="Q159" s="8"/>
    </row>
    <row r="160" ht="22.5" customHeight="1">
      <c r="A160" s="27" t="n">
        <v>46270</v>
      </c>
      <c r="B160" s="13" t="s">
        <v>129</v>
      </c>
      <c r="C160" s="13" t="n">
        <v>8998645</v>
      </c>
      <c r="D160" s="13" t="s">
        <v>31</v>
      </c>
      <c r="E160" s="14" t="s">
        <v>17</v>
      </c>
      <c r="F160" s="14" t="s">
        <v>15</v>
      </c>
      <c r="G160" s="21" t="n">
        <v>0.28</v>
      </c>
      <c r="H160" s="13" t="n">
        <v>200</v>
      </c>
      <c r="I160" s="21" t="n">
        <f>G160*H160*7</f>
        <v>392</v>
      </c>
      <c r="J160" s="13" t="s">
        <v>128</v>
      </c>
      <c r="K160" s="17" t="n">
        <v>98</v>
      </c>
      <c r="L160" s="15" t="n">
        <v>35</v>
      </c>
      <c r="M160" s="16" t="n">
        <v>0</v>
      </c>
      <c r="N160" s="12" t="n">
        <v>0</v>
      </c>
      <c r="O160" s="12" t="n">
        <v>0</v>
      </c>
      <c r="P160" s="12" t="n">
        <v>0</v>
      </c>
      <c r="Q160" s="23" t="n">
        <f>M160/H160</f>
        <v>0</v>
      </c>
      <c r="S160" s="42" t="n">
        <f>IFERROR(L160/K160,0)</f>
        <v>0.357142857142857</v>
      </c>
      <c r="T160" s="42" t="n">
        <f>IFERROR(M160/L160,0)</f>
        <v>0</v>
      </c>
    </row>
    <row r="161" ht="22.5" customHeight="1">
      <c r="A161" s="32"/>
      <c r="B161" s="13"/>
      <c r="C161" s="13" t="n">
        <v>5497580</v>
      </c>
      <c r="D161" s="13" t="s">
        <v>31</v>
      </c>
      <c r="E161" s="14" t="s">
        <v>17</v>
      </c>
      <c r="F161" s="14" t="s">
        <v>15</v>
      </c>
      <c r="G161" s="21" t="n">
        <v>0.28</v>
      </c>
      <c r="H161" s="13" t="n">
        <v>1300</v>
      </c>
      <c r="I161" s="21" t="n">
        <f>G161*H161*7</f>
        <v>2548</v>
      </c>
      <c r="J161" s="13" t="s">
        <v>128</v>
      </c>
      <c r="K161" s="17" t="n">
        <v>104804</v>
      </c>
      <c r="L161" s="15" t="n">
        <v>62953</v>
      </c>
      <c r="M161" s="15" t="n">
        <v>917</v>
      </c>
      <c r="N161" s="12" t="n">
        <v>0.004</v>
      </c>
      <c r="O161" s="12" t="n">
        <v>0.249</v>
      </c>
      <c r="P161" s="12" t="n">
        <v>228.241</v>
      </c>
      <c r="Q161" s="23" t="n">
        <f>M161/H161</f>
        <v>0.705384615384615</v>
      </c>
      <c r="S161" s="42" t="n">
        <f>IFERROR(L161/K161,0)</f>
        <v>0.600673638410748</v>
      </c>
      <c r="T161" s="42" t="n">
        <f>IFERROR(M161/L161,0)</f>
        <v>0.0145664225692183</v>
      </c>
    </row>
    <row r="162" ht="22.5" customHeight="1">
      <c r="A162" s="32"/>
      <c r="B162" s="13"/>
      <c r="C162" s="13" t="n">
        <v>91407542</v>
      </c>
      <c r="D162" s="13" t="s">
        <v>31</v>
      </c>
      <c r="E162" s="14" t="s">
        <v>36</v>
      </c>
      <c r="F162" s="14" t="s">
        <v>15</v>
      </c>
      <c r="G162" s="21" t="n">
        <v>0.02</v>
      </c>
      <c r="H162" s="13" t="n">
        <v>600</v>
      </c>
      <c r="I162" s="21" t="n">
        <f>G162*H162*7</f>
        <v>84</v>
      </c>
      <c r="J162" s="13" t="s">
        <v>128</v>
      </c>
      <c r="K162" s="17" t="n">
        <v>19612</v>
      </c>
      <c r="L162" s="15" t="n">
        <v>12177</v>
      </c>
      <c r="M162" s="16" t="n">
        <v>0</v>
      </c>
      <c r="N162" s="12" t="n">
        <v>0</v>
      </c>
      <c r="O162" s="12" t="n">
        <v>0</v>
      </c>
      <c r="P162" s="12" t="n">
        <v>0</v>
      </c>
      <c r="Q162" s="23" t="n">
        <f>M162/H162</f>
        <v>0</v>
      </c>
      <c r="S162" s="42" t="n">
        <f>IFERROR(L162/K162,0)</f>
        <v>0.620895370181522</v>
      </c>
      <c r="T162" s="42" t="n">
        <f>IFERROR(M162/L162,0)</f>
        <v>0</v>
      </c>
    </row>
    <row r="163" ht="22.5" customHeight="1">
      <c r="A163" s="32"/>
      <c r="B163" s="13" t="s">
        <v>125</v>
      </c>
      <c r="C163" s="13" t="n">
        <v>6951594</v>
      </c>
      <c r="D163" s="13" t="s">
        <v>16</v>
      </c>
      <c r="E163" s="14" t="s">
        <v>18</v>
      </c>
      <c r="F163" s="14" t="s">
        <v>15</v>
      </c>
      <c r="G163" s="21" t="n">
        <v>0.6</v>
      </c>
      <c r="H163" s="14" t="n">
        <v>250</v>
      </c>
      <c r="I163" s="21" t="n">
        <f>G163*H163*7</f>
        <v>1050</v>
      </c>
      <c r="J163" s="13" t="s">
        <v>128</v>
      </c>
      <c r="K163" s="15" t="n">
        <v>22445</v>
      </c>
      <c r="L163" s="15" t="n">
        <v>14518</v>
      </c>
      <c r="M163" s="16" t="n">
        <v>80</v>
      </c>
      <c r="N163" s="12" t="n">
        <v>0.004</v>
      </c>
      <c r="O163" s="12" t="n">
        <v>0.7</v>
      </c>
      <c r="P163" s="12" t="n">
        <v>56</v>
      </c>
      <c r="Q163" s="23" t="n">
        <f>M163/H163</f>
        <v>0.32</v>
      </c>
      <c r="S163" s="42" t="n">
        <f>IFERROR(L163/K163,0)</f>
        <v>0.646825573624415</v>
      </c>
      <c r="T163" s="42" t="n">
        <f>IFERROR(M163/L163,0)</f>
        <v>0.00551040088166414</v>
      </c>
    </row>
    <row r="164" ht="22.5" customHeight="1">
      <c r="A164" s="19"/>
      <c r="B164" s="11"/>
      <c r="C164" s="11"/>
      <c r="D164" s="11"/>
      <c r="E164" s="11"/>
      <c r="F164" s="11"/>
      <c r="G164" s="18"/>
      <c r="H164" s="11"/>
      <c r="I164" s="18"/>
      <c r="J164" s="11"/>
      <c r="K164" s="16"/>
      <c r="L164" s="16"/>
      <c r="M164" s="16"/>
      <c r="N164" s="16"/>
      <c r="O164" s="16"/>
      <c r="P164" s="12"/>
      <c r="Q164" s="8"/>
    </row>
    <row r="165" ht="22.5" customHeight="1">
      <c r="A165" s="19" t="s">
        <v>123</v>
      </c>
      <c r="B165" s="11" t="s">
        <v>143</v>
      </c>
      <c r="C165" s="11"/>
      <c r="D165" s="11"/>
      <c r="E165" s="11"/>
      <c r="F165" s="11"/>
      <c r="G165" s="18"/>
      <c r="H165" s="11"/>
      <c r="I165" s="18"/>
      <c r="J165" s="11"/>
      <c r="K165" s="22" t="n">
        <f>SUM(K166:K170)</f>
        <v>137204</v>
      </c>
      <c r="L165" s="22" t="n">
        <f>SUM(L166:L170)</f>
        <v>81834</v>
      </c>
      <c r="M165" s="16"/>
      <c r="N165" s="16"/>
      <c r="O165" s="16"/>
      <c r="P165" s="41" t="n">
        <f>SUM(P166:P170)</f>
        <v>188.042</v>
      </c>
      <c r="Q165" s="8"/>
    </row>
    <row r="166" ht="22.5" customHeight="1">
      <c r="A166" s="27" t="n">
        <v>46269</v>
      </c>
      <c r="B166" s="13" t="s">
        <v>129</v>
      </c>
      <c r="C166" s="13" t="n">
        <v>8998645</v>
      </c>
      <c r="D166" s="13" t="s">
        <v>31</v>
      </c>
      <c r="E166" s="14" t="s">
        <v>17</v>
      </c>
      <c r="F166" s="14" t="s">
        <v>15</v>
      </c>
      <c r="G166" s="21" t="n">
        <v>0.28</v>
      </c>
      <c r="H166" s="13" t="n">
        <v>200</v>
      </c>
      <c r="I166" s="21" t="n">
        <f>G166*H166*7</f>
        <v>392</v>
      </c>
      <c r="J166" s="13" t="s">
        <v>128</v>
      </c>
      <c r="K166" s="17" t="n">
        <v>85</v>
      </c>
      <c r="L166" s="15" t="n">
        <v>39</v>
      </c>
      <c r="M166" s="16" t="n">
        <v>1</v>
      </c>
      <c r="N166" s="12" t="n">
        <v>0.001</v>
      </c>
      <c r="O166" s="12" t="n">
        <v>0.038</v>
      </c>
      <c r="P166" s="12" t="n">
        <v>0.038</v>
      </c>
      <c r="Q166" s="23" t="n">
        <f>M166/H166</f>
        <v>0.005</v>
      </c>
      <c r="S166" s="42" t="n">
        <f>IFERROR(L166/K166,0)</f>
        <v>0.458823529411765</v>
      </c>
      <c r="T166" s="42" t="n">
        <f>IFERROR(M166/L166,0)</f>
        <v>0.0256410256410256</v>
      </c>
    </row>
    <row r="167" ht="22.5" customHeight="1">
      <c r="A167" s="32"/>
      <c r="B167" s="13"/>
      <c r="C167" s="13" t="n">
        <v>5497580</v>
      </c>
      <c r="D167" s="13" t="s">
        <v>31</v>
      </c>
      <c r="E167" s="14" t="s">
        <v>17</v>
      </c>
      <c r="F167" s="14" t="s">
        <v>15</v>
      </c>
      <c r="G167" s="21" t="n">
        <v>0.28</v>
      </c>
      <c r="H167" s="13" t="n">
        <v>1300</v>
      </c>
      <c r="I167" s="21" t="n">
        <f>G167*H167*7</f>
        <v>2548</v>
      </c>
      <c r="J167" s="13" t="s">
        <v>128</v>
      </c>
      <c r="K167" s="17" t="n">
        <v>92650</v>
      </c>
      <c r="L167" s="15" t="n">
        <v>53766</v>
      </c>
      <c r="M167" s="15" t="n">
        <v>660</v>
      </c>
      <c r="N167" s="12" t="n">
        <v>0.003</v>
      </c>
      <c r="O167" s="12" t="n">
        <v>0.249</v>
      </c>
      <c r="P167" s="12" t="n">
        <v>164.624</v>
      </c>
      <c r="Q167" s="23" t="n">
        <f>M167/H167</f>
        <v>0.507692307692308</v>
      </c>
      <c r="S167" s="42" t="n">
        <f>IFERROR(L167/K167,0)</f>
        <v>0.58031300593632</v>
      </c>
      <c r="T167" s="42" t="n">
        <f>IFERROR(M167/L167,0)</f>
        <v>0.0122754156902131</v>
      </c>
    </row>
    <row r="168" ht="22.5" customHeight="1">
      <c r="A168" s="32"/>
      <c r="B168" s="13"/>
      <c r="C168" s="13" t="n">
        <v>91407542</v>
      </c>
      <c r="D168" s="13" t="s">
        <v>31</v>
      </c>
      <c r="E168" s="14" t="s">
        <v>36</v>
      </c>
      <c r="F168" s="14" t="s">
        <v>15</v>
      </c>
      <c r="G168" s="21" t="n">
        <v>0.02</v>
      </c>
      <c r="H168" s="13" t="n">
        <v>600</v>
      </c>
      <c r="I168" s="21" t="n">
        <f>G168*H168*7</f>
        <v>84</v>
      </c>
      <c r="J168" s="13" t="s">
        <v>128</v>
      </c>
      <c r="K168" s="17" t="n">
        <v>18989</v>
      </c>
      <c r="L168" s="15" t="n">
        <v>11724</v>
      </c>
      <c r="M168" s="15" t="n">
        <v>186</v>
      </c>
      <c r="N168" s="12" t="n">
        <v>0</v>
      </c>
      <c r="O168" s="12" t="n">
        <v>0.02</v>
      </c>
      <c r="P168" s="12" t="n">
        <v>3.78</v>
      </c>
      <c r="Q168" s="23" t="n">
        <f>M168/H168</f>
        <v>0.31</v>
      </c>
      <c r="S168" s="42" t="n">
        <f>IFERROR(L168/K168,0)</f>
        <v>0.617410079519722</v>
      </c>
      <c r="T168" s="42" t="n">
        <f>IFERROR(M168/L168,0)</f>
        <v>0.0158648925281474</v>
      </c>
    </row>
    <row r="169" ht="22.5" customHeight="1">
      <c r="A169" s="32"/>
      <c r="B169" s="13"/>
      <c r="C169" s="13" t="n">
        <v>9102719</v>
      </c>
      <c r="D169" s="13" t="s">
        <v>103</v>
      </c>
      <c r="E169" s="14" t="s">
        <v>63</v>
      </c>
      <c r="F169" s="14" t="s">
        <v>15</v>
      </c>
      <c r="G169" s="21" t="n">
        <v>0.05</v>
      </c>
      <c r="H169" s="14" t="n">
        <v>200</v>
      </c>
      <c r="I169" s="24" t="n">
        <f>G169*H169*7</f>
        <v>70</v>
      </c>
      <c r="J169" s="13" t="s">
        <v>128</v>
      </c>
      <c r="K169" s="15" t="n">
        <v>233</v>
      </c>
      <c r="L169" s="15" t="n">
        <v>151</v>
      </c>
      <c r="M169" s="16" t="n">
        <v>0</v>
      </c>
      <c r="N169" s="12" t="n">
        <v>0</v>
      </c>
      <c r="O169" s="12" t="n">
        <v>0</v>
      </c>
      <c r="P169" s="12" t="n">
        <v>0</v>
      </c>
      <c r="Q169" s="23" t="n">
        <f>M169/H169</f>
        <v>0</v>
      </c>
      <c r="S169" s="42" t="n">
        <f>IFERROR(L169/K169,0)</f>
        <v>0.648068669527897</v>
      </c>
      <c r="T169" s="42" t="n">
        <f>IFERROR(M169/L169,0)</f>
        <v>0</v>
      </c>
      <c r="U169" s="4" t="s">
        <v>204</v>
      </c>
    </row>
    <row r="170" ht="22.5" customHeight="1">
      <c r="A170" s="32"/>
      <c r="B170" s="13" t="s">
        <v>125</v>
      </c>
      <c r="C170" s="13" t="n">
        <v>6951594</v>
      </c>
      <c r="D170" s="13" t="s">
        <v>16</v>
      </c>
      <c r="E170" s="14" t="s">
        <v>18</v>
      </c>
      <c r="F170" s="14" t="s">
        <v>15</v>
      </c>
      <c r="G170" s="21" t="n">
        <v>0.6</v>
      </c>
      <c r="H170" s="14" t="n">
        <v>250</v>
      </c>
      <c r="I170" s="21" t="n">
        <f>G170*H170*7</f>
        <v>1050</v>
      </c>
      <c r="J170" s="13" t="s">
        <v>128</v>
      </c>
      <c r="K170" s="15" t="n">
        <v>25247</v>
      </c>
      <c r="L170" s="15" t="n">
        <v>16154</v>
      </c>
      <c r="M170" s="16" t="n">
        <v>28</v>
      </c>
      <c r="N170" s="12" t="n">
        <v>0.001</v>
      </c>
      <c r="O170" s="12" t="n">
        <v>0.7</v>
      </c>
      <c r="P170" s="12" t="n">
        <v>19.6</v>
      </c>
      <c r="Q170" s="23" t="n">
        <f>M170/H170</f>
        <v>0.112</v>
      </c>
      <c r="S170" s="42" t="n">
        <f>IFERROR(L170/K170,0)</f>
        <v>0.639838396641185</v>
      </c>
      <c r="T170" s="42" t="n">
        <f>IFERROR(M170/L170,0)</f>
        <v>0.00173331682555404</v>
      </c>
    </row>
    <row r="171" ht="22.5" customHeight="1">
      <c r="A171" s="19"/>
      <c r="B171" s="11"/>
      <c r="C171" s="11"/>
      <c r="D171" s="11"/>
      <c r="E171" s="11"/>
      <c r="F171" s="11"/>
      <c r="G171" s="18"/>
      <c r="H171" s="11"/>
      <c r="I171" s="18"/>
      <c r="J171" s="11"/>
      <c r="K171" s="16"/>
      <c r="L171" s="16"/>
      <c r="M171" s="16"/>
      <c r="N171" s="16"/>
      <c r="O171" s="16"/>
      <c r="P171" s="12"/>
      <c r="Q171" s="8"/>
    </row>
    <row r="172" ht="22.5" customHeight="1">
      <c r="A172" s="19" t="s">
        <v>123</v>
      </c>
      <c r="B172" s="11" t="s">
        <v>144</v>
      </c>
      <c r="C172" s="11"/>
      <c r="D172" s="11"/>
      <c r="E172" s="11"/>
      <c r="F172" s="11"/>
      <c r="G172" s="18"/>
      <c r="H172" s="11"/>
      <c r="I172" s="18"/>
      <c r="J172" s="11"/>
      <c r="K172" s="22" t="n">
        <f>SUM(K173:K177)</f>
        <v>123135</v>
      </c>
      <c r="L172" s="22" t="n">
        <f>SUM(L173:L177)</f>
        <v>74674</v>
      </c>
      <c r="M172" s="16"/>
      <c r="N172" s="16"/>
      <c r="O172" s="16"/>
      <c r="P172" s="41" t="n">
        <f>SUM(P173:P177)</f>
        <v>253.734</v>
      </c>
      <c r="Q172" s="8"/>
    </row>
    <row r="173" ht="22.5" customHeight="1">
      <c r="A173" s="27" t="n">
        <v>46268</v>
      </c>
      <c r="B173" s="13" t="s">
        <v>129</v>
      </c>
      <c r="C173" s="13" t="n">
        <v>8998645</v>
      </c>
      <c r="D173" s="13" t="s">
        <v>31</v>
      </c>
      <c r="E173" s="14" t="s">
        <v>17</v>
      </c>
      <c r="F173" s="14" t="s">
        <v>15</v>
      </c>
      <c r="G173" s="21" t="n">
        <v>0.28</v>
      </c>
      <c r="H173" s="13" t="n">
        <v>200</v>
      </c>
      <c r="I173" s="21" t="n">
        <f>G173*H173*7</f>
        <v>392</v>
      </c>
      <c r="J173" s="13" t="s">
        <v>128</v>
      </c>
      <c r="K173" s="17" t="n">
        <v>115</v>
      </c>
      <c r="L173" s="15" t="n">
        <v>41</v>
      </c>
      <c r="M173" s="16" t="n">
        <v>2</v>
      </c>
      <c r="N173" s="12" t="n">
        <v>0.031</v>
      </c>
      <c r="O173" s="12" t="n">
        <v>0.625</v>
      </c>
      <c r="P173" s="12" t="n">
        <v>1.251</v>
      </c>
      <c r="Q173" s="23" t="n">
        <f>M173/H173</f>
        <v>0.01</v>
      </c>
      <c r="S173" s="42" t="n">
        <f>IFERROR(L173/K173,0)</f>
        <v>0.356521739130435</v>
      </c>
      <c r="T173" s="42" t="n">
        <f>IFERROR(M173/L173,0)</f>
        <v>0.0487804878048781</v>
      </c>
    </row>
    <row r="174" ht="22.5" customHeight="1">
      <c r="A174" s="32"/>
      <c r="B174" s="13"/>
      <c r="C174" s="13" t="n">
        <v>5497580</v>
      </c>
      <c r="D174" s="13" t="s">
        <v>31</v>
      </c>
      <c r="E174" s="14" t="s">
        <v>17</v>
      </c>
      <c r="F174" s="14" t="s">
        <v>15</v>
      </c>
      <c r="G174" s="21" t="n">
        <v>0.28</v>
      </c>
      <c r="H174" s="13" t="n">
        <v>1300</v>
      </c>
      <c r="I174" s="21" t="n">
        <f>G174*H174*7</f>
        <v>2548</v>
      </c>
      <c r="J174" s="13" t="s">
        <v>128</v>
      </c>
      <c r="K174" s="17" t="n">
        <v>88002</v>
      </c>
      <c r="L174" s="15" t="n">
        <v>51949</v>
      </c>
      <c r="M174" s="15" t="n">
        <v>836</v>
      </c>
      <c r="N174" s="12" t="n">
        <v>0.004</v>
      </c>
      <c r="O174" s="12" t="n">
        <v>0.247</v>
      </c>
      <c r="P174" s="12" t="n">
        <v>206.609</v>
      </c>
      <c r="Q174" s="23" t="n">
        <f>M174/H174</f>
        <v>0.643076923076923</v>
      </c>
      <c r="S174" s="42" t="n">
        <f>IFERROR(L174/K174,0)</f>
        <v>0.590316129178882</v>
      </c>
      <c r="T174" s="42" t="n">
        <f>IFERROR(M174/L174,0)</f>
        <v>0.0160927063081099</v>
      </c>
    </row>
    <row r="175" ht="22.5" customHeight="1">
      <c r="A175" s="32"/>
      <c r="B175" s="13"/>
      <c r="C175" s="13" t="n">
        <v>91407542</v>
      </c>
      <c r="D175" s="13" t="s">
        <v>31</v>
      </c>
      <c r="E175" s="14" t="s">
        <v>36</v>
      </c>
      <c r="F175" s="14" t="s">
        <v>15</v>
      </c>
      <c r="G175" s="21" t="n">
        <v>0.02</v>
      </c>
      <c r="H175" s="13" t="n">
        <v>600</v>
      </c>
      <c r="I175" s="21" t="n">
        <f>G175*H175*7</f>
        <v>84</v>
      </c>
      <c r="J175" s="13" t="s">
        <v>128</v>
      </c>
      <c r="K175" s="17" t="n">
        <v>11960</v>
      </c>
      <c r="L175" s="15" t="n">
        <v>7668</v>
      </c>
      <c r="M175" s="15" t="n">
        <v>97</v>
      </c>
      <c r="N175" s="12" t="n">
        <v>0</v>
      </c>
      <c r="O175" s="12" t="n">
        <v>0.021</v>
      </c>
      <c r="P175" s="12" t="n">
        <v>2</v>
      </c>
      <c r="Q175" s="23" t="n">
        <f>M175/H175</f>
        <v>0.161666666666667</v>
      </c>
      <c r="S175" s="42" t="n">
        <f>IFERROR(L175/K175,0)</f>
        <v>0.641137123745819</v>
      </c>
      <c r="T175" s="42" t="n">
        <f>IFERROR(M175/L175,0)</f>
        <v>0.0126499739175796</v>
      </c>
    </row>
    <row r="176" ht="22.5" customHeight="1">
      <c r="A176" s="32"/>
      <c r="B176" s="13"/>
      <c r="C176" s="13" t="n">
        <v>9102719</v>
      </c>
      <c r="D176" s="13" t="s">
        <v>103</v>
      </c>
      <c r="E176" s="14" t="s">
        <v>63</v>
      </c>
      <c r="F176" s="14" t="s">
        <v>15</v>
      </c>
      <c r="G176" s="21" t="n">
        <v>0.05</v>
      </c>
      <c r="H176" s="14" t="n">
        <v>200</v>
      </c>
      <c r="I176" s="24" t="n">
        <f>G176*H176*7</f>
        <v>70</v>
      </c>
      <c r="J176" s="13" t="s">
        <v>128</v>
      </c>
      <c r="K176" s="15" t="n">
        <v>1582</v>
      </c>
      <c r="L176" s="15" t="n">
        <v>1086</v>
      </c>
      <c r="M176" s="16" t="n">
        <v>7</v>
      </c>
      <c r="N176" s="12" t="n">
        <v>0</v>
      </c>
      <c r="O176" s="12" t="n">
        <v>0.048</v>
      </c>
      <c r="P176" s="12" t="n">
        <v>0.334</v>
      </c>
      <c r="Q176" s="23" t="n">
        <f>M176/H176</f>
        <v>0.035</v>
      </c>
      <c r="S176" s="42" t="n">
        <f>IFERROR(L176/K176,0)</f>
        <v>0.686472819216182</v>
      </c>
      <c r="T176" s="42" t="n">
        <f>IFERROR(M176/L176,0)</f>
        <v>0.00644567219152855</v>
      </c>
    </row>
    <row r="177" ht="22.5" customHeight="1">
      <c r="A177" s="32"/>
      <c r="B177" s="13" t="s">
        <v>125</v>
      </c>
      <c r="C177" s="13" t="n">
        <v>6951594</v>
      </c>
      <c r="D177" s="13" t="s">
        <v>16</v>
      </c>
      <c r="E177" s="14" t="s">
        <v>18</v>
      </c>
      <c r="F177" s="14" t="s">
        <v>15</v>
      </c>
      <c r="G177" s="21" t="n">
        <v>0.6</v>
      </c>
      <c r="H177" s="14" t="n">
        <v>250</v>
      </c>
      <c r="I177" s="21" t="n">
        <f>G177*H177*7</f>
        <v>1050</v>
      </c>
      <c r="J177" s="13" t="s">
        <v>128</v>
      </c>
      <c r="K177" s="15" t="n">
        <v>21476</v>
      </c>
      <c r="L177" s="15" t="n">
        <v>13930</v>
      </c>
      <c r="M177" s="16" t="n">
        <v>62</v>
      </c>
      <c r="N177" s="12" t="n">
        <v>0.003</v>
      </c>
      <c r="O177" s="12" t="n">
        <v>0.702</v>
      </c>
      <c r="P177" s="12" t="n">
        <v>43.54</v>
      </c>
      <c r="Q177" s="23" t="n">
        <f>M177/H177</f>
        <v>0.248</v>
      </c>
      <c r="S177" s="42" t="n">
        <f>IFERROR(L177/K177,0)</f>
        <v>0.648631029986962</v>
      </c>
      <c r="T177" s="42" t="n">
        <f>IFERROR(M177/L177,0)</f>
        <v>0.0044508255563532</v>
      </c>
    </row>
    <row r="178" ht="22.5" customHeight="1">
      <c r="A178" s="19"/>
      <c r="B178" s="11"/>
      <c r="C178" s="11"/>
      <c r="D178" s="11"/>
      <c r="E178" s="11"/>
      <c r="F178" s="11"/>
      <c r="G178" s="18"/>
      <c r="H178" s="11"/>
      <c r="I178" s="18"/>
      <c r="J178" s="11"/>
      <c r="K178" s="16"/>
      <c r="L178" s="16"/>
      <c r="M178" s="16"/>
      <c r="N178" s="16"/>
      <c r="O178" s="16"/>
      <c r="P178" s="12"/>
      <c r="Q178" s="8"/>
    </row>
    <row r="179" ht="22.5" customHeight="1">
      <c r="A179" s="19" t="s">
        <v>123</v>
      </c>
      <c r="B179" s="11" t="s">
        <v>148</v>
      </c>
      <c r="C179" s="11"/>
      <c r="D179" s="11"/>
      <c r="E179" s="11"/>
      <c r="F179" s="11"/>
      <c r="G179" s="18"/>
      <c r="H179" s="11"/>
      <c r="I179" s="18"/>
      <c r="J179" s="11"/>
      <c r="K179" s="22" t="n">
        <f>SUM(K180:K184)</f>
        <v>145389</v>
      </c>
      <c r="L179" s="22" t="n">
        <f>SUM(L180:L184)</f>
        <v>85159</v>
      </c>
      <c r="M179" s="16"/>
      <c r="N179" s="16"/>
      <c r="O179" s="16"/>
      <c r="P179" s="41" t="n">
        <f>SUM(P180:P184)</f>
        <v>281.596</v>
      </c>
      <c r="Q179" s="8"/>
    </row>
    <row r="180" ht="22.5" customHeight="1">
      <c r="A180" s="27" t="n">
        <v>46267</v>
      </c>
      <c r="B180" s="13" t="s">
        <v>129</v>
      </c>
      <c r="C180" s="13" t="n">
        <v>8998645</v>
      </c>
      <c r="D180" s="13" t="s">
        <v>31</v>
      </c>
      <c r="E180" s="14" t="s">
        <v>17</v>
      </c>
      <c r="F180" s="14" t="s">
        <v>15</v>
      </c>
      <c r="G180" s="21" t="n">
        <v>0.28</v>
      </c>
      <c r="H180" s="13" t="n">
        <v>200</v>
      </c>
      <c r="I180" s="21" t="n">
        <f>G180*H180*7</f>
        <v>392</v>
      </c>
      <c r="J180" s="13" t="s">
        <v>128</v>
      </c>
      <c r="K180" s="17" t="n">
        <v>118</v>
      </c>
      <c r="L180" s="15" t="n">
        <v>45</v>
      </c>
      <c r="M180" s="16" t="n">
        <v>0</v>
      </c>
      <c r="N180" s="12" t="n">
        <v>0</v>
      </c>
      <c r="O180" s="12" t="n">
        <v>0</v>
      </c>
      <c r="P180" s="12" t="n">
        <v>0</v>
      </c>
      <c r="Q180" s="23" t="n">
        <f>M180/H180</f>
        <v>0</v>
      </c>
      <c r="S180" s="42" t="n">
        <f>IFERROR(L180/K180,0)</f>
        <v>0.38135593220339</v>
      </c>
      <c r="T180" s="42" t="n">
        <f>IFERROR(M180/L180,0)</f>
        <v>0</v>
      </c>
    </row>
    <row r="181" ht="22.5" customHeight="1">
      <c r="A181" s="32"/>
      <c r="B181" s="13"/>
      <c r="C181" s="13" t="n">
        <v>5497580</v>
      </c>
      <c r="D181" s="13" t="s">
        <v>31</v>
      </c>
      <c r="E181" s="14" t="s">
        <v>17</v>
      </c>
      <c r="F181" s="14" t="s">
        <v>15</v>
      </c>
      <c r="G181" s="21" t="n">
        <v>0.28</v>
      </c>
      <c r="H181" s="13" t="n">
        <v>1300</v>
      </c>
      <c r="I181" s="21" t="n">
        <f>G181*H181*7</f>
        <v>2548</v>
      </c>
      <c r="J181" s="13" t="s">
        <v>128</v>
      </c>
      <c r="K181" s="17" t="n">
        <v>109228</v>
      </c>
      <c r="L181" s="15" t="n">
        <v>61584</v>
      </c>
      <c r="M181" s="15" t="n">
        <v>970</v>
      </c>
      <c r="N181" s="12" t="n">
        <v>0.004</v>
      </c>
      <c r="O181" s="12" t="n">
        <v>0.248</v>
      </c>
      <c r="P181" s="12" t="n">
        <v>240.992</v>
      </c>
      <c r="Q181" s="23" t="n">
        <f>M181/H181</f>
        <v>0.746153846153846</v>
      </c>
      <c r="S181" s="42" t="n">
        <f>IFERROR(L181/K181,0)</f>
        <v>0.563811476910682</v>
      </c>
      <c r="T181" s="42" t="n">
        <f>IFERROR(M181/L181,0)</f>
        <v>0.0157508443751624</v>
      </c>
    </row>
    <row r="182" ht="22.5" customHeight="1">
      <c r="A182" s="32"/>
      <c r="B182" s="13"/>
      <c r="C182" s="13" t="n">
        <v>91407542</v>
      </c>
      <c r="D182" s="13" t="s">
        <v>31</v>
      </c>
      <c r="E182" s="14" t="s">
        <v>36</v>
      </c>
      <c r="F182" s="14" t="s">
        <v>15</v>
      </c>
      <c r="G182" s="21" t="n">
        <v>0.02</v>
      </c>
      <c r="H182" s="13" t="n">
        <v>600</v>
      </c>
      <c r="I182" s="21" t="n">
        <f>G182*H182*7</f>
        <v>84</v>
      </c>
      <c r="J182" s="13" t="s">
        <v>128</v>
      </c>
      <c r="K182" s="17" t="n">
        <v>2476</v>
      </c>
      <c r="L182" s="15" t="n">
        <v>1502</v>
      </c>
      <c r="M182" s="15" t="n">
        <v>57</v>
      </c>
      <c r="N182" s="12" t="n">
        <v>0.001</v>
      </c>
      <c r="O182" s="12" t="n">
        <v>0.021</v>
      </c>
      <c r="P182" s="12" t="n">
        <v>1.22</v>
      </c>
      <c r="Q182" s="23" t="n">
        <f>M182/H182</f>
        <v>0.095</v>
      </c>
      <c r="S182" s="42" t="n">
        <f>IFERROR(L182/K182,0)</f>
        <v>0.606623586429725</v>
      </c>
      <c r="T182" s="42" t="n">
        <f>IFERROR(M182/L182,0)</f>
        <v>0.0379494007989348</v>
      </c>
    </row>
    <row r="183" ht="22.5" customHeight="1">
      <c r="A183" s="32"/>
      <c r="B183" s="13"/>
      <c r="C183" s="13" t="n">
        <v>9102719</v>
      </c>
      <c r="D183" s="13" t="s">
        <v>103</v>
      </c>
      <c r="E183" s="14" t="s">
        <v>63</v>
      </c>
      <c r="F183" s="14" t="s">
        <v>15</v>
      </c>
      <c r="G183" s="21" t="n">
        <v>0.05</v>
      </c>
      <c r="H183" s="14" t="n">
        <v>200</v>
      </c>
      <c r="I183" s="24" t="n">
        <f>G183*H183*7</f>
        <v>70</v>
      </c>
      <c r="J183" s="13" t="s">
        <v>128</v>
      </c>
      <c r="K183" s="15" t="n">
        <v>1712</v>
      </c>
      <c r="L183" s="15" t="n">
        <v>1224</v>
      </c>
      <c r="M183" s="16" t="n">
        <v>8</v>
      </c>
      <c r="N183" s="12" t="n">
        <v>0</v>
      </c>
      <c r="O183" s="12" t="n">
        <v>0.023</v>
      </c>
      <c r="P183" s="12" t="n">
        <v>0.184</v>
      </c>
      <c r="Q183" s="23" t="n">
        <f>M183/H183</f>
        <v>0.04</v>
      </c>
      <c r="S183" s="42" t="n">
        <f>IFERROR(L183/K183,0)</f>
        <v>0.714953271028037</v>
      </c>
      <c r="T183" s="42" t="n">
        <f>IFERROR(M183/L183,0)</f>
        <v>0.0065359477124183</v>
      </c>
    </row>
    <row r="184" ht="22.5" customHeight="1">
      <c r="A184" s="32"/>
      <c r="B184" s="13" t="s">
        <v>125</v>
      </c>
      <c r="C184" s="13" t="n">
        <v>6951594</v>
      </c>
      <c r="D184" s="13" t="s">
        <v>16</v>
      </c>
      <c r="E184" s="14" t="s">
        <v>18</v>
      </c>
      <c r="F184" s="14" t="s">
        <v>15</v>
      </c>
      <c r="G184" s="21" t="n">
        <v>0.6</v>
      </c>
      <c r="H184" s="14" t="n">
        <v>250</v>
      </c>
      <c r="I184" s="21" t="n">
        <f>G184*H184*7</f>
        <v>1050</v>
      </c>
      <c r="J184" s="13" t="s">
        <v>128</v>
      </c>
      <c r="K184" s="15" t="n">
        <v>31855</v>
      </c>
      <c r="L184" s="15" t="n">
        <v>20804</v>
      </c>
      <c r="M184" s="16" t="n">
        <v>56</v>
      </c>
      <c r="N184" s="12" t="n">
        <v>0.002</v>
      </c>
      <c r="O184" s="12" t="n">
        <v>0.7</v>
      </c>
      <c r="P184" s="12" t="n">
        <v>39.2</v>
      </c>
      <c r="Q184" s="23" t="n">
        <f>M184/H184</f>
        <v>0.224</v>
      </c>
      <c r="S184" s="42" t="n">
        <f>IFERROR(L184/K184,0)</f>
        <v>0.653084288180819</v>
      </c>
      <c r="T184" s="42" t="n">
        <f>IFERROR(M184/L184,0)</f>
        <v>0.00269179004037685</v>
      </c>
    </row>
    <row r="185" ht="22.5" customHeight="1">
      <c r="A185" s="19"/>
      <c r="B185" s="11"/>
      <c r="C185" s="11"/>
      <c r="D185" s="11"/>
      <c r="E185" s="11"/>
      <c r="F185" s="11"/>
      <c r="G185" s="18"/>
      <c r="H185" s="11"/>
      <c r="I185" s="18"/>
      <c r="J185" s="11"/>
      <c r="K185" s="16"/>
      <c r="L185" s="16"/>
      <c r="M185" s="16"/>
      <c r="N185" s="16"/>
      <c r="O185" s="16"/>
      <c r="P185" s="12"/>
      <c r="Q185" s="8"/>
    </row>
    <row r="186" ht="22.5" customHeight="1">
      <c r="A186" s="19" t="s">
        <v>123</v>
      </c>
      <c r="B186" s="11" t="s">
        <v>151</v>
      </c>
      <c r="C186" s="11"/>
      <c r="D186" s="11"/>
      <c r="E186" s="11"/>
      <c r="F186" s="11"/>
      <c r="G186" s="18"/>
      <c r="H186" s="11"/>
      <c r="I186" s="18"/>
      <c r="J186" s="11"/>
      <c r="K186" s="22" t="n">
        <f>SUM(K187:K191)</f>
        <v>163140</v>
      </c>
      <c r="L186" s="22" t="n">
        <f>SUM(L187:L191)</f>
        <v>97693</v>
      </c>
      <c r="M186" s="16"/>
      <c r="N186" s="16"/>
      <c r="O186" s="16"/>
      <c r="P186" s="41" t="n">
        <f>SUM(P187:P191)</f>
        <v>310.509</v>
      </c>
      <c r="Q186" s="8"/>
    </row>
    <row r="187" ht="22.5" customHeight="1">
      <c r="A187" s="27" t="n">
        <v>46266</v>
      </c>
      <c r="B187" s="13" t="s">
        <v>129</v>
      </c>
      <c r="C187" s="13" t="n">
        <v>8998645</v>
      </c>
      <c r="D187" s="13" t="s">
        <v>31</v>
      </c>
      <c r="E187" s="14" t="s">
        <v>17</v>
      </c>
      <c r="F187" s="14" t="s">
        <v>15</v>
      </c>
      <c r="G187" s="21" t="n">
        <v>0.28</v>
      </c>
      <c r="H187" s="13" t="n">
        <v>200</v>
      </c>
      <c r="I187" s="21" t="n">
        <f>G187*H187*7</f>
        <v>392</v>
      </c>
      <c r="J187" s="13" t="s">
        <v>128</v>
      </c>
      <c r="K187" s="17" t="n">
        <v>131</v>
      </c>
      <c r="L187" s="15" t="n">
        <v>55</v>
      </c>
      <c r="M187" s="16" t="n">
        <v>0</v>
      </c>
      <c r="N187" s="12" t="n">
        <v>0</v>
      </c>
      <c r="O187" s="12" t="n">
        <v>0</v>
      </c>
      <c r="P187" s="12" t="n">
        <v>0</v>
      </c>
      <c r="Q187" s="23" t="n">
        <f>M187/H187</f>
        <v>0</v>
      </c>
      <c r="S187" s="42" t="n">
        <f>IFERROR(L187/K187,0)</f>
        <v>0.419847328244275</v>
      </c>
      <c r="T187" s="42" t="n">
        <f>IFERROR(M187/L187,0)</f>
        <v>0</v>
      </c>
    </row>
    <row r="188" ht="22.5" customHeight="1">
      <c r="A188" s="32"/>
      <c r="B188" s="13"/>
      <c r="C188" s="13" t="n">
        <v>5497580</v>
      </c>
      <c r="D188" s="13" t="s">
        <v>31</v>
      </c>
      <c r="E188" s="14" t="s">
        <v>17</v>
      </c>
      <c r="F188" s="14" t="s">
        <v>15</v>
      </c>
      <c r="G188" s="21" t="n">
        <v>0.28</v>
      </c>
      <c r="H188" s="13" t="n">
        <v>1300</v>
      </c>
      <c r="I188" s="21" t="n">
        <f>G188*H188*7</f>
        <v>2548</v>
      </c>
      <c r="J188" s="13" t="s">
        <v>128</v>
      </c>
      <c r="K188" s="17" t="n">
        <v>126101</v>
      </c>
      <c r="L188" s="15" t="n">
        <v>73791</v>
      </c>
      <c r="M188" s="15" t="n">
        <v>1051</v>
      </c>
      <c r="N188" s="12" t="n">
        <v>0.004</v>
      </c>
      <c r="O188" s="12" t="n">
        <v>0.249</v>
      </c>
      <c r="P188" s="12" t="n">
        <v>261.389</v>
      </c>
      <c r="Q188" s="23" t="n">
        <f>M188/H188</f>
        <v>0.808461538461539</v>
      </c>
      <c r="S188" s="42" t="n">
        <f>IFERROR(L188/K188,0)</f>
        <v>0.585173789264161</v>
      </c>
      <c r="T188" s="42" t="n">
        <f>IFERROR(M188/L188,0)</f>
        <v>0.0142429293545283</v>
      </c>
    </row>
    <row r="189" ht="22.5" customHeight="1">
      <c r="A189" s="32"/>
      <c r="B189" s="13"/>
      <c r="C189" s="13" t="n">
        <v>91407542</v>
      </c>
      <c r="D189" s="13" t="s">
        <v>31</v>
      </c>
      <c r="E189" s="14" t="s">
        <v>36</v>
      </c>
      <c r="F189" s="14" t="s">
        <v>15</v>
      </c>
      <c r="G189" s="21" t="n">
        <v>0.02</v>
      </c>
      <c r="H189" s="13" t="n">
        <v>600</v>
      </c>
      <c r="I189" s="21" t="n">
        <f>G189*H189*7</f>
        <v>84</v>
      </c>
      <c r="J189" s="13" t="s">
        <v>128</v>
      </c>
      <c r="K189" s="17" t="n">
        <v>6946</v>
      </c>
      <c r="L189" s="15" t="n">
        <v>4334</v>
      </c>
      <c r="M189" s="15" t="n">
        <v>27</v>
      </c>
      <c r="N189" s="12" t="n">
        <v>0</v>
      </c>
      <c r="O189" s="12" t="n">
        <v>0.021</v>
      </c>
      <c r="P189" s="12" t="n">
        <v>0.56</v>
      </c>
      <c r="Q189" s="23" t="n">
        <f>M189/H189</f>
        <v>0.045</v>
      </c>
      <c r="S189" s="42" t="n">
        <f>IFERROR(L189/K189,0)</f>
        <v>0.623956233803628</v>
      </c>
      <c r="T189" s="42" t="n">
        <f>IFERROR(M189/L189,0)</f>
        <v>0.00622981079833872</v>
      </c>
    </row>
    <row r="190" ht="22.5" customHeight="1">
      <c r="A190" s="32"/>
      <c r="B190" s="13"/>
      <c r="C190" s="13" t="n">
        <v>9102719</v>
      </c>
      <c r="D190" s="13" t="s">
        <v>103</v>
      </c>
      <c r="E190" s="14" t="s">
        <v>63</v>
      </c>
      <c r="F190" s="14" t="s">
        <v>15</v>
      </c>
      <c r="G190" s="21" t="n">
        <v>0.05</v>
      </c>
      <c r="H190" s="14" t="n">
        <v>200</v>
      </c>
      <c r="I190" s="24" t="n">
        <f>G190*H190*7</f>
        <v>70</v>
      </c>
      <c r="J190" s="13" t="s">
        <v>128</v>
      </c>
      <c r="K190" s="15" t="n">
        <v>1589</v>
      </c>
      <c r="L190" s="15" t="n">
        <v>1154</v>
      </c>
      <c r="M190" s="16" t="n">
        <v>4</v>
      </c>
      <c r="N190" s="12" t="n">
        <v>0</v>
      </c>
      <c r="O190" s="12" t="n">
        <v>0.077</v>
      </c>
      <c r="P190" s="12" t="n">
        <v>0.31</v>
      </c>
      <c r="Q190" s="23" t="n">
        <f>M190/H190</f>
        <v>0.02</v>
      </c>
      <c r="S190" s="42" t="n">
        <f>IFERROR(L190/K190,0)</f>
        <v>0.726242920075519</v>
      </c>
      <c r="T190" s="42" t="n">
        <f>IFERROR(M190/L190,0)</f>
        <v>0.00346620450606586</v>
      </c>
    </row>
    <row r="191" ht="22.5" customHeight="1">
      <c r="A191" s="32"/>
      <c r="B191" s="13" t="s">
        <v>125</v>
      </c>
      <c r="C191" s="13" t="n">
        <v>6951594</v>
      </c>
      <c r="D191" s="13" t="s">
        <v>16</v>
      </c>
      <c r="E191" s="14" t="s">
        <v>18</v>
      </c>
      <c r="F191" s="14" t="s">
        <v>15</v>
      </c>
      <c r="G191" s="21" t="n">
        <v>0.6</v>
      </c>
      <c r="H191" s="14" t="n">
        <v>250</v>
      </c>
      <c r="I191" s="21" t="n">
        <f>G191*H191*7</f>
        <v>1050</v>
      </c>
      <c r="J191" s="13" t="s">
        <v>128</v>
      </c>
      <c r="K191" s="15" t="n">
        <v>28373</v>
      </c>
      <c r="L191" s="15" t="n">
        <v>18359</v>
      </c>
      <c r="M191" s="16" t="n">
        <v>69</v>
      </c>
      <c r="N191" s="12" t="n">
        <v>0.003</v>
      </c>
      <c r="O191" s="12" t="n">
        <v>0.699</v>
      </c>
      <c r="P191" s="12" t="n">
        <v>48.25</v>
      </c>
      <c r="Q191" s="23" t="n">
        <f>M191/H191</f>
        <v>0.276</v>
      </c>
      <c r="S191" s="42" t="n">
        <f>IFERROR(L191/K191,0)</f>
        <v>0.647058823529412</v>
      </c>
      <c r="T191" s="42" t="n">
        <f>IFERROR(M191/L191,0)</f>
        <v>0.00375837463914157</v>
      </c>
    </row>
    <row r="192" ht="22.5" customHeight="1">
      <c r="A192" s="19"/>
      <c r="B192" s="11"/>
      <c r="C192" s="11"/>
      <c r="D192" s="11"/>
      <c r="E192" s="11"/>
      <c r="F192" s="11"/>
      <c r="G192" s="18"/>
      <c r="H192" s="11"/>
      <c r="I192" s="18"/>
      <c r="J192" s="11"/>
      <c r="K192" s="16"/>
      <c r="L192" s="16"/>
      <c r="M192" s="16"/>
      <c r="N192" s="16"/>
      <c r="O192" s="16"/>
      <c r="P192" s="12"/>
      <c r="Q192" s="8"/>
    </row>
  </sheetData>
  <autoFilter ref="A1:XFD1048576"/>
  <mergeCells count="60">
    <mergeCell ref="B187:B190"/>
    <mergeCell ref="A187:A191"/>
    <mergeCell ref="B180:B183"/>
    <mergeCell ref="A180:A184"/>
    <mergeCell ref="B173:B176"/>
    <mergeCell ref="A173:A177"/>
    <mergeCell ref="B166:B169"/>
    <mergeCell ref="A166:A170"/>
    <mergeCell ref="B160:B162"/>
    <mergeCell ref="A160:A163"/>
    <mergeCell ref="B154:B156"/>
    <mergeCell ref="A154:A157"/>
    <mergeCell ref="B148:B150"/>
    <mergeCell ref="A148:A151"/>
    <mergeCell ref="B142:B144"/>
    <mergeCell ref="A142:A145"/>
    <mergeCell ref="B136:B138"/>
    <mergeCell ref="A136:A139"/>
    <mergeCell ref="B130:B132"/>
    <mergeCell ref="A130:A133"/>
    <mergeCell ref="B124:B126"/>
    <mergeCell ref="A124:A127"/>
    <mergeCell ref="B118:B120"/>
    <mergeCell ref="A118:A121"/>
    <mergeCell ref="B112:B114"/>
    <mergeCell ref="A112:A115"/>
    <mergeCell ref="B106:B108"/>
    <mergeCell ref="A106:A109"/>
    <mergeCell ref="B100:B102"/>
    <mergeCell ref="A100:A103"/>
    <mergeCell ref="B94:B96"/>
    <mergeCell ref="A94:A97"/>
    <mergeCell ref="B88:B90"/>
    <mergeCell ref="A88:A91"/>
    <mergeCell ref="B82:B84"/>
    <mergeCell ref="A82:A85"/>
    <mergeCell ref="B76:B78"/>
    <mergeCell ref="A76:A79"/>
    <mergeCell ref="B70:B72"/>
    <mergeCell ref="A70:A73"/>
    <mergeCell ref="B64:B66"/>
    <mergeCell ref="A64:A67"/>
    <mergeCell ref="B58:B60"/>
    <mergeCell ref="A58:A61"/>
    <mergeCell ref="B52:B54"/>
    <mergeCell ref="A52:A55"/>
    <mergeCell ref="B45:B47"/>
    <mergeCell ref="A45:A49"/>
    <mergeCell ref="B38:B40"/>
    <mergeCell ref="A38:A42"/>
    <mergeCell ref="B31:B33"/>
    <mergeCell ref="A31:A35"/>
    <mergeCell ref="B24:B26"/>
    <mergeCell ref="A24:A28"/>
    <mergeCell ref="B17:B19"/>
    <mergeCell ref="A17:A21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498046875"/>
    <col min="5" max="5" width="14.923828125"/>
    <col min="6" max="6" width="8.2939453125"/>
  </cols>
  <sheetData>
    <row r="1" ht="16.5" customHeight="1">
      <c r="A1" s="4">
        <v/>
      </c>
      <c r="B1" s="4" t="n">
        <v>39</v>
      </c>
      <c r="C1" s="4"/>
      <c r="D1" s="4"/>
      <c r="E1" s="4"/>
      <c r="F1" s="4"/>
    </row>
    <row r="2" ht="16.5" customHeight="1">
      <c r="A2" s="4"/>
      <c r="B2" s="4"/>
      <c r="C2" s="4"/>
      <c r="D2" s="4"/>
      <c r="E2" s="4"/>
      <c r="F2" s="4"/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227</v>
      </c>
      <c r="F3" s="4" t="s">
        <v>228</v>
      </c>
    </row>
    <row r="4" ht="16.5" customHeight="1">
      <c r="A4" s="4" t="n">
        <v>11892329</v>
      </c>
      <c r="B4" s="4" t="s">
        <v>10</v>
      </c>
      <c r="C4" s="4" t="s">
        <v>15</v>
      </c>
      <c r="D4" s="4" t="s">
        <v>11</v>
      </c>
      <c r="E4" s="4" t="n">
        <v>20914</v>
      </c>
      <c r="F4" s="4" t="n">
        <v>4691.59</v>
      </c>
    </row>
    <row r="5" ht="16.5" customHeight="1">
      <c r="A5" s="4" t="n">
        <v>7815836</v>
      </c>
      <c r="B5" s="4" t="s">
        <v>73</v>
      </c>
      <c r="C5" s="4" t="s">
        <v>15</v>
      </c>
      <c r="D5" s="4" t="s">
        <v>36</v>
      </c>
      <c r="E5" s="4" t="n">
        <v>28079</v>
      </c>
      <c r="F5" s="4" t="n">
        <v>3321.85</v>
      </c>
    </row>
    <row r="6" ht="16.5" customHeight="1">
      <c r="A6" s="4" t="n">
        <v>5464039</v>
      </c>
      <c r="B6" s="4" t="s">
        <v>31</v>
      </c>
      <c r="C6" s="4" t="s">
        <v>15</v>
      </c>
      <c r="D6" s="4" t="s">
        <v>46</v>
      </c>
      <c r="E6" s="4" t="n">
        <v>9832</v>
      </c>
      <c r="F6" s="4" t="n">
        <v>2934.38</v>
      </c>
    </row>
    <row r="7" ht="16.5" customHeight="1">
      <c r="A7" s="4" t="n">
        <v>5497580</v>
      </c>
      <c r="B7" s="4" t="s">
        <v>31</v>
      </c>
      <c r="C7" s="4" t="s">
        <v>15</v>
      </c>
      <c r="D7" s="4" t="s">
        <v>17</v>
      </c>
      <c r="E7" s="4" t="n">
        <v>11655</v>
      </c>
      <c r="F7" s="4" t="n">
        <v>2931.196</v>
      </c>
    </row>
    <row r="8" ht="16.5" customHeight="1">
      <c r="A8" s="4" t="n">
        <v>11511535</v>
      </c>
      <c r="B8" s="4" t="s">
        <v>81</v>
      </c>
      <c r="C8" s="4" t="s">
        <v>26</v>
      </c>
      <c r="D8" s="4" t="s">
        <v>14</v>
      </c>
      <c r="E8" s="4" t="n">
        <v>4036</v>
      </c>
      <c r="F8" s="4" t="n">
        <v>1575.48</v>
      </c>
    </row>
    <row r="9" ht="16.5" customHeight="1">
      <c r="A9" s="4" t="n">
        <v>8291713</v>
      </c>
      <c r="B9" s="4" t="s">
        <v>40</v>
      </c>
      <c r="C9" s="4" t="s">
        <v>15</v>
      </c>
      <c r="D9" s="4" t="s">
        <v>14</v>
      </c>
      <c r="E9" s="4" t="n">
        <v>10500</v>
      </c>
      <c r="F9" s="4" t="n">
        <v>1417.5</v>
      </c>
    </row>
    <row r="10" ht="16.5" customHeight="1">
      <c r="A10" s="4" t="n">
        <v>5963354</v>
      </c>
      <c r="B10" s="4" t="s">
        <v>82</v>
      </c>
      <c r="C10" s="4" t="s">
        <v>15</v>
      </c>
      <c r="D10" s="4" t="s">
        <v>83</v>
      </c>
      <c r="E10" s="4" t="n">
        <v>2325</v>
      </c>
      <c r="F10" s="4" t="n">
        <v>1337.533</v>
      </c>
    </row>
    <row r="11" ht="16.5" customHeight="1">
      <c r="A11" s="4" t="n">
        <v>11690181</v>
      </c>
      <c r="B11" s="4" t="s">
        <v>76</v>
      </c>
      <c r="C11" s="4" t="s">
        <v>15</v>
      </c>
      <c r="D11" s="4" t="s">
        <v>14</v>
      </c>
      <c r="E11" s="4" t="n">
        <v>2800</v>
      </c>
      <c r="F11" s="4" t="n">
        <v>1176</v>
      </c>
    </row>
    <row r="12" ht="16.5" customHeight="1">
      <c r="A12" s="4" t="n">
        <v>8628042</v>
      </c>
      <c r="B12" s="4" t="s">
        <v>28</v>
      </c>
      <c r="C12" s="4" t="s">
        <v>26</v>
      </c>
      <c r="D12" s="4" t="s">
        <v>14</v>
      </c>
      <c r="E12" s="4" t="n">
        <v>2609</v>
      </c>
      <c r="F12" s="4" t="n">
        <v>983.24</v>
      </c>
    </row>
    <row r="13" ht="16.5" customHeight="1">
      <c r="A13" s="4" t="n">
        <v>8460883</v>
      </c>
      <c r="B13" s="4" t="s">
        <v>16</v>
      </c>
      <c r="C13" s="4" t="s">
        <v>15</v>
      </c>
      <c r="D13" s="4" t="s">
        <v>11</v>
      </c>
      <c r="E13" s="4" t="n">
        <v>6713</v>
      </c>
      <c r="F13" s="4" t="n">
        <v>938.294</v>
      </c>
    </row>
    <row r="14" ht="16.5" customHeight="1">
      <c r="A14" s="4" t="n">
        <v>6951594</v>
      </c>
      <c r="B14" s="4" t="s">
        <v>16</v>
      </c>
      <c r="C14" s="4" t="s">
        <v>15</v>
      </c>
      <c r="D14" s="4" t="s">
        <v>18</v>
      </c>
      <c r="E14" s="4" t="n">
        <v>1258</v>
      </c>
      <c r="F14" s="4" t="n">
        <v>880.53</v>
      </c>
    </row>
    <row r="15" ht="16.5" customHeight="1">
      <c r="A15" s="4" t="n">
        <v>6607117</v>
      </c>
      <c r="B15" s="4" t="s">
        <v>35</v>
      </c>
      <c r="C15" s="4" t="s">
        <v>15</v>
      </c>
      <c r="D15" s="4" t="s">
        <v>14</v>
      </c>
      <c r="E15" s="4" t="n">
        <v>839</v>
      </c>
      <c r="F15" s="4" t="n">
        <v>840.159</v>
      </c>
    </row>
    <row r="16" ht="16.5" customHeight="1">
      <c r="A16" s="4" t="n">
        <v>2732727</v>
      </c>
      <c r="B16" s="4" t="s">
        <v>10</v>
      </c>
      <c r="C16" s="4" t="s">
        <v>15</v>
      </c>
      <c r="D16" s="4" t="s">
        <v>19</v>
      </c>
      <c r="E16" s="4" t="n">
        <v>3293</v>
      </c>
      <c r="F16" s="4" t="n">
        <v>821.65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4" t="n">
        <v>6055</v>
      </c>
      <c r="F17" s="4" t="n">
        <v>795.309</v>
      </c>
    </row>
    <row r="18" ht="16.5" customHeight="1">
      <c r="A18" s="4" t="n">
        <v>8094753</v>
      </c>
      <c r="B18" s="4" t="s">
        <v>35</v>
      </c>
      <c r="C18" s="4" t="s">
        <v>26</v>
      </c>
      <c r="D18" s="4" t="s">
        <v>14</v>
      </c>
      <c r="E18" s="4" t="n">
        <v>1691</v>
      </c>
      <c r="F18" s="4" t="n">
        <v>520.79</v>
      </c>
    </row>
    <row r="19" ht="16.5" customHeight="1">
      <c r="A19" s="4" t="n">
        <v>1745925</v>
      </c>
      <c r="B19" s="4" t="s">
        <v>13</v>
      </c>
      <c r="C19" s="4" t="s">
        <v>15</v>
      </c>
      <c r="D19" s="4" t="s">
        <v>14</v>
      </c>
      <c r="E19" s="4" t="n">
        <v>3177</v>
      </c>
      <c r="F19" s="4" t="n">
        <v>476.55</v>
      </c>
    </row>
    <row r="20" ht="16.5" customHeight="1">
      <c r="A20" s="4" t="n">
        <v>8566541</v>
      </c>
      <c r="B20" s="4" t="s">
        <v>79</v>
      </c>
      <c r="C20" s="4" t="s">
        <v>26</v>
      </c>
      <c r="D20" s="4" t="s">
        <v>14</v>
      </c>
      <c r="E20" s="4" t="n">
        <v>2847</v>
      </c>
      <c r="F20" s="4" t="n">
        <v>456.75</v>
      </c>
    </row>
    <row r="21" ht="16.5" customHeight="1">
      <c r="A21" s="4" t="n">
        <v>6395488</v>
      </c>
      <c r="B21" s="4" t="s">
        <v>39</v>
      </c>
      <c r="C21" s="4" t="s">
        <v>15</v>
      </c>
      <c r="D21" s="4" t="s">
        <v>14</v>
      </c>
      <c r="E21" s="4" t="n">
        <v>1400</v>
      </c>
      <c r="F21" s="4" t="n">
        <v>420</v>
      </c>
    </row>
    <row r="22" ht="16.5" customHeight="1">
      <c r="A22" s="4" t="n">
        <v>10912510</v>
      </c>
      <c r="B22" s="4" t="s">
        <v>10</v>
      </c>
      <c r="C22" s="4" t="s">
        <v>30</v>
      </c>
      <c r="D22" s="4" t="s">
        <v>11</v>
      </c>
      <c r="E22" s="4" t="n">
        <v>906</v>
      </c>
      <c r="F22" s="4" t="n">
        <v>395.86</v>
      </c>
    </row>
    <row r="23" ht="16.5" customHeight="1">
      <c r="A23" s="4" t="n">
        <v>12336897</v>
      </c>
      <c r="B23" s="4" t="s">
        <v>78</v>
      </c>
      <c r="C23" s="4" t="s">
        <v>15</v>
      </c>
      <c r="D23" s="4" t="s">
        <v>11</v>
      </c>
      <c r="E23" s="4" t="n">
        <v>1294</v>
      </c>
      <c r="F23" s="4" t="n">
        <v>388.2</v>
      </c>
    </row>
    <row r="24" ht="16.5" customHeight="1">
      <c r="A24" s="4" t="n">
        <v>7572369</v>
      </c>
      <c r="B24" s="4" t="s">
        <v>10</v>
      </c>
      <c r="C24" s="4" t="s">
        <v>15</v>
      </c>
      <c r="D24" s="4" t="s">
        <v>25</v>
      </c>
      <c r="E24" s="4" t="n">
        <v>1185</v>
      </c>
      <c r="F24" s="4" t="n">
        <v>345.423</v>
      </c>
    </row>
    <row r="25" ht="16.5" customHeight="1">
      <c r="A25" s="4" t="n">
        <v>6425889</v>
      </c>
      <c r="B25" s="4" t="s">
        <v>10</v>
      </c>
      <c r="C25" s="4" t="s">
        <v>15</v>
      </c>
      <c r="D25" s="4" t="s">
        <v>20</v>
      </c>
      <c r="E25" s="4" t="n">
        <v>1370</v>
      </c>
      <c r="F25" s="4" t="n">
        <v>342.4</v>
      </c>
    </row>
    <row r="26" ht="16.5" customHeight="1">
      <c r="A26" s="4" t="n">
        <v>10599681</v>
      </c>
      <c r="B26" s="4" t="s">
        <v>40</v>
      </c>
      <c r="C26" s="4" t="s">
        <v>15</v>
      </c>
      <c r="D26" s="4" t="s">
        <v>14</v>
      </c>
      <c r="E26" s="4" t="n">
        <v>2511</v>
      </c>
      <c r="F26" s="4" t="n">
        <v>339.18</v>
      </c>
    </row>
    <row r="27" ht="16.5" customHeight="1">
      <c r="A27" s="4" t="n">
        <v>91399821</v>
      </c>
      <c r="B27" s="4" t="s">
        <v>40</v>
      </c>
      <c r="C27" s="4" t="s">
        <v>26</v>
      </c>
      <c r="D27" s="4" t="s">
        <v>14</v>
      </c>
      <c r="E27" s="4" t="n">
        <v>3305</v>
      </c>
      <c r="F27" s="4" t="n">
        <v>330.18</v>
      </c>
    </row>
    <row r="28" ht="16.5" customHeight="1">
      <c r="A28" s="4" t="n">
        <v>6529449</v>
      </c>
      <c r="B28" s="4" t="s">
        <v>81</v>
      </c>
      <c r="C28" s="4" t="s">
        <v>12</v>
      </c>
      <c r="D28" s="4" t="s">
        <v>14</v>
      </c>
      <c r="E28" s="4" t="n">
        <v>1254</v>
      </c>
      <c r="F28" s="4" t="n">
        <v>330.0133</v>
      </c>
    </row>
    <row r="29" ht="16.5" customHeight="1">
      <c r="A29" s="4" t="n">
        <v>2783561</v>
      </c>
      <c r="B29" s="4" t="s">
        <v>38</v>
      </c>
      <c r="C29" s="4" t="s">
        <v>15</v>
      </c>
      <c r="D29" s="4" t="s">
        <v>14</v>
      </c>
      <c r="E29" s="4" t="n">
        <v>2985</v>
      </c>
      <c r="F29" s="4" t="n">
        <v>306.225</v>
      </c>
    </row>
    <row r="30" ht="16.5" customHeight="1">
      <c r="A30" s="4" t="n">
        <v>7872826</v>
      </c>
      <c r="B30" s="4" t="s">
        <v>28</v>
      </c>
      <c r="C30" s="4" t="s">
        <v>15</v>
      </c>
      <c r="D30" s="4" t="s">
        <v>14</v>
      </c>
      <c r="E30" s="4" t="n">
        <v>614</v>
      </c>
      <c r="F30" s="4" t="n">
        <v>293.76</v>
      </c>
    </row>
    <row r="31" ht="16.5" customHeight="1">
      <c r="A31" s="4" t="n">
        <v>12541739</v>
      </c>
      <c r="B31" s="4" t="s">
        <v>45</v>
      </c>
      <c r="C31" s="4" t="s">
        <v>15</v>
      </c>
      <c r="D31" s="4" t="s">
        <v>14</v>
      </c>
      <c r="E31" s="4" t="n">
        <v>902</v>
      </c>
      <c r="F31" s="4" t="n">
        <v>270</v>
      </c>
    </row>
    <row r="32" ht="16.5" customHeight="1">
      <c r="A32" s="4" t="n">
        <v>91567363</v>
      </c>
      <c r="B32" s="4" t="s">
        <v>64</v>
      </c>
      <c r="C32" s="4" t="s">
        <v>15</v>
      </c>
      <c r="D32" s="4" t="s">
        <v>14</v>
      </c>
      <c r="E32" s="4" t="n">
        <v>1057</v>
      </c>
      <c r="F32" s="4" t="n">
        <v>264.25</v>
      </c>
    </row>
    <row r="33" ht="16.5" customHeight="1">
      <c r="A33" s="4" t="n">
        <v>10514860</v>
      </c>
      <c r="B33" s="4" t="s">
        <v>44</v>
      </c>
      <c r="C33" s="4" t="s">
        <v>15</v>
      </c>
      <c r="D33" s="4" t="s">
        <v>14</v>
      </c>
      <c r="E33" s="4" t="n">
        <v>385</v>
      </c>
      <c r="F33" s="4" t="n">
        <v>257.3</v>
      </c>
    </row>
    <row r="34" ht="16.5" customHeight="1">
      <c r="A34" s="4" t="n">
        <v>5365721</v>
      </c>
      <c r="B34" s="4" t="s">
        <v>67</v>
      </c>
      <c r="C34" s="4" t="s">
        <v>15</v>
      </c>
      <c r="D34" s="4" t="s">
        <v>65</v>
      </c>
      <c r="E34" s="4" t="n">
        <v>484</v>
      </c>
      <c r="F34" s="4" t="n">
        <v>242</v>
      </c>
    </row>
    <row r="35" ht="16.5" customHeight="1">
      <c r="A35" s="4" t="n">
        <v>6439005</v>
      </c>
      <c r="B35" s="4" t="s">
        <v>10</v>
      </c>
      <c r="C35" s="4" t="s">
        <v>21</v>
      </c>
      <c r="D35" s="4" t="s">
        <v>20</v>
      </c>
      <c r="E35" s="4" t="n">
        <v>815</v>
      </c>
      <c r="F35" s="4" t="n">
        <v>234.5</v>
      </c>
    </row>
    <row r="36" ht="16.5" customHeight="1">
      <c r="A36" s="4" t="n">
        <v>9297014</v>
      </c>
      <c r="B36" s="4" t="s">
        <v>13</v>
      </c>
      <c r="C36" s="4" t="s">
        <v>26</v>
      </c>
      <c r="D36" s="4" t="s">
        <v>14</v>
      </c>
      <c r="E36" s="4" t="n">
        <v>1377</v>
      </c>
      <c r="F36" s="4" t="n">
        <v>226.01</v>
      </c>
    </row>
    <row r="37" ht="16.5" customHeight="1">
      <c r="A37" s="4" t="n">
        <v>91564896</v>
      </c>
      <c r="B37" s="4" t="s">
        <v>60</v>
      </c>
      <c r="C37" s="4" t="s">
        <v>15</v>
      </c>
      <c r="D37" s="4" t="s">
        <v>14</v>
      </c>
      <c r="E37" s="4" t="n">
        <v>638</v>
      </c>
      <c r="F37" s="4" t="n">
        <v>223.3</v>
      </c>
    </row>
    <row r="38" ht="16.5" customHeight="1">
      <c r="A38" s="4" t="n">
        <v>10599157</v>
      </c>
      <c r="B38" s="4" t="s">
        <v>39</v>
      </c>
      <c r="C38" s="4" t="s">
        <v>15</v>
      </c>
      <c r="D38" s="4" t="s">
        <v>14</v>
      </c>
      <c r="E38" s="4" t="n">
        <v>705</v>
      </c>
      <c r="F38" s="4" t="n">
        <v>219.6</v>
      </c>
    </row>
    <row r="39" ht="16.5" customHeight="1">
      <c r="A39" s="4" t="n">
        <v>8531973</v>
      </c>
      <c r="B39" s="4" t="s">
        <v>16</v>
      </c>
      <c r="C39" s="4" t="s">
        <v>26</v>
      </c>
      <c r="D39" s="4" t="s">
        <v>18</v>
      </c>
      <c r="E39" s="4" t="n">
        <v>384</v>
      </c>
      <c r="F39" s="4" t="n">
        <v>213.67</v>
      </c>
    </row>
    <row r="40" ht="16.5" customHeight="1">
      <c r="A40" s="4" t="n">
        <v>12011132</v>
      </c>
      <c r="B40" s="4" t="s">
        <v>88</v>
      </c>
      <c r="C40" s="4" t="s">
        <v>15</v>
      </c>
      <c r="D40" s="4" t="s">
        <v>14</v>
      </c>
      <c r="E40" s="4" t="n">
        <v>1050</v>
      </c>
      <c r="F40" s="4" t="n">
        <v>210</v>
      </c>
    </row>
    <row r="41" ht="16.5" customHeight="1">
      <c r="A41" s="4" t="n">
        <v>91560709</v>
      </c>
      <c r="B41" s="4" t="s">
        <v>31</v>
      </c>
      <c r="C41" s="4" t="s">
        <v>15</v>
      </c>
      <c r="D41" s="4" t="s">
        <v>33</v>
      </c>
      <c r="E41" s="4" t="n">
        <v>3497</v>
      </c>
      <c r="F41" s="4" t="n">
        <v>209.82</v>
      </c>
    </row>
    <row r="42" ht="16.5" customHeight="1">
      <c r="A42" s="4" t="n">
        <v>11078963</v>
      </c>
      <c r="B42" s="4" t="s">
        <v>81</v>
      </c>
      <c r="C42" s="4" t="s">
        <v>15</v>
      </c>
      <c r="D42" s="4" t="s">
        <v>14</v>
      </c>
      <c r="E42" s="4" t="n">
        <v>522</v>
      </c>
      <c r="F42" s="4" t="n">
        <v>208.8</v>
      </c>
    </row>
    <row r="43" ht="16.5" customHeight="1">
      <c r="A43" s="4" t="n">
        <v>4383473</v>
      </c>
      <c r="B43" s="4" t="s">
        <v>35</v>
      </c>
      <c r="C43" s="4" t="s">
        <v>15</v>
      </c>
      <c r="D43" s="4" t="s">
        <v>14</v>
      </c>
      <c r="E43" s="4" t="n">
        <v>1050</v>
      </c>
      <c r="F43" s="4" t="n">
        <v>208.296</v>
      </c>
    </row>
    <row r="44" ht="16.5" customHeight="1">
      <c r="A44" s="4" t="n">
        <v>7202934</v>
      </c>
      <c r="B44" s="4" t="s">
        <v>22</v>
      </c>
      <c r="C44" s="4" t="s">
        <v>15</v>
      </c>
      <c r="D44" s="4" t="s">
        <v>24</v>
      </c>
      <c r="E44" s="4" t="n">
        <v>591</v>
      </c>
      <c r="F44" s="4" t="n">
        <v>206.85</v>
      </c>
    </row>
    <row r="45" ht="16.5" customHeight="1">
      <c r="A45" s="4" t="n">
        <v>91560708</v>
      </c>
      <c r="B45" s="4" t="s">
        <v>31</v>
      </c>
      <c r="C45" s="4" t="s">
        <v>15</v>
      </c>
      <c r="D45" s="4" t="s">
        <v>32</v>
      </c>
      <c r="E45" s="4" t="n">
        <v>2093</v>
      </c>
      <c r="F45" s="4" t="n">
        <v>190.877</v>
      </c>
    </row>
    <row r="46" ht="16.5" customHeight="1">
      <c r="A46" s="4" t="n">
        <v>91551388</v>
      </c>
      <c r="B46" s="4" t="s">
        <v>53</v>
      </c>
      <c r="C46" s="4" t="s">
        <v>12</v>
      </c>
      <c r="D46" s="4" t="s">
        <v>54</v>
      </c>
      <c r="E46" s="4" t="n">
        <v>192</v>
      </c>
      <c r="F46" s="4" t="n">
        <v>186.6863</v>
      </c>
    </row>
    <row r="47" ht="16.5" customHeight="1">
      <c r="A47" s="4" t="n">
        <v>6060965</v>
      </c>
      <c r="B47" s="4" t="s">
        <v>35</v>
      </c>
      <c r="C47" s="4" t="s">
        <v>15</v>
      </c>
      <c r="D47" s="4" t="s">
        <v>14</v>
      </c>
      <c r="E47" s="4" t="n">
        <v>596</v>
      </c>
      <c r="F47" s="4" t="n">
        <v>179</v>
      </c>
    </row>
    <row r="48" ht="16.5" customHeight="1">
      <c r="A48" s="4" t="n">
        <v>91467820</v>
      </c>
      <c r="B48" s="4" t="s">
        <v>74</v>
      </c>
      <c r="C48" s="4" t="s">
        <v>15</v>
      </c>
      <c r="D48" s="4" t="s">
        <v>36</v>
      </c>
      <c r="E48" s="4" t="n">
        <v>1688</v>
      </c>
      <c r="F48" s="4" t="n">
        <v>168.8</v>
      </c>
    </row>
    <row r="49" ht="16.5" customHeight="1">
      <c r="A49" s="4" t="n">
        <v>91496148</v>
      </c>
      <c r="B49" s="4" t="s">
        <v>74</v>
      </c>
      <c r="C49" s="4" t="s">
        <v>15</v>
      </c>
      <c r="D49" s="4" t="s">
        <v>14</v>
      </c>
      <c r="E49" s="4" t="n">
        <v>1120</v>
      </c>
      <c r="F49" s="4" t="n">
        <v>168</v>
      </c>
    </row>
    <row r="50" ht="16.5" customHeight="1">
      <c r="A50" s="4" t="n">
        <v>9311355</v>
      </c>
      <c r="B50" s="4" t="s">
        <v>29</v>
      </c>
      <c r="C50" s="4" t="s">
        <v>15</v>
      </c>
      <c r="D50" s="4" t="s">
        <v>14</v>
      </c>
      <c r="E50" s="4" t="n">
        <v>620</v>
      </c>
      <c r="F50" s="4" t="n">
        <v>141.1</v>
      </c>
    </row>
    <row r="51" ht="16.5" customHeight="1">
      <c r="A51" s="4" t="n">
        <v>8819666</v>
      </c>
      <c r="B51" s="4" t="s">
        <v>27</v>
      </c>
      <c r="C51" s="4" t="s">
        <v>12</v>
      </c>
      <c r="D51" s="4" t="s">
        <v>14</v>
      </c>
      <c r="E51" s="4" t="n">
        <v>1349</v>
      </c>
      <c r="F51" s="4" t="n">
        <v>140.4924</v>
      </c>
    </row>
    <row r="52" ht="16.5" customHeight="1">
      <c r="A52" s="4" t="n">
        <v>9686529</v>
      </c>
      <c r="B52" s="4" t="s">
        <v>82</v>
      </c>
      <c r="C52" s="4" t="s">
        <v>15</v>
      </c>
      <c r="D52" s="4" t="s">
        <v>84</v>
      </c>
      <c r="E52" s="4" t="n">
        <v>276</v>
      </c>
      <c r="F52" s="4" t="n">
        <v>138</v>
      </c>
    </row>
    <row r="53" ht="16.5" customHeight="1">
      <c r="A53" s="4" t="n">
        <v>91567806</v>
      </c>
      <c r="B53" s="4" t="s">
        <v>64</v>
      </c>
      <c r="C53" s="4" t="s">
        <v>15</v>
      </c>
      <c r="D53" s="4" t="s">
        <v>65</v>
      </c>
      <c r="E53" s="4" t="n">
        <v>877</v>
      </c>
      <c r="F53" s="4" t="n">
        <v>131.55</v>
      </c>
    </row>
    <row r="54" ht="16.5" customHeight="1">
      <c r="A54" s="4" t="n">
        <v>12038500</v>
      </c>
      <c r="B54" s="4" t="s">
        <v>76</v>
      </c>
      <c r="C54" s="4" t="s">
        <v>15</v>
      </c>
      <c r="D54" s="4" t="s">
        <v>14</v>
      </c>
      <c r="E54" s="4" t="n">
        <v>300</v>
      </c>
      <c r="F54" s="4" t="n">
        <v>120</v>
      </c>
    </row>
    <row r="55" ht="16.5" customHeight="1">
      <c r="A55" s="4" t="n">
        <v>91551845</v>
      </c>
      <c r="B55" s="4" t="s">
        <v>74</v>
      </c>
      <c r="C55" s="4" t="s">
        <v>15</v>
      </c>
      <c r="D55" s="4" t="s">
        <v>11</v>
      </c>
      <c r="E55" s="4" t="n">
        <v>841</v>
      </c>
      <c r="F55" s="4" t="n">
        <v>117.74</v>
      </c>
    </row>
    <row r="56" ht="16.5" customHeight="1">
      <c r="A56" s="4" t="n">
        <v>10765365</v>
      </c>
      <c r="B56" s="4" t="s">
        <v>75</v>
      </c>
      <c r="C56" s="4" t="s">
        <v>15</v>
      </c>
      <c r="D56" s="4" t="s">
        <v>71</v>
      </c>
      <c r="E56" s="4" t="n">
        <v>631</v>
      </c>
      <c r="F56" s="4" t="n">
        <v>114.18</v>
      </c>
    </row>
    <row r="57" ht="16.5" customHeight="1">
      <c r="A57" s="4" t="n">
        <v>9333145</v>
      </c>
      <c r="B57" s="4" t="s">
        <v>57</v>
      </c>
      <c r="C57" s="4" t="s">
        <v>26</v>
      </c>
      <c r="D57" s="4" t="s">
        <v>14</v>
      </c>
      <c r="E57" s="4" t="n">
        <v>466</v>
      </c>
      <c r="F57" s="4" t="n">
        <v>110.03</v>
      </c>
    </row>
    <row r="58" ht="16.5" customHeight="1">
      <c r="A58" s="4" t="n">
        <v>6951600</v>
      </c>
      <c r="B58" s="4" t="s">
        <v>16</v>
      </c>
      <c r="C58" s="4" t="s">
        <v>15</v>
      </c>
      <c r="D58" s="4" t="s">
        <v>17</v>
      </c>
      <c r="E58" s="4" t="n">
        <v>561</v>
      </c>
      <c r="F58" s="4" t="n">
        <v>98.43</v>
      </c>
    </row>
    <row r="59" ht="16.5" customHeight="1">
      <c r="A59" s="4" t="n">
        <v>91565947</v>
      </c>
      <c r="B59" s="4" t="s">
        <v>31</v>
      </c>
      <c r="C59" s="4" t="s">
        <v>15</v>
      </c>
      <c r="D59" s="4" t="s">
        <v>42</v>
      </c>
      <c r="E59" s="4" t="n">
        <v>4838</v>
      </c>
      <c r="F59" s="4" t="n">
        <v>96.76</v>
      </c>
    </row>
    <row r="60" ht="16.5" customHeight="1">
      <c r="A60" s="4" t="n">
        <v>91545519</v>
      </c>
      <c r="B60" s="4" t="s">
        <v>52</v>
      </c>
      <c r="C60" s="4" t="s">
        <v>15</v>
      </c>
      <c r="D60" s="4" t="s">
        <v>46</v>
      </c>
      <c r="E60" s="4" t="n">
        <v>466</v>
      </c>
      <c r="F60" s="4" t="n">
        <v>92.88</v>
      </c>
    </row>
    <row r="61" ht="16.5" customHeight="1">
      <c r="A61" s="4" t="n">
        <v>91567811</v>
      </c>
      <c r="B61" s="4" t="s">
        <v>34</v>
      </c>
      <c r="C61" s="4" t="s">
        <v>15</v>
      </c>
      <c r="D61" s="4" t="s">
        <v>14</v>
      </c>
      <c r="E61" s="4" t="n">
        <v>100</v>
      </c>
      <c r="F61" s="4" t="n">
        <v>88.6</v>
      </c>
    </row>
    <row r="62" ht="16.5" customHeight="1">
      <c r="A62" s="4" t="n">
        <v>2937658</v>
      </c>
      <c r="B62" s="4" t="s">
        <v>81</v>
      </c>
      <c r="C62" s="4" t="s">
        <v>15</v>
      </c>
      <c r="D62" s="4" t="s">
        <v>14</v>
      </c>
      <c r="E62" s="4" t="n">
        <v>700</v>
      </c>
      <c r="F62" s="4" t="n">
        <v>86.224</v>
      </c>
    </row>
    <row r="63" ht="16.5" customHeight="1">
      <c r="A63" s="4" t="n">
        <v>10813123</v>
      </c>
      <c r="B63" s="4" t="s">
        <v>10</v>
      </c>
      <c r="C63" s="4" t="s">
        <v>12</v>
      </c>
      <c r="D63" s="4" t="s">
        <v>11</v>
      </c>
      <c r="E63" s="4" t="n">
        <v>150</v>
      </c>
      <c r="F63" s="4" t="n">
        <v>82.8787</v>
      </c>
    </row>
    <row r="64" ht="16.5" customHeight="1">
      <c r="A64" s="4" t="n">
        <v>8566084</v>
      </c>
      <c r="B64" s="4" t="s">
        <v>80</v>
      </c>
      <c r="C64" s="4" t="s">
        <v>15</v>
      </c>
      <c r="D64" s="4" t="s">
        <v>42</v>
      </c>
      <c r="E64" s="4" t="n">
        <v>661</v>
      </c>
      <c r="F64" s="4" t="n">
        <v>79.32</v>
      </c>
    </row>
    <row r="65" ht="16.5" customHeight="1">
      <c r="A65" s="4" t="n">
        <v>91550293</v>
      </c>
      <c r="B65" s="4" t="s">
        <v>55</v>
      </c>
      <c r="C65" s="4" t="s">
        <v>15</v>
      </c>
      <c r="D65" s="4" t="s">
        <v>56</v>
      </c>
      <c r="E65" s="4" t="n">
        <v>217</v>
      </c>
      <c r="F65" s="4" t="n">
        <v>75.95</v>
      </c>
    </row>
    <row r="66" ht="16.5" customHeight="1">
      <c r="A66" s="4" t="n">
        <v>11690183</v>
      </c>
      <c r="B66" s="4" t="s">
        <v>38</v>
      </c>
      <c r="C66" s="4" t="s">
        <v>15</v>
      </c>
      <c r="D66" s="4" t="s">
        <v>14</v>
      </c>
      <c r="E66" s="4" t="n">
        <v>383</v>
      </c>
      <c r="F66" s="4" t="n">
        <v>72.55</v>
      </c>
    </row>
    <row r="67" ht="16.5" customHeight="1">
      <c r="A67" s="4" t="n">
        <v>5963400</v>
      </c>
      <c r="B67" s="4" t="s">
        <v>82</v>
      </c>
      <c r="C67" s="4" t="s">
        <v>15</v>
      </c>
      <c r="D67" s="4" t="s">
        <v>85</v>
      </c>
      <c r="E67" s="4" t="n">
        <v>335</v>
      </c>
      <c r="F67" s="4" t="n">
        <v>67</v>
      </c>
    </row>
    <row r="68" ht="16.5" customHeight="1">
      <c r="A68" s="4" t="n">
        <v>91548044</v>
      </c>
      <c r="B68" s="4" t="s">
        <v>34</v>
      </c>
      <c r="C68" s="4" t="s">
        <v>12</v>
      </c>
      <c r="D68" s="4" t="s">
        <v>14</v>
      </c>
      <c r="E68" s="4" t="n">
        <v>39</v>
      </c>
      <c r="F68" s="4" t="n">
        <v>65.0537</v>
      </c>
    </row>
    <row r="69" ht="16.5" customHeight="1">
      <c r="A69" s="4" t="n">
        <v>11655595</v>
      </c>
      <c r="B69" s="4" t="s">
        <v>44</v>
      </c>
      <c r="C69" s="4" t="s">
        <v>26</v>
      </c>
      <c r="D69" s="4" t="s">
        <v>14</v>
      </c>
      <c r="E69" s="4" t="n">
        <v>8</v>
      </c>
      <c r="F69" s="4" t="n">
        <v>64.9245</v>
      </c>
    </row>
    <row r="70" ht="16.5" customHeight="1">
      <c r="A70" s="4" t="n">
        <v>9415350</v>
      </c>
      <c r="B70" s="4" t="s">
        <v>37</v>
      </c>
      <c r="C70" s="4" t="s">
        <v>26</v>
      </c>
      <c r="D70" s="4" t="s">
        <v>14</v>
      </c>
      <c r="E70" s="4" t="n">
        <v>264</v>
      </c>
      <c r="F70" s="4" t="n">
        <v>61.25</v>
      </c>
    </row>
    <row r="71" ht="16.5" customHeight="1">
      <c r="A71" s="4" t="n">
        <v>10298628</v>
      </c>
      <c r="B71" s="4" t="s">
        <v>43</v>
      </c>
      <c r="C71" s="4" t="s">
        <v>26</v>
      </c>
      <c r="D71" s="4" t="s">
        <v>14</v>
      </c>
      <c r="E71" s="4" t="n">
        <v>340</v>
      </c>
      <c r="F71" s="4" t="n">
        <v>59.74</v>
      </c>
    </row>
    <row r="72" ht="16.5" customHeight="1">
      <c r="A72" s="4" t="n">
        <v>91565944</v>
      </c>
      <c r="B72" s="4" t="s">
        <v>74</v>
      </c>
      <c r="C72" s="4" t="s">
        <v>15</v>
      </c>
      <c r="D72" s="4" t="s">
        <v>14</v>
      </c>
      <c r="E72" s="4" t="n">
        <v>373</v>
      </c>
      <c r="F72" s="4" t="n">
        <v>55.95</v>
      </c>
    </row>
    <row r="73" ht="16.5" customHeight="1">
      <c r="A73" s="4" t="n">
        <v>5556054</v>
      </c>
      <c r="B73" s="4" t="s">
        <v>72</v>
      </c>
      <c r="C73" s="4" t="s">
        <v>15</v>
      </c>
      <c r="D73" s="4" t="s">
        <v>36</v>
      </c>
      <c r="E73" s="4" t="n">
        <v>20</v>
      </c>
      <c r="F73" s="4" t="n">
        <v>54.647</v>
      </c>
    </row>
    <row r="74" ht="16.5" customHeight="1">
      <c r="A74" s="4" t="n">
        <v>11924259</v>
      </c>
      <c r="B74" s="4" t="s">
        <v>77</v>
      </c>
      <c r="C74" s="4" t="s">
        <v>15</v>
      </c>
      <c r="D74" s="4" t="s">
        <v>36</v>
      </c>
      <c r="E74" s="4" t="n">
        <v>438</v>
      </c>
      <c r="F74" s="4" t="n">
        <v>52.56</v>
      </c>
    </row>
    <row r="75" ht="16.5" customHeight="1">
      <c r="A75" s="4" t="n">
        <v>91399437</v>
      </c>
      <c r="B75" s="4" t="s">
        <v>70</v>
      </c>
      <c r="C75" s="4" t="s">
        <v>15</v>
      </c>
      <c r="D75" s="4" t="s">
        <v>71</v>
      </c>
      <c r="E75" s="4" t="n">
        <v>350</v>
      </c>
      <c r="F75" s="4" t="n">
        <v>52.5</v>
      </c>
    </row>
    <row r="76" ht="16.5" customHeight="1">
      <c r="A76" s="4" t="n">
        <v>91565949</v>
      </c>
      <c r="B76" s="4" t="s">
        <v>74</v>
      </c>
      <c r="C76" s="4" t="s">
        <v>15</v>
      </c>
      <c r="D76" s="4" t="s">
        <v>71</v>
      </c>
      <c r="E76" s="4" t="n">
        <v>350</v>
      </c>
      <c r="F76" s="4" t="n">
        <v>52.5</v>
      </c>
    </row>
    <row r="77" ht="16.5" customHeight="1">
      <c r="A77" s="4" t="n">
        <v>5623760</v>
      </c>
      <c r="B77" s="4" t="s">
        <v>89</v>
      </c>
      <c r="C77" s="4" t="s">
        <v>15</v>
      </c>
      <c r="D77" s="4" t="s">
        <v>14</v>
      </c>
      <c r="E77" s="4" t="n">
        <v>350</v>
      </c>
      <c r="F77" s="4" t="n">
        <v>52.5</v>
      </c>
    </row>
    <row r="78" ht="16.5" customHeight="1">
      <c r="A78" s="4" t="n">
        <v>12114239</v>
      </c>
      <c r="B78" s="4" t="s">
        <v>27</v>
      </c>
      <c r="C78" s="4" t="s">
        <v>26</v>
      </c>
      <c r="D78" s="4" t="s">
        <v>14</v>
      </c>
      <c r="E78" s="4" t="n">
        <v>315</v>
      </c>
      <c r="F78" s="4" t="n">
        <v>48.83</v>
      </c>
    </row>
    <row r="79" ht="16.5" customHeight="1">
      <c r="A79" s="4" t="n">
        <v>12039225</v>
      </c>
      <c r="B79" s="4" t="s">
        <v>90</v>
      </c>
      <c r="C79" s="4" t="s">
        <v>15</v>
      </c>
      <c r="D79" s="4" t="s">
        <v>36</v>
      </c>
      <c r="E79" s="4" t="n">
        <v>230</v>
      </c>
      <c r="F79" s="4" t="n">
        <v>46</v>
      </c>
    </row>
    <row r="80" ht="16.5" customHeight="1">
      <c r="A80" s="4" t="n">
        <v>91496147</v>
      </c>
      <c r="B80" s="4" t="s">
        <v>74</v>
      </c>
      <c r="C80" s="4" t="s">
        <v>15</v>
      </c>
      <c r="D80" s="4" t="s">
        <v>11</v>
      </c>
      <c r="E80" s="4" t="n">
        <v>337</v>
      </c>
      <c r="F80" s="4" t="n">
        <v>43.81</v>
      </c>
    </row>
    <row r="81" ht="16.5" customHeight="1">
      <c r="A81" s="4" t="n">
        <v>91496146</v>
      </c>
      <c r="B81" s="4" t="s">
        <v>74</v>
      </c>
      <c r="C81" s="4" t="s">
        <v>15</v>
      </c>
      <c r="D81" s="4" t="s">
        <v>46</v>
      </c>
      <c r="E81" s="4" t="n">
        <v>304</v>
      </c>
      <c r="F81" s="4" t="n">
        <v>42.56</v>
      </c>
    </row>
    <row r="82" ht="16.5" customHeight="1">
      <c r="A82" s="4" t="n">
        <v>6706444</v>
      </c>
      <c r="B82" s="4" t="s">
        <v>82</v>
      </c>
      <c r="C82" s="4" t="s">
        <v>12</v>
      </c>
      <c r="D82" s="4" t="s">
        <v>83</v>
      </c>
      <c r="E82" s="4" t="n">
        <v>56</v>
      </c>
      <c r="F82" s="4" t="n">
        <v>40.0676</v>
      </c>
    </row>
    <row r="83" ht="16.5" customHeight="1">
      <c r="A83" s="4" t="n">
        <v>91467821</v>
      </c>
      <c r="B83" s="4" t="s">
        <v>74</v>
      </c>
      <c r="C83" s="4" t="s">
        <v>15</v>
      </c>
      <c r="D83" s="4" t="s">
        <v>17</v>
      </c>
      <c r="E83" s="4" t="n">
        <v>216</v>
      </c>
      <c r="F83" s="4" t="n">
        <v>36.72</v>
      </c>
    </row>
    <row r="84" ht="16.5" customHeight="1">
      <c r="A84" s="4" t="n">
        <v>12072287</v>
      </c>
      <c r="B84" s="4" t="s">
        <v>81</v>
      </c>
      <c r="C84" s="4" t="s">
        <v>15</v>
      </c>
      <c r="D84" s="4" t="s">
        <v>14</v>
      </c>
      <c r="E84" s="4" t="n">
        <v>94</v>
      </c>
      <c r="F84" s="4" t="n">
        <v>36.701</v>
      </c>
    </row>
    <row r="85" ht="16.5" customHeight="1">
      <c r="A85" s="4" t="n">
        <v>5365722</v>
      </c>
      <c r="B85" s="4" t="s">
        <v>67</v>
      </c>
      <c r="C85" s="4" t="s">
        <v>12</v>
      </c>
      <c r="D85" s="4" t="s">
        <v>65</v>
      </c>
      <c r="E85" s="4" t="n">
        <v>113</v>
      </c>
      <c r="F85" s="4" t="n">
        <v>36.0996</v>
      </c>
    </row>
    <row r="86" ht="16.5" customHeight="1">
      <c r="A86" s="4" t="n">
        <v>91532857</v>
      </c>
      <c r="B86" s="4" t="s">
        <v>47</v>
      </c>
      <c r="C86" s="4" t="s">
        <v>12</v>
      </c>
      <c r="D86" s="4" t="s">
        <v>14</v>
      </c>
      <c r="E86" s="4" t="n">
        <v>196</v>
      </c>
      <c r="F86" s="4" t="n">
        <v>35.6274</v>
      </c>
    </row>
    <row r="87" ht="16.5" customHeight="1">
      <c r="A87" s="4" t="n">
        <v>91566789</v>
      </c>
      <c r="B87" s="4" t="s">
        <v>61</v>
      </c>
      <c r="C87" s="4" t="s">
        <v>15</v>
      </c>
      <c r="D87" s="4" t="s">
        <v>42</v>
      </c>
      <c r="E87" s="4" t="n">
        <v>350</v>
      </c>
      <c r="F87" s="4" t="n">
        <v>35.05</v>
      </c>
    </row>
    <row r="88" ht="16.5" customHeight="1">
      <c r="A88" s="4" t="n">
        <v>10080665</v>
      </c>
      <c r="B88" s="4" t="s">
        <v>82</v>
      </c>
      <c r="C88" s="4" t="s">
        <v>15</v>
      </c>
      <c r="D88" s="4" t="s">
        <v>86</v>
      </c>
      <c r="E88" s="4" t="n">
        <v>78</v>
      </c>
      <c r="F88" s="4" t="n">
        <v>29.64</v>
      </c>
    </row>
    <row r="89" ht="16.5" customHeight="1">
      <c r="A89" s="4" t="n">
        <v>91496145</v>
      </c>
      <c r="B89" s="4" t="s">
        <v>74</v>
      </c>
      <c r="C89" s="4" t="s">
        <v>15</v>
      </c>
      <c r="D89" s="4" t="s">
        <v>71</v>
      </c>
      <c r="E89" s="4" t="n">
        <v>196</v>
      </c>
      <c r="F89" s="4" t="n">
        <v>29.4</v>
      </c>
    </row>
    <row r="90" ht="16.5" customHeight="1">
      <c r="A90" s="4" t="n">
        <v>91565942</v>
      </c>
      <c r="B90" s="4" t="s">
        <v>31</v>
      </c>
      <c r="C90" s="4" t="s">
        <v>15</v>
      </c>
      <c r="D90" s="4" t="s">
        <v>36</v>
      </c>
      <c r="E90" s="4" t="n">
        <v>932</v>
      </c>
      <c r="F90" s="4" t="n">
        <v>27.969</v>
      </c>
    </row>
    <row r="91" ht="16.5" customHeight="1">
      <c r="A91" s="4" t="n">
        <v>11324493</v>
      </c>
      <c r="B91" s="4" t="s">
        <v>31</v>
      </c>
      <c r="C91" s="4" t="s">
        <v>15</v>
      </c>
      <c r="D91" s="4" t="s">
        <v>17</v>
      </c>
      <c r="E91" s="4" t="n">
        <v>56</v>
      </c>
      <c r="F91" s="4" t="n">
        <v>27.8</v>
      </c>
    </row>
    <row r="92" ht="16.5" customHeight="1">
      <c r="A92" s="4" t="n">
        <v>91565945</v>
      </c>
      <c r="B92" s="4" t="s">
        <v>74</v>
      </c>
      <c r="C92" s="4" t="s">
        <v>15</v>
      </c>
      <c r="D92" s="4" t="s">
        <v>36</v>
      </c>
      <c r="E92" s="4" t="n">
        <v>209</v>
      </c>
      <c r="F92" s="4" t="n">
        <v>25.08</v>
      </c>
    </row>
    <row r="93" ht="16.5" customHeight="1">
      <c r="A93" s="4" t="n">
        <v>91565948</v>
      </c>
      <c r="B93" s="4" t="s">
        <v>47</v>
      </c>
      <c r="C93" s="4" t="s">
        <v>12</v>
      </c>
      <c r="D93" s="4" t="s">
        <v>14</v>
      </c>
      <c r="E93" s="4" t="n">
        <v>113</v>
      </c>
      <c r="F93" s="4" t="n">
        <v>24.7232</v>
      </c>
    </row>
    <row r="94" ht="16.5" customHeight="1">
      <c r="A94" s="4" t="n">
        <v>9298539</v>
      </c>
      <c r="B94" s="4" t="s">
        <v>57</v>
      </c>
      <c r="C94" s="4" t="s">
        <v>15</v>
      </c>
      <c r="D94" s="4" t="s">
        <v>14</v>
      </c>
      <c r="E94" s="4" t="n">
        <v>80</v>
      </c>
      <c r="F94" s="4" t="n">
        <v>24</v>
      </c>
    </row>
    <row r="95" ht="16.5" customHeight="1">
      <c r="A95" s="4" t="n">
        <v>8998645</v>
      </c>
      <c r="B95" s="4" t="s">
        <v>31</v>
      </c>
      <c r="C95" s="4" t="s">
        <v>15</v>
      </c>
      <c r="D95" s="4" t="s">
        <v>17</v>
      </c>
      <c r="E95" s="4" t="n">
        <v>58</v>
      </c>
      <c r="F95" s="4" t="n">
        <v>21.694</v>
      </c>
    </row>
    <row r="96" ht="16.5" customHeight="1">
      <c r="A96" s="4" t="n">
        <v>8312006</v>
      </c>
      <c r="B96" s="4" t="s">
        <v>92</v>
      </c>
      <c r="C96" s="4" t="s">
        <v>15</v>
      </c>
      <c r="D96" s="4" t="s">
        <v>14</v>
      </c>
      <c r="E96" s="4" t="n">
        <v>168</v>
      </c>
      <c r="F96" s="4" t="n">
        <v>20.16</v>
      </c>
    </row>
    <row r="97" ht="16.5" customHeight="1">
      <c r="A97" s="4" t="n">
        <v>8670368</v>
      </c>
      <c r="B97" s="4" t="s">
        <v>16</v>
      </c>
      <c r="C97" s="4" t="s">
        <v>30</v>
      </c>
      <c r="D97" s="4" t="s">
        <v>11</v>
      </c>
      <c r="E97" s="4" t="n">
        <v>88</v>
      </c>
      <c r="F97" s="4" t="n">
        <v>19.25</v>
      </c>
    </row>
    <row r="98" ht="16.5" customHeight="1">
      <c r="A98" s="4" t="n">
        <v>12306671</v>
      </c>
      <c r="B98" s="4" t="s">
        <v>62</v>
      </c>
      <c r="C98" s="4" t="s">
        <v>21</v>
      </c>
      <c r="D98" s="4" t="s">
        <v>63</v>
      </c>
      <c r="E98" s="4" t="n">
        <v>87</v>
      </c>
      <c r="F98" s="4" t="n">
        <v>19.14</v>
      </c>
    </row>
    <row r="99" ht="16.5" customHeight="1">
      <c r="A99" s="4" t="n">
        <v>5619156</v>
      </c>
      <c r="B99" s="4" t="s">
        <v>10</v>
      </c>
      <c r="C99" s="4" t="s">
        <v>12</v>
      </c>
      <c r="D99" s="4" t="s">
        <v>19</v>
      </c>
      <c r="E99" s="4" t="n">
        <v>51</v>
      </c>
      <c r="F99" s="4" t="n">
        <v>18.7844</v>
      </c>
    </row>
    <row r="100" ht="16.5" customHeight="1">
      <c r="A100" s="4" t="n">
        <v>91565946</v>
      </c>
      <c r="B100" s="4" t="s">
        <v>74</v>
      </c>
      <c r="C100" s="4" t="s">
        <v>15</v>
      </c>
      <c r="D100" s="4" t="s">
        <v>17</v>
      </c>
      <c r="E100" s="4" t="n">
        <v>108</v>
      </c>
      <c r="F100" s="4" t="n">
        <v>18.36</v>
      </c>
    </row>
    <row r="101" ht="16.5" customHeight="1">
      <c r="A101" s="4" t="n">
        <v>12542512</v>
      </c>
      <c r="B101" s="4" t="s">
        <v>88</v>
      </c>
      <c r="C101" s="4" t="s">
        <v>15</v>
      </c>
      <c r="D101" s="4" t="s">
        <v>14</v>
      </c>
      <c r="E101" s="4" t="n">
        <v>120</v>
      </c>
      <c r="F101" s="4" t="n">
        <v>18</v>
      </c>
    </row>
    <row r="102" ht="16.5" customHeight="1">
      <c r="A102" s="4" t="n">
        <v>12304863</v>
      </c>
      <c r="B102" s="4" t="s">
        <v>59</v>
      </c>
      <c r="C102" s="4" t="s">
        <v>26</v>
      </c>
      <c r="D102" s="4" t="s">
        <v>14</v>
      </c>
      <c r="E102" s="4" t="n">
        <v>121</v>
      </c>
      <c r="F102" s="4" t="n">
        <v>17.51</v>
      </c>
    </row>
    <row r="103" ht="16.5" customHeight="1">
      <c r="A103" s="4" t="n">
        <v>91534913</v>
      </c>
      <c r="B103" s="4" t="s">
        <v>48</v>
      </c>
      <c r="C103" s="4" t="s">
        <v>15</v>
      </c>
      <c r="D103" s="4" t="s">
        <v>49</v>
      </c>
      <c r="E103" s="4" t="n">
        <v>9</v>
      </c>
      <c r="F103" s="4" t="n">
        <v>17</v>
      </c>
    </row>
    <row r="104" ht="16.5" customHeight="1">
      <c r="A104" s="4" t="n">
        <v>6061077</v>
      </c>
      <c r="B104" s="4" t="s">
        <v>35</v>
      </c>
      <c r="C104" s="4" t="s">
        <v>15</v>
      </c>
      <c r="D104" s="4" t="s">
        <v>14</v>
      </c>
      <c r="E104" s="4" t="n">
        <v>20</v>
      </c>
      <c r="F104" s="4" t="n">
        <v>13.323</v>
      </c>
    </row>
    <row r="105" ht="16.5" customHeight="1">
      <c r="A105" s="4" t="n">
        <v>12373981</v>
      </c>
      <c r="B105" s="4" t="s">
        <v>66</v>
      </c>
      <c r="C105" s="4" t="s">
        <v>15</v>
      </c>
      <c r="D105" s="4" t="s">
        <v>36</v>
      </c>
      <c r="E105" s="4" t="n">
        <v>320</v>
      </c>
      <c r="F105" s="4" t="n">
        <v>12.8</v>
      </c>
    </row>
    <row r="106" ht="16.5" customHeight="1">
      <c r="A106" s="4" t="n">
        <v>91407542</v>
      </c>
      <c r="B106" s="4" t="s">
        <v>31</v>
      </c>
      <c r="C106" s="4" t="s">
        <v>15</v>
      </c>
      <c r="D106" s="4" t="s">
        <v>36</v>
      </c>
      <c r="E106" s="4" t="n">
        <v>515</v>
      </c>
      <c r="F106" s="4" t="n">
        <v>10.618</v>
      </c>
    </row>
    <row r="107" ht="16.5" customHeight="1">
      <c r="A107" s="4" t="n">
        <v>91557347</v>
      </c>
      <c r="B107" s="4" t="s">
        <v>58</v>
      </c>
      <c r="C107" s="4" t="s">
        <v>15</v>
      </c>
      <c r="D107" s="4" t="s">
        <v>14</v>
      </c>
      <c r="E107" s="4" t="n">
        <v>13</v>
      </c>
      <c r="F107" s="4" t="n">
        <v>10.4</v>
      </c>
    </row>
    <row r="108" ht="16.5" customHeight="1">
      <c r="A108" s="4" t="n">
        <v>5847496</v>
      </c>
      <c r="B108" s="4" t="s">
        <v>10</v>
      </c>
      <c r="C108" s="4" t="s">
        <v>12</v>
      </c>
      <c r="D108" s="4" t="s">
        <v>25</v>
      </c>
      <c r="E108" s="4" t="n">
        <v>30</v>
      </c>
      <c r="F108" s="4" t="n">
        <v>10.2384</v>
      </c>
    </row>
    <row r="109" ht="16.5" customHeight="1">
      <c r="A109" s="4" t="n">
        <v>10842514</v>
      </c>
      <c r="B109" s="4" t="s">
        <v>41</v>
      </c>
      <c r="C109" s="4" t="s">
        <v>26</v>
      </c>
      <c r="D109" s="4" t="s">
        <v>14</v>
      </c>
      <c r="E109" s="4" t="n">
        <v>17</v>
      </c>
      <c r="F109" s="4" t="n">
        <v>7.29</v>
      </c>
    </row>
    <row r="110" ht="16.5" customHeight="1">
      <c r="A110" s="4" t="n">
        <v>10501490</v>
      </c>
      <c r="B110" s="4" t="s">
        <v>13</v>
      </c>
      <c r="C110" s="4" t="s">
        <v>15</v>
      </c>
      <c r="D110" s="4" t="s">
        <v>14</v>
      </c>
      <c r="E110" s="4" t="n">
        <v>50</v>
      </c>
      <c r="F110" s="4" t="n">
        <v>6.5</v>
      </c>
    </row>
    <row r="111" ht="16.5" customHeight="1">
      <c r="A111" s="4" t="n">
        <v>91410799</v>
      </c>
      <c r="B111" s="4" t="s">
        <v>31</v>
      </c>
      <c r="C111" s="4" t="s">
        <v>15</v>
      </c>
      <c r="D111" s="4" t="s">
        <v>42</v>
      </c>
      <c r="E111" s="4" t="n">
        <v>288</v>
      </c>
      <c r="F111" s="4" t="n">
        <v>5.76</v>
      </c>
    </row>
    <row r="112" ht="16.5" customHeight="1">
      <c r="A112" s="4" t="n">
        <v>11987622</v>
      </c>
      <c r="B112" s="4" t="s">
        <v>10</v>
      </c>
      <c r="C112" s="4" t="s">
        <v>30</v>
      </c>
      <c r="D112" s="4" t="s">
        <v>11</v>
      </c>
      <c r="E112" s="4" t="n">
        <v>8</v>
      </c>
      <c r="F112" s="4" t="n">
        <v>5.52</v>
      </c>
    </row>
    <row r="113" ht="16.5" customHeight="1">
      <c r="A113" s="4" t="n">
        <v>91538300</v>
      </c>
      <c r="B113" s="4" t="s">
        <v>74</v>
      </c>
      <c r="C113" s="4" t="s">
        <v>15</v>
      </c>
      <c r="D113" s="4" t="s">
        <v>36</v>
      </c>
      <c r="E113" s="4" t="n">
        <v>39</v>
      </c>
      <c r="F113" s="4" t="n">
        <v>5.46</v>
      </c>
    </row>
    <row r="114" ht="16.5" customHeight="1">
      <c r="A114" s="4" t="n">
        <v>11080098</v>
      </c>
      <c r="B114" s="4" t="s">
        <v>22</v>
      </c>
      <c r="C114" s="4" t="s">
        <v>15</v>
      </c>
      <c r="D114" s="4" t="s">
        <v>24</v>
      </c>
      <c r="E114" s="4" t="n">
        <v>9</v>
      </c>
      <c r="F114" s="4" t="n">
        <v>5.4</v>
      </c>
    </row>
    <row r="115" ht="16.5" customHeight="1">
      <c r="A115" s="4" t="n">
        <v>7203110</v>
      </c>
      <c r="B115" s="4" t="s">
        <v>22</v>
      </c>
      <c r="C115" s="4" t="s">
        <v>15</v>
      </c>
      <c r="D115" s="4" t="s">
        <v>23</v>
      </c>
      <c r="E115" s="4" t="n">
        <v>18</v>
      </c>
      <c r="F115" s="4" t="n">
        <v>3.6</v>
      </c>
    </row>
    <row r="116" ht="16.5" customHeight="1">
      <c r="A116" s="4" t="n">
        <v>11836152</v>
      </c>
      <c r="B116" s="4" t="s">
        <v>73</v>
      </c>
      <c r="C116" s="4" t="s">
        <v>15</v>
      </c>
      <c r="D116" s="4" t="s">
        <v>36</v>
      </c>
      <c r="E116" s="4" t="n">
        <v>32</v>
      </c>
      <c r="F116" s="4" t="n">
        <v>2.88</v>
      </c>
    </row>
    <row r="117" ht="16.5" customHeight="1">
      <c r="A117" s="4" t="n">
        <v>91573130</v>
      </c>
      <c r="B117" s="4" t="s">
        <v>53</v>
      </c>
      <c r="C117" s="4" t="s">
        <v>15</v>
      </c>
      <c r="D117" s="4" t="s">
        <v>17</v>
      </c>
      <c r="E117" s="4" t="n">
        <v>12</v>
      </c>
      <c r="F117" s="4" t="n">
        <v>2.4</v>
      </c>
    </row>
    <row r="118" ht="16.5" customHeight="1">
      <c r="A118" s="4" t="n">
        <v>91538306</v>
      </c>
      <c r="B118" s="4" t="s">
        <v>74</v>
      </c>
      <c r="C118" s="4" t="s">
        <v>15</v>
      </c>
      <c r="D118" s="4" t="s">
        <v>71</v>
      </c>
      <c r="E118" s="4" t="n">
        <v>13</v>
      </c>
      <c r="F118" s="4" t="n">
        <v>2.34</v>
      </c>
    </row>
    <row r="119" ht="16.5" customHeight="1">
      <c r="A119" s="4" t="n">
        <v>91520433</v>
      </c>
      <c r="B119" s="4" t="s">
        <v>74</v>
      </c>
      <c r="C119" s="4" t="s">
        <v>15</v>
      </c>
      <c r="D119" s="4" t="s">
        <v>14</v>
      </c>
      <c r="E119" s="4" t="n">
        <v>13</v>
      </c>
      <c r="F119" s="4" t="n">
        <v>2.08</v>
      </c>
    </row>
    <row r="120" ht="16.5" customHeight="1">
      <c r="A120" s="4" t="n">
        <v>11763482</v>
      </c>
      <c r="B120" s="4" t="s">
        <v>44</v>
      </c>
      <c r="C120" s="4" t="s">
        <v>12</v>
      </c>
      <c r="D120" s="4" t="s">
        <v>14</v>
      </c>
      <c r="E120" s="4" t="n">
        <v>0</v>
      </c>
      <c r="F120" s="4" t="n">
        <v>1.8738</v>
      </c>
    </row>
    <row r="121" ht="16.5" customHeight="1">
      <c r="A121" s="4" t="n">
        <v>91535229</v>
      </c>
      <c r="B121" s="4" t="s">
        <v>31</v>
      </c>
      <c r="C121" s="4" t="s">
        <v>15</v>
      </c>
      <c r="D121" s="4" t="s">
        <v>36</v>
      </c>
      <c r="E121" s="4" t="n">
        <v>47</v>
      </c>
      <c r="F121" s="4" t="n">
        <v>1.79</v>
      </c>
    </row>
    <row r="122" ht="16.5" customHeight="1">
      <c r="A122" s="4" t="n">
        <v>91538301</v>
      </c>
      <c r="B122" s="4" t="s">
        <v>74</v>
      </c>
      <c r="C122" s="4" t="s">
        <v>15</v>
      </c>
      <c r="D122" s="4" t="s">
        <v>14</v>
      </c>
      <c r="E122" s="4" t="n">
        <v>7</v>
      </c>
      <c r="F122" s="4" t="n">
        <v>1.54</v>
      </c>
    </row>
    <row r="123" ht="16.5" customHeight="1">
      <c r="A123" s="4" t="n">
        <v>11078827</v>
      </c>
      <c r="B123" s="4" t="s">
        <v>82</v>
      </c>
      <c r="C123" s="4" t="s">
        <v>15</v>
      </c>
      <c r="D123" s="4" t="s">
        <v>85</v>
      </c>
      <c r="E123" s="4" t="n">
        <v>5</v>
      </c>
      <c r="F123" s="4" t="n">
        <v>1.5</v>
      </c>
    </row>
    <row r="124" ht="16.5" customHeight="1">
      <c r="A124" s="4" t="n">
        <v>8057746</v>
      </c>
      <c r="B124" s="4" t="s">
        <v>31</v>
      </c>
      <c r="C124" s="4" t="s">
        <v>15</v>
      </c>
      <c r="D124" s="4" t="s">
        <v>46</v>
      </c>
      <c r="E124" s="4" t="n">
        <v>4</v>
      </c>
      <c r="F124" s="4" t="n">
        <v>1.12</v>
      </c>
    </row>
    <row r="125" ht="16.5" customHeight="1">
      <c r="A125" s="4" t="n">
        <v>91399439</v>
      </c>
      <c r="B125" s="4" t="s">
        <v>69</v>
      </c>
      <c r="C125" s="4" t="s">
        <v>15</v>
      </c>
      <c r="D125" s="4" t="s">
        <v>42</v>
      </c>
      <c r="E125" s="4" t="n">
        <v>11</v>
      </c>
      <c r="F125" s="4" t="n">
        <v>1.1</v>
      </c>
    </row>
    <row r="126" ht="16.5" customHeight="1">
      <c r="A126" s="4" t="n">
        <v>11924654</v>
      </c>
      <c r="B126" s="4" t="s">
        <v>67</v>
      </c>
      <c r="C126" s="4" t="s">
        <v>12</v>
      </c>
      <c r="D126" s="4" t="s">
        <v>65</v>
      </c>
      <c r="E126" s="4" t="n">
        <v>5</v>
      </c>
      <c r="F126" s="4" t="n">
        <v>1.0983</v>
      </c>
    </row>
    <row r="127" ht="16.5" customHeight="1">
      <c r="A127" s="4" t="n">
        <v>91535331</v>
      </c>
      <c r="B127" s="4" t="s">
        <v>31</v>
      </c>
      <c r="C127" s="4" t="s">
        <v>15</v>
      </c>
      <c r="D127" s="4" t="s">
        <v>42</v>
      </c>
      <c r="E127" s="4" t="n">
        <v>27</v>
      </c>
      <c r="F127" s="4" t="n">
        <v>1.08</v>
      </c>
    </row>
    <row r="128" ht="16.5" customHeight="1">
      <c r="A128" s="4" t="n">
        <v>91533906</v>
      </c>
      <c r="B128" s="4" t="s">
        <v>50</v>
      </c>
      <c r="C128" s="4" t="s">
        <v>15</v>
      </c>
      <c r="D128" s="4" t="s">
        <v>51</v>
      </c>
      <c r="E128" s="4" t="n">
        <v>1</v>
      </c>
      <c r="F128" s="4" t="n">
        <v>1</v>
      </c>
    </row>
    <row r="129" ht="16.5" customHeight="1">
      <c r="A129" s="4" t="n">
        <v>91573131</v>
      </c>
      <c r="B129" s="4" t="s">
        <v>53</v>
      </c>
      <c r="C129" s="4" t="s">
        <v>15</v>
      </c>
      <c r="D129" s="4" t="s">
        <v>33</v>
      </c>
      <c r="E129" s="4" t="n">
        <v>5</v>
      </c>
      <c r="F129" s="4" t="n">
        <v>1</v>
      </c>
    </row>
    <row r="130" ht="16.5" customHeight="1">
      <c r="A130" s="4" t="n">
        <v>10815258</v>
      </c>
      <c r="B130" s="4" t="s">
        <v>41</v>
      </c>
      <c r="C130" s="4" t="s">
        <v>15</v>
      </c>
      <c r="D130" s="4" t="s">
        <v>14</v>
      </c>
      <c r="E130" s="4" t="n">
        <v>5</v>
      </c>
      <c r="F130" s="4" t="n">
        <v>0.93</v>
      </c>
    </row>
    <row r="131" ht="16.5" customHeight="1">
      <c r="A131" s="4" t="n">
        <v>91565943</v>
      </c>
      <c r="B131" s="4" t="s">
        <v>74</v>
      </c>
      <c r="C131" s="4" t="s">
        <v>15</v>
      </c>
      <c r="D131" s="4" t="s">
        <v>46</v>
      </c>
      <c r="E131" s="4" t="n">
        <v>5</v>
      </c>
      <c r="F131" s="4" t="n">
        <v>0.7</v>
      </c>
    </row>
    <row r="132" ht="16.5" customHeight="1">
      <c r="A132" s="4" t="n">
        <v>5617321</v>
      </c>
      <c r="B132" s="4" t="s">
        <v>62</v>
      </c>
      <c r="C132" s="4" t="s">
        <v>12</v>
      </c>
      <c r="D132" s="4" t="s">
        <v>63</v>
      </c>
      <c r="E132" s="4" t="n">
        <v>0</v>
      </c>
      <c r="F132" s="4" t="n">
        <v>0.515</v>
      </c>
    </row>
    <row r="133" ht="16.5" customHeight="1">
      <c r="A133" s="4" t="n">
        <v>11715627</v>
      </c>
      <c r="B133" s="4" t="s">
        <v>29</v>
      </c>
      <c r="C133" s="4" t="s">
        <v>15</v>
      </c>
      <c r="D133" s="4" t="s">
        <v>14</v>
      </c>
      <c r="E133" s="4" t="n">
        <v>1</v>
      </c>
      <c r="F133" s="4" t="n">
        <v>0.4</v>
      </c>
    </row>
    <row r="134" ht="16.5" customHeight="1">
      <c r="A134" s="4" t="n">
        <v>11729820</v>
      </c>
      <c r="B134" s="4" t="s">
        <v>10</v>
      </c>
      <c r="C134" s="4" t="s">
        <v>15</v>
      </c>
      <c r="D134" s="4" t="s">
        <v>25</v>
      </c>
      <c r="E134" s="4" t="n">
        <v>1</v>
      </c>
      <c r="F134" s="4" t="n">
        <v>0.3</v>
      </c>
    </row>
    <row r="135" ht="16.5" customHeight="1">
      <c r="A135" s="4" t="n">
        <v>11655596</v>
      </c>
      <c r="B135" s="4" t="s">
        <v>44</v>
      </c>
      <c r="C135" s="4" t="s">
        <v>12</v>
      </c>
      <c r="D135" s="4" t="s">
        <v>14</v>
      </c>
      <c r="E135" s="4" t="n">
        <v>0</v>
      </c>
      <c r="F135" s="4" t="n">
        <v>0.2724</v>
      </c>
    </row>
    <row r="136" ht="16.5" customHeight="1">
      <c r="A136" s="4" t="n">
        <v>12336896</v>
      </c>
      <c r="B136" s="4" t="s">
        <v>78</v>
      </c>
      <c r="C136" s="4" t="s">
        <v>12</v>
      </c>
      <c r="D136" s="4" t="s">
        <v>11</v>
      </c>
      <c r="E136" s="4" t="n">
        <v>0</v>
      </c>
      <c r="F136" s="4" t="n">
        <v>0.2076</v>
      </c>
    </row>
    <row r="137" ht="16.5" customHeight="1">
      <c r="A137" s="4" t="n">
        <v>11862336</v>
      </c>
      <c r="B137" s="4" t="s">
        <v>69</v>
      </c>
      <c r="C137" s="4" t="s">
        <v>15</v>
      </c>
      <c r="D137" s="4" t="s">
        <v>42</v>
      </c>
      <c r="E137" s="4" t="n">
        <v>2</v>
      </c>
      <c r="F137" s="4" t="n">
        <v>0.2</v>
      </c>
    </row>
    <row r="138" ht="16.5" customHeight="1">
      <c r="A138" s="4" t="n">
        <v>11729830</v>
      </c>
      <c r="B138" s="4" t="s">
        <v>10</v>
      </c>
      <c r="C138" s="4" t="s">
        <v>12</v>
      </c>
      <c r="D138" s="4" t="s">
        <v>11</v>
      </c>
      <c r="E138" s="4" t="n">
        <v>0</v>
      </c>
      <c r="F138" s="4" t="n">
        <v>0.0052</v>
      </c>
    </row>
    <row r="139" ht="16.5" customHeight="1">
      <c r="A139" s="4" t="n">
        <v>11715655</v>
      </c>
      <c r="B139" s="4" t="s">
        <v>16</v>
      </c>
      <c r="C139" s="4" t="s">
        <v>15</v>
      </c>
      <c r="D139" s="4" t="s">
        <v>11</v>
      </c>
      <c r="E139" s="4" t="n">
        <v>0</v>
      </c>
      <c r="F139" s="4" t="n">
        <v>0</v>
      </c>
    </row>
    <row r="140" ht="16.5" customHeight="1">
      <c r="A140" s="4" t="n">
        <v>11715811</v>
      </c>
      <c r="B140" s="4" t="s">
        <v>16</v>
      </c>
      <c r="C140" s="4" t="s">
        <v>15</v>
      </c>
      <c r="D140" s="4" t="s">
        <v>17</v>
      </c>
      <c r="E140" s="4" t="n">
        <v>0</v>
      </c>
      <c r="F140" s="4" t="n">
        <v>0</v>
      </c>
    </row>
    <row r="141" ht="16.5" customHeight="1">
      <c r="A141" s="4" t="n">
        <v>11729927</v>
      </c>
      <c r="B141" s="4" t="s">
        <v>10</v>
      </c>
      <c r="C141" s="4" t="s">
        <v>15</v>
      </c>
      <c r="D141" s="4" t="s">
        <v>20</v>
      </c>
      <c r="E141" s="4" t="n">
        <v>0</v>
      </c>
      <c r="F141" s="4" t="n">
        <v>0</v>
      </c>
    </row>
    <row r="142" ht="16.5" customHeight="1">
      <c r="A142" s="4" t="n">
        <v>12064281</v>
      </c>
      <c r="B142" s="4" t="s">
        <v>16</v>
      </c>
      <c r="C142" s="4" t="s">
        <v>15</v>
      </c>
      <c r="D142" s="4" t="s">
        <v>18</v>
      </c>
      <c r="E142" s="4" t="n">
        <v>0</v>
      </c>
      <c r="F142" s="4" t="n">
        <v>0</v>
      </c>
    </row>
    <row r="143" ht="16.5" customHeight="1">
      <c r="A143" s="4" t="n">
        <v>12115625</v>
      </c>
      <c r="B143" s="4" t="s">
        <v>59</v>
      </c>
      <c r="C143" s="4" t="s">
        <v>15</v>
      </c>
      <c r="D143" s="4" t="s">
        <v>14</v>
      </c>
      <c r="E143" s="4" t="n">
        <v>0</v>
      </c>
      <c r="F143" s="4" t="n">
        <v>0</v>
      </c>
    </row>
    <row r="144" ht="16.5" customHeight="1">
      <c r="A144" s="4" t="n">
        <v>91568575</v>
      </c>
      <c r="B144" s="4" t="s">
        <v>68</v>
      </c>
      <c r="C144" s="4" t="s">
        <v>15</v>
      </c>
      <c r="D144" s="4" t="s">
        <v>14</v>
      </c>
      <c r="E144" s="4" t="n">
        <v>0</v>
      </c>
      <c r="F144" s="4" t="n">
        <v>0</v>
      </c>
    </row>
    <row r="145" ht="16.5" customHeight="1">
      <c r="A145" s="4" t="n">
        <v>11079953</v>
      </c>
      <c r="B145" s="4" t="s">
        <v>72</v>
      </c>
      <c r="C145" s="4" t="s">
        <v>15</v>
      </c>
      <c r="D145" s="4" t="s">
        <v>36</v>
      </c>
      <c r="E145" s="4" t="n">
        <v>0</v>
      </c>
      <c r="F145" s="4" t="n">
        <v>0</v>
      </c>
    </row>
    <row r="146" ht="16.5" customHeight="1">
      <c r="A146" s="4" t="n">
        <v>11078981</v>
      </c>
      <c r="B146" s="4" t="s">
        <v>82</v>
      </c>
      <c r="C146" s="4" t="s">
        <v>15</v>
      </c>
      <c r="D146" s="4" t="s">
        <v>83</v>
      </c>
      <c r="E146" s="4" t="n">
        <v>0</v>
      </c>
      <c r="F146" s="4" t="n">
        <v>0</v>
      </c>
    </row>
    <row r="147" ht="16.5" customHeight="1">
      <c r="A147" s="4" t="n">
        <v>11080833</v>
      </c>
      <c r="B147" s="4" t="s">
        <v>82</v>
      </c>
      <c r="C147" s="4" t="s">
        <v>15</v>
      </c>
      <c r="D147" s="4" t="s">
        <v>84</v>
      </c>
      <c r="E147" s="4" t="n">
        <v>0</v>
      </c>
      <c r="F147" s="4" t="n">
        <v>0</v>
      </c>
    </row>
    <row r="148" ht="16.5" customHeight="1">
      <c r="A148" s="4" t="n">
        <v>11081056</v>
      </c>
      <c r="B148" s="4" t="s">
        <v>82</v>
      </c>
      <c r="C148" s="4" t="s">
        <v>15</v>
      </c>
      <c r="D148" s="4" t="s">
        <v>86</v>
      </c>
      <c r="E148" s="4" t="n">
        <v>0</v>
      </c>
      <c r="F148" s="4" t="n">
        <v>0</v>
      </c>
    </row>
    <row r="149" ht="16.5" customHeight="1">
      <c r="A149" s="4" t="n">
        <v>91538307</v>
      </c>
      <c r="B149" s="4" t="s">
        <v>74</v>
      </c>
      <c r="C149" s="4" t="s">
        <v>15</v>
      </c>
      <c r="D149" s="4" t="s">
        <v>17</v>
      </c>
      <c r="E149" s="4" t="n">
        <v>0</v>
      </c>
      <c r="F149" s="4" t="n">
        <v>0</v>
      </c>
    </row>
    <row r="150" ht="16.5" customHeight="1">
      <c r="A150" s="4" t="n">
        <v>91538308</v>
      </c>
      <c r="B150" s="4" t="s">
        <v>74</v>
      </c>
      <c r="C150" s="4" t="s">
        <v>15</v>
      </c>
      <c r="D150" s="4" t="s">
        <v>11</v>
      </c>
      <c r="E150" s="4" t="n">
        <v>0</v>
      </c>
      <c r="F150" s="4" t="n">
        <v>0</v>
      </c>
    </row>
    <row r="151" ht="16.5" customHeight="1">
      <c r="A151" s="4" t="n">
        <v>91538309</v>
      </c>
      <c r="B151" s="4" t="s">
        <v>74</v>
      </c>
      <c r="C151" s="4" t="s">
        <v>15</v>
      </c>
      <c r="D151" s="4" t="s">
        <v>46</v>
      </c>
      <c r="E151" s="4" t="n">
        <v>0</v>
      </c>
      <c r="F151" s="4" t="n">
        <v>0</v>
      </c>
    </row>
    <row r="152" ht="16.5" customHeight="1">
      <c r="A152" s="4" t="n">
        <v>11792342</v>
      </c>
      <c r="B152" s="4" t="s">
        <v>87</v>
      </c>
      <c r="C152" s="4" t="s">
        <v>15</v>
      </c>
      <c r="D152" s="4" t="s">
        <v>42</v>
      </c>
      <c r="E152" s="4" t="n">
        <v>0</v>
      </c>
      <c r="F152" s="4" t="n">
        <v>0</v>
      </c>
    </row>
    <row r="153" ht="16.5" customHeight="1">
      <c r="A153" s="4" t="n">
        <v>91573327</v>
      </c>
      <c r="B153" s="4" t="s">
        <v>91</v>
      </c>
      <c r="C153" s="4" t="s">
        <v>15</v>
      </c>
      <c r="D153" s="4" t="s">
        <v>14</v>
      </c>
      <c r="E153" s="4" t="n">
        <v>1</v>
      </c>
      <c r="F153" s="4" t="n">
        <v>0</v>
      </c>
    </row>
    <row r="154" ht="16.5" customHeight="1">
      <c r="A154" s="4" t="n">
        <v>10295313</v>
      </c>
      <c r="B154" s="4" t="s">
        <v>92</v>
      </c>
      <c r="C154" s="4" t="s">
        <v>15</v>
      </c>
      <c r="D154" s="4" t="s">
        <v>14</v>
      </c>
      <c r="E154" s="4" t="n">
        <v>0</v>
      </c>
      <c r="F154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3"/>
      <c r="D1" s="11"/>
      <c r="E1" s="94" t="s">
        <v>0</v>
      </c>
      <c r="F1" s="95"/>
      <c r="G1" s="11"/>
      <c r="H1" s="90"/>
    </row>
    <row r="2" ht="81.75" customHeight="1">
      <c r="A2" s="85" t="s">
        <v>2</v>
      </c>
      <c r="B2" s="86" t="s">
        <v>3</v>
      </c>
      <c r="C2" s="89" t="s">
        <v>5</v>
      </c>
      <c r="D2" s="85" t="s">
        <v>4</v>
      </c>
      <c r="E2" s="98" t="n">
        <v>39</v>
      </c>
      <c r="F2" s="98" t="n">
        <v>38</v>
      </c>
      <c r="G2" s="100" t="s">
        <v>229</v>
      </c>
      <c r="H2" s="108" t="s">
        <v>230</v>
      </c>
      <c r="I2" s="109" t="s">
        <v>231</v>
      </c>
    </row>
    <row r="3" ht="16.5" customHeight="1">
      <c r="A3" s="5" t="n">
        <v>11892329</v>
      </c>
      <c r="B3" s="4" t="s">
        <v>10</v>
      </c>
      <c r="C3" s="4" t="s">
        <v>15</v>
      </c>
      <c r="D3" s="4" t="s">
        <v>11</v>
      </c>
      <c r="E3" s="93" t="n">
        <f>SUMIFS('平台消耗统计'!I:I,'平台消耗统计'!A:A,$E$2,'平台消耗统计'!C:C,A3)</f>
        <v>4691.59</v>
      </c>
      <c r="F3" s="93" t="n">
        <f>SUMIFS('平台消耗统计'!I:I,'平台消耗统计'!A:A,$F$2,'平台消耗统计'!C:C,A3)</f>
        <v>1633.26</v>
      </c>
      <c r="G3" s="92" t="n">
        <f>IFERROR((E3-F3)/F3,0)</f>
        <v>1.87253101159644</v>
      </c>
      <c r="H3" s="91"/>
    </row>
    <row r="4" ht="16.5" customHeight="1">
      <c r="A4" s="5" t="n">
        <v>7815836</v>
      </c>
      <c r="B4" s="4" t="s">
        <v>73</v>
      </c>
      <c r="C4" s="4" t="s">
        <v>15</v>
      </c>
      <c r="D4" s="4" t="s">
        <v>36</v>
      </c>
      <c r="E4" s="93" t="n">
        <f>SUMIFS('平台消耗统计'!I:I,'平台消耗统计'!A:A,$E$2,'平台消耗统计'!C:C,A4)</f>
        <v>3321.85</v>
      </c>
      <c r="F4" s="93" t="n">
        <f>SUMIFS('平台消耗统计'!I:I,'平台消耗统计'!A:A,$F$2,'平台消耗统计'!C:C,A4)</f>
        <v>2174.34</v>
      </c>
      <c r="G4" s="92" t="n">
        <f>IFERROR((E4-F4)/F4,0)</f>
        <v>0.527750949713476</v>
      </c>
      <c r="H4" s="91"/>
    </row>
    <row r="5" ht="16.5" customHeight="1">
      <c r="A5" s="5" t="n">
        <v>5464039</v>
      </c>
      <c r="B5" s="4" t="s">
        <v>31</v>
      </c>
      <c r="C5" s="4" t="s">
        <v>15</v>
      </c>
      <c r="D5" s="4" t="s">
        <v>46</v>
      </c>
      <c r="E5" s="93" t="n">
        <f>SUMIFS('平台消耗统计'!I:I,'平台消耗统计'!A:A,$E$2,'平台消耗统计'!C:C,A5)</f>
        <v>2934.38</v>
      </c>
      <c r="F5" s="93" t="n">
        <f>SUMIFS('平台消耗统计'!I:I,'平台消耗统计'!A:A,$F$2,'平台消耗统计'!C:C,A5)</f>
        <v>3258.14</v>
      </c>
      <c r="G5" s="92" t="n">
        <f>IFERROR((E5-F5)/F5,0)</f>
        <v>-0.09936957896223</v>
      </c>
      <c r="H5" s="91"/>
    </row>
    <row r="6" ht="16.5" customHeight="1">
      <c r="A6" s="5" t="n">
        <v>5497580</v>
      </c>
      <c r="B6" s="4" t="s">
        <v>31</v>
      </c>
      <c r="C6" s="4" t="s">
        <v>15</v>
      </c>
      <c r="D6" s="4" t="s">
        <v>17</v>
      </c>
      <c r="E6" s="93" t="n">
        <f>SUMIFS('平台消耗统计'!I:I,'平台消耗统计'!A:A,$E$2,'平台消耗统计'!C:C,A6)</f>
        <v>2931.196</v>
      </c>
      <c r="F6" s="93" t="n">
        <f>SUMIFS('平台消耗统计'!I:I,'平台消耗统计'!A:A,$F$2,'平台消耗统计'!C:C,A6)</f>
        <v>2718.167</v>
      </c>
      <c r="G6" s="92" t="n">
        <f>IFERROR((E6-F6)/F6,0)</f>
        <v>0.0783723001566865</v>
      </c>
      <c r="H6" s="91"/>
    </row>
    <row r="7" ht="16.5" customHeight="1">
      <c r="A7" s="5" t="n">
        <v>11511535</v>
      </c>
      <c r="B7" s="4" t="s">
        <v>81</v>
      </c>
      <c r="C7" s="4" t="s">
        <v>26</v>
      </c>
      <c r="D7" s="4" t="s">
        <v>14</v>
      </c>
      <c r="E7" s="93" t="n">
        <f>SUMIFS('平台消耗统计'!I:I,'平台消耗统计'!A:A,$E$2,'平台消耗统计'!C:C,A7)</f>
        <v>1575.48</v>
      </c>
      <c r="F7" s="93" t="n">
        <f>SUMIFS('平台消耗统计'!I:I,'平台消耗统计'!A:A,$F$2,'平台消耗统计'!C:C,A7)</f>
        <v>805.32</v>
      </c>
      <c r="G7" s="92" t="n">
        <f>IFERROR((E7-F7)/F7,0)</f>
        <v>0.956340336760542</v>
      </c>
    </row>
    <row r="8" ht="16.5" customHeight="1">
      <c r="A8" s="5" t="n">
        <v>8291713</v>
      </c>
      <c r="B8" s="4" t="s">
        <v>40</v>
      </c>
      <c r="C8" s="4" t="s">
        <v>15</v>
      </c>
      <c r="D8" s="4" t="s">
        <v>14</v>
      </c>
      <c r="E8" s="93" t="n">
        <f>SUMIFS('平台消耗统计'!I:I,'平台消耗统计'!A:A,$E$2,'平台消耗统计'!C:C,A8)</f>
        <v>1417.5</v>
      </c>
      <c r="F8" s="93" t="n">
        <f>SUMIFS('平台消耗统计'!I:I,'平台消耗统计'!A:A,$F$2,'平台消耗统计'!C:C,A8)</f>
        <v>1417.5</v>
      </c>
      <c r="G8" s="92" t="n">
        <f>IFERROR((E8-F8)/F8,0)</f>
        <v>0</v>
      </c>
      <c r="H8" s="91"/>
    </row>
    <row r="9" ht="16.5" customHeight="1">
      <c r="A9" s="5" t="n">
        <v>5963354</v>
      </c>
      <c r="B9" s="4" t="s">
        <v>82</v>
      </c>
      <c r="C9" s="4" t="s">
        <v>15</v>
      </c>
      <c r="D9" s="4" t="s">
        <v>83</v>
      </c>
      <c r="E9" s="93" t="n">
        <f>SUMIFS('平台消耗统计'!I:I,'平台消耗统计'!A:A,$E$2,'平台消耗统计'!C:C,A9)</f>
        <v>1337.533</v>
      </c>
      <c r="F9" s="93" t="n">
        <f>SUMIFS('平台消耗统计'!I:I,'平台消耗统计'!A:A,$F$2,'平台消耗统计'!C:C,A9)</f>
        <v>1279.208</v>
      </c>
      <c r="G9" s="92" t="n">
        <f>IFERROR((E9-F9)/F9,0)</f>
        <v>0.0455946179198377</v>
      </c>
    </row>
    <row r="10" ht="16.5" customHeight="1">
      <c r="A10" s="5" t="n">
        <v>11690181</v>
      </c>
      <c r="B10" s="4" t="s">
        <v>76</v>
      </c>
      <c r="C10" s="4" t="s">
        <v>15</v>
      </c>
      <c r="D10" s="4" t="s">
        <v>14</v>
      </c>
      <c r="E10" s="93" t="n">
        <f>SUMIFS('平台消耗统计'!I:I,'平台消耗统计'!A:A,$E$2,'平台消耗统计'!C:C,A10)</f>
        <v>1176</v>
      </c>
      <c r="F10" s="93" t="n">
        <f>SUMIFS('平台消耗统计'!I:I,'平台消耗统计'!A:A,$F$2,'平台消耗统计'!C:C,A10)</f>
        <v>1260</v>
      </c>
      <c r="G10" s="92" t="n">
        <f>IFERROR((E10-F10)/F10,0)</f>
        <v>-0.0666666666666667</v>
      </c>
    </row>
    <row r="11" ht="16.5" customHeight="1">
      <c r="A11" s="5" t="n">
        <v>8628042</v>
      </c>
      <c r="B11" s="4" t="s">
        <v>28</v>
      </c>
      <c r="C11" s="4" t="s">
        <v>26</v>
      </c>
      <c r="D11" s="4" t="s">
        <v>14</v>
      </c>
      <c r="E11" s="93" t="n">
        <f>SUMIFS('平台消耗统计'!I:I,'平台消耗统计'!A:A,$E$2,'平台消耗统计'!C:C,A11)</f>
        <v>983.24</v>
      </c>
      <c r="F11" s="93" t="n">
        <f>SUMIFS('平台消耗统计'!I:I,'平台消耗统计'!A:A,$F$2,'平台消耗统计'!C:C,A11)</f>
        <v>1130.97</v>
      </c>
      <c r="G11" s="92" t="n">
        <f>IFERROR((E11-F11)/F11,0)</f>
        <v>-0.130622386093353</v>
      </c>
    </row>
    <row r="12" ht="16.5" customHeight="1">
      <c r="A12" s="5" t="n">
        <v>8460883</v>
      </c>
      <c r="B12" s="4" t="s">
        <v>16</v>
      </c>
      <c r="C12" s="4" t="s">
        <v>15</v>
      </c>
      <c r="D12" s="4" t="s">
        <v>11</v>
      </c>
      <c r="E12" s="93" t="n">
        <f>SUMIFS('平台消耗统计'!I:I,'平台消耗统计'!A:A,$E$2,'平台消耗统计'!C:C,A12)</f>
        <v>938.294</v>
      </c>
      <c r="F12" s="93" t="n">
        <f>SUMIFS('平台消耗统计'!I:I,'平台消耗统计'!A:A,$F$2,'平台消耗统计'!C:C,A12)</f>
        <v>911.96</v>
      </c>
      <c r="G12" s="92" t="n">
        <f>IFERROR((E12-F12)/F12,0)</f>
        <v>0.0288762665029167</v>
      </c>
    </row>
    <row r="13" ht="16.5" customHeight="1">
      <c r="A13" s="5" t="n">
        <v>6951594</v>
      </c>
      <c r="B13" s="4" t="s">
        <v>16</v>
      </c>
      <c r="C13" s="4" t="s">
        <v>15</v>
      </c>
      <c r="D13" s="4" t="s">
        <v>18</v>
      </c>
      <c r="E13" s="93" t="n">
        <f>SUMIFS('平台消耗统计'!I:I,'平台消耗统计'!A:A,$E$2,'平台消耗统计'!C:C,A13)</f>
        <v>880.53</v>
      </c>
      <c r="F13" s="93" t="n">
        <f>SUMIFS('平台消耗统计'!I:I,'平台消耗统计'!A:A,$F$2,'平台消耗统计'!C:C,A13)</f>
        <v>791.56</v>
      </c>
      <c r="G13" s="92" t="n">
        <f>IFERROR((E13-F13)/F13,0)</f>
        <v>0.112398302087018</v>
      </c>
    </row>
    <row r="14" ht="16.5" customHeight="1">
      <c r="A14" s="5" t="n">
        <v>6607117</v>
      </c>
      <c r="B14" s="4" t="s">
        <v>35</v>
      </c>
      <c r="C14" s="4" t="s">
        <v>15</v>
      </c>
      <c r="D14" s="4" t="s">
        <v>14</v>
      </c>
      <c r="E14" s="93" t="n">
        <f>SUMIFS('平台消耗统计'!I:I,'平台消耗统计'!A:A,$E$2,'平台消耗统计'!C:C,A14)</f>
        <v>840.159</v>
      </c>
      <c r="F14" s="93" t="n">
        <f>SUMIFS('平台消耗统计'!I:I,'平台消耗统计'!A:A,$F$2,'平台消耗统计'!C:C,A14)</f>
        <v>1019.803</v>
      </c>
      <c r="G14" s="92" t="n">
        <f>IFERROR((E14-F14)/F14,0)</f>
        <v>-0.1761555908347</v>
      </c>
    </row>
    <row r="15" ht="16.5" customHeight="1">
      <c r="A15" s="5" t="n">
        <v>2732727</v>
      </c>
      <c r="B15" s="4" t="s">
        <v>10</v>
      </c>
      <c r="C15" s="4" t="s">
        <v>15</v>
      </c>
      <c r="D15" s="4" t="s">
        <v>19</v>
      </c>
      <c r="E15" s="93" t="n">
        <f>SUMIFS('平台消耗统计'!I:I,'平台消耗统计'!A:A,$E$2,'平台消耗统计'!C:C,A15)</f>
        <v>821.65</v>
      </c>
      <c r="F15" s="93" t="n">
        <f>SUMIFS('平台消耗统计'!I:I,'平台消耗统计'!A:A,$F$2,'平台消耗统计'!C:C,A15)</f>
        <v>616.35</v>
      </c>
      <c r="G15" s="92" t="n">
        <f>IFERROR((E15-F15)/F15,0)</f>
        <v>0.333089965117222</v>
      </c>
    </row>
    <row r="16" ht="16.5" customHeight="1">
      <c r="A16" s="5" t="n">
        <v>8156506</v>
      </c>
      <c r="B16" s="4" t="s">
        <v>27</v>
      </c>
      <c r="C16" s="4" t="s">
        <v>15</v>
      </c>
      <c r="D16" s="4" t="s">
        <v>14</v>
      </c>
      <c r="E16" s="93" t="n">
        <f>SUMIFS('平台消耗统计'!I:I,'平台消耗统计'!A:A,$E$2,'平台消耗统计'!C:C,A16)</f>
        <v>795.309</v>
      </c>
      <c r="F16" s="93" t="n">
        <f>SUMIFS('平台消耗统计'!I:I,'平台消耗统计'!A:A,$F$2,'平台消耗统计'!C:C,A16)</f>
        <v>822.84</v>
      </c>
      <c r="G16" s="92" t="n">
        <f>IFERROR((E16-F16)/F16,0)</f>
        <v>-0.0334585095522825</v>
      </c>
    </row>
    <row r="17" ht="16.5" customHeight="1">
      <c r="A17" s="5" t="n">
        <v>8094753</v>
      </c>
      <c r="B17" s="4" t="s">
        <v>35</v>
      </c>
      <c r="C17" s="4" t="s">
        <v>26</v>
      </c>
      <c r="D17" s="4" t="s">
        <v>14</v>
      </c>
      <c r="E17" s="93" t="n">
        <f>SUMIFS('平台消耗统计'!I:I,'平台消耗统计'!A:A,$E$2,'平台消耗统计'!C:C,A17)</f>
        <v>520.79</v>
      </c>
      <c r="F17" s="93" t="n">
        <f>SUMIFS('平台消耗统计'!I:I,'平台消耗统计'!A:A,$F$2,'平台消耗统计'!C:C,A17)</f>
        <v>592.06</v>
      </c>
      <c r="G17" s="92" t="n">
        <f>IFERROR((E17-F17)/F17,0)</f>
        <v>-0.120376313211499</v>
      </c>
    </row>
    <row r="18" ht="16.5" customHeight="1">
      <c r="A18" s="5" t="n">
        <v>1745925</v>
      </c>
      <c r="B18" s="4" t="s">
        <v>13</v>
      </c>
      <c r="C18" s="4" t="s">
        <v>15</v>
      </c>
      <c r="D18" s="4" t="s">
        <v>14</v>
      </c>
      <c r="E18" s="93" t="n">
        <f>SUMIFS('平台消耗统计'!I:I,'平台消耗统计'!A:A,$E$2,'平台消耗统计'!C:C,A18)</f>
        <v>476.55</v>
      </c>
      <c r="F18" s="93" t="n">
        <f>SUMIFS('平台消耗统计'!I:I,'平台消耗统计'!A:A,$F$2,'平台消耗统计'!C:C,A18)</f>
        <v>491.62</v>
      </c>
      <c r="G18" s="92" t="n">
        <f>IFERROR((E18-F18)/F18,0)</f>
        <v>-0.0306537569667629</v>
      </c>
    </row>
    <row r="19" ht="16.5" customHeight="1">
      <c r="A19" s="5" t="n">
        <v>8566541</v>
      </c>
      <c r="B19" s="4" t="s">
        <v>79</v>
      </c>
      <c r="C19" s="4" t="s">
        <v>26</v>
      </c>
      <c r="D19" s="4" t="s">
        <v>14</v>
      </c>
      <c r="E19" s="93" t="n">
        <f>SUMIFS('平台消耗统计'!I:I,'平台消耗统计'!A:A,$E$2,'平台消耗统计'!C:C,A19)</f>
        <v>456.75</v>
      </c>
      <c r="F19" s="93" t="n">
        <f>SUMIFS('平台消耗统计'!I:I,'平台消耗统计'!A:A,$F$2,'平台消耗统计'!C:C,A19)</f>
        <v>365.96</v>
      </c>
      <c r="G19" s="92" t="n">
        <f>IFERROR((E19-F19)/F19,0)</f>
        <v>0.248087222647284</v>
      </c>
    </row>
    <row r="20" ht="16.5" customHeight="1">
      <c r="A20" s="5" t="n">
        <v>6395488</v>
      </c>
      <c r="B20" s="4" t="s">
        <v>39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420</v>
      </c>
      <c r="F20" s="93" t="n">
        <f>SUMIFS('平台消耗统计'!I:I,'平台消耗统计'!A:A,$F$2,'平台消耗统计'!C:C,A20)</f>
        <v>420</v>
      </c>
      <c r="G20" s="92" t="n">
        <f>IFERROR((E20-F20)/F20,0)</f>
        <v>0</v>
      </c>
    </row>
    <row r="21" ht="16.5" customHeight="1">
      <c r="A21" s="5" t="n">
        <v>10912510</v>
      </c>
      <c r="B21" s="4" t="s">
        <v>10</v>
      </c>
      <c r="C21" s="4" t="s">
        <v>30</v>
      </c>
      <c r="D21" s="4" t="s">
        <v>11</v>
      </c>
      <c r="E21" s="93" t="n">
        <f>SUMIFS('平台消耗统计'!I:I,'平台消耗统计'!A:A,$E$2,'平台消耗统计'!C:C,A21)</f>
        <v>395.86</v>
      </c>
      <c r="F21" s="93" t="n">
        <f>SUMIFS('平台消耗统计'!I:I,'平台消耗统计'!A:A,$F$2,'平台消耗统计'!C:C,A21)</f>
        <v>874.7</v>
      </c>
      <c r="G21" s="92" t="n">
        <f>IFERROR((E21-F21)/F21,0)</f>
        <v>-0.547433405739111</v>
      </c>
    </row>
    <row r="22" ht="16.5" customHeight="1">
      <c r="A22" s="5" t="n">
        <v>12336897</v>
      </c>
      <c r="B22" s="4" t="s">
        <v>78</v>
      </c>
      <c r="C22" s="4" t="s">
        <v>15</v>
      </c>
      <c r="D22" s="4" t="s">
        <v>11</v>
      </c>
      <c r="E22" s="93" t="n">
        <f>SUMIFS('平台消耗统计'!I:I,'平台消耗统计'!A:A,$E$2,'平台消耗统计'!C:C,A22)</f>
        <v>388.2</v>
      </c>
      <c r="F22" s="93" t="n">
        <f>SUMIFS('平台消耗统计'!I:I,'平台消耗统计'!A:A,$F$2,'平台消耗统计'!C:C,A22)</f>
        <v>68.7</v>
      </c>
      <c r="G22" s="92" t="n">
        <f>IFERROR((E22-F22)/F22,0)</f>
        <v>4.65065502183406</v>
      </c>
      <c r="H22" s="91"/>
    </row>
    <row r="23" ht="16.5" customHeight="1">
      <c r="A23" s="5" t="n">
        <v>7572369</v>
      </c>
      <c r="B23" s="4" t="s">
        <v>10</v>
      </c>
      <c r="C23" s="4" t="s">
        <v>15</v>
      </c>
      <c r="D23" s="4" t="s">
        <v>25</v>
      </c>
      <c r="E23" s="93" t="n">
        <f>SUMIFS('平台消耗统计'!I:I,'平台消耗统计'!A:A,$E$2,'平台消耗统计'!C:C,A23)</f>
        <v>345.423</v>
      </c>
      <c r="F23" s="93" t="n">
        <f>SUMIFS('平台消耗统计'!I:I,'平台消耗统计'!A:A,$F$2,'平台消耗统计'!C:C,A23)</f>
        <v>196.68</v>
      </c>
      <c r="G23" s="92" t="n">
        <f>IFERROR((E23-F23)/F23,0)</f>
        <v>0.756269066503966</v>
      </c>
    </row>
    <row r="24" ht="16.5" customHeight="1">
      <c r="A24" s="5" t="n">
        <v>6425889</v>
      </c>
      <c r="B24" s="4" t="s">
        <v>10</v>
      </c>
      <c r="C24" s="4" t="s">
        <v>15</v>
      </c>
      <c r="D24" s="4" t="s">
        <v>20</v>
      </c>
      <c r="E24" s="93" t="n">
        <f>SUMIFS('平台消耗统计'!I:I,'平台消耗统计'!A:A,$E$2,'平台消耗统计'!C:C,A24)</f>
        <v>342.4</v>
      </c>
      <c r="F24" s="93" t="n">
        <f>SUMIFS('平台消耗统计'!I:I,'平台消耗统计'!A:A,$F$2,'平台消耗统计'!C:C,A24)</f>
        <v>263.55</v>
      </c>
      <c r="G24" s="92" t="n">
        <f>IFERROR((E24-F24)/F24,0)</f>
        <v>0.299184215518877</v>
      </c>
    </row>
    <row r="25" ht="16.5" customHeight="1">
      <c r="A25" s="5" t="n">
        <v>10599681</v>
      </c>
      <c r="B25" s="4" t="s">
        <v>40</v>
      </c>
      <c r="C25" s="4" t="s">
        <v>15</v>
      </c>
      <c r="D25" s="4" t="s">
        <v>14</v>
      </c>
      <c r="E25" s="93" t="n">
        <f>SUMIFS('平台消耗统计'!I:I,'平台消耗统计'!A:A,$E$2,'平台消耗统计'!C:C,A25)</f>
        <v>339.18</v>
      </c>
      <c r="F25" s="93" t="n">
        <f>SUMIFS('平台消耗统计'!I:I,'平台消耗统计'!A:A,$F$2,'平台消耗统计'!C:C,A25)</f>
        <v>279.63</v>
      </c>
      <c r="G25" s="92" t="n">
        <f>IFERROR((E25-F25)/F25,0)</f>
        <v>0.21295998283446</v>
      </c>
    </row>
    <row r="26" ht="16.5" customHeight="1">
      <c r="A26" s="5" t="n">
        <v>91399821</v>
      </c>
      <c r="B26" s="4" t="s">
        <v>40</v>
      </c>
      <c r="C26" s="4" t="s">
        <v>26</v>
      </c>
      <c r="D26" s="4" t="s">
        <v>14</v>
      </c>
      <c r="E26" s="93" t="n">
        <f>SUMIFS('平台消耗统计'!I:I,'平台消耗统计'!A:A,$E$2,'平台消耗统计'!C:C,A26)</f>
        <v>330.18</v>
      </c>
      <c r="F26" s="93" t="n">
        <f>SUMIFS('平台消耗统计'!I:I,'平台消耗统计'!A:A,$F$2,'平台消耗统计'!C:C,A26)</f>
        <v>298.42</v>
      </c>
      <c r="G26" s="92" t="n">
        <f>IFERROR((E26-F26)/F26,0)</f>
        <v>0.106427183164667</v>
      </c>
    </row>
    <row r="27" ht="16.5" customHeight="1">
      <c r="A27" s="5" t="n">
        <v>6529449</v>
      </c>
      <c r="B27" s="4" t="s">
        <v>81</v>
      </c>
      <c r="C27" s="4" t="s">
        <v>12</v>
      </c>
      <c r="D27" s="4" t="s">
        <v>14</v>
      </c>
      <c r="E27" s="93" t="n">
        <f>SUMIFS('平台消耗统计'!I:I,'平台消耗统计'!A:A,$E$2,'平台消耗统计'!C:C,A27)</f>
        <v>330.0133</v>
      </c>
      <c r="F27" s="93" t="n">
        <f>SUMIFS('平台消耗统计'!I:I,'平台消耗统计'!A:A,$F$2,'平台消耗统计'!C:C,A27)</f>
        <v>121.6342</v>
      </c>
      <c r="G27" s="92" t="n">
        <f>IFERROR((E27-F27)/F27,0)</f>
        <v>1.71316208763654</v>
      </c>
    </row>
    <row r="28" ht="16.5" customHeight="1">
      <c r="A28" s="5" t="n">
        <v>2783561</v>
      </c>
      <c r="B28" s="4" t="s">
        <v>38</v>
      </c>
      <c r="C28" s="4" t="s">
        <v>15</v>
      </c>
      <c r="D28" s="4" t="s">
        <v>14</v>
      </c>
      <c r="E28" s="93" t="n">
        <f>SUMIFS('平台消耗统计'!I:I,'平台消耗统计'!A:A,$E$2,'平台消耗统计'!C:C,A28)</f>
        <v>306.225</v>
      </c>
      <c r="F28" s="93" t="n">
        <f>SUMIFS('平台消耗统计'!I:I,'平台消耗统计'!A:A,$F$2,'平台消耗统计'!C:C,A28)</f>
        <v>310.05</v>
      </c>
      <c r="G28" s="92" t="n">
        <f>IFERROR((E28-F28)/F28,0)</f>
        <v>-0.0123367198838897</v>
      </c>
    </row>
    <row r="29" ht="16.5" customHeight="1">
      <c r="A29" s="5" t="n">
        <v>7872826</v>
      </c>
      <c r="B29" s="4" t="s">
        <v>28</v>
      </c>
      <c r="C29" s="4" t="s">
        <v>15</v>
      </c>
      <c r="D29" s="4" t="s">
        <v>14</v>
      </c>
      <c r="E29" s="93" t="n">
        <f>SUMIFS('平台消耗统计'!I:I,'平台消耗统计'!A:A,$E$2,'平台消耗统计'!C:C,A29)</f>
        <v>293.76</v>
      </c>
      <c r="F29" s="93" t="n">
        <f>SUMIFS('平台消耗统计'!I:I,'平台消耗统计'!A:A,$F$2,'平台消耗统计'!C:C,A29)</f>
        <v>308.568</v>
      </c>
      <c r="G29" s="92" t="n">
        <f>IFERROR((E29-F29)/F29,0)</f>
        <v>-0.0479894221046901</v>
      </c>
    </row>
    <row r="30" ht="16.5" customHeight="1">
      <c r="A30" s="5" t="n">
        <v>12541739</v>
      </c>
      <c r="B30" s="4" t="s">
        <v>45</v>
      </c>
      <c r="C30" s="4" t="s">
        <v>15</v>
      </c>
      <c r="D30" s="4" t="s">
        <v>14</v>
      </c>
      <c r="E30" s="93" t="n">
        <f>SUMIFS('平台消耗统计'!I:I,'平台消耗统计'!A:A,$E$2,'平台消耗统计'!C:C,A30)</f>
        <v>270</v>
      </c>
      <c r="F30" s="93" t="n">
        <f>SUMIFS('平台消耗统计'!I:I,'平台消耗统计'!A:A,$F$2,'平台消耗统计'!C:C,A30)</f>
        <v>0</v>
      </c>
      <c r="G30" s="92" t="n">
        <f>IFERROR((E30-F30)/F30,0)</f>
        <v>0</v>
      </c>
    </row>
    <row r="31" ht="16.5" customHeight="1">
      <c r="A31" s="5" t="n">
        <v>91567363</v>
      </c>
      <c r="B31" s="4" t="s">
        <v>64</v>
      </c>
      <c r="C31" s="4" t="s">
        <v>15</v>
      </c>
      <c r="D31" s="4" t="s">
        <v>14</v>
      </c>
      <c r="E31" s="93" t="n">
        <f>SUMIFS('平台消耗统计'!I:I,'平台消耗统计'!A:A,$E$2,'平台消耗统计'!C:C,A31)</f>
        <v>264.25</v>
      </c>
      <c r="F31" s="93" t="n">
        <f>SUMIFS('平台消耗统计'!I:I,'平台消耗统计'!A:A,$F$2,'平台消耗统计'!C:C,A31)</f>
        <v>90.75</v>
      </c>
      <c r="G31" s="92" t="n">
        <f>IFERROR((E31-F31)/F31,0)</f>
        <v>1.91184573002755</v>
      </c>
      <c r="H31" s="91"/>
    </row>
    <row r="32" ht="16.5" customHeight="1">
      <c r="A32" s="5" t="n">
        <v>10514860</v>
      </c>
      <c r="B32" s="4" t="s">
        <v>44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257.3</v>
      </c>
      <c r="F32" s="93" t="n">
        <f>SUMIFS('平台消耗统计'!I:I,'平台消耗统计'!A:A,$F$2,'平台消耗统计'!C:C,A32)</f>
        <v>387.6</v>
      </c>
      <c r="G32" s="92" t="n">
        <f>IFERROR((E32-F32)/F32,0)</f>
        <v>-0.336171310629515</v>
      </c>
    </row>
    <row r="33" ht="16.5" customHeight="1">
      <c r="A33" s="5" t="n">
        <v>5365721</v>
      </c>
      <c r="B33" s="4" t="s">
        <v>67</v>
      </c>
      <c r="C33" s="4" t="s">
        <v>15</v>
      </c>
      <c r="D33" s="4" t="s">
        <v>65</v>
      </c>
      <c r="E33" s="93" t="n">
        <f>SUMIFS('平台消耗统计'!I:I,'平台消耗统计'!A:A,$E$2,'平台消耗统计'!C:C,A33)</f>
        <v>242</v>
      </c>
      <c r="F33" s="93" t="n">
        <f>SUMIFS('平台消耗统计'!I:I,'平台消耗统计'!A:A,$F$2,'平台消耗统计'!C:C,A33)</f>
        <v>0</v>
      </c>
      <c r="G33" s="92" t="n">
        <f>IFERROR((E33-F33)/F33,0)</f>
        <v>0</v>
      </c>
      <c r="H33" s="91"/>
    </row>
    <row r="34" ht="16.5" customHeight="1">
      <c r="A34" s="5" t="n">
        <v>6439005</v>
      </c>
      <c r="B34" s="4" t="s">
        <v>10</v>
      </c>
      <c r="C34" s="4" t="s">
        <v>21</v>
      </c>
      <c r="D34" s="4" t="s">
        <v>20</v>
      </c>
      <c r="E34" s="93" t="n">
        <f>SUMIFS('平台消耗统计'!I:I,'平台消耗统计'!A:A,$E$2,'平台消耗统计'!C:C,A34)</f>
        <v>234.5</v>
      </c>
      <c r="F34" s="93" t="n">
        <f>SUMIFS('平台消耗统计'!I:I,'平台消耗统计'!A:A,$F$2,'平台消耗统计'!C:C,A34)</f>
        <v>164.5</v>
      </c>
      <c r="G34" s="92" t="n">
        <f>IFERROR((E34-F34)/F34,0)</f>
        <v>0.425531914893617</v>
      </c>
    </row>
    <row r="35" ht="16.5" customHeight="1">
      <c r="A35" s="5" t="n">
        <v>9297014</v>
      </c>
      <c r="B35" s="4" t="s">
        <v>13</v>
      </c>
      <c r="C35" s="4" t="s">
        <v>26</v>
      </c>
      <c r="D35" s="4" t="s">
        <v>14</v>
      </c>
      <c r="E35" s="93" t="n">
        <f>SUMIFS('平台消耗统计'!I:I,'平台消耗统计'!A:A,$E$2,'平台消耗统计'!C:C,A35)</f>
        <v>226.01</v>
      </c>
      <c r="F35" s="93" t="n">
        <f>SUMIFS('平台消耗统计'!I:I,'平台消耗统计'!A:A,$F$2,'平台消耗统计'!C:C,A35)</f>
        <v>339.9</v>
      </c>
      <c r="G35" s="92" t="n">
        <f>IFERROR((E35-F35)/F35,0)</f>
        <v>-0.335069137981759</v>
      </c>
    </row>
    <row r="36" ht="16.5" customHeight="1">
      <c r="A36" s="5" t="n">
        <v>91564896</v>
      </c>
      <c r="B36" s="4" t="s">
        <v>60</v>
      </c>
      <c r="C36" s="4" t="s">
        <v>15</v>
      </c>
      <c r="D36" s="4" t="s">
        <v>14</v>
      </c>
      <c r="E36" s="93" t="n">
        <f>SUMIFS('平台消耗统计'!I:I,'平台消耗统计'!A:A,$E$2,'平台消耗统计'!C:C,A36)</f>
        <v>223.3</v>
      </c>
      <c r="F36" s="93" t="n">
        <f>SUMIFS('平台消耗统计'!I:I,'平台消耗统计'!A:A,$F$2,'平台消耗统计'!C:C,A36)</f>
        <v>139.65</v>
      </c>
      <c r="G36" s="92" t="n">
        <f>IFERROR((E36-F36)/F36,0)</f>
        <v>0.598997493734336</v>
      </c>
    </row>
    <row r="37" ht="16.5" customHeight="1">
      <c r="A37" s="5" t="n">
        <v>10599157</v>
      </c>
      <c r="B37" s="4" t="s">
        <v>39</v>
      </c>
      <c r="C37" s="4" t="s">
        <v>15</v>
      </c>
      <c r="D37" s="4" t="s">
        <v>14</v>
      </c>
      <c r="E37" s="93" t="n">
        <f>SUMIFS('平台消耗统计'!I:I,'平台消耗统计'!A:A,$E$2,'平台消耗统计'!C:C,A37)</f>
        <v>219.6</v>
      </c>
      <c r="F37" s="93" t="n">
        <f>SUMIFS('平台消耗统计'!I:I,'平台消耗统计'!A:A,$F$2,'平台消耗统计'!C:C,A37)</f>
        <v>218.8</v>
      </c>
      <c r="G37" s="92" t="n">
        <f>IFERROR((E37-F37)/F37,0)</f>
        <v>0.00365630712979883</v>
      </c>
    </row>
    <row r="38" ht="16.5" customHeight="1">
      <c r="A38" s="5" t="n">
        <v>8531973</v>
      </c>
      <c r="B38" s="4" t="s">
        <v>16</v>
      </c>
      <c r="C38" s="4" t="s">
        <v>26</v>
      </c>
      <c r="D38" s="4" t="s">
        <v>18</v>
      </c>
      <c r="E38" s="93" t="n">
        <f>SUMIFS('平台消耗统计'!I:I,'平台消耗统计'!A:A,$E$2,'平台消耗统计'!C:C,A38)</f>
        <v>213.67</v>
      </c>
      <c r="F38" s="93" t="n">
        <f>SUMIFS('平台消耗统计'!I:I,'平台消耗统计'!A:A,$F$2,'平台消耗统计'!C:C,A38)</f>
        <v>127.25</v>
      </c>
      <c r="G38" s="92" t="n">
        <f>IFERROR((E38-F38)/F38,0)</f>
        <v>0.679135559921415</v>
      </c>
      <c r="H38" s="91"/>
      <c r="I38" s="91"/>
    </row>
    <row r="39" ht="16.5" customHeight="1">
      <c r="A39" s="5" t="n">
        <v>12011132</v>
      </c>
      <c r="B39" s="4" t="s">
        <v>88</v>
      </c>
      <c r="C39" s="4" t="s">
        <v>15</v>
      </c>
      <c r="D39" s="4" t="s">
        <v>14</v>
      </c>
      <c r="E39" s="93" t="n">
        <f>SUMIFS('平台消耗统计'!I:I,'平台消耗统计'!A:A,$E$2,'平台消耗统计'!C:C,A39)</f>
        <v>210</v>
      </c>
      <c r="F39" s="93" t="n">
        <f>SUMIFS('平台消耗统计'!I:I,'平台消耗统计'!A:A,$F$2,'平台消耗统计'!C:C,A39)</f>
        <v>180</v>
      </c>
      <c r="G39" s="92" t="n">
        <f>IFERROR((E39-F39)/F39,0)</f>
        <v>0.166666666666667</v>
      </c>
    </row>
    <row r="40" ht="16.5" customHeight="1">
      <c r="A40" s="5" t="n">
        <v>91560709</v>
      </c>
      <c r="B40" s="4" t="s">
        <v>31</v>
      </c>
      <c r="C40" s="4" t="s">
        <v>15</v>
      </c>
      <c r="D40" s="4" t="s">
        <v>33</v>
      </c>
      <c r="E40" s="93" t="n">
        <f>SUMIFS('平台消耗统计'!I:I,'平台消耗统计'!A:A,$E$2,'平台消耗统计'!C:C,A40)</f>
        <v>209.82</v>
      </c>
      <c r="F40" s="93" t="n">
        <f>SUMIFS('平台消耗统计'!I:I,'平台消耗统计'!A:A,$F$2,'平台消耗统计'!C:C,A40)</f>
        <v>210</v>
      </c>
      <c r="G40" s="92" t="n">
        <f>IFERROR((E40-F40)/F40,0)</f>
        <v>-0.00085714285714289</v>
      </c>
    </row>
    <row r="41" ht="16.5" customHeight="1">
      <c r="A41" s="5" t="n">
        <v>11078963</v>
      </c>
      <c r="B41" s="4" t="s">
        <v>81</v>
      </c>
      <c r="C41" s="4" t="s">
        <v>15</v>
      </c>
      <c r="D41" s="4" t="s">
        <v>14</v>
      </c>
      <c r="E41" s="93" t="n">
        <f>SUMIFS('平台消耗统计'!I:I,'平台消耗统计'!A:A,$E$2,'平台消耗统计'!C:C,A41)</f>
        <v>208.8</v>
      </c>
      <c r="F41" s="93" t="n">
        <f>SUMIFS('平台消耗统计'!I:I,'平台消耗统计'!A:A,$F$2,'平台消耗统计'!C:C,A41)</f>
        <v>56.4</v>
      </c>
      <c r="G41" s="92" t="n">
        <f>IFERROR((E41-F41)/F41,0)</f>
        <v>2.70212765957447</v>
      </c>
    </row>
    <row r="42" ht="16.5" customHeight="1">
      <c r="A42" s="5" t="n">
        <v>4383473</v>
      </c>
      <c r="B42" s="4" t="s">
        <v>35</v>
      </c>
      <c r="C42" s="4" t="s">
        <v>15</v>
      </c>
      <c r="D42" s="4" t="s">
        <v>14</v>
      </c>
      <c r="E42" s="93" t="n">
        <f>SUMIFS('平台消耗统计'!I:I,'平台消耗统计'!A:A,$E$2,'平台消耗统计'!C:C,A42)</f>
        <v>208.296</v>
      </c>
      <c r="F42" s="93" t="n">
        <f>SUMIFS('平台消耗统计'!I:I,'平台消耗统计'!A:A,$F$2,'平台消耗统计'!C:C,A42)</f>
        <v>207.918</v>
      </c>
      <c r="G42" s="92" t="n">
        <f>IFERROR((E42-F42)/F42,0)</f>
        <v>0.00181802441347063</v>
      </c>
    </row>
    <row r="43" ht="16.5" customHeight="1">
      <c r="A43" s="5" t="n">
        <v>7202934</v>
      </c>
      <c r="B43" s="4" t="s">
        <v>22</v>
      </c>
      <c r="C43" s="4" t="s">
        <v>15</v>
      </c>
      <c r="D43" s="4" t="s">
        <v>24</v>
      </c>
      <c r="E43" s="93" t="n">
        <f>SUMIFS('平台消耗统计'!I:I,'平台消耗统计'!A:A,$E$2,'平台消耗统计'!C:C,A43)</f>
        <v>206.85</v>
      </c>
      <c r="F43" s="93" t="n">
        <f>SUMIFS('平台消耗统计'!I:I,'平台消耗统计'!A:A,$F$2,'平台消耗统计'!C:C,A43)</f>
        <v>231.35</v>
      </c>
      <c r="G43" s="92" t="n">
        <f>IFERROR((E43-F43)/F43,0)</f>
        <v>-0.10590015128593</v>
      </c>
    </row>
    <row r="44" ht="16.5" customHeight="1">
      <c r="A44" s="5" t="n">
        <v>91560708</v>
      </c>
      <c r="B44" s="4" t="s">
        <v>31</v>
      </c>
      <c r="C44" s="4" t="s">
        <v>15</v>
      </c>
      <c r="D44" s="4" t="s">
        <v>32</v>
      </c>
      <c r="E44" s="93" t="n">
        <f>SUMIFS('平台消耗统计'!I:I,'平台消耗统计'!A:A,$E$2,'平台消耗统计'!C:C,A44)</f>
        <v>190.877</v>
      </c>
      <c r="F44" s="93" t="n">
        <f>SUMIFS('平台消耗统计'!I:I,'平台消耗统计'!A:A,$F$2,'平台消耗统计'!C:C,A44)</f>
        <v>172.28</v>
      </c>
      <c r="G44" s="92" t="n">
        <f>IFERROR((E44-F44)/F44,0)</f>
        <v>0.107946366380311</v>
      </c>
    </row>
    <row r="45" ht="16.5" customHeight="1">
      <c r="A45" s="5" t="n">
        <v>91551388</v>
      </c>
      <c r="B45" s="4" t="s">
        <v>53</v>
      </c>
      <c r="C45" s="4" t="s">
        <v>12</v>
      </c>
      <c r="D45" s="4" t="s">
        <v>54</v>
      </c>
      <c r="E45" s="93" t="n">
        <f>SUMIFS('平台消耗统计'!I:I,'平台消耗统计'!A:A,$E$2,'平台消耗统计'!C:C,A45)</f>
        <v>186.6863</v>
      </c>
      <c r="F45" s="93" t="n">
        <f>SUMIFS('平台消耗统计'!I:I,'平台消耗统计'!A:A,$F$2,'平台消耗统计'!C:C,A45)</f>
        <v>144.3534</v>
      </c>
      <c r="G45" s="92" t="n">
        <f>IFERROR((E45-F45)/F45,0)</f>
        <v>0.29325876633318</v>
      </c>
    </row>
    <row r="46" ht="16.5" customHeight="1">
      <c r="A46" s="5" t="n">
        <v>6060965</v>
      </c>
      <c r="B46" s="4" t="s">
        <v>35</v>
      </c>
      <c r="C46" s="4" t="s">
        <v>15</v>
      </c>
      <c r="D46" s="4" t="s">
        <v>14</v>
      </c>
      <c r="E46" s="93" t="n">
        <f>SUMIFS('平台消耗统计'!I:I,'平台消耗统计'!A:A,$E$2,'平台消耗统计'!C:C,A46)</f>
        <v>179</v>
      </c>
      <c r="F46" s="93" t="n">
        <f>SUMIFS('平台消耗统计'!I:I,'平台消耗统计'!A:A,$F$2,'平台消耗统计'!C:C,A46)</f>
        <v>189.02</v>
      </c>
      <c r="G46" s="92" t="n">
        <f>IFERROR((E46-F46)/F46,0)</f>
        <v>-0.0530102634641837</v>
      </c>
    </row>
    <row r="47" ht="16.5" customHeight="1">
      <c r="A47" s="5" t="n">
        <v>91467820</v>
      </c>
      <c r="B47" s="4" t="s">
        <v>74</v>
      </c>
      <c r="C47" s="4" t="s">
        <v>15</v>
      </c>
      <c r="D47" s="4" t="s">
        <v>36</v>
      </c>
      <c r="E47" s="93" t="n">
        <f>SUMIFS('平台消耗统计'!I:I,'平台消耗统计'!A:A,$E$2,'平台消耗统计'!C:C,A47)</f>
        <v>168.8</v>
      </c>
      <c r="F47" s="93" t="n">
        <f>SUMIFS('平台消耗统计'!I:I,'平台消耗统计'!A:A,$F$2,'平台消耗统计'!C:C,A47)</f>
        <v>169.1</v>
      </c>
      <c r="G47" s="92" t="n">
        <f>IFERROR((E47-F47)/F47,0)</f>
        <v>-0.00177409816676513</v>
      </c>
    </row>
    <row r="48" ht="16.5" customHeight="1">
      <c r="A48" s="5" t="n">
        <v>91496148</v>
      </c>
      <c r="B48" s="4" t="s">
        <v>74</v>
      </c>
      <c r="C48" s="4" t="s">
        <v>15</v>
      </c>
      <c r="D48" s="4" t="s">
        <v>14</v>
      </c>
      <c r="E48" s="93" t="n">
        <f>SUMIFS('平台消耗统计'!I:I,'平台消耗统计'!A:A,$E$2,'平台消耗统计'!C:C,A48)</f>
        <v>168</v>
      </c>
      <c r="F48" s="93" t="n">
        <f>SUMIFS('平台消耗统计'!I:I,'平台消耗统计'!A:A,$F$2,'平台消耗统计'!C:C,A48)</f>
        <v>166.05</v>
      </c>
      <c r="G48" s="92" t="n">
        <f>IFERROR((E48-F48)/F48,0)</f>
        <v>0.011743450767841</v>
      </c>
    </row>
    <row r="49" ht="16.5" customHeight="1">
      <c r="A49" s="5" t="n">
        <v>9311355</v>
      </c>
      <c r="B49" s="4" t="s">
        <v>29</v>
      </c>
      <c r="C49" s="4" t="s">
        <v>15</v>
      </c>
      <c r="D49" s="4" t="s">
        <v>14</v>
      </c>
      <c r="E49" s="93" t="n">
        <f>SUMIFS('平台消耗统计'!I:I,'平台消耗统计'!A:A,$E$2,'平台消耗统计'!C:C,A49)</f>
        <v>141.1</v>
      </c>
      <c r="F49" s="93" t="n">
        <f>SUMIFS('平台消耗统计'!I:I,'平台消耗统计'!A:A,$F$2,'平台消耗统计'!C:C,A49)</f>
        <v>18</v>
      </c>
      <c r="G49" s="92" t="n">
        <f>IFERROR((E49-F49)/F49,0)</f>
        <v>6.83888888888889</v>
      </c>
    </row>
    <row r="50" ht="16.5" customHeight="1">
      <c r="A50" s="5" t="n">
        <v>8819666</v>
      </c>
      <c r="B50" s="4" t="s">
        <v>27</v>
      </c>
      <c r="C50" s="4" t="s">
        <v>12</v>
      </c>
      <c r="D50" s="4" t="s">
        <v>14</v>
      </c>
      <c r="E50" s="93" t="n">
        <f>SUMIFS('平台消耗统计'!I:I,'平台消耗统计'!A:A,$E$2,'平台消耗统计'!C:C,A50)</f>
        <v>140.4924</v>
      </c>
      <c r="F50" s="93" t="n">
        <f>SUMIFS('平台消耗统计'!I:I,'平台消耗统计'!A:A,$F$2,'平台消耗统计'!C:C,A50)</f>
        <v>140.4514</v>
      </c>
      <c r="G50" s="92" t="n">
        <f>IFERROR((E50-F50)/F50,0)</f>
        <v>2.91915922518372e-4</v>
      </c>
    </row>
    <row r="51" ht="16.5" customHeight="1">
      <c r="A51" s="5" t="n">
        <v>9686529</v>
      </c>
      <c r="B51" s="4" t="s">
        <v>82</v>
      </c>
      <c r="C51" s="4" t="s">
        <v>15</v>
      </c>
      <c r="D51" s="4" t="s">
        <v>84</v>
      </c>
      <c r="E51" s="93" t="n">
        <f>SUMIFS('平台消耗统计'!I:I,'平台消耗统计'!A:A,$E$2,'平台消耗统计'!C:C,A51)</f>
        <v>138</v>
      </c>
      <c r="F51" s="93" t="n">
        <f>SUMIFS('平台消耗统计'!I:I,'平台消耗统计'!A:A,$F$2,'平台消耗统计'!C:C,A51)</f>
        <v>134.5</v>
      </c>
      <c r="G51" s="92" t="n">
        <f>IFERROR((E51-F51)/F51,0)</f>
        <v>0.0260223048327138</v>
      </c>
    </row>
    <row r="52" ht="16.5" customHeight="1">
      <c r="A52" s="5" t="n">
        <v>91567806</v>
      </c>
      <c r="B52" s="4" t="s">
        <v>64</v>
      </c>
      <c r="C52" s="4" t="s">
        <v>15</v>
      </c>
      <c r="D52" s="4" t="s">
        <v>65</v>
      </c>
      <c r="E52" s="93" t="n">
        <f>SUMIFS('平台消耗统计'!I:I,'平台消耗统计'!A:A,$E$2,'平台消耗统计'!C:C,A52)</f>
        <v>131.55</v>
      </c>
      <c r="F52" s="93" t="n">
        <f>SUMIFS('平台消耗统计'!I:I,'平台消耗统计'!A:A,$F$2,'平台消耗统计'!C:C,A52)</f>
        <v>9.45</v>
      </c>
      <c r="G52" s="92" t="n">
        <f>IFERROR((E52-F52)/F52,0)</f>
        <v>12.9206349206349</v>
      </c>
    </row>
    <row r="53" ht="16.5" customHeight="1">
      <c r="A53" s="5" t="n">
        <v>12038500</v>
      </c>
      <c r="B53" s="4" t="s">
        <v>76</v>
      </c>
      <c r="C53" s="4" t="s">
        <v>15</v>
      </c>
      <c r="D53" s="4" t="s">
        <v>14</v>
      </c>
      <c r="E53" s="93" t="n">
        <f>SUMIFS('平台消耗统计'!I:I,'平台消耗统计'!A:A,$E$2,'平台消耗统计'!C:C,A53)</f>
        <v>120</v>
      </c>
      <c r="F53" s="93" t="n">
        <f>SUMIFS('平台消耗统计'!I:I,'平台消耗统计'!A:A,$F$2,'平台消耗统计'!C:C,A53)</f>
        <v>13.6</v>
      </c>
      <c r="G53" s="92" t="n">
        <f>IFERROR((E53-F53)/F53,0)</f>
        <v>7.82352941176471</v>
      </c>
    </row>
    <row r="54" ht="16.5" customHeight="1">
      <c r="A54" s="5" t="n">
        <v>91551845</v>
      </c>
      <c r="B54" s="4" t="s">
        <v>74</v>
      </c>
      <c r="C54" s="4" t="s">
        <v>15</v>
      </c>
      <c r="D54" s="4" t="s">
        <v>11</v>
      </c>
      <c r="E54" s="93" t="n">
        <f>SUMIFS('平台消耗统计'!I:I,'平台消耗统计'!A:A,$E$2,'平台消耗统计'!C:C,A54)</f>
        <v>117.74</v>
      </c>
      <c r="F54" s="93" t="n">
        <f>SUMIFS('平台消耗统计'!I:I,'平台消耗统计'!A:A,$F$2,'平台消耗统计'!C:C,A54)</f>
        <v>6.44</v>
      </c>
      <c r="G54" s="92" t="n">
        <f>IFERROR((E54-F54)/F54,0)</f>
        <v>17.2826086956522</v>
      </c>
    </row>
    <row r="55" ht="16.5" customHeight="1">
      <c r="A55" s="5" t="n">
        <v>10765365</v>
      </c>
      <c r="B55" s="4" t="s">
        <v>75</v>
      </c>
      <c r="C55" s="4" t="s">
        <v>15</v>
      </c>
      <c r="D55" s="4" t="s">
        <v>71</v>
      </c>
      <c r="E55" s="93" t="n">
        <f>SUMIFS('平台消耗统计'!I:I,'平台消耗统计'!A:A,$E$2,'平台消耗统计'!C:C,A55)</f>
        <v>114.18</v>
      </c>
      <c r="F55" s="93" t="n">
        <f>SUMIFS('平台消耗统计'!I:I,'平台消耗统计'!A:A,$F$2,'平台消耗统计'!C:C,A55)</f>
        <v>116.22</v>
      </c>
      <c r="G55" s="92" t="n">
        <f>IFERROR((E55-F55)/F55,0)</f>
        <v>-0.0175529168817759</v>
      </c>
    </row>
    <row r="56" ht="16.5" customHeight="1">
      <c r="A56" s="5" t="n">
        <v>9333145</v>
      </c>
      <c r="B56" s="4" t="s">
        <v>57</v>
      </c>
      <c r="C56" s="4" t="s">
        <v>26</v>
      </c>
      <c r="D56" s="4" t="s">
        <v>14</v>
      </c>
      <c r="E56" s="93" t="n">
        <f>SUMIFS('平台消耗统计'!I:I,'平台消耗统计'!A:A,$E$2,'平台消耗统计'!C:C,A56)</f>
        <v>110.03</v>
      </c>
      <c r="F56" s="93" t="n">
        <f>SUMIFS('平台消耗统计'!I:I,'平台消耗统计'!A:A,$F$2,'平台消耗统计'!C:C,A56)</f>
        <v>267.12</v>
      </c>
      <c r="G56" s="92" t="n">
        <f>IFERROR((E56-F56)/F56,0)</f>
        <v>-0.5880877508236</v>
      </c>
    </row>
    <row r="57" ht="16.5" customHeight="1">
      <c r="A57" s="5" t="n">
        <v>6951600</v>
      </c>
      <c r="B57" s="4" t="s">
        <v>16</v>
      </c>
      <c r="C57" s="4" t="s">
        <v>15</v>
      </c>
      <c r="D57" s="4" t="s">
        <v>17</v>
      </c>
      <c r="E57" s="93" t="n">
        <f>SUMIFS('平台消耗统计'!I:I,'平台消耗统计'!A:A,$E$2,'平台消耗统计'!C:C,A57)</f>
        <v>98.43</v>
      </c>
      <c r="F57" s="93" t="n">
        <f>SUMIFS('平台消耗统计'!I:I,'平台消耗统计'!A:A,$F$2,'平台消耗统计'!C:C,A57)</f>
        <v>78.648</v>
      </c>
      <c r="G57" s="92" t="n">
        <f>IFERROR((E57-F57)/F57,0)</f>
        <v>0.251525785779677</v>
      </c>
      <c r="H57" s="91"/>
    </row>
    <row r="58" ht="16.5" customHeight="1">
      <c r="A58" s="5" t="n">
        <v>91565947</v>
      </c>
      <c r="B58" s="4" t="s">
        <v>31</v>
      </c>
      <c r="C58" s="4" t="s">
        <v>15</v>
      </c>
      <c r="D58" s="4" t="s">
        <v>42</v>
      </c>
      <c r="E58" s="93" t="n">
        <f>SUMIFS('平台消耗统计'!I:I,'平台消耗统计'!A:A,$E$2,'平台消耗统计'!C:C,A58)</f>
        <v>96.76</v>
      </c>
      <c r="F58" s="93" t="n">
        <f>SUMIFS('平台消耗统计'!I:I,'平台消耗统计'!A:A,$F$2,'平台消耗统计'!C:C,A58)</f>
        <v>70.12</v>
      </c>
      <c r="G58" s="92" t="n">
        <f>IFERROR((E58-F58)/F58,0)</f>
        <v>0.379920136908157</v>
      </c>
    </row>
    <row r="59" ht="16.5" customHeight="1">
      <c r="A59" s="5" t="n">
        <v>91545519</v>
      </c>
      <c r="B59" s="4" t="s">
        <v>52</v>
      </c>
      <c r="C59" s="4" t="s">
        <v>15</v>
      </c>
      <c r="D59" s="4" t="s">
        <v>46</v>
      </c>
      <c r="E59" s="93" t="n">
        <f>SUMIFS('平台消耗统计'!I:I,'平台消耗统计'!A:A,$E$2,'平台消耗统计'!C:C,A59)</f>
        <v>92.88</v>
      </c>
      <c r="F59" s="93" t="n">
        <f>SUMIFS('平台消耗统计'!I:I,'平台消耗统计'!A:A,$F$2,'平台消耗统计'!C:C,A59)</f>
        <v>69.79</v>
      </c>
      <c r="G59" s="92" t="n">
        <f>IFERROR((E59-F59)/F59,0)</f>
        <v>0.330849691932942</v>
      </c>
      <c r="H59" s="102"/>
    </row>
    <row r="60" ht="16.5" customHeight="1">
      <c r="A60" s="5" t="n">
        <v>91567811</v>
      </c>
      <c r="B60" s="4" t="s">
        <v>34</v>
      </c>
      <c r="C60" s="4" t="s">
        <v>15</v>
      </c>
      <c r="D60" s="4" t="s">
        <v>14</v>
      </c>
      <c r="E60" s="93" t="n">
        <f>SUMIFS('平台消耗统计'!I:I,'平台消耗统计'!A:A,$E$2,'平台消耗统计'!C:C,A60)</f>
        <v>88.6</v>
      </c>
      <c r="F60" s="93" t="n">
        <f>SUMIFS('平台消耗统计'!I:I,'平台消耗统计'!A:A,$F$2,'平台消耗统计'!C:C,A60)</f>
        <v>7.2</v>
      </c>
      <c r="G60" s="92" t="n">
        <f>IFERROR((E60-F60)/F60,0)</f>
        <v>11.3055555555556</v>
      </c>
    </row>
    <row r="61" ht="16.5" customHeight="1">
      <c r="A61" s="5" t="n">
        <v>2937658</v>
      </c>
      <c r="B61" s="4" t="s">
        <v>81</v>
      </c>
      <c r="C61" s="4" t="s">
        <v>15</v>
      </c>
      <c r="D61" s="4" t="s">
        <v>14</v>
      </c>
      <c r="E61" s="93" t="n">
        <f>SUMIFS('平台消耗统计'!I:I,'平台消耗统计'!A:A,$E$2,'平台消耗统计'!C:C,A61)</f>
        <v>86.224</v>
      </c>
      <c r="F61" s="93" t="n">
        <f>SUMIFS('平台消耗统计'!I:I,'平台消耗统计'!A:A,$F$2,'平台消耗统计'!C:C,A61)</f>
        <v>86.1</v>
      </c>
      <c r="G61" s="92" t="n">
        <f>IFERROR((E61-F61)/F61,0)</f>
        <v>0.00144018583042984</v>
      </c>
    </row>
    <row r="62" ht="16.5" customHeight="1">
      <c r="A62" s="5" t="n">
        <v>10813123</v>
      </c>
      <c r="B62" s="4" t="s">
        <v>10</v>
      </c>
      <c r="C62" s="4" t="s">
        <v>12</v>
      </c>
      <c r="D62" s="4" t="s">
        <v>11</v>
      </c>
      <c r="E62" s="93" t="n">
        <f>SUMIFS('平台消耗统计'!I:I,'平台消耗统计'!A:A,$E$2,'平台消耗统计'!C:C,A62)</f>
        <v>82.8787</v>
      </c>
      <c r="F62" s="93" t="n">
        <f>SUMIFS('平台消耗统计'!I:I,'平台消耗统计'!A:A,$F$2,'平台消耗统计'!C:C,A62)</f>
        <v>171.888</v>
      </c>
      <c r="G62" s="92" t="n">
        <f>IFERROR((E62-F62)/F62,0)</f>
        <v>-0.517833123894629</v>
      </c>
      <c r="H62" s="91"/>
    </row>
    <row r="63" ht="16.5" customHeight="1">
      <c r="A63" s="5" t="n">
        <v>8566084</v>
      </c>
      <c r="B63" s="4" t="s">
        <v>80</v>
      </c>
      <c r="C63" s="4" t="s">
        <v>15</v>
      </c>
      <c r="D63" s="4" t="s">
        <v>42</v>
      </c>
      <c r="E63" s="93" t="n">
        <f>SUMIFS('平台消耗统计'!I:I,'平台消耗统计'!A:A,$E$2,'平台消耗统计'!C:C,A63)</f>
        <v>79.32</v>
      </c>
      <c r="F63" s="93" t="n">
        <f>SUMIFS('平台消耗统计'!I:I,'平台消耗统计'!A:A,$F$2,'平台消耗统计'!C:C,A63)</f>
        <v>76.44</v>
      </c>
      <c r="G63" s="92" t="n">
        <f>IFERROR((E63-F63)/F63,0)</f>
        <v>0.0376766091051805</v>
      </c>
    </row>
    <row r="64" ht="16.5" customHeight="1">
      <c r="A64" s="5" t="n">
        <v>91550293</v>
      </c>
      <c r="B64" s="4" t="s">
        <v>55</v>
      </c>
      <c r="C64" s="4" t="s">
        <v>15</v>
      </c>
      <c r="D64" s="4" t="s">
        <v>56</v>
      </c>
      <c r="E64" s="93" t="n">
        <f>SUMIFS('平台消耗统计'!I:I,'平台消耗统计'!A:A,$E$2,'平台消耗统计'!C:C,A64)</f>
        <v>75.95</v>
      </c>
      <c r="F64" s="93" t="n">
        <f>SUMIFS('平台消耗统计'!I:I,'平台消耗统计'!A:A,$F$2,'平台消耗统计'!C:C,A64)</f>
        <v>71.05</v>
      </c>
      <c r="G64" s="92" t="n">
        <f>IFERROR((E64-F64)/F64,0)</f>
        <v>0.0689655172413795</v>
      </c>
    </row>
    <row r="65" ht="16.5" customHeight="1">
      <c r="A65" s="5" t="n">
        <v>11690183</v>
      </c>
      <c r="B65" s="4" t="s">
        <v>38</v>
      </c>
      <c r="C65" s="4" t="s">
        <v>15</v>
      </c>
      <c r="D65" s="4" t="s">
        <v>14</v>
      </c>
      <c r="E65" s="93" t="n">
        <f>SUMIFS('平台消耗统计'!I:I,'平台消耗统计'!A:A,$E$2,'平台消耗统计'!C:C,A65)</f>
        <v>72.55</v>
      </c>
      <c r="F65" s="93" t="n">
        <f>SUMIFS('平台消耗统计'!I:I,'平台消耗统计'!A:A,$F$2,'平台消耗统计'!C:C,A65)</f>
        <v>74.3</v>
      </c>
      <c r="G65" s="92" t="n">
        <f>IFERROR((E65-F65)/F65,0)</f>
        <v>-0.0235531628532974</v>
      </c>
      <c r="H65" s="91"/>
    </row>
    <row r="66" ht="16.5" customHeight="1">
      <c r="A66" s="5" t="n">
        <v>5963400</v>
      </c>
      <c r="B66" s="4" t="s">
        <v>82</v>
      </c>
      <c r="C66" s="4" t="s">
        <v>15</v>
      </c>
      <c r="D66" s="4" t="s">
        <v>85</v>
      </c>
      <c r="E66" s="93" t="n">
        <f>SUMIFS('平台消耗统计'!I:I,'平台消耗统计'!A:A,$E$2,'平台消耗统计'!C:C,A66)</f>
        <v>67</v>
      </c>
      <c r="F66" s="93" t="n">
        <f>SUMIFS('平台消耗统计'!I:I,'平台消耗统计'!A:A,$F$2,'平台消耗统计'!C:C,A66)</f>
        <v>68.2</v>
      </c>
      <c r="G66" s="92" t="n">
        <f>IFERROR((E66-F66)/F66,0)</f>
        <v>-0.0175953079178886</v>
      </c>
    </row>
    <row r="67" ht="16.5" customHeight="1">
      <c r="A67" s="5" t="n">
        <v>91548044</v>
      </c>
      <c r="B67" s="4" t="s">
        <v>34</v>
      </c>
      <c r="C67" s="4" t="s">
        <v>12</v>
      </c>
      <c r="D67" s="4" t="s">
        <v>14</v>
      </c>
      <c r="E67" s="93" t="n">
        <f>SUMIFS('平台消耗统计'!I:I,'平台消耗统计'!A:A,$E$2,'平台消耗统计'!C:C,A67)</f>
        <v>65.0537</v>
      </c>
      <c r="F67" s="93" t="n">
        <f>SUMIFS('平台消耗统计'!I:I,'平台消耗统计'!A:A,$F$2,'平台消耗统计'!C:C,A67)</f>
        <v>38.8979</v>
      </c>
      <c r="G67" s="92" t="n">
        <f>IFERROR((E67-F67)/F67,0)</f>
        <v>0.672421904524409</v>
      </c>
    </row>
    <row r="68" ht="16.5" customHeight="1">
      <c r="A68" s="5" t="n">
        <v>11655595</v>
      </c>
      <c r="B68" s="4" t="s">
        <v>44</v>
      </c>
      <c r="C68" s="4" t="s">
        <v>26</v>
      </c>
      <c r="D68" s="4" t="s">
        <v>14</v>
      </c>
      <c r="E68" s="93" t="n">
        <f>SUMIFS('平台消耗统计'!I:I,'平台消耗统计'!A:A,$E$2,'平台消耗统计'!C:C,A68)</f>
        <v>64.9245</v>
      </c>
      <c r="F68" s="93" t="n">
        <f>SUMIFS('平台消耗统计'!I:I,'平台消耗统计'!A:A,$F$2,'平台消耗统计'!C:C,A68)</f>
        <v>1.18</v>
      </c>
      <c r="G68" s="92" t="n">
        <f>IFERROR((E68-F68)/F68,0)</f>
        <v>54.0207627118644</v>
      </c>
      <c r="H68" s="91"/>
    </row>
    <row r="69" ht="16.5" customHeight="1">
      <c r="A69" s="5" t="n">
        <v>9415350</v>
      </c>
      <c r="B69" s="4" t="s">
        <v>37</v>
      </c>
      <c r="C69" s="4" t="s">
        <v>26</v>
      </c>
      <c r="D69" s="4" t="s">
        <v>14</v>
      </c>
      <c r="E69" s="93" t="n">
        <f>SUMIFS('平台消耗统计'!I:I,'平台消耗统计'!A:A,$E$2,'平台消耗统计'!C:C,A69)</f>
        <v>61.25</v>
      </c>
      <c r="F69" s="93" t="n">
        <f>SUMIFS('平台消耗统计'!I:I,'平台消耗统计'!A:A,$F$2,'平台消耗统计'!C:C,A69)</f>
        <v>44.82</v>
      </c>
      <c r="G69" s="92" t="n">
        <f>IFERROR((E69-F69)/F69,0)</f>
        <v>0.366577420794288</v>
      </c>
    </row>
    <row r="70" ht="16.5" customHeight="1">
      <c r="A70" s="5" t="n">
        <v>10298628</v>
      </c>
      <c r="B70" s="4" t="s">
        <v>43</v>
      </c>
      <c r="C70" s="4" t="s">
        <v>26</v>
      </c>
      <c r="D70" s="4" t="s">
        <v>14</v>
      </c>
      <c r="E70" s="93" t="n">
        <f>SUMIFS('平台消耗统计'!I:I,'平台消耗统计'!A:A,$E$2,'平台消耗统计'!C:C,A70)</f>
        <v>59.74</v>
      </c>
      <c r="F70" s="93" t="n">
        <f>SUMIFS('平台消耗统计'!I:I,'平台消耗统计'!A:A,$F$2,'平台消耗统计'!C:C,A70)</f>
        <v>218.69</v>
      </c>
      <c r="G70" s="92" t="n">
        <f>IFERROR((E70-F70)/F70,0)</f>
        <v>-0.7268279299465</v>
      </c>
    </row>
    <row r="71" ht="16.5" customHeight="1">
      <c r="A71" s="5" t="n">
        <v>91565944</v>
      </c>
      <c r="B71" s="4" t="s">
        <v>74</v>
      </c>
      <c r="C71" s="4" t="s">
        <v>15</v>
      </c>
      <c r="D71" s="4" t="s">
        <v>14</v>
      </c>
      <c r="E71" s="93" t="n">
        <f>SUMIFS('平台消耗统计'!I:I,'平台消耗统计'!A:A,$E$2,'平台消耗统计'!C:C,A71)</f>
        <v>55.95</v>
      </c>
      <c r="F71" s="93" t="n">
        <f>SUMIFS('平台消耗统计'!I:I,'平台消耗统计'!A:A,$F$2,'平台消耗统计'!C:C,A71)</f>
        <v>66.3</v>
      </c>
      <c r="G71" s="92" t="n">
        <f>IFERROR((E71-F71)/F71,0)</f>
        <v>-0.156108597285068</v>
      </c>
    </row>
    <row r="72" ht="16.5" customHeight="1">
      <c r="A72" s="5" t="n">
        <v>5556054</v>
      </c>
      <c r="B72" s="4" t="s">
        <v>72</v>
      </c>
      <c r="C72" s="4" t="s">
        <v>15</v>
      </c>
      <c r="D72" s="4" t="s">
        <v>36</v>
      </c>
      <c r="E72" s="93" t="n">
        <f>SUMIFS('平台消耗统计'!I:I,'平台消耗统计'!A:A,$E$2,'平台消耗统计'!C:C,A72)</f>
        <v>54.647</v>
      </c>
      <c r="F72" s="93" t="n">
        <f>SUMIFS('平台消耗统计'!I:I,'平台消耗统计'!A:A,$F$2,'平台消耗统计'!C:C,A72)</f>
        <v>34.731</v>
      </c>
      <c r="G72" s="92" t="n">
        <f>IFERROR((E72-F72)/F72,0)</f>
        <v>0.573435835420806</v>
      </c>
    </row>
    <row r="73" ht="16.5" customHeight="1">
      <c r="A73" s="5" t="n">
        <v>11924259</v>
      </c>
      <c r="B73" s="4" t="s">
        <v>77</v>
      </c>
      <c r="C73" s="4" t="s">
        <v>15</v>
      </c>
      <c r="D73" s="4" t="s">
        <v>36</v>
      </c>
      <c r="E73" s="93" t="n">
        <f>SUMIFS('平台消耗统计'!I:I,'平台消耗统计'!A:A,$E$2,'平台消耗统计'!C:C,A73)</f>
        <v>52.56</v>
      </c>
      <c r="F73" s="93" t="n">
        <f>SUMIFS('平台消耗统计'!I:I,'平台消耗统计'!A:A,$F$2,'平台消耗统计'!C:C,A73)</f>
        <v>62.4</v>
      </c>
      <c r="G73" s="92" t="n">
        <f>IFERROR((E73-F73)/F73,0)</f>
        <v>-0.157692307692308</v>
      </c>
    </row>
    <row r="74" ht="16.5" customHeight="1">
      <c r="A74" s="5" t="n">
        <v>91399437</v>
      </c>
      <c r="B74" s="4" t="s">
        <v>70</v>
      </c>
      <c r="C74" s="4" t="s">
        <v>15</v>
      </c>
      <c r="D74" s="4" t="s">
        <v>71</v>
      </c>
      <c r="E74" s="93" t="n">
        <f>SUMIFS('平台消耗统计'!I:I,'平台消耗统计'!A:A,$E$2,'平台消耗统计'!C:C,A74)</f>
        <v>52.5</v>
      </c>
      <c r="F74" s="93" t="n">
        <f>SUMIFS('平台消耗统计'!I:I,'平台消耗统计'!A:A,$F$2,'平台消耗统计'!C:C,A74)</f>
        <v>52.65</v>
      </c>
      <c r="G74" s="92" t="n">
        <f>IFERROR((E74-F74)/F74,0)</f>
        <v>-0.00284900284900283</v>
      </c>
    </row>
    <row r="75" ht="16.5" customHeight="1">
      <c r="A75" s="5" t="n">
        <v>91565949</v>
      </c>
      <c r="B75" s="4" t="s">
        <v>74</v>
      </c>
      <c r="C75" s="4" t="s">
        <v>15</v>
      </c>
      <c r="D75" s="4" t="s">
        <v>71</v>
      </c>
      <c r="E75" s="93" t="n">
        <f>SUMIFS('平台消耗统计'!I:I,'平台消耗统计'!A:A,$E$2,'平台消耗统计'!C:C,A75)</f>
        <v>52.5</v>
      </c>
      <c r="F75" s="93" t="n">
        <f>SUMIFS('平台消耗统计'!I:I,'平台消耗统计'!A:A,$F$2,'平台消耗统计'!C:C,A75)</f>
        <v>34.95</v>
      </c>
      <c r="G75" s="92" t="n">
        <f>IFERROR((E75-F75)/F75,0)</f>
        <v>0.502145922746781</v>
      </c>
    </row>
    <row r="76" ht="16.5" customHeight="1">
      <c r="A76" s="5" t="n">
        <v>5623760</v>
      </c>
      <c r="B76" s="4" t="s">
        <v>89</v>
      </c>
      <c r="C76" s="4" t="s">
        <v>15</v>
      </c>
      <c r="D76" s="4" t="s">
        <v>14</v>
      </c>
      <c r="E76" s="93" t="n">
        <f>SUMIFS('平台消耗统计'!I:I,'平台消耗统计'!A:A,$E$2,'平台消耗统计'!C:C,A76)</f>
        <v>52.5</v>
      </c>
      <c r="F76" s="93" t="n">
        <f>SUMIFS('平台消耗统计'!I:I,'平台消耗统计'!A:A,$F$2,'平台消耗统计'!C:C,A76)</f>
        <v>47.4</v>
      </c>
      <c r="G76" s="92" t="n">
        <f>IFERROR((E76-F76)/F76,0)</f>
        <v>0.107594936708861</v>
      </c>
    </row>
    <row r="77" ht="16.5" customHeight="1">
      <c r="A77" s="5" t="n">
        <v>12114239</v>
      </c>
      <c r="B77" s="4" t="s">
        <v>27</v>
      </c>
      <c r="C77" s="4" t="s">
        <v>26</v>
      </c>
      <c r="D77" s="4" t="s">
        <v>14</v>
      </c>
      <c r="E77" s="93" t="n">
        <f>SUMIFS('平台消耗统计'!I:I,'平台消耗统计'!A:A,$E$2,'平台消耗统计'!C:C,A77)</f>
        <v>48.83</v>
      </c>
      <c r="F77" s="93" t="n">
        <f>SUMIFS('平台消耗统计'!I:I,'平台消耗统计'!A:A,$F$2,'平台消耗统计'!C:C,A77)</f>
        <v>81.55</v>
      </c>
      <c r="G77" s="92" t="n">
        <f>IFERROR((E77-F77)/F77,0)</f>
        <v>-0.401226241569589</v>
      </c>
    </row>
    <row r="78" ht="16.5" customHeight="1">
      <c r="A78" s="5" t="n">
        <v>12039225</v>
      </c>
      <c r="B78" s="4" t="s">
        <v>90</v>
      </c>
      <c r="C78" s="4" t="s">
        <v>15</v>
      </c>
      <c r="D78" s="4" t="s">
        <v>36</v>
      </c>
      <c r="E78" s="93" t="n">
        <f>SUMIFS('平台消耗统计'!I:I,'平台消耗统计'!A:A,$E$2,'平台消耗统计'!C:C,A78)</f>
        <v>46</v>
      </c>
      <c r="F78" s="93" t="n">
        <f>SUMIFS('平台消耗统计'!I:I,'平台消耗统计'!A:A,$F$2,'平台消耗统计'!C:C,A78)</f>
        <v>7.6</v>
      </c>
      <c r="G78" s="92" t="n">
        <f>IFERROR((E78-F78)/F78,0)</f>
        <v>5.05263157894737</v>
      </c>
    </row>
    <row r="79" ht="16.5" customHeight="1">
      <c r="A79" s="5" t="n">
        <v>91496147</v>
      </c>
      <c r="B79" s="4" t="s">
        <v>74</v>
      </c>
      <c r="C79" s="4" t="s">
        <v>15</v>
      </c>
      <c r="D79" s="4" t="s">
        <v>11</v>
      </c>
      <c r="E79" s="93" t="n">
        <f>SUMIFS('平台消耗统计'!I:I,'平台消耗统计'!A:A,$E$2,'平台消耗统计'!C:C,A79)</f>
        <v>43.81</v>
      </c>
      <c r="F79" s="93" t="n">
        <f>SUMIFS('平台消耗统计'!I:I,'平台消耗统计'!A:A,$F$2,'平台消耗统计'!C:C,A79)</f>
        <v>128.05</v>
      </c>
      <c r="G79" s="92" t="n">
        <f>IFERROR((E79-F79)/F79,0)</f>
        <v>-0.657868020304569</v>
      </c>
    </row>
    <row r="80" ht="16.5" customHeight="1">
      <c r="A80" s="5" t="n">
        <v>91496146</v>
      </c>
      <c r="B80" s="4" t="s">
        <v>74</v>
      </c>
      <c r="C80" s="4" t="s">
        <v>15</v>
      </c>
      <c r="D80" s="4" t="s">
        <v>46</v>
      </c>
      <c r="E80" s="93" t="n">
        <f>SUMIFS('平台消耗统计'!I:I,'平台消耗统计'!A:A,$E$2,'平台消耗统计'!C:C,A80)</f>
        <v>42.56</v>
      </c>
      <c r="F80" s="93" t="n">
        <f>SUMIFS('平台消耗统计'!I:I,'平台消耗统计'!A:A,$F$2,'平台消耗统计'!C:C,A80)</f>
        <v>78.68</v>
      </c>
      <c r="G80" s="92" t="n">
        <f>IFERROR((E80-F80)/F80,0)</f>
        <v>-0.459074733096085</v>
      </c>
    </row>
    <row r="81" ht="16.5" customHeight="1">
      <c r="A81" s="5" t="n">
        <v>6706444</v>
      </c>
      <c r="B81" s="4" t="s">
        <v>82</v>
      </c>
      <c r="C81" s="4" t="s">
        <v>12</v>
      </c>
      <c r="D81" s="4" t="s">
        <v>83</v>
      </c>
      <c r="E81" s="93" t="n">
        <f>SUMIFS('平台消耗统计'!I:I,'平台消耗统计'!A:A,$E$2,'平台消耗统计'!C:C,A81)</f>
        <v>40.0676</v>
      </c>
      <c r="F81" s="93" t="n">
        <f>SUMIFS('平台消耗统计'!I:I,'平台消耗统计'!A:A,$F$2,'平台消耗统计'!C:C,A81)</f>
        <v>51.8758</v>
      </c>
      <c r="G81" s="92" t="n">
        <f>IFERROR((E81-F81)/F81,0)</f>
        <v>-0.227624441454397</v>
      </c>
    </row>
    <row r="82" ht="16.5" customHeight="1">
      <c r="A82" s="5" t="n">
        <v>91467821</v>
      </c>
      <c r="B82" s="4" t="s">
        <v>74</v>
      </c>
      <c r="C82" s="4" t="s">
        <v>15</v>
      </c>
      <c r="D82" s="4" t="s">
        <v>17</v>
      </c>
      <c r="E82" s="93" t="n">
        <f>SUMIFS('平台消耗统计'!I:I,'平台消耗统计'!A:A,$E$2,'平台消耗统计'!C:C,A82)</f>
        <v>36.72</v>
      </c>
      <c r="F82" s="93" t="n">
        <f>SUMIFS('平台消耗统计'!I:I,'平台消耗统计'!A:A,$F$2,'平台消耗统计'!C:C,A82)</f>
        <v>117.81</v>
      </c>
      <c r="G82" s="92" t="n">
        <f>IFERROR((E82-F82)/F82,0)</f>
        <v>-0.688311688311688</v>
      </c>
    </row>
    <row r="83" ht="16.5" customHeight="1">
      <c r="A83" s="5" t="n">
        <v>12072287</v>
      </c>
      <c r="B83" s="4" t="s">
        <v>81</v>
      </c>
      <c r="C83" s="4" t="s">
        <v>15</v>
      </c>
      <c r="D83" s="4" t="s">
        <v>14</v>
      </c>
      <c r="E83" s="93" t="n">
        <f>SUMIFS('平台消耗统计'!I:I,'平台消耗统计'!A:A,$E$2,'平台消耗统计'!C:C,A83)</f>
        <v>36.701</v>
      </c>
      <c r="F83" s="93" t="n">
        <f>SUMIFS('平台消耗统计'!I:I,'平台消耗统计'!A:A,$F$2,'平台消耗统计'!C:C,A83)</f>
        <v>59.695</v>
      </c>
      <c r="G83" s="92" t="n">
        <f>IFERROR((E83-F83)/F83,0)</f>
        <v>-0.385191389563615</v>
      </c>
    </row>
    <row r="84" ht="16.5" customHeight="1">
      <c r="A84" s="5" t="n">
        <v>5365722</v>
      </c>
      <c r="B84" s="4" t="s">
        <v>67</v>
      </c>
      <c r="C84" s="4" t="s">
        <v>12</v>
      </c>
      <c r="D84" s="4" t="s">
        <v>65</v>
      </c>
      <c r="E84" s="93" t="n">
        <f>SUMIFS('平台消耗统计'!I:I,'平台消耗统计'!A:A,$E$2,'平台消耗统计'!C:C,A84)</f>
        <v>36.0996</v>
      </c>
      <c r="F84" s="93" t="n">
        <f>SUMIFS('平台消耗统计'!I:I,'平台消耗统计'!A:A,$F$2,'平台消耗统计'!C:C,A84)</f>
        <v>26.4205</v>
      </c>
      <c r="G84" s="92" t="n">
        <f>IFERROR((E84-F84)/F84,0)</f>
        <v>0.366348100906493</v>
      </c>
      <c r="H84" s="91"/>
    </row>
    <row r="85" ht="16.5" customHeight="1">
      <c r="A85" s="5" t="n">
        <v>91532857</v>
      </c>
      <c r="B85" s="4" t="s">
        <v>47</v>
      </c>
      <c r="C85" s="4" t="s">
        <v>12</v>
      </c>
      <c r="D85" s="4" t="s">
        <v>14</v>
      </c>
      <c r="E85" s="93" t="n">
        <f>SUMIFS('平台消耗统计'!I:I,'平台消耗统计'!A:A,$E$2,'平台消耗统计'!C:C,A85)</f>
        <v>35.6274</v>
      </c>
      <c r="F85" s="93" t="n">
        <f>SUMIFS('平台消耗统计'!I:I,'平台消耗统计'!A:A,$F$2,'平台消耗统计'!C:C,A85)</f>
        <v>59.5394</v>
      </c>
      <c r="G85" s="92" t="n">
        <f>IFERROR((E85-F85)/F85,0)</f>
        <v>-0.401616408630252</v>
      </c>
    </row>
    <row r="86" ht="16.5" customHeight="1">
      <c r="A86" s="5" t="n">
        <v>91566789</v>
      </c>
      <c r="B86" s="4" t="s">
        <v>61</v>
      </c>
      <c r="C86" s="4" t="s">
        <v>15</v>
      </c>
      <c r="D86" s="4" t="s">
        <v>42</v>
      </c>
      <c r="E86" s="93" t="n">
        <f>SUMIFS('平台消耗统计'!I:I,'平台消耗统计'!A:A,$E$2,'平台消耗统计'!C:C,A86)</f>
        <v>35.05</v>
      </c>
      <c r="F86" s="93" t="n">
        <f>SUMIFS('平台消耗统计'!I:I,'平台消耗统计'!A:A,$F$2,'平台消耗统计'!C:C,A86)</f>
        <v>22.7</v>
      </c>
      <c r="G86" s="92" t="n">
        <f>IFERROR((E86-F86)/F86,0)</f>
        <v>0.544052863436123</v>
      </c>
    </row>
    <row r="87" ht="16.5" customHeight="1">
      <c r="A87" s="5" t="n">
        <v>10080665</v>
      </c>
      <c r="B87" s="4" t="s">
        <v>82</v>
      </c>
      <c r="C87" s="4" t="s">
        <v>15</v>
      </c>
      <c r="D87" s="4" t="s">
        <v>86</v>
      </c>
      <c r="E87" s="93" t="n">
        <f>SUMIFS('平台消耗统计'!I:I,'平台消耗统计'!A:A,$E$2,'平台消耗统计'!C:C,A87)</f>
        <v>29.64</v>
      </c>
      <c r="F87" s="93" t="n">
        <f>SUMIFS('平台消耗统计'!I:I,'平台消耗统计'!A:A,$F$2,'平台消耗统计'!C:C,A87)</f>
        <v>27.36</v>
      </c>
      <c r="G87" s="92" t="n">
        <f>IFERROR((E87-F87)/F87,0)</f>
        <v>0.0833333333333333</v>
      </c>
    </row>
    <row r="88" ht="16.5" customHeight="1">
      <c r="A88" s="5" t="n">
        <v>91496145</v>
      </c>
      <c r="B88" s="4" t="s">
        <v>74</v>
      </c>
      <c r="C88" s="4" t="s">
        <v>15</v>
      </c>
      <c r="D88" s="4" t="s">
        <v>71</v>
      </c>
      <c r="E88" s="93" t="n">
        <f>SUMIFS('平台消耗统计'!I:I,'平台消耗统计'!A:A,$E$2,'平台消耗统计'!C:C,A88)</f>
        <v>29.4</v>
      </c>
      <c r="F88" s="93" t="n">
        <f>SUMIFS('平台消耗统计'!I:I,'平台消耗统计'!A:A,$F$2,'平台消耗统计'!C:C,A88)</f>
        <v>46.05</v>
      </c>
      <c r="G88" s="92" t="n">
        <f>IFERROR((E88-F88)/F88,0)</f>
        <v>-0.361563517915309</v>
      </c>
    </row>
    <row r="89" ht="16.5" customHeight="1">
      <c r="A89" s="5" t="n">
        <v>91565942</v>
      </c>
      <c r="B89" s="4" t="s">
        <v>31</v>
      </c>
      <c r="C89" s="4" t="s">
        <v>15</v>
      </c>
      <c r="D89" s="4" t="s">
        <v>36</v>
      </c>
      <c r="E89" s="93" t="n">
        <f>SUMIFS('平台消耗统计'!I:I,'平台消耗统计'!A:A,$E$2,'平台消耗统计'!C:C,A89)</f>
        <v>27.969</v>
      </c>
      <c r="F89" s="93" t="n">
        <f>SUMIFS('平台消耗统计'!I:I,'平台消耗统计'!A:A,$F$2,'平台消耗统计'!C:C,A89)</f>
        <v>18.3</v>
      </c>
      <c r="G89" s="92" t="n">
        <f>IFERROR((E89-F89)/F89,0)</f>
        <v>0.528360655737705</v>
      </c>
      <c r="H89" s="91"/>
    </row>
    <row r="90" ht="16.5" customHeight="1">
      <c r="A90" s="5" t="n">
        <v>11324493</v>
      </c>
      <c r="B90" s="4" t="s">
        <v>31</v>
      </c>
      <c r="C90" s="4" t="s">
        <v>15</v>
      </c>
      <c r="D90" s="4" t="s">
        <v>17</v>
      </c>
      <c r="E90" s="93" t="n">
        <f>SUMIFS('平台消耗统计'!I:I,'平台消耗统计'!A:A,$E$2,'平台消耗统计'!C:C,A90)</f>
        <v>27.8</v>
      </c>
      <c r="F90" s="93" t="n">
        <f>SUMIFS('平台消耗统计'!I:I,'平台消耗统计'!A:A,$F$2,'平台消耗统计'!C:C,A90)</f>
        <v>13.3</v>
      </c>
      <c r="G90" s="92" t="n">
        <f>IFERROR((E90-F90)/F90,0)</f>
        <v>1.09022556390977</v>
      </c>
    </row>
    <row r="91" ht="16.5" customHeight="1">
      <c r="A91" s="5" t="n">
        <v>91565945</v>
      </c>
      <c r="B91" s="4" t="s">
        <v>74</v>
      </c>
      <c r="C91" s="4" t="s">
        <v>15</v>
      </c>
      <c r="D91" s="4" t="s">
        <v>36</v>
      </c>
      <c r="E91" s="93" t="n">
        <f>SUMIFS('平台消耗统计'!I:I,'平台消耗统计'!A:A,$E$2,'平台消耗统计'!C:C,A91)</f>
        <v>25.08</v>
      </c>
      <c r="F91" s="93" t="n">
        <f>SUMIFS('平台消耗统计'!I:I,'平台消耗统计'!A:A,$F$2,'平台消耗统计'!C:C,A91)</f>
        <v>16.2</v>
      </c>
      <c r="G91" s="92" t="n">
        <f>IFERROR((E91-F91)/F91,0)</f>
        <v>0.548148148148148</v>
      </c>
    </row>
    <row r="92" ht="16.5" customHeight="1">
      <c r="A92" s="5" t="n">
        <v>91565948</v>
      </c>
      <c r="B92" s="4" t="s">
        <v>47</v>
      </c>
      <c r="C92" s="4" t="s">
        <v>12</v>
      </c>
      <c r="D92" s="4" t="s">
        <v>14</v>
      </c>
      <c r="E92" s="93" t="n">
        <f>SUMIFS('平台消耗统计'!I:I,'平台消耗统计'!A:A,$E$2,'平台消耗统计'!C:C,A92)</f>
        <v>24.7232</v>
      </c>
      <c r="F92" s="93" t="n">
        <f>SUMIFS('平台消耗统计'!I:I,'平台消耗统计'!A:A,$F$2,'平台消耗统计'!C:C,A92)</f>
        <v>41.0114</v>
      </c>
      <c r="G92" s="92" t="n">
        <f>IFERROR((E92-F92)/F92,0)</f>
        <v>-0.397162740116163</v>
      </c>
    </row>
    <row r="93" ht="16.5" customHeight="1">
      <c r="A93" s="5" t="n">
        <v>9298539</v>
      </c>
      <c r="B93" s="4" t="s">
        <v>57</v>
      </c>
      <c r="C93" s="4" t="s">
        <v>15</v>
      </c>
      <c r="D93" s="4" t="s">
        <v>14</v>
      </c>
      <c r="E93" s="93" t="n">
        <f>SUMIFS('平台消耗统计'!I:I,'平台消耗统计'!A:A,$E$2,'平台消耗统计'!C:C,A93)</f>
        <v>24</v>
      </c>
      <c r="F93" s="93" t="n">
        <f>SUMIFS('平台消耗统计'!I:I,'平台消耗统计'!A:A,$F$2,'平台消耗统计'!C:C,A93)</f>
        <v>0</v>
      </c>
      <c r="G93" s="92" t="n">
        <f>IFERROR((E93-F93)/F93,0)</f>
        <v>0</v>
      </c>
    </row>
    <row r="94" ht="16.5" customHeight="1">
      <c r="A94" s="5" t="n">
        <v>8998645</v>
      </c>
      <c r="B94" s="4" t="s">
        <v>31</v>
      </c>
      <c r="C94" s="4" t="s">
        <v>15</v>
      </c>
      <c r="D94" s="4" t="s">
        <v>17</v>
      </c>
      <c r="E94" s="93" t="n">
        <f>SUMIFS('平台消耗统计'!I:I,'平台消耗统计'!A:A,$E$2,'平台消耗统计'!C:C,A94)</f>
        <v>21.694</v>
      </c>
      <c r="F94" s="93" t="n">
        <f>SUMIFS('平台消耗统计'!I:I,'平台消耗统计'!A:A,$F$2,'平台消耗统计'!C:C,A94)</f>
        <v>15.821</v>
      </c>
      <c r="G94" s="92" t="n">
        <f>IFERROR((E94-F94)/F94,0)</f>
        <v>0.371215473105366</v>
      </c>
    </row>
    <row r="95" ht="16.5" customHeight="1">
      <c r="A95" s="5" t="n">
        <v>8312006</v>
      </c>
      <c r="B95" s="4" t="s">
        <v>92</v>
      </c>
      <c r="C95" s="4" t="s">
        <v>15</v>
      </c>
      <c r="D95" s="4" t="s">
        <v>14</v>
      </c>
      <c r="E95" s="93" t="n">
        <f>SUMIFS('平台消耗统计'!I:I,'平台消耗统计'!A:A,$E$2,'平台消耗统计'!C:C,A95)</f>
        <v>20.16</v>
      </c>
      <c r="F95" s="93" t="n">
        <f>SUMIFS('平台消耗统计'!I:I,'平台消耗统计'!A:A,$F$2,'平台消耗统计'!C:C,A95)</f>
        <v>29.04</v>
      </c>
      <c r="G95" s="92" t="n">
        <f>IFERROR((E95-F95)/F95,0)</f>
        <v>-0.305785123966942</v>
      </c>
    </row>
    <row r="96" ht="16.5" customHeight="1">
      <c r="A96" s="5" t="n">
        <v>8670368</v>
      </c>
      <c r="B96" s="4" t="s">
        <v>16</v>
      </c>
      <c r="C96" s="4" t="s">
        <v>30</v>
      </c>
      <c r="D96" s="4" t="s">
        <v>11</v>
      </c>
      <c r="E96" s="93" t="n">
        <f>SUMIFS('平台消耗统计'!I:I,'平台消耗统计'!A:A,$E$2,'平台消耗统计'!C:C,A96)</f>
        <v>19.25</v>
      </c>
      <c r="F96" s="93" t="n">
        <f>SUMIFS('平台消耗统计'!I:I,'平台消耗统计'!A:A,$F$2,'平台消耗统计'!C:C,A96)</f>
        <v>8.84</v>
      </c>
      <c r="G96" s="92" t="n">
        <f>IFERROR((E96-F96)/F96,0)</f>
        <v>1.17760180995475</v>
      </c>
      <c r="H96" s="91"/>
    </row>
    <row r="97" ht="16.5" customHeight="1">
      <c r="A97" s="5" t="n">
        <v>12306671</v>
      </c>
      <c r="B97" s="4" t="s">
        <v>62</v>
      </c>
      <c r="C97" s="4" t="s">
        <v>21</v>
      </c>
      <c r="D97" s="4" t="s">
        <v>63</v>
      </c>
      <c r="E97" s="93" t="n">
        <f>SUMIFS('平台消耗统计'!I:I,'平台消耗统计'!A:A,$E$2,'平台消耗统计'!C:C,A97)</f>
        <v>19.14</v>
      </c>
      <c r="F97" s="93" t="n">
        <f>SUMIFS('平台消耗统计'!I:I,'平台消耗统计'!A:A,$F$2,'平台消耗统计'!C:C,A97)</f>
        <v>27.74</v>
      </c>
      <c r="G97" s="92" t="n">
        <f>IFERROR((E97-F97)/F97,0)</f>
        <v>-0.310021629416006</v>
      </c>
    </row>
    <row r="98" ht="16.5" customHeight="1">
      <c r="A98" s="5" t="n">
        <v>5619156</v>
      </c>
      <c r="B98" s="4" t="s">
        <v>10</v>
      </c>
      <c r="C98" s="4" t="s">
        <v>12</v>
      </c>
      <c r="D98" s="4" t="s">
        <v>19</v>
      </c>
      <c r="E98" s="93" t="n">
        <f>SUMIFS('平台消耗统计'!I:I,'平台消耗统计'!A:A,$E$2,'平台消耗统计'!C:C,A98)</f>
        <v>18.7844</v>
      </c>
      <c r="F98" s="93" t="n">
        <f>SUMIFS('平台消耗统计'!I:I,'平台消耗统计'!A:A,$F$2,'平台消耗统计'!C:C,A98)</f>
        <v>20.392</v>
      </c>
      <c r="G98" s="92" t="n">
        <f>IFERROR((E98-F98)/F98,0)</f>
        <v>-0.0788348371910553</v>
      </c>
    </row>
    <row r="99" ht="16.5" customHeight="1">
      <c r="A99" s="5" t="n">
        <v>91565946</v>
      </c>
      <c r="B99" s="4" t="s">
        <v>74</v>
      </c>
      <c r="C99" s="4" t="s">
        <v>15</v>
      </c>
      <c r="D99" s="4" t="s">
        <v>17</v>
      </c>
      <c r="E99" s="93" t="n">
        <f>SUMIFS('平台消耗统计'!I:I,'平台消耗统计'!A:A,$E$2,'平台消耗统计'!C:C,A99)</f>
        <v>18.36</v>
      </c>
      <c r="F99" s="93" t="n">
        <f>SUMIFS('平台消耗统计'!I:I,'平台消耗统计'!A:A,$F$2,'平台消耗统计'!C:C,A99)</f>
        <v>16.66</v>
      </c>
      <c r="G99" s="92" t="n">
        <f>IFERROR((E99-F99)/F99,0)</f>
        <v>0.102040816326531</v>
      </c>
      <c r="H99" s="91"/>
    </row>
    <row r="100" ht="16.5" customHeight="1">
      <c r="A100" s="5" t="n">
        <v>12542512</v>
      </c>
      <c r="B100" s="4" t="s">
        <v>88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18</v>
      </c>
      <c r="F100" s="93" t="n">
        <f>SUMIFS('平台消耗统计'!I:I,'平台消耗统计'!A:A,$F$2,'平台消耗统计'!C:C,A100)</f>
        <v>0</v>
      </c>
      <c r="G100" s="92" t="n">
        <f>IFERROR((E100-F100)/F100,0)</f>
        <v>0</v>
      </c>
    </row>
    <row r="101" ht="16.5" customHeight="1">
      <c r="A101" s="5" t="n">
        <v>12304863</v>
      </c>
      <c r="B101" s="4" t="s">
        <v>59</v>
      </c>
      <c r="C101" s="4" t="s">
        <v>26</v>
      </c>
      <c r="D101" s="4" t="s">
        <v>14</v>
      </c>
      <c r="E101" s="93" t="n">
        <f>SUMIFS('平台消耗统计'!I:I,'平台消耗统计'!A:A,$E$2,'平台消耗统计'!C:C,A101)</f>
        <v>17.51</v>
      </c>
      <c r="F101" s="93" t="n">
        <f>SUMIFS('平台消耗统计'!I:I,'平台消耗统计'!A:A,$F$2,'平台消耗统计'!C:C,A101)</f>
        <v>1.3689</v>
      </c>
      <c r="G101" s="92" t="n">
        <f>IFERROR((E101-F101)/F101,0)</f>
        <v>11.7912922784718</v>
      </c>
    </row>
    <row r="102" ht="16.5" customHeight="1">
      <c r="A102" s="5" t="n">
        <v>91534913</v>
      </c>
      <c r="B102" s="4" t="s">
        <v>48</v>
      </c>
      <c r="C102" s="4" t="s">
        <v>15</v>
      </c>
      <c r="D102" s="4" t="s">
        <v>49</v>
      </c>
      <c r="E102" s="93" t="n">
        <f>SUMIFS('平台消耗统计'!I:I,'平台消耗统计'!A:A,$E$2,'平台消耗统计'!C:C,A102)</f>
        <v>17</v>
      </c>
      <c r="F102" s="93" t="n">
        <f>SUMIFS('平台消耗统计'!I:I,'平台消耗统计'!A:A,$F$2,'平台消耗统计'!C:C,A102)</f>
        <v>17</v>
      </c>
      <c r="G102" s="92" t="n">
        <f>IFERROR((E102-F102)/F102,0)</f>
        <v>0</v>
      </c>
    </row>
    <row r="103" ht="16.5" customHeight="1">
      <c r="A103" s="5" t="n">
        <v>6061077</v>
      </c>
      <c r="B103" s="4" t="s">
        <v>35</v>
      </c>
      <c r="C103" s="4" t="s">
        <v>15</v>
      </c>
      <c r="D103" s="4" t="s">
        <v>14</v>
      </c>
      <c r="E103" s="93" t="n">
        <f>SUMIFS('平台消耗统计'!I:I,'平台消耗统计'!A:A,$E$2,'平台消耗统计'!C:C,A103)</f>
        <v>13.323</v>
      </c>
      <c r="F103" s="93" t="n">
        <f>SUMIFS('平台消耗统计'!I:I,'平台消耗统计'!A:A,$F$2,'平台消耗统计'!C:C,A103)</f>
        <v>35.336</v>
      </c>
      <c r="G103" s="92" t="n">
        <f>IFERROR((E103-F103)/F103,0)</f>
        <v>-0.622962417930722</v>
      </c>
    </row>
    <row r="104" ht="16.5" customHeight="1">
      <c r="A104" s="5" t="n">
        <v>12373981</v>
      </c>
      <c r="B104" s="4" t="s">
        <v>66</v>
      </c>
      <c r="C104" s="4" t="s">
        <v>15</v>
      </c>
      <c r="D104" s="4" t="s">
        <v>36</v>
      </c>
      <c r="E104" s="93" t="n">
        <f>SUMIFS('平台消耗统计'!I:I,'平台消耗统计'!A:A,$E$2,'平台消耗统计'!C:C,A104)</f>
        <v>12.8</v>
      </c>
      <c r="F104" s="93" t="n">
        <f>SUMIFS('平台消耗统计'!I:I,'平台消耗统计'!A:A,$F$2,'平台消耗统计'!C:C,A104)</f>
        <v>0.48</v>
      </c>
      <c r="G104" s="92" t="n">
        <f>IFERROR((E104-F104)/F104,0)</f>
        <v>25.6666666666667</v>
      </c>
    </row>
    <row r="105" ht="16.5" customHeight="1">
      <c r="A105" s="5" t="n">
        <v>91407542</v>
      </c>
      <c r="B105" s="4" t="s">
        <v>31</v>
      </c>
      <c r="C105" s="4" t="s">
        <v>15</v>
      </c>
      <c r="D105" s="4" t="s">
        <v>36</v>
      </c>
      <c r="E105" s="93" t="n">
        <f>SUMIFS('平台消耗统计'!I:I,'平台消耗统计'!A:A,$E$2,'平台消耗统计'!C:C,A105)</f>
        <v>10.618</v>
      </c>
      <c r="F105" s="93" t="n">
        <f>SUMIFS('平台消耗统计'!I:I,'平台消耗统计'!A:A,$F$2,'平台消耗统计'!C:C,A105)</f>
        <v>61.706</v>
      </c>
      <c r="G105" s="92" t="n">
        <f>IFERROR((E105-F105)/F105,0)</f>
        <v>-0.827925971542476</v>
      </c>
    </row>
    <row r="106" ht="16.5" customHeight="1">
      <c r="A106" s="5" t="n">
        <v>91557347</v>
      </c>
      <c r="B106" s="4" t="s">
        <v>58</v>
      </c>
      <c r="C106" s="4" t="s">
        <v>15</v>
      </c>
      <c r="D106" s="4" t="s">
        <v>14</v>
      </c>
      <c r="E106" s="93" t="n">
        <f>SUMIFS('平台消耗统计'!I:I,'平台消耗统计'!A:A,$E$2,'平台消耗统计'!C:C,A106)</f>
        <v>10.4</v>
      </c>
      <c r="F106" s="93" t="n">
        <f>SUMIFS('平台消耗统计'!I:I,'平台消耗统计'!A:A,$F$2,'平台消耗统计'!C:C,A106)</f>
        <v>165.6</v>
      </c>
      <c r="G106" s="92" t="n">
        <f>IFERROR((E106-F106)/F106,0)</f>
        <v>-0.93719806763285</v>
      </c>
    </row>
    <row r="107" ht="16.5" customHeight="1">
      <c r="A107" s="5" t="n">
        <v>5847496</v>
      </c>
      <c r="B107" s="4" t="s">
        <v>10</v>
      </c>
      <c r="C107" s="4" t="s">
        <v>12</v>
      </c>
      <c r="D107" s="4" t="s">
        <v>25</v>
      </c>
      <c r="E107" s="93" t="n">
        <f>SUMIFS('平台消耗统计'!I:I,'平台消耗统计'!A:A,$E$2,'平台消耗统计'!C:C,A107)</f>
        <v>10.2384</v>
      </c>
      <c r="F107" s="93" t="n">
        <f>SUMIFS('平台消耗统计'!I:I,'平台消耗统计'!A:A,$F$2,'平台消耗统计'!C:C,A107)</f>
        <v>2.5579</v>
      </c>
      <c r="G107" s="92" t="n">
        <f>IFERROR((E107-F107)/F107,0)</f>
        <v>3.00265843074397</v>
      </c>
    </row>
    <row r="108" ht="16.5" customHeight="1">
      <c r="A108" s="5" t="n">
        <v>10842514</v>
      </c>
      <c r="B108" s="4" t="s">
        <v>41</v>
      </c>
      <c r="C108" s="4" t="s">
        <v>26</v>
      </c>
      <c r="D108" s="4" t="s">
        <v>14</v>
      </c>
      <c r="E108" s="93" t="n">
        <f>SUMIFS('平台消耗统计'!I:I,'平台消耗统计'!A:A,$E$2,'平台消耗统计'!C:C,A108)</f>
        <v>7.29</v>
      </c>
      <c r="F108" s="93" t="n">
        <f>SUMIFS('平台消耗统计'!I:I,'平台消耗统计'!A:A,$F$2,'平台消耗统计'!C:C,A108)</f>
        <v>0.5</v>
      </c>
      <c r="G108" s="92" t="n">
        <f>IFERROR((E108-F108)/F108,0)</f>
        <v>13.58</v>
      </c>
    </row>
    <row r="109" ht="16.5" customHeight="1">
      <c r="A109" s="5" t="n">
        <v>10501490</v>
      </c>
      <c r="B109" s="4" t="s">
        <v>13</v>
      </c>
      <c r="C109" s="4" t="s">
        <v>15</v>
      </c>
      <c r="D109" s="4" t="s">
        <v>14</v>
      </c>
      <c r="E109" s="93" t="n">
        <f>SUMIFS('平台消耗统计'!I:I,'平台消耗统计'!A:A,$E$2,'平台消耗统计'!C:C,A109)</f>
        <v>6.5</v>
      </c>
      <c r="F109" s="93" t="n">
        <f>SUMIFS('平台消耗统计'!I:I,'平台消耗统计'!A:A,$F$2,'平台消耗统计'!C:C,A109)</f>
        <v>6.11</v>
      </c>
      <c r="G109" s="92" t="n">
        <f>IFERROR((E109-F109)/F109,0)</f>
        <v>0.0638297872340426</v>
      </c>
    </row>
    <row r="110" ht="16.5" customHeight="1">
      <c r="A110" s="5" t="n">
        <v>91410799</v>
      </c>
      <c r="B110" s="4" t="s">
        <v>31</v>
      </c>
      <c r="C110" s="4" t="s">
        <v>15</v>
      </c>
      <c r="D110" s="4" t="s">
        <v>42</v>
      </c>
      <c r="E110" s="93" t="n">
        <f>SUMIFS('平台消耗统计'!I:I,'平台消耗统计'!A:A,$E$2,'平台消耗统计'!C:C,A110)</f>
        <v>5.76</v>
      </c>
      <c r="F110" s="93" t="n">
        <f>SUMIFS('平台消耗统计'!I:I,'平台消耗统计'!A:A,$F$2,'平台消耗统计'!C:C,A110)</f>
        <v>56.62</v>
      </c>
      <c r="G110" s="92" t="n">
        <f>IFERROR((E110-F110)/F110,0)</f>
        <v>-0.898269162839986</v>
      </c>
    </row>
    <row r="111" ht="16.5" customHeight="1">
      <c r="A111" s="5" t="n">
        <v>11987622</v>
      </c>
      <c r="B111" s="4" t="s">
        <v>10</v>
      </c>
      <c r="C111" s="4" t="s">
        <v>30</v>
      </c>
      <c r="D111" s="4" t="s">
        <v>11</v>
      </c>
      <c r="E111" s="93" t="n">
        <f>SUMIFS('平台消耗统计'!I:I,'平台消耗统计'!A:A,$E$2,'平台消耗统计'!C:C,A111)</f>
        <v>5.52</v>
      </c>
      <c r="F111" s="93" t="n">
        <f>SUMIFS('平台消耗统计'!I:I,'平台消耗统计'!A:A,$F$2,'平台消耗统计'!C:C,A111)</f>
        <v>6.33</v>
      </c>
      <c r="G111" s="92" t="n">
        <f>IFERROR((E111-F111)/F111,0)</f>
        <v>-0.127962085308057</v>
      </c>
    </row>
    <row r="112" ht="16.5" customHeight="1">
      <c r="A112" s="5" t="n">
        <v>91538300</v>
      </c>
      <c r="B112" s="4" t="s">
        <v>74</v>
      </c>
      <c r="C112" s="4" t="s">
        <v>15</v>
      </c>
      <c r="D112" s="4" t="s">
        <v>36</v>
      </c>
      <c r="E112" s="93" t="n">
        <f>SUMIFS('平台消耗统计'!I:I,'平台消耗统计'!A:A,$E$2,'平台消耗统计'!C:C,A112)</f>
        <v>5.46</v>
      </c>
      <c r="F112" s="93" t="n">
        <f>SUMIFS('平台消耗统计'!I:I,'平台消耗统计'!A:A,$F$2,'平台消耗统计'!C:C,A112)</f>
        <v>5.88</v>
      </c>
      <c r="G112" s="92" t="n">
        <f>IFERROR((E112-F112)/F112,0)</f>
        <v>-0.0714285714285714</v>
      </c>
    </row>
    <row r="113" ht="16.5" customHeight="1">
      <c r="A113" s="5" t="n">
        <v>11080098</v>
      </c>
      <c r="B113" s="4" t="s">
        <v>22</v>
      </c>
      <c r="C113" s="4" t="s">
        <v>15</v>
      </c>
      <c r="D113" s="4" t="s">
        <v>24</v>
      </c>
      <c r="E113" s="93" t="n">
        <f>SUMIFS('平台消耗统计'!I:I,'平台消耗统计'!A:A,$E$2,'平台消耗统计'!C:C,A113)</f>
        <v>5.4</v>
      </c>
      <c r="F113" s="93" t="n">
        <f>SUMIFS('平台消耗统计'!I:I,'平台消耗统计'!A:A,$F$2,'平台消耗统计'!C:C,A113)</f>
        <v>3</v>
      </c>
      <c r="G113" s="92" t="n">
        <f>IFERROR((E113-F113)/F113,0)</f>
        <v>0.8</v>
      </c>
    </row>
    <row r="114" ht="16.5" customHeight="1">
      <c r="A114" s="5" t="n">
        <v>7203110</v>
      </c>
      <c r="B114" s="4" t="s">
        <v>22</v>
      </c>
      <c r="C114" s="4" t="s">
        <v>15</v>
      </c>
      <c r="D114" s="4" t="s">
        <v>23</v>
      </c>
      <c r="E114" s="93" t="n">
        <f>SUMIFS('平台消耗统计'!I:I,'平台消耗统计'!A:A,$E$2,'平台消耗统计'!C:C,A114)</f>
        <v>3.6</v>
      </c>
      <c r="F114" s="93" t="n">
        <f>SUMIFS('平台消耗统计'!I:I,'平台消耗统计'!A:A,$F$2,'平台消耗统计'!C:C,A114)</f>
        <v>3.6</v>
      </c>
      <c r="G114" s="92" t="n">
        <f>IFERROR((E114-F114)/F114,0)</f>
        <v>0</v>
      </c>
    </row>
    <row r="115" ht="16.5" customHeight="1">
      <c r="A115" s="5" t="n">
        <v>11836152</v>
      </c>
      <c r="B115" s="4" t="s">
        <v>73</v>
      </c>
      <c r="C115" s="4" t="s">
        <v>15</v>
      </c>
      <c r="D115" s="4" t="s">
        <v>36</v>
      </c>
      <c r="E115" s="93" t="n">
        <f>SUMIFS('平台消耗统计'!I:I,'平台消耗统计'!A:A,$E$2,'平台消耗统计'!C:C,A115)</f>
        <v>2.88</v>
      </c>
      <c r="F115" s="93" t="n">
        <f>SUMIFS('平台消耗统计'!I:I,'平台消耗统计'!A:A,$F$2,'平台消耗统计'!C:C,A115)</f>
        <v>2.61</v>
      </c>
      <c r="G115" s="92" t="n">
        <f>IFERROR((E115-F115)/F115,0)</f>
        <v>0.103448275862069</v>
      </c>
    </row>
    <row r="116" ht="16.5" customHeight="1">
      <c r="A116" s="5" t="n">
        <v>91573130</v>
      </c>
      <c r="B116" s="4" t="s">
        <v>53</v>
      </c>
      <c r="C116" s="4" t="s">
        <v>15</v>
      </c>
      <c r="D116" s="4" t="s">
        <v>17</v>
      </c>
      <c r="E116" s="93" t="n">
        <f>SUMIFS('平台消耗统计'!I:I,'平台消耗统计'!A:A,$E$2,'平台消耗统计'!C:C,A116)</f>
        <v>2.4</v>
      </c>
      <c r="F116" s="93" t="n">
        <f>SUMIFS('平台消耗统计'!I:I,'平台消耗统计'!A:A,$F$2,'平台消耗统计'!C:C,A116)</f>
        <v>0</v>
      </c>
      <c r="G116" s="92" t="n">
        <f>IFERROR((E116-F116)/F116,0)</f>
        <v>0</v>
      </c>
    </row>
    <row r="117" ht="16.5" customHeight="1">
      <c r="A117" s="5" t="n">
        <v>91538306</v>
      </c>
      <c r="B117" s="4" t="s">
        <v>74</v>
      </c>
      <c r="C117" s="4" t="s">
        <v>15</v>
      </c>
      <c r="D117" s="4" t="s">
        <v>71</v>
      </c>
      <c r="E117" s="93" t="n">
        <f>SUMIFS('平台消耗统计'!I:I,'平台消耗统计'!A:A,$E$2,'平台消耗统计'!C:C,A117)</f>
        <v>2.34</v>
      </c>
      <c r="F117" s="93" t="n">
        <f>SUMIFS('平台消耗统计'!I:I,'平台消耗统计'!A:A,$F$2,'平台消耗统计'!C:C,A117)</f>
        <v>2.16</v>
      </c>
      <c r="G117" s="92" t="n">
        <f>IFERROR((E117-F117)/F117,0)</f>
        <v>0.0833333333333333</v>
      </c>
    </row>
    <row r="118" ht="16.5" customHeight="1">
      <c r="A118" s="5" t="n">
        <v>91520433</v>
      </c>
      <c r="B118" s="4" t="s">
        <v>74</v>
      </c>
      <c r="C118" s="4" t="s">
        <v>15</v>
      </c>
      <c r="D118" s="4" t="s">
        <v>14</v>
      </c>
      <c r="E118" s="93" t="n">
        <f>SUMIFS('平台消耗统计'!I:I,'平台消耗统计'!A:A,$E$2,'平台消耗统计'!C:C,A118)</f>
        <v>2.08</v>
      </c>
      <c r="F118" s="93" t="n">
        <f>SUMIFS('平台消耗统计'!I:I,'平台消耗统计'!A:A,$F$2,'平台消耗统计'!C:C,A118)</f>
        <v>1.92</v>
      </c>
      <c r="G118" s="92" t="n">
        <f>IFERROR((E118-F118)/F118,0)</f>
        <v>0.0833333333333333</v>
      </c>
    </row>
    <row r="119" ht="16.5" customHeight="1">
      <c r="A119" s="5" t="n">
        <v>11763482</v>
      </c>
      <c r="B119" s="4" t="s">
        <v>44</v>
      </c>
      <c r="C119" s="4" t="s">
        <v>12</v>
      </c>
      <c r="D119" s="4" t="s">
        <v>14</v>
      </c>
      <c r="E119" s="93" t="n">
        <f>SUMIFS('平台消耗统计'!I:I,'平台消耗统计'!A:A,$E$2,'平台消耗统计'!C:C,A119)</f>
        <v>1.8738</v>
      </c>
      <c r="F119" s="93" t="n">
        <f>SUMIFS('平台消耗统计'!I:I,'平台消耗统计'!A:A,$F$2,'平台消耗统计'!C:C,A119)</f>
        <v>1.5507</v>
      </c>
      <c r="G119" s="92" t="n">
        <f>IFERROR((E119-F119)/F119,0)</f>
        <v>0.208357515960534</v>
      </c>
    </row>
    <row r="120" ht="16.5" customHeight="1">
      <c r="A120" s="5" t="n">
        <v>91535229</v>
      </c>
      <c r="B120" s="4" t="s">
        <v>31</v>
      </c>
      <c r="C120" s="4" t="s">
        <v>15</v>
      </c>
      <c r="D120" s="4" t="s">
        <v>36</v>
      </c>
      <c r="E120" s="93" t="n">
        <f>SUMIFS('平台消耗统计'!I:I,'平台消耗统计'!A:A,$E$2,'平台消耗统计'!C:C,A120)</f>
        <v>1.79</v>
      </c>
      <c r="F120" s="93" t="n">
        <f>SUMIFS('平台消耗统计'!I:I,'平台消耗统计'!A:A,$F$2,'平台消耗统计'!C:C,A120)</f>
        <v>4.24</v>
      </c>
      <c r="G120" s="92" t="n">
        <f>IFERROR((E120-F120)/F120,0)</f>
        <v>-0.577830188679245</v>
      </c>
    </row>
    <row r="121" ht="16.5" customHeight="1">
      <c r="A121" s="5" t="n">
        <v>91538301</v>
      </c>
      <c r="B121" s="4" t="s">
        <v>74</v>
      </c>
      <c r="C121" s="4" t="s">
        <v>15</v>
      </c>
      <c r="D121" s="4" t="s">
        <v>14</v>
      </c>
      <c r="E121" s="93" t="n">
        <f>SUMIFS('平台消耗统计'!I:I,'平台消耗统计'!A:A,$E$2,'平台消耗统计'!C:C,A121)</f>
        <v>1.54</v>
      </c>
      <c r="F121" s="93" t="n">
        <f>SUMIFS('平台消耗统计'!I:I,'平台消耗统计'!A:A,$F$2,'平台消耗统计'!C:C,A121)</f>
        <v>1.76</v>
      </c>
      <c r="G121" s="92" t="n">
        <f>IFERROR((E121-F121)/F121,0)</f>
        <v>-0.125</v>
      </c>
    </row>
    <row r="122" ht="16.5" customHeight="1">
      <c r="A122" s="5" t="n">
        <v>11078827</v>
      </c>
      <c r="B122" s="4" t="s">
        <v>82</v>
      </c>
      <c r="C122" s="4" t="s">
        <v>15</v>
      </c>
      <c r="D122" s="4" t="s">
        <v>85</v>
      </c>
      <c r="E122" s="93" t="n">
        <f>SUMIFS('平台消耗统计'!I:I,'平台消耗统计'!A:A,$E$2,'平台消耗统计'!C:C,A122)</f>
        <v>1.5</v>
      </c>
      <c r="F122" s="93" t="n">
        <f>SUMIFS('平台消耗统计'!I:I,'平台消耗统计'!A:A,$F$2,'平台消耗统计'!C:C,A122)</f>
        <v>2.4</v>
      </c>
      <c r="G122" s="92" t="n">
        <f>IFERROR((E122-F122)/F122,0)</f>
        <v>-0.375</v>
      </c>
    </row>
    <row r="123" ht="16.5" customHeight="1">
      <c r="A123" s="5" t="n">
        <v>8057746</v>
      </c>
      <c r="B123" s="4" t="s">
        <v>31</v>
      </c>
      <c r="C123" s="4" t="s">
        <v>15</v>
      </c>
      <c r="D123" s="4" t="s">
        <v>46</v>
      </c>
      <c r="E123" s="93" t="n">
        <f>SUMIFS('平台消耗统计'!I:I,'平台消耗统计'!A:A,$E$2,'平台消耗统计'!C:C,A123)</f>
        <v>1.12</v>
      </c>
      <c r="F123" s="93" t="n">
        <f>SUMIFS('平台消耗统计'!I:I,'平台消耗统计'!A:A,$F$2,'平台消耗统计'!C:C,A123)</f>
        <v>0.84</v>
      </c>
      <c r="G123" s="92" t="n">
        <f>IFERROR((E123-F123)/F123,0)</f>
        <v>0.333333333333333</v>
      </c>
    </row>
    <row r="124" ht="16.5" customHeight="1">
      <c r="A124" s="5" t="n">
        <v>91399439</v>
      </c>
      <c r="B124" s="4" t="s">
        <v>69</v>
      </c>
      <c r="C124" s="4" t="s">
        <v>15</v>
      </c>
      <c r="D124" s="4" t="s">
        <v>42</v>
      </c>
      <c r="E124" s="93" t="n">
        <f>SUMIFS('平台消耗统计'!I:I,'平台消耗统计'!A:A,$E$2,'平台消耗统计'!C:C,A124)</f>
        <v>1.1</v>
      </c>
      <c r="F124" s="93" t="n">
        <f>SUMIFS('平台消耗统计'!I:I,'平台消耗统计'!A:A,$F$2,'平台消耗统计'!C:C,A124)</f>
        <v>6.6</v>
      </c>
      <c r="G124" s="92" t="n">
        <f>IFERROR((E124-F124)/F124,0)</f>
        <v>-0.833333333333333</v>
      </c>
    </row>
    <row r="125" ht="16.5" customHeight="1">
      <c r="A125" s="5" t="n">
        <v>11924654</v>
      </c>
      <c r="B125" s="4" t="s">
        <v>67</v>
      </c>
      <c r="C125" s="4" t="s">
        <v>12</v>
      </c>
      <c r="D125" s="4" t="s">
        <v>65</v>
      </c>
      <c r="E125" s="93" t="n">
        <f>SUMIFS('平台消耗统计'!I:I,'平台消耗统计'!A:A,$E$2,'平台消耗统计'!C:C,A125)</f>
        <v>1.0983</v>
      </c>
      <c r="F125" s="93" t="n">
        <f>SUMIFS('平台消耗统计'!I:I,'平台消耗统计'!A:A,$F$2,'平台消耗统计'!C:C,A125)</f>
        <v>0.2989</v>
      </c>
      <c r="G125" s="92" t="n">
        <f>IFERROR((E125-F125)/F125,0)</f>
        <v>2.67447306791569</v>
      </c>
    </row>
    <row r="126" ht="16.5" customHeight="1">
      <c r="A126" s="5" t="n">
        <v>91535331</v>
      </c>
      <c r="B126" s="4" t="s">
        <v>31</v>
      </c>
      <c r="C126" s="4" t="s">
        <v>15</v>
      </c>
      <c r="D126" s="4" t="s">
        <v>42</v>
      </c>
      <c r="E126" s="93" t="n">
        <f>SUMIFS('平台消耗统计'!I:I,'平台消耗统计'!A:A,$E$2,'平台消耗统计'!C:C,A126)</f>
        <v>1.08</v>
      </c>
      <c r="F126" s="93" t="n">
        <f>SUMIFS('平台消耗统计'!I:I,'平台消耗统计'!A:A,$F$2,'平台消耗统计'!C:C,A126)</f>
        <v>3.64</v>
      </c>
      <c r="G126" s="92" t="n">
        <f>IFERROR((E126-F126)/F126,0)</f>
        <v>-0.703296703296703</v>
      </c>
    </row>
    <row r="127" ht="16.5" customHeight="1">
      <c r="A127" s="5" t="n">
        <v>91533906</v>
      </c>
      <c r="B127" s="4" t="s">
        <v>50</v>
      </c>
      <c r="C127" s="4" t="s">
        <v>15</v>
      </c>
      <c r="D127" s="4" t="s">
        <v>51</v>
      </c>
      <c r="E127" s="93" t="n">
        <f>SUMIFS('平台消耗统计'!I:I,'平台消耗统计'!A:A,$E$2,'平台消耗统计'!C:C,A127)</f>
        <v>1</v>
      </c>
      <c r="F127" s="93" t="n">
        <f>SUMIFS('平台消耗统计'!I:I,'平台消耗统计'!A:A,$F$2,'平台消耗统计'!C:C,A127)</f>
        <v>0</v>
      </c>
      <c r="G127" s="92" t="n">
        <f>IFERROR((E127-F127)/F127,0)</f>
        <v>0</v>
      </c>
    </row>
    <row r="128" ht="16.5" customHeight="1">
      <c r="A128" s="5" t="n">
        <v>91573131</v>
      </c>
      <c r="B128" s="4" t="s">
        <v>53</v>
      </c>
      <c r="C128" s="4" t="s">
        <v>15</v>
      </c>
      <c r="D128" s="4" t="s">
        <v>33</v>
      </c>
      <c r="E128" s="93" t="n">
        <f>SUMIFS('平台消耗统计'!I:I,'平台消耗统计'!A:A,$E$2,'平台消耗统计'!C:C,A128)</f>
        <v>1</v>
      </c>
      <c r="F128" s="93" t="n">
        <f>SUMIFS('平台消耗统计'!I:I,'平台消耗统计'!A:A,$F$2,'平台消耗统计'!C:C,A128)</f>
        <v>0</v>
      </c>
      <c r="G128" s="92" t="n">
        <f>IFERROR((E128-F128)/F128,0)</f>
        <v>0</v>
      </c>
    </row>
    <row r="129" ht="16.5" customHeight="1">
      <c r="A129" s="5" t="n">
        <v>10815258</v>
      </c>
      <c r="B129" s="4" t="s">
        <v>41</v>
      </c>
      <c r="C129" s="4" t="s">
        <v>15</v>
      </c>
      <c r="D129" s="4" t="s">
        <v>14</v>
      </c>
      <c r="E129" s="93" t="n">
        <f>SUMIFS('平台消耗统计'!I:I,'平台消耗统计'!A:A,$E$2,'平台消耗统计'!C:C,A129)</f>
        <v>0.93</v>
      </c>
      <c r="F129" s="93" t="n">
        <f>SUMIFS('平台消耗统计'!I:I,'平台消耗统计'!A:A,$F$2,'平台消耗统计'!C:C,A129)</f>
        <v>2.7</v>
      </c>
      <c r="G129" s="92" t="n">
        <f>IFERROR((E129-F129)/F129,0)</f>
        <v>-0.655555555555556</v>
      </c>
    </row>
    <row r="130" ht="16.5" customHeight="1">
      <c r="A130" s="5" t="n">
        <v>91565943</v>
      </c>
      <c r="B130" s="4" t="s">
        <v>74</v>
      </c>
      <c r="C130" s="4" t="s">
        <v>15</v>
      </c>
      <c r="D130" s="4" t="s">
        <v>46</v>
      </c>
      <c r="E130" s="93" t="n">
        <f>SUMIFS('平台消耗统计'!I:I,'平台消耗统计'!A:A,$E$2,'平台消耗统计'!C:C,A130)</f>
        <v>0.7</v>
      </c>
      <c r="F130" s="93" t="n">
        <f>SUMIFS('平台消耗统计'!I:I,'平台消耗统计'!A:A,$F$2,'平台消耗统计'!C:C,A130)</f>
        <v>0.7</v>
      </c>
      <c r="G130" s="92" t="n">
        <f>IFERROR((E130-F130)/F130,0)</f>
        <v>0</v>
      </c>
    </row>
    <row r="131" ht="16.5" customHeight="1">
      <c r="A131" s="5" t="n">
        <v>5617321</v>
      </c>
      <c r="B131" s="4" t="s">
        <v>62</v>
      </c>
      <c r="C131" s="4" t="s">
        <v>12</v>
      </c>
      <c r="D131" s="4" t="s">
        <v>63</v>
      </c>
      <c r="E131" s="93" t="n">
        <f>SUMIFS('平台消耗统计'!I:I,'平台消耗统计'!A:A,$E$2,'平台消耗统计'!C:C,A131)</f>
        <v>0.515</v>
      </c>
      <c r="F131" s="93" t="n">
        <f>SUMIFS('平台消耗统计'!I:I,'平台消耗统计'!A:A,$F$2,'平台消耗统计'!C:C,A131)</f>
        <v>0.3456</v>
      </c>
      <c r="G131" s="92" t="n">
        <f>IFERROR((E131-F131)/F131,0)</f>
        <v>0.490162037037037</v>
      </c>
    </row>
    <row r="132" ht="16.5" customHeight="1">
      <c r="A132" s="5" t="n">
        <v>11715627</v>
      </c>
      <c r="B132" s="4" t="s">
        <v>29</v>
      </c>
      <c r="C132" s="4" t="s">
        <v>15</v>
      </c>
      <c r="D132" s="4" t="s">
        <v>14</v>
      </c>
      <c r="E132" s="93" t="n">
        <f>SUMIFS('平台消耗统计'!I:I,'平台消耗统计'!A:A,$E$2,'平台消耗统计'!C:C,A132)</f>
        <v>0.4</v>
      </c>
      <c r="F132" s="93" t="n">
        <f>SUMIFS('平台消耗统计'!I:I,'平台消耗统计'!A:A,$F$2,'平台消耗统计'!C:C,A132)</f>
        <v>0.4</v>
      </c>
      <c r="G132" s="92" t="n">
        <f>IFERROR((E132-F132)/F132,0)</f>
        <v>0</v>
      </c>
    </row>
    <row r="133" ht="16.5" customHeight="1">
      <c r="A133" s="5" t="n">
        <v>11729820</v>
      </c>
      <c r="B133" s="4" t="s">
        <v>10</v>
      </c>
      <c r="C133" s="4" t="s">
        <v>15</v>
      </c>
      <c r="D133" s="4" t="s">
        <v>25</v>
      </c>
      <c r="E133" s="93" t="n">
        <f>SUMIFS('平台消耗统计'!I:I,'平台消耗统计'!A:A,$E$2,'平台消耗统计'!C:C,A133)</f>
        <v>0.3</v>
      </c>
      <c r="F133" s="93" t="n">
        <f>SUMIFS('平台消耗统计'!I:I,'平台消耗统计'!A:A,$F$2,'平台消耗统计'!C:C,A133)</f>
        <v>0</v>
      </c>
      <c r="G133" s="92" t="n">
        <f>IFERROR((E133-F133)/F133,0)</f>
        <v>0</v>
      </c>
    </row>
    <row r="134" ht="16.5" customHeight="1">
      <c r="A134" s="5" t="n">
        <v>11655596</v>
      </c>
      <c r="B134" s="4" t="s">
        <v>44</v>
      </c>
      <c r="C134" s="4" t="s">
        <v>12</v>
      </c>
      <c r="D134" s="4" t="s">
        <v>14</v>
      </c>
      <c r="E134" s="93" t="n">
        <f>SUMIFS('平台消耗统计'!I:I,'平台消耗统计'!A:A,$E$2,'平台消耗统计'!C:C,A134)</f>
        <v>0.2724</v>
      </c>
      <c r="F134" s="93" t="n">
        <f>SUMIFS('平台消耗统计'!I:I,'平台消耗统计'!A:A,$F$2,'平台消耗统计'!C:C,A134)</f>
        <v>0.0079</v>
      </c>
      <c r="G134" s="92" t="n">
        <f>IFERROR((E134-F134)/F134,0)</f>
        <v>33.4810126582279</v>
      </c>
    </row>
    <row r="135" ht="16.5" customHeight="1">
      <c r="A135" s="5" t="n">
        <v>12336896</v>
      </c>
      <c r="B135" s="4" t="s">
        <v>78</v>
      </c>
      <c r="C135" s="4" t="s">
        <v>12</v>
      </c>
      <c r="D135" s="4" t="s">
        <v>11</v>
      </c>
      <c r="E135" s="93" t="n">
        <f>SUMIFS('平台消耗统计'!I:I,'平台消耗统计'!A:A,$E$2,'平台消耗统计'!C:C,A135)</f>
        <v>0.2076</v>
      </c>
      <c r="F135" s="93" t="n">
        <f>SUMIFS('平台消耗统计'!I:I,'平台消耗统计'!A:A,$F$2,'平台消耗统计'!C:C,A135)</f>
        <v>6.9782</v>
      </c>
      <c r="G135" s="92" t="n">
        <f>IFERROR((E135-F135)/F135,0)</f>
        <v>-0.970250207789975</v>
      </c>
    </row>
    <row r="136" ht="16.5" customHeight="1">
      <c r="A136" s="5" t="n">
        <v>11862336</v>
      </c>
      <c r="B136" s="4" t="s">
        <v>69</v>
      </c>
      <c r="C136" s="4" t="s">
        <v>15</v>
      </c>
      <c r="D136" s="4" t="s">
        <v>42</v>
      </c>
      <c r="E136" s="93" t="n">
        <f>SUMIFS('平台消耗统计'!I:I,'平台消耗统计'!A:A,$E$2,'平台消耗统计'!C:C,A136)</f>
        <v>0.2</v>
      </c>
      <c r="F136" s="93" t="n">
        <f>SUMIFS('平台消耗统计'!I:I,'平台消耗统计'!A:A,$F$2,'平台消耗统计'!C:C,A136)</f>
        <v>0</v>
      </c>
      <c r="G136" s="92" t="n">
        <f>IFERROR((E136-F136)/F136,0)</f>
        <v>0</v>
      </c>
    </row>
    <row r="137" ht="16.5" customHeight="1">
      <c r="A137" s="5" t="n">
        <v>11729830</v>
      </c>
      <c r="B137" s="4" t="s">
        <v>10</v>
      </c>
      <c r="C137" s="4" t="s">
        <v>12</v>
      </c>
      <c r="D137" s="4" t="s">
        <v>11</v>
      </c>
      <c r="E137" s="93" t="n">
        <f>SUMIFS('平台消耗统计'!I:I,'平台消耗统计'!A:A,$E$2,'平台消耗统计'!C:C,A137)</f>
        <v>0.0052</v>
      </c>
      <c r="F137" s="93" t="n">
        <f>SUMIFS('平台消耗统计'!I:I,'平台消耗统计'!A:A,$F$2,'平台消耗统计'!C:C,A137)</f>
        <v>0.0308</v>
      </c>
      <c r="G137" s="92" t="n">
        <f>IFERROR((E137-F137)/F137,0)</f>
        <v>-0.831168831168831</v>
      </c>
    </row>
    <row r="138" ht="16.5" customHeight="1">
      <c r="A138" s="5" t="n">
        <v>11715655</v>
      </c>
      <c r="B138" s="4" t="s">
        <v>16</v>
      </c>
      <c r="C138" s="4" t="s">
        <v>15</v>
      </c>
      <c r="D138" s="4" t="s">
        <v>11</v>
      </c>
      <c r="E138" s="93" t="n">
        <f>SUMIFS('平台消耗统计'!I:I,'平台消耗统计'!A:A,$E$2,'平台消耗统计'!C:C,A138)</f>
        <v>0</v>
      </c>
      <c r="F138" s="93" t="n">
        <f>SUMIFS('平台消耗统计'!I:I,'平台消耗统计'!A:A,$F$2,'平台消耗统计'!C:C,A138)</f>
        <v>0.3</v>
      </c>
      <c r="G138" s="92" t="n">
        <f>IFERROR((E138-F138)/F138,0)</f>
        <v>-1</v>
      </c>
    </row>
    <row r="139" ht="16.5" customHeight="1">
      <c r="A139" s="5" t="n">
        <v>11715811</v>
      </c>
      <c r="B139" s="4" t="s">
        <v>16</v>
      </c>
      <c r="C139" s="4" t="s">
        <v>15</v>
      </c>
      <c r="D139" s="4" t="s">
        <v>17</v>
      </c>
      <c r="E139" s="93" t="n">
        <f>SUMIFS('平台消耗统计'!I:I,'平台消耗统计'!A:A,$E$2,'平台消耗统计'!C:C,A139)</f>
        <v>0</v>
      </c>
      <c r="F139" s="93" t="n">
        <f>SUMIFS('平台消耗统计'!I:I,'平台消耗统计'!A:A,$F$2,'平台消耗统计'!C:C,A139)</f>
        <v>0.17</v>
      </c>
      <c r="G139" s="92" t="n">
        <f>IFERROR((E139-F139)/F139,0)</f>
        <v>-1</v>
      </c>
    </row>
    <row r="140" ht="16.5" customHeight="1">
      <c r="A140" s="5" t="n">
        <v>11729927</v>
      </c>
      <c r="B140" s="4" t="s">
        <v>10</v>
      </c>
      <c r="C140" s="4" t="s">
        <v>15</v>
      </c>
      <c r="D140" s="4" t="s">
        <v>20</v>
      </c>
      <c r="E140" s="93" t="n">
        <f>SUMIFS('平台消耗统计'!I:I,'平台消耗统计'!A:A,$E$2,'平台消耗统计'!C:C,A140)</f>
        <v>0</v>
      </c>
      <c r="F140" s="93" t="n">
        <f>SUMIFS('平台消耗统计'!I:I,'平台消耗统计'!A:A,$F$2,'平台消耗统计'!C:C,A140)</f>
        <v>0</v>
      </c>
      <c r="G140" s="92" t="n">
        <f>IFERROR((E140-F140)/F140,0)</f>
        <v>0</v>
      </c>
    </row>
    <row r="141" ht="16.5" customHeight="1">
      <c r="A141" s="5" t="n">
        <v>12064281</v>
      </c>
      <c r="B141" s="4" t="s">
        <v>16</v>
      </c>
      <c r="C141" s="4" t="s">
        <v>15</v>
      </c>
      <c r="D141" s="4" t="s">
        <v>18</v>
      </c>
      <c r="E141" s="93" t="n">
        <f>SUMIFS('平台消耗统计'!I:I,'平台消耗统计'!A:A,$E$2,'平台消耗统计'!C:C,A141)</f>
        <v>0</v>
      </c>
      <c r="F141" s="93" t="n">
        <f>SUMIFS('平台消耗统计'!I:I,'平台消耗统计'!A:A,$F$2,'平台消耗统计'!C:C,A141)</f>
        <v>0.14</v>
      </c>
      <c r="G141" s="92" t="n">
        <f>IFERROR((E141-F141)/F141,0)</f>
        <v>-1</v>
      </c>
    </row>
    <row r="142" ht="16.5" customHeight="1">
      <c r="A142" s="5" t="n">
        <v>12115625</v>
      </c>
      <c r="B142" s="4" t="s">
        <v>59</v>
      </c>
      <c r="C142" s="4" t="s">
        <v>15</v>
      </c>
      <c r="D142" s="4" t="s">
        <v>14</v>
      </c>
      <c r="E142" s="93" t="n">
        <f>SUMIFS('平台消耗统计'!I:I,'平台消耗统计'!A:A,$E$2,'平台消耗统计'!C:C,A142)</f>
        <v>0</v>
      </c>
      <c r="F142" s="93" t="n">
        <f>SUMIFS('平台消耗统计'!I:I,'平台消耗统计'!A:A,$F$2,'平台消耗统计'!C:C,A142)</f>
        <v>0</v>
      </c>
      <c r="G142" s="92" t="n">
        <f>IFERROR((E142-F142)/F142,0)</f>
        <v>0</v>
      </c>
    </row>
    <row r="143" ht="16.5" customHeight="1">
      <c r="A143" s="5" t="n">
        <v>91568575</v>
      </c>
      <c r="B143" s="4" t="s">
        <v>68</v>
      </c>
      <c r="C143" s="4" t="s">
        <v>15</v>
      </c>
      <c r="D143" s="4" t="s">
        <v>14</v>
      </c>
      <c r="E143" s="93" t="n">
        <f>SUMIFS('平台消耗统计'!I:I,'平台消耗统计'!A:A,$E$2,'平台消耗统计'!C:C,A143)</f>
        <v>0</v>
      </c>
      <c r="F143" s="93" t="n">
        <f>SUMIFS('平台消耗统计'!I:I,'平台消耗统计'!A:A,$F$2,'平台消耗统计'!C:C,A143)</f>
        <v>0</v>
      </c>
      <c r="G143" s="92" t="n">
        <f>IFERROR((E143-F143)/F143,0)</f>
        <v>0</v>
      </c>
    </row>
    <row r="144" ht="16.5" customHeight="1">
      <c r="A144" s="5" t="n">
        <v>11079953</v>
      </c>
      <c r="B144" s="4" t="s">
        <v>72</v>
      </c>
      <c r="C144" s="4" t="s">
        <v>15</v>
      </c>
      <c r="D144" s="4" t="s">
        <v>36</v>
      </c>
      <c r="E144" s="93" t="n">
        <f>SUMIFS('平台消耗统计'!I:I,'平台消耗统计'!A:A,$E$2,'平台消耗统计'!C:C,A144)</f>
        <v>0</v>
      </c>
      <c r="F144" s="93" t="n">
        <f>SUMIFS('平台消耗统计'!I:I,'平台消耗统计'!A:A,$F$2,'平台消耗统计'!C:C,A144)</f>
        <v>0</v>
      </c>
      <c r="G144" s="92" t="n">
        <f>IFERROR((E144-F144)/F144,0)</f>
        <v>0</v>
      </c>
    </row>
    <row r="145" ht="16.5" customHeight="1">
      <c r="A145" s="5" t="n">
        <v>11078981</v>
      </c>
      <c r="B145" s="4" t="s">
        <v>82</v>
      </c>
      <c r="C145" s="4" t="s">
        <v>15</v>
      </c>
      <c r="D145" s="4" t="s">
        <v>83</v>
      </c>
      <c r="E145" s="93" t="n">
        <f>SUMIFS('平台消耗统计'!I:I,'平台消耗统计'!A:A,$E$2,'平台消耗统计'!C:C,A145)</f>
        <v>0</v>
      </c>
      <c r="F145" s="93" t="n">
        <f>SUMIFS('平台消耗统计'!I:I,'平台消耗统计'!A:A,$F$2,'平台消耗统计'!C:C,A145)</f>
        <v>0</v>
      </c>
      <c r="G145" s="92" t="n">
        <f>IFERROR((E145-F145)/F145,0)</f>
        <v>0</v>
      </c>
    </row>
    <row r="146" ht="16.5" customHeight="1">
      <c r="A146" s="5" t="n">
        <v>11080833</v>
      </c>
      <c r="B146" s="4" t="s">
        <v>82</v>
      </c>
      <c r="C146" s="4" t="s">
        <v>15</v>
      </c>
      <c r="D146" s="4" t="s">
        <v>84</v>
      </c>
      <c r="E146" s="93" t="n">
        <f>SUMIFS('平台消耗统计'!I:I,'平台消耗统计'!A:A,$E$2,'平台消耗统计'!C:C,A146)</f>
        <v>0</v>
      </c>
      <c r="F146" s="93" t="n">
        <f>SUMIFS('平台消耗统计'!I:I,'平台消耗统计'!A:A,$F$2,'平台消耗统计'!C:C,A146)</f>
        <v>0</v>
      </c>
      <c r="G146" s="92" t="n">
        <f>IFERROR((E146-F146)/F146,0)</f>
        <v>0</v>
      </c>
    </row>
    <row r="147" ht="16.5" customHeight="1">
      <c r="A147" s="5" t="n">
        <v>11081056</v>
      </c>
      <c r="B147" s="4" t="s">
        <v>82</v>
      </c>
      <c r="C147" s="4" t="s">
        <v>15</v>
      </c>
      <c r="D147" s="4" t="s">
        <v>86</v>
      </c>
      <c r="E147" s="93" t="n">
        <f>SUMIFS('平台消耗统计'!I:I,'平台消耗统计'!A:A,$E$2,'平台消耗统计'!C:C,A147)</f>
        <v>0</v>
      </c>
      <c r="F147" s="93" t="n">
        <f>SUMIFS('平台消耗统计'!I:I,'平台消耗统计'!A:A,$F$2,'平台消耗统计'!C:C,A147)</f>
        <v>0</v>
      </c>
      <c r="G147" s="92" t="n">
        <f>IFERROR((E147-F147)/F147,0)</f>
        <v>0</v>
      </c>
    </row>
    <row r="148" ht="16.5" customHeight="1">
      <c r="A148" s="5" t="n">
        <v>91538307</v>
      </c>
      <c r="B148" s="4" t="s">
        <v>74</v>
      </c>
      <c r="C148" s="4" t="s">
        <v>15</v>
      </c>
      <c r="D148" s="4" t="s">
        <v>17</v>
      </c>
      <c r="E148" s="93" t="n">
        <f>SUMIFS('平台消耗统计'!I:I,'平台消耗统计'!A:A,$E$2,'平台消耗统计'!C:C,A148)</f>
        <v>0</v>
      </c>
      <c r="F148" s="93" t="n">
        <f>SUMIFS('平台消耗统计'!I:I,'平台消耗统计'!A:A,$F$2,'平台消耗统计'!C:C,A148)</f>
        <v>0</v>
      </c>
      <c r="G148" s="92" t="n">
        <f>IFERROR((E148-F148)/F148,0)</f>
        <v>0</v>
      </c>
    </row>
    <row r="149" ht="16.5" customHeight="1">
      <c r="A149" s="5" t="n">
        <v>91538308</v>
      </c>
      <c r="B149" s="4" t="s">
        <v>74</v>
      </c>
      <c r="C149" s="4" t="s">
        <v>15</v>
      </c>
      <c r="D149" s="4" t="s">
        <v>11</v>
      </c>
      <c r="E149" s="93" t="n">
        <f>SUMIFS('平台消耗统计'!I:I,'平台消耗统计'!A:A,$E$2,'平台消耗统计'!C:C,A149)</f>
        <v>0</v>
      </c>
      <c r="F149" s="93" t="n">
        <f>SUMIFS('平台消耗统计'!I:I,'平台消耗统计'!A:A,$F$2,'平台消耗统计'!C:C,A149)</f>
        <v>0</v>
      </c>
      <c r="G149" s="92" t="n">
        <f>IFERROR((E149-F149)/F149,0)</f>
        <v>0</v>
      </c>
    </row>
    <row r="150" ht="16.5" customHeight="1">
      <c r="A150" s="5" t="n">
        <v>91538309</v>
      </c>
      <c r="B150" s="4" t="s">
        <v>74</v>
      </c>
      <c r="C150" s="4" t="s">
        <v>15</v>
      </c>
      <c r="D150" s="4" t="s">
        <v>46</v>
      </c>
      <c r="E150" s="93" t="n">
        <f>SUMIFS('平台消耗统计'!I:I,'平台消耗统计'!A:A,$E$2,'平台消耗统计'!C:C,A150)</f>
        <v>0</v>
      </c>
      <c r="F150" s="93" t="n">
        <f>SUMIFS('平台消耗统计'!I:I,'平台消耗统计'!A:A,$F$2,'平台消耗统计'!C:C,A150)</f>
        <v>0.72</v>
      </c>
      <c r="G150" s="92" t="n">
        <f>IFERROR((E150-F150)/F150,0)</f>
        <v>-1</v>
      </c>
    </row>
    <row r="151" ht="16.5" customHeight="1">
      <c r="A151" s="5" t="n">
        <v>11792342</v>
      </c>
      <c r="B151" s="4" t="s">
        <v>87</v>
      </c>
      <c r="C151" s="4" t="s">
        <v>15</v>
      </c>
      <c r="D151" s="4" t="s">
        <v>42</v>
      </c>
      <c r="E151" s="93" t="n">
        <f>SUMIFS('平台消耗统计'!I:I,'平台消耗统计'!A:A,$E$2,'平台消耗统计'!C:C,A151)</f>
        <v>0</v>
      </c>
      <c r="F151" s="93" t="n">
        <f>SUMIFS('平台消耗统计'!I:I,'平台消耗统计'!A:A,$F$2,'平台消耗统计'!C:C,A151)</f>
        <v>0.4</v>
      </c>
      <c r="G151" s="92" t="n">
        <f>IFERROR((E151-F151)/F151,0)</f>
        <v>-1</v>
      </c>
    </row>
    <row r="152" ht="16.5" customHeight="1">
      <c r="A152" s="5" t="n">
        <v>91573327</v>
      </c>
      <c r="B152" s="4" t="s">
        <v>91</v>
      </c>
      <c r="C152" s="4" t="s">
        <v>15</v>
      </c>
      <c r="D152" s="4" t="s">
        <v>14</v>
      </c>
      <c r="E152" s="93" t="n">
        <f>SUMIFS('平台消耗统计'!I:I,'平台消耗统计'!A:A,$E$2,'平台消耗统计'!C:C,A152)</f>
        <v>0</v>
      </c>
      <c r="F152" s="93" t="n">
        <f>SUMIFS('平台消耗统计'!I:I,'平台消耗统计'!A:A,$F$2,'平台消耗统计'!C:C,A152)</f>
        <v>0</v>
      </c>
      <c r="G152" s="92" t="n">
        <f>IFERROR((E152-F152)/F152,0)</f>
        <v>0</v>
      </c>
    </row>
    <row r="153" ht="16.5" customHeight="1">
      <c r="A153" s="5" t="n">
        <v>10295313</v>
      </c>
      <c r="B153" s="4" t="s">
        <v>92</v>
      </c>
      <c r="C153" s="4" t="s">
        <v>15</v>
      </c>
      <c r="D153" s="4" t="s">
        <v>14</v>
      </c>
      <c r="E153" s="93" t="n">
        <f>SUMIFS('平台消耗统计'!I:I,'平台消耗统计'!A:A,$E$2,'平台消耗统计'!C:C,A153)</f>
        <v>0</v>
      </c>
      <c r="F153" s="93" t="n">
        <f>SUMIFS('平台消耗统计'!I:I,'平台消耗统计'!A:A,$F$2,'平台消耗统计'!C:C,A153)</f>
        <v>0</v>
      </c>
      <c r="G153" s="92" t="n">
        <f>IFERROR((E153-F153)/F153,0)</f>
        <v>0</v>
      </c>
    </row>
    <row r="154" ht="16.5" customHeight="1">
      <c r="E154" s="93" t="n">
        <f>SUMIFS('平台消耗统计'!I:I,'平台消耗统计'!A:A,$E$2,'平台消耗统计'!C:C,A154)</f>
        <v>0</v>
      </c>
      <c r="F154" s="93" t="n">
        <f>SUMIFS('平台消耗统计'!I:I,'平台消耗统计'!A:A,$F$2,'平台消耗统计'!C:C,A154)</f>
        <v>0</v>
      </c>
      <c r="G154" s="92" t="n">
        <f>IFERROR((E154-F154)/F154,0)</f>
        <v>0</v>
      </c>
    </row>
    <row r="155" ht="16.5" customHeight="1">
      <c r="E155" s="93" t="n">
        <f>SUMIFS('平台消耗统计'!I:I,'平台消耗统计'!A:A,$E$2,'平台消耗统计'!C:C,A155)</f>
        <v>0</v>
      </c>
      <c r="F155" s="93" t="n">
        <f>SUMIFS('平台消耗统计'!I:I,'平台消耗统计'!A:A,$F$2,'平台消耗统计'!C:C,A155)</f>
        <v>0</v>
      </c>
      <c r="G155" s="92" t="n">
        <f>IFERROR((E155-F155)/F155,0)</f>
        <v>0</v>
      </c>
      <c r="H155" s="91"/>
    </row>
    <row r="156" ht="16.5" customHeight="1">
      <c r="E156" s="93" t="n">
        <f>SUMIFS('平台消耗统计'!I:I,'平台消耗统计'!A:A,$E$2,'平台消耗统计'!C:C,A156)</f>
        <v>0</v>
      </c>
      <c r="F156" s="93" t="n">
        <f>SUMIFS('平台消耗统计'!I:I,'平台消耗统计'!A:A,$F$2,'平台消耗统计'!C:C,A156)</f>
        <v>0</v>
      </c>
      <c r="G156" s="92" t="n">
        <f>IFERROR((E156-F156)/F156,0)</f>
        <v>0</v>
      </c>
    </row>
    <row r="157" ht="16.5" customHeight="1">
      <c r="E157" s="93" t="n">
        <f>SUMIFS('平台消耗统计'!I:I,'平台消耗统计'!A:A,$E$2,'平台消耗统计'!C:C,A157)</f>
        <v>0</v>
      </c>
      <c r="F157" s="93" t="n">
        <f>SUMIFS('平台消耗统计'!I:I,'平台消耗统计'!A:A,$F$2,'平台消耗统计'!C:C,A157)</f>
        <v>0</v>
      </c>
      <c r="G157" s="92" t="n">
        <f>IFERROR((E157-F157)/F157,0)</f>
        <v>0</v>
      </c>
    </row>
    <row r="158" ht="16.5" customHeight="1">
      <c r="E158" s="93" t="n">
        <f>SUMIFS('平台消耗统计'!I:I,'平台消耗统计'!A:A,$E$2,'平台消耗统计'!C:C,A158)</f>
        <v>0</v>
      </c>
      <c r="F158" s="93" t="n">
        <f>SUMIFS('平台消耗统计'!I:I,'平台消耗统计'!A:A,$F$2,'平台消耗统计'!C:C,A158)</f>
        <v>0</v>
      </c>
      <c r="G158" s="92" t="n">
        <f>IFERROR((E158-F158)/F158,0)</f>
        <v>0</v>
      </c>
    </row>
    <row r="159" ht="16.5" customHeight="1">
      <c r="E159" s="93" t="n">
        <f>SUMIFS('平台消耗统计'!I:I,'平台消耗统计'!A:A,$E$2,'平台消耗统计'!C:C,A159)</f>
        <v>0</v>
      </c>
      <c r="F159" s="93" t="n">
        <f>SUMIFS('平台消耗统计'!I:I,'平台消耗统计'!A:A,$F$2,'平台消耗统计'!C:C,A159)</f>
        <v>0</v>
      </c>
      <c r="G159" s="92" t="n">
        <f>IFERROR((E159-F159)/F159,0)</f>
        <v>0</v>
      </c>
    </row>
    <row r="160" ht="16.5" customHeight="1">
      <c r="E160" s="93" t="n">
        <f>SUMIFS('平台消耗统计'!I:I,'平台消耗统计'!A:A,$E$2,'平台消耗统计'!C:C,A160)</f>
        <v>0</v>
      </c>
      <c r="F160" s="93" t="n">
        <f>SUMIFS('平台消耗统计'!I:I,'平台消耗统计'!A:A,$F$2,'平台消耗统计'!C:C,A160)</f>
        <v>0</v>
      </c>
      <c r="G160" s="92" t="n">
        <f>IFERROR((E160-F160)/F160,0)</f>
        <v>0</v>
      </c>
    </row>
    <row r="161" ht="16.5" customHeight="1">
      <c r="E161" s="93" t="n">
        <f>SUMIFS('平台消耗统计'!I:I,'平台消耗统计'!A:A,$E$2,'平台消耗统计'!C:C,A161)</f>
        <v>0</v>
      </c>
      <c r="F161" s="93" t="n">
        <f>SUMIFS('平台消耗统计'!I:I,'平台消耗统计'!A:A,$F$2,'平台消耗统计'!C:C,A161)</f>
        <v>0</v>
      </c>
      <c r="G161" s="92" t="n">
        <f>IFERROR((E161-F161)/F161,0)</f>
        <v>0</v>
      </c>
    </row>
    <row r="162" ht="16.5" customHeight="1">
      <c r="E162" s="93" t="n">
        <f>SUMIFS('平台消耗统计'!I:I,'平台消耗统计'!A:A,$E$2,'平台消耗统计'!C:C,A162)</f>
        <v>0</v>
      </c>
      <c r="F162" s="93" t="n">
        <f>SUMIFS('平台消耗统计'!I:I,'平台消耗统计'!A:A,$F$2,'平台消耗统计'!C:C,A162)</f>
        <v>0</v>
      </c>
      <c r="G162" s="92" t="n">
        <f>IFERROR((E162-F162)/F162,0)</f>
        <v>0</v>
      </c>
    </row>
    <row r="163" ht="16.5" customHeight="1">
      <c r="E163" s="93" t="n">
        <f>SUMIFS('平台消耗统计'!I:I,'平台消耗统计'!A:A,$E$2,'平台消耗统计'!C:C,A163)</f>
        <v>0</v>
      </c>
      <c r="F163" s="93" t="n">
        <f>SUMIFS('平台消耗统计'!I:I,'平台消耗统计'!A:A,$F$2,'平台消耗统计'!C:C,A163)</f>
        <v>0</v>
      </c>
      <c r="G163" s="92" t="n">
        <f>IFERROR((E163-F163)/F163,0)</f>
        <v>0</v>
      </c>
      <c r="H163" s="91"/>
    </row>
    <row r="164" ht="16.5" customHeight="1">
      <c r="E164" s="93" t="n">
        <f>SUMIFS('平台消耗统计'!I:I,'平台消耗统计'!A:A,$E$2,'平台消耗统计'!C:C,A164)</f>
        <v>0</v>
      </c>
      <c r="F164" s="93" t="n">
        <f>SUMIFS('平台消耗统计'!I:I,'平台消耗统计'!A:A,$F$2,'平台消耗统计'!C:C,A164)</f>
        <v>0</v>
      </c>
      <c r="G164" s="92" t="n">
        <f>IFERROR((E164-F164)/F164,0)</f>
        <v>0</v>
      </c>
    </row>
    <row r="165" ht="16.5" customHeight="1">
      <c r="E165" s="93" t="n">
        <f>SUMIFS('平台消耗统计'!I:I,'平台消耗统计'!A:A,$E$2,'平台消耗统计'!C:C,A165)</f>
        <v>0</v>
      </c>
      <c r="F165" s="93" t="n">
        <f>SUMIFS('平台消耗统计'!I:I,'平台消耗统计'!A:A,$F$2,'平台消耗统计'!C:C,A165)</f>
        <v>0</v>
      </c>
      <c r="G165" s="92" t="n">
        <f>IFERROR((E165-F165)/F165,0)</f>
        <v>0</v>
      </c>
    </row>
    <row r="166" ht="16.5" customHeight="1">
      <c r="E166" s="93" t="n">
        <f>SUMIFS('平台消耗统计'!I:I,'平台消耗统计'!A:A,$E$2,'平台消耗统计'!C:C,A166)</f>
        <v>0</v>
      </c>
      <c r="F166" s="93" t="n">
        <f>SUMIFS('平台消耗统计'!I:I,'平台消耗统计'!A:A,$F$2,'平台消耗统计'!C:C,A166)</f>
        <v>0</v>
      </c>
      <c r="G166" s="92" t="n">
        <f>IFERROR((E166-F166)/F166,0)</f>
        <v>0</v>
      </c>
    </row>
    <row r="167" ht="16.5" customHeight="1">
      <c r="E167" s="93" t="n">
        <f>SUMIFS('平台消耗统计'!I:I,'平台消耗统计'!A:A,$E$2,'平台消耗统计'!C:C,A167)</f>
        <v>0</v>
      </c>
      <c r="F167" s="93" t="n">
        <f>SUMIFS('平台消耗统计'!I:I,'平台消耗统计'!A:A,$F$2,'平台消耗统计'!C:C,A167)</f>
        <v>0</v>
      </c>
      <c r="G167" s="92" t="n">
        <f>IFERROR((E167-F167)/F167,0)</f>
        <v>0</v>
      </c>
    </row>
    <row r="168" ht="16.5" customHeight="1">
      <c r="E168" s="93" t="n">
        <f>SUMIFS('平台消耗统计'!I:I,'平台消耗统计'!A:A,$E$2,'平台消耗统计'!C:C,A168)</f>
        <v>0</v>
      </c>
      <c r="F168" s="93" t="n">
        <f>SUMIFS('平台消耗统计'!I:I,'平台消耗统计'!A:A,$F$2,'平台消耗统计'!C:C,A168)</f>
        <v>0</v>
      </c>
      <c r="G168" s="92" t="n">
        <f>IFERROR((E168-F168)/F168,0)</f>
        <v>0</v>
      </c>
    </row>
    <row r="169" ht="16.5" customHeight="1">
      <c r="E169" s="93" t="n">
        <f>SUMIFS('平台消耗统计'!I:I,'平台消耗统计'!A:A,$E$2,'平台消耗统计'!C:C,A169)</f>
        <v>0</v>
      </c>
      <c r="F169" s="93" t="n">
        <f>SUMIFS('平台消耗统计'!I:I,'平台消耗统计'!A:A,$F$2,'平台消耗统计'!C:C,A169)</f>
        <v>0</v>
      </c>
      <c r="G169" s="92" t="n">
        <f>IFERROR((E169-F169)/F169,0)</f>
        <v>0</v>
      </c>
    </row>
    <row r="170" ht="16.5" customHeight="1">
      <c r="E170" s="93" t="n">
        <f>SUMIFS('平台消耗统计'!I:I,'平台消耗统计'!A:A,$E$2,'平台消耗统计'!C:C,A170)</f>
        <v>0</v>
      </c>
      <c r="F170" s="93" t="n">
        <f>SUMIFS('平台消耗统计'!I:I,'平台消耗统计'!A:A,$F$2,'平台消耗统计'!C:C,A170)</f>
        <v>0</v>
      </c>
      <c r="G170" s="92" t="n">
        <f>IFERROR((E170-F170)/F170,0)</f>
        <v>0</v>
      </c>
    </row>
    <row r="171" ht="16.5" customHeight="1">
      <c r="E171" s="93" t="n">
        <f>SUMIFS('平台消耗统计'!I:I,'平台消耗统计'!A:A,$E$2,'平台消耗统计'!C:C,A171)</f>
        <v>0</v>
      </c>
      <c r="F171" s="93" t="n">
        <f>SUMIFS('平台消耗统计'!I:I,'平台消耗统计'!A:A,$F$2,'平台消耗统计'!C:C,A171)</f>
        <v>0</v>
      </c>
      <c r="G171" s="92" t="n">
        <f>IFERROR((E171-F171)/F171,0)</f>
        <v>0</v>
      </c>
    </row>
    <row r="172" ht="16.5" customHeight="1">
      <c r="E172" s="93" t="n">
        <f>SUMIFS('平台消耗统计'!I:I,'平台消耗统计'!A:A,$E$2,'平台消耗统计'!C:C,A172)</f>
        <v>0</v>
      </c>
      <c r="F172" s="93" t="n">
        <f>SUMIFS('平台消耗统计'!I:I,'平台消耗统计'!A:A,$F$2,'平台消耗统计'!C:C,A172)</f>
        <v>0</v>
      </c>
      <c r="G172" s="92" t="n">
        <f>IFERROR((E172-F172)/F172,0)</f>
        <v>0</v>
      </c>
    </row>
    <row r="173" ht="16.5" customHeight="1">
      <c r="G173" s="92"/>
    </row>
    <row r="174" ht="16.5" customHeight="1">
      <c r="G174" s="92"/>
    </row>
    <row r="175" ht="16.5" customHeight="1">
      <c r="G175" s="92"/>
    </row>
    <row r="176" ht="16.5" customHeight="1">
      <c r="G176" s="92"/>
    </row>
    <row r="177" ht="16.5" customHeight="1">
      <c r="G177" s="92"/>
    </row>
    <row r="178" ht="16.5" customHeight="1">
      <c r="G178" s="92"/>
    </row>
    <row r="179" ht="16.5" customHeight="1">
      <c r="G179" s="92"/>
    </row>
    <row r="180" ht="16.5" customHeight="1">
      <c r="G180" s="92"/>
    </row>
    <row r="181" ht="16.5" customHeight="1">
      <c r="G181" s="92"/>
    </row>
    <row r="182" ht="16.5" customHeight="1">
      <c r="G182" s="92"/>
    </row>
  </sheetData>
  <mergeCells count="1">
    <mergeCell ref="E1:F1"/>
  </mergeCells>
  <phoneticPr fontId="1" type="noConversion"/>
  <conditionalFormatting sqref="A1:A2 A154:A182">
    <cfRule priority="1" type="duplicateValues" dxfId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3"/>
      <c r="D1" s="11"/>
      <c r="E1" s="94" t="s">
        <v>0</v>
      </c>
      <c r="F1" s="95"/>
      <c r="G1" s="11"/>
      <c r="H1" s="90"/>
    </row>
    <row r="2" ht="81.75" customHeight="1">
      <c r="A2" s="85" t="s">
        <v>2</v>
      </c>
      <c r="B2" s="86" t="s">
        <v>3</v>
      </c>
      <c r="C2" s="89" t="s">
        <v>5</v>
      </c>
      <c r="D2" s="85" t="s">
        <v>4</v>
      </c>
      <c r="E2" s="98" t="n">
        <v>38</v>
      </c>
      <c r="F2" s="98" t="n">
        <v>37</v>
      </c>
      <c r="G2" s="100" t="s">
        <v>229</v>
      </c>
      <c r="H2" s="110" t="s">
        <v>230</v>
      </c>
      <c r="I2" s="111" t="s">
        <v>231</v>
      </c>
    </row>
    <row r="3" ht="16.5" customHeight="1">
      <c r="A3" s="11" t="n">
        <v>5464039</v>
      </c>
      <c r="B3" s="4" t="s">
        <v>31</v>
      </c>
      <c r="C3" s="4" t="s">
        <v>15</v>
      </c>
      <c r="D3" s="4" t="s">
        <v>46</v>
      </c>
      <c r="E3" s="93" t="n">
        <f>SUMIFS('平台消耗统计'!I:I,'平台消耗统计'!A:A,$E$2,'平台消耗统计'!C:C,A3)</f>
        <v>3258.14</v>
      </c>
      <c r="F3" s="93" t="n">
        <f>SUMIFS('平台消耗统计'!I:I,'平台消耗统计'!A:A,$F$2,'平台消耗统计'!C:C,A3)</f>
        <v>2964.658</v>
      </c>
      <c r="G3" s="92" t="n">
        <f>IFERROR((E3-F3)/F3,0)</f>
        <v>0.0989935432687346</v>
      </c>
      <c r="H3" s="91" t="s">
        <v>232</v>
      </c>
      <c r="I3" s="4" t="s">
        <v>233</v>
      </c>
    </row>
    <row r="4" ht="16.5" customHeight="1">
      <c r="A4" s="11" t="n">
        <v>5497580</v>
      </c>
      <c r="B4" s="4" t="s">
        <v>31</v>
      </c>
      <c r="C4" s="4" t="s">
        <v>15</v>
      </c>
      <c r="D4" s="4" t="s">
        <v>17</v>
      </c>
      <c r="E4" s="93" t="n">
        <f>SUMIFS('平台消耗统计'!I:I,'平台消耗统计'!A:A,$E$2,'平台消耗统计'!C:C,A4)</f>
        <v>2718.167</v>
      </c>
      <c r="F4" s="93" t="n">
        <f>SUMIFS('平台消耗统计'!I:I,'平台消耗统计'!A:A,$F$2,'平台消耗统计'!C:C,A4)</f>
        <v>2394.791</v>
      </c>
      <c r="G4" s="92" t="n">
        <f>IFERROR((E4-F4)/F4,0)</f>
        <v>0.135033078043136</v>
      </c>
      <c r="H4" s="91" t="s">
        <v>234</v>
      </c>
      <c r="I4" s="4" t="s">
        <v>235</v>
      </c>
    </row>
    <row r="5" ht="27.75" customHeight="1">
      <c r="A5" s="11" t="n">
        <v>8628042</v>
      </c>
      <c r="B5" s="4" t="s">
        <v>28</v>
      </c>
      <c r="C5" s="4" t="s">
        <v>26</v>
      </c>
      <c r="D5" s="4" t="s">
        <v>14</v>
      </c>
      <c r="E5" s="93" t="n">
        <f>SUMIFS('平台消耗统计'!I:I,'平台消耗统计'!A:A,$E$2,'平台消耗统计'!C:C,A5)</f>
        <v>1130.97</v>
      </c>
      <c r="F5" s="93" t="n">
        <f>SUMIFS('平台消耗统计'!I:I,'平台消耗统计'!A:A,$F$2,'平台消耗统计'!C:C,A5)</f>
        <v>2183.6</v>
      </c>
      <c r="G5" s="92" t="n">
        <f>IFERROR((E5-F5)/F5,0)</f>
        <v>-0.482061732918117</v>
      </c>
      <c r="H5" s="91" t="s">
        <v>236</v>
      </c>
      <c r="I5" s="4" t="s">
        <v>237</v>
      </c>
    </row>
    <row r="6" ht="41.25" customHeight="1">
      <c r="A6" s="11" t="n">
        <v>7815836</v>
      </c>
      <c r="B6" s="4" t="s">
        <v>73</v>
      </c>
      <c r="C6" s="4" t="s">
        <v>15</v>
      </c>
      <c r="D6" s="4" t="s">
        <v>36</v>
      </c>
      <c r="E6" s="93" t="n">
        <f>SUMIFS('平台消耗统计'!I:I,'平台消耗统计'!A:A,$E$2,'平台消耗统计'!C:C,A6)</f>
        <v>2174.34</v>
      </c>
      <c r="F6" s="93" t="n">
        <f>SUMIFS('平台消耗统计'!I:I,'平台消耗统计'!A:A,$F$2,'平台消耗统计'!C:C,A6)</f>
        <v>1845.055</v>
      </c>
      <c r="G6" s="92" t="n">
        <f>IFERROR((E6-F6)/F6,0)</f>
        <v>0.178468934530407</v>
      </c>
      <c r="H6" s="91" t="s">
        <v>238</v>
      </c>
      <c r="I6" s="4" t="s">
        <v>239</v>
      </c>
    </row>
    <row r="7" ht="16.5" customHeight="1">
      <c r="A7" s="11" t="n">
        <v>8291713</v>
      </c>
      <c r="B7" s="4" t="s">
        <v>40</v>
      </c>
      <c r="C7" s="4" t="s">
        <v>15</v>
      </c>
      <c r="D7" s="4" t="s">
        <v>14</v>
      </c>
      <c r="E7" s="93" t="n">
        <f>SUMIFS('平台消耗统计'!I:I,'平台消耗统计'!A:A,$E$2,'平台消耗统计'!C:C,A7)</f>
        <v>1417.5</v>
      </c>
      <c r="F7" s="93" t="n">
        <f>SUMIFS('平台消耗统计'!I:I,'平台消耗统计'!A:A,$F$2,'平台消耗统计'!C:C,A7)</f>
        <v>1419.397</v>
      </c>
      <c r="G7" s="92" t="n">
        <f>IFERROR((E7-F7)/F7,0)</f>
        <v>-0.00133648302765183</v>
      </c>
      <c r="H7" s="4" t="s">
        <v>240</v>
      </c>
      <c r="I7" s="4" t="s">
        <v>241</v>
      </c>
    </row>
    <row r="8" ht="16.5" customHeight="1">
      <c r="A8" s="11" t="n">
        <v>11690181</v>
      </c>
      <c r="B8" s="4" t="s">
        <v>76</v>
      </c>
      <c r="C8" s="4" t="s">
        <v>15</v>
      </c>
      <c r="D8" s="4" t="s">
        <v>14</v>
      </c>
      <c r="E8" s="93" t="n">
        <f>SUMIFS('平台消耗统计'!I:I,'平台消耗统计'!A:A,$E$2,'平台消耗统计'!C:C,A8)</f>
        <v>1260</v>
      </c>
      <c r="F8" s="93" t="n">
        <f>SUMIFS('平台消耗统计'!I:I,'平台消耗统计'!A:A,$F$2,'平台消耗统计'!C:C,A8)</f>
        <v>1412.55</v>
      </c>
      <c r="G8" s="92" t="n">
        <f>IFERROR((E8-F8)/F8,0)</f>
        <v>-0.107996177126473</v>
      </c>
      <c r="H8" s="91" t="s">
        <v>242</v>
      </c>
      <c r="I8" s="4" t="s">
        <v>237</v>
      </c>
    </row>
    <row r="9" ht="16.5" customHeight="1">
      <c r="A9" s="11" t="n">
        <v>5963354</v>
      </c>
      <c r="B9" s="4" t="s">
        <v>82</v>
      </c>
      <c r="C9" s="4" t="s">
        <v>15</v>
      </c>
      <c r="D9" s="4" t="s">
        <v>83</v>
      </c>
      <c r="E9" s="93" t="n">
        <f>SUMIFS('平台消耗统计'!I:I,'平台消耗统计'!A:A,$E$2,'平台消耗统计'!C:C,A9)</f>
        <v>1279.208</v>
      </c>
      <c r="F9" s="93" t="n">
        <f>SUMIFS('平台消耗统计'!I:I,'平台消耗统计'!A:A,$F$2,'平台消耗统计'!C:C,A9)</f>
        <v>1299.066</v>
      </c>
      <c r="G9" s="92" t="n">
        <f>IFERROR((E9-F9)/F9,0)</f>
        <v>-0.0152863672823397</v>
      </c>
      <c r="H9" s="4" t="s">
        <v>243</v>
      </c>
      <c r="I9" s="4" t="s">
        <v>244</v>
      </c>
    </row>
    <row r="10" ht="16.5" customHeight="1">
      <c r="A10" s="11" t="n">
        <v>8460883</v>
      </c>
      <c r="B10" s="4" t="s">
        <v>16</v>
      </c>
      <c r="C10" s="4" t="s">
        <v>15</v>
      </c>
      <c r="D10" s="4" t="s">
        <v>11</v>
      </c>
      <c r="E10" s="93" t="n">
        <f>SUMIFS('平台消耗统计'!I:I,'平台消耗统计'!A:A,$E$2,'平台消耗统计'!C:C,A10)</f>
        <v>911.96</v>
      </c>
      <c r="F10" s="93" t="n">
        <f>SUMIFS('平台消耗统计'!I:I,'平台消耗统计'!A:A,$F$2,'平台消耗统计'!C:C,A10)</f>
        <v>1157.646</v>
      </c>
      <c r="G10" s="92" t="n">
        <f>IFERROR((E10-F10)/F10,0)</f>
        <v>-0.21222895427445</v>
      </c>
      <c r="H10" s="4" t="s">
        <v>245</v>
      </c>
      <c r="I10" s="4" t="s">
        <v>246</v>
      </c>
    </row>
    <row r="11" ht="16.5" customHeight="1">
      <c r="A11" s="11" t="n">
        <v>6951594</v>
      </c>
      <c r="B11" s="4" t="s">
        <v>16</v>
      </c>
      <c r="C11" s="4" t="s">
        <v>15</v>
      </c>
      <c r="D11" s="4" t="s">
        <v>18</v>
      </c>
      <c r="E11" s="93" t="n">
        <f>SUMIFS('平台消耗统计'!I:I,'平台消耗统计'!A:A,$E$2,'平台消耗统计'!C:C,A11)</f>
        <v>791.56</v>
      </c>
      <c r="F11" s="93" t="n">
        <f>SUMIFS('平台消耗统计'!I:I,'平台消耗统计'!A:A,$F$2,'平台消耗统计'!C:C,A11)</f>
        <v>1113</v>
      </c>
      <c r="G11" s="92" t="n">
        <f>IFERROR((E11-F11)/F11,0)</f>
        <v>-0.288805031446541</v>
      </c>
      <c r="H11" s="4" t="s">
        <v>245</v>
      </c>
      <c r="I11" s="4" t="s">
        <v>246</v>
      </c>
    </row>
    <row r="12" ht="16.5" customHeight="1">
      <c r="A12" s="11" t="n">
        <v>10912510</v>
      </c>
      <c r="B12" s="4" t="s">
        <v>10</v>
      </c>
      <c r="C12" s="4" t="s">
        <v>30</v>
      </c>
      <c r="D12" s="4" t="s">
        <v>11</v>
      </c>
      <c r="E12" s="93" t="n">
        <f>SUMIFS('平台消耗统计'!I:I,'平台消耗统计'!A:A,$E$2,'平台消耗统计'!C:C,A12)</f>
        <v>874.7</v>
      </c>
      <c r="F12" s="93" t="n">
        <f>SUMIFS('平台消耗统计'!I:I,'平台消耗统计'!A:A,$F$2,'平台消耗统计'!C:C,A12)</f>
        <v>948.56</v>
      </c>
      <c r="G12" s="92" t="n">
        <f>IFERROR((E12-F12)/F12,0)</f>
        <v>-0.077865395968626</v>
      </c>
      <c r="H12" s="4" t="s">
        <v>247</v>
      </c>
      <c r="I12" s="4" t="s">
        <v>248</v>
      </c>
    </row>
    <row r="13" ht="16.5" customHeight="1">
      <c r="A13" s="11" t="n">
        <v>6607117</v>
      </c>
      <c r="B13" s="4" t="s">
        <v>35</v>
      </c>
      <c r="C13" s="4" t="s">
        <v>15</v>
      </c>
      <c r="D13" s="4" t="s">
        <v>14</v>
      </c>
      <c r="E13" s="93" t="n">
        <f>SUMIFS('平台消耗统计'!I:I,'平台消耗统计'!A:A,$E$2,'平台消耗统计'!C:C,A13)</f>
        <v>1019.803</v>
      </c>
      <c r="F13" s="93" t="n">
        <f>SUMIFS('平台消耗统计'!I:I,'平台消耗统计'!A:A,$F$2,'平台消耗统计'!C:C,A13)</f>
        <v>879.32</v>
      </c>
      <c r="G13" s="92" t="n">
        <f>IFERROR((E13-F13)/F13,0)</f>
        <v>0.159763226129282</v>
      </c>
      <c r="H13" s="4" t="s">
        <v>249</v>
      </c>
      <c r="I13" s="4" t="s">
        <v>250</v>
      </c>
    </row>
    <row r="14" ht="16.5" customHeight="1">
      <c r="A14" s="11" t="n">
        <v>2732727</v>
      </c>
      <c r="B14" s="4" t="s">
        <v>10</v>
      </c>
      <c r="C14" s="4" t="s">
        <v>15</v>
      </c>
      <c r="D14" s="4" t="s">
        <v>19</v>
      </c>
      <c r="E14" s="93" t="n">
        <f>SUMIFS('平台消耗统计'!I:I,'平台消耗统计'!A:A,$E$2,'平台消耗统计'!C:C,A14)</f>
        <v>616.35</v>
      </c>
      <c r="F14" s="93" t="n">
        <f>SUMIFS('平台消耗统计'!I:I,'平台消耗统计'!A:A,$F$2,'平台消耗统计'!C:C,A14)</f>
        <v>807.725</v>
      </c>
      <c r="G14" s="92" t="n">
        <f>IFERROR((E14-F14)/F14,0)</f>
        <v>-0.236930886130799</v>
      </c>
      <c r="H14" s="4" t="s">
        <v>251</v>
      </c>
      <c r="I14" s="4" t="s">
        <v>246</v>
      </c>
    </row>
    <row r="15" ht="16.5" customHeight="1">
      <c r="A15" s="11" t="n">
        <v>10514860</v>
      </c>
      <c r="B15" s="4" t="s">
        <v>44</v>
      </c>
      <c r="C15" s="4" t="s">
        <v>15</v>
      </c>
      <c r="D15" s="4" t="s">
        <v>14</v>
      </c>
      <c r="E15" s="93" t="n">
        <f>SUMIFS('平台消耗统计'!I:I,'平台消耗统计'!A:A,$E$2,'平台消耗统计'!C:C,A15)</f>
        <v>387.6</v>
      </c>
      <c r="F15" s="93" t="n">
        <f>SUMIFS('平台消耗统计'!I:I,'平台消耗统计'!A:A,$F$2,'平台消耗统计'!C:C,A15)</f>
        <v>730.1</v>
      </c>
      <c r="G15" s="92" t="n">
        <f>IFERROR((E15-F15)/F15,0)</f>
        <v>-0.469113820024654</v>
      </c>
      <c r="H15" s="4" t="s">
        <v>252</v>
      </c>
      <c r="I15" s="4" t="s">
        <v>253</v>
      </c>
    </row>
    <row r="16" ht="16.5" customHeight="1">
      <c r="A16" s="11" t="n">
        <v>11892329</v>
      </c>
      <c r="B16" s="4" t="s">
        <v>10</v>
      </c>
      <c r="C16" s="4" t="s">
        <v>15</v>
      </c>
      <c r="D16" s="4" t="s">
        <v>11</v>
      </c>
      <c r="E16" s="93" t="n">
        <f>SUMIFS('平台消耗统计'!I:I,'平台消耗统计'!A:A,$E$2,'平台消耗统计'!C:C,A16)</f>
        <v>1633.26</v>
      </c>
      <c r="F16" s="93" t="n">
        <f>SUMIFS('平台消耗统计'!I:I,'平台消耗统计'!A:A,$F$2,'平台消耗统计'!C:C,A16)</f>
        <v>685.06</v>
      </c>
      <c r="G16" s="92" t="n">
        <f>IFERROR((E16-F16)/F16,0)</f>
        <v>1.38411234052492</v>
      </c>
      <c r="H16" s="4" t="s">
        <v>254</v>
      </c>
      <c r="I16" s="4" t="s">
        <v>255</v>
      </c>
    </row>
    <row r="17" ht="16.5" customHeight="1">
      <c r="A17" s="11" t="n">
        <v>8094753</v>
      </c>
      <c r="B17" s="4" t="s">
        <v>35</v>
      </c>
      <c r="C17" s="4" t="s">
        <v>26</v>
      </c>
      <c r="D17" s="4" t="s">
        <v>14</v>
      </c>
      <c r="E17" s="93" t="n">
        <f>SUMIFS('平台消耗统计'!I:I,'平台消耗统计'!A:A,$E$2,'平台消耗统计'!C:C,A17)</f>
        <v>592.06</v>
      </c>
      <c r="F17" s="93" t="n">
        <f>SUMIFS('平台消耗统计'!I:I,'平台消耗统计'!A:A,$F$2,'平台消耗统计'!C:C,A17)</f>
        <v>649.42</v>
      </c>
      <c r="G17" s="92" t="n">
        <f>IFERROR((E17-F17)/F17,0)</f>
        <v>-0.0883249668935358</v>
      </c>
      <c r="H17" s="4" t="s">
        <v>256</v>
      </c>
      <c r="I17" s="4" t="s">
        <v>255</v>
      </c>
    </row>
    <row r="18" ht="16.5" customHeight="1">
      <c r="A18" s="11" t="n">
        <v>8156506</v>
      </c>
      <c r="B18" s="4" t="s">
        <v>27</v>
      </c>
      <c r="C18" s="4" t="s">
        <v>15</v>
      </c>
      <c r="D18" s="4" t="s">
        <v>14</v>
      </c>
      <c r="E18" s="93" t="n">
        <f>SUMIFS('平台消耗统计'!I:I,'平台消耗统计'!A:A,$E$2,'平台消耗统计'!C:C,A18)</f>
        <v>822.84</v>
      </c>
      <c r="F18" s="93" t="n">
        <f>SUMIFS('平台消耗统计'!I:I,'平台消耗统计'!A:A,$F$2,'平台消耗统计'!C:C,A18)</f>
        <v>583.1</v>
      </c>
      <c r="G18" s="92" t="n">
        <f>IFERROR((E18-F18)/F18,0)</f>
        <v>0.411147316069285</v>
      </c>
      <c r="H18" s="4" t="s">
        <v>257</v>
      </c>
      <c r="I18" s="4" t="s">
        <v>255</v>
      </c>
    </row>
    <row r="19" ht="16.5" customHeight="1">
      <c r="A19" s="11" t="n">
        <v>1745925</v>
      </c>
      <c r="B19" s="4" t="s">
        <v>13</v>
      </c>
      <c r="C19" s="4" t="s">
        <v>15</v>
      </c>
      <c r="D19" s="4" t="s">
        <v>14</v>
      </c>
      <c r="E19" s="93" t="n">
        <f>SUMIFS('平台消耗统计'!I:I,'平台消耗统计'!A:A,$E$2,'平台消耗统计'!C:C,A19)</f>
        <v>491.62</v>
      </c>
      <c r="F19" s="93" t="n">
        <f>SUMIFS('平台消耗统计'!I:I,'平台消耗统计'!A:A,$F$2,'平台消耗统计'!C:C,A19)</f>
        <v>472.2</v>
      </c>
      <c r="G19" s="92" t="n">
        <f>IFERROR((E19-F19)/F19,0)</f>
        <v>0.0411266412537061</v>
      </c>
      <c r="H19" s="4" t="s">
        <v>257</v>
      </c>
      <c r="I19" s="4" t="s">
        <v>255</v>
      </c>
    </row>
    <row r="20" ht="16.5" customHeight="1">
      <c r="A20" s="11" t="n">
        <v>7872826</v>
      </c>
      <c r="B20" s="4" t="s">
        <v>28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308.568</v>
      </c>
      <c r="F20" s="93" t="n">
        <f>SUMIFS('平台消耗统计'!I:I,'平台消耗统计'!A:A,$F$2,'平台消耗统计'!C:C,A20)</f>
        <v>424.41</v>
      </c>
      <c r="G20" s="92" t="n">
        <f>IFERROR((E20-F20)/F20,0)</f>
        <v>-0.272948328267477</v>
      </c>
      <c r="H20" s="4" t="s">
        <v>258</v>
      </c>
      <c r="I20" s="4" t="s">
        <v>259</v>
      </c>
    </row>
    <row r="21" ht="16.5" customHeight="1">
      <c r="A21" s="11" t="n">
        <v>6395488</v>
      </c>
      <c r="B21" s="4" t="s">
        <v>39</v>
      </c>
      <c r="C21" s="4" t="s">
        <v>15</v>
      </c>
      <c r="D21" s="4" t="s">
        <v>14</v>
      </c>
      <c r="E21" s="93" t="n">
        <f>SUMIFS('平台消耗统计'!I:I,'平台消耗统计'!A:A,$E$2,'平台消耗统计'!C:C,A21)</f>
        <v>420</v>
      </c>
      <c r="F21" s="93" t="n">
        <f>SUMIFS('平台消耗统计'!I:I,'平台消耗统计'!A:A,$F$2,'平台消耗统计'!C:C,A21)</f>
        <v>420</v>
      </c>
      <c r="G21" s="92" t="n">
        <f>IFERROR((E21-F21)/F21,0)</f>
        <v>0</v>
      </c>
      <c r="H21" s="4" t="s">
        <v>260</v>
      </c>
      <c r="I21" s="4" t="s">
        <v>241</v>
      </c>
    </row>
    <row r="22" ht="27.75" customHeight="1">
      <c r="A22" s="11" t="n">
        <v>9297014</v>
      </c>
      <c r="B22" s="4" t="s">
        <v>13</v>
      </c>
      <c r="C22" s="4" t="s">
        <v>26</v>
      </c>
      <c r="D22" s="4" t="s">
        <v>14</v>
      </c>
      <c r="E22" s="93" t="n">
        <f>SUMIFS('平台消耗统计'!I:I,'平台消耗统计'!A:A,$E$2,'平台消耗统计'!C:C,A22)</f>
        <v>339.9</v>
      </c>
      <c r="F22" s="93" t="n">
        <f>SUMIFS('平台消耗统计'!I:I,'平台消耗统计'!A:A,$F$2,'平台消耗统计'!C:C,A22)</f>
        <v>407.45</v>
      </c>
      <c r="G22" s="92" t="n">
        <f>IFERROR((E22-F22)/F22,0)</f>
        <v>-0.165787213154988</v>
      </c>
      <c r="H22" s="91" t="s">
        <v>261</v>
      </c>
      <c r="I22" s="4" t="s">
        <v>237</v>
      </c>
    </row>
    <row r="23" ht="16.5" customHeight="1">
      <c r="A23" s="11" t="n">
        <v>11511535</v>
      </c>
      <c r="B23" s="4" t="s">
        <v>81</v>
      </c>
      <c r="C23" s="4" t="s">
        <v>26</v>
      </c>
      <c r="D23" s="4" t="s">
        <v>14</v>
      </c>
      <c r="E23" s="93" t="n">
        <f>SUMIFS('平台消耗统计'!I:I,'平台消耗统计'!A:A,$E$2,'平台消耗统计'!C:C,A23)</f>
        <v>805.32</v>
      </c>
      <c r="F23" s="93" t="n">
        <f>SUMIFS('平台消耗统计'!I:I,'平台消耗统计'!A:A,$F$2,'平台消耗统计'!C:C,A23)</f>
        <v>403.08</v>
      </c>
      <c r="G23" s="92" t="n">
        <f>IFERROR((E23-F23)/F23,0)</f>
        <v>0.997916046442394</v>
      </c>
      <c r="H23" s="4" t="s">
        <v>262</v>
      </c>
      <c r="I23" s="4" t="s">
        <v>263</v>
      </c>
    </row>
    <row r="24" ht="16.5" customHeight="1">
      <c r="A24" s="11" t="n">
        <v>8566541</v>
      </c>
      <c r="B24" s="4" t="s">
        <v>79</v>
      </c>
      <c r="C24" s="4" t="s">
        <v>26</v>
      </c>
      <c r="D24" s="4" t="s">
        <v>14</v>
      </c>
      <c r="E24" s="93" t="n">
        <f>SUMIFS('平台消耗统计'!I:I,'平台消耗统计'!A:A,$E$2,'平台消耗统计'!C:C,A24)</f>
        <v>365.96</v>
      </c>
      <c r="F24" s="93" t="n">
        <f>SUMIFS('平台消耗统计'!I:I,'平台消耗统计'!A:A,$F$2,'平台消耗统计'!C:C,A24)</f>
        <v>353.93</v>
      </c>
      <c r="G24" s="92" t="n">
        <f>IFERROR((E24-F24)/F24,0)</f>
        <v>0.0339897719888114</v>
      </c>
      <c r="H24" s="4" t="s">
        <v>264</v>
      </c>
      <c r="I24" s="4" t="s">
        <v>265</v>
      </c>
    </row>
    <row r="25" ht="16.5" customHeight="1">
      <c r="A25" s="11" t="n">
        <v>9333145</v>
      </c>
      <c r="B25" s="4" t="s">
        <v>57</v>
      </c>
      <c r="C25" s="4" t="s">
        <v>26</v>
      </c>
      <c r="D25" s="4" t="s">
        <v>14</v>
      </c>
      <c r="E25" s="93" t="n">
        <f>SUMIFS('平台消耗统计'!I:I,'平台消耗统计'!A:A,$E$2,'平台消耗统计'!C:C,A25)</f>
        <v>267.12</v>
      </c>
      <c r="F25" s="93" t="n">
        <f>SUMIFS('平台消耗统计'!I:I,'平台消耗统计'!A:A,$F$2,'平台消耗统计'!C:C,A25)</f>
        <v>333.79</v>
      </c>
      <c r="G25" s="92" t="n">
        <f>IFERROR((E25-F25)/F25,0)</f>
        <v>-0.199736361185176</v>
      </c>
      <c r="H25" s="4" t="s">
        <v>266</v>
      </c>
      <c r="I25" s="4" t="s">
        <v>267</v>
      </c>
    </row>
    <row r="26" ht="16.5" customHeight="1">
      <c r="A26" s="11" t="n">
        <v>2783561</v>
      </c>
      <c r="B26" s="4" t="s">
        <v>38</v>
      </c>
      <c r="C26" s="4" t="s">
        <v>15</v>
      </c>
      <c r="D26" s="4" t="s">
        <v>14</v>
      </c>
      <c r="E26" s="93" t="n">
        <f>SUMIFS('平台消耗统计'!I:I,'平台消耗统计'!A:A,$E$2,'平台消耗统计'!C:C,A26)</f>
        <v>310.05</v>
      </c>
      <c r="F26" s="93" t="n">
        <f>SUMIFS('平台消耗统计'!I:I,'平台消耗统计'!A:A,$F$2,'平台消耗统计'!C:C,A26)</f>
        <v>305.94</v>
      </c>
      <c r="G26" s="92" t="n">
        <f>IFERROR((E26-F26)/F26,0)</f>
        <v>0.0134340066679741</v>
      </c>
      <c r="H26" s="4" t="s">
        <v>268</v>
      </c>
    </row>
    <row r="27" ht="16.5" customHeight="1">
      <c r="A27" s="11" t="n">
        <v>10599681</v>
      </c>
      <c r="B27" s="4" t="s">
        <v>40</v>
      </c>
      <c r="C27" s="4" t="s">
        <v>15</v>
      </c>
      <c r="D27" s="4" t="s">
        <v>14</v>
      </c>
      <c r="E27" s="93" t="n">
        <f>SUMIFS('平台消耗统计'!I:I,'平台消耗统计'!A:A,$E$2,'平台消耗统计'!C:C,A27)</f>
        <v>279.63</v>
      </c>
      <c r="F27" s="93" t="n">
        <f>SUMIFS('平台消耗统计'!I:I,'平台消耗统计'!A:A,$F$2,'平台消耗统计'!C:C,A27)</f>
        <v>290.94</v>
      </c>
      <c r="G27" s="92" t="n">
        <f>IFERROR((E27-F27)/F27,0)</f>
        <v>-0.0388739946380697</v>
      </c>
      <c r="H27" s="4" t="s">
        <v>269</v>
      </c>
      <c r="I27" s="4" t="s">
        <v>250</v>
      </c>
    </row>
    <row r="28" ht="16.5" customHeight="1">
      <c r="A28" s="11" t="n">
        <v>10813123</v>
      </c>
      <c r="B28" s="4" t="s">
        <v>10</v>
      </c>
      <c r="C28" s="4" t="s">
        <v>12</v>
      </c>
      <c r="D28" s="4" t="s">
        <v>11</v>
      </c>
      <c r="E28" s="93" t="n">
        <f>SUMIFS('平台消耗统计'!I:I,'平台消耗统计'!A:A,$E$2,'平台消耗统计'!C:C,A28)</f>
        <v>171.888</v>
      </c>
      <c r="F28" s="93" t="n">
        <f>SUMIFS('平台消耗统计'!I:I,'平台消耗统计'!A:A,$F$2,'平台消耗统计'!C:C,A28)</f>
        <v>279.2833</v>
      </c>
      <c r="G28" s="92" t="n">
        <f>IFERROR((E28-F28)/F28,0)</f>
        <v>-0.384538925170248</v>
      </c>
      <c r="H28" s="4" t="s">
        <v>270</v>
      </c>
      <c r="I28" s="4" t="s">
        <v>271</v>
      </c>
    </row>
    <row r="29" ht="16.5" customHeight="1">
      <c r="A29" s="11" t="n">
        <v>10298628</v>
      </c>
      <c r="B29" s="4" t="s">
        <v>43</v>
      </c>
      <c r="C29" s="4" t="s">
        <v>26</v>
      </c>
      <c r="D29" s="4" t="s">
        <v>14</v>
      </c>
      <c r="E29" s="93" t="n">
        <f>SUMIFS('平台消耗统计'!I:I,'平台消耗统计'!A:A,$E$2,'平台消耗统计'!C:C,A29)</f>
        <v>218.69</v>
      </c>
      <c r="F29" s="93" t="n">
        <f>SUMIFS('平台消耗统计'!I:I,'平台消耗统计'!A:A,$F$2,'平台消耗统计'!C:C,A29)</f>
        <v>275.48</v>
      </c>
      <c r="G29" s="92" t="n">
        <f>IFERROR((E29-F29)/F29,0)</f>
        <v>-0.206149266734427</v>
      </c>
      <c r="H29" s="4" t="s">
        <v>272</v>
      </c>
      <c r="I29" s="4" t="s">
        <v>250</v>
      </c>
    </row>
    <row r="30" ht="16.5" customHeight="1">
      <c r="A30" s="11" t="n">
        <v>91399821</v>
      </c>
      <c r="B30" s="4" t="s">
        <v>40</v>
      </c>
      <c r="C30" s="4" t="s">
        <v>26</v>
      </c>
      <c r="D30" s="4" t="s">
        <v>14</v>
      </c>
      <c r="E30" s="93" t="n">
        <f>SUMIFS('平台消耗统计'!I:I,'平台消耗统计'!A:A,$E$2,'平台消耗统计'!C:C,A30)</f>
        <v>298.42</v>
      </c>
      <c r="F30" s="93" t="n">
        <f>SUMIFS('平台消耗统计'!I:I,'平台消耗统计'!A:A,$F$2,'平台消耗统计'!C:C,A30)</f>
        <v>258.2</v>
      </c>
      <c r="G30" s="92" t="n">
        <f>IFERROR((E30-F30)/F30,0)</f>
        <v>0.155770720371805</v>
      </c>
      <c r="H30" s="4" t="s">
        <v>273</v>
      </c>
      <c r="I30" s="4" t="s">
        <v>274</v>
      </c>
    </row>
    <row r="31" ht="16.5" customHeight="1">
      <c r="A31" s="11" t="n">
        <v>6425889</v>
      </c>
      <c r="B31" s="4" t="s">
        <v>10</v>
      </c>
      <c r="C31" s="4" t="s">
        <v>15</v>
      </c>
      <c r="D31" s="4" t="s">
        <v>20</v>
      </c>
      <c r="E31" s="93" t="n">
        <f>SUMIFS('平台消耗统计'!I:I,'平台消耗统计'!A:A,$E$2,'平台消耗统计'!C:C,A31)</f>
        <v>263.55</v>
      </c>
      <c r="F31" s="93" t="n">
        <f>SUMIFS('平台消耗统计'!I:I,'平台消耗统计'!A:A,$F$2,'平台消耗统计'!C:C,A31)</f>
        <v>246.025</v>
      </c>
      <c r="G31" s="92" t="n">
        <f>IFERROR((E31-F31)/F31,0)</f>
        <v>0.0712325983131796</v>
      </c>
      <c r="H31" s="91" t="s">
        <v>275</v>
      </c>
      <c r="I31" s="4" t="s">
        <v>255</v>
      </c>
    </row>
    <row r="32" ht="16.5" customHeight="1">
      <c r="A32" s="11" t="n">
        <v>6060965</v>
      </c>
      <c r="B32" s="4" t="s">
        <v>35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189.02</v>
      </c>
      <c r="F32" s="93" t="n">
        <f>SUMIFS('平台消耗统计'!I:I,'平台消耗统计'!A:A,$F$2,'平台消耗统计'!C:C,A32)</f>
        <v>227.03</v>
      </c>
      <c r="G32" s="92" t="n">
        <f>IFERROR((E32-F32)/F32,0)</f>
        <v>-0.167422807558472</v>
      </c>
      <c r="H32" s="4" t="s">
        <v>276</v>
      </c>
      <c r="I32" s="4" t="s">
        <v>235</v>
      </c>
    </row>
    <row r="33" ht="16.5" customHeight="1">
      <c r="A33" s="11" t="n">
        <v>7572369</v>
      </c>
      <c r="B33" s="4" t="s">
        <v>10</v>
      </c>
      <c r="C33" s="4" t="s">
        <v>15</v>
      </c>
      <c r="D33" s="4" t="s">
        <v>25</v>
      </c>
      <c r="E33" s="93" t="n">
        <f>SUMIFS('平台消耗统计'!I:I,'平台消耗统计'!A:A,$E$2,'平台消耗统计'!C:C,A33)</f>
        <v>196.68</v>
      </c>
      <c r="F33" s="93" t="n">
        <f>SUMIFS('平台消耗统计'!I:I,'平台消耗统计'!A:A,$F$2,'平台消耗统计'!C:C,A33)</f>
        <v>220.89</v>
      </c>
      <c r="G33" s="92" t="n">
        <f>IFERROR((E33-F33)/F33,0)</f>
        <v>-0.109602064375934</v>
      </c>
      <c r="H33" s="91" t="s">
        <v>277</v>
      </c>
      <c r="I33" s="4" t="s">
        <v>278</v>
      </c>
    </row>
    <row r="34" ht="16.5" customHeight="1">
      <c r="A34" s="11" t="n">
        <v>10599157</v>
      </c>
      <c r="B34" s="4" t="s">
        <v>39</v>
      </c>
      <c r="C34" s="4" t="s">
        <v>15</v>
      </c>
      <c r="D34" s="4" t="s">
        <v>14</v>
      </c>
      <c r="E34" s="93" t="n">
        <f>SUMIFS('平台消耗统计'!I:I,'平台消耗统计'!A:A,$E$2,'平台消耗统计'!C:C,A34)</f>
        <v>218.8</v>
      </c>
      <c r="F34" s="93" t="n">
        <f>SUMIFS('平台消耗统计'!I:I,'平台消耗统计'!A:A,$F$2,'平台消耗统计'!C:C,A34)</f>
        <v>219.95</v>
      </c>
      <c r="G34" s="92" t="n">
        <f>IFERROR((E34-F34)/F34,0)</f>
        <v>-0.0052284610138667</v>
      </c>
      <c r="H34" s="4" t="s">
        <v>269</v>
      </c>
      <c r="I34" s="4" t="s">
        <v>250</v>
      </c>
    </row>
    <row r="35" ht="16.5" customHeight="1">
      <c r="A35" s="11" t="n">
        <v>4383473</v>
      </c>
      <c r="B35" s="4" t="s">
        <v>35</v>
      </c>
      <c r="C35" s="4" t="s">
        <v>15</v>
      </c>
      <c r="D35" s="4" t="s">
        <v>14</v>
      </c>
      <c r="E35" s="93" t="n">
        <f>SUMIFS('平台消耗统计'!I:I,'平台消耗统计'!A:A,$E$2,'平台消耗统计'!C:C,A35)</f>
        <v>207.918</v>
      </c>
      <c r="F35" s="93" t="n">
        <f>SUMIFS('平台消耗统计'!I:I,'平台消耗统计'!A:A,$F$2,'平台消耗统计'!C:C,A35)</f>
        <v>199.476</v>
      </c>
      <c r="G35" s="92" t="n">
        <f>IFERROR((E35-F35)/F35,0)</f>
        <v>0.0423208807074536</v>
      </c>
      <c r="H35" s="4" t="s">
        <v>279</v>
      </c>
      <c r="I35" s="4" t="s">
        <v>250</v>
      </c>
    </row>
    <row r="36" ht="16.5" customHeight="1">
      <c r="A36" s="11" t="n">
        <v>7202934</v>
      </c>
      <c r="B36" s="4" t="s">
        <v>22</v>
      </c>
      <c r="C36" s="4" t="s">
        <v>15</v>
      </c>
      <c r="D36" s="4" t="s">
        <v>24</v>
      </c>
      <c r="E36" s="93" t="n">
        <f>SUMIFS('平台消耗统计'!I:I,'平台消耗统计'!A:A,$E$2,'平台消耗统计'!C:C,A36)</f>
        <v>231.35</v>
      </c>
      <c r="F36" s="93" t="n">
        <f>SUMIFS('平台消耗统计'!I:I,'平台消耗统计'!A:A,$F$2,'平台消耗统计'!C:C,A36)</f>
        <v>195.57</v>
      </c>
      <c r="G36" s="92" t="n">
        <f>IFERROR((E36-F36)/F36,0)</f>
        <v>0.182952395561692</v>
      </c>
      <c r="H36" s="4" t="s">
        <v>280</v>
      </c>
      <c r="I36" s="4" t="s">
        <v>281</v>
      </c>
    </row>
    <row r="37" ht="16.5" customHeight="1">
      <c r="A37" s="11" t="n">
        <v>91551388</v>
      </c>
      <c r="B37" s="4" t="s">
        <v>53</v>
      </c>
      <c r="C37" s="4" t="s">
        <v>12</v>
      </c>
      <c r="D37" s="4" t="s">
        <v>54</v>
      </c>
      <c r="E37" s="93" t="n">
        <f>SUMIFS('平台消耗统计'!I:I,'平台消耗统计'!A:A,$E$2,'平台消耗统计'!C:C,A37)</f>
        <v>144.3534</v>
      </c>
      <c r="F37" s="93" t="n">
        <f>SUMIFS('平台消耗统计'!I:I,'平台消耗统计'!A:A,$F$2,'平台消耗统计'!C:C,A37)</f>
        <v>175.845</v>
      </c>
      <c r="G37" s="92" t="n">
        <f>IFERROR((E37-F37)/F37,0)</f>
        <v>-0.179087264352128</v>
      </c>
      <c r="H37" s="4" t="s">
        <v>282</v>
      </c>
      <c r="I37" s="4" t="s">
        <v>283</v>
      </c>
    </row>
    <row r="38" ht="27.75" customHeight="1">
      <c r="A38" s="11" t="n">
        <v>91496146</v>
      </c>
      <c r="B38" s="4" t="s">
        <v>74</v>
      </c>
      <c r="C38" s="4" t="s">
        <v>15</v>
      </c>
      <c r="D38" s="4" t="s">
        <v>46</v>
      </c>
      <c r="E38" s="93" t="n">
        <f>SUMIFS('平台消耗统计'!I:I,'平台消耗统计'!A:A,$E$2,'平台消耗统计'!C:C,A38)</f>
        <v>78.68</v>
      </c>
      <c r="F38" s="93" t="n">
        <f>SUMIFS('平台消耗统计'!I:I,'平台消耗统计'!A:A,$F$2,'平台消耗统计'!C:C,A38)</f>
        <v>173.46</v>
      </c>
      <c r="G38" s="92" t="n">
        <f>IFERROR((E38-F38)/F38,0)</f>
        <v>-0.546408393866021</v>
      </c>
      <c r="H38" s="91" t="s">
        <v>284</v>
      </c>
      <c r="I38" s="91" t="s">
        <v>285</v>
      </c>
    </row>
    <row r="39" ht="16.5" customHeight="1">
      <c r="A39" s="11" t="n">
        <v>91538334</v>
      </c>
      <c r="B39" s="4" t="s">
        <v>98</v>
      </c>
      <c r="C39" s="4" t="s">
        <v>15</v>
      </c>
      <c r="D39" s="4" t="s">
        <v>18</v>
      </c>
      <c r="E39" s="93" t="n">
        <f>SUMIFS('平台消耗统计'!I:I,'平台消耗统计'!A:A,$E$2,'平台消耗统计'!C:C,A39)</f>
        <v>0</v>
      </c>
      <c r="F39" s="93" t="n">
        <f>SUMIFS('平台消耗统计'!I:I,'平台消耗统计'!A:A,$F$2,'平台消耗统计'!C:C,A39)</f>
        <v>170.4</v>
      </c>
      <c r="G39" s="92" t="n">
        <f>IFERROR((E39-F39)/F39,0)</f>
        <v>-1</v>
      </c>
      <c r="H39" s="4" t="s">
        <v>286</v>
      </c>
      <c r="I39" s="4" t="s">
        <v>139</v>
      </c>
    </row>
    <row r="40" ht="16.5" customHeight="1">
      <c r="A40" s="11" t="n">
        <v>91496148</v>
      </c>
      <c r="B40" s="4" t="s">
        <v>74</v>
      </c>
      <c r="C40" s="4" t="s">
        <v>15</v>
      </c>
      <c r="D40" s="4" t="s">
        <v>14</v>
      </c>
      <c r="E40" s="93" t="n">
        <f>SUMIFS('平台消耗统计'!I:I,'平台消耗统计'!A:A,$E$2,'平台消耗统计'!C:C,A40)</f>
        <v>166.05</v>
      </c>
      <c r="F40" s="93" t="n">
        <f>SUMIFS('平台消耗统计'!I:I,'平台消耗统计'!A:A,$F$2,'平台消耗统计'!C:C,A40)</f>
        <v>168</v>
      </c>
      <c r="G40" s="92" t="n">
        <f>IFERROR((E40-F40)/F40,0)</f>
        <v>-0.0116071428571428</v>
      </c>
      <c r="H40" s="4" t="s">
        <v>287</v>
      </c>
      <c r="I40" s="4" t="s">
        <v>288</v>
      </c>
    </row>
    <row r="41" ht="16.5" customHeight="1">
      <c r="A41" s="11" t="n">
        <v>5963400</v>
      </c>
      <c r="B41" s="4" t="s">
        <v>82</v>
      </c>
      <c r="C41" s="4" t="s">
        <v>15</v>
      </c>
      <c r="D41" s="4" t="s">
        <v>85</v>
      </c>
      <c r="E41" s="93" t="n">
        <f>SUMIFS('平台消耗统计'!I:I,'平台消耗统计'!A:A,$E$2,'平台消耗统计'!C:C,A41)</f>
        <v>68.2</v>
      </c>
      <c r="F41" s="93" t="n">
        <f>SUMIFS('平台消耗统计'!I:I,'平台消耗统计'!A:A,$F$2,'平台消耗统计'!C:C,A41)</f>
        <v>163.55</v>
      </c>
      <c r="G41" s="92" t="n">
        <f>IFERROR((E41-F41)/F41,0)</f>
        <v>-0.583002140018343</v>
      </c>
      <c r="H41" s="4" t="s">
        <v>289</v>
      </c>
      <c r="I41" s="4" t="s">
        <v>290</v>
      </c>
    </row>
    <row r="42" ht="16.5" customHeight="1">
      <c r="A42" s="11" t="n">
        <v>91548043</v>
      </c>
      <c r="B42" s="4" t="s">
        <v>31</v>
      </c>
      <c r="C42" s="4" t="s">
        <v>15</v>
      </c>
      <c r="D42" s="4" t="s">
        <v>32</v>
      </c>
      <c r="E42" s="93" t="n">
        <f>SUMIFS('平台消耗统计'!I:I,'平台消耗统计'!A:A,$E$2,'平台消耗统计'!C:C,A42)</f>
        <v>20.8</v>
      </c>
      <c r="F42" s="93" t="n">
        <f>SUMIFS('平台消耗统计'!I:I,'平台消耗统计'!A:A,$F$2,'平台消耗统计'!C:C,A42)</f>
        <v>158.4</v>
      </c>
      <c r="G42" s="92" t="n">
        <f>IFERROR((E42-F42)/F42,0)</f>
        <v>-0.868686868686869</v>
      </c>
      <c r="H42" s="4" t="s">
        <v>291</v>
      </c>
    </row>
    <row r="43" ht="16.5" customHeight="1">
      <c r="A43" s="11" t="n">
        <v>91560709</v>
      </c>
      <c r="B43" s="4" t="s">
        <v>31</v>
      </c>
      <c r="C43" s="4" t="s">
        <v>15</v>
      </c>
      <c r="D43" s="4" t="s">
        <v>33</v>
      </c>
      <c r="E43" s="93" t="n">
        <f>SUMIFS('平台消耗统计'!I:I,'平台消耗统计'!A:A,$E$2,'平台消耗统计'!C:C,A43)</f>
        <v>210</v>
      </c>
      <c r="F43" s="93" t="n">
        <f>SUMIFS('平台消耗统计'!I:I,'平台消耗统计'!A:A,$F$2,'平台消耗统计'!C:C,A43)</f>
        <v>151.74</v>
      </c>
      <c r="G43" s="92" t="n">
        <f>IFERROR((E43-F43)/F43,0)</f>
        <v>0.383946223803875</v>
      </c>
      <c r="H43" s="4" t="s">
        <v>254</v>
      </c>
      <c r="I43" s="4" t="s">
        <v>290</v>
      </c>
    </row>
    <row r="44" ht="16.5" customHeight="1">
      <c r="A44" s="11" t="n">
        <v>6439005</v>
      </c>
      <c r="B44" s="4" t="s">
        <v>10</v>
      </c>
      <c r="C44" s="4" t="s">
        <v>21</v>
      </c>
      <c r="D44" s="4" t="s">
        <v>20</v>
      </c>
      <c r="E44" s="93" t="n">
        <f>SUMIFS('平台消耗统计'!I:I,'平台消耗统计'!A:A,$E$2,'平台消耗统计'!C:C,A44)</f>
        <v>164.5</v>
      </c>
      <c r="F44" s="93" t="n">
        <f>SUMIFS('平台消耗统计'!I:I,'平台消耗统计'!A:A,$F$2,'平台消耗统计'!C:C,A44)</f>
        <v>149.5</v>
      </c>
      <c r="G44" s="92" t="n">
        <f>IFERROR((E44-F44)/F44,0)</f>
        <v>0.100334448160535</v>
      </c>
      <c r="H44" s="4" t="s">
        <v>292</v>
      </c>
      <c r="I44" s="4" t="s">
        <v>255</v>
      </c>
    </row>
    <row r="45" ht="16.5" customHeight="1">
      <c r="A45" s="11" t="n">
        <v>91467820</v>
      </c>
      <c r="B45" s="4" t="s">
        <v>74</v>
      </c>
      <c r="C45" s="4" t="s">
        <v>15</v>
      </c>
      <c r="D45" s="4" t="s">
        <v>36</v>
      </c>
      <c r="E45" s="93" t="n">
        <f>SUMIFS('平台消耗统计'!I:I,'平台消耗统计'!A:A,$E$2,'平台消耗统计'!C:C,A45)</f>
        <v>169.1</v>
      </c>
      <c r="F45" s="93" t="n">
        <f>SUMIFS('平台消耗统计'!I:I,'平台消耗统计'!A:A,$F$2,'平台消耗统计'!C:C,A45)</f>
        <v>140</v>
      </c>
      <c r="G45" s="92" t="n">
        <f>IFERROR((E45-F45)/F45,0)</f>
        <v>0.207857142857143</v>
      </c>
      <c r="H45" s="4" t="s">
        <v>293</v>
      </c>
      <c r="I45" s="4" t="s">
        <v>288</v>
      </c>
    </row>
    <row r="46" ht="16.5" customHeight="1">
      <c r="A46" s="11" t="n">
        <v>8819666</v>
      </c>
      <c r="B46" s="4" t="s">
        <v>27</v>
      </c>
      <c r="C46" s="4" t="s">
        <v>12</v>
      </c>
      <c r="D46" s="4" t="s">
        <v>14</v>
      </c>
      <c r="E46" s="93" t="n">
        <f>SUMIFS('平台消耗统计'!I:I,'平台消耗统计'!A:A,$E$2,'平台消耗统计'!C:C,A46)</f>
        <v>140.4514</v>
      </c>
      <c r="F46" s="93" t="n">
        <f>SUMIFS('平台消耗统计'!I:I,'平台消耗统计'!A:A,$F$2,'平台消耗统计'!C:C,A46)</f>
        <v>139.2306</v>
      </c>
      <c r="G46" s="92" t="n">
        <f>IFERROR((E46-F46)/F46,0)</f>
        <v>0.00876818745304552</v>
      </c>
      <c r="H46" s="4" t="s">
        <v>254</v>
      </c>
      <c r="I46" s="4" t="s">
        <v>288</v>
      </c>
    </row>
    <row r="47" ht="16.5" customHeight="1">
      <c r="A47" s="11" t="n">
        <v>9686529</v>
      </c>
      <c r="B47" s="4" t="s">
        <v>82</v>
      </c>
      <c r="C47" s="4" t="s">
        <v>15</v>
      </c>
      <c r="D47" s="4" t="s">
        <v>84</v>
      </c>
      <c r="E47" s="93" t="n">
        <f>SUMIFS('平台消耗统计'!I:I,'平台消耗统计'!A:A,$E$2,'平台消耗统计'!C:C,A47)</f>
        <v>134.5</v>
      </c>
      <c r="F47" s="93" t="n">
        <f>SUMIFS('平台消耗统计'!I:I,'平台消耗统计'!A:A,$F$2,'平台消耗统计'!C:C,A47)</f>
        <v>135.5</v>
      </c>
      <c r="G47" s="92" t="n">
        <f>IFERROR((E47-F47)/F47,0)</f>
        <v>-0.00738007380073801</v>
      </c>
      <c r="H47" s="4" t="s">
        <v>294</v>
      </c>
      <c r="I47" s="4" t="s">
        <v>295</v>
      </c>
    </row>
    <row r="48" ht="16.5" customHeight="1">
      <c r="A48" s="11" t="n">
        <v>91496147</v>
      </c>
      <c r="B48" s="4" t="s">
        <v>74</v>
      </c>
      <c r="C48" s="4" t="s">
        <v>15</v>
      </c>
      <c r="D48" s="4" t="s">
        <v>11</v>
      </c>
      <c r="E48" s="93" t="n">
        <f>SUMIFS('平台消耗统计'!I:I,'平台消耗统计'!A:A,$E$2,'平台消耗统计'!C:C,A48)</f>
        <v>128.05</v>
      </c>
      <c r="F48" s="93" t="n">
        <f>SUMIFS('平台消耗统计'!I:I,'平台消耗统计'!A:A,$F$2,'平台消耗统计'!C:C,A48)</f>
        <v>125.45</v>
      </c>
      <c r="G48" s="92" t="n">
        <f>IFERROR((E48-F48)/F48,0)</f>
        <v>0.0207253886010363</v>
      </c>
      <c r="H48" s="4" t="s">
        <v>296</v>
      </c>
      <c r="I48" s="4" t="s">
        <v>288</v>
      </c>
    </row>
    <row r="49" ht="16.5" customHeight="1">
      <c r="A49" s="11" t="n">
        <v>12011132</v>
      </c>
      <c r="B49" s="4" t="s">
        <v>88</v>
      </c>
      <c r="C49" s="4" t="s">
        <v>15</v>
      </c>
      <c r="D49" s="4" t="s">
        <v>14</v>
      </c>
      <c r="E49" s="93" t="n">
        <f>SUMIFS('平台消耗统计'!I:I,'平台消耗统计'!A:A,$E$2,'平台消耗统计'!C:C,A49)</f>
        <v>180</v>
      </c>
      <c r="F49" s="93" t="n">
        <f>SUMIFS('平台消耗统计'!I:I,'平台消耗统计'!A:A,$F$2,'平台消耗统计'!C:C,A49)</f>
        <v>120</v>
      </c>
      <c r="G49" s="92" t="n">
        <f>IFERROR((E49-F49)/F49,0)</f>
        <v>0.5</v>
      </c>
      <c r="H49" s="4" t="s">
        <v>297</v>
      </c>
      <c r="I49" s="4" t="s">
        <v>241</v>
      </c>
    </row>
    <row r="50" ht="16.5" customHeight="1">
      <c r="A50" s="11" t="n">
        <v>91467821</v>
      </c>
      <c r="B50" s="4" t="s">
        <v>74</v>
      </c>
      <c r="C50" s="4" t="s">
        <v>15</v>
      </c>
      <c r="D50" s="4" t="s">
        <v>17</v>
      </c>
      <c r="E50" s="93" t="n">
        <f>SUMIFS('平台消耗统计'!I:I,'平台消耗统计'!A:A,$E$2,'平台消耗统计'!C:C,A50)</f>
        <v>117.81</v>
      </c>
      <c r="F50" s="93" t="n">
        <f>SUMIFS('平台消耗统计'!I:I,'平台消耗统计'!A:A,$F$2,'平台消耗统计'!C:C,A50)</f>
        <v>119</v>
      </c>
      <c r="G50" s="92" t="n">
        <f>IFERROR((E50-F50)/F50,0)</f>
        <v>-0.01</v>
      </c>
      <c r="H50" s="4" t="s">
        <v>296</v>
      </c>
      <c r="I50" s="4" t="s">
        <v>288</v>
      </c>
    </row>
    <row r="51" ht="16.5" customHeight="1">
      <c r="A51" s="11" t="n">
        <v>6951600</v>
      </c>
      <c r="B51" s="4" t="s">
        <v>16</v>
      </c>
      <c r="C51" s="4" t="s">
        <v>15</v>
      </c>
      <c r="D51" s="4" t="s">
        <v>17</v>
      </c>
      <c r="E51" s="93" t="n">
        <f>SUMIFS('平台消耗统计'!I:I,'平台消耗统计'!A:A,$E$2,'平台消耗统计'!C:C,A51)</f>
        <v>78.648</v>
      </c>
      <c r="F51" s="93" t="n">
        <f>SUMIFS('平台消耗统计'!I:I,'平台消耗统计'!A:A,$F$2,'平台消耗统计'!C:C,A51)</f>
        <v>113.866</v>
      </c>
      <c r="G51" s="92" t="n">
        <f>IFERROR((E51-F51)/F51,0)</f>
        <v>-0.309293379937822</v>
      </c>
      <c r="H51" s="4" t="s">
        <v>298</v>
      </c>
      <c r="I51" s="4" t="s">
        <v>295</v>
      </c>
    </row>
    <row r="52" ht="16.5" customHeight="1">
      <c r="A52" s="11" t="n">
        <v>10765365</v>
      </c>
      <c r="B52" s="4" t="s">
        <v>75</v>
      </c>
      <c r="C52" s="4" t="s">
        <v>15</v>
      </c>
      <c r="D52" s="4" t="s">
        <v>71</v>
      </c>
      <c r="E52" s="93" t="n">
        <f>SUMIFS('平台消耗统计'!I:I,'平台消耗统计'!A:A,$E$2,'平台消耗统计'!C:C,A52)</f>
        <v>116.22</v>
      </c>
      <c r="F52" s="93" t="n">
        <f>SUMIFS('平台消耗统计'!I:I,'平台消耗统计'!A:A,$F$2,'平台消耗统计'!C:C,A52)</f>
        <v>111.24</v>
      </c>
      <c r="G52" s="92" t="n">
        <f>IFERROR((E52-F52)/F52,0)</f>
        <v>0.0447680690399137</v>
      </c>
      <c r="H52" s="4" t="s">
        <v>287</v>
      </c>
      <c r="I52" s="4" t="s">
        <v>288</v>
      </c>
    </row>
    <row r="53" ht="16.5" customHeight="1">
      <c r="A53" s="11" t="n">
        <v>91532857</v>
      </c>
      <c r="B53" s="4" t="s">
        <v>47</v>
      </c>
      <c r="C53" s="4" t="s">
        <v>12</v>
      </c>
      <c r="D53" s="4" t="s">
        <v>14</v>
      </c>
      <c r="E53" s="93" t="n">
        <f>SUMIFS('平台消耗统计'!I:I,'平台消耗统计'!A:A,$E$2,'平台消耗统计'!C:C,A53)</f>
        <v>59.5394</v>
      </c>
      <c r="F53" s="93" t="n">
        <f>SUMIFS('平台消耗统计'!I:I,'平台消耗统计'!A:A,$F$2,'平台消耗统计'!C:C,A53)</f>
        <v>99.9776</v>
      </c>
      <c r="G53" s="92" t="n">
        <f>IFERROR((E53-F53)/F53,0)</f>
        <v>-0.404472601862817</v>
      </c>
      <c r="H53" s="4" t="s">
        <v>299</v>
      </c>
      <c r="I53" s="4" t="s">
        <v>300</v>
      </c>
    </row>
    <row r="54" ht="16.5" customHeight="1">
      <c r="A54" s="11" t="n">
        <v>2937658</v>
      </c>
      <c r="B54" s="4" t="s">
        <v>81</v>
      </c>
      <c r="C54" s="4" t="s">
        <v>15</v>
      </c>
      <c r="D54" s="4" t="s">
        <v>14</v>
      </c>
      <c r="E54" s="93" t="n">
        <f>SUMIFS('平台消耗统计'!I:I,'平台消耗统计'!A:A,$E$2,'平台消耗统计'!C:C,A54)</f>
        <v>86.1</v>
      </c>
      <c r="F54" s="93" t="n">
        <f>SUMIFS('平台消耗统计'!I:I,'平台消耗统计'!A:A,$F$2,'平台消耗统计'!C:C,A54)</f>
        <v>86.1</v>
      </c>
      <c r="G54" s="92" t="n">
        <f>IFERROR((E54-F54)/F54,0)</f>
        <v>0</v>
      </c>
      <c r="H54" s="4" t="s">
        <v>260</v>
      </c>
      <c r="I54" s="4" t="s">
        <v>241</v>
      </c>
    </row>
    <row r="55" ht="16.5" customHeight="1">
      <c r="A55" s="11" t="n">
        <v>8566084</v>
      </c>
      <c r="B55" s="4" t="s">
        <v>80</v>
      </c>
      <c r="C55" s="4" t="s">
        <v>15</v>
      </c>
      <c r="D55" s="4" t="s">
        <v>42</v>
      </c>
      <c r="E55" s="93" t="n">
        <f>SUMIFS('平台消耗统计'!I:I,'平台消耗统计'!A:A,$E$2,'平台消耗统计'!C:C,A55)</f>
        <v>76.44</v>
      </c>
      <c r="F55" s="93" t="n">
        <f>SUMIFS('平台消耗统计'!I:I,'平台消耗统计'!A:A,$F$2,'平台消耗统计'!C:C,A55)</f>
        <v>84</v>
      </c>
      <c r="G55" s="92" t="n">
        <f>IFERROR((E55-F55)/F55,0)</f>
        <v>-0.09</v>
      </c>
      <c r="H55" s="4" t="s">
        <v>294</v>
      </c>
      <c r="I55" s="4" t="s">
        <v>301</v>
      </c>
    </row>
    <row r="56" ht="16.5" customHeight="1">
      <c r="A56" s="11" t="n">
        <v>6706444</v>
      </c>
      <c r="B56" s="4" t="s">
        <v>82</v>
      </c>
      <c r="C56" s="4" t="s">
        <v>12</v>
      </c>
      <c r="D56" s="4" t="s">
        <v>83</v>
      </c>
      <c r="E56" s="93" t="n">
        <f>SUMIFS('平台消耗统计'!I:I,'平台消耗统计'!A:A,$E$2,'平台消耗统计'!C:C,A56)</f>
        <v>51.8758</v>
      </c>
      <c r="F56" s="93" t="n">
        <f>SUMIFS('平台消耗统计'!I:I,'平台消耗统计'!A:A,$F$2,'平台消耗统计'!C:C,A56)</f>
        <v>83.595</v>
      </c>
      <c r="G56" s="92" t="n">
        <f>IFERROR((E56-F56)/F56,0)</f>
        <v>-0.379438961660386</v>
      </c>
      <c r="H56" s="4" t="s">
        <v>302</v>
      </c>
      <c r="I56" s="4" t="s">
        <v>303</v>
      </c>
    </row>
    <row r="57" ht="16.5" customHeight="1">
      <c r="A57" s="11" t="n">
        <v>11690183</v>
      </c>
      <c r="B57" s="4" t="s">
        <v>38</v>
      </c>
      <c r="C57" s="4" t="s">
        <v>15</v>
      </c>
      <c r="D57" s="4" t="s">
        <v>14</v>
      </c>
      <c r="E57" s="93" t="n">
        <f>SUMIFS('平台消耗统计'!I:I,'平台消耗统计'!A:A,$E$2,'平台消耗统计'!C:C,A57)</f>
        <v>74.3</v>
      </c>
      <c r="F57" s="93" t="n">
        <f>SUMIFS('平台消耗统计'!I:I,'平台消耗统计'!A:A,$F$2,'平台消耗统计'!C:C,A57)</f>
        <v>82.2</v>
      </c>
      <c r="G57" s="92" t="n">
        <f>IFERROR((E57-F57)/F57,0)</f>
        <v>-0.0961070559610707</v>
      </c>
      <c r="H57" s="91" t="s">
        <v>304</v>
      </c>
      <c r="I57" s="4" t="s">
        <v>305</v>
      </c>
    </row>
    <row r="58" ht="16.5" customHeight="1">
      <c r="A58" s="11" t="n">
        <v>91550293</v>
      </c>
      <c r="B58" s="4" t="s">
        <v>55</v>
      </c>
      <c r="C58" s="4" t="s">
        <v>15</v>
      </c>
      <c r="D58" s="4" t="s">
        <v>56</v>
      </c>
      <c r="E58" s="93" t="n">
        <f>SUMIFS('平台消耗统计'!I:I,'平台消耗统计'!A:A,$E$2,'平台消耗统计'!C:C,A58)</f>
        <v>71.05</v>
      </c>
      <c r="F58" s="93" t="n">
        <f>SUMIFS('平台消耗统计'!I:I,'平台消耗统计'!A:A,$F$2,'平台消耗统计'!C:C,A58)</f>
        <v>80.5</v>
      </c>
      <c r="G58" s="92" t="n">
        <f>IFERROR((E58-F58)/F58,0)</f>
        <v>-0.117391304347826</v>
      </c>
      <c r="H58" s="4" t="s">
        <v>306</v>
      </c>
      <c r="I58" s="4" t="s">
        <v>307</v>
      </c>
    </row>
    <row r="59" ht="16.5" customHeight="1">
      <c r="A59" s="11" t="n">
        <v>91407542</v>
      </c>
      <c r="B59" s="4" t="s">
        <v>31</v>
      </c>
      <c r="C59" s="4" t="s">
        <v>15</v>
      </c>
      <c r="D59" s="4" t="s">
        <v>36</v>
      </c>
      <c r="E59" s="93" t="n">
        <f>SUMIFS('平台消耗统计'!I:I,'平台消耗统计'!A:A,$E$2,'平台消耗统计'!C:C,A59)</f>
        <v>61.706</v>
      </c>
      <c r="F59" s="93" t="n">
        <f>SUMIFS('平台消耗统计'!I:I,'平台消耗统计'!A:A,$F$2,'平台消耗统计'!C:C,A59)</f>
        <v>78.86</v>
      </c>
      <c r="G59" s="92" t="n">
        <f>IFERROR((E59-F59)/F59,0)</f>
        <v>-0.217524727364951</v>
      </c>
      <c r="H59" s="102" t="s">
        <v>308</v>
      </c>
    </row>
    <row r="60" ht="16.5" customHeight="1">
      <c r="A60" s="11" t="n">
        <v>11924259</v>
      </c>
      <c r="B60" s="4" t="s">
        <v>77</v>
      </c>
      <c r="C60" s="4" t="s">
        <v>15</v>
      </c>
      <c r="D60" s="4" t="s">
        <v>36</v>
      </c>
      <c r="E60" s="93" t="n">
        <f>SUMIFS('平台消耗统计'!I:I,'平台消耗统计'!A:A,$E$2,'平台消耗统计'!C:C,A60)</f>
        <v>62.4</v>
      </c>
      <c r="F60" s="93" t="n">
        <f>SUMIFS('平台消耗统计'!I:I,'平台消耗统计'!A:A,$F$2,'平台消耗统计'!C:C,A60)</f>
        <v>78.6</v>
      </c>
      <c r="G60" s="92" t="n">
        <f>IFERROR((E60-F60)/F60,0)</f>
        <v>-0.206106870229008</v>
      </c>
      <c r="H60" s="4" t="s">
        <v>309</v>
      </c>
      <c r="I60" s="4" t="s">
        <v>310</v>
      </c>
    </row>
    <row r="61" ht="16.5" customHeight="1">
      <c r="A61" s="11" t="n">
        <v>91540124</v>
      </c>
      <c r="B61" s="4" t="s">
        <v>93</v>
      </c>
      <c r="C61" s="4" t="s">
        <v>12</v>
      </c>
      <c r="D61" s="4" t="s">
        <v>54</v>
      </c>
      <c r="E61" s="93" t="n">
        <f>SUMIFS('平台消耗统计'!I:I,'平台消耗统计'!A:A,$E$2,'平台消耗统计'!C:C,A61)</f>
        <v>57.2411</v>
      </c>
      <c r="F61" s="93" t="n">
        <f>SUMIFS('平台消耗统计'!I:I,'平台消耗统计'!A:A,$F$2,'平台消耗统计'!C:C,A61)</f>
        <v>74.4955</v>
      </c>
      <c r="G61" s="92" t="n">
        <f>IFERROR((E61-F61)/F61,0)</f>
        <v>-0.231616674832708</v>
      </c>
      <c r="H61" s="4" t="s">
        <v>311</v>
      </c>
    </row>
    <row r="62" ht="16.5" customHeight="1">
      <c r="A62" s="11" t="n">
        <v>11078963</v>
      </c>
      <c r="B62" s="4" t="s">
        <v>81</v>
      </c>
      <c r="C62" s="4" t="s">
        <v>15</v>
      </c>
      <c r="D62" s="4" t="s">
        <v>14</v>
      </c>
      <c r="E62" s="93" t="n">
        <f>SUMIFS('平台消耗统计'!I:I,'平台消耗统计'!A:A,$E$2,'平台消耗统计'!C:C,A62)</f>
        <v>56.4</v>
      </c>
      <c r="F62" s="93" t="n">
        <f>SUMIFS('平台消耗统计'!I:I,'平台消耗统计'!A:A,$F$2,'平台消耗统计'!C:C,A62)</f>
        <v>70</v>
      </c>
      <c r="G62" s="92" t="n">
        <f>IFERROR((E62-F62)/F62,0)</f>
        <v>-0.194285714285714</v>
      </c>
      <c r="H62" s="91" t="s">
        <v>312</v>
      </c>
      <c r="I62" s="4" t="s">
        <v>313</v>
      </c>
    </row>
    <row r="63" ht="16.5" customHeight="1">
      <c r="A63" s="11" t="n">
        <v>91410799</v>
      </c>
      <c r="B63" s="4" t="s">
        <v>31</v>
      </c>
      <c r="C63" s="4" t="s">
        <v>15</v>
      </c>
      <c r="D63" s="4" t="s">
        <v>42</v>
      </c>
      <c r="E63" s="93" t="n">
        <f>SUMIFS('平台消耗统计'!I:I,'平台消耗统计'!A:A,$E$2,'平台消耗统计'!C:C,A63)</f>
        <v>56.62</v>
      </c>
      <c r="F63" s="93" t="n">
        <f>SUMIFS('平台消耗统计'!I:I,'平台消耗统计'!A:A,$F$2,'平台消耗统计'!C:C,A63)</f>
        <v>69.98</v>
      </c>
      <c r="G63" s="92" t="n">
        <f>IFERROR((E63-F63)/F63,0)</f>
        <v>-0.190911689054015</v>
      </c>
      <c r="H63" s="4" t="s">
        <v>314</v>
      </c>
    </row>
    <row r="64" ht="16.5" customHeight="1">
      <c r="A64" s="11" t="n">
        <v>10210818</v>
      </c>
      <c r="B64" s="4" t="s">
        <v>27</v>
      </c>
      <c r="C64" s="4" t="s">
        <v>26</v>
      </c>
      <c r="D64" s="4" t="s">
        <v>14</v>
      </c>
      <c r="E64" s="93" t="n">
        <f>SUMIFS('平台消耗统计'!I:I,'平台消耗统计'!A:A,$E$2,'平台消耗统计'!C:C,A64)</f>
        <v>0</v>
      </c>
      <c r="F64" s="93" t="n">
        <f>SUMIFS('平台消耗统计'!I:I,'平台消耗统计'!A:A,$F$2,'平台消耗统计'!C:C,A64)</f>
        <v>67.75</v>
      </c>
      <c r="G64" s="92" t="n">
        <f>IFERROR((E64-F64)/F64,0)</f>
        <v>-1</v>
      </c>
      <c r="H64" s="4" t="s">
        <v>315</v>
      </c>
    </row>
    <row r="65" ht="16.5" customHeight="1">
      <c r="A65" s="11" t="n">
        <v>11924419</v>
      </c>
      <c r="B65" s="4" t="s">
        <v>77</v>
      </c>
      <c r="C65" s="4" t="s">
        <v>26</v>
      </c>
      <c r="D65" s="4" t="s">
        <v>36</v>
      </c>
      <c r="E65" s="93" t="n">
        <f>SUMIFS('平台消耗统计'!I:I,'平台消耗统计'!A:A,$E$2,'平台消耗统计'!C:C,A65)</f>
        <v>37.18</v>
      </c>
      <c r="F65" s="93" t="n">
        <f>SUMIFS('平台消耗统计'!I:I,'平台消耗统计'!A:A,$F$2,'平台消耗统计'!C:C,A65)</f>
        <v>65.06</v>
      </c>
      <c r="G65" s="92" t="n">
        <f>IFERROR((E65-F65)/F65,0)</f>
        <v>-0.428527513064863</v>
      </c>
      <c r="H65" s="91" t="s">
        <v>316</v>
      </c>
    </row>
    <row r="66" ht="16.5" customHeight="1">
      <c r="A66" s="11" t="n">
        <v>5365722</v>
      </c>
      <c r="B66" s="4" t="s">
        <v>67</v>
      </c>
      <c r="C66" s="4" t="s">
        <v>12</v>
      </c>
      <c r="D66" s="4" t="s">
        <v>65</v>
      </c>
      <c r="E66" s="93" t="n">
        <f>SUMIFS('平台消耗统计'!I:I,'平台消耗统计'!A:A,$E$2,'平台消耗统计'!C:C,A66)</f>
        <v>26.4205</v>
      </c>
      <c r="F66" s="93" t="n">
        <f>SUMIFS('平台消耗统计'!I:I,'平台消耗统计'!A:A,$F$2,'平台消耗统计'!C:C,A66)</f>
        <v>53.4009</v>
      </c>
      <c r="G66" s="92" t="n">
        <f>IFERROR((E66-F66)/F66,0)</f>
        <v>-0.505242421007886</v>
      </c>
      <c r="H66" s="4" t="s">
        <v>317</v>
      </c>
      <c r="I66" s="4" t="s">
        <v>318</v>
      </c>
    </row>
    <row r="67" ht="16.5" customHeight="1">
      <c r="A67" s="11" t="n">
        <v>91399437</v>
      </c>
      <c r="B67" s="4" t="s">
        <v>70</v>
      </c>
      <c r="C67" s="4" t="s">
        <v>15</v>
      </c>
      <c r="D67" s="4" t="s">
        <v>71</v>
      </c>
      <c r="E67" s="93" t="n">
        <f>SUMIFS('平台消耗统计'!I:I,'平台消耗统计'!A:A,$E$2,'平台消耗统计'!C:C,A67)</f>
        <v>52.65</v>
      </c>
      <c r="F67" s="93" t="n">
        <f>SUMIFS('平台消耗统计'!I:I,'平台消耗统计'!A:A,$F$2,'平台消耗统计'!C:C,A67)</f>
        <v>52.5</v>
      </c>
      <c r="G67" s="92" t="n">
        <f>IFERROR((E67-F67)/F67,0)</f>
        <v>0.00285714285714284</v>
      </c>
      <c r="H67" s="4" t="s">
        <v>296</v>
      </c>
      <c r="I67" s="4" t="s">
        <v>288</v>
      </c>
    </row>
    <row r="68" ht="27.75" customHeight="1">
      <c r="A68" s="11" t="n">
        <v>91496145</v>
      </c>
      <c r="B68" s="4" t="s">
        <v>74</v>
      </c>
      <c r="C68" s="4" t="s">
        <v>15</v>
      </c>
      <c r="D68" s="4" t="s">
        <v>71</v>
      </c>
      <c r="E68" s="93" t="n">
        <f>SUMIFS('平台消耗统计'!I:I,'平台消耗统计'!A:A,$E$2,'平台消耗统计'!C:C,A68)</f>
        <v>46.05</v>
      </c>
      <c r="F68" s="93" t="n">
        <f>SUMIFS('平台消耗统计'!I:I,'平台消耗统计'!A:A,$F$2,'平台消耗统计'!C:C,A68)</f>
        <v>52.5</v>
      </c>
      <c r="G68" s="92" t="n">
        <f>IFERROR((E68-F68)/F68,0)</f>
        <v>-0.122857142857143</v>
      </c>
      <c r="H68" s="91" t="s">
        <v>319</v>
      </c>
      <c r="I68" s="4" t="s">
        <v>320</v>
      </c>
    </row>
    <row r="69" ht="16.5" customHeight="1">
      <c r="A69" s="11" t="n">
        <v>5623760</v>
      </c>
      <c r="B69" s="4" t="s">
        <v>89</v>
      </c>
      <c r="C69" s="4" t="s">
        <v>15</v>
      </c>
      <c r="D69" s="4" t="s">
        <v>14</v>
      </c>
      <c r="E69" s="93" t="n">
        <f>SUMIFS('平台消耗统计'!I:I,'平台消耗统计'!A:A,$E$2,'平台消耗统计'!C:C,A69)</f>
        <v>47.4</v>
      </c>
      <c r="F69" s="93" t="n">
        <f>SUMIFS('平台消耗统计'!I:I,'平台消耗统计'!A:A,$F$2,'平台消耗统计'!C:C,A69)</f>
        <v>52.5</v>
      </c>
      <c r="G69" s="92" t="n">
        <f>IFERROR((E69-F69)/F69,0)</f>
        <v>-0.0971428571428571</v>
      </c>
      <c r="H69" s="4" t="s">
        <v>321</v>
      </c>
      <c r="I69" s="4" t="s">
        <v>241</v>
      </c>
    </row>
    <row r="70" ht="16.5" customHeight="1">
      <c r="A70" s="11" t="n">
        <v>9415350</v>
      </c>
      <c r="B70" s="4" t="s">
        <v>37</v>
      </c>
      <c r="C70" s="4" t="s">
        <v>26</v>
      </c>
      <c r="D70" s="4" t="s">
        <v>14</v>
      </c>
      <c r="E70" s="93" t="n">
        <f>SUMIFS('平台消耗统计'!I:I,'平台消耗统计'!A:A,$E$2,'平台消耗统计'!C:C,A70)</f>
        <v>44.82</v>
      </c>
      <c r="F70" s="93" t="n">
        <f>SUMIFS('平台消耗统计'!I:I,'平台消耗统计'!A:A,$F$2,'平台消耗统计'!C:C,A70)</f>
        <v>45.4</v>
      </c>
      <c r="G70" s="92" t="n">
        <f>IFERROR((E70-F70)/F70,0)</f>
        <v>-0.0127753303964757</v>
      </c>
      <c r="H70" s="4" t="s">
        <v>322</v>
      </c>
      <c r="I70" s="4" t="s">
        <v>323</v>
      </c>
    </row>
    <row r="71" ht="16.5" customHeight="1">
      <c r="A71" s="11" t="n">
        <v>91557347</v>
      </c>
      <c r="B71" s="4" t="s">
        <v>58</v>
      </c>
      <c r="C71" s="4" t="s">
        <v>15</v>
      </c>
      <c r="D71" s="4" t="s">
        <v>14</v>
      </c>
      <c r="E71" s="93" t="n">
        <f>SUMIFS('平台消耗统计'!I:I,'平台消耗统计'!A:A,$E$2,'平台消耗统计'!C:C,A71)</f>
        <v>165.6</v>
      </c>
      <c r="F71" s="93" t="n">
        <f>SUMIFS('平台消耗统计'!I:I,'平台消耗统计'!A:A,$F$2,'平台消耗统计'!C:C,A71)</f>
        <v>44.8</v>
      </c>
      <c r="G71" s="92" t="n">
        <f>IFERROR((E71-F71)/F71,0)</f>
        <v>2.69642857142857</v>
      </c>
      <c r="H71" s="4" t="s">
        <v>324</v>
      </c>
      <c r="I71" s="4" t="s">
        <v>325</v>
      </c>
    </row>
    <row r="72" ht="16.5" customHeight="1">
      <c r="A72" s="11" t="n">
        <v>91560708</v>
      </c>
      <c r="B72" s="4" t="s">
        <v>31</v>
      </c>
      <c r="C72" s="4" t="s">
        <v>15</v>
      </c>
      <c r="D72" s="4" t="s">
        <v>32</v>
      </c>
      <c r="E72" s="93" t="n">
        <f>SUMIFS('平台消耗统计'!I:I,'平台消耗统计'!A:A,$E$2,'平台消耗统计'!C:C,A72)</f>
        <v>172.28</v>
      </c>
      <c r="F72" s="93" t="n">
        <f>SUMIFS('平台消耗统计'!I:I,'平台消耗统计'!A:A,$F$2,'平台消耗统计'!C:C,A72)</f>
        <v>43.29</v>
      </c>
      <c r="G72" s="92" t="n">
        <f>IFERROR((E72-F72)/F72,0)</f>
        <v>2.97967197967198</v>
      </c>
      <c r="H72" s="4" t="s">
        <v>326</v>
      </c>
      <c r="I72" s="4" t="s">
        <v>327</v>
      </c>
    </row>
    <row r="73" ht="16.5" customHeight="1">
      <c r="A73" s="11" t="n">
        <v>8998645</v>
      </c>
      <c r="B73" s="4" t="s">
        <v>31</v>
      </c>
      <c r="C73" s="4" t="s">
        <v>15</v>
      </c>
      <c r="D73" s="4" t="s">
        <v>17</v>
      </c>
      <c r="E73" s="93" t="n">
        <f>SUMIFS('平台消耗统计'!I:I,'平台消耗统计'!A:A,$E$2,'平台消耗统计'!C:C,A73)</f>
        <v>15.821</v>
      </c>
      <c r="F73" s="93" t="n">
        <f>SUMIFS('平台消耗统计'!I:I,'平台消耗统计'!A:A,$F$2,'平台消耗统计'!C:C,A73)</f>
        <v>43.133</v>
      </c>
      <c r="G73" s="92" t="n">
        <f>IFERROR((E73-F73)/F73,0)</f>
        <v>-0.633204275148958</v>
      </c>
      <c r="H73" s="4" t="s">
        <v>328</v>
      </c>
      <c r="I73" s="4" t="s">
        <v>329</v>
      </c>
    </row>
    <row r="74" ht="16.5" customHeight="1">
      <c r="A74" s="11" t="n">
        <v>9298539</v>
      </c>
      <c r="B74" s="4" t="s">
        <v>57</v>
      </c>
      <c r="C74" s="4" t="s">
        <v>15</v>
      </c>
      <c r="D74" s="4" t="s">
        <v>14</v>
      </c>
      <c r="E74" s="93" t="n">
        <f>SUMIFS('平台消耗统计'!I:I,'平台消耗统计'!A:A,$E$2,'平台消耗统计'!C:C,A74)</f>
        <v>0</v>
      </c>
      <c r="F74" s="93" t="n">
        <f>SUMIFS('平台消耗统计'!I:I,'平台消耗统计'!A:A,$F$2,'平台消耗统计'!C:C,A74)</f>
        <v>33.92</v>
      </c>
      <c r="G74" s="92" t="n">
        <f>IFERROR((E74-F74)/F74,0)</f>
        <v>-1</v>
      </c>
      <c r="H74" s="4" t="s">
        <v>330</v>
      </c>
      <c r="I74" s="4" t="s">
        <v>139</v>
      </c>
    </row>
    <row r="75" ht="16.5" customHeight="1">
      <c r="A75" s="11" t="n">
        <v>12039225</v>
      </c>
      <c r="B75" s="4" t="s">
        <v>90</v>
      </c>
      <c r="C75" s="4" t="s">
        <v>15</v>
      </c>
      <c r="D75" s="4" t="s">
        <v>36</v>
      </c>
      <c r="E75" s="93" t="n">
        <f>SUMIFS('平台消耗统计'!I:I,'平台消耗统计'!A:A,$E$2,'平台消耗统计'!C:C,A75)</f>
        <v>7.6</v>
      </c>
      <c r="F75" s="93" t="n">
        <f>SUMIFS('平台消耗统计'!I:I,'平台消耗统计'!A:A,$F$2,'平台消耗统计'!C:C,A75)</f>
        <v>30</v>
      </c>
      <c r="G75" s="92" t="n">
        <f>IFERROR((E75-F75)/F75,0)</f>
        <v>-0.746666666666667</v>
      </c>
      <c r="H75" s="4" t="s">
        <v>331</v>
      </c>
    </row>
    <row r="76" ht="16.5" customHeight="1">
      <c r="A76" s="11" t="n">
        <v>8312006</v>
      </c>
      <c r="B76" s="4" t="s">
        <v>92</v>
      </c>
      <c r="C76" s="4" t="s">
        <v>15</v>
      </c>
      <c r="D76" s="4" t="s">
        <v>14</v>
      </c>
      <c r="E76" s="93" t="n">
        <f>SUMIFS('平台消耗统计'!I:I,'平台消耗统计'!A:A,$E$2,'平台消耗统计'!C:C,A76)</f>
        <v>29.04</v>
      </c>
      <c r="F76" s="93" t="n">
        <f>SUMIFS('平台消耗统计'!I:I,'平台消耗统计'!A:A,$F$2,'平台消耗统计'!C:C,A76)</f>
        <v>29.52</v>
      </c>
      <c r="G76" s="92" t="n">
        <f>IFERROR((E76-F76)/F76,0)</f>
        <v>-0.016260162601626</v>
      </c>
      <c r="H76" s="4" t="s">
        <v>260</v>
      </c>
      <c r="I76" s="4" t="s">
        <v>288</v>
      </c>
    </row>
    <row r="77" ht="16.5" customHeight="1">
      <c r="A77" s="11" t="n">
        <v>91545519</v>
      </c>
      <c r="B77" s="4" t="s">
        <v>52</v>
      </c>
      <c r="C77" s="4" t="s">
        <v>15</v>
      </c>
      <c r="D77" s="4" t="s">
        <v>46</v>
      </c>
      <c r="E77" s="93" t="n">
        <f>SUMIFS('平台消耗统计'!I:I,'平台消耗统计'!A:A,$E$2,'平台消耗统计'!C:C,A77)</f>
        <v>69.79</v>
      </c>
      <c r="F77" s="93" t="n">
        <f>SUMIFS('平台消耗统计'!I:I,'平台消耗统计'!A:A,$F$2,'平台消耗统计'!C:C,A77)</f>
        <v>27.6</v>
      </c>
      <c r="G77" s="92" t="n">
        <f>IFERROR((E77-F77)/F77,0)</f>
        <v>1.5286231884058</v>
      </c>
      <c r="H77" s="4" t="s">
        <v>260</v>
      </c>
      <c r="I77" s="4" t="s">
        <v>288</v>
      </c>
    </row>
    <row r="78" ht="16.5" customHeight="1">
      <c r="A78" s="11" t="n">
        <v>10080665</v>
      </c>
      <c r="B78" s="4" t="s">
        <v>82</v>
      </c>
      <c r="C78" s="4" t="s">
        <v>15</v>
      </c>
      <c r="D78" s="4" t="s">
        <v>86</v>
      </c>
      <c r="E78" s="93" t="n">
        <f>SUMIFS('平台消耗统计'!I:I,'平台消耗统计'!A:A,$E$2,'平台消耗统计'!C:C,A78)</f>
        <v>27.36</v>
      </c>
      <c r="F78" s="93" t="n">
        <f>SUMIFS('平台消耗统计'!I:I,'平台消耗统计'!A:A,$F$2,'平台消耗统计'!C:C,A78)</f>
        <v>27.36</v>
      </c>
      <c r="G78" s="92" t="n">
        <f>IFERROR((E78-F78)/F78,0)</f>
        <v>0</v>
      </c>
      <c r="H78" s="4" t="s">
        <v>294</v>
      </c>
      <c r="I78" s="4" t="s">
        <v>244</v>
      </c>
    </row>
    <row r="79" ht="16.5" customHeight="1">
      <c r="A79" s="11" t="n">
        <v>91564896</v>
      </c>
      <c r="B79" s="4" t="s">
        <v>60</v>
      </c>
      <c r="C79" s="4" t="s">
        <v>15</v>
      </c>
      <c r="D79" s="4" t="s">
        <v>14</v>
      </c>
      <c r="E79" s="93" t="n">
        <f>SUMIFS('平台消耗统计'!I:I,'平台消耗统计'!A:A,$E$2,'平台消耗统计'!C:C,A79)</f>
        <v>139.65</v>
      </c>
      <c r="F79" s="93" t="n">
        <f>SUMIFS('平台消耗统计'!I:I,'平台消耗统计'!A:A,$F$2,'平台消耗统计'!C:C,A79)</f>
        <v>25.9</v>
      </c>
      <c r="G79" s="92" t="n">
        <f>IFERROR((E79-F79)/F79,0)</f>
        <v>4.39189189189189</v>
      </c>
      <c r="H79" s="4" t="s">
        <v>332</v>
      </c>
      <c r="I79" s="4" t="s">
        <v>288</v>
      </c>
    </row>
    <row r="80" ht="16.5" customHeight="1">
      <c r="A80" s="11" t="n">
        <v>91399439</v>
      </c>
      <c r="B80" s="4" t="s">
        <v>69</v>
      </c>
      <c r="C80" s="4" t="s">
        <v>15</v>
      </c>
      <c r="D80" s="4" t="s">
        <v>42</v>
      </c>
      <c r="E80" s="93" t="n">
        <f>SUMIFS('平台消耗统计'!I:I,'平台消耗统计'!A:A,$E$2,'平台消耗统计'!C:C,A80)</f>
        <v>6.6</v>
      </c>
      <c r="F80" s="93" t="n">
        <f>SUMIFS('平台消耗统计'!I:I,'平台消耗统计'!A:A,$F$2,'平台消耗统计'!C:C,A80)</f>
        <v>21.7</v>
      </c>
      <c r="G80" s="92" t="n">
        <f>IFERROR((E80-F80)/F80,0)</f>
        <v>-0.695852534562212</v>
      </c>
      <c r="H80" s="4" t="s">
        <v>333</v>
      </c>
      <c r="I80" s="4" t="s">
        <v>334</v>
      </c>
    </row>
    <row r="81" ht="16.5" customHeight="1">
      <c r="A81" s="11" t="n">
        <v>9311355</v>
      </c>
      <c r="B81" s="4" t="s">
        <v>29</v>
      </c>
      <c r="C81" s="4" t="s">
        <v>15</v>
      </c>
      <c r="D81" s="4" t="s">
        <v>14</v>
      </c>
      <c r="E81" s="93" t="n">
        <f>SUMIFS('平台消耗统计'!I:I,'平台消耗统计'!A:A,$E$2,'平台消耗统计'!C:C,A81)</f>
        <v>18</v>
      </c>
      <c r="F81" s="93" t="n">
        <f>SUMIFS('平台消耗统计'!I:I,'平台消耗统计'!A:A,$F$2,'平台消耗统计'!C:C,A81)</f>
        <v>21</v>
      </c>
      <c r="G81" s="92" t="n">
        <f>IFERROR((E81-F81)/F81,0)</f>
        <v>-0.142857142857143</v>
      </c>
      <c r="H81" s="4" t="s">
        <v>335</v>
      </c>
      <c r="I81" s="4" t="s">
        <v>334</v>
      </c>
    </row>
    <row r="82" ht="16.5" customHeight="1">
      <c r="A82" s="11" t="n">
        <v>8531973</v>
      </c>
      <c r="B82" s="4" t="s">
        <v>16</v>
      </c>
      <c r="C82" s="4" t="s">
        <v>26</v>
      </c>
      <c r="D82" s="4" t="s">
        <v>18</v>
      </c>
      <c r="E82" s="93" t="n">
        <f>SUMIFS('平台消耗统计'!I:I,'平台消耗统计'!A:A,$E$2,'平台消耗统计'!C:C,A82)</f>
        <v>127.25</v>
      </c>
      <c r="F82" s="93" t="n">
        <f>SUMIFS('平台消耗统计'!I:I,'平台消耗统计'!A:A,$F$2,'平台消耗统计'!C:C,A82)</f>
        <v>19.74</v>
      </c>
      <c r="G82" s="92" t="n">
        <f>IFERROR((E82-F82)/F82,0)</f>
        <v>5.44630192502533</v>
      </c>
      <c r="H82" s="4" t="s">
        <v>336</v>
      </c>
      <c r="I82" s="4" t="s">
        <v>274</v>
      </c>
    </row>
    <row r="83" ht="16.5" customHeight="1">
      <c r="A83" s="11" t="n">
        <v>5619156</v>
      </c>
      <c r="B83" s="4" t="s">
        <v>10</v>
      </c>
      <c r="C83" s="4" t="s">
        <v>12</v>
      </c>
      <c r="D83" s="4" t="s">
        <v>19</v>
      </c>
      <c r="E83" s="93" t="n">
        <f>SUMIFS('平台消耗统计'!I:I,'平台消耗统计'!A:A,$E$2,'平台消耗统计'!C:C,A83)</f>
        <v>20.392</v>
      </c>
      <c r="F83" s="93" t="n">
        <f>SUMIFS('平台消耗统计'!I:I,'平台消耗统计'!A:A,$F$2,'平台消耗统计'!C:C,A83)</f>
        <v>17.5363</v>
      </c>
      <c r="G83" s="92" t="n">
        <f>IFERROR((E83-F83)/F83,0)</f>
        <v>0.162845069940637</v>
      </c>
      <c r="H83" s="4" t="s">
        <v>337</v>
      </c>
      <c r="I83" s="4" t="s">
        <v>338</v>
      </c>
    </row>
    <row r="84" ht="16.5" customHeight="1">
      <c r="A84" s="11" t="n">
        <v>5556054</v>
      </c>
      <c r="B84" s="4" t="s">
        <v>72</v>
      </c>
      <c r="C84" s="4" t="s">
        <v>15</v>
      </c>
      <c r="D84" s="4" t="s">
        <v>36</v>
      </c>
      <c r="E84" s="93" t="n">
        <f>SUMIFS('平台消耗统计'!I:I,'平台消耗统计'!A:A,$E$2,'平台消耗统计'!C:C,A84)</f>
        <v>34.731</v>
      </c>
      <c r="F84" s="93" t="n">
        <f>SUMIFS('平台消耗统计'!I:I,'平台消耗统计'!A:A,$F$2,'平台消耗统计'!C:C,A84)</f>
        <v>13.207</v>
      </c>
      <c r="G84" s="92" t="n">
        <f>IFERROR((E84-F84)/F84,0)</f>
        <v>1.62974180358901</v>
      </c>
      <c r="H84" s="91" t="s">
        <v>339</v>
      </c>
      <c r="I84" s="4" t="s">
        <v>274</v>
      </c>
    </row>
    <row r="85" ht="16.5" customHeight="1">
      <c r="A85" s="11" t="n">
        <v>91534913</v>
      </c>
      <c r="B85" s="4" t="s">
        <v>48</v>
      </c>
      <c r="C85" s="4" t="s">
        <v>15</v>
      </c>
      <c r="D85" s="4" t="s">
        <v>49</v>
      </c>
      <c r="E85" s="93" t="n">
        <f>SUMIFS('平台消耗统计'!I:I,'平台消耗统计'!A:A,$E$2,'平台消耗统计'!C:C,A85)</f>
        <v>17</v>
      </c>
      <c r="F85" s="93" t="n">
        <f>SUMIFS('平台消耗统计'!I:I,'平台消耗统计'!A:A,$F$2,'平台消耗统计'!C:C,A85)</f>
        <v>13</v>
      </c>
      <c r="G85" s="92" t="n">
        <f>IFERROR((E85-F85)/F85,0)</f>
        <v>0.307692307692308</v>
      </c>
      <c r="H85" s="4" t="s">
        <v>340</v>
      </c>
      <c r="I85" s="4" t="s">
        <v>274</v>
      </c>
    </row>
    <row r="86" ht="16.5" customHeight="1">
      <c r="A86" s="11" t="n">
        <v>5847496</v>
      </c>
      <c r="B86" s="4" t="s">
        <v>10</v>
      </c>
      <c r="C86" s="4" t="s">
        <v>12</v>
      </c>
      <c r="D86" s="4" t="s">
        <v>25</v>
      </c>
      <c r="E86" s="93" t="n">
        <f>SUMIFS('平台消耗统计'!I:I,'平台消耗统计'!A:A,$E$2,'平台消耗统计'!C:C,A86)</f>
        <v>2.5579</v>
      </c>
      <c r="F86" s="93" t="n">
        <f>SUMIFS('平台消耗统计'!I:I,'平台消耗统计'!A:A,$F$2,'平台消耗统计'!C:C,A86)</f>
        <v>12.0427</v>
      </c>
      <c r="G86" s="92" t="n">
        <f>IFERROR((E86-F86)/F86,0)</f>
        <v>-0.787597465684606</v>
      </c>
      <c r="H86" s="4" t="s">
        <v>337</v>
      </c>
      <c r="I86" s="4" t="s">
        <v>338</v>
      </c>
    </row>
    <row r="87" ht="16.5" customHeight="1">
      <c r="A87" s="11" t="n">
        <v>11987622</v>
      </c>
      <c r="B87" s="4" t="s">
        <v>10</v>
      </c>
      <c r="C87" s="4" t="s">
        <v>30</v>
      </c>
      <c r="D87" s="4" t="s">
        <v>11</v>
      </c>
      <c r="E87" s="93" t="n">
        <f>SUMIFS('平台消耗统计'!I:I,'平台消耗统计'!A:A,$E$2,'平台消耗统计'!C:C,A87)</f>
        <v>6.33</v>
      </c>
      <c r="F87" s="93" t="n">
        <f>SUMIFS('平台消耗统计'!I:I,'平台消耗统计'!A:A,$F$2,'平台消耗统计'!C:C,A87)</f>
        <v>10.22</v>
      </c>
      <c r="G87" s="92" t="n">
        <f>IFERROR((E87-F87)/F87,0)</f>
        <v>-0.380626223091977</v>
      </c>
      <c r="H87" s="4" t="s">
        <v>341</v>
      </c>
      <c r="I87" s="4" t="s">
        <v>274</v>
      </c>
    </row>
    <row r="88" ht="16.5" customHeight="1">
      <c r="A88" s="11" t="n">
        <v>6061077</v>
      </c>
      <c r="B88" s="4" t="s">
        <v>35</v>
      </c>
      <c r="C88" s="4" t="s">
        <v>15</v>
      </c>
      <c r="D88" s="4" t="s">
        <v>14</v>
      </c>
      <c r="E88" s="93" t="n">
        <f>SUMIFS('平台消耗统计'!I:I,'平台消耗统计'!A:A,$E$2,'平台消耗统计'!C:C,A88)</f>
        <v>35.336</v>
      </c>
      <c r="F88" s="93" t="n">
        <f>SUMIFS('平台消耗统计'!I:I,'平台消耗统计'!A:A,$F$2,'平台消耗统计'!C:C,A88)</f>
        <v>9.071</v>
      </c>
      <c r="G88" s="92" t="n">
        <f>IFERROR((E88-F88)/F88,0)</f>
        <v>2.89549112556499</v>
      </c>
      <c r="H88" s="4" t="s">
        <v>342</v>
      </c>
    </row>
    <row r="89" ht="27.75" customHeight="1">
      <c r="A89" s="11" t="n">
        <v>11324493</v>
      </c>
      <c r="B89" s="4" t="s">
        <v>31</v>
      </c>
      <c r="C89" s="4" t="s">
        <v>15</v>
      </c>
      <c r="D89" s="4" t="s">
        <v>17</v>
      </c>
      <c r="E89" s="93" t="n">
        <f>SUMIFS('平台消耗统计'!I:I,'平台消耗统计'!A:A,$E$2,'平台消耗统计'!C:C,A89)</f>
        <v>13.3</v>
      </c>
      <c r="F89" s="93" t="n">
        <f>SUMIFS('平台消耗统计'!I:I,'平台消耗统计'!A:A,$F$2,'平台消耗统计'!C:C,A89)</f>
        <v>8.1</v>
      </c>
      <c r="G89" s="92" t="n">
        <f>IFERROR((E89-F89)/F89,0)</f>
        <v>0.641975308641975</v>
      </c>
      <c r="H89" s="91" t="s">
        <v>343</v>
      </c>
    </row>
    <row r="90" ht="16.5" customHeight="1">
      <c r="A90" s="11" t="n">
        <v>10501490</v>
      </c>
      <c r="B90" s="4" t="s">
        <v>13</v>
      </c>
      <c r="C90" s="4" t="s">
        <v>15</v>
      </c>
      <c r="D90" s="4" t="s">
        <v>14</v>
      </c>
      <c r="E90" s="93" t="n">
        <f>SUMIFS('平台消耗统计'!I:I,'平台消耗统计'!A:A,$E$2,'平台消耗统计'!C:C,A90)</f>
        <v>6.11</v>
      </c>
      <c r="F90" s="93" t="n">
        <f>SUMIFS('平台消耗统计'!I:I,'平台消耗统计'!A:A,$F$2,'平台消耗统计'!C:C,A90)</f>
        <v>7.8</v>
      </c>
      <c r="G90" s="92" t="n">
        <f>IFERROR((E90-F90)/F90,0)</f>
        <v>-0.216666666666667</v>
      </c>
      <c r="H90" s="4" t="s">
        <v>341</v>
      </c>
      <c r="I90" s="4" t="s">
        <v>274</v>
      </c>
    </row>
    <row r="91" ht="16.5" customHeight="1">
      <c r="A91" s="11" t="n">
        <v>8670368</v>
      </c>
      <c r="B91" s="4" t="s">
        <v>16</v>
      </c>
      <c r="C91" s="4" t="s">
        <v>30</v>
      </c>
      <c r="D91" s="4" t="s">
        <v>11</v>
      </c>
      <c r="E91" s="93" t="n">
        <f>SUMIFS('平台消耗统计'!I:I,'平台消耗统计'!A:A,$E$2,'平台消耗统计'!C:C,A91)</f>
        <v>8.84</v>
      </c>
      <c r="F91" s="93" t="n">
        <f>SUMIFS('平台消耗统计'!I:I,'平台消耗统计'!A:A,$F$2,'平台消耗统计'!C:C,A91)</f>
        <v>7.23</v>
      </c>
      <c r="G91" s="92" t="n">
        <f>IFERROR((E91-F91)/F91,0)</f>
        <v>0.22268326417704</v>
      </c>
      <c r="H91" s="4" t="s">
        <v>344</v>
      </c>
      <c r="I91" s="4" t="s">
        <v>274</v>
      </c>
    </row>
    <row r="92" ht="16.5" customHeight="1">
      <c r="A92" s="11" t="n">
        <v>91538336</v>
      </c>
      <c r="B92" s="4" t="s">
        <v>98</v>
      </c>
      <c r="C92" s="4" t="s">
        <v>15</v>
      </c>
      <c r="D92" s="4" t="s">
        <v>32</v>
      </c>
      <c r="E92" s="93" t="n">
        <f>SUMIFS('平台消耗统计'!I:I,'平台消耗统计'!A:A,$E$2,'平台消耗统计'!C:C,A92)</f>
        <v>0</v>
      </c>
      <c r="F92" s="93" t="n">
        <f>SUMIFS('平台消耗统计'!I:I,'平台消耗统计'!A:A,$F$2,'平台消耗统计'!C:C,A92)</f>
        <v>7.2</v>
      </c>
      <c r="G92" s="92" t="n">
        <f>IFERROR((E92-F92)/F92,0)</f>
        <v>-1</v>
      </c>
      <c r="H92" s="4" t="s">
        <v>286</v>
      </c>
      <c r="I92" s="4" t="s">
        <v>139</v>
      </c>
    </row>
    <row r="93" ht="16.5" customHeight="1">
      <c r="A93" s="11" t="n">
        <v>91533906</v>
      </c>
      <c r="B93" s="4" t="s">
        <v>50</v>
      </c>
      <c r="C93" s="4" t="s">
        <v>15</v>
      </c>
      <c r="D93" s="4" t="s">
        <v>51</v>
      </c>
      <c r="E93" s="93" t="n">
        <f>SUMIFS('平台消耗统计'!I:I,'平台消耗统计'!A:A,$E$2,'平台消耗统计'!C:C,A93)</f>
        <v>0</v>
      </c>
      <c r="F93" s="93" t="n">
        <f>SUMIFS('平台消耗统计'!I:I,'平台消耗统计'!A:A,$F$2,'平台消耗统计'!C:C,A93)</f>
        <v>7</v>
      </c>
      <c r="G93" s="92" t="n">
        <f>IFERROR((E93-F93)/F93,0)</f>
        <v>-1</v>
      </c>
      <c r="H93" s="4" t="s">
        <v>345</v>
      </c>
      <c r="I93" s="4" t="s">
        <v>274</v>
      </c>
    </row>
    <row r="94" ht="16.5" customHeight="1">
      <c r="A94" s="11" t="n">
        <v>12072287</v>
      </c>
      <c r="B94" s="4" t="s">
        <v>81</v>
      </c>
      <c r="C94" s="4" t="s">
        <v>15</v>
      </c>
      <c r="D94" s="4" t="s">
        <v>14</v>
      </c>
      <c r="E94" s="93" t="n">
        <f>SUMIFS('平台消耗统计'!I:I,'平台消耗统计'!A:A,$E$2,'平台消耗统计'!C:C,A94)</f>
        <v>59.695</v>
      </c>
      <c r="F94" s="93" t="n">
        <f>SUMIFS('平台消耗统计'!I:I,'平台消耗统计'!A:A,$F$2,'平台消耗统计'!C:C,A94)</f>
        <v>6.279</v>
      </c>
      <c r="G94" s="92" t="n">
        <f>IFERROR((E94-F94)/F94,0)</f>
        <v>8.50708711578277</v>
      </c>
      <c r="H94" s="4" t="s">
        <v>346</v>
      </c>
      <c r="I94" s="4" t="s">
        <v>347</v>
      </c>
    </row>
    <row r="95" ht="16.5" customHeight="1">
      <c r="A95" s="11" t="n">
        <v>7203110</v>
      </c>
      <c r="B95" s="4" t="s">
        <v>22</v>
      </c>
      <c r="C95" s="4" t="s">
        <v>15</v>
      </c>
      <c r="D95" s="4" t="s">
        <v>23</v>
      </c>
      <c r="E95" s="93" t="n">
        <f>SUMIFS('平台消耗统计'!I:I,'平台消耗统计'!A:A,$E$2,'平台消耗统计'!C:C,A95)</f>
        <v>3.6</v>
      </c>
      <c r="F95" s="93" t="n">
        <f>SUMIFS('平台消耗统计'!I:I,'平台消耗统计'!A:A,$F$2,'平台消耗统计'!C:C,A95)</f>
        <v>5.4</v>
      </c>
      <c r="G95" s="92" t="n">
        <f>IFERROR((E95-F95)/F95,0)</f>
        <v>-0.333333333333333</v>
      </c>
      <c r="H95" s="4" t="s">
        <v>348</v>
      </c>
      <c r="I95" s="4" t="s">
        <v>274</v>
      </c>
    </row>
    <row r="96" ht="16.5" customHeight="1">
      <c r="A96" s="11" t="n">
        <v>91535331</v>
      </c>
      <c r="B96" s="4" t="s">
        <v>31</v>
      </c>
      <c r="C96" s="4" t="s">
        <v>15</v>
      </c>
      <c r="D96" s="4" t="s">
        <v>42</v>
      </c>
      <c r="E96" s="93" t="n">
        <f>SUMIFS('平台消耗统计'!I:I,'平台消耗统计'!A:A,$E$2,'平台消耗统计'!C:C,A96)</f>
        <v>3.64</v>
      </c>
      <c r="F96" s="93" t="n">
        <f>SUMIFS('平台消耗统计'!I:I,'平台消耗统计'!A:A,$F$2,'平台消耗统计'!C:C,A96)</f>
        <v>5.36</v>
      </c>
      <c r="G96" s="92" t="n">
        <f>IFERROR((E96-F96)/F96,0)</f>
        <v>-0.32089552238806</v>
      </c>
      <c r="H96" s="91" t="s">
        <v>349</v>
      </c>
    </row>
    <row r="97" ht="16.5" customHeight="1">
      <c r="A97" s="11" t="n">
        <v>91538300</v>
      </c>
      <c r="B97" s="4" t="s">
        <v>74</v>
      </c>
      <c r="C97" s="4" t="s">
        <v>15</v>
      </c>
      <c r="D97" s="4" t="s">
        <v>36</v>
      </c>
      <c r="E97" s="93" t="n">
        <f>SUMIFS('平台消耗统计'!I:I,'平台消耗统计'!A:A,$E$2,'平台消耗统计'!C:C,A97)</f>
        <v>5.88</v>
      </c>
      <c r="F97" s="93" t="n">
        <f>SUMIFS('平台消耗统计'!I:I,'平台消耗统计'!A:A,$F$2,'平台消耗统计'!C:C,A97)</f>
        <v>4.76</v>
      </c>
      <c r="G97" s="92" t="n">
        <f>IFERROR((E97-F97)/F97,0)</f>
        <v>0.235294117647059</v>
      </c>
      <c r="H97" s="4" t="s">
        <v>350</v>
      </c>
      <c r="I97" s="4" t="s">
        <v>313</v>
      </c>
    </row>
    <row r="98" ht="16.5" customHeight="1">
      <c r="A98" s="11" t="n">
        <v>10815258</v>
      </c>
      <c r="B98" s="4" t="s">
        <v>41</v>
      </c>
      <c r="C98" s="4" t="s">
        <v>15</v>
      </c>
      <c r="D98" s="4" t="s">
        <v>14</v>
      </c>
      <c r="E98" s="93" t="n">
        <f>SUMIFS('平台消耗统计'!I:I,'平台消耗统计'!A:A,$E$2,'平台消耗统计'!C:C,A98)</f>
        <v>2.7</v>
      </c>
      <c r="F98" s="93" t="n">
        <f>SUMIFS('平台消耗统计'!I:I,'平台消耗统计'!A:A,$F$2,'平台消耗统计'!C:C,A98)</f>
        <v>4.333</v>
      </c>
      <c r="G98" s="92" t="n">
        <f>IFERROR((E98-F98)/F98,0)</f>
        <v>-0.376875144241865</v>
      </c>
      <c r="H98" s="4" t="s">
        <v>351</v>
      </c>
    </row>
    <row r="99" ht="16.5" customHeight="1">
      <c r="A99" s="11" t="n">
        <v>91535229</v>
      </c>
      <c r="B99" s="4" t="s">
        <v>31</v>
      </c>
      <c r="C99" s="4" t="s">
        <v>15</v>
      </c>
      <c r="D99" s="4" t="s">
        <v>36</v>
      </c>
      <c r="E99" s="93" t="n">
        <f>SUMIFS('平台消耗统计'!I:I,'平台消耗统计'!A:A,$E$2,'平台消耗统计'!C:C,A99)</f>
        <v>4.24</v>
      </c>
      <c r="F99" s="93" t="n">
        <f>SUMIFS('平台消耗统计'!I:I,'平台消耗统计'!A:A,$F$2,'平台消耗统计'!C:C,A99)</f>
        <v>4.04</v>
      </c>
      <c r="G99" s="92" t="n">
        <f>IFERROR((E99-F99)/F99,0)</f>
        <v>0.0495049504950495</v>
      </c>
      <c r="H99" s="91" t="s">
        <v>349</v>
      </c>
    </row>
    <row r="100" ht="16.5" customHeight="1">
      <c r="A100" s="11" t="n">
        <v>12038500</v>
      </c>
      <c r="B100" s="4" t="s">
        <v>76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13.6</v>
      </c>
      <c r="F100" s="93" t="n">
        <f>SUMIFS('平台消耗统计'!I:I,'平台消耗统计'!A:A,$F$2,'平台消耗统计'!C:C,A100)</f>
        <v>4</v>
      </c>
      <c r="G100" s="92" t="n">
        <f>IFERROR((E100-F100)/F100,0)</f>
        <v>2.4</v>
      </c>
      <c r="H100" s="4" t="s">
        <v>352</v>
      </c>
      <c r="I100" s="4" t="s">
        <v>274</v>
      </c>
    </row>
    <row r="101" ht="16.5" customHeight="1">
      <c r="A101" s="11" t="n">
        <v>11080098</v>
      </c>
      <c r="B101" s="4" t="s">
        <v>22</v>
      </c>
      <c r="C101" s="4" t="s">
        <v>15</v>
      </c>
      <c r="D101" s="4" t="s">
        <v>24</v>
      </c>
      <c r="E101" s="93" t="n">
        <f>SUMIFS('平台消耗统计'!I:I,'平台消耗统计'!A:A,$E$2,'平台消耗统计'!C:C,A101)</f>
        <v>3</v>
      </c>
      <c r="F101" s="93" t="n">
        <f>SUMIFS('平台消耗统计'!I:I,'平台消耗统计'!A:A,$F$2,'平台消耗统计'!C:C,A101)</f>
        <v>3.6</v>
      </c>
      <c r="G101" s="92" t="n">
        <f>IFERROR((E101-F101)/F101,0)</f>
        <v>-0.166666666666667</v>
      </c>
      <c r="H101" s="4" t="s">
        <v>350</v>
      </c>
      <c r="I101" s="4" t="s">
        <v>353</v>
      </c>
    </row>
    <row r="102" ht="16.5" customHeight="1">
      <c r="A102" s="11" t="n">
        <v>91554853</v>
      </c>
      <c r="B102" s="4" t="s">
        <v>52</v>
      </c>
      <c r="C102" s="4" t="s">
        <v>21</v>
      </c>
      <c r="D102" s="4" t="s">
        <v>36</v>
      </c>
      <c r="E102" s="93" t="n">
        <f>SUMIFS('平台消耗统计'!I:I,'平台消耗统计'!A:A,$E$2,'平台消耗统计'!C:C,A102)</f>
        <v>0</v>
      </c>
      <c r="F102" s="93" t="n">
        <f>SUMIFS('平台消耗统计'!I:I,'平台消耗统计'!A:A,$F$2,'平台消耗统计'!C:C,A102)</f>
        <v>3.6</v>
      </c>
      <c r="G102" s="92" t="n">
        <f>IFERROR((E102-F102)/F102,0)</f>
        <v>-1</v>
      </c>
      <c r="H102" s="4" t="s">
        <v>286</v>
      </c>
      <c r="I102" s="4" t="s">
        <v>139</v>
      </c>
    </row>
    <row r="103" ht="16.5" customHeight="1">
      <c r="A103" s="11" t="n">
        <v>91538301</v>
      </c>
      <c r="B103" s="4" t="s">
        <v>74</v>
      </c>
      <c r="C103" s="4" t="s">
        <v>15</v>
      </c>
      <c r="D103" s="4" t="s">
        <v>14</v>
      </c>
      <c r="E103" s="93" t="n">
        <f>SUMIFS('平台消耗统计'!I:I,'平台消耗统计'!A:A,$E$2,'平台消耗统计'!C:C,A103)</f>
        <v>1.76</v>
      </c>
      <c r="F103" s="93" t="n">
        <f>SUMIFS('平台消耗统计'!I:I,'平台消耗统计'!A:A,$F$2,'平台消耗统计'!C:C,A103)</f>
        <v>3.52</v>
      </c>
      <c r="G103" s="92" t="n">
        <f>IFERROR((E103-F103)/F103,0)</f>
        <v>-0.5</v>
      </c>
      <c r="H103" s="4" t="s">
        <v>350</v>
      </c>
      <c r="I103" s="4" t="s">
        <v>313</v>
      </c>
    </row>
    <row r="104" ht="16.5" customHeight="1">
      <c r="A104" s="11" t="n">
        <v>11792342</v>
      </c>
      <c r="B104" s="4" t="s">
        <v>87</v>
      </c>
      <c r="C104" s="4" t="s">
        <v>15</v>
      </c>
      <c r="D104" s="4" t="s">
        <v>42</v>
      </c>
      <c r="E104" s="93" t="n">
        <f>SUMIFS('平台消耗统计'!I:I,'平台消耗统计'!A:A,$E$2,'平台消耗统计'!C:C,A104)</f>
        <v>0.4</v>
      </c>
      <c r="F104" s="93" t="n">
        <f>SUMIFS('平台消耗统计'!I:I,'平台消耗统计'!A:A,$F$2,'平台消耗统计'!C:C,A104)</f>
        <v>3</v>
      </c>
      <c r="G104" s="92" t="n">
        <f>IFERROR((E104-F104)/F104,0)</f>
        <v>-0.866666666666667</v>
      </c>
      <c r="H104" s="4" t="s">
        <v>294</v>
      </c>
      <c r="I104" s="4" t="s">
        <v>244</v>
      </c>
    </row>
    <row r="105" ht="16.5" customHeight="1">
      <c r="A105" s="11" t="n">
        <v>91538306</v>
      </c>
      <c r="B105" s="4" t="s">
        <v>74</v>
      </c>
      <c r="C105" s="4" t="s">
        <v>15</v>
      </c>
      <c r="D105" s="4" t="s">
        <v>71</v>
      </c>
      <c r="E105" s="93" t="n">
        <f>SUMIFS('平台消耗统计'!I:I,'平台消耗统计'!A:A,$E$2,'平台消耗统计'!C:C,A105)</f>
        <v>2.16</v>
      </c>
      <c r="F105" s="93" t="n">
        <f>SUMIFS('平台消耗统计'!I:I,'平台消耗统计'!A:A,$F$2,'平台消耗统计'!C:C,A105)</f>
        <v>2.34</v>
      </c>
      <c r="G105" s="92" t="n">
        <f>IFERROR((E105-F105)/F105,0)</f>
        <v>-0.0769230769230769</v>
      </c>
      <c r="H105" s="4" t="s">
        <v>350</v>
      </c>
      <c r="I105" s="4" t="s">
        <v>313</v>
      </c>
    </row>
    <row r="106" ht="16.5" customHeight="1">
      <c r="A106" s="11" t="n">
        <v>11078827</v>
      </c>
      <c r="B106" s="4" t="s">
        <v>82</v>
      </c>
      <c r="C106" s="4" t="s">
        <v>15</v>
      </c>
      <c r="D106" s="4" t="s">
        <v>85</v>
      </c>
      <c r="E106" s="93" t="n">
        <f>SUMIFS('平台消耗统计'!I:I,'平台消耗统计'!A:A,$E$2,'平台消耗统计'!C:C,A106)</f>
        <v>2.4</v>
      </c>
      <c r="F106" s="93" t="n">
        <f>SUMIFS('平台消耗统计'!I:I,'平台消耗统计'!A:A,$F$2,'平台消耗统计'!C:C,A106)</f>
        <v>1.8</v>
      </c>
      <c r="G106" s="92" t="n">
        <f>IFERROR((E106-F106)/F106,0)</f>
        <v>0.333333333333333</v>
      </c>
      <c r="H106" s="4" t="s">
        <v>350</v>
      </c>
      <c r="I106" s="4" t="s">
        <v>353</v>
      </c>
    </row>
    <row r="107" ht="16.5" customHeight="1">
      <c r="A107" s="11" t="n">
        <v>11763482</v>
      </c>
      <c r="B107" s="4" t="s">
        <v>44</v>
      </c>
      <c r="C107" s="4" t="s">
        <v>12</v>
      </c>
      <c r="D107" s="4" t="s">
        <v>14</v>
      </c>
      <c r="E107" s="93" t="n">
        <f>SUMIFS('平台消耗统计'!I:I,'平台消耗统计'!A:A,$E$2,'平台消耗统计'!C:C,A107)</f>
        <v>1.5507</v>
      </c>
      <c r="F107" s="93" t="n">
        <f>SUMIFS('平台消耗统计'!I:I,'平台消耗统计'!A:A,$F$2,'平台消耗统计'!C:C,A107)</f>
        <v>1.7599</v>
      </c>
      <c r="G107" s="92" t="n">
        <f>IFERROR((E107-F107)/F107,0)</f>
        <v>-0.118870390363089</v>
      </c>
      <c r="H107" s="4" t="s">
        <v>354</v>
      </c>
      <c r="I107" s="4" t="s">
        <v>355</v>
      </c>
    </row>
    <row r="108" ht="16.5" customHeight="1">
      <c r="A108" s="11" t="n">
        <v>11836152</v>
      </c>
      <c r="B108" s="4" t="s">
        <v>73</v>
      </c>
      <c r="C108" s="4" t="s">
        <v>15</v>
      </c>
      <c r="D108" s="4" t="s">
        <v>36</v>
      </c>
      <c r="E108" s="93" t="n">
        <f>SUMIFS('平台消耗统计'!I:I,'平台消耗统计'!A:A,$E$2,'平台消耗统计'!C:C,A108)</f>
        <v>2.61</v>
      </c>
      <c r="F108" s="93" t="n">
        <f>SUMIFS('平台消耗统计'!I:I,'平台消耗统计'!A:A,$F$2,'平台消耗统计'!C:C,A108)</f>
        <v>1.71</v>
      </c>
      <c r="G108" s="92" t="n">
        <f>IFERROR((E108-F108)/F108,0)</f>
        <v>0.526315789473684</v>
      </c>
      <c r="H108" s="4" t="s">
        <v>356</v>
      </c>
      <c r="I108" s="4" t="s">
        <v>274</v>
      </c>
    </row>
    <row r="109" ht="16.5" customHeight="1">
      <c r="A109" s="11" t="n">
        <v>91538309</v>
      </c>
      <c r="B109" s="4" t="s">
        <v>74</v>
      </c>
      <c r="C109" s="4" t="s">
        <v>15</v>
      </c>
      <c r="D109" s="4" t="s">
        <v>46</v>
      </c>
      <c r="E109" s="93" t="n">
        <f>SUMIFS('平台消耗统计'!I:I,'平台消耗统计'!A:A,$E$2,'平台消耗统计'!C:C,A109)</f>
        <v>0.72</v>
      </c>
      <c r="F109" s="93" t="n">
        <f>SUMIFS('平台消耗统计'!I:I,'平台消耗统计'!A:A,$F$2,'平台消耗统计'!C:C,A109)</f>
        <v>1.62</v>
      </c>
      <c r="G109" s="92" t="n">
        <f>IFERROR((E109-F109)/F109,0)</f>
        <v>-0.555555555555556</v>
      </c>
      <c r="H109" s="4" t="s">
        <v>350</v>
      </c>
      <c r="I109" s="4" t="s">
        <v>313</v>
      </c>
    </row>
    <row r="110" ht="16.5" customHeight="1">
      <c r="A110" s="11" t="n">
        <v>11655595</v>
      </c>
      <c r="B110" s="4" t="s">
        <v>44</v>
      </c>
      <c r="C110" s="4" t="s">
        <v>26</v>
      </c>
      <c r="D110" s="4" t="s">
        <v>14</v>
      </c>
      <c r="E110" s="93" t="n">
        <f>SUMIFS('平台消耗统计'!I:I,'平台消耗统计'!A:A,$E$2,'平台消耗统计'!C:C,A110)</f>
        <v>1.18</v>
      </c>
      <c r="F110" s="93" t="n">
        <f>SUMIFS('平台消耗统计'!I:I,'平台消耗统计'!A:A,$F$2,'平台消耗统计'!C:C,A110)</f>
        <v>1.13</v>
      </c>
      <c r="G110" s="92" t="n">
        <f>IFERROR((E110-F110)/F110,0)</f>
        <v>0.0442477876106195</v>
      </c>
      <c r="H110" s="4" t="s">
        <v>354</v>
      </c>
      <c r="I110" s="4" t="s">
        <v>355</v>
      </c>
    </row>
    <row r="111" ht="16.5" customHeight="1">
      <c r="A111" s="11" t="n">
        <v>10842514</v>
      </c>
      <c r="B111" s="4" t="s">
        <v>41</v>
      </c>
      <c r="C111" s="4" t="s">
        <v>26</v>
      </c>
      <c r="D111" s="4" t="s">
        <v>14</v>
      </c>
      <c r="E111" s="93" t="n">
        <f>SUMIFS('平台消耗统计'!I:I,'平台消耗统计'!A:A,$E$2,'平台消耗统计'!C:C,A111)</f>
        <v>0.5</v>
      </c>
      <c r="F111" s="93" t="n">
        <f>SUMIFS('平台消耗统计'!I:I,'平台消耗统计'!A:A,$F$2,'平台消耗统计'!C:C,A111)</f>
        <v>1.03</v>
      </c>
      <c r="G111" s="92" t="n">
        <f>IFERROR((E111-F111)/F111,0)</f>
        <v>-0.514563106796117</v>
      </c>
      <c r="H111" s="4" t="s">
        <v>351</v>
      </c>
    </row>
    <row r="112" ht="16.5" customHeight="1">
      <c r="A112" s="11" t="n">
        <v>11924654</v>
      </c>
      <c r="B112" s="4" t="s">
        <v>67</v>
      </c>
      <c r="C112" s="4" t="s">
        <v>12</v>
      </c>
      <c r="D112" s="4" t="s">
        <v>65</v>
      </c>
      <c r="E112" s="93" t="n">
        <f>SUMIFS('平台消耗统计'!I:I,'平台消耗统计'!A:A,$E$2,'平台消耗统计'!C:C,A112)</f>
        <v>0.2989</v>
      </c>
      <c r="F112" s="93" t="n">
        <f>SUMIFS('平台消耗统计'!I:I,'平台消耗统计'!A:A,$F$2,'平台消耗统计'!C:C,A112)</f>
        <v>0.9211</v>
      </c>
      <c r="G112" s="92" t="n">
        <f>IFERROR((E112-F112)/F112,0)</f>
        <v>-0.675496688741722</v>
      </c>
      <c r="H112" s="4" t="s">
        <v>350</v>
      </c>
      <c r="I112" s="4" t="s">
        <v>357</v>
      </c>
    </row>
    <row r="113" ht="16.5" customHeight="1">
      <c r="A113" s="11" t="n">
        <v>11715627</v>
      </c>
      <c r="B113" s="4" t="s">
        <v>29</v>
      </c>
      <c r="C113" s="4" t="s">
        <v>15</v>
      </c>
      <c r="D113" s="4" t="s">
        <v>14</v>
      </c>
      <c r="E113" s="93" t="n">
        <f>SUMIFS('平台消耗统计'!I:I,'平台消耗统计'!A:A,$E$2,'平台消耗统计'!C:C,A113)</f>
        <v>0.4</v>
      </c>
      <c r="F113" s="93" t="n">
        <f>SUMIFS('平台消耗统计'!I:I,'平台消耗统计'!A:A,$F$2,'平台消耗统计'!C:C,A113)</f>
        <v>0.8</v>
      </c>
      <c r="G113" s="92" t="n">
        <f>IFERROR((E113-F113)/F113,0)</f>
        <v>-0.5</v>
      </c>
      <c r="H113" s="4" t="s">
        <v>341</v>
      </c>
      <c r="I113" s="4" t="s">
        <v>274</v>
      </c>
    </row>
    <row r="114" ht="16.5" customHeight="1">
      <c r="A114" s="11" t="n">
        <v>91550294</v>
      </c>
      <c r="B114" s="4" t="s">
        <v>96</v>
      </c>
      <c r="C114" s="4" t="s">
        <v>15</v>
      </c>
      <c r="D114" s="4" t="s">
        <v>54</v>
      </c>
      <c r="E114" s="93" t="n">
        <f>SUMIFS('平台消耗统计'!I:I,'平台消耗统计'!A:A,$E$2,'平台消耗统计'!C:C,A114)</f>
        <v>0</v>
      </c>
      <c r="F114" s="93" t="n">
        <f>SUMIFS('平台消耗统计'!I:I,'平台消耗统计'!A:A,$F$2,'平台消耗统计'!C:C,A114)</f>
        <v>0.8</v>
      </c>
      <c r="G114" s="92" t="n">
        <f>IFERROR((E114-F114)/F114,0)</f>
        <v>-1</v>
      </c>
      <c r="H114" s="4" t="s">
        <v>358</v>
      </c>
    </row>
    <row r="115" ht="16.5" customHeight="1">
      <c r="A115" s="11" t="n">
        <v>9751142</v>
      </c>
      <c r="B115" s="4" t="s">
        <v>101</v>
      </c>
      <c r="C115" s="4" t="s">
        <v>30</v>
      </c>
      <c r="D115" s="4" t="s">
        <v>11</v>
      </c>
      <c r="E115" s="93" t="n">
        <f>SUMIFS('平台消耗统计'!I:I,'平台消耗统计'!A:A,$E$2,'平台消耗统计'!C:C,A115)</f>
        <v>0</v>
      </c>
      <c r="F115" s="93" t="n">
        <f>SUMIFS('平台消耗统计'!I:I,'平台消耗统计'!A:A,$F$2,'平台消耗统计'!C:C,A115)</f>
        <v>0.7</v>
      </c>
      <c r="G115" s="92" t="n">
        <f>IFERROR((E115-F115)/F115,0)</f>
        <v>-1</v>
      </c>
      <c r="H115" s="4" t="s">
        <v>358</v>
      </c>
    </row>
    <row r="116" ht="16.5" customHeight="1">
      <c r="A116" s="11" t="n">
        <v>91548042</v>
      </c>
      <c r="B116" s="4" t="s">
        <v>13</v>
      </c>
      <c r="C116" s="4" t="s">
        <v>12</v>
      </c>
      <c r="D116" s="4" t="s">
        <v>14</v>
      </c>
      <c r="E116" s="93" t="n">
        <f>SUMIFS('平台消耗统计'!I:I,'平台消耗统计'!A:A,$E$2,'平台消耗统计'!C:C,A116)</f>
        <v>79.9269</v>
      </c>
      <c r="F116" s="93" t="n">
        <f>SUMIFS('平台消耗统计'!I:I,'平台消耗统计'!A:A,$F$2,'平台消耗统计'!C:C,A116)</f>
        <v>0.7117</v>
      </c>
      <c r="G116" s="92" t="n">
        <f>IFERROR((E116-F116)/F116,0)</f>
        <v>111.304201208374</v>
      </c>
      <c r="H116" s="4" t="s">
        <v>359</v>
      </c>
    </row>
    <row r="117" ht="16.5" customHeight="1">
      <c r="A117" s="11" t="n">
        <v>12115625</v>
      </c>
      <c r="B117" s="4" t="s">
        <v>59</v>
      </c>
      <c r="C117" s="4" t="s">
        <v>15</v>
      </c>
      <c r="D117" s="4" t="s">
        <v>14</v>
      </c>
      <c r="E117" s="93" t="n">
        <f>SUMIFS('平台消耗统计'!I:I,'平台消耗统计'!A:A,$E$2,'平台消耗统计'!C:C,A117)</f>
        <v>0</v>
      </c>
      <c r="F117" s="93" t="n">
        <f>SUMIFS('平台消耗统计'!I:I,'平台消耗统计'!A:A,$F$2,'平台消耗统计'!C:C,A117)</f>
        <v>0.6</v>
      </c>
      <c r="G117" s="92" t="n">
        <f>IFERROR((E117-F117)/F117,0)</f>
        <v>-1</v>
      </c>
      <c r="H117" s="4" t="s">
        <v>360</v>
      </c>
      <c r="I117" s="4" t="s">
        <v>361</v>
      </c>
    </row>
    <row r="118" ht="16.5" customHeight="1">
      <c r="A118" s="11" t="n">
        <v>8057746</v>
      </c>
      <c r="B118" s="4" t="s">
        <v>31</v>
      </c>
      <c r="C118" s="4" t="s">
        <v>15</v>
      </c>
      <c r="D118" s="4" t="s">
        <v>46</v>
      </c>
      <c r="E118" s="93" t="n">
        <f>SUMIFS('平台消耗统计'!I:I,'平台消耗统计'!A:A,$E$2,'平台消耗统计'!C:C,A118)</f>
        <v>0.84</v>
      </c>
      <c r="F118" s="93" t="n">
        <f>SUMIFS('平台消耗统计'!I:I,'平台消耗统计'!A:A,$F$2,'平台消耗统计'!C:C,A118)</f>
        <v>0.56</v>
      </c>
      <c r="G118" s="92" t="n">
        <f>IFERROR((E118-F118)/F118,0)</f>
        <v>0.5</v>
      </c>
      <c r="H118" s="4" t="s">
        <v>362</v>
      </c>
      <c r="I118" s="4" t="s">
        <v>274</v>
      </c>
    </row>
    <row r="119" ht="16.5" customHeight="1">
      <c r="A119" s="11" t="n">
        <v>11862336</v>
      </c>
      <c r="B119" s="4" t="s">
        <v>69</v>
      </c>
      <c r="C119" s="4" t="s">
        <v>15</v>
      </c>
      <c r="D119" s="4" t="s">
        <v>42</v>
      </c>
      <c r="E119" s="93" t="n">
        <f>SUMIFS('平台消耗统计'!I:I,'平台消耗统计'!A:A,$E$2,'平台消耗统计'!C:C,A119)</f>
        <v>0</v>
      </c>
      <c r="F119" s="93" t="n">
        <f>SUMIFS('平台消耗统计'!I:I,'平台消耗统计'!A:A,$F$2,'平台消耗统计'!C:C,A119)</f>
        <v>0.4</v>
      </c>
      <c r="G119" s="92" t="n">
        <f>IFERROR((E119-F119)/F119,0)</f>
        <v>-1</v>
      </c>
      <c r="H119" s="4" t="s">
        <v>362</v>
      </c>
      <c r="I119" s="4" t="s">
        <v>274</v>
      </c>
    </row>
    <row r="120" ht="16.5" customHeight="1">
      <c r="A120" s="11" t="n">
        <v>91520433</v>
      </c>
      <c r="B120" s="4" t="s">
        <v>74</v>
      </c>
      <c r="C120" s="4" t="s">
        <v>15</v>
      </c>
      <c r="D120" s="4" t="s">
        <v>14</v>
      </c>
      <c r="E120" s="93" t="n">
        <f>SUMIFS('平台消耗统计'!I:I,'平台消耗统计'!A:A,$E$2,'平台消耗统计'!C:C,A120)</f>
        <v>1.92</v>
      </c>
      <c r="F120" s="93" t="n">
        <f>SUMIFS('平台消耗统计'!I:I,'平台消耗统计'!A:A,$F$2,'平台消耗统计'!C:C,A120)</f>
        <v>0.32</v>
      </c>
      <c r="G120" s="92" t="n">
        <f>IFERROR((E120-F120)/F120,0)</f>
        <v>5</v>
      </c>
      <c r="H120" s="4" t="s">
        <v>294</v>
      </c>
      <c r="I120" s="4" t="s">
        <v>244</v>
      </c>
    </row>
    <row r="121" ht="16.5" customHeight="1">
      <c r="A121" s="11" t="n">
        <v>11729927</v>
      </c>
      <c r="B121" s="4" t="s">
        <v>10</v>
      </c>
      <c r="C121" s="4" t="s">
        <v>15</v>
      </c>
      <c r="D121" s="4" t="s">
        <v>20</v>
      </c>
      <c r="E121" s="93" t="n">
        <f>SUMIFS('平台消耗统计'!I:I,'平台消耗统计'!A:A,$E$2,'平台消耗统计'!C:C,A121)</f>
        <v>0</v>
      </c>
      <c r="F121" s="93" t="n">
        <f>SUMIFS('平台消耗统计'!I:I,'平台消耗统计'!A:A,$F$2,'平台消耗统计'!C:C,A121)</f>
        <v>0.25</v>
      </c>
      <c r="G121" s="92" t="n">
        <f>IFERROR((E121-F121)/F121,0)</f>
        <v>-1</v>
      </c>
      <c r="H121" s="4" t="s">
        <v>363</v>
      </c>
      <c r="I121" s="4" t="s">
        <v>274</v>
      </c>
    </row>
    <row r="122" ht="16.5" customHeight="1">
      <c r="A122" s="11" t="n">
        <v>91555309</v>
      </c>
      <c r="B122" s="4" t="s">
        <v>52</v>
      </c>
      <c r="C122" s="4" t="s">
        <v>15</v>
      </c>
      <c r="D122" s="4" t="s">
        <v>36</v>
      </c>
      <c r="E122" s="93" t="n">
        <f>SUMIFS('平台消耗统计'!I:I,'平台消耗统计'!A:A,$E$2,'平台消耗统计'!C:C,A122)</f>
        <v>0</v>
      </c>
      <c r="F122" s="93" t="n">
        <f>SUMIFS('平台消耗统计'!I:I,'平台消耗统计'!A:A,$F$2,'平台消耗统计'!C:C,A122)</f>
        <v>0.2</v>
      </c>
      <c r="G122" s="92" t="n">
        <f>IFERROR((E122-F122)/F122,0)</f>
        <v>-1</v>
      </c>
      <c r="H122" s="4" t="s">
        <v>286</v>
      </c>
      <c r="I122" s="4" t="s">
        <v>139</v>
      </c>
    </row>
    <row r="123" ht="16.5" customHeight="1">
      <c r="A123" s="11" t="n">
        <v>9535696</v>
      </c>
      <c r="B123" s="4" t="s">
        <v>97</v>
      </c>
      <c r="C123" s="4" t="s">
        <v>15</v>
      </c>
      <c r="D123" s="4" t="s">
        <v>36</v>
      </c>
      <c r="E123" s="93" t="n">
        <f>SUMIFS('平台消耗统计'!I:I,'平台消耗统计'!A:A,$E$2,'平台消耗统计'!C:C,A123)</f>
        <v>0</v>
      </c>
      <c r="F123" s="93" t="n">
        <f>SUMIFS('平台消耗统计'!I:I,'平台消耗统计'!A:A,$F$2,'平台消耗统计'!C:C,A123)</f>
        <v>0.2</v>
      </c>
      <c r="G123" s="92" t="n">
        <f>IFERROR((E123-F123)/F123,0)</f>
        <v>-1</v>
      </c>
      <c r="H123" s="4" t="s">
        <v>364</v>
      </c>
    </row>
    <row r="124" ht="16.5" customHeight="1">
      <c r="A124" s="11" t="n">
        <v>11715655</v>
      </c>
      <c r="B124" s="4" t="s">
        <v>16</v>
      </c>
      <c r="C124" s="4" t="s">
        <v>15</v>
      </c>
      <c r="D124" s="4" t="s">
        <v>11</v>
      </c>
      <c r="E124" s="93" t="n">
        <f>SUMIFS('平台消耗统计'!I:I,'平台消耗统计'!A:A,$E$2,'平台消耗统计'!C:C,A124)</f>
        <v>0.3</v>
      </c>
      <c r="F124" s="93" t="n">
        <f>SUMIFS('平台消耗统计'!I:I,'平台消耗统计'!A:A,$F$2,'平台消耗统计'!C:C,A124)</f>
        <v>0.15</v>
      </c>
      <c r="G124" s="92" t="n">
        <f>IFERROR((E124-F124)/F124,0)</f>
        <v>1</v>
      </c>
      <c r="H124" s="4" t="s">
        <v>362</v>
      </c>
      <c r="I124" s="4" t="s">
        <v>365</v>
      </c>
    </row>
    <row r="125" ht="16.5" customHeight="1">
      <c r="A125" s="11" t="n">
        <v>91557333</v>
      </c>
      <c r="B125" s="4" t="s">
        <v>99</v>
      </c>
      <c r="C125" s="4" t="s">
        <v>12</v>
      </c>
      <c r="D125" s="4" t="s">
        <v>14</v>
      </c>
      <c r="E125" s="93" t="n">
        <f>SUMIFS('平台消耗统计'!I:I,'平台消耗统计'!A:A,$E$2,'平台消耗统计'!C:C,A125)</f>
        <v>0</v>
      </c>
      <c r="F125" s="93" t="n">
        <f>SUMIFS('平台消耗统计'!I:I,'平台消耗统计'!A:A,$F$2,'平台消耗统计'!C:C,A125)</f>
        <v>0.1359</v>
      </c>
      <c r="G125" s="92" t="n">
        <f>IFERROR((E125-F125)/F125,0)</f>
        <v>-1</v>
      </c>
      <c r="H125" s="4" t="s">
        <v>364</v>
      </c>
    </row>
    <row r="126" ht="16.5" customHeight="1">
      <c r="A126" s="11" t="n">
        <v>91557161</v>
      </c>
      <c r="B126" s="4" t="s">
        <v>95</v>
      </c>
      <c r="C126" s="4" t="s">
        <v>12</v>
      </c>
      <c r="D126" s="4" t="s">
        <v>14</v>
      </c>
      <c r="E126" s="93" t="n">
        <f>SUMIFS('平台消耗统计'!I:I,'平台消耗统计'!A:A,$E$2,'平台消耗统计'!C:C,A126)</f>
        <v>0.0009</v>
      </c>
      <c r="F126" s="93" t="n">
        <f>SUMIFS('平台消耗统计'!I:I,'平台消耗统计'!A:A,$F$2,'平台消耗统计'!C:C,A126)</f>
        <v>0.08</v>
      </c>
      <c r="G126" s="92" t="n">
        <f>IFERROR((E126-F126)/F126,0)</f>
        <v>-0.98875</v>
      </c>
      <c r="H126" s="4" t="s">
        <v>364</v>
      </c>
    </row>
    <row r="127" ht="16.5" customHeight="1">
      <c r="A127" s="11" t="n">
        <v>11729830</v>
      </c>
      <c r="B127" s="4" t="s">
        <v>10</v>
      </c>
      <c r="C127" s="4" t="s">
        <v>12</v>
      </c>
      <c r="D127" s="4" t="s">
        <v>11</v>
      </c>
      <c r="E127" s="93" t="n">
        <f>SUMIFS('平台消耗统计'!I:I,'平台消耗统计'!A:A,$E$2,'平台消耗统计'!C:C,A127)</f>
        <v>0.0308</v>
      </c>
      <c r="F127" s="93" t="n">
        <f>SUMIFS('平台消耗统计'!I:I,'平台消耗统计'!A:A,$F$2,'平台消耗统计'!C:C,A127)</f>
        <v>0.0607</v>
      </c>
      <c r="G127" s="92" t="n">
        <f>IFERROR((E127-F127)/F127,0)</f>
        <v>-0.492586490939045</v>
      </c>
      <c r="H127" s="4" t="s">
        <v>341</v>
      </c>
      <c r="I127" s="4" t="s">
        <v>274</v>
      </c>
    </row>
    <row r="128" ht="16.5" customHeight="1">
      <c r="A128" s="11" t="n">
        <v>91557162</v>
      </c>
      <c r="B128" s="4" t="s">
        <v>94</v>
      </c>
      <c r="C128" s="4" t="s">
        <v>12</v>
      </c>
      <c r="D128" s="4" t="s">
        <v>14</v>
      </c>
      <c r="E128" s="93" t="n">
        <f>SUMIFS('平台消耗统计'!I:I,'平台消耗统计'!A:A,$E$2,'平台消耗统计'!C:C,A128)</f>
        <v>0</v>
      </c>
      <c r="F128" s="93" t="n">
        <f>SUMIFS('平台消耗统计'!I:I,'平台消耗统计'!A:A,$F$2,'平台消耗统计'!C:C,A128)</f>
        <v>0.0243</v>
      </c>
      <c r="G128" s="92" t="n">
        <f>IFERROR((E128-F128)/F128,0)</f>
        <v>-1</v>
      </c>
      <c r="H128" s="4" t="s">
        <v>364</v>
      </c>
    </row>
    <row r="129" ht="16.5" customHeight="1">
      <c r="A129" s="11" t="n">
        <v>11655596</v>
      </c>
      <c r="B129" s="4" t="s">
        <v>44</v>
      </c>
      <c r="C129" s="4" t="s">
        <v>12</v>
      </c>
      <c r="D129" s="4" t="s">
        <v>14</v>
      </c>
      <c r="E129" s="93" t="n">
        <f>SUMIFS('平台消耗统计'!I:I,'平台消耗统计'!A:A,$E$2,'平台消耗统计'!C:C,A129)</f>
        <v>0.0079</v>
      </c>
      <c r="F129" s="93" t="n">
        <f>SUMIFS('平台消耗统计'!I:I,'平台消耗统计'!A:A,$F$2,'平台消耗统计'!C:C,A129)</f>
        <v>0.0115</v>
      </c>
      <c r="G129" s="92" t="n">
        <f>IFERROR((E129-F129)/F129,0)</f>
        <v>-0.31304347826087</v>
      </c>
      <c r="H129" s="4" t="s">
        <v>354</v>
      </c>
      <c r="I129" s="4" t="s">
        <v>355</v>
      </c>
    </row>
    <row r="130" ht="16.5" customHeight="1">
      <c r="A130" s="11" t="n">
        <v>11715811</v>
      </c>
      <c r="B130" s="4" t="s">
        <v>16</v>
      </c>
      <c r="C130" s="4" t="s">
        <v>15</v>
      </c>
      <c r="D130" s="4" t="s">
        <v>17</v>
      </c>
      <c r="E130" s="93" t="n">
        <f>SUMIFS('平台消耗统计'!I:I,'平台消耗统计'!A:A,$E$2,'平台消耗统计'!C:C,A130)</f>
        <v>0.17</v>
      </c>
      <c r="F130" s="93" t="n">
        <f>SUMIFS('平台消耗统计'!I:I,'平台消耗统计'!A:A,$F$2,'平台消耗统计'!C:C,A130)</f>
        <v>0</v>
      </c>
      <c r="G130" s="92" t="n">
        <f>IFERROR((E130-F130)/F130,0)</f>
        <v>0</v>
      </c>
      <c r="H130" s="4" t="s">
        <v>341</v>
      </c>
      <c r="I130" s="4" t="s">
        <v>274</v>
      </c>
    </row>
    <row r="131" ht="16.5" customHeight="1">
      <c r="A131" s="11" t="n">
        <v>11729820</v>
      </c>
      <c r="B131" s="4" t="s">
        <v>10</v>
      </c>
      <c r="C131" s="4" t="s">
        <v>15</v>
      </c>
      <c r="D131" s="4" t="s">
        <v>25</v>
      </c>
      <c r="E131" s="93" t="n">
        <f>SUMIFS('平台消耗统计'!I:I,'平台消耗统计'!A:A,$E$2,'平台消耗统计'!C:C,A131)</f>
        <v>0</v>
      </c>
      <c r="F131" s="93" t="n">
        <f>SUMIFS('平台消耗统计'!I:I,'平台消耗统计'!A:A,$F$2,'平台消耗统计'!C:C,A131)</f>
        <v>0</v>
      </c>
      <c r="G131" s="92" t="n">
        <f>IFERROR((E131-F131)/F131,0)</f>
        <v>0</v>
      </c>
      <c r="H131" s="4" t="s">
        <v>341</v>
      </c>
      <c r="I131" s="4" t="s">
        <v>274</v>
      </c>
    </row>
    <row r="132" ht="16.5" customHeight="1">
      <c r="A132" s="11" t="n">
        <v>12064281</v>
      </c>
      <c r="B132" s="4" t="s">
        <v>16</v>
      </c>
      <c r="C132" s="4" t="s">
        <v>15</v>
      </c>
      <c r="D132" s="4" t="s">
        <v>18</v>
      </c>
      <c r="E132" s="93" t="n">
        <f>SUMIFS('平台消耗统计'!I:I,'平台消耗统计'!A:A,$E$2,'平台消耗统计'!C:C,A132)</f>
        <v>0.14</v>
      </c>
      <c r="F132" s="93" t="n">
        <f>SUMIFS('平台消耗统计'!I:I,'平台消耗统计'!A:A,$F$2,'平台消耗统计'!C:C,A132)</f>
        <v>0</v>
      </c>
      <c r="G132" s="92" t="n">
        <f>IFERROR((E132-F132)/F132,0)</f>
        <v>0</v>
      </c>
      <c r="H132" s="4" t="s">
        <v>341</v>
      </c>
      <c r="I132" s="4" t="s">
        <v>274</v>
      </c>
    </row>
    <row r="133" ht="16.5" customHeight="1">
      <c r="A133" s="11" t="n">
        <v>10295313</v>
      </c>
      <c r="B133" s="4" t="s">
        <v>92</v>
      </c>
      <c r="C133" s="4" t="s">
        <v>15</v>
      </c>
      <c r="D133" s="4" t="s">
        <v>14</v>
      </c>
      <c r="E133" s="93" t="n">
        <f>SUMIFS('平台消耗统计'!I:I,'平台消耗统计'!A:A,$E$2,'平台消耗统计'!C:C,A133)</f>
        <v>0</v>
      </c>
      <c r="F133" s="93" t="n">
        <f>SUMIFS('平台消耗统计'!I:I,'平台消耗统计'!A:A,$F$2,'平台消耗统计'!C:C,A133)</f>
        <v>0</v>
      </c>
      <c r="G133" s="92" t="n">
        <f>IFERROR((E133-F133)/F133,0)</f>
        <v>0</v>
      </c>
      <c r="H133" s="4" t="s">
        <v>341</v>
      </c>
      <c r="I133" s="4" t="s">
        <v>274</v>
      </c>
    </row>
    <row r="134" ht="16.5" customHeight="1">
      <c r="A134" s="11" t="n">
        <v>11079953</v>
      </c>
      <c r="B134" s="4" t="s">
        <v>72</v>
      </c>
      <c r="C134" s="4" t="s">
        <v>15</v>
      </c>
      <c r="D134" s="4" t="s">
        <v>36</v>
      </c>
      <c r="E134" s="93" t="n">
        <f>SUMIFS('平台消耗统计'!I:I,'平台消耗统计'!A:A,$E$2,'平台消耗统计'!C:C,A134)</f>
        <v>0</v>
      </c>
      <c r="F134" s="93" t="n">
        <f>SUMIFS('平台消耗统计'!I:I,'平台消耗统计'!A:A,$F$2,'平台消耗统计'!C:C,A134)</f>
        <v>0</v>
      </c>
      <c r="G134" s="92" t="n">
        <f>IFERROR((E134-F134)/F134,0)</f>
        <v>0</v>
      </c>
      <c r="H134" s="4" t="s">
        <v>341</v>
      </c>
      <c r="I134" s="4" t="s">
        <v>274</v>
      </c>
    </row>
    <row r="135" ht="16.5" customHeight="1">
      <c r="A135" s="11" t="n">
        <v>11078981</v>
      </c>
      <c r="B135" s="4" t="s">
        <v>82</v>
      </c>
      <c r="C135" s="4" t="s">
        <v>15</v>
      </c>
      <c r="D135" s="4" t="s">
        <v>83</v>
      </c>
      <c r="E135" s="93" t="n">
        <f>SUMIFS('平台消耗统计'!I:I,'平台消耗统计'!A:A,$E$2,'平台消耗统计'!C:C,A135)</f>
        <v>0</v>
      </c>
      <c r="F135" s="93" t="n">
        <f>SUMIFS('平台消耗统计'!I:I,'平台消耗统计'!A:A,$F$2,'平台消耗统计'!C:C,A135)</f>
        <v>0</v>
      </c>
      <c r="G135" s="92" t="n">
        <f>IFERROR((E135-F135)/F135,0)</f>
        <v>0</v>
      </c>
      <c r="H135" s="4" t="s">
        <v>366</v>
      </c>
      <c r="I135" s="4" t="s">
        <v>313</v>
      </c>
    </row>
    <row r="136" ht="16.5" customHeight="1">
      <c r="A136" s="11" t="n">
        <v>11080833</v>
      </c>
      <c r="B136" s="4" t="s">
        <v>82</v>
      </c>
      <c r="C136" s="4" t="s">
        <v>15</v>
      </c>
      <c r="D136" s="4" t="s">
        <v>84</v>
      </c>
      <c r="E136" s="93" t="n">
        <f>SUMIFS('平台消耗统计'!I:I,'平台消耗统计'!A:A,$E$2,'平台消耗统计'!C:C,A136)</f>
        <v>0</v>
      </c>
      <c r="F136" s="93" t="n">
        <f>SUMIFS('平台消耗统计'!I:I,'平台消耗统计'!A:A,$F$2,'平台消耗统计'!C:C,A136)</f>
        <v>0</v>
      </c>
      <c r="G136" s="92" t="n">
        <f>IFERROR((E136-F136)/F136,0)</f>
        <v>0</v>
      </c>
      <c r="H136" s="4" t="s">
        <v>366</v>
      </c>
      <c r="I136" s="4" t="s">
        <v>313</v>
      </c>
    </row>
    <row r="137" ht="16.5" customHeight="1">
      <c r="A137" s="11" t="n">
        <v>11081056</v>
      </c>
      <c r="B137" s="4" t="s">
        <v>82</v>
      </c>
      <c r="C137" s="4" t="s">
        <v>15</v>
      </c>
      <c r="D137" s="4" t="s">
        <v>86</v>
      </c>
      <c r="E137" s="93" t="n">
        <f>SUMIFS('平台消耗统计'!I:I,'平台消耗统计'!A:A,$E$2,'平台消耗统计'!C:C,A137)</f>
        <v>0</v>
      </c>
      <c r="F137" s="93" t="n">
        <f>SUMIFS('平台消耗统计'!I:I,'平台消耗统计'!A:A,$F$2,'平台消耗统计'!C:C,A137)</f>
        <v>0</v>
      </c>
      <c r="G137" s="92" t="n">
        <f>IFERROR((E137-F137)/F137,0)</f>
        <v>0</v>
      </c>
      <c r="H137" s="4" t="s">
        <v>366</v>
      </c>
      <c r="I137" s="4" t="s">
        <v>313</v>
      </c>
    </row>
    <row r="138" ht="16.5" customHeight="1">
      <c r="A138" s="11" t="n">
        <v>91538307</v>
      </c>
      <c r="B138" s="4" t="s">
        <v>74</v>
      </c>
      <c r="C138" s="4" t="s">
        <v>15</v>
      </c>
      <c r="D138" s="4" t="s">
        <v>17</v>
      </c>
      <c r="E138" s="93" t="n">
        <f>SUMIFS('平台消耗统计'!I:I,'平台消耗统计'!A:A,$E$2,'平台消耗统计'!C:C,A138)</f>
        <v>0</v>
      </c>
      <c r="F138" s="93" t="n">
        <f>SUMIFS('平台消耗统计'!I:I,'平台消耗统计'!A:A,$F$2,'平台消耗统计'!C:C,A138)</f>
        <v>0</v>
      </c>
      <c r="G138" s="92" t="n">
        <f>IFERROR((E138-F138)/F138,0)</f>
        <v>0</v>
      </c>
      <c r="H138" s="4" t="s">
        <v>366</v>
      </c>
      <c r="I138" s="4" t="s">
        <v>313</v>
      </c>
    </row>
    <row r="139" ht="16.5" customHeight="1">
      <c r="A139" s="11" t="n">
        <v>91538308</v>
      </c>
      <c r="B139" s="4" t="s">
        <v>74</v>
      </c>
      <c r="C139" s="4" t="s">
        <v>15</v>
      </c>
      <c r="D139" s="4" t="s">
        <v>11</v>
      </c>
      <c r="E139" s="93" t="n">
        <f>SUMIFS('平台消耗统计'!I:I,'平台消耗统计'!A:A,$E$2,'平台消耗统计'!C:C,A139)</f>
        <v>0</v>
      </c>
      <c r="F139" s="93" t="n">
        <f>SUMIFS('平台消耗统计'!I:I,'平台消耗统计'!A:A,$F$2,'平台消耗统计'!C:C,A139)</f>
        <v>0</v>
      </c>
      <c r="G139" s="92" t="n">
        <f>IFERROR((E139-F139)/F139,0)</f>
        <v>0</v>
      </c>
      <c r="H139" s="4" t="s">
        <v>366</v>
      </c>
      <c r="I139" s="4" t="s">
        <v>313</v>
      </c>
    </row>
    <row r="140" ht="16.5" customHeight="1">
      <c r="A140" s="11" t="n">
        <v>11079265</v>
      </c>
      <c r="B140" s="4" t="s">
        <v>101</v>
      </c>
      <c r="C140" s="4" t="s">
        <v>30</v>
      </c>
      <c r="D140" s="4" t="s">
        <v>11</v>
      </c>
      <c r="E140" s="93" t="n">
        <f>SUMIFS('平台消耗统计'!I:I,'平台消耗统计'!A:A,$E$2,'平台消耗统计'!C:C,A140)</f>
        <v>0</v>
      </c>
      <c r="F140" s="93" t="n">
        <f>SUMIFS('平台消耗统计'!I:I,'平台消耗统计'!A:A,$F$2,'平台消耗统计'!C:C,A140)</f>
        <v>0</v>
      </c>
      <c r="G140" s="92" t="n">
        <f>IFERROR((E140-F140)/F140,0)</f>
        <v>0</v>
      </c>
      <c r="H140" s="4" t="s">
        <v>367</v>
      </c>
    </row>
    <row r="141" ht="16.5" customHeight="1">
      <c r="A141" s="11" t="n">
        <v>12114239</v>
      </c>
      <c r="B141" s="4" t="s">
        <v>27</v>
      </c>
      <c r="C141" s="4" t="s">
        <v>14</v>
      </c>
      <c r="D141" s="4" t="s">
        <v>26</v>
      </c>
      <c r="E141" s="93" t="n">
        <f>SUMIFS('平台消耗统计'!I:I,'平台消耗统计'!A:A,$E$2,'平台消耗统计'!C:C,A141)</f>
        <v>81.55</v>
      </c>
      <c r="F141" s="93" t="n">
        <f>SUMIFS('平台消耗统计'!I:I,'平台消耗统计'!A:A,$F$2,'平台消耗统计'!C:C,A141)</f>
        <v>0</v>
      </c>
      <c r="G141" s="92" t="n">
        <f>IFERROR((E141-F141)/F141,0)</f>
        <v>0</v>
      </c>
      <c r="H141" s="4" t="s">
        <v>368</v>
      </c>
      <c r="I141" s="4" t="s">
        <v>369</v>
      </c>
    </row>
    <row r="142" ht="16.5" customHeight="1">
      <c r="A142" s="11" t="n">
        <v>91565960</v>
      </c>
      <c r="B142" s="4" t="s">
        <v>93</v>
      </c>
      <c r="C142" s="4" t="s">
        <v>54</v>
      </c>
      <c r="D142" s="4" t="s">
        <v>12</v>
      </c>
      <c r="E142" s="93" t="n">
        <f>SUMIFS('平台消耗统计'!I:I,'平台消耗统计'!A:A,$E$2,'平台消耗统计'!C:C,A142)</f>
        <v>13.7249</v>
      </c>
      <c r="F142" s="93" t="n">
        <f>SUMIFS('平台消耗统计'!I:I,'平台消耗统计'!A:A,$F$2,'平台消耗统计'!C:C,A142)</f>
        <v>0</v>
      </c>
      <c r="G142" s="92" t="n">
        <f>IFERROR((E142-F142)/F142,0)</f>
        <v>0</v>
      </c>
      <c r="H142" s="4" t="s">
        <v>311</v>
      </c>
    </row>
    <row r="143" ht="16.5" customHeight="1">
      <c r="A143" s="11" t="n">
        <v>91548044</v>
      </c>
      <c r="B143" s="4" t="s">
        <v>34</v>
      </c>
      <c r="C143" s="4" t="s">
        <v>14</v>
      </c>
      <c r="D143" s="4" t="s">
        <v>12</v>
      </c>
      <c r="E143" s="93" t="n">
        <f>SUMIFS('平台消耗统计'!I:I,'平台消耗统计'!A:A,$E$2,'平台消耗统计'!C:C,A143)</f>
        <v>38.8979</v>
      </c>
      <c r="F143" s="93" t="n">
        <f>SUMIFS('平台消耗统计'!I:I,'平台消耗统计'!A:A,$F$2,'平台消耗统计'!C:C,A143)</f>
        <v>0</v>
      </c>
      <c r="G143" s="92" t="n">
        <f>IFERROR((E143-F143)/F143,0)</f>
        <v>0</v>
      </c>
      <c r="H143" s="4" t="s">
        <v>311</v>
      </c>
    </row>
    <row r="144" ht="16.5" customHeight="1">
      <c r="A144" s="11" t="n">
        <v>91567811</v>
      </c>
      <c r="B144" s="4" t="s">
        <v>34</v>
      </c>
      <c r="C144" s="4" t="s">
        <v>14</v>
      </c>
      <c r="D144" s="4" t="s">
        <v>15</v>
      </c>
      <c r="E144" s="93" t="n">
        <f>SUMIFS('平台消耗统计'!I:I,'平台消耗统计'!A:A,$E$2,'平台消耗统计'!C:C,A144)</f>
        <v>7.2</v>
      </c>
      <c r="F144" s="93" t="n">
        <f>SUMIFS('平台消耗统计'!I:I,'平台消耗统计'!A:A,$F$2,'平台消耗统计'!C:C,A144)</f>
        <v>0</v>
      </c>
      <c r="G144" s="92" t="n">
        <f>IFERROR((E144-F144)/F144,0)</f>
        <v>0</v>
      </c>
      <c r="H144" s="4" t="s">
        <v>311</v>
      </c>
    </row>
    <row r="145" ht="16.5" customHeight="1">
      <c r="A145" s="11" t="n">
        <v>91565942</v>
      </c>
      <c r="B145" s="4" t="s">
        <v>31</v>
      </c>
      <c r="C145" s="4" t="s">
        <v>36</v>
      </c>
      <c r="D145" s="4" t="s">
        <v>15</v>
      </c>
      <c r="E145" s="93" t="n">
        <f>SUMIFS('平台消耗统计'!I:I,'平台消耗统计'!A:A,$E$2,'平台消耗统计'!C:C,A145)</f>
        <v>18.3</v>
      </c>
      <c r="F145" s="93" t="n">
        <f>SUMIFS('平台消耗统计'!I:I,'平台消耗统计'!A:A,$F$2,'平台消耗统计'!C:C,A145)</f>
        <v>0</v>
      </c>
      <c r="G145" s="92" t="n">
        <f>IFERROR((E145-F145)/F145,0)</f>
        <v>0</v>
      </c>
      <c r="H145" s="4" t="s">
        <v>370</v>
      </c>
      <c r="I145" s="4" t="s">
        <v>371</v>
      </c>
    </row>
    <row r="146" ht="16.5" customHeight="1">
      <c r="A146" s="11" t="n">
        <v>91565947</v>
      </c>
      <c r="B146" s="4" t="s">
        <v>31</v>
      </c>
      <c r="C146" s="4" t="s">
        <v>42</v>
      </c>
      <c r="D146" s="4" t="s">
        <v>15</v>
      </c>
      <c r="E146" s="93" t="n">
        <f>SUMIFS('平台消耗统计'!I:I,'平台消耗统计'!A:A,$E$2,'平台消耗统计'!C:C,A146)</f>
        <v>70.12</v>
      </c>
      <c r="F146" s="93" t="n">
        <f>SUMIFS('平台消耗统计'!I:I,'平台消耗统计'!A:A,$F$2,'平台消耗统计'!C:C,A146)</f>
        <v>0</v>
      </c>
      <c r="G146" s="92" t="n">
        <f>IFERROR((E146-F146)/F146,0)</f>
        <v>0</v>
      </c>
      <c r="H146" s="4" t="s">
        <v>372</v>
      </c>
      <c r="I146" s="4" t="s">
        <v>373</v>
      </c>
    </row>
    <row r="147" ht="16.5" customHeight="1">
      <c r="A147" s="11" t="n">
        <v>91565948</v>
      </c>
      <c r="B147" s="4" t="s">
        <v>47</v>
      </c>
      <c r="C147" s="4" t="s">
        <v>14</v>
      </c>
      <c r="D147" s="4" t="s">
        <v>12</v>
      </c>
      <c r="E147" s="93" t="n">
        <f>SUMIFS('平台消耗统计'!I:I,'平台消耗统计'!A:A,$E$2,'平台消耗统计'!C:C,A147)</f>
        <v>41.0114</v>
      </c>
      <c r="F147" s="93" t="n">
        <f>SUMIFS('平台消耗统计'!I:I,'平台消耗统计'!A:A,$F$2,'平台消耗统计'!C:C,A147)</f>
        <v>0</v>
      </c>
      <c r="G147" s="92" t="n">
        <f>IFERROR((E147-F147)/F147,0)</f>
        <v>0</v>
      </c>
      <c r="H147" s="4" t="s">
        <v>372</v>
      </c>
      <c r="I147" s="4" t="s">
        <v>374</v>
      </c>
    </row>
    <row r="148" ht="16.5" customHeight="1">
      <c r="A148" s="11" t="n">
        <v>91566789</v>
      </c>
      <c r="B148" s="4" t="s">
        <v>61</v>
      </c>
      <c r="C148" s="4" t="s">
        <v>42</v>
      </c>
      <c r="D148" s="4" t="s">
        <v>15</v>
      </c>
      <c r="E148" s="93" t="n">
        <f>SUMIFS('平台消耗统计'!I:I,'平台消耗统计'!A:A,$E$2,'平台消耗统计'!C:C,A148)</f>
        <v>22.7</v>
      </c>
      <c r="F148" s="93" t="n">
        <f>SUMIFS('平台消耗统计'!I:I,'平台消耗统计'!A:A,$F$2,'平台消耗统计'!C:C,A148)</f>
        <v>0</v>
      </c>
      <c r="G148" s="92" t="n">
        <f>IFERROR((E148-F148)/F148,0)</f>
        <v>0</v>
      </c>
      <c r="H148" s="4" t="s">
        <v>375</v>
      </c>
      <c r="I148" s="4" t="s">
        <v>139</v>
      </c>
    </row>
    <row r="149" ht="16.5" customHeight="1">
      <c r="A149" s="11" t="n">
        <v>12306671</v>
      </c>
      <c r="B149" s="4" t="s">
        <v>62</v>
      </c>
      <c r="C149" s="4" t="s">
        <v>63</v>
      </c>
      <c r="D149" s="4" t="s">
        <v>21</v>
      </c>
      <c r="E149" s="93" t="n">
        <f>SUMIFS('平台消耗统计'!I:I,'平台消耗统计'!A:A,$E$2,'平台消耗统计'!C:C,A149)</f>
        <v>27.74</v>
      </c>
      <c r="F149" s="93" t="n">
        <f>SUMIFS('平台消耗统计'!I:I,'平台消耗统计'!A:A,$F$2,'平台消耗统计'!C:C,A149)</f>
        <v>0</v>
      </c>
      <c r="G149" s="92" t="n">
        <f>IFERROR((E149-F149)/F149,0)</f>
        <v>0</v>
      </c>
      <c r="H149" s="4" t="s">
        <v>376</v>
      </c>
      <c r="I149" s="4" t="s">
        <v>377</v>
      </c>
    </row>
    <row r="150" ht="16.5" customHeight="1">
      <c r="A150" s="11" t="n">
        <v>12304863</v>
      </c>
      <c r="B150" s="4" t="s">
        <v>59</v>
      </c>
      <c r="C150" s="4" t="s">
        <v>14</v>
      </c>
      <c r="D150" s="4" t="s">
        <v>26</v>
      </c>
      <c r="E150" s="93" t="n">
        <f>SUMIFS('平台消耗统计'!I:I,'平台消耗统计'!A:A,$E$2,'平台消耗统计'!C:C,A150)</f>
        <v>1.3689</v>
      </c>
      <c r="F150" s="93" t="n">
        <f>SUMIFS('平台消耗统计'!I:I,'平台消耗统计'!A:A,$F$2,'平台消耗统计'!C:C,A150)</f>
        <v>0</v>
      </c>
      <c r="G150" s="92" t="n">
        <f>IFERROR((E150-F150)/F150,0)</f>
        <v>0</v>
      </c>
      <c r="H150" s="4" t="s">
        <v>378</v>
      </c>
      <c r="I150" s="4" t="s">
        <v>139</v>
      </c>
    </row>
    <row r="151" ht="16.5" customHeight="1">
      <c r="A151" s="11" t="n">
        <v>5617321</v>
      </c>
      <c r="B151" s="4" t="s">
        <v>62</v>
      </c>
      <c r="C151" s="4" t="s">
        <v>63</v>
      </c>
      <c r="D151" s="4" t="s">
        <v>12</v>
      </c>
      <c r="E151" s="93" t="n">
        <f>SUMIFS('平台消耗统计'!I:I,'平台消耗统计'!A:A,$E$2,'平台消耗统计'!C:C,A151)</f>
        <v>0.3456</v>
      </c>
      <c r="F151" s="93" t="n">
        <f>SUMIFS('平台消耗统计'!I:I,'平台消耗统计'!A:A,$F$2,'平台消耗统计'!C:C,A151)</f>
        <v>0</v>
      </c>
      <c r="G151" s="92" t="n">
        <f>IFERROR((E151-F151)/F151,0)</f>
        <v>0</v>
      </c>
      <c r="H151" s="4" t="s">
        <v>376</v>
      </c>
      <c r="I151" s="4" t="s">
        <v>379</v>
      </c>
    </row>
    <row r="152" ht="16.5" customHeight="1">
      <c r="A152" s="11" t="n">
        <v>91567363</v>
      </c>
      <c r="B152" s="4" t="s">
        <v>64</v>
      </c>
      <c r="C152" s="4" t="s">
        <v>14</v>
      </c>
      <c r="D152" s="4" t="s">
        <v>15</v>
      </c>
      <c r="E152" s="93" t="n">
        <f>SUMIFS('平台消耗统计'!I:I,'平台消耗统计'!A:A,$E$2,'平台消耗统计'!C:C,A152)</f>
        <v>90.75</v>
      </c>
      <c r="F152" s="93" t="n">
        <f>SUMIFS('平台消耗统计'!I:I,'平台消耗统计'!A:A,$F$2,'平台消耗统计'!C:C,A152)</f>
        <v>0</v>
      </c>
      <c r="G152" s="92" t="n">
        <f>IFERROR((E152-F152)/F152,0)</f>
        <v>0</v>
      </c>
      <c r="H152" s="4" t="s">
        <v>380</v>
      </c>
      <c r="I152" s="4" t="s">
        <v>139</v>
      </c>
    </row>
    <row r="153" ht="16.5" customHeight="1">
      <c r="A153" s="11" t="n">
        <v>91567806</v>
      </c>
      <c r="B153" s="4" t="s">
        <v>64</v>
      </c>
      <c r="C153" s="4" t="s">
        <v>65</v>
      </c>
      <c r="D153" s="4" t="s">
        <v>15</v>
      </c>
      <c r="E153" s="93" t="n">
        <f>SUMIFS('平台消耗统计'!I:I,'平台消耗统计'!A:A,$E$2,'平台消耗统计'!C:C,A153)</f>
        <v>9.45</v>
      </c>
      <c r="F153" s="93" t="n">
        <f>SUMIFS('平台消耗统计'!I:I,'平台消耗统计'!A:A,$F$2,'平台消耗统计'!C:C,A153)</f>
        <v>0</v>
      </c>
      <c r="G153" s="92" t="n">
        <f>IFERROR((E153-F153)/F153,0)</f>
        <v>0</v>
      </c>
      <c r="H153" s="4" t="s">
        <v>380</v>
      </c>
      <c r="I153" s="4" t="s">
        <v>139</v>
      </c>
    </row>
    <row r="154" ht="16.5" customHeight="1">
      <c r="A154" s="11" t="n">
        <v>12373981</v>
      </c>
      <c r="B154" s="4" t="s">
        <v>66</v>
      </c>
      <c r="C154" s="4" t="s">
        <v>36</v>
      </c>
      <c r="D154" s="4" t="s">
        <v>15</v>
      </c>
      <c r="E154" s="93" t="n">
        <f>SUMIFS('平台消耗统计'!I:I,'平台消耗统计'!A:A,$E$2,'平台消耗统计'!C:C,A154)</f>
        <v>0.48</v>
      </c>
      <c r="F154" s="93" t="n">
        <f>SUMIFS('平台消耗统计'!I:I,'平台消耗统计'!A:A,$F$2,'平台消耗统计'!C:C,A154)</f>
        <v>0</v>
      </c>
      <c r="G154" s="92" t="n">
        <f>IFERROR((E154-F154)/F154,0)</f>
        <v>0</v>
      </c>
      <c r="H154" s="4" t="s">
        <v>380</v>
      </c>
      <c r="I154" s="4" t="s">
        <v>139</v>
      </c>
    </row>
    <row r="155" ht="27.75" customHeight="1">
      <c r="A155" s="11" t="n">
        <v>91565943</v>
      </c>
      <c r="B155" s="4" t="s">
        <v>74</v>
      </c>
      <c r="C155" s="4" t="s">
        <v>46</v>
      </c>
      <c r="D155" s="4" t="s">
        <v>15</v>
      </c>
      <c r="E155" s="93" t="n">
        <f>SUMIFS('平台消耗统计'!I:I,'平台消耗统计'!A:A,$E$2,'平台消耗统计'!C:C,A155)</f>
        <v>0.7</v>
      </c>
      <c r="F155" s="93" t="n">
        <f>SUMIFS('平台消耗统计'!I:I,'平台消耗统计'!A:A,$F$2,'平台消耗统计'!C:C,A155)</f>
        <v>0</v>
      </c>
      <c r="G155" s="92" t="n">
        <f>IFERROR((E155-F155)/F155,0)</f>
        <v>0</v>
      </c>
      <c r="H155" s="91" t="s">
        <v>381</v>
      </c>
      <c r="I155" s="4" t="s">
        <v>274</v>
      </c>
    </row>
    <row r="156" ht="16.5" customHeight="1">
      <c r="A156" s="11" t="n">
        <v>91565944</v>
      </c>
      <c r="B156" s="4" t="s">
        <v>74</v>
      </c>
      <c r="C156" s="4" t="s">
        <v>14</v>
      </c>
      <c r="D156" s="4" t="s">
        <v>15</v>
      </c>
      <c r="E156" s="93" t="n">
        <f>SUMIFS('平台消耗统计'!I:I,'平台消耗统计'!A:A,$E$2,'平台消耗统计'!C:C,A156)</f>
        <v>66.3</v>
      </c>
      <c r="F156" s="93" t="n">
        <f>SUMIFS('平台消耗统计'!I:I,'平台消耗统计'!A:A,$F$2,'平台消耗统计'!C:C,A156)</f>
        <v>0</v>
      </c>
      <c r="G156" s="92" t="n">
        <f>IFERROR((E156-F156)/F156,0)</f>
        <v>0</v>
      </c>
      <c r="H156" s="4" t="s">
        <v>382</v>
      </c>
      <c r="I156" s="4" t="s">
        <v>288</v>
      </c>
    </row>
    <row r="157" ht="16.5" customHeight="1">
      <c r="A157" s="11" t="n">
        <v>91565945</v>
      </c>
      <c r="B157" s="4" t="s">
        <v>74</v>
      </c>
      <c r="C157" s="4" t="s">
        <v>36</v>
      </c>
      <c r="D157" s="4" t="s">
        <v>15</v>
      </c>
      <c r="E157" s="93" t="n">
        <f>SUMIFS('平台消耗统计'!I:I,'平台消耗统计'!A:A,$E$2,'平台消耗统计'!C:C,A157)</f>
        <v>16.2</v>
      </c>
      <c r="F157" s="93" t="n">
        <f>SUMIFS('平台消耗统计'!I:I,'平台消耗统计'!A:A,$F$2,'平台消耗统计'!C:C,A157)</f>
        <v>0</v>
      </c>
      <c r="G157" s="92" t="n">
        <f>IFERROR((E157-F157)/F157,0)</f>
        <v>0</v>
      </c>
      <c r="H157" s="4" t="s">
        <v>372</v>
      </c>
      <c r="I157" s="4" t="s">
        <v>288</v>
      </c>
    </row>
    <row r="158" ht="16.5" customHeight="1">
      <c r="A158" s="11" t="n">
        <v>91551845</v>
      </c>
      <c r="B158" s="4" t="s">
        <v>74</v>
      </c>
      <c r="C158" s="4" t="s">
        <v>11</v>
      </c>
      <c r="D158" s="4" t="s">
        <v>15</v>
      </c>
      <c r="E158" s="93" t="n">
        <f>SUMIFS('平台消耗统计'!I:I,'平台消耗统计'!A:A,$E$2,'平台消耗统计'!C:C,A158)</f>
        <v>6.44</v>
      </c>
      <c r="F158" s="93" t="n">
        <f>SUMIFS('平台消耗统计'!I:I,'平台消耗统计'!A:A,$F$2,'平台消耗统计'!C:C,A158)</f>
        <v>0</v>
      </c>
      <c r="G158" s="92" t="n">
        <f>IFERROR((E158-F158)/F158,0)</f>
        <v>0</v>
      </c>
      <c r="H158" s="4" t="s">
        <v>383</v>
      </c>
      <c r="I158" s="4" t="s">
        <v>288</v>
      </c>
    </row>
    <row r="159" ht="16.5" customHeight="1">
      <c r="A159" s="11" t="n">
        <v>91565946</v>
      </c>
      <c r="B159" s="4" t="s">
        <v>74</v>
      </c>
      <c r="C159" s="4" t="s">
        <v>17</v>
      </c>
      <c r="D159" s="4" t="s">
        <v>15</v>
      </c>
      <c r="E159" s="93" t="n">
        <f>SUMIFS('平台消耗统计'!I:I,'平台消耗统计'!A:A,$E$2,'平台消耗统计'!C:C,A159)</f>
        <v>16.66</v>
      </c>
      <c r="F159" s="93" t="n">
        <f>SUMIFS('平台消耗统计'!I:I,'平台消耗统计'!A:A,$F$2,'平台消耗统计'!C:C,A159)</f>
        <v>0</v>
      </c>
      <c r="G159" s="92" t="n">
        <f>IFERROR((E159-F159)/F159,0)</f>
        <v>0</v>
      </c>
      <c r="H159" s="4" t="s">
        <v>372</v>
      </c>
      <c r="I159" s="4" t="s">
        <v>288</v>
      </c>
    </row>
    <row r="160" ht="16.5" customHeight="1">
      <c r="A160" s="11" t="n">
        <v>91565949</v>
      </c>
      <c r="B160" s="4" t="s">
        <v>74</v>
      </c>
      <c r="C160" s="4" t="s">
        <v>71</v>
      </c>
      <c r="D160" s="4" t="s">
        <v>15</v>
      </c>
      <c r="E160" s="93" t="n">
        <f>SUMIFS('平台消耗统计'!I:I,'平台消耗统计'!A:A,$E$2,'平台消耗统计'!C:C,A160)</f>
        <v>34.95</v>
      </c>
      <c r="F160" s="93" t="n">
        <f>SUMIFS('平台消耗统计'!I:I,'平台消耗统计'!A:A,$F$2,'平台消耗统计'!C:C,A160)</f>
        <v>0</v>
      </c>
      <c r="G160" s="92" t="n">
        <f>IFERROR((E160-F160)/F160,0)</f>
        <v>0</v>
      </c>
      <c r="H160" s="4" t="s">
        <v>384</v>
      </c>
      <c r="I160" s="4" t="s">
        <v>288</v>
      </c>
    </row>
    <row r="161" ht="16.5" customHeight="1">
      <c r="A161" s="11" t="n">
        <v>12336897</v>
      </c>
      <c r="B161" s="4" t="s">
        <v>78</v>
      </c>
      <c r="C161" s="4" t="s">
        <v>11</v>
      </c>
      <c r="D161" s="4" t="s">
        <v>15</v>
      </c>
      <c r="E161" s="93" t="n">
        <f>SUMIFS('平台消耗统计'!I:I,'平台消耗统计'!A:A,$E$2,'平台消耗统计'!C:C,A161)</f>
        <v>68.7</v>
      </c>
      <c r="F161" s="93" t="n">
        <f>SUMIFS('平台消耗统计'!I:I,'平台消耗统计'!A:A,$F$2,'平台消耗统计'!C:C,A161)</f>
        <v>0</v>
      </c>
      <c r="G161" s="92" t="n">
        <f>IFERROR((E161-F161)/F161,0)</f>
        <v>0</v>
      </c>
      <c r="H161" s="4" t="s">
        <v>385</v>
      </c>
      <c r="I161" s="4" t="s">
        <v>288</v>
      </c>
    </row>
    <row r="162" ht="16.5" customHeight="1">
      <c r="A162" s="11" t="n">
        <v>12336896</v>
      </c>
      <c r="B162" s="4" t="s">
        <v>78</v>
      </c>
      <c r="C162" s="4" t="s">
        <v>11</v>
      </c>
      <c r="D162" s="4" t="s">
        <v>12</v>
      </c>
      <c r="E162" s="93" t="n">
        <f>SUMIFS('平台消耗统计'!I:I,'平台消耗统计'!A:A,$E$2,'平台消耗统计'!C:C,A162)</f>
        <v>6.9782</v>
      </c>
      <c r="F162" s="93" t="n">
        <f>SUMIFS('平台消耗统计'!I:I,'平台消耗统计'!A:A,$F$2,'平台消耗统计'!C:C,A162)</f>
        <v>0</v>
      </c>
      <c r="G162" s="92" t="n">
        <f>IFERROR((E162-F162)/F162,0)</f>
        <v>0</v>
      </c>
      <c r="H162" s="4" t="s">
        <v>386</v>
      </c>
    </row>
    <row r="163" ht="27.75" customHeight="1">
      <c r="A163" s="11" t="n">
        <v>6529449</v>
      </c>
      <c r="B163" s="4" t="s">
        <v>81</v>
      </c>
      <c r="C163" s="4" t="s">
        <v>14</v>
      </c>
      <c r="D163" s="4" t="s">
        <v>12</v>
      </c>
      <c r="E163" s="93" t="n">
        <f>SUMIFS('平台消耗统计'!I:I,'平台消耗统计'!A:A,$E$2,'平台消耗统计'!C:C,A163)</f>
        <v>121.6342</v>
      </c>
      <c r="F163" s="93" t="n">
        <f>SUMIFS('平台消耗统计'!I:I,'平台消耗统计'!A:A,$F$2,'平台消耗统计'!C:C,A163)</f>
        <v>0</v>
      </c>
      <c r="G163" s="92" t="n">
        <f>IFERROR((E163-F163)/F163,0)</f>
        <v>0</v>
      </c>
      <c r="H163" s="91" t="s">
        <v>387</v>
      </c>
      <c r="I163" s="4" t="s">
        <v>388</v>
      </c>
    </row>
    <row r="164" ht="16.5" customHeight="1">
      <c r="A164" s="11" t="n">
        <v>12398053</v>
      </c>
      <c r="B164" s="4" t="s">
        <v>62</v>
      </c>
      <c r="C164" s="4" t="s">
        <v>63</v>
      </c>
      <c r="D164" s="4" t="s">
        <v>26</v>
      </c>
      <c r="E164" s="93" t="n">
        <f>SUMIFS('平台消耗统计'!I:I,'平台消耗统计'!A:A,$E$2,'平台消耗统计'!C:C,A164)</f>
        <v>22.87</v>
      </c>
      <c r="F164" s="93" t="n">
        <f>SUMIFS('平台消耗统计'!I:I,'平台消耗统计'!A:A,$F$2,'平台消耗统计'!C:C,A164)</f>
        <v>0</v>
      </c>
      <c r="G164" s="92" t="n">
        <f>IFERROR((E164-F164)/F164,0)</f>
        <v>0</v>
      </c>
      <c r="H164" s="4" t="s">
        <v>389</v>
      </c>
      <c r="I164" s="4" t="s">
        <v>139</v>
      </c>
    </row>
    <row r="165" ht="16.5" customHeight="1">
      <c r="A165" s="11" t="n">
        <v>91565968</v>
      </c>
      <c r="C165" s="4" t="s">
        <v>46</v>
      </c>
      <c r="D165" s="4" t="s">
        <v>12</v>
      </c>
      <c r="E165" s="93" t="n">
        <f>SUMIFS('平台消耗统计'!I:I,'平台消耗统计'!A:A,$E$2,'平台消耗统计'!C:C,A165)</f>
        <v>5.9756</v>
      </c>
      <c r="F165" s="93" t="n">
        <f>SUMIFS('平台消耗统计'!I:I,'平台消耗统计'!A:A,$F$2,'平台消耗统计'!C:C,A165)</f>
        <v>0</v>
      </c>
      <c r="G165" s="92" t="n">
        <f>IFERROR((E165-F165)/F165,0)</f>
        <v>0</v>
      </c>
      <c r="H165" s="4" t="s">
        <v>390</v>
      </c>
      <c r="I165" s="4" t="s">
        <v>139</v>
      </c>
    </row>
    <row r="166" ht="16.5" customHeight="1">
      <c r="A166" s="11" t="n">
        <v>91565967</v>
      </c>
      <c r="C166" s="4" t="s">
        <v>17</v>
      </c>
      <c r="D166" s="4" t="s">
        <v>12</v>
      </c>
      <c r="E166" s="93" t="n">
        <f>SUMIFS('平台消耗统计'!I:I,'平台消耗统计'!A:A,$E$2,'平台消耗统计'!C:C,A166)</f>
        <v>12.3676</v>
      </c>
      <c r="F166" s="93" t="n">
        <f>SUMIFS('平台消耗统计'!I:I,'平台消耗统计'!A:A,$F$2,'平台消耗统计'!C:C,A166)</f>
        <v>0</v>
      </c>
      <c r="G166" s="92" t="n">
        <f>IFERROR((E166-F166)/F166,0)</f>
        <v>0</v>
      </c>
      <c r="H166" s="4" t="s">
        <v>390</v>
      </c>
      <c r="I166" s="4" t="s">
        <v>139</v>
      </c>
    </row>
    <row r="167" ht="16.5" customHeight="1">
      <c r="A167" s="11" t="n">
        <v>91565966</v>
      </c>
      <c r="C167" s="4" t="s">
        <v>71</v>
      </c>
      <c r="D167" s="4" t="s">
        <v>12</v>
      </c>
      <c r="E167" s="93" t="n">
        <f>SUMIFS('平台消耗统计'!I:I,'平台消耗统计'!A:A,$E$2,'平台消耗统计'!C:C,A167)</f>
        <v>11.1248</v>
      </c>
      <c r="F167" s="93" t="n">
        <f>SUMIFS('平台消耗统计'!I:I,'平台消耗统计'!A:A,$F$2,'平台消耗统计'!C:C,A167)</f>
        <v>0</v>
      </c>
      <c r="G167" s="92" t="n">
        <f>IFERROR((E167-F167)/F167,0)</f>
        <v>0</v>
      </c>
      <c r="H167" s="4" t="s">
        <v>390</v>
      </c>
      <c r="I167" s="4" t="s">
        <v>139</v>
      </c>
    </row>
    <row r="168" ht="16.5" customHeight="1">
      <c r="A168" s="11" t="n">
        <v>91565965</v>
      </c>
      <c r="C168" s="4" t="s">
        <v>36</v>
      </c>
      <c r="D168" s="4" t="s">
        <v>12</v>
      </c>
      <c r="E168" s="93" t="n">
        <f>SUMIFS('平台消耗统计'!I:I,'平台消耗统计'!A:A,$E$2,'平台消耗统计'!C:C,A168)</f>
        <v>4.6184</v>
      </c>
      <c r="F168" s="93" t="n">
        <f>SUMIFS('平台消耗统计'!I:I,'平台消耗统计'!A:A,$F$2,'平台消耗统计'!C:C,A168)</f>
        <v>0</v>
      </c>
      <c r="G168" s="92" t="n">
        <f>IFERROR((E168-F168)/F168,0)</f>
        <v>0</v>
      </c>
      <c r="H168" s="4" t="s">
        <v>390</v>
      </c>
      <c r="I168" s="4" t="s">
        <v>139</v>
      </c>
    </row>
    <row r="169" ht="16.5" customHeight="1">
      <c r="A169" s="11" t="n">
        <v>91565964</v>
      </c>
      <c r="C169" s="4" t="s">
        <v>46</v>
      </c>
      <c r="D169" s="4" t="s">
        <v>12</v>
      </c>
      <c r="E169" s="93" t="n">
        <f>SUMIFS('平台消耗统计'!I:I,'平台消耗统计'!A:A,$E$2,'平台消耗统计'!C:C,A169)</f>
        <v>0.154</v>
      </c>
      <c r="F169" s="93" t="n">
        <f>SUMIFS('平台消耗统计'!I:I,'平台消耗统计'!A:A,$F$2,'平台消耗统计'!C:C,A169)</f>
        <v>0</v>
      </c>
      <c r="G169" s="92" t="n">
        <f>IFERROR((E169-F169)/F169,0)</f>
        <v>0</v>
      </c>
      <c r="H169" s="4" t="s">
        <v>390</v>
      </c>
      <c r="I169" s="4" t="s">
        <v>139</v>
      </c>
    </row>
    <row r="170" ht="16.5" customHeight="1">
      <c r="A170" s="11" t="n">
        <v>91565963</v>
      </c>
      <c r="C170" s="4" t="s">
        <v>17</v>
      </c>
      <c r="D170" s="4" t="s">
        <v>12</v>
      </c>
      <c r="E170" s="93" t="n">
        <f>SUMIFS('平台消耗统计'!I:I,'平台消耗统计'!A:A,$E$2,'平台消耗统计'!C:C,A170)</f>
        <v>0.3248</v>
      </c>
      <c r="F170" s="93" t="n">
        <f>SUMIFS('平台消耗统计'!I:I,'平台消耗统计'!A:A,$F$2,'平台消耗统计'!C:C,A170)</f>
        <v>0</v>
      </c>
      <c r="G170" s="92" t="n">
        <f>IFERROR((E170-F170)/F170,0)</f>
        <v>0</v>
      </c>
      <c r="H170" s="4" t="s">
        <v>390</v>
      </c>
      <c r="I170" s="4" t="s">
        <v>139</v>
      </c>
    </row>
    <row r="171" ht="16.5" customHeight="1">
      <c r="A171" s="11" t="n">
        <v>91565962</v>
      </c>
      <c r="C171" s="4" t="s">
        <v>71</v>
      </c>
      <c r="D171" s="4" t="s">
        <v>12</v>
      </c>
      <c r="E171" s="93" t="n">
        <f>SUMIFS('平台消耗统计'!I:I,'平台消耗统计'!A:A,$E$2,'平台消耗统计'!C:C,A171)</f>
        <v>1.63</v>
      </c>
      <c r="F171" s="93" t="n">
        <f>SUMIFS('平台消耗统计'!I:I,'平台消耗统计'!A:A,$F$2,'平台消耗统计'!C:C,A171)</f>
        <v>0</v>
      </c>
      <c r="G171" s="92" t="n">
        <f>IFERROR((E171-F171)/F171,0)</f>
        <v>0</v>
      </c>
      <c r="H171" s="4" t="s">
        <v>390</v>
      </c>
      <c r="I171" s="4" t="s">
        <v>139</v>
      </c>
    </row>
    <row r="172" ht="16.5" customHeight="1">
      <c r="A172" s="11" t="n">
        <v>91565961</v>
      </c>
      <c r="C172" s="4" t="s">
        <v>36</v>
      </c>
      <c r="D172" s="4" t="s">
        <v>12</v>
      </c>
      <c r="E172" s="93" t="n">
        <f>SUMIFS('平台消耗统计'!I:I,'平台消耗统计'!A:A,$E$2,'平台消耗统计'!C:C,A172)</f>
        <v>1.8304</v>
      </c>
      <c r="F172" s="93" t="n">
        <f>SUMIFS('平台消耗统计'!I:I,'平台消耗统计'!A:A,$F$2,'平台消耗统计'!C:C,A172)</f>
        <v>0</v>
      </c>
      <c r="G172" s="92" t="n">
        <f>IFERROR((E172-F172)/F172,0)</f>
        <v>0</v>
      </c>
      <c r="H172" s="4" t="s">
        <v>390</v>
      </c>
      <c r="I172" s="4" t="s">
        <v>139</v>
      </c>
    </row>
    <row r="173" ht="16.5" customHeight="1">
      <c r="G173" s="92"/>
    </row>
    <row r="174" ht="16.5" customHeight="1">
      <c r="G174" s="92"/>
    </row>
    <row r="175" ht="16.5" customHeight="1">
      <c r="G175" s="92"/>
    </row>
    <row r="176" ht="16.5" customHeight="1">
      <c r="G176" s="92"/>
    </row>
    <row r="177" ht="16.5" customHeight="1">
      <c r="G177" s="92"/>
    </row>
    <row r="178" ht="16.5" customHeight="1">
      <c r="G178" s="92"/>
    </row>
    <row r="179" ht="16.5" customHeight="1">
      <c r="G179" s="92"/>
    </row>
    <row r="180" ht="16.5" customHeight="1">
      <c r="G180" s="92"/>
    </row>
    <row r="181" ht="16.5" customHeight="1">
      <c r="G181" s="92"/>
    </row>
    <row r="182" ht="16.5" customHeight="1">
      <c r="G182" s="92"/>
    </row>
  </sheetData>
  <mergeCells count="1">
    <mergeCell ref="E1:F1"/>
  </mergeCells>
  <phoneticPr fontId="1" type="noConversion"/>
  <conditionalFormatting sqref="A1:A1048576">
    <cfRule priority="1" type="duplicateValues" dxfId="0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3"/>
      <c r="D1" s="11"/>
      <c r="E1" s="94" t="s">
        <v>0</v>
      </c>
      <c r="F1" s="95"/>
      <c r="G1" s="11"/>
      <c r="H1" s="90"/>
    </row>
    <row r="2" ht="81.75" customHeight="1">
      <c r="A2" s="85" t="s">
        <v>2</v>
      </c>
      <c r="B2" s="86" t="s">
        <v>3</v>
      </c>
      <c r="C2" s="89" t="s">
        <v>5</v>
      </c>
      <c r="D2" s="85" t="s">
        <v>4</v>
      </c>
      <c r="E2" s="98" t="n">
        <v>37</v>
      </c>
      <c r="F2" s="98" t="n">
        <v>36</v>
      </c>
      <c r="G2" s="100" t="s">
        <v>229</v>
      </c>
      <c r="H2" s="112" t="s">
        <v>230</v>
      </c>
      <c r="I2" s="113" t="s">
        <v>231</v>
      </c>
    </row>
    <row r="3" ht="16.5" customHeight="1">
      <c r="A3" s="11" t="n">
        <v>5464039</v>
      </c>
      <c r="B3" s="4" t="s">
        <v>31</v>
      </c>
      <c r="C3" s="4" t="s">
        <v>15</v>
      </c>
      <c r="D3" s="4" t="s">
        <v>46</v>
      </c>
      <c r="E3" s="93" t="n">
        <f>SUMIFS('平台消耗统计'!I:I,'平台消耗统计'!A:A,$E$2,'平台消耗统计'!C:C,A3)</f>
        <v>2964.658</v>
      </c>
      <c r="F3" s="93" t="n">
        <f>SUMIFS('平台消耗统计'!I:I,'平台消耗统计'!A:A,$F$2,'平台消耗统计'!C:C,A3)</f>
        <v>2285.57</v>
      </c>
      <c r="G3" s="92" t="n">
        <f>IFERROR((E3-F3)/F3,0)</f>
        <v>0.297119755684578</v>
      </c>
      <c r="H3" s="91" t="s">
        <v>391</v>
      </c>
      <c r="I3" s="4" t="s">
        <v>392</v>
      </c>
    </row>
    <row r="4" ht="16.5" customHeight="1">
      <c r="A4" s="11" t="n">
        <v>5497580</v>
      </c>
      <c r="B4" s="4" t="s">
        <v>31</v>
      </c>
      <c r="C4" s="4" t="s">
        <v>15</v>
      </c>
      <c r="D4" s="4" t="s">
        <v>17</v>
      </c>
      <c r="E4" s="93" t="n">
        <f>SUMIFS('平台消耗统计'!I:I,'平台消耗统计'!A:A,$E$2,'平台消耗统计'!C:C,A4)</f>
        <v>2394.791</v>
      </c>
      <c r="F4" s="93" t="n">
        <f>SUMIFS('平台消耗统计'!I:I,'平台消耗统计'!A:A,$F$2,'平台消耗统计'!C:C,A4)</f>
        <v>2143.948</v>
      </c>
      <c r="G4" s="92" t="n">
        <f>IFERROR((E4-F4)/F4,0)</f>
        <v>0.117000505609278</v>
      </c>
      <c r="H4" s="4" t="s">
        <v>393</v>
      </c>
      <c r="I4" s="4" t="s">
        <v>394</v>
      </c>
    </row>
    <row r="5" ht="27.75" customHeight="1">
      <c r="A5" s="11" t="n">
        <v>8628042</v>
      </c>
      <c r="B5" s="4" t="s">
        <v>28</v>
      </c>
      <c r="C5" s="4" t="s">
        <v>26</v>
      </c>
      <c r="D5" s="4" t="s">
        <v>14</v>
      </c>
      <c r="E5" s="93" t="n">
        <f>SUMIFS('平台消耗统计'!I:I,'平台消耗统计'!A:A,$E$2,'平台消耗统计'!C:C,A5)</f>
        <v>2183.6</v>
      </c>
      <c r="F5" s="93" t="n">
        <f>SUMIFS('平台消耗统计'!I:I,'平台消耗统计'!A:A,$F$2,'平台消耗统计'!C:C,A5)</f>
        <v>2123.53</v>
      </c>
      <c r="G5" s="92" t="n">
        <f>IFERROR((E5-F5)/F5,0)</f>
        <v>0.0282878037983922</v>
      </c>
      <c r="H5" s="91" t="s">
        <v>395</v>
      </c>
      <c r="I5" s="4" t="s">
        <v>396</v>
      </c>
    </row>
    <row r="6" ht="27.75" customHeight="1">
      <c r="A6" s="11" t="n">
        <v>7815836</v>
      </c>
      <c r="B6" s="4" t="s">
        <v>73</v>
      </c>
      <c r="C6" s="4" t="s">
        <v>15</v>
      </c>
      <c r="D6" s="4" t="s">
        <v>36</v>
      </c>
      <c r="E6" s="93" t="n">
        <f>SUMIFS('平台消耗统计'!I:I,'平台消耗统计'!A:A,$E$2,'平台消耗统计'!C:C,A6)</f>
        <v>1845.055</v>
      </c>
      <c r="F6" s="93" t="n">
        <f>SUMIFS('平台消耗统计'!I:I,'平台消耗统计'!A:A,$F$2,'平台消耗统计'!C:C,A6)</f>
        <v>2308.63</v>
      </c>
      <c r="G6" s="92" t="n">
        <f>IFERROR((E6-F6)/F6,0)</f>
        <v>-0.200800907897758</v>
      </c>
      <c r="H6" s="91" t="s">
        <v>397</v>
      </c>
      <c r="I6" s="4" t="s">
        <v>398</v>
      </c>
    </row>
    <row r="7" ht="16.5" customHeight="1">
      <c r="A7" s="11" t="n">
        <v>8291713</v>
      </c>
      <c r="B7" s="4" t="s">
        <v>40</v>
      </c>
      <c r="C7" s="4" t="s">
        <v>15</v>
      </c>
      <c r="D7" s="4" t="s">
        <v>14</v>
      </c>
      <c r="E7" s="93" t="n">
        <f>SUMIFS('平台消耗统计'!I:I,'平台消耗统计'!A:A,$E$2,'平台消耗统计'!C:C,A7)</f>
        <v>1419.397</v>
      </c>
      <c r="F7" s="93" t="n">
        <f>SUMIFS('平台消耗统计'!I:I,'平台消耗统计'!A:A,$F$2,'平台消耗统计'!C:C,A7)</f>
        <v>1468.57</v>
      </c>
      <c r="G7" s="92" t="n">
        <f>IFERROR((E7-F7)/F7,0)</f>
        <v>-0.0334835928828725</v>
      </c>
      <c r="H7" s="4" t="s">
        <v>399</v>
      </c>
      <c r="I7" s="4" t="s">
        <v>400</v>
      </c>
    </row>
    <row r="8" ht="27.75" customHeight="1">
      <c r="A8" s="11" t="n">
        <v>11690181</v>
      </c>
      <c r="B8" s="4" t="s">
        <v>76</v>
      </c>
      <c r="C8" s="4" t="s">
        <v>15</v>
      </c>
      <c r="D8" s="4" t="s">
        <v>14</v>
      </c>
      <c r="E8" s="93" t="n">
        <f>SUMIFS('平台消耗统计'!I:I,'平台消耗统计'!A:A,$E$2,'平台消耗统计'!C:C,A8)</f>
        <v>1412.55</v>
      </c>
      <c r="F8" s="93" t="n">
        <f>SUMIFS('平台消耗统计'!I:I,'平台消耗统计'!A:A,$F$2,'平台消耗统计'!C:C,A8)</f>
        <v>745.14</v>
      </c>
      <c r="G8" s="92" t="n">
        <f>IFERROR((E8-F8)/F8,0)</f>
        <v>0.8956840325308</v>
      </c>
      <c r="H8" s="91" t="s">
        <v>401</v>
      </c>
      <c r="I8" s="4" t="s">
        <v>402</v>
      </c>
    </row>
    <row r="9" ht="16.5" customHeight="1">
      <c r="A9" s="11" t="n">
        <v>5963354</v>
      </c>
      <c r="B9" s="4" t="s">
        <v>82</v>
      </c>
      <c r="C9" s="4" t="s">
        <v>15</v>
      </c>
      <c r="D9" s="4" t="s">
        <v>83</v>
      </c>
      <c r="E9" s="93" t="n">
        <f>SUMIFS('平台消耗统计'!I:I,'平台消耗统计'!A:A,$E$2,'平台消耗统计'!C:C,A9)</f>
        <v>1299.066</v>
      </c>
      <c r="F9" s="93" t="n">
        <f>SUMIFS('平台消耗统计'!I:I,'平台消耗统计'!A:A,$F$2,'平台消耗统计'!C:C,A9)</f>
        <v>1396.642</v>
      </c>
      <c r="G9" s="92" t="n">
        <f>IFERROR((E9-F9)/F9,0)</f>
        <v>-0.0698647183745011</v>
      </c>
      <c r="H9" s="4" t="s">
        <v>403</v>
      </c>
      <c r="I9" s="4" t="s">
        <v>404</v>
      </c>
    </row>
    <row r="10" ht="16.5" customHeight="1">
      <c r="A10" s="11" t="n">
        <v>8460883</v>
      </c>
      <c r="B10" s="4" t="s">
        <v>16</v>
      </c>
      <c r="C10" s="4" t="s">
        <v>15</v>
      </c>
      <c r="D10" s="4" t="s">
        <v>11</v>
      </c>
      <c r="E10" s="93" t="n">
        <f>SUMIFS('平台消耗统计'!I:I,'平台消耗统计'!A:A,$E$2,'平台消耗统计'!C:C,A10)</f>
        <v>1157.646</v>
      </c>
      <c r="F10" s="93" t="n">
        <f>SUMIFS('平台消耗统计'!I:I,'平台消耗统计'!A:A,$F$2,'平台消耗统计'!C:C,A10)</f>
        <v>988.918</v>
      </c>
      <c r="G10" s="92" t="n">
        <f>IFERROR((E10-F10)/F10,0)</f>
        <v>0.170618797514051</v>
      </c>
      <c r="H10" s="4" t="s">
        <v>405</v>
      </c>
      <c r="I10" s="4" t="s">
        <v>406</v>
      </c>
    </row>
    <row r="11" ht="16.5" customHeight="1">
      <c r="A11" s="11" t="n">
        <v>6951594</v>
      </c>
      <c r="B11" s="4" t="s">
        <v>16</v>
      </c>
      <c r="C11" s="4" t="s">
        <v>15</v>
      </c>
      <c r="D11" s="4" t="s">
        <v>18</v>
      </c>
      <c r="E11" s="93" t="n">
        <f>SUMIFS('平台消耗统计'!I:I,'平台消耗统计'!A:A,$E$2,'平台消耗统计'!C:C,A11)</f>
        <v>1113</v>
      </c>
      <c r="F11" s="93" t="n">
        <f>SUMIFS('平台消耗统计'!I:I,'平台消耗统计'!A:A,$F$2,'平台消耗统计'!C:C,A11)</f>
        <v>950.85</v>
      </c>
      <c r="G11" s="92" t="n">
        <f>IFERROR((E11-F11)/F11,0)</f>
        <v>0.170531629594573</v>
      </c>
      <c r="H11" s="4" t="s">
        <v>405</v>
      </c>
      <c r="I11" s="4" t="s">
        <v>406</v>
      </c>
    </row>
    <row r="12" ht="16.5" customHeight="1">
      <c r="A12" s="11" t="n">
        <v>10912510</v>
      </c>
      <c r="B12" s="4" t="s">
        <v>10</v>
      </c>
      <c r="C12" s="4" t="s">
        <v>30</v>
      </c>
      <c r="D12" s="4" t="s">
        <v>11</v>
      </c>
      <c r="E12" s="93" t="n">
        <f>SUMIFS('平台消耗统计'!I:I,'平台消耗统计'!A:A,$E$2,'平台消耗统计'!C:C,A12)</f>
        <v>948.56</v>
      </c>
      <c r="F12" s="93" t="n">
        <f>SUMIFS('平台消耗统计'!I:I,'平台消耗统计'!A:A,$F$2,'平台消耗统计'!C:C,A12)</f>
        <v>1259.13</v>
      </c>
      <c r="G12" s="92" t="n">
        <f>IFERROR((E12-F12)/F12,0)</f>
        <v>-0.24665443599946</v>
      </c>
      <c r="H12" s="4" t="s">
        <v>407</v>
      </c>
    </row>
    <row r="13" ht="16.5" customHeight="1">
      <c r="A13" s="11" t="n">
        <v>6607117</v>
      </c>
      <c r="B13" s="4" t="s">
        <v>35</v>
      </c>
      <c r="C13" s="4" t="s">
        <v>15</v>
      </c>
      <c r="D13" s="4" t="s">
        <v>14</v>
      </c>
      <c r="E13" s="93" t="n">
        <f>SUMIFS('平台消耗统计'!I:I,'平台消耗统计'!A:A,$E$2,'平台消耗统计'!C:C,A13)</f>
        <v>879.32</v>
      </c>
      <c r="F13" s="93" t="n">
        <f>SUMIFS('平台消耗统计'!I:I,'平台消耗统计'!A:A,$F$2,'平台消耗统计'!C:C,A13)</f>
        <v>927.809</v>
      </c>
      <c r="G13" s="92" t="n">
        <f>IFERROR((E13-F13)/F13,0)</f>
        <v>-0.0522618340628296</v>
      </c>
      <c r="H13" s="4" t="s">
        <v>408</v>
      </c>
      <c r="I13" s="4" t="s">
        <v>406</v>
      </c>
    </row>
    <row r="14" ht="16.5" customHeight="1">
      <c r="A14" s="11" t="n">
        <v>2732727</v>
      </c>
      <c r="B14" s="4" t="s">
        <v>10</v>
      </c>
      <c r="C14" s="4" t="s">
        <v>15</v>
      </c>
      <c r="D14" s="4" t="s">
        <v>19</v>
      </c>
      <c r="E14" s="93" t="n">
        <f>SUMIFS('平台消耗统计'!I:I,'平台消耗统计'!A:A,$E$2,'平台消耗统计'!C:C,A14)</f>
        <v>807.725</v>
      </c>
      <c r="F14" s="93" t="n">
        <f>SUMIFS('平台消耗统计'!I:I,'平台消耗统计'!A:A,$F$2,'平台消耗统计'!C:C,A14)</f>
        <v>1000.725</v>
      </c>
      <c r="G14" s="92" t="n">
        <f>IFERROR((E14-F14)/F14,0)</f>
        <v>-0.19286017637213</v>
      </c>
      <c r="H14" s="4" t="s">
        <v>409</v>
      </c>
      <c r="I14" s="4" t="s">
        <v>406</v>
      </c>
    </row>
    <row r="15" ht="16.5" customHeight="1">
      <c r="A15" s="11" t="n">
        <v>10514860</v>
      </c>
      <c r="B15" s="4" t="s">
        <v>44</v>
      </c>
      <c r="C15" s="4" t="s">
        <v>15</v>
      </c>
      <c r="D15" s="4" t="s">
        <v>14</v>
      </c>
      <c r="E15" s="93" t="n">
        <f>SUMIFS('平台消耗统计'!I:I,'平台消耗统计'!A:A,$E$2,'平台消耗统计'!C:C,A15)</f>
        <v>730.1</v>
      </c>
      <c r="F15" s="93" t="n">
        <f>SUMIFS('平台消耗统计'!I:I,'平台消耗统计'!A:A,$F$2,'平台消耗统计'!C:C,A15)</f>
        <v>723.8</v>
      </c>
      <c r="G15" s="92" t="n">
        <f>IFERROR((E15-F15)/F15,0)</f>
        <v>0.00870406189555135</v>
      </c>
      <c r="H15" s="4" t="s">
        <v>410</v>
      </c>
      <c r="I15" s="4" t="s">
        <v>274</v>
      </c>
    </row>
    <row r="16" ht="16.5" customHeight="1">
      <c r="A16" s="11" t="n">
        <v>11892329</v>
      </c>
      <c r="B16" s="4" t="s">
        <v>10</v>
      </c>
      <c r="C16" s="4" t="s">
        <v>15</v>
      </c>
      <c r="D16" s="4" t="s">
        <v>11</v>
      </c>
      <c r="E16" s="93" t="n">
        <f>SUMIFS('平台消耗统计'!I:I,'平台消耗统计'!A:A,$E$2,'平台消耗统计'!C:C,A16)</f>
        <v>685.06</v>
      </c>
      <c r="F16" s="93" t="n">
        <f>SUMIFS('平台消耗统计'!I:I,'平台消耗统计'!A:A,$F$2,'平台消耗统计'!C:C,A16)</f>
        <v>521.5</v>
      </c>
      <c r="G16" s="92" t="n">
        <f>IFERROR((E16-F16)/F16,0)</f>
        <v>0.313633748801534</v>
      </c>
      <c r="H16" s="4" t="s">
        <v>411</v>
      </c>
      <c r="I16" s="4" t="s">
        <v>406</v>
      </c>
    </row>
    <row r="17" ht="16.5" customHeight="1">
      <c r="A17" s="11" t="n">
        <v>8094753</v>
      </c>
      <c r="B17" s="4" t="s">
        <v>35</v>
      </c>
      <c r="C17" s="4" t="s">
        <v>26</v>
      </c>
      <c r="D17" s="4" t="s">
        <v>14</v>
      </c>
      <c r="E17" s="93" t="n">
        <f>SUMIFS('平台消耗统计'!I:I,'平台消耗统计'!A:A,$E$2,'平台消耗统计'!C:C,A17)</f>
        <v>649.42</v>
      </c>
      <c r="F17" s="93" t="n">
        <f>SUMIFS('平台消耗统计'!I:I,'平台消耗统计'!A:A,$F$2,'平台消耗统计'!C:C,A17)</f>
        <v>354.55</v>
      </c>
      <c r="G17" s="92" t="n">
        <f>IFERROR((E17-F17)/F17,0)</f>
        <v>0.83167395289804</v>
      </c>
      <c r="H17" s="4" t="s">
        <v>412</v>
      </c>
      <c r="I17" s="4" t="s">
        <v>413</v>
      </c>
    </row>
    <row r="18" ht="16.5" customHeight="1">
      <c r="A18" s="11" t="n">
        <v>8156506</v>
      </c>
      <c r="B18" s="4" t="s">
        <v>27</v>
      </c>
      <c r="C18" s="4" t="s">
        <v>15</v>
      </c>
      <c r="D18" s="4" t="s">
        <v>14</v>
      </c>
      <c r="E18" s="93" t="n">
        <f>SUMIFS('平台消耗统计'!I:I,'平台消耗统计'!A:A,$E$2,'平台消耗统计'!C:C,A18)</f>
        <v>583.1</v>
      </c>
      <c r="F18" s="93" t="n">
        <f>SUMIFS('平台消耗统计'!I:I,'平台消耗统计'!A:A,$F$2,'平台消耗统计'!C:C,A18)</f>
        <v>601.55</v>
      </c>
      <c r="G18" s="92" t="n">
        <f>IFERROR((E18-F18)/F18,0)</f>
        <v>-0.0306707671847725</v>
      </c>
      <c r="H18" s="4" t="s">
        <v>414</v>
      </c>
      <c r="I18" s="4" t="s">
        <v>415</v>
      </c>
    </row>
    <row r="19" ht="16.5" customHeight="1">
      <c r="A19" s="11" t="n">
        <v>1745925</v>
      </c>
      <c r="B19" s="4" t="s">
        <v>13</v>
      </c>
      <c r="C19" s="4" t="s">
        <v>15</v>
      </c>
      <c r="D19" s="4" t="s">
        <v>14</v>
      </c>
      <c r="E19" s="93" t="n">
        <f>SUMIFS('平台消耗统计'!I:I,'平台消耗统计'!A:A,$E$2,'平台消耗统计'!C:C,A19)</f>
        <v>472.2</v>
      </c>
      <c r="F19" s="93" t="n">
        <f>SUMIFS('平台消耗统计'!I:I,'平台消耗统计'!A:A,$F$2,'平台消耗统计'!C:C,A19)</f>
        <v>477.6</v>
      </c>
      <c r="G19" s="92" t="n">
        <f>IFERROR((E19-F19)/F19,0)</f>
        <v>-0.0113065326633166</v>
      </c>
      <c r="H19" s="4" t="s">
        <v>416</v>
      </c>
      <c r="I19" s="4" t="s">
        <v>406</v>
      </c>
    </row>
    <row r="20" ht="16.5" customHeight="1">
      <c r="A20" s="11" t="n">
        <v>7872826</v>
      </c>
      <c r="B20" s="4" t="s">
        <v>28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424.41</v>
      </c>
      <c r="F20" s="93" t="n">
        <f>SUMIFS('平台消耗统计'!I:I,'平台消耗统计'!A:A,$F$2,'平台消耗统计'!C:C,A20)</f>
        <v>490.654</v>
      </c>
      <c r="G20" s="92" t="n">
        <f>IFERROR((E20-F20)/F20,0)</f>
        <v>-0.135011637528686</v>
      </c>
      <c r="H20" s="4" t="s">
        <v>417</v>
      </c>
      <c r="I20" s="4" t="s">
        <v>406</v>
      </c>
    </row>
    <row r="21" ht="16.5" customHeight="1">
      <c r="A21" s="11" t="n">
        <v>6395488</v>
      </c>
      <c r="B21" s="4" t="s">
        <v>39</v>
      </c>
      <c r="C21" s="4" t="s">
        <v>15</v>
      </c>
      <c r="D21" s="4" t="s">
        <v>14</v>
      </c>
      <c r="E21" s="93" t="n">
        <f>SUMIFS('平台消耗统计'!I:I,'平台消耗统计'!A:A,$E$2,'平台消耗统计'!C:C,A21)</f>
        <v>420</v>
      </c>
      <c r="F21" s="93" t="n">
        <f>SUMIFS('平台消耗统计'!I:I,'平台消耗统计'!A:A,$F$2,'平台消耗统计'!C:C,A21)</f>
        <v>420</v>
      </c>
      <c r="G21" s="92" t="n">
        <f>IFERROR((E21-F21)/F21,0)</f>
        <v>0</v>
      </c>
      <c r="H21" s="4" t="s">
        <v>260</v>
      </c>
      <c r="I21" s="4" t="s">
        <v>400</v>
      </c>
    </row>
    <row r="22" ht="27.75" customHeight="1">
      <c r="A22" s="11" t="n">
        <v>9297014</v>
      </c>
      <c r="B22" s="4" t="s">
        <v>13</v>
      </c>
      <c r="C22" s="4" t="s">
        <v>26</v>
      </c>
      <c r="D22" s="4" t="s">
        <v>14</v>
      </c>
      <c r="E22" s="93" t="n">
        <f>SUMIFS('平台消耗统计'!I:I,'平台消耗统计'!A:A,$E$2,'平台消耗统计'!C:C,A22)</f>
        <v>407.45</v>
      </c>
      <c r="F22" s="93" t="n">
        <f>SUMIFS('平台消耗统计'!I:I,'平台消耗统计'!A:A,$F$2,'平台消耗统计'!C:C,A22)</f>
        <v>287.49</v>
      </c>
      <c r="G22" s="92" t="n">
        <f>IFERROR((E22-F22)/F22,0)</f>
        <v>0.417266687536958</v>
      </c>
      <c r="H22" s="91" t="s">
        <v>418</v>
      </c>
      <c r="I22" s="4" t="s">
        <v>419</v>
      </c>
    </row>
    <row r="23" ht="16.5" customHeight="1">
      <c r="A23" s="11" t="n">
        <v>11511535</v>
      </c>
      <c r="B23" s="4" t="s">
        <v>81</v>
      </c>
      <c r="C23" s="4" t="s">
        <v>26</v>
      </c>
      <c r="D23" s="4" t="s">
        <v>14</v>
      </c>
      <c r="E23" s="93" t="n">
        <f>SUMIFS('平台消耗统计'!I:I,'平台消耗统计'!A:A,$E$2,'平台消耗统计'!C:C,A23)</f>
        <v>403.08</v>
      </c>
      <c r="F23" s="93" t="n">
        <f>SUMIFS('平台消耗统计'!I:I,'平台消耗统计'!A:A,$F$2,'平台消耗统计'!C:C,A23)</f>
        <v>234.48</v>
      </c>
      <c r="G23" s="92" t="n">
        <f>IFERROR((E23-F23)/F23,0)</f>
        <v>0.719037871033777</v>
      </c>
      <c r="H23" s="4" t="s">
        <v>420</v>
      </c>
      <c r="I23" s="4" t="s">
        <v>421</v>
      </c>
    </row>
    <row r="24" ht="16.5" customHeight="1">
      <c r="A24" s="11" t="n">
        <v>8566541</v>
      </c>
      <c r="B24" s="4" t="s">
        <v>79</v>
      </c>
      <c r="C24" s="4" t="s">
        <v>26</v>
      </c>
      <c r="D24" s="4" t="s">
        <v>14</v>
      </c>
      <c r="E24" s="93" t="n">
        <f>SUMIFS('平台消耗统计'!I:I,'平台消耗统计'!A:A,$E$2,'平台消耗统计'!C:C,A24)</f>
        <v>353.93</v>
      </c>
      <c r="F24" s="93" t="n">
        <f>SUMIFS('平台消耗统计'!I:I,'平台消耗统计'!A:A,$F$2,'平台消耗统计'!C:C,A24)</f>
        <v>183.42</v>
      </c>
      <c r="G24" s="92" t="n">
        <f>IFERROR((E24-F24)/F24,0)</f>
        <v>0.929615091047868</v>
      </c>
      <c r="H24" s="4" t="s">
        <v>420</v>
      </c>
      <c r="I24" s="4" t="s">
        <v>421</v>
      </c>
    </row>
    <row r="25" ht="16.5" customHeight="1">
      <c r="A25" s="11" t="n">
        <v>9333145</v>
      </c>
      <c r="B25" s="4" t="s">
        <v>57</v>
      </c>
      <c r="C25" s="4" t="s">
        <v>26</v>
      </c>
      <c r="D25" s="4" t="s">
        <v>14</v>
      </c>
      <c r="E25" s="93" t="n">
        <f>SUMIFS('平台消耗统计'!I:I,'平台消耗统计'!A:A,$E$2,'平台消耗统计'!C:C,A25)</f>
        <v>333.79</v>
      </c>
      <c r="F25" s="93" t="n">
        <f>SUMIFS('平台消耗统计'!I:I,'平台消耗统计'!A:A,$F$2,'平台消耗统计'!C:C,A25)</f>
        <v>219.5</v>
      </c>
      <c r="G25" s="92" t="n">
        <f>IFERROR((E25-F25)/F25,0)</f>
        <v>0.520683371298406</v>
      </c>
      <c r="H25" s="4" t="s">
        <v>422</v>
      </c>
      <c r="I25" s="4" t="s">
        <v>423</v>
      </c>
    </row>
    <row r="26" ht="16.5" customHeight="1">
      <c r="A26" s="11" t="n">
        <v>2783561</v>
      </c>
      <c r="B26" s="4" t="s">
        <v>38</v>
      </c>
      <c r="C26" s="4" t="s">
        <v>15</v>
      </c>
      <c r="D26" s="4" t="s">
        <v>14</v>
      </c>
      <c r="E26" s="93" t="n">
        <f>SUMIFS('平台消耗统计'!I:I,'平台消耗统计'!A:A,$E$2,'平台消耗统计'!C:C,A26)</f>
        <v>305.94</v>
      </c>
      <c r="F26" s="93" t="n">
        <f>SUMIFS('平台消耗统计'!I:I,'平台消耗统计'!A:A,$F$2,'平台消耗统计'!C:C,A26)</f>
        <v>217.261</v>
      </c>
      <c r="G26" s="92" t="n">
        <f>IFERROR((E26-F26)/F26,0)</f>
        <v>0.408168055932726</v>
      </c>
      <c r="H26" s="4" t="s">
        <v>424</v>
      </c>
      <c r="I26" s="4" t="s">
        <v>425</v>
      </c>
    </row>
    <row r="27" ht="16.5" customHeight="1">
      <c r="A27" s="11" t="n">
        <v>10599681</v>
      </c>
      <c r="B27" s="4" t="s">
        <v>40</v>
      </c>
      <c r="C27" s="4" t="s">
        <v>15</v>
      </c>
      <c r="D27" s="4" t="s">
        <v>14</v>
      </c>
      <c r="E27" s="93" t="n">
        <f>SUMIFS('平台消耗统计'!I:I,'平台消耗统计'!A:A,$E$2,'平台消耗统计'!C:C,A27)</f>
        <v>290.94</v>
      </c>
      <c r="F27" s="93" t="n">
        <f>SUMIFS('平台消耗统计'!I:I,'平台消耗统计'!A:A,$F$2,'平台消耗统计'!C:C,A27)</f>
        <v>313.95</v>
      </c>
      <c r="G27" s="92" t="n">
        <f>IFERROR((E27-F27)/F27,0)</f>
        <v>-0.0732919254658385</v>
      </c>
      <c r="H27" s="4" t="s">
        <v>426</v>
      </c>
      <c r="I27" s="4" t="s">
        <v>425</v>
      </c>
    </row>
    <row r="28" ht="16.5" customHeight="1">
      <c r="A28" s="11" t="n">
        <v>10813123</v>
      </c>
      <c r="B28" s="4" t="s">
        <v>10</v>
      </c>
      <c r="C28" s="4" t="s">
        <v>12</v>
      </c>
      <c r="D28" s="4" t="s">
        <v>11</v>
      </c>
      <c r="E28" s="93" t="n">
        <f>SUMIFS('平台消耗统计'!I:I,'平台消耗统计'!A:A,$E$2,'平台消耗统计'!C:C,A28)</f>
        <v>279.2833</v>
      </c>
      <c r="F28" s="93" t="n">
        <f>SUMIFS('平台消耗统计'!I:I,'平台消耗统计'!A:A,$F$2,'平台消耗统计'!C:C,A28)</f>
        <v>546.1175</v>
      </c>
      <c r="G28" s="92" t="n">
        <f>IFERROR((E28-F28)/F28,0)</f>
        <v>-0.488602178102698</v>
      </c>
      <c r="H28" s="4" t="s">
        <v>427</v>
      </c>
      <c r="I28" s="4" t="s">
        <v>428</v>
      </c>
    </row>
    <row r="29" ht="16.5" customHeight="1">
      <c r="A29" s="11" t="n">
        <v>10298628</v>
      </c>
      <c r="B29" s="4" t="s">
        <v>43</v>
      </c>
      <c r="C29" s="4" t="s">
        <v>26</v>
      </c>
      <c r="D29" s="4" t="s">
        <v>14</v>
      </c>
      <c r="E29" s="93" t="n">
        <f>SUMIFS('平台消耗统计'!I:I,'平台消耗统计'!A:A,$E$2,'平台消耗统计'!C:C,A29)</f>
        <v>275.48</v>
      </c>
      <c r="F29" s="93" t="n">
        <f>SUMIFS('平台消耗统计'!I:I,'平台消耗统计'!A:A,$F$2,'平台消耗统计'!C:C,A29)</f>
        <v>177.95</v>
      </c>
      <c r="G29" s="92" t="n">
        <f>IFERROR((E29-F29)/F29,0)</f>
        <v>0.548075302051138</v>
      </c>
      <c r="H29" s="4" t="s">
        <v>429</v>
      </c>
      <c r="I29" s="4" t="s">
        <v>430</v>
      </c>
    </row>
    <row r="30" ht="16.5" customHeight="1">
      <c r="A30" s="11" t="n">
        <v>91399821</v>
      </c>
      <c r="B30" s="4" t="s">
        <v>40</v>
      </c>
      <c r="C30" s="4" t="s">
        <v>26</v>
      </c>
      <c r="D30" s="4" t="s">
        <v>14</v>
      </c>
      <c r="E30" s="93" t="n">
        <f>SUMIFS('平台消耗统计'!I:I,'平台消耗统计'!A:A,$E$2,'平台消耗统计'!C:C,A30)</f>
        <v>258.2</v>
      </c>
      <c r="F30" s="93" t="n">
        <f>SUMIFS('平台消耗统计'!I:I,'平台消耗统计'!A:A,$F$2,'平台消耗统计'!C:C,A30)</f>
        <v>295.82</v>
      </c>
      <c r="G30" s="92" t="n">
        <f>IFERROR((E30-F30)/F30,0)</f>
        <v>-0.127171928875668</v>
      </c>
      <c r="H30" s="4" t="s">
        <v>431</v>
      </c>
      <c r="I30" s="4" t="s">
        <v>432</v>
      </c>
    </row>
    <row r="31" ht="16.5" customHeight="1">
      <c r="A31" s="11" t="n">
        <v>6425889</v>
      </c>
      <c r="B31" s="4" t="s">
        <v>10</v>
      </c>
      <c r="C31" s="4" t="s">
        <v>15</v>
      </c>
      <c r="D31" s="4" t="s">
        <v>20</v>
      </c>
      <c r="E31" s="93" t="n">
        <f>SUMIFS('平台消耗统计'!I:I,'平台消耗统计'!A:A,$E$2,'平台消耗统计'!C:C,A31)</f>
        <v>246.025</v>
      </c>
      <c r="F31" s="93" t="n">
        <f>SUMIFS('平台消耗统计'!I:I,'平台消耗统计'!A:A,$F$2,'平台消耗统计'!C:C,A31)</f>
        <v>344.55</v>
      </c>
      <c r="G31" s="92" t="n">
        <f>IFERROR((E31-F31)/F31,0)</f>
        <v>-0.285952691916993</v>
      </c>
      <c r="H31" s="91" t="s">
        <v>433</v>
      </c>
      <c r="I31" s="4" t="s">
        <v>434</v>
      </c>
    </row>
    <row r="32" ht="16.5" customHeight="1">
      <c r="A32" s="11" t="n">
        <v>6060965</v>
      </c>
      <c r="B32" s="4" t="s">
        <v>35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227.03</v>
      </c>
      <c r="F32" s="93" t="n">
        <f>SUMIFS('平台消耗统计'!I:I,'平台消耗统计'!A:A,$F$2,'平台消耗统计'!C:C,A32)</f>
        <v>365.54</v>
      </c>
      <c r="G32" s="92" t="n">
        <f>IFERROR((E32-F32)/F32,0)</f>
        <v>-0.378918859769109</v>
      </c>
      <c r="H32" s="4" t="s">
        <v>435</v>
      </c>
      <c r="I32" s="4" t="s">
        <v>436</v>
      </c>
    </row>
    <row r="33" ht="16.5" customHeight="1">
      <c r="A33" s="11" t="n">
        <v>7572369</v>
      </c>
      <c r="B33" s="4" t="s">
        <v>10</v>
      </c>
      <c r="C33" s="4" t="s">
        <v>15</v>
      </c>
      <c r="D33" s="4" t="s">
        <v>25</v>
      </c>
      <c r="E33" s="93" t="n">
        <f>SUMIFS('平台消耗统计'!I:I,'平台消耗统计'!A:A,$E$2,'平台消耗统计'!C:C,A33)</f>
        <v>220.89</v>
      </c>
      <c r="F33" s="93" t="n">
        <f>SUMIFS('平台消耗统计'!I:I,'平台消耗统计'!A:A,$F$2,'平台消耗统计'!C:C,A33)</f>
        <v>342.75</v>
      </c>
      <c r="G33" s="92" t="n">
        <f>IFERROR((E33-F33)/F33,0)</f>
        <v>-0.355536105032823</v>
      </c>
      <c r="H33" s="91" t="s">
        <v>433</v>
      </c>
      <c r="I33" s="4" t="s">
        <v>434</v>
      </c>
    </row>
    <row r="34" ht="16.5" customHeight="1">
      <c r="A34" s="11" t="n">
        <v>10599157</v>
      </c>
      <c r="B34" s="4" t="s">
        <v>39</v>
      </c>
      <c r="C34" s="4" t="s">
        <v>15</v>
      </c>
      <c r="D34" s="4" t="s">
        <v>14</v>
      </c>
      <c r="E34" s="93" t="n">
        <f>SUMIFS('平台消耗统计'!I:I,'平台消耗统计'!A:A,$E$2,'平台消耗统计'!C:C,A34)</f>
        <v>219.95</v>
      </c>
      <c r="F34" s="93" t="n">
        <f>SUMIFS('平台消耗统计'!I:I,'平台消耗统计'!A:A,$F$2,'平台消耗统计'!C:C,A34)</f>
        <v>205.8</v>
      </c>
      <c r="G34" s="92" t="n">
        <f>IFERROR((E34-F34)/F34,0)</f>
        <v>0.0687560738581147</v>
      </c>
      <c r="H34" s="4" t="s">
        <v>426</v>
      </c>
      <c r="I34" s="4" t="s">
        <v>425</v>
      </c>
    </row>
    <row r="35" ht="16.5" customHeight="1">
      <c r="A35" s="11" t="n">
        <v>4383473</v>
      </c>
      <c r="B35" s="4" t="s">
        <v>35</v>
      </c>
      <c r="C35" s="4" t="s">
        <v>15</v>
      </c>
      <c r="D35" s="4" t="s">
        <v>14</v>
      </c>
      <c r="E35" s="93" t="n">
        <f>SUMIFS('平台消耗统计'!I:I,'平台消耗统计'!A:A,$E$2,'平台消耗统计'!C:C,A35)</f>
        <v>199.476</v>
      </c>
      <c r="F35" s="93" t="n">
        <f>SUMIFS('平台消耗统计'!I:I,'平台消耗统计'!A:A,$F$2,'平台消耗统计'!C:C,A35)</f>
        <v>192.708</v>
      </c>
      <c r="G35" s="92" t="n">
        <f>IFERROR((E35-F35)/F35,0)</f>
        <v>0.0351204931813936</v>
      </c>
      <c r="H35" s="4" t="s">
        <v>437</v>
      </c>
      <c r="I35" s="4" t="s">
        <v>425</v>
      </c>
    </row>
    <row r="36" ht="16.5" customHeight="1">
      <c r="A36" s="11" t="n">
        <v>7202934</v>
      </c>
      <c r="B36" s="4" t="s">
        <v>22</v>
      </c>
      <c r="C36" s="4" t="s">
        <v>15</v>
      </c>
      <c r="D36" s="4" t="s">
        <v>24</v>
      </c>
      <c r="E36" s="93" t="n">
        <f>SUMIFS('平台消耗统计'!I:I,'平台消耗统计'!A:A,$E$2,'平台消耗统计'!C:C,A36)</f>
        <v>195.57</v>
      </c>
      <c r="F36" s="93" t="n">
        <f>SUMIFS('平台消耗统计'!I:I,'平台消耗统计'!A:A,$F$2,'平台消耗统计'!C:C,A36)</f>
        <v>384.41</v>
      </c>
      <c r="G36" s="92" t="n">
        <f>IFERROR((E36-F36)/F36,0)</f>
        <v>-0.491246325537837</v>
      </c>
      <c r="H36" s="4" t="s">
        <v>438</v>
      </c>
      <c r="I36" s="4" t="s">
        <v>439</v>
      </c>
    </row>
    <row r="37" ht="16.5" customHeight="1">
      <c r="A37" s="11" t="n">
        <v>91551388</v>
      </c>
      <c r="B37" s="4" t="s">
        <v>53</v>
      </c>
      <c r="C37" s="4" t="s">
        <v>12</v>
      </c>
      <c r="D37" s="4" t="s">
        <v>54</v>
      </c>
      <c r="E37" s="93" t="n">
        <f>SUMIFS('平台消耗统计'!I:I,'平台消耗统计'!A:A,$E$2,'平台消耗统计'!C:C,A37)</f>
        <v>175.845</v>
      </c>
      <c r="F37" s="93" t="n">
        <f>SUMIFS('平台消耗统计'!I:I,'平台消耗统计'!A:A,$F$2,'平台消耗统计'!C:C,A37)</f>
        <v>174.816</v>
      </c>
      <c r="G37" s="92" t="n">
        <f>IFERROR((E37-F37)/F37,0)</f>
        <v>0.00588618890719385</v>
      </c>
      <c r="H37" s="4" t="s">
        <v>440</v>
      </c>
      <c r="I37" s="4" t="s">
        <v>441</v>
      </c>
    </row>
    <row r="38" ht="16.5" customHeight="1">
      <c r="A38" s="11" t="n">
        <v>91496146</v>
      </c>
      <c r="B38" s="4" t="s">
        <v>74</v>
      </c>
      <c r="C38" s="4" t="s">
        <v>15</v>
      </c>
      <c r="D38" s="4" t="s">
        <v>46</v>
      </c>
      <c r="E38" s="93" t="n">
        <f>SUMIFS('平台消耗统计'!I:I,'平台消耗统计'!A:A,$E$2,'平台消耗统计'!C:C,A38)</f>
        <v>173.46</v>
      </c>
      <c r="F38" s="93" t="n">
        <f>SUMIFS('平台消耗统计'!I:I,'平台消耗统计'!A:A,$F$2,'平台消耗统计'!C:C,A38)</f>
        <v>184.8</v>
      </c>
      <c r="G38" s="92" t="n">
        <f>IFERROR((E38-F38)/F38,0)</f>
        <v>-0.0613636363636364</v>
      </c>
      <c r="H38" s="4" t="s">
        <v>442</v>
      </c>
      <c r="I38" s="4" t="s">
        <v>288</v>
      </c>
    </row>
    <row r="39" ht="16.5" customHeight="1">
      <c r="A39" s="11" t="n">
        <v>91538334</v>
      </c>
      <c r="B39" s="4" t="s">
        <v>98</v>
      </c>
      <c r="C39" s="4" t="s">
        <v>15</v>
      </c>
      <c r="D39" s="4" t="s">
        <v>18</v>
      </c>
      <c r="E39" s="93" t="n">
        <f>SUMIFS('平台消耗统计'!I:I,'平台消耗统计'!A:A,$E$2,'平台消耗统计'!C:C,A39)</f>
        <v>170.4</v>
      </c>
      <c r="F39" s="93" t="n">
        <f>SUMIFS('平台消耗统计'!I:I,'平台消耗统计'!A:A,$F$2,'平台消耗统计'!C:C,A39)</f>
        <v>103.2</v>
      </c>
      <c r="G39" s="92" t="n">
        <f>IFERROR((E39-F39)/F39,0)</f>
        <v>0.651162790697675</v>
      </c>
      <c r="H39" s="4" t="s">
        <v>443</v>
      </c>
      <c r="I39" s="4" t="s">
        <v>139</v>
      </c>
    </row>
    <row r="40" ht="16.5" customHeight="1">
      <c r="A40" s="11" t="n">
        <v>91496148</v>
      </c>
      <c r="B40" s="4" t="s">
        <v>74</v>
      </c>
      <c r="C40" s="4" t="s">
        <v>15</v>
      </c>
      <c r="D40" s="4" t="s">
        <v>14</v>
      </c>
      <c r="E40" s="93" t="n">
        <f>SUMIFS('平台消耗统计'!I:I,'平台消耗统计'!A:A,$E$2,'平台消耗统计'!C:C,A40)</f>
        <v>168</v>
      </c>
      <c r="F40" s="93" t="n">
        <f>SUMIFS('平台消耗统计'!I:I,'平台消耗统计'!A:A,$F$2,'平台消耗统计'!C:C,A40)</f>
        <v>273</v>
      </c>
      <c r="G40" s="92" t="n">
        <f>IFERROR((E40-F40)/F40,0)</f>
        <v>-0.384615384615385</v>
      </c>
      <c r="H40" s="4" t="s">
        <v>444</v>
      </c>
      <c r="I40" s="4" t="s">
        <v>237</v>
      </c>
    </row>
    <row r="41" ht="16.5" customHeight="1">
      <c r="A41" s="11" t="n">
        <v>5963400</v>
      </c>
      <c r="B41" s="4" t="s">
        <v>82</v>
      </c>
      <c r="C41" s="4" t="s">
        <v>15</v>
      </c>
      <c r="D41" s="4" t="s">
        <v>85</v>
      </c>
      <c r="E41" s="93" t="n">
        <f>SUMIFS('平台消耗统计'!I:I,'平台消耗统计'!A:A,$E$2,'平台消耗统计'!C:C,A41)</f>
        <v>163.55</v>
      </c>
      <c r="F41" s="93" t="n">
        <f>SUMIFS('平台消耗统计'!I:I,'平台消耗统计'!A:A,$F$2,'平台消耗统计'!C:C,A41)</f>
        <v>793.15</v>
      </c>
      <c r="G41" s="92" t="n">
        <f>IFERROR((E41-F41)/F41,0)</f>
        <v>-0.793796885834962</v>
      </c>
      <c r="H41" s="4" t="s">
        <v>445</v>
      </c>
      <c r="I41" s="4" t="s">
        <v>400</v>
      </c>
    </row>
    <row r="42" ht="16.5" customHeight="1">
      <c r="A42" s="11" t="n">
        <v>91548043</v>
      </c>
      <c r="B42" s="4" t="s">
        <v>31</v>
      </c>
      <c r="C42" s="4" t="s">
        <v>15</v>
      </c>
      <c r="D42" s="4" t="s">
        <v>32</v>
      </c>
      <c r="E42" s="93" t="n">
        <f>SUMIFS('平台消耗统计'!I:I,'平台消耗统计'!A:A,$E$2,'平台消耗统计'!C:C,A42)</f>
        <v>158.4</v>
      </c>
      <c r="F42" s="93" t="n">
        <f>SUMIFS('平台消耗统计'!I:I,'平台消耗统计'!A:A,$F$2,'平台消耗统计'!C:C,A42)</f>
        <v>121.8</v>
      </c>
      <c r="G42" s="92" t="n">
        <f>IFERROR((E42-F42)/F42,0)</f>
        <v>0.300492610837438</v>
      </c>
      <c r="H42" s="4" t="s">
        <v>446</v>
      </c>
      <c r="I42" s="4" t="s">
        <v>402</v>
      </c>
    </row>
    <row r="43" ht="16.5" customHeight="1">
      <c r="A43" s="11" t="n">
        <v>91560709</v>
      </c>
      <c r="B43" s="4" t="s">
        <v>31</v>
      </c>
      <c r="C43" s="4" t="s">
        <v>15</v>
      </c>
      <c r="D43" s="4" t="s">
        <v>33</v>
      </c>
      <c r="E43" s="93" t="n">
        <f>SUMIFS('平台消耗统计'!I:I,'平台消耗统计'!A:A,$E$2,'平台消耗统计'!C:C,A43)</f>
        <v>151.74</v>
      </c>
      <c r="F43" s="93" t="n">
        <f>SUMIFS('平台消耗统计'!I:I,'平台消耗统计'!A:A,$F$2,'平台消耗统计'!C:C,A43)</f>
        <v>0</v>
      </c>
      <c r="G43" s="92" t="n">
        <f>IFERROR((E43-F43)/F43,0)</f>
        <v>0</v>
      </c>
      <c r="H43" s="4" t="s">
        <v>447</v>
      </c>
    </row>
    <row r="44" ht="16.5" customHeight="1">
      <c r="A44" s="11" t="n">
        <v>6439005</v>
      </c>
      <c r="B44" s="4" t="s">
        <v>10</v>
      </c>
      <c r="C44" s="4" t="s">
        <v>21</v>
      </c>
      <c r="D44" s="4" t="s">
        <v>20</v>
      </c>
      <c r="E44" s="93" t="n">
        <f>SUMIFS('平台消耗统计'!I:I,'平台消耗统计'!A:A,$E$2,'平台消耗统计'!C:C,A44)</f>
        <v>149.5</v>
      </c>
      <c r="F44" s="93" t="n">
        <f>SUMIFS('平台消耗统计'!I:I,'平台消耗统计'!A:A,$F$2,'平台消耗统计'!C:C,A44)</f>
        <v>128.5</v>
      </c>
      <c r="G44" s="92" t="n">
        <f>IFERROR((E44-F44)/F44,0)</f>
        <v>0.163424124513619</v>
      </c>
      <c r="H44" s="4" t="s">
        <v>448</v>
      </c>
      <c r="I44" s="4" t="s">
        <v>406</v>
      </c>
    </row>
    <row r="45" ht="16.5" customHeight="1">
      <c r="A45" s="11" t="n">
        <v>91467820</v>
      </c>
      <c r="B45" s="4" t="s">
        <v>74</v>
      </c>
      <c r="C45" s="4" t="s">
        <v>15</v>
      </c>
      <c r="D45" s="4" t="s">
        <v>36</v>
      </c>
      <c r="E45" s="93" t="n">
        <f>SUMIFS('平台消耗统计'!I:I,'平台消耗统计'!A:A,$E$2,'平台消耗统计'!C:C,A45)</f>
        <v>140</v>
      </c>
      <c r="F45" s="93" t="n">
        <f>SUMIFS('平台消耗统计'!I:I,'平台消耗统计'!A:A,$F$2,'平台消耗统计'!C:C,A45)</f>
        <v>323.1</v>
      </c>
      <c r="G45" s="92" t="n">
        <f>IFERROR((E45-F45)/F45,0)</f>
        <v>-0.566697616836893</v>
      </c>
      <c r="H45" s="4" t="s">
        <v>449</v>
      </c>
      <c r="I45" s="4" t="s">
        <v>400</v>
      </c>
    </row>
    <row r="46" ht="16.5" customHeight="1">
      <c r="A46" s="11" t="n">
        <v>8819666</v>
      </c>
      <c r="B46" s="4" t="s">
        <v>27</v>
      </c>
      <c r="C46" s="4" t="s">
        <v>12</v>
      </c>
      <c r="D46" s="4" t="s">
        <v>14</v>
      </c>
      <c r="E46" s="93" t="n">
        <f>SUMIFS('平台消耗统计'!I:I,'平台消耗统计'!A:A,$E$2,'平台消耗统计'!C:C,A46)</f>
        <v>139.2306</v>
      </c>
      <c r="F46" s="93" t="n">
        <f>SUMIFS('平台消耗统计'!I:I,'平台消耗统计'!A:A,$F$2,'平台消耗统计'!C:C,A46)</f>
        <v>138.0552</v>
      </c>
      <c r="G46" s="92" t="n">
        <f>IFERROR((E46-F46)/F46,0)</f>
        <v>0.0085139857100638</v>
      </c>
      <c r="H46" s="4" t="s">
        <v>450</v>
      </c>
      <c r="I46" s="4" t="s">
        <v>402</v>
      </c>
    </row>
    <row r="47" ht="16.5" customHeight="1">
      <c r="A47" s="11" t="n">
        <v>9686529</v>
      </c>
      <c r="B47" s="4" t="s">
        <v>82</v>
      </c>
      <c r="C47" s="4" t="s">
        <v>15</v>
      </c>
      <c r="D47" s="4" t="s">
        <v>84</v>
      </c>
      <c r="E47" s="93" t="n">
        <f>SUMIFS('平台消耗统计'!I:I,'平台消耗统计'!A:A,$E$2,'平台消耗统计'!C:C,A47)</f>
        <v>135.5</v>
      </c>
      <c r="F47" s="93" t="n">
        <f>SUMIFS('平台消耗统计'!I:I,'平台消耗统计'!A:A,$F$2,'平台消耗统计'!C:C,A47)</f>
        <v>125.5</v>
      </c>
      <c r="G47" s="92" t="n">
        <f>IFERROR((E47-F47)/F47,0)</f>
        <v>0.0796812749003984</v>
      </c>
      <c r="H47" s="4" t="s">
        <v>451</v>
      </c>
      <c r="I47" s="4" t="s">
        <v>404</v>
      </c>
    </row>
    <row r="48" ht="16.5" customHeight="1">
      <c r="A48" s="11" t="n">
        <v>91496147</v>
      </c>
      <c r="B48" s="4" t="s">
        <v>74</v>
      </c>
      <c r="C48" s="4" t="s">
        <v>15</v>
      </c>
      <c r="D48" s="4" t="s">
        <v>11</v>
      </c>
      <c r="E48" s="93" t="n">
        <f>SUMIFS('平台消耗统计'!I:I,'平台消耗统计'!A:A,$E$2,'平台消耗统计'!C:C,A48)</f>
        <v>125.45</v>
      </c>
      <c r="F48" s="93" t="n">
        <f>SUMIFS('平台消耗统计'!I:I,'平台消耗统计'!A:A,$F$2,'平台消耗统计'!C:C,A48)</f>
        <v>129.35</v>
      </c>
      <c r="G48" s="92" t="n">
        <f>IFERROR((E48-F48)/F48,0)</f>
        <v>-0.0301507537688441</v>
      </c>
      <c r="H48" s="4" t="s">
        <v>450</v>
      </c>
      <c r="I48" s="4" t="s">
        <v>288</v>
      </c>
    </row>
    <row r="49" ht="16.5" customHeight="1">
      <c r="A49" s="11" t="n">
        <v>12011132</v>
      </c>
      <c r="B49" s="4" t="s">
        <v>88</v>
      </c>
      <c r="C49" s="4" t="s">
        <v>15</v>
      </c>
      <c r="D49" s="4" t="s">
        <v>14</v>
      </c>
      <c r="E49" s="93" t="n">
        <f>SUMIFS('平台消耗统计'!I:I,'平台消耗统计'!A:A,$E$2,'平台消耗统计'!C:C,A49)</f>
        <v>120</v>
      </c>
      <c r="F49" s="93" t="n">
        <f>SUMIFS('平台消耗统计'!I:I,'平台消耗统计'!A:A,$F$2,'平台消耗统计'!C:C,A49)</f>
        <v>0</v>
      </c>
      <c r="G49" s="92" t="n">
        <f>IFERROR((E49-F49)/F49,0)</f>
        <v>0</v>
      </c>
      <c r="H49" s="4" t="s">
        <v>452</v>
      </c>
    </row>
    <row r="50" ht="16.5" customHeight="1">
      <c r="A50" s="11" t="n">
        <v>91467821</v>
      </c>
      <c r="B50" s="4" t="s">
        <v>74</v>
      </c>
      <c r="C50" s="4" t="s">
        <v>15</v>
      </c>
      <c r="D50" s="4" t="s">
        <v>17</v>
      </c>
      <c r="E50" s="93" t="n">
        <f>SUMIFS('平台消耗统计'!I:I,'平台消耗统计'!A:A,$E$2,'平台消耗统计'!C:C,A50)</f>
        <v>119</v>
      </c>
      <c r="F50" s="93" t="n">
        <f>SUMIFS('平台消耗统计'!I:I,'平台消耗统计'!A:A,$F$2,'平台消耗统计'!C:C,A50)</f>
        <v>117.81</v>
      </c>
      <c r="G50" s="92" t="n">
        <f>IFERROR((E50-F50)/F50,0)</f>
        <v>0.0101010101010101</v>
      </c>
      <c r="H50" s="4" t="s">
        <v>453</v>
      </c>
      <c r="I50" s="4" t="s">
        <v>288</v>
      </c>
    </row>
    <row r="51" ht="16.5" customHeight="1">
      <c r="A51" s="11" t="n">
        <v>6951600</v>
      </c>
      <c r="B51" s="4" t="s">
        <v>16</v>
      </c>
      <c r="C51" s="4" t="s">
        <v>15</v>
      </c>
      <c r="D51" s="4" t="s">
        <v>17</v>
      </c>
      <c r="E51" s="93" t="n">
        <f>SUMIFS('平台消耗统计'!I:I,'平台消耗统计'!A:A,$E$2,'平台消耗统计'!C:C,A51)</f>
        <v>113.866</v>
      </c>
      <c r="F51" s="93" t="n">
        <f>SUMIFS('平台消耗统计'!I:I,'平台消耗统计'!A:A,$F$2,'平台消耗统计'!C:C,A51)</f>
        <v>98.396</v>
      </c>
      <c r="G51" s="92" t="n">
        <f>IFERROR((E51-F51)/F51,0)</f>
        <v>0.157221838286109</v>
      </c>
      <c r="H51" s="4" t="s">
        <v>454</v>
      </c>
      <c r="I51" s="4" t="s">
        <v>402</v>
      </c>
    </row>
    <row r="52" ht="16.5" customHeight="1">
      <c r="A52" s="11" t="n">
        <v>10765365</v>
      </c>
      <c r="B52" s="4" t="s">
        <v>75</v>
      </c>
      <c r="C52" s="4" t="s">
        <v>15</v>
      </c>
      <c r="D52" s="4" t="s">
        <v>71</v>
      </c>
      <c r="E52" s="93" t="n">
        <f>SUMIFS('平台消耗统计'!I:I,'平台消耗统计'!A:A,$E$2,'平台消耗统计'!C:C,A52)</f>
        <v>111.24</v>
      </c>
      <c r="F52" s="93" t="n">
        <f>SUMIFS('平台消耗统计'!I:I,'平台消耗统计'!A:A,$F$2,'平台消耗统计'!C:C,A52)</f>
        <v>88.98</v>
      </c>
      <c r="G52" s="92" t="n">
        <f>IFERROR((E52-F52)/F52,0)</f>
        <v>0.250168577208361</v>
      </c>
      <c r="H52" s="4" t="s">
        <v>455</v>
      </c>
      <c r="I52" s="4" t="s">
        <v>456</v>
      </c>
    </row>
    <row r="53" ht="16.5" customHeight="1">
      <c r="A53" s="11" t="n">
        <v>91532857</v>
      </c>
      <c r="B53" s="4" t="s">
        <v>47</v>
      </c>
      <c r="C53" s="4" t="s">
        <v>12</v>
      </c>
      <c r="D53" s="4" t="s">
        <v>14</v>
      </c>
      <c r="E53" s="93" t="n">
        <f>SUMIFS('平台消耗统计'!I:I,'平台消耗统计'!A:A,$E$2,'平台消耗统计'!C:C,A53)</f>
        <v>99.9776</v>
      </c>
      <c r="F53" s="93" t="n">
        <f>SUMIFS('平台消耗统计'!I:I,'平台消耗统计'!A:A,$F$2,'平台消耗统计'!C:C,A53)</f>
        <v>72.7499</v>
      </c>
      <c r="G53" s="92" t="n">
        <f>IFERROR((E53-F53)/F53,0)</f>
        <v>0.374264431978601</v>
      </c>
      <c r="H53" s="4" t="s">
        <v>422</v>
      </c>
      <c r="I53" s="4" t="s">
        <v>457</v>
      </c>
    </row>
    <row r="54" ht="16.5" customHeight="1">
      <c r="A54" s="11" t="n">
        <v>2937658</v>
      </c>
      <c r="B54" s="4" t="s">
        <v>81</v>
      </c>
      <c r="C54" s="4" t="s">
        <v>15</v>
      </c>
      <c r="D54" s="4" t="s">
        <v>14</v>
      </c>
      <c r="E54" s="93" t="n">
        <f>SUMIFS('平台消耗统计'!I:I,'平台消耗统计'!A:A,$E$2,'平台消耗统计'!C:C,A54)</f>
        <v>86.1</v>
      </c>
      <c r="F54" s="93" t="n">
        <f>SUMIFS('平台消耗统计'!I:I,'平台消耗统计'!A:A,$F$2,'平台消耗统计'!C:C,A54)</f>
        <v>86.162</v>
      </c>
      <c r="G54" s="92" t="n">
        <f>IFERROR((E54-F54)/F54,0)</f>
        <v>-7.19574754532297e-4</v>
      </c>
      <c r="H54" s="4" t="s">
        <v>260</v>
      </c>
      <c r="I54" s="4" t="s">
        <v>400</v>
      </c>
    </row>
    <row r="55" ht="16.5" customHeight="1">
      <c r="A55" s="11" t="n">
        <v>8566084</v>
      </c>
      <c r="B55" s="4" t="s">
        <v>80</v>
      </c>
      <c r="C55" s="4" t="s">
        <v>15</v>
      </c>
      <c r="D55" s="4" t="s">
        <v>42</v>
      </c>
      <c r="E55" s="93" t="n">
        <f>SUMIFS('平台消耗统计'!I:I,'平台消耗统计'!A:A,$E$2,'平台消耗统计'!C:C,A55)</f>
        <v>84</v>
      </c>
      <c r="F55" s="93" t="n">
        <f>SUMIFS('平台消耗统计'!I:I,'平台消耗统计'!A:A,$F$2,'平台消耗统计'!C:C,A55)</f>
        <v>64.56</v>
      </c>
      <c r="G55" s="92" t="n">
        <f>IFERROR((E55-F55)/F55,0)</f>
        <v>0.301115241635688</v>
      </c>
      <c r="H55" s="4" t="s">
        <v>458</v>
      </c>
      <c r="I55" s="4" t="s">
        <v>400</v>
      </c>
    </row>
    <row r="56" ht="16.5" customHeight="1">
      <c r="A56" s="11" t="n">
        <v>6706444</v>
      </c>
      <c r="B56" s="4" t="s">
        <v>82</v>
      </c>
      <c r="C56" s="4" t="s">
        <v>12</v>
      </c>
      <c r="D56" s="4" t="s">
        <v>83</v>
      </c>
      <c r="E56" s="93" t="n">
        <f>SUMIFS('平台消耗统计'!I:I,'平台消耗统计'!A:A,$E$2,'平台消耗统计'!C:C,A56)</f>
        <v>83.595</v>
      </c>
      <c r="F56" s="93" t="n">
        <f>SUMIFS('平台消耗统计'!I:I,'平台消耗统计'!A:A,$F$2,'平台消耗统计'!C:C,A56)</f>
        <v>69.2401</v>
      </c>
      <c r="G56" s="92" t="n">
        <f>IFERROR((E56-F56)/F56,0)</f>
        <v>0.207320613344002</v>
      </c>
      <c r="H56" s="4" t="s">
        <v>459</v>
      </c>
      <c r="I56" s="4" t="s">
        <v>460</v>
      </c>
    </row>
    <row r="57" ht="16.5" customHeight="1">
      <c r="A57" s="11" t="n">
        <v>11690183</v>
      </c>
      <c r="B57" s="4" t="s">
        <v>38</v>
      </c>
      <c r="C57" s="4" t="s">
        <v>15</v>
      </c>
      <c r="D57" s="4" t="s">
        <v>14</v>
      </c>
      <c r="E57" s="93" t="n">
        <f>SUMIFS('平台消耗统计'!I:I,'平台消耗统计'!A:A,$E$2,'平台消耗统计'!C:C,A57)</f>
        <v>82.2</v>
      </c>
      <c r="F57" s="93" t="n">
        <f>SUMIFS('平台消耗统计'!I:I,'平台消耗统计'!A:A,$F$2,'平台消耗统计'!C:C,A57)</f>
        <v>70.5</v>
      </c>
      <c r="G57" s="92" t="n">
        <f>IFERROR((E57-F57)/F57,0)</f>
        <v>0.165957446808511</v>
      </c>
      <c r="H57" s="91" t="s">
        <v>461</v>
      </c>
      <c r="I57" s="4" t="s">
        <v>305</v>
      </c>
    </row>
    <row r="58" ht="16.5" customHeight="1">
      <c r="A58" s="11" t="n">
        <v>91550293</v>
      </c>
      <c r="B58" s="4" t="s">
        <v>55</v>
      </c>
      <c r="C58" s="4" t="s">
        <v>15</v>
      </c>
      <c r="D58" s="4" t="s">
        <v>56</v>
      </c>
      <c r="E58" s="93" t="n">
        <f>SUMIFS('平台消耗统计'!I:I,'平台消耗统计'!A:A,$E$2,'平台消耗统计'!C:C,A58)</f>
        <v>80.5</v>
      </c>
      <c r="F58" s="93" t="n">
        <f>SUMIFS('平台消耗统计'!I:I,'平台消耗统计'!A:A,$F$2,'平台消耗统计'!C:C,A58)</f>
        <v>126</v>
      </c>
      <c r="G58" s="92" t="n">
        <f>IFERROR((E58-F58)/F58,0)</f>
        <v>-0.361111111111111</v>
      </c>
      <c r="H58" s="4" t="s">
        <v>462</v>
      </c>
      <c r="I58" s="4" t="s">
        <v>463</v>
      </c>
    </row>
    <row r="59" ht="16.5" customHeight="1">
      <c r="A59" s="11" t="n">
        <v>91407542</v>
      </c>
      <c r="B59" s="4" t="s">
        <v>31</v>
      </c>
      <c r="C59" s="4" t="s">
        <v>15</v>
      </c>
      <c r="D59" s="4" t="s">
        <v>36</v>
      </c>
      <c r="E59" s="93" t="n">
        <f>SUMIFS('平台消耗统计'!I:I,'平台消耗统计'!A:A,$E$2,'平台消耗统计'!C:C,A59)</f>
        <v>78.86</v>
      </c>
      <c r="F59" s="93" t="n">
        <f>SUMIFS('平台消耗统计'!I:I,'平台消耗统计'!A:A,$F$2,'平台消耗统计'!C:C,A59)</f>
        <v>37.27</v>
      </c>
      <c r="G59" s="92" t="n">
        <f>IFERROR((E59-F59)/F59,0)</f>
        <v>1.11591092031124</v>
      </c>
      <c r="H59" s="4" t="s">
        <v>464</v>
      </c>
      <c r="I59" s="4" t="s">
        <v>425</v>
      </c>
    </row>
    <row r="60" ht="16.5" customHeight="1">
      <c r="A60" s="11" t="n">
        <v>11924259</v>
      </c>
      <c r="B60" s="4" t="s">
        <v>77</v>
      </c>
      <c r="C60" s="4" t="s">
        <v>15</v>
      </c>
      <c r="D60" s="4" t="s">
        <v>36</v>
      </c>
      <c r="E60" s="93" t="n">
        <f>SUMIFS('平台消耗统计'!I:I,'平台消耗统计'!A:A,$E$2,'平台消耗统计'!C:C,A60)</f>
        <v>78.6</v>
      </c>
      <c r="F60" s="93" t="n">
        <f>SUMIFS('平台消耗统计'!I:I,'平台消耗统计'!A:A,$F$2,'平台消耗统计'!C:C,A60)</f>
        <v>16.44</v>
      </c>
      <c r="G60" s="92" t="n">
        <f>IFERROR((E60-F60)/F60,0)</f>
        <v>3.78102189781022</v>
      </c>
      <c r="H60" s="4" t="s">
        <v>465</v>
      </c>
      <c r="I60" s="4" t="s">
        <v>466</v>
      </c>
    </row>
    <row r="61" ht="16.5" customHeight="1">
      <c r="A61" s="11" t="n">
        <v>91540124</v>
      </c>
      <c r="B61" s="4" t="s">
        <v>93</v>
      </c>
      <c r="C61" s="4" t="s">
        <v>12</v>
      </c>
      <c r="D61" s="4" t="s">
        <v>54</v>
      </c>
      <c r="E61" s="93" t="n">
        <f>SUMIFS('平台消耗统计'!I:I,'平台消耗统计'!A:A,$E$2,'平台消耗统计'!C:C,A61)</f>
        <v>74.4955</v>
      </c>
      <c r="F61" s="93" t="n">
        <f>SUMIFS('平台消耗统计'!I:I,'平台消耗统计'!A:A,$F$2,'平台消耗统计'!C:C,A61)</f>
        <v>72.5207</v>
      </c>
      <c r="G61" s="92" t="n">
        <f>IFERROR((E61-F61)/F61,0)</f>
        <v>0.027230845813678</v>
      </c>
      <c r="H61" s="4" t="s">
        <v>467</v>
      </c>
      <c r="I61" s="4" t="s">
        <v>406</v>
      </c>
    </row>
    <row r="62" ht="16.5" customHeight="1">
      <c r="A62" s="11" t="n">
        <v>11078963</v>
      </c>
      <c r="B62" s="4" t="s">
        <v>81</v>
      </c>
      <c r="C62" s="4" t="s">
        <v>15</v>
      </c>
      <c r="D62" s="4" t="s">
        <v>14</v>
      </c>
      <c r="E62" s="93" t="n">
        <f>SUMIFS('平台消耗统计'!I:I,'平台消耗统计'!A:A,$E$2,'平台消耗统计'!C:C,A62)</f>
        <v>70</v>
      </c>
      <c r="F62" s="93" t="n">
        <f>SUMIFS('平台消耗统计'!I:I,'平台消耗统计'!A:A,$F$2,'平台消耗统计'!C:C,A62)</f>
        <v>96.4</v>
      </c>
      <c r="G62" s="92" t="n">
        <f>IFERROR((E62-F62)/F62,0)</f>
        <v>-0.273858921161826</v>
      </c>
      <c r="H62" s="91" t="s">
        <v>468</v>
      </c>
      <c r="I62" s="4" t="s">
        <v>353</v>
      </c>
    </row>
    <row r="63" ht="16.5" customHeight="1">
      <c r="A63" s="11" t="n">
        <v>91410799</v>
      </c>
      <c r="B63" s="4" t="s">
        <v>31</v>
      </c>
      <c r="C63" s="4" t="s">
        <v>15</v>
      </c>
      <c r="D63" s="4" t="s">
        <v>42</v>
      </c>
      <c r="E63" s="93" t="n">
        <f>SUMIFS('平台消耗统计'!I:I,'平台消耗统计'!A:A,$E$2,'平台消耗统计'!C:C,A63)</f>
        <v>69.98</v>
      </c>
      <c r="F63" s="93" t="n">
        <f>SUMIFS('平台消耗统计'!I:I,'平台消耗统计'!A:A,$F$2,'平台消耗统计'!C:C,A63)</f>
        <v>64.38</v>
      </c>
      <c r="G63" s="92" t="n">
        <f>IFERROR((E63-F63)/F63,0)</f>
        <v>0.0869835352593975</v>
      </c>
      <c r="H63" s="4" t="s">
        <v>453</v>
      </c>
      <c r="I63" s="4" t="s">
        <v>404</v>
      </c>
    </row>
    <row r="64" ht="16.5" customHeight="1">
      <c r="A64" s="11" t="n">
        <v>10210818</v>
      </c>
      <c r="B64" s="4" t="s">
        <v>27</v>
      </c>
      <c r="C64" s="4" t="s">
        <v>26</v>
      </c>
      <c r="D64" s="4" t="s">
        <v>14</v>
      </c>
      <c r="E64" s="93" t="n">
        <f>SUMIFS('平台消耗统计'!I:I,'平台消耗统计'!A:A,$E$2,'平台消耗统计'!C:C,A64)</f>
        <v>67.75</v>
      </c>
      <c r="F64" s="93" t="n">
        <f>SUMIFS('平台消耗统计'!I:I,'平台消耗统计'!A:A,$F$2,'平台消耗统计'!C:C,A64)</f>
        <v>95.23</v>
      </c>
      <c r="G64" s="92" t="n">
        <f>IFERROR((E64-F64)/F64,0)</f>
        <v>-0.288564527984879</v>
      </c>
      <c r="H64" s="4" t="s">
        <v>469</v>
      </c>
      <c r="I64" s="4" t="s">
        <v>406</v>
      </c>
    </row>
    <row r="65" ht="27.75" customHeight="1">
      <c r="A65" s="11" t="n">
        <v>11924419</v>
      </c>
      <c r="B65" s="4" t="s">
        <v>77</v>
      </c>
      <c r="C65" s="4" t="s">
        <v>26</v>
      </c>
      <c r="D65" s="4" t="s">
        <v>36</v>
      </c>
      <c r="E65" s="93" t="n">
        <f>SUMIFS('平台消耗统计'!I:I,'平台消耗统计'!A:A,$E$2,'平台消耗统计'!C:C,A65)</f>
        <v>65.06</v>
      </c>
      <c r="F65" s="93" t="n">
        <f>SUMIFS('平台消耗统计'!I:I,'平台消耗统计'!A:A,$F$2,'平台消耗统计'!C:C,A65)</f>
        <v>6.16</v>
      </c>
      <c r="G65" s="92" t="n">
        <f>IFERROR((E65-F65)/F65,0)</f>
        <v>9.56168831168831</v>
      </c>
      <c r="H65" s="91" t="s">
        <v>470</v>
      </c>
      <c r="I65" s="4" t="s">
        <v>471</v>
      </c>
    </row>
    <row r="66" ht="16.5" customHeight="1">
      <c r="A66" s="11" t="n">
        <v>5365722</v>
      </c>
      <c r="B66" s="4" t="s">
        <v>67</v>
      </c>
      <c r="C66" s="4" t="s">
        <v>12</v>
      </c>
      <c r="D66" s="4" t="s">
        <v>65</v>
      </c>
      <c r="E66" s="93" t="n">
        <f>SUMIFS('平台消耗统计'!I:I,'平台消耗统计'!A:A,$E$2,'平台消耗统计'!C:C,A66)</f>
        <v>53.4009</v>
      </c>
      <c r="F66" s="93" t="n">
        <f>SUMIFS('平台消耗统计'!I:I,'平台消耗统计'!A:A,$F$2,'平台消耗统计'!C:C,A66)</f>
        <v>28.9722</v>
      </c>
      <c r="G66" s="92" t="n">
        <f>IFERROR((E66-F66)/F66,0)</f>
        <v>0.843177252676704</v>
      </c>
      <c r="H66" s="4" t="s">
        <v>472</v>
      </c>
      <c r="I66" s="4" t="s">
        <v>404</v>
      </c>
    </row>
    <row r="67" ht="16.5" customHeight="1">
      <c r="A67" s="11" t="n">
        <v>91399437</v>
      </c>
      <c r="B67" s="4" t="s">
        <v>70</v>
      </c>
      <c r="C67" s="4" t="s">
        <v>15</v>
      </c>
      <c r="D67" s="4" t="s">
        <v>71</v>
      </c>
      <c r="E67" s="93" t="n">
        <f>SUMIFS('平台消耗统计'!I:I,'平台消耗统计'!A:A,$E$2,'平台消耗统计'!C:C,A67)</f>
        <v>52.5</v>
      </c>
      <c r="F67" s="93" t="n">
        <f>SUMIFS('平台消耗统计'!I:I,'平台消耗统计'!A:A,$F$2,'平台消耗统计'!C:C,A67)</f>
        <v>52.35</v>
      </c>
      <c r="G67" s="92" t="n">
        <f>IFERROR((E67-F67)/F67,0)</f>
        <v>0.00286532951289396</v>
      </c>
      <c r="H67" s="4" t="s">
        <v>473</v>
      </c>
      <c r="I67" s="4" t="s">
        <v>288</v>
      </c>
    </row>
    <row r="68" ht="16.5" customHeight="1">
      <c r="A68" s="11" t="n">
        <v>91496145</v>
      </c>
      <c r="B68" s="4" t="s">
        <v>74</v>
      </c>
      <c r="C68" s="4" t="s">
        <v>15</v>
      </c>
      <c r="D68" s="4" t="s">
        <v>71</v>
      </c>
      <c r="E68" s="93" t="n">
        <f>SUMIFS('平台消耗统计'!I:I,'平台消耗统计'!A:A,$E$2,'平台消耗统计'!C:C,A68)</f>
        <v>52.5</v>
      </c>
      <c r="F68" s="93" t="n">
        <f>SUMIFS('平台消耗统计'!I:I,'平台消耗统计'!A:A,$F$2,'平台消耗统计'!C:C,A68)</f>
        <v>52.5</v>
      </c>
      <c r="G68" s="92" t="n">
        <f>IFERROR((E68-F68)/F68,0)</f>
        <v>0</v>
      </c>
      <c r="H68" s="4" t="s">
        <v>260</v>
      </c>
      <c r="I68" s="4" t="s">
        <v>288</v>
      </c>
    </row>
    <row r="69" ht="16.5" customHeight="1">
      <c r="A69" s="11" t="n">
        <v>5623760</v>
      </c>
      <c r="B69" s="4" t="s">
        <v>89</v>
      </c>
      <c r="C69" s="4" t="s">
        <v>15</v>
      </c>
      <c r="D69" s="4" t="s">
        <v>14</v>
      </c>
      <c r="E69" s="93" t="n">
        <f>SUMIFS('平台消耗统计'!I:I,'平台消耗统计'!A:A,$E$2,'平台消耗统计'!C:C,A69)</f>
        <v>52.5</v>
      </c>
      <c r="F69" s="93" t="n">
        <f>SUMIFS('平台消耗统计'!I:I,'平台消耗统计'!A:A,$F$2,'平台消耗统计'!C:C,A69)</f>
        <v>60.25</v>
      </c>
      <c r="G69" s="92" t="n">
        <f>IFERROR((E69-F69)/F69,0)</f>
        <v>-0.128630705394191</v>
      </c>
      <c r="H69" s="4" t="s">
        <v>474</v>
      </c>
      <c r="I69" s="4" t="s">
        <v>400</v>
      </c>
    </row>
    <row r="70" ht="16.5" customHeight="1">
      <c r="A70" s="11" t="n">
        <v>9415350</v>
      </c>
      <c r="B70" s="4" t="s">
        <v>37</v>
      </c>
      <c r="C70" s="4" t="s">
        <v>26</v>
      </c>
      <c r="D70" s="4" t="s">
        <v>14</v>
      </c>
      <c r="E70" s="93" t="n">
        <f>SUMIFS('平台消耗统计'!I:I,'平台消耗统计'!A:A,$E$2,'平台消耗统计'!C:C,A70)</f>
        <v>45.4</v>
      </c>
      <c r="F70" s="93" t="n">
        <f>SUMIFS('平台消耗统计'!I:I,'平台消耗统计'!A:A,$F$2,'平台消耗统计'!C:C,A70)</f>
        <v>38.25</v>
      </c>
      <c r="G70" s="92" t="n">
        <f>IFERROR((E70-F70)/F70,0)</f>
        <v>0.186928104575163</v>
      </c>
      <c r="H70" s="4" t="s">
        <v>475</v>
      </c>
      <c r="I70" s="4" t="s">
        <v>425</v>
      </c>
    </row>
    <row r="71" ht="16.5" customHeight="1">
      <c r="A71" s="11" t="n">
        <v>91557347</v>
      </c>
      <c r="B71" s="4" t="s">
        <v>58</v>
      </c>
      <c r="C71" s="4" t="s">
        <v>15</v>
      </c>
      <c r="D71" s="4" t="s">
        <v>14</v>
      </c>
      <c r="E71" s="93" t="n">
        <f>SUMIFS('平台消耗统计'!I:I,'平台消耗统计'!A:A,$E$2,'平台消耗统计'!C:C,A71)</f>
        <v>44.8</v>
      </c>
      <c r="F71" s="93" t="n">
        <f>SUMIFS('平台消耗统计'!I:I,'平台消耗统计'!A:A,$F$2,'平台消耗统计'!C:C,A71)</f>
        <v>2.5</v>
      </c>
      <c r="G71" s="92" t="n">
        <f>IFERROR((E71-F71)/F71,0)</f>
        <v>16.92</v>
      </c>
      <c r="H71" s="4" t="s">
        <v>476</v>
      </c>
      <c r="I71" s="4" t="s">
        <v>477</v>
      </c>
    </row>
    <row r="72" ht="16.5" customHeight="1">
      <c r="A72" s="11" t="n">
        <v>91560708</v>
      </c>
      <c r="B72" s="4" t="s">
        <v>31</v>
      </c>
      <c r="C72" s="4" t="s">
        <v>15</v>
      </c>
      <c r="D72" s="4" t="s">
        <v>32</v>
      </c>
      <c r="E72" s="93" t="n">
        <f>SUMIFS('平台消耗统计'!I:I,'平台消耗统计'!A:A,$E$2,'平台消耗统计'!C:C,A72)</f>
        <v>43.29</v>
      </c>
      <c r="F72" s="93" t="n">
        <f>SUMIFS('平台消耗统计'!I:I,'平台消耗统计'!A:A,$F$2,'平台消耗统计'!C:C,A72)</f>
        <v>0</v>
      </c>
      <c r="G72" s="92" t="n">
        <f>IFERROR((E72-F72)/F72,0)</f>
        <v>0</v>
      </c>
      <c r="H72" s="4" t="s">
        <v>478</v>
      </c>
    </row>
    <row r="73" ht="16.5" customHeight="1">
      <c r="A73" s="11" t="n">
        <v>8998645</v>
      </c>
      <c r="B73" s="4" t="s">
        <v>31</v>
      </c>
      <c r="C73" s="4" t="s">
        <v>15</v>
      </c>
      <c r="D73" s="4" t="s">
        <v>17</v>
      </c>
      <c r="E73" s="93" t="n">
        <f>SUMIFS('平台消耗统计'!I:I,'平台消耗统计'!A:A,$E$2,'平台消耗统计'!C:C,A73)</f>
        <v>43.133</v>
      </c>
      <c r="F73" s="93" t="n">
        <f>SUMIFS('平台消耗统计'!I:I,'平台消耗统计'!A:A,$F$2,'平台消耗统计'!C:C,A73)</f>
        <v>33.768</v>
      </c>
      <c r="G73" s="92" t="n">
        <f>IFERROR((E73-F73)/F73,0)</f>
        <v>0.277333570244018</v>
      </c>
      <c r="H73" s="4" t="s">
        <v>479</v>
      </c>
      <c r="I73" s="4" t="s">
        <v>425</v>
      </c>
    </row>
    <row r="74" ht="16.5" customHeight="1">
      <c r="A74" s="11" t="n">
        <v>9298539</v>
      </c>
      <c r="B74" s="4" t="s">
        <v>57</v>
      </c>
      <c r="C74" s="4" t="s">
        <v>15</v>
      </c>
      <c r="D74" s="4" t="s">
        <v>14</v>
      </c>
      <c r="E74" s="93" t="n">
        <f>SUMIFS('平台消耗统计'!I:I,'平台消耗统计'!A:A,$E$2,'平台消耗统计'!C:C,A74)</f>
        <v>33.92</v>
      </c>
      <c r="F74" s="93" t="n">
        <f>SUMIFS('平台消耗统计'!I:I,'平台消耗统计'!A:A,$F$2,'平台消耗统计'!C:C,A74)</f>
        <v>114</v>
      </c>
      <c r="G74" s="92" t="n">
        <f>IFERROR((E74-F74)/F74,0)</f>
        <v>-0.702456140350877</v>
      </c>
      <c r="H74" s="4" t="s">
        <v>330</v>
      </c>
      <c r="I74" s="4" t="s">
        <v>139</v>
      </c>
    </row>
    <row r="75" ht="16.5" customHeight="1">
      <c r="A75" s="11" t="n">
        <v>12039225</v>
      </c>
      <c r="B75" s="4" t="s">
        <v>90</v>
      </c>
      <c r="C75" s="4" t="s">
        <v>15</v>
      </c>
      <c r="D75" s="4" t="s">
        <v>36</v>
      </c>
      <c r="E75" s="93" t="n">
        <f>SUMIFS('平台消耗统计'!I:I,'平台消耗统计'!A:A,$E$2,'平台消耗统计'!C:C,A75)</f>
        <v>30</v>
      </c>
      <c r="F75" s="93" t="n">
        <f>SUMIFS('平台消耗统计'!I:I,'平台消耗统计'!A:A,$F$2,'平台消耗统计'!C:C,A75)</f>
        <v>0</v>
      </c>
      <c r="G75" s="92" t="n">
        <f>IFERROR((E75-F75)/F75,0)</f>
        <v>0</v>
      </c>
      <c r="H75" s="4" t="s">
        <v>480</v>
      </c>
    </row>
    <row r="76" ht="16.5" customHeight="1">
      <c r="A76" s="11" t="n">
        <v>8312006</v>
      </c>
      <c r="B76" s="4" t="s">
        <v>92</v>
      </c>
      <c r="C76" s="4" t="s">
        <v>15</v>
      </c>
      <c r="D76" s="4" t="s">
        <v>14</v>
      </c>
      <c r="E76" s="93" t="n">
        <f>SUMIFS('平台消耗统计'!I:I,'平台消耗统计'!A:A,$E$2,'平台消耗统计'!C:C,A76)</f>
        <v>29.52</v>
      </c>
      <c r="F76" s="93" t="n">
        <f>SUMIFS('平台消耗统计'!I:I,'平台消耗统计'!A:A,$F$2,'平台消耗统计'!C:C,A76)</f>
        <v>26.64</v>
      </c>
      <c r="G76" s="92" t="n">
        <f>IFERROR((E76-F76)/F76,0)</f>
        <v>0.108108108108108</v>
      </c>
      <c r="H76" s="4" t="s">
        <v>442</v>
      </c>
      <c r="I76" s="4" t="s">
        <v>288</v>
      </c>
    </row>
    <row r="77" ht="16.5" customHeight="1">
      <c r="A77" s="11" t="n">
        <v>91545519</v>
      </c>
      <c r="B77" s="4" t="s">
        <v>52</v>
      </c>
      <c r="C77" s="4" t="s">
        <v>15</v>
      </c>
      <c r="D77" s="4" t="s">
        <v>46</v>
      </c>
      <c r="E77" s="93" t="n">
        <f>SUMIFS('平台消耗统计'!I:I,'平台消耗统计'!A:A,$E$2,'平台消耗统计'!C:C,A77)</f>
        <v>27.6</v>
      </c>
      <c r="F77" s="93" t="n">
        <f>SUMIFS('平台消耗统计'!I:I,'平台消耗统计'!A:A,$F$2,'平台消耗统计'!C:C,A77)</f>
        <v>66.58</v>
      </c>
      <c r="G77" s="92" t="n">
        <f>IFERROR((E77-F77)/F77,0)</f>
        <v>-0.585461099429258</v>
      </c>
      <c r="H77" s="4" t="s">
        <v>481</v>
      </c>
      <c r="I77" s="4" t="s">
        <v>482</v>
      </c>
    </row>
    <row r="78" ht="16.5" customHeight="1">
      <c r="A78" s="11" t="n">
        <v>10080665</v>
      </c>
      <c r="B78" s="4" t="s">
        <v>82</v>
      </c>
      <c r="C78" s="4" t="s">
        <v>15</v>
      </c>
      <c r="D78" s="4" t="s">
        <v>86</v>
      </c>
      <c r="E78" s="93" t="n">
        <f>SUMIFS('平台消耗统计'!I:I,'平台消耗统计'!A:A,$E$2,'平台消耗统计'!C:C,A78)</f>
        <v>27.36</v>
      </c>
      <c r="F78" s="93" t="n">
        <f>SUMIFS('平台消耗统计'!I:I,'平台消耗统计'!A:A,$F$2,'平台消耗统计'!C:C,A78)</f>
        <v>29.64</v>
      </c>
      <c r="G78" s="92" t="n">
        <f>IFERROR((E78-F78)/F78,0)</f>
        <v>-0.0769230769230769</v>
      </c>
      <c r="H78" s="4" t="s">
        <v>483</v>
      </c>
      <c r="I78" s="4" t="s">
        <v>404</v>
      </c>
    </row>
    <row r="79" ht="16.5" customHeight="1">
      <c r="A79" s="11" t="n">
        <v>91564896</v>
      </c>
      <c r="B79" s="4" t="s">
        <v>60</v>
      </c>
      <c r="C79" s="4" t="s">
        <v>15</v>
      </c>
      <c r="D79" s="4" t="s">
        <v>14</v>
      </c>
      <c r="E79" s="93" t="n">
        <f>SUMIFS('平台消耗统计'!I:I,'平台消耗统计'!A:A,$E$2,'平台消耗统计'!C:C,A79)</f>
        <v>25.9</v>
      </c>
      <c r="F79" s="93" t="n">
        <f>SUMIFS('平台消耗统计'!I:I,'平台消耗统计'!A:A,$F$2,'平台消耗统计'!C:C,A79)</f>
        <v>0</v>
      </c>
      <c r="G79" s="92" t="n">
        <f>IFERROR((E79-F79)/F79,0)</f>
        <v>0</v>
      </c>
      <c r="H79" s="4" t="s">
        <v>484</v>
      </c>
      <c r="I79" s="4" t="s">
        <v>139</v>
      </c>
    </row>
    <row r="80" ht="16.5" customHeight="1">
      <c r="A80" s="11" t="n">
        <v>91399439</v>
      </c>
      <c r="B80" s="4" t="s">
        <v>69</v>
      </c>
      <c r="C80" s="4" t="s">
        <v>15</v>
      </c>
      <c r="D80" s="4" t="s">
        <v>42</v>
      </c>
      <c r="E80" s="93" t="n">
        <f>SUMIFS('平台消耗统计'!I:I,'平台消耗统计'!A:A,$E$2,'平台消耗统计'!C:C,A80)</f>
        <v>21.7</v>
      </c>
      <c r="F80" s="93" t="n">
        <f>SUMIFS('平台消耗统计'!I:I,'平台消耗统计'!A:A,$F$2,'平台消耗统计'!C:C,A80)</f>
        <v>23.6</v>
      </c>
      <c r="G80" s="92" t="n">
        <f>IFERROR((E80-F80)/F80,0)</f>
        <v>-0.0805084745762712</v>
      </c>
      <c r="H80" s="4" t="s">
        <v>485</v>
      </c>
      <c r="I80" s="4" t="s">
        <v>486</v>
      </c>
    </row>
    <row r="81" ht="16.5" customHeight="1">
      <c r="A81" s="11" t="n">
        <v>9311355</v>
      </c>
      <c r="B81" s="4" t="s">
        <v>29</v>
      </c>
      <c r="C81" s="4" t="s">
        <v>15</v>
      </c>
      <c r="D81" s="4" t="s">
        <v>14</v>
      </c>
      <c r="E81" s="93" t="n">
        <f>SUMIFS('平台消耗统计'!I:I,'平台消耗统计'!A:A,$E$2,'平台消耗统计'!C:C,A81)</f>
        <v>21</v>
      </c>
      <c r="F81" s="93" t="n">
        <f>SUMIFS('平台消耗统计'!I:I,'平台消耗统计'!A:A,$F$2,'平台消耗统计'!C:C,A81)</f>
        <v>21</v>
      </c>
      <c r="G81" s="92" t="n">
        <f>IFERROR((E81-F81)/F81,0)</f>
        <v>0</v>
      </c>
      <c r="H81" s="4" t="s">
        <v>453</v>
      </c>
      <c r="I81" s="4" t="s">
        <v>404</v>
      </c>
    </row>
    <row r="82" ht="16.5" customHeight="1">
      <c r="A82" s="11" t="n">
        <v>8531973</v>
      </c>
      <c r="B82" s="4" t="s">
        <v>16</v>
      </c>
      <c r="C82" s="4" t="s">
        <v>26</v>
      </c>
      <c r="D82" s="4" t="s">
        <v>18</v>
      </c>
      <c r="E82" s="93" t="n">
        <f>SUMIFS('平台消耗统计'!I:I,'平台消耗统计'!A:A,$E$2,'平台消耗统计'!C:C,A82)</f>
        <v>19.74</v>
      </c>
      <c r="F82" s="93" t="n">
        <f>SUMIFS('平台消耗统计'!I:I,'平台消耗统计'!A:A,$F$2,'平台消耗统计'!C:C,A82)</f>
        <v>14.87</v>
      </c>
      <c r="G82" s="92" t="n">
        <f>IFERROR((E82-F82)/F82,0)</f>
        <v>0.327505043712172</v>
      </c>
      <c r="H82" s="4" t="s">
        <v>487</v>
      </c>
      <c r="I82" s="4" t="s">
        <v>477</v>
      </c>
    </row>
    <row r="83" ht="16.5" customHeight="1">
      <c r="A83" s="11" t="n">
        <v>5619156</v>
      </c>
      <c r="B83" s="4" t="s">
        <v>10</v>
      </c>
      <c r="C83" s="4" t="s">
        <v>12</v>
      </c>
      <c r="D83" s="4" t="s">
        <v>19</v>
      </c>
      <c r="E83" s="93" t="n">
        <f>SUMIFS('平台消耗统计'!I:I,'平台消耗统计'!A:A,$E$2,'平台消耗统计'!C:C,A83)</f>
        <v>17.5363</v>
      </c>
      <c r="F83" s="93" t="n">
        <f>SUMIFS('平台消耗统计'!I:I,'平台消耗统计'!A:A,$F$2,'平台消耗统计'!C:C,A83)</f>
        <v>40.6533</v>
      </c>
      <c r="G83" s="92" t="n">
        <f>IFERROR((E83-F83)/F83,0)</f>
        <v>-0.56863772436678</v>
      </c>
      <c r="H83" s="4" t="s">
        <v>488</v>
      </c>
      <c r="I83" s="4" t="s">
        <v>489</v>
      </c>
    </row>
    <row r="84" ht="27.75" customHeight="1">
      <c r="A84" s="11" t="n">
        <v>5556054</v>
      </c>
      <c r="B84" s="4" t="s">
        <v>72</v>
      </c>
      <c r="C84" s="4" t="s">
        <v>15</v>
      </c>
      <c r="D84" s="4" t="s">
        <v>36</v>
      </c>
      <c r="E84" s="93" t="n">
        <f>SUMIFS('平台消耗统计'!I:I,'平台消耗统计'!A:A,$E$2,'平台消耗统计'!C:C,A84)</f>
        <v>13.207</v>
      </c>
      <c r="F84" s="93" t="n">
        <f>SUMIFS('平台消耗统计'!I:I,'平台消耗统计'!A:A,$F$2,'平台消耗统计'!C:C,A84)</f>
        <v>27.872</v>
      </c>
      <c r="G84" s="92" t="n">
        <f>IFERROR((E84-F84)/F84,0)</f>
        <v>-0.526155281285878</v>
      </c>
      <c r="H84" s="91" t="s">
        <v>490</v>
      </c>
      <c r="I84" s="4" t="s">
        <v>477</v>
      </c>
    </row>
    <row r="85" ht="16.5" customHeight="1">
      <c r="A85" s="11" t="n">
        <v>91534913</v>
      </c>
      <c r="B85" s="4" t="s">
        <v>48</v>
      </c>
      <c r="C85" s="4" t="s">
        <v>15</v>
      </c>
      <c r="D85" s="4" t="s">
        <v>49</v>
      </c>
      <c r="E85" s="93" t="n">
        <f>SUMIFS('平台消耗统计'!I:I,'平台消耗统计'!A:A,$E$2,'平台消耗统计'!C:C,A85)</f>
        <v>13</v>
      </c>
      <c r="F85" s="93" t="n">
        <f>SUMIFS('平台消耗统计'!I:I,'平台消耗统计'!A:A,$F$2,'平台消耗统计'!C:C,A85)</f>
        <v>80</v>
      </c>
      <c r="G85" s="92" t="n">
        <f>IFERROR((E85-F85)/F85,0)</f>
        <v>-0.8375</v>
      </c>
      <c r="H85" s="4" t="s">
        <v>491</v>
      </c>
      <c r="I85" s="4" t="s">
        <v>482</v>
      </c>
    </row>
    <row r="86" ht="16.5" customHeight="1">
      <c r="A86" s="11" t="n">
        <v>5847496</v>
      </c>
      <c r="B86" s="4" t="s">
        <v>10</v>
      </c>
      <c r="C86" s="4" t="s">
        <v>12</v>
      </c>
      <c r="D86" s="4" t="s">
        <v>25</v>
      </c>
      <c r="E86" s="93" t="n">
        <f>SUMIFS('平台消耗统计'!I:I,'平台消耗统计'!A:A,$E$2,'平台消耗统计'!C:C,A86)</f>
        <v>12.0427</v>
      </c>
      <c r="F86" s="93" t="n">
        <f>SUMIFS('平台消耗统计'!I:I,'平台消耗统计'!A:A,$F$2,'平台消耗统计'!C:C,A86)</f>
        <v>89.7474</v>
      </c>
      <c r="G86" s="92" t="n">
        <f>IFERROR((E86-F86)/F86,0)</f>
        <v>-0.865815611371472</v>
      </c>
      <c r="H86" s="4" t="s">
        <v>488</v>
      </c>
      <c r="I86" s="4" t="s">
        <v>489</v>
      </c>
    </row>
    <row r="87" ht="16.5" customHeight="1">
      <c r="A87" s="11" t="n">
        <v>11987622</v>
      </c>
      <c r="B87" s="4" t="s">
        <v>10</v>
      </c>
      <c r="C87" s="4" t="s">
        <v>30</v>
      </c>
      <c r="D87" s="4" t="s">
        <v>11</v>
      </c>
      <c r="E87" s="93" t="n">
        <f>SUMIFS('平台消耗统计'!I:I,'平台消耗统计'!A:A,$E$2,'平台消耗统计'!C:C,A87)</f>
        <v>10.22</v>
      </c>
      <c r="F87" s="93" t="n">
        <f>SUMIFS('平台消耗统计'!I:I,'平台消耗统计'!A:A,$F$2,'平台消耗统计'!C:C,A87)</f>
        <v>0</v>
      </c>
      <c r="G87" s="92" t="n">
        <f>IFERROR((E87-F87)/F87,0)</f>
        <v>0</v>
      </c>
      <c r="H87" s="4" t="s">
        <v>492</v>
      </c>
    </row>
    <row r="88" ht="16.5" customHeight="1">
      <c r="A88" s="11" t="n">
        <v>6061077</v>
      </c>
      <c r="B88" s="4" t="s">
        <v>35</v>
      </c>
      <c r="C88" s="4" t="s">
        <v>15</v>
      </c>
      <c r="D88" s="4" t="s">
        <v>14</v>
      </c>
      <c r="E88" s="93" t="n">
        <f>SUMIFS('平台消耗统计'!I:I,'平台消耗统计'!A:A,$E$2,'平台消耗统计'!C:C,A88)</f>
        <v>9.071</v>
      </c>
      <c r="F88" s="93" t="n">
        <f>SUMIFS('平台消耗统计'!I:I,'平台消耗统计'!A:A,$F$2,'平台消耗统计'!C:C,A88)</f>
        <v>6.731</v>
      </c>
      <c r="G88" s="92" t="n">
        <f>IFERROR((E88-F88)/F88,0)</f>
        <v>0.347645223592334</v>
      </c>
      <c r="H88" s="4" t="s">
        <v>479</v>
      </c>
    </row>
    <row r="89" ht="16.5" customHeight="1">
      <c r="A89" s="11" t="n">
        <v>11324493</v>
      </c>
      <c r="B89" s="4" t="s">
        <v>31</v>
      </c>
      <c r="C89" s="4" t="s">
        <v>15</v>
      </c>
      <c r="D89" s="4" t="s">
        <v>17</v>
      </c>
      <c r="E89" s="93" t="n">
        <f>SUMIFS('平台消耗统计'!I:I,'平台消耗统计'!A:A,$E$2,'平台消耗统计'!C:C,A89)</f>
        <v>8.1</v>
      </c>
      <c r="F89" s="93" t="n">
        <f>SUMIFS('平台消耗统计'!I:I,'平台消耗统计'!A:A,$F$2,'平台消耗统计'!C:C,A89)</f>
        <v>5.18</v>
      </c>
      <c r="G89" s="92" t="n">
        <f>IFERROR((E89-F89)/F89,0)</f>
        <v>0.563706563706564</v>
      </c>
      <c r="H89" s="4" t="s">
        <v>493</v>
      </c>
      <c r="I89" s="4" t="s">
        <v>494</v>
      </c>
    </row>
    <row r="90" ht="16.5" customHeight="1">
      <c r="A90" s="11" t="n">
        <v>10501490</v>
      </c>
      <c r="B90" s="4" t="s">
        <v>13</v>
      </c>
      <c r="C90" s="4" t="s">
        <v>15</v>
      </c>
      <c r="D90" s="4" t="s">
        <v>14</v>
      </c>
      <c r="E90" s="93" t="n">
        <f>SUMIFS('平台消耗统计'!I:I,'平台消耗统计'!A:A,$E$2,'平台消耗统计'!C:C,A90)</f>
        <v>7.8</v>
      </c>
      <c r="F90" s="93" t="n">
        <f>SUMIFS('平台消耗统计'!I:I,'平台消耗统计'!A:A,$F$2,'平台消耗统计'!C:C,A90)</f>
        <v>8.06</v>
      </c>
      <c r="G90" s="92" t="n">
        <f>IFERROR((E90-F90)/F90,0)</f>
        <v>-0.0322580645161292</v>
      </c>
      <c r="H90" s="4" t="s">
        <v>493</v>
      </c>
      <c r="I90" s="4" t="s">
        <v>494</v>
      </c>
    </row>
    <row r="91" ht="16.5" customHeight="1">
      <c r="A91" s="11" t="n">
        <v>8670368</v>
      </c>
      <c r="B91" s="4" t="s">
        <v>16</v>
      </c>
      <c r="C91" s="4" t="s">
        <v>30</v>
      </c>
      <c r="D91" s="4" t="s">
        <v>11</v>
      </c>
      <c r="E91" s="93" t="n">
        <f>SUMIFS('平台消耗统计'!I:I,'平台消耗统计'!A:A,$E$2,'平台消耗统计'!C:C,A91)</f>
        <v>7.23</v>
      </c>
      <c r="F91" s="93" t="n">
        <f>SUMIFS('平台消耗统计'!I:I,'平台消耗统计'!A:A,$F$2,'平台消耗统计'!C:C,A91)</f>
        <v>8.89</v>
      </c>
      <c r="G91" s="92" t="n">
        <f>IFERROR((E91-F91)/F91,0)</f>
        <v>-0.186726659167604</v>
      </c>
      <c r="H91" s="4" t="s">
        <v>344</v>
      </c>
      <c r="I91" s="4" t="s">
        <v>274</v>
      </c>
    </row>
    <row r="92" ht="16.5" customHeight="1">
      <c r="A92" s="11" t="n">
        <v>91538336</v>
      </c>
      <c r="B92" s="4" t="s">
        <v>98</v>
      </c>
      <c r="C92" s="4" t="s">
        <v>15</v>
      </c>
      <c r="D92" s="4" t="s">
        <v>32</v>
      </c>
      <c r="E92" s="93" t="n">
        <f>SUMIFS('平台消耗统计'!I:I,'平台消耗统计'!A:A,$E$2,'平台消耗统计'!C:C,A92)</f>
        <v>7.2</v>
      </c>
      <c r="F92" s="93" t="n">
        <f>SUMIFS('平台消耗统计'!I:I,'平台消耗统计'!A:A,$F$2,'平台消耗统计'!C:C,A92)</f>
        <v>7.2</v>
      </c>
      <c r="G92" s="92" t="n">
        <f>IFERROR((E92-F92)/F92,0)</f>
        <v>0</v>
      </c>
      <c r="H92" s="4" t="s">
        <v>443</v>
      </c>
      <c r="I92" s="4" t="s">
        <v>139</v>
      </c>
    </row>
    <row r="93" ht="16.5" customHeight="1">
      <c r="A93" s="11" t="n">
        <v>91533906</v>
      </c>
      <c r="B93" s="4" t="s">
        <v>50</v>
      </c>
      <c r="C93" s="4" t="s">
        <v>15</v>
      </c>
      <c r="D93" s="4" t="s">
        <v>51</v>
      </c>
      <c r="E93" s="93" t="n">
        <f>SUMIFS('平台消耗统计'!I:I,'平台消耗统计'!A:A,$E$2,'平台消耗统计'!C:C,A93)</f>
        <v>7</v>
      </c>
      <c r="F93" s="93" t="n">
        <f>SUMIFS('平台消耗统计'!I:I,'平台消耗统计'!A:A,$F$2,'平台消耗统计'!C:C,A93)</f>
        <v>27</v>
      </c>
      <c r="G93" s="92" t="n">
        <f>IFERROR((E93-F93)/F93,0)</f>
        <v>-0.740740740740741</v>
      </c>
      <c r="H93" s="4" t="s">
        <v>491</v>
      </c>
      <c r="I93" s="4" t="s">
        <v>482</v>
      </c>
    </row>
    <row r="94" ht="16.5" customHeight="1">
      <c r="A94" s="11" t="n">
        <v>12072287</v>
      </c>
      <c r="B94" s="4" t="s">
        <v>81</v>
      </c>
      <c r="C94" s="4" t="s">
        <v>15</v>
      </c>
      <c r="D94" s="4" t="s">
        <v>14</v>
      </c>
      <c r="E94" s="93" t="n">
        <f>SUMIFS('平台消耗统计'!I:I,'平台消耗统计'!A:A,$E$2,'平台消耗统计'!C:C,A94)</f>
        <v>6.279</v>
      </c>
      <c r="F94" s="93" t="n">
        <f>SUMIFS('平台消耗统计'!I:I,'平台消耗统计'!A:A,$F$2,'平台消耗统计'!C:C,A94)</f>
        <v>0</v>
      </c>
      <c r="G94" s="92" t="n">
        <f>IFERROR((E94-F94)/F94,0)</f>
        <v>0</v>
      </c>
      <c r="H94" s="4" t="s">
        <v>495</v>
      </c>
    </row>
    <row r="95" ht="16.5" customHeight="1">
      <c r="A95" s="11" t="n">
        <v>7203110</v>
      </c>
      <c r="B95" s="4" t="s">
        <v>22</v>
      </c>
      <c r="C95" s="4" t="s">
        <v>15</v>
      </c>
      <c r="D95" s="4" t="s">
        <v>23</v>
      </c>
      <c r="E95" s="93" t="n">
        <f>SUMIFS('平台消耗统计'!I:I,'平台消耗统计'!A:A,$E$2,'平台消耗统计'!C:C,A95)</f>
        <v>5.4</v>
      </c>
      <c r="F95" s="93" t="n">
        <f>SUMIFS('平台消耗统计'!I:I,'平台消耗统计'!A:A,$F$2,'平台消耗统计'!C:C,A95)</f>
        <v>21.3</v>
      </c>
      <c r="G95" s="92" t="n">
        <f>IFERROR((E95-F95)/F95,0)</f>
        <v>-0.746478873239437</v>
      </c>
      <c r="H95" s="4" t="s">
        <v>496</v>
      </c>
      <c r="I95" s="4" t="s">
        <v>497</v>
      </c>
    </row>
    <row r="96" ht="16.5" customHeight="1">
      <c r="A96" s="11" t="n">
        <v>91535331</v>
      </c>
      <c r="B96" s="4" t="s">
        <v>31</v>
      </c>
      <c r="C96" s="4" t="s">
        <v>15</v>
      </c>
      <c r="D96" s="4" t="s">
        <v>42</v>
      </c>
      <c r="E96" s="93" t="n">
        <f>SUMIFS('平台消耗统计'!I:I,'平台消耗统计'!A:A,$E$2,'平台消耗统计'!C:C,A96)</f>
        <v>5.36</v>
      </c>
      <c r="F96" s="93" t="n">
        <f>SUMIFS('平台消耗统计'!I:I,'平台消耗统计'!A:A,$F$2,'平台消耗统计'!C:C,A96)</f>
        <v>2.22</v>
      </c>
      <c r="G96" s="92" t="n">
        <f>IFERROR((E96-F96)/F96,0)</f>
        <v>1.41441441441441</v>
      </c>
      <c r="H96" s="4" t="s">
        <v>493</v>
      </c>
      <c r="I96" s="4" t="s">
        <v>494</v>
      </c>
    </row>
    <row r="97" ht="16.5" customHeight="1">
      <c r="A97" s="11" t="n">
        <v>91538300</v>
      </c>
      <c r="B97" s="4" t="s">
        <v>74</v>
      </c>
      <c r="C97" s="4" t="s">
        <v>15</v>
      </c>
      <c r="D97" s="4" t="s">
        <v>36</v>
      </c>
      <c r="E97" s="93" t="n">
        <f>SUMIFS('平台消耗统计'!I:I,'平台消耗统计'!A:A,$E$2,'平台消耗统计'!C:C,A97)</f>
        <v>4.76</v>
      </c>
      <c r="F97" s="93" t="n">
        <f>SUMIFS('平台消耗统计'!I:I,'平台消耗统计'!A:A,$F$2,'平台消耗统计'!C:C,A97)</f>
        <v>4.2</v>
      </c>
      <c r="G97" s="92" t="n">
        <f>IFERROR((E97-F97)/F97,0)</f>
        <v>0.133333333333333</v>
      </c>
      <c r="H97" s="4" t="s">
        <v>498</v>
      </c>
      <c r="I97" s="4" t="s">
        <v>353</v>
      </c>
    </row>
    <row r="98" ht="16.5" customHeight="1">
      <c r="A98" s="11" t="n">
        <v>10815258</v>
      </c>
      <c r="B98" s="4" t="s">
        <v>41</v>
      </c>
      <c r="C98" s="4" t="s">
        <v>15</v>
      </c>
      <c r="D98" s="4" t="s">
        <v>14</v>
      </c>
      <c r="E98" s="93" t="n">
        <f>SUMIFS('平台消耗统计'!I:I,'平台消耗统计'!A:A,$E$2,'平台消耗统计'!C:C,A98)</f>
        <v>4.333</v>
      </c>
      <c r="F98" s="93" t="n">
        <f>SUMIFS('平台消耗统计'!I:I,'平台消耗统计'!A:A,$F$2,'平台消耗统计'!C:C,A98)</f>
        <v>7.917</v>
      </c>
      <c r="G98" s="92" t="n">
        <f>IFERROR((E98-F98)/F98,0)</f>
        <v>-0.452696728558798</v>
      </c>
      <c r="H98" s="4" t="s">
        <v>351</v>
      </c>
    </row>
    <row r="99" ht="16.5" customHeight="1">
      <c r="A99" s="11" t="n">
        <v>91535229</v>
      </c>
      <c r="B99" s="4" t="s">
        <v>31</v>
      </c>
      <c r="C99" s="4" t="s">
        <v>15</v>
      </c>
      <c r="D99" s="4" t="s">
        <v>36</v>
      </c>
      <c r="E99" s="93" t="n">
        <f>SUMIFS('平台消耗统计'!I:I,'平台消耗统计'!A:A,$E$2,'平台消耗统计'!C:C,A99)</f>
        <v>4.04</v>
      </c>
      <c r="F99" s="93" t="n">
        <f>SUMIFS('平台消耗统计'!I:I,'平台消耗统计'!A:A,$F$2,'平台消耗统计'!C:C,A99)</f>
        <v>0.92</v>
      </c>
      <c r="G99" s="92" t="n">
        <f>IFERROR((E99-F99)/F99,0)</f>
        <v>3.39130434782609</v>
      </c>
      <c r="H99" s="4" t="s">
        <v>493</v>
      </c>
      <c r="I99" s="4" t="s">
        <v>494</v>
      </c>
    </row>
    <row r="100" ht="16.5" customHeight="1">
      <c r="A100" s="11" t="n">
        <v>12038500</v>
      </c>
      <c r="B100" s="4" t="s">
        <v>76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4</v>
      </c>
      <c r="F100" s="93" t="n">
        <f>SUMIFS('平台消耗统计'!I:I,'平台消耗统计'!A:A,$F$2,'平台消耗统计'!C:C,A100)</f>
        <v>0</v>
      </c>
      <c r="G100" s="92" t="n">
        <f>IFERROR((E100-F100)/F100,0)</f>
        <v>0</v>
      </c>
      <c r="H100" s="4" t="s">
        <v>499</v>
      </c>
      <c r="I100" s="4" t="s">
        <v>353</v>
      </c>
    </row>
    <row r="101" ht="16.5" customHeight="1">
      <c r="A101" s="11" t="n">
        <v>11080098</v>
      </c>
      <c r="B101" s="4" t="s">
        <v>22</v>
      </c>
      <c r="C101" s="4" t="s">
        <v>15</v>
      </c>
      <c r="D101" s="4" t="s">
        <v>24</v>
      </c>
      <c r="E101" s="93" t="n">
        <f>SUMIFS('平台消耗统计'!I:I,'平台消耗统计'!A:A,$E$2,'平台消耗统计'!C:C,A101)</f>
        <v>3.6</v>
      </c>
      <c r="F101" s="93" t="n">
        <f>SUMIFS('平台消耗统计'!I:I,'平台消耗统计'!A:A,$F$2,'平台消耗统计'!C:C,A101)</f>
        <v>1.86</v>
      </c>
      <c r="G101" s="92" t="n">
        <f>IFERROR((E101-F101)/F101,0)</f>
        <v>0.935483870967742</v>
      </c>
      <c r="H101" s="4" t="s">
        <v>500</v>
      </c>
      <c r="I101" s="4" t="s">
        <v>353</v>
      </c>
    </row>
    <row r="102" ht="16.5" customHeight="1">
      <c r="A102" s="11" t="n">
        <v>91554853</v>
      </c>
      <c r="B102" s="4" t="s">
        <v>52</v>
      </c>
      <c r="C102" s="4" t="s">
        <v>21</v>
      </c>
      <c r="D102" s="4" t="s">
        <v>36</v>
      </c>
      <c r="E102" s="93" t="n">
        <f>SUMIFS('平台消耗统计'!I:I,'平台消耗统计'!A:A,$E$2,'平台消耗统计'!C:C,A102)</f>
        <v>3.6</v>
      </c>
      <c r="F102" s="93" t="n">
        <f>SUMIFS('平台消耗统计'!I:I,'平台消耗统计'!A:A,$F$2,'平台消耗统计'!C:C,A102)</f>
        <v>6.902</v>
      </c>
      <c r="G102" s="92" t="n">
        <f>IFERROR((E102-F102)/F102,0)</f>
        <v>-0.478412054476963</v>
      </c>
      <c r="H102" s="4" t="s">
        <v>286</v>
      </c>
      <c r="I102" s="4" t="s">
        <v>139</v>
      </c>
    </row>
    <row r="103" ht="16.5" customHeight="1">
      <c r="A103" s="11" t="n">
        <v>91538301</v>
      </c>
      <c r="B103" s="4" t="s">
        <v>74</v>
      </c>
      <c r="C103" s="4" t="s">
        <v>15</v>
      </c>
      <c r="D103" s="4" t="s">
        <v>14</v>
      </c>
      <c r="E103" s="93" t="n">
        <f>SUMIFS('平台消耗统计'!I:I,'平台消耗统计'!A:A,$E$2,'平台消耗统计'!C:C,A103)</f>
        <v>3.52</v>
      </c>
      <c r="F103" s="93" t="n">
        <f>SUMIFS('平台消耗统计'!I:I,'平台消耗统计'!A:A,$F$2,'平台消耗统计'!C:C,A103)</f>
        <v>6.82</v>
      </c>
      <c r="G103" s="92" t="n">
        <f>IFERROR((E103-F103)/F103,0)</f>
        <v>-0.483870967741935</v>
      </c>
      <c r="H103" s="4" t="s">
        <v>498</v>
      </c>
      <c r="I103" s="4" t="s">
        <v>353</v>
      </c>
    </row>
    <row r="104" ht="16.5" customHeight="1">
      <c r="A104" s="11" t="n">
        <v>11792342</v>
      </c>
      <c r="B104" s="4" t="s">
        <v>87</v>
      </c>
      <c r="C104" s="4" t="s">
        <v>15</v>
      </c>
      <c r="D104" s="4" t="s">
        <v>42</v>
      </c>
      <c r="E104" s="93" t="n">
        <f>SUMIFS('平台消耗统计'!I:I,'平台消耗统计'!A:A,$E$2,'平台消耗统计'!C:C,A104)</f>
        <v>3</v>
      </c>
      <c r="F104" s="93" t="n">
        <f>SUMIFS('平台消耗统计'!I:I,'平台消耗统计'!A:A,$F$2,'平台消耗统计'!C:C,A104)</f>
        <v>0.4</v>
      </c>
      <c r="G104" s="92" t="n">
        <f>IFERROR((E104-F104)/F104,0)</f>
        <v>6.5</v>
      </c>
      <c r="H104" s="4" t="s">
        <v>501</v>
      </c>
      <c r="I104" s="4" t="s">
        <v>404</v>
      </c>
    </row>
    <row r="105" ht="16.5" customHeight="1">
      <c r="A105" s="11" t="n">
        <v>91538306</v>
      </c>
      <c r="B105" s="4" t="s">
        <v>74</v>
      </c>
      <c r="C105" s="4" t="s">
        <v>15</v>
      </c>
      <c r="D105" s="4" t="s">
        <v>71</v>
      </c>
      <c r="E105" s="93" t="n">
        <f>SUMIFS('平台消耗统计'!I:I,'平台消耗统计'!A:A,$E$2,'平台消耗统计'!C:C,A105)</f>
        <v>2.34</v>
      </c>
      <c r="F105" s="93" t="n">
        <f>SUMIFS('平台消耗统计'!I:I,'平台消耗统计'!A:A,$F$2,'平台消耗统计'!C:C,A105)</f>
        <v>1.98</v>
      </c>
      <c r="G105" s="92" t="n">
        <f>IFERROR((E105-F105)/F105,0)</f>
        <v>0.181818181818182</v>
      </c>
      <c r="H105" s="4" t="s">
        <v>498</v>
      </c>
      <c r="I105" s="4" t="s">
        <v>353</v>
      </c>
    </row>
    <row r="106" ht="16.5" customHeight="1">
      <c r="A106" s="11" t="n">
        <v>11078827</v>
      </c>
      <c r="B106" s="4" t="s">
        <v>82</v>
      </c>
      <c r="C106" s="4" t="s">
        <v>15</v>
      </c>
      <c r="D106" s="4" t="s">
        <v>85</v>
      </c>
      <c r="E106" s="93" t="n">
        <f>SUMIFS('平台消耗统计'!I:I,'平台消耗统计'!A:A,$E$2,'平台消耗统计'!C:C,A106)</f>
        <v>1.8</v>
      </c>
      <c r="F106" s="93" t="n">
        <f>SUMIFS('平台消耗统计'!I:I,'平台消耗统计'!A:A,$F$2,'平台消耗统计'!C:C,A106)</f>
        <v>0.3</v>
      </c>
      <c r="G106" s="92" t="n">
        <f>IFERROR((E106-F106)/F106,0)</f>
        <v>5</v>
      </c>
      <c r="H106" s="4" t="s">
        <v>498</v>
      </c>
      <c r="I106" s="4" t="s">
        <v>353</v>
      </c>
    </row>
    <row r="107" ht="16.5" customHeight="1">
      <c r="A107" s="11" t="n">
        <v>11763482</v>
      </c>
      <c r="B107" s="4" t="s">
        <v>44</v>
      </c>
      <c r="C107" s="4" t="s">
        <v>12</v>
      </c>
      <c r="D107" s="4" t="s">
        <v>14</v>
      </c>
      <c r="E107" s="93" t="n">
        <f>SUMIFS('平台消耗统计'!I:I,'平台消耗统计'!A:A,$E$2,'平台消耗统计'!C:C,A107)</f>
        <v>1.7599</v>
      </c>
      <c r="F107" s="93" t="n">
        <f>SUMIFS('平台消耗统计'!I:I,'平台消耗统计'!A:A,$F$2,'平台消耗统计'!C:C,A107)</f>
        <v>2.3486</v>
      </c>
      <c r="G107" s="92" t="n">
        <f>IFERROR((E107-F107)/F107,0)</f>
        <v>-0.250659967640296</v>
      </c>
      <c r="H107" s="4" t="s">
        <v>354</v>
      </c>
      <c r="I107" s="4" t="s">
        <v>355</v>
      </c>
    </row>
    <row r="108" ht="16.5" customHeight="1">
      <c r="A108" s="11" t="n">
        <v>11836152</v>
      </c>
      <c r="B108" s="4" t="s">
        <v>73</v>
      </c>
      <c r="C108" s="4" t="s">
        <v>15</v>
      </c>
      <c r="D108" s="4" t="s">
        <v>36</v>
      </c>
      <c r="E108" s="93" t="n">
        <f>SUMIFS('平台消耗统计'!I:I,'平台消耗统计'!A:A,$E$2,'平台消耗统计'!C:C,A108)</f>
        <v>1.71</v>
      </c>
      <c r="F108" s="93" t="n">
        <f>SUMIFS('平台消耗统计'!I:I,'平台消耗统计'!A:A,$F$2,'平台消耗统计'!C:C,A108)</f>
        <v>0.27</v>
      </c>
      <c r="G108" s="92" t="n">
        <f>IFERROR((E108-F108)/F108,0)</f>
        <v>5.33333333333333</v>
      </c>
      <c r="H108" s="4" t="s">
        <v>499</v>
      </c>
      <c r="I108" s="4" t="s">
        <v>353</v>
      </c>
    </row>
    <row r="109" ht="16.5" customHeight="1">
      <c r="A109" s="11" t="n">
        <v>91538309</v>
      </c>
      <c r="B109" s="4" t="s">
        <v>74</v>
      </c>
      <c r="C109" s="4" t="s">
        <v>15</v>
      </c>
      <c r="D109" s="4" t="s">
        <v>46</v>
      </c>
      <c r="E109" s="93" t="n">
        <f>SUMIFS('平台消耗统计'!I:I,'平台消耗统计'!A:A,$E$2,'平台消耗统计'!C:C,A109)</f>
        <v>1.62</v>
      </c>
      <c r="F109" s="93" t="n">
        <f>SUMIFS('平台消耗统计'!I:I,'平台消耗统计'!A:A,$F$2,'平台消耗统计'!C:C,A109)</f>
        <v>1.44</v>
      </c>
      <c r="G109" s="92" t="n">
        <f>IFERROR((E109-F109)/F109,0)</f>
        <v>0.125</v>
      </c>
      <c r="H109" s="4" t="s">
        <v>498</v>
      </c>
      <c r="I109" s="4" t="s">
        <v>353</v>
      </c>
    </row>
    <row r="110" ht="16.5" customHeight="1">
      <c r="A110" s="11" t="n">
        <v>11655595</v>
      </c>
      <c r="B110" s="4" t="s">
        <v>44</v>
      </c>
      <c r="C110" s="4" t="s">
        <v>26</v>
      </c>
      <c r="D110" s="4" t="s">
        <v>14</v>
      </c>
      <c r="E110" s="93" t="n">
        <f>SUMIFS('平台消耗统计'!I:I,'平台消耗统计'!A:A,$E$2,'平台消耗统计'!C:C,A110)</f>
        <v>1.13</v>
      </c>
      <c r="F110" s="93" t="n">
        <f>SUMIFS('平台消耗统计'!I:I,'平台消耗统计'!A:A,$F$2,'平台消耗统计'!C:C,A110)</f>
        <v>3.31</v>
      </c>
      <c r="G110" s="92" t="n">
        <f>IFERROR((E110-F110)/F110,0)</f>
        <v>-0.658610271903323</v>
      </c>
      <c r="H110" s="4" t="s">
        <v>354</v>
      </c>
      <c r="I110" s="4" t="s">
        <v>355</v>
      </c>
    </row>
    <row r="111" ht="16.5" customHeight="1">
      <c r="A111" s="11" t="n">
        <v>10842514</v>
      </c>
      <c r="B111" s="4" t="s">
        <v>41</v>
      </c>
      <c r="C111" s="4" t="s">
        <v>26</v>
      </c>
      <c r="D111" s="4" t="s">
        <v>14</v>
      </c>
      <c r="E111" s="93" t="n">
        <f>SUMIFS('平台消耗统计'!I:I,'平台消耗统计'!A:A,$E$2,'平台消耗统计'!C:C,A111)</f>
        <v>1.03</v>
      </c>
      <c r="F111" s="93" t="n">
        <f>SUMIFS('平台消耗统计'!I:I,'平台消耗统计'!A:A,$F$2,'平台消耗统计'!C:C,A111)</f>
        <v>0.81</v>
      </c>
      <c r="G111" s="92" t="n">
        <f>IFERROR((E111-F111)/F111,0)</f>
        <v>0.271604938271605</v>
      </c>
      <c r="H111" s="4" t="s">
        <v>502</v>
      </c>
      <c r="I111" s="4" t="s">
        <v>503</v>
      </c>
    </row>
    <row r="112" ht="16.5" customHeight="1">
      <c r="A112" s="11" t="n">
        <v>11924654</v>
      </c>
      <c r="B112" s="4" t="s">
        <v>67</v>
      </c>
      <c r="C112" s="4" t="s">
        <v>12</v>
      </c>
      <c r="D112" s="4" t="s">
        <v>65</v>
      </c>
      <c r="E112" s="93" t="n">
        <f>SUMIFS('平台消耗统计'!I:I,'平台消耗统计'!A:A,$E$2,'平台消耗统计'!C:C,A112)</f>
        <v>0.9211</v>
      </c>
      <c r="F112" s="93" t="n">
        <f>SUMIFS('平台消耗统计'!I:I,'平台消耗统计'!A:A,$F$2,'平台消耗统计'!C:C,A112)</f>
        <v>0.3646</v>
      </c>
      <c r="G112" s="92" t="n">
        <f>IFERROR((E112-F112)/F112,0)</f>
        <v>1.526330224904</v>
      </c>
      <c r="H112" s="4" t="s">
        <v>500</v>
      </c>
      <c r="I112" s="4" t="s">
        <v>404</v>
      </c>
    </row>
    <row r="113" ht="16.5" customHeight="1">
      <c r="A113" s="11" t="n">
        <v>11715627</v>
      </c>
      <c r="B113" s="4" t="s">
        <v>29</v>
      </c>
      <c r="C113" s="4" t="s">
        <v>15</v>
      </c>
      <c r="D113" s="4" t="s">
        <v>14</v>
      </c>
      <c r="E113" s="93" t="n">
        <f>SUMIFS('平台消耗统计'!I:I,'平台消耗统计'!A:A,$E$2,'平台消耗统计'!C:C,A113)</f>
        <v>0.8</v>
      </c>
      <c r="F113" s="93" t="n">
        <f>SUMIFS('平台消耗统计'!I:I,'平台消耗统计'!A:A,$F$2,'平台消耗统计'!C:C,A113)</f>
        <v>0</v>
      </c>
      <c r="G113" s="92" t="n">
        <f>IFERROR((E113-F113)/F113,0)</f>
        <v>0</v>
      </c>
      <c r="H113" s="4" t="s">
        <v>500</v>
      </c>
      <c r="I113" s="4" t="s">
        <v>404</v>
      </c>
    </row>
    <row r="114" ht="16.5" customHeight="1">
      <c r="A114" s="11" t="n">
        <v>91550294</v>
      </c>
      <c r="B114" s="4" t="s">
        <v>96</v>
      </c>
      <c r="C114" s="4" t="s">
        <v>15</v>
      </c>
      <c r="D114" s="4" t="s">
        <v>54</v>
      </c>
      <c r="E114" s="93" t="n">
        <f>SUMIFS('平台消耗统计'!I:I,'平台消耗统计'!A:A,$E$2,'平台消耗统计'!C:C,A114)</f>
        <v>0.8</v>
      </c>
      <c r="F114" s="93" t="n">
        <f>SUMIFS('平台消耗统计'!I:I,'平台消耗统计'!A:A,$F$2,'平台消耗统计'!C:C,A114)</f>
        <v>17.6</v>
      </c>
      <c r="G114" s="92" t="n">
        <f>IFERROR((E114-F114)/F114,0)</f>
        <v>-0.954545454545455</v>
      </c>
      <c r="H114" s="4" t="s">
        <v>443</v>
      </c>
      <c r="I114" s="4" t="s">
        <v>139</v>
      </c>
    </row>
    <row r="115" ht="16.5" customHeight="1">
      <c r="A115" s="11" t="n">
        <v>9751142</v>
      </c>
      <c r="B115" s="4" t="s">
        <v>101</v>
      </c>
      <c r="C115" s="4" t="s">
        <v>30</v>
      </c>
      <c r="D115" s="4" t="s">
        <v>11</v>
      </c>
      <c r="E115" s="93" t="n">
        <f>SUMIFS('平台消耗统计'!I:I,'平台消耗统计'!A:A,$E$2,'平台消耗统计'!C:C,A115)</f>
        <v>0.7</v>
      </c>
      <c r="F115" s="93" t="n">
        <f>SUMIFS('平台消耗统计'!I:I,'平台消耗统计'!A:A,$F$2,'平台消耗统计'!C:C,A115)</f>
        <v>17.89</v>
      </c>
      <c r="G115" s="92" t="n">
        <f>IFERROR((E115-F115)/F115,0)</f>
        <v>-0.960871995528228</v>
      </c>
      <c r="H115" s="4" t="s">
        <v>367</v>
      </c>
    </row>
    <row r="116" ht="16.5" customHeight="1">
      <c r="A116" s="11" t="n">
        <v>91548042</v>
      </c>
      <c r="B116" s="4" t="s">
        <v>13</v>
      </c>
      <c r="C116" s="4" t="s">
        <v>12</v>
      </c>
      <c r="D116" s="4" t="s">
        <v>14</v>
      </c>
      <c r="E116" s="93" t="n">
        <f>SUMIFS('平台消耗统计'!I:I,'平台消耗统计'!A:A,$E$2,'平台消耗统计'!C:C,A116)</f>
        <v>0.7117</v>
      </c>
      <c r="F116" s="93" t="n">
        <f>SUMIFS('平台消耗统计'!I:I,'平台消耗统计'!A:A,$F$2,'平台消耗统计'!C:C,A116)</f>
        <v>0.5139</v>
      </c>
      <c r="G116" s="92" t="n">
        <f>IFERROR((E116-F116)/F116,0)</f>
        <v>0.384899785950574</v>
      </c>
      <c r="H116" s="4" t="s">
        <v>500</v>
      </c>
      <c r="I116" s="4" t="s">
        <v>353</v>
      </c>
    </row>
    <row r="117" ht="16.5" customHeight="1">
      <c r="A117" s="11" t="n">
        <v>12115625</v>
      </c>
      <c r="B117" s="4" t="s">
        <v>59</v>
      </c>
      <c r="C117" s="4" t="s">
        <v>15</v>
      </c>
      <c r="D117" s="4" t="s">
        <v>14</v>
      </c>
      <c r="E117" s="93" t="n">
        <f>SUMIFS('平台消耗统计'!I:I,'平台消耗统计'!A:A,$E$2,'平台消耗统计'!C:C,A117)</f>
        <v>0.6</v>
      </c>
      <c r="F117" s="93" t="n">
        <f>SUMIFS('平台消耗统计'!I:I,'平台消耗统计'!A:A,$F$2,'平台消耗统计'!C:C,A117)</f>
        <v>0</v>
      </c>
      <c r="G117" s="92" t="n">
        <f>IFERROR((E117-F117)/F117,0)</f>
        <v>0</v>
      </c>
      <c r="H117" s="4" t="s">
        <v>484</v>
      </c>
      <c r="I117" s="4" t="s">
        <v>139</v>
      </c>
    </row>
    <row r="118" ht="16.5" customHeight="1">
      <c r="A118" s="11" t="n">
        <v>8057746</v>
      </c>
      <c r="B118" s="4" t="s">
        <v>31</v>
      </c>
      <c r="C118" s="4" t="s">
        <v>15</v>
      </c>
      <c r="D118" s="4" t="s">
        <v>46</v>
      </c>
      <c r="E118" s="93" t="n">
        <f>SUMIFS('平台消耗统计'!I:I,'平台消耗统计'!A:A,$E$2,'平台消耗统计'!C:C,A118)</f>
        <v>0.56</v>
      </c>
      <c r="F118" s="93" t="n">
        <f>SUMIFS('平台消耗统计'!I:I,'平台消耗统计'!A:A,$F$2,'平台消耗统计'!C:C,A118)</f>
        <v>0.56</v>
      </c>
      <c r="G118" s="92" t="n">
        <f>IFERROR((E118-F118)/F118,0)</f>
        <v>0</v>
      </c>
      <c r="H118" s="4" t="s">
        <v>500</v>
      </c>
      <c r="I118" s="4" t="s">
        <v>353</v>
      </c>
    </row>
    <row r="119" ht="16.5" customHeight="1">
      <c r="A119" s="11" t="n">
        <v>11862336</v>
      </c>
      <c r="B119" s="4" t="s">
        <v>69</v>
      </c>
      <c r="C119" s="4" t="s">
        <v>15</v>
      </c>
      <c r="D119" s="4" t="s">
        <v>42</v>
      </c>
      <c r="E119" s="93" t="n">
        <f>SUMIFS('平台消耗统计'!I:I,'平台消耗统计'!A:A,$E$2,'平台消耗统计'!C:C,A119)</f>
        <v>0.4</v>
      </c>
      <c r="F119" s="93" t="n">
        <f>SUMIFS('平台消耗统计'!I:I,'平台消耗统计'!A:A,$F$2,'平台消耗统计'!C:C,A119)</f>
        <v>0.1</v>
      </c>
      <c r="G119" s="92" t="n">
        <f>IFERROR((E119-F119)/F119,0)</f>
        <v>3</v>
      </c>
      <c r="H119" s="4" t="s">
        <v>499</v>
      </c>
      <c r="I119" s="4" t="s">
        <v>353</v>
      </c>
    </row>
    <row r="120" ht="16.5" customHeight="1">
      <c r="A120" s="11" t="n">
        <v>91520433</v>
      </c>
      <c r="B120" s="4" t="s">
        <v>74</v>
      </c>
      <c r="C120" s="4" t="s">
        <v>15</v>
      </c>
      <c r="D120" s="4" t="s">
        <v>14</v>
      </c>
      <c r="E120" s="93" t="n">
        <f>SUMIFS('平台消耗统计'!I:I,'平台消耗统计'!A:A,$E$2,'平台消耗统计'!C:C,A120)</f>
        <v>0.32</v>
      </c>
      <c r="F120" s="93" t="n">
        <f>SUMIFS('平台消耗统计'!I:I,'平台消耗统计'!A:A,$F$2,'平台消耗统计'!C:C,A120)</f>
        <v>3.2</v>
      </c>
      <c r="G120" s="92" t="n">
        <f>IFERROR((E120-F120)/F120,0)</f>
        <v>-0.9</v>
      </c>
      <c r="H120" s="4" t="s">
        <v>504</v>
      </c>
      <c r="I120" s="4" t="s">
        <v>505</v>
      </c>
    </row>
    <row r="121" ht="16.5" customHeight="1">
      <c r="A121" s="11" t="n">
        <v>11729927</v>
      </c>
      <c r="B121" s="4" t="s">
        <v>10</v>
      </c>
      <c r="C121" s="4" t="s">
        <v>15</v>
      </c>
      <c r="D121" s="4" t="s">
        <v>20</v>
      </c>
      <c r="E121" s="93" t="n">
        <f>SUMIFS('平台消耗统计'!I:I,'平台消耗统计'!A:A,$E$2,'平台消耗统计'!C:C,A121)</f>
        <v>0.25</v>
      </c>
      <c r="F121" s="93" t="n">
        <f>SUMIFS('平台消耗统计'!I:I,'平台消耗统计'!A:A,$F$2,'平台消耗统计'!C:C,A121)</f>
        <v>74.125</v>
      </c>
      <c r="G121" s="92" t="n">
        <f>IFERROR((E121-F121)/F121,0)</f>
        <v>-0.996627318718381</v>
      </c>
      <c r="H121" s="4" t="s">
        <v>500</v>
      </c>
      <c r="I121" s="4" t="s">
        <v>353</v>
      </c>
    </row>
    <row r="122" ht="16.5" customHeight="1">
      <c r="A122" s="11" t="n">
        <v>91555309</v>
      </c>
      <c r="B122" s="4" t="s">
        <v>52</v>
      </c>
      <c r="C122" s="4" t="s">
        <v>15</v>
      </c>
      <c r="D122" s="4" t="s">
        <v>36</v>
      </c>
      <c r="E122" s="93" t="n">
        <f>SUMIFS('平台消耗统计'!I:I,'平台消耗统计'!A:A,$E$2,'平台消耗统计'!C:C,A122)</f>
        <v>0.2</v>
      </c>
      <c r="F122" s="93" t="n">
        <f>SUMIFS('平台消耗统计'!I:I,'平台消耗统计'!A:A,$F$2,'平台消耗统计'!C:C,A122)</f>
        <v>71.4</v>
      </c>
      <c r="G122" s="92" t="n">
        <f>IFERROR((E122-F122)/F122,0)</f>
        <v>-0.997198879551821</v>
      </c>
      <c r="H122" s="4" t="s">
        <v>286</v>
      </c>
      <c r="I122" s="4" t="s">
        <v>139</v>
      </c>
    </row>
    <row r="123" ht="16.5" customHeight="1">
      <c r="A123" s="11" t="n">
        <v>9535696</v>
      </c>
      <c r="B123" s="4" t="s">
        <v>97</v>
      </c>
      <c r="C123" s="4" t="s">
        <v>15</v>
      </c>
      <c r="D123" s="4" t="s">
        <v>36</v>
      </c>
      <c r="E123" s="93" t="n">
        <f>SUMIFS('平台消耗统计'!I:I,'平台消耗统计'!A:A,$E$2,'平台消耗统计'!C:C,A123)</f>
        <v>0.2</v>
      </c>
      <c r="F123" s="93" t="n">
        <f>SUMIFS('平台消耗统计'!I:I,'平台消耗统计'!A:A,$F$2,'平台消耗统计'!C:C,A123)</f>
        <v>0</v>
      </c>
      <c r="G123" s="92" t="n">
        <f>IFERROR((E123-F123)/F123,0)</f>
        <v>0</v>
      </c>
      <c r="H123" s="4" t="s">
        <v>506</v>
      </c>
    </row>
    <row r="124" ht="16.5" customHeight="1">
      <c r="A124" s="11" t="n">
        <v>11715655</v>
      </c>
      <c r="B124" s="4" t="s">
        <v>16</v>
      </c>
      <c r="C124" s="4" t="s">
        <v>15</v>
      </c>
      <c r="D124" s="4" t="s">
        <v>11</v>
      </c>
      <c r="E124" s="93" t="n">
        <f>SUMIFS('平台消耗统计'!I:I,'平台消耗统计'!A:A,$E$2,'平台消耗统计'!C:C,A124)</f>
        <v>0.15</v>
      </c>
      <c r="F124" s="93" t="n">
        <f>SUMIFS('平台消耗统计'!I:I,'平台消耗统计'!A:A,$F$2,'平台消耗统计'!C:C,A124)</f>
        <v>0</v>
      </c>
      <c r="G124" s="92" t="n">
        <f>IFERROR((E124-F124)/F124,0)</f>
        <v>0</v>
      </c>
      <c r="H124" s="4" t="s">
        <v>500</v>
      </c>
      <c r="I124" s="4" t="s">
        <v>353</v>
      </c>
    </row>
    <row r="125" ht="16.5" customHeight="1">
      <c r="A125" s="11" t="n">
        <v>91557333</v>
      </c>
      <c r="B125" s="4" t="s">
        <v>99</v>
      </c>
      <c r="C125" s="4" t="s">
        <v>12</v>
      </c>
      <c r="D125" s="4" t="s">
        <v>14</v>
      </c>
      <c r="E125" s="93" t="n">
        <f>SUMIFS('平台消耗统计'!I:I,'平台消耗统计'!A:A,$E$2,'平台消耗统计'!C:C,A125)</f>
        <v>0.1359</v>
      </c>
      <c r="F125" s="93" t="n">
        <f>SUMIFS('平台消耗统计'!I:I,'平台消耗统计'!A:A,$F$2,'平台消耗统计'!C:C,A125)</f>
        <v>6.804</v>
      </c>
      <c r="G125" s="92" t="n">
        <f>IFERROR((E125-F125)/F125,0)</f>
        <v>-0.980026455026455</v>
      </c>
    </row>
    <row r="126" ht="16.5" customHeight="1">
      <c r="A126" s="11" t="n">
        <v>91557161</v>
      </c>
      <c r="B126" s="4" t="s">
        <v>95</v>
      </c>
      <c r="C126" s="4" t="s">
        <v>12</v>
      </c>
      <c r="D126" s="4" t="s">
        <v>14</v>
      </c>
      <c r="E126" s="93" t="n">
        <f>SUMIFS('平台消耗统计'!I:I,'平台消耗统计'!A:A,$E$2,'平台消耗统计'!C:C,A126)</f>
        <v>0.08</v>
      </c>
      <c r="F126" s="93" t="n">
        <f>SUMIFS('平台消耗统计'!I:I,'平台消耗统计'!A:A,$F$2,'平台消耗统计'!C:C,A126)</f>
        <v>5.7254</v>
      </c>
      <c r="G126" s="92" t="n">
        <f>IFERROR((E126-F126)/F126,0)</f>
        <v>-0.986027177140462</v>
      </c>
      <c r="H126" s="4" t="s">
        <v>364</v>
      </c>
    </row>
    <row r="127" ht="16.5" customHeight="1">
      <c r="A127" s="11" t="n">
        <v>11729830</v>
      </c>
      <c r="B127" s="4" t="s">
        <v>10</v>
      </c>
      <c r="C127" s="4" t="s">
        <v>12</v>
      </c>
      <c r="D127" s="4" t="s">
        <v>11</v>
      </c>
      <c r="E127" s="93" t="n">
        <f>SUMIFS('平台消耗统计'!I:I,'平台消耗统计'!A:A,$E$2,'平台消耗统计'!C:C,A127)</f>
        <v>0.0607</v>
      </c>
      <c r="F127" s="93" t="n">
        <f>SUMIFS('平台消耗统计'!I:I,'平台消耗统计'!A:A,$F$2,'平台消耗统计'!C:C,A127)</f>
        <v>0.0174</v>
      </c>
      <c r="G127" s="92" t="n">
        <f>IFERROR((E127-F127)/F127,0)</f>
        <v>2.48850574712644</v>
      </c>
      <c r="H127" s="4" t="s">
        <v>500</v>
      </c>
      <c r="I127" s="4" t="s">
        <v>353</v>
      </c>
    </row>
    <row r="128" ht="16.5" customHeight="1">
      <c r="A128" s="11" t="n">
        <v>91557162</v>
      </c>
      <c r="B128" s="4" t="s">
        <v>94</v>
      </c>
      <c r="C128" s="4" t="s">
        <v>12</v>
      </c>
      <c r="D128" s="4" t="s">
        <v>14</v>
      </c>
      <c r="E128" s="93" t="n">
        <f>SUMIFS('平台消耗统计'!I:I,'平台消耗统计'!A:A,$E$2,'平台消耗统计'!C:C,A128)</f>
        <v>0.0243</v>
      </c>
      <c r="F128" s="93" t="n">
        <f>SUMIFS('平台消耗统计'!I:I,'平台消耗统计'!A:A,$F$2,'平台消耗统计'!C:C,A128)</f>
        <v>5.0506</v>
      </c>
      <c r="G128" s="92" t="n">
        <f>IFERROR((E128-F128)/F128,0)</f>
        <v>-0.99518869045262</v>
      </c>
      <c r="H128" s="4" t="s">
        <v>507</v>
      </c>
    </row>
    <row r="129" ht="16.5" customHeight="1">
      <c r="A129" s="11" t="n">
        <v>11655596</v>
      </c>
      <c r="B129" s="4" t="s">
        <v>44</v>
      </c>
      <c r="C129" s="4" t="s">
        <v>12</v>
      </c>
      <c r="D129" s="4" t="s">
        <v>14</v>
      </c>
      <c r="E129" s="93" t="n">
        <f>SUMIFS('平台消耗统计'!I:I,'平台消耗统计'!A:A,$E$2,'平台消耗统计'!C:C,A129)</f>
        <v>0.0115</v>
      </c>
      <c r="F129" s="93" t="n">
        <f>SUMIFS('平台消耗统计'!I:I,'平台消耗统计'!A:A,$F$2,'平台消耗统计'!C:C,A129)</f>
        <v>0.0673</v>
      </c>
      <c r="G129" s="92" t="n">
        <f>IFERROR((E129-F129)/F129,0)</f>
        <v>-0.829123328380386</v>
      </c>
      <c r="H129" s="4" t="s">
        <v>354</v>
      </c>
      <c r="I129" s="4" t="s">
        <v>355</v>
      </c>
    </row>
    <row r="130" ht="16.5" customHeight="1">
      <c r="A130" s="11" t="n">
        <v>11715811</v>
      </c>
      <c r="B130" s="4" t="s">
        <v>16</v>
      </c>
      <c r="C130" s="4" t="s">
        <v>15</v>
      </c>
      <c r="D130" s="4" t="s">
        <v>17</v>
      </c>
      <c r="E130" s="93" t="n">
        <f>SUMIFS('平台消耗统计'!I:I,'平台消耗统计'!A:A,$E$2,'平台消耗统计'!C:C,A130)</f>
        <v>0</v>
      </c>
      <c r="F130" s="93" t="n">
        <f>SUMIFS('平台消耗统计'!I:I,'平台消耗统计'!A:A,$F$2,'平台消耗统计'!C:C,A130)</f>
        <v>0</v>
      </c>
      <c r="G130" s="92" t="n">
        <f>IFERROR((E130-F130)/F130,0)</f>
        <v>0</v>
      </c>
      <c r="H130" s="4" t="s">
        <v>500</v>
      </c>
      <c r="I130" s="4" t="s">
        <v>353</v>
      </c>
    </row>
    <row r="131" ht="16.5" customHeight="1">
      <c r="A131" s="11" t="n">
        <v>11729820</v>
      </c>
      <c r="B131" s="4" t="s">
        <v>10</v>
      </c>
      <c r="C131" s="4" t="s">
        <v>15</v>
      </c>
      <c r="D131" s="4" t="s">
        <v>25</v>
      </c>
      <c r="E131" s="93" t="n">
        <f>SUMIFS('平台消耗统计'!I:I,'平台消耗统计'!A:A,$E$2,'平台消耗统计'!C:C,A131)</f>
        <v>0</v>
      </c>
      <c r="F131" s="93" t="n">
        <f>SUMIFS('平台消耗统计'!I:I,'平台消耗统计'!A:A,$F$2,'平台消耗统计'!C:C,A131)</f>
        <v>0</v>
      </c>
      <c r="G131" s="92" t="n">
        <f>IFERROR((E131-F131)/F131,0)</f>
        <v>0</v>
      </c>
      <c r="H131" s="4" t="s">
        <v>500</v>
      </c>
      <c r="I131" s="4" t="s">
        <v>353</v>
      </c>
    </row>
    <row r="132" ht="16.5" customHeight="1">
      <c r="A132" s="11" t="n">
        <v>12064281</v>
      </c>
      <c r="B132" s="4" t="s">
        <v>16</v>
      </c>
      <c r="C132" s="4" t="s">
        <v>15</v>
      </c>
      <c r="D132" s="4" t="s">
        <v>18</v>
      </c>
      <c r="E132" s="93" t="n">
        <f>SUMIFS('平台消耗统计'!I:I,'平台消耗统计'!A:A,$E$2,'平台消耗统计'!C:C,A132)</f>
        <v>0</v>
      </c>
      <c r="F132" s="93" t="n">
        <f>SUMIFS('平台消耗统计'!I:I,'平台消耗统计'!A:A,$F$2,'平台消耗统计'!C:C,A132)</f>
        <v>0</v>
      </c>
      <c r="G132" s="92" t="n">
        <f>IFERROR((E132-F132)/F132,0)</f>
        <v>0</v>
      </c>
      <c r="H132" s="4" t="s">
        <v>500</v>
      </c>
      <c r="I132" s="4" t="s">
        <v>353</v>
      </c>
    </row>
    <row r="133" ht="16.5" customHeight="1">
      <c r="A133" s="11" t="n">
        <v>91564897</v>
      </c>
      <c r="B133" s="4" t="s">
        <v>93</v>
      </c>
      <c r="C133" s="4" t="s">
        <v>15</v>
      </c>
      <c r="D133" s="4" t="s">
        <v>56</v>
      </c>
      <c r="E133" s="93" t="n">
        <f>SUMIFS('平台消耗统计'!I:I,'平台消耗统计'!A:A,$E$2,'平台消耗统计'!C:C,A133)</f>
        <v>0</v>
      </c>
      <c r="F133" s="93" t="n">
        <f>SUMIFS('平台消耗统计'!I:I,'平台消耗统计'!A:A,$F$2,'平台消耗统计'!C:C,A133)</f>
        <v>0</v>
      </c>
      <c r="G133" s="92" t="n">
        <f>IFERROR((E133-F133)/F133,0)</f>
        <v>0</v>
      </c>
      <c r="H133" s="4" t="s">
        <v>500</v>
      </c>
      <c r="I133" s="4" t="s">
        <v>353</v>
      </c>
    </row>
    <row r="134" ht="16.5" customHeight="1">
      <c r="A134" s="11" t="n">
        <v>10295313</v>
      </c>
      <c r="B134" s="4" t="s">
        <v>92</v>
      </c>
      <c r="C134" s="4" t="s">
        <v>15</v>
      </c>
      <c r="D134" s="4" t="s">
        <v>14</v>
      </c>
      <c r="E134" s="93" t="n">
        <f>SUMIFS('平台消耗统计'!I:I,'平台消耗统计'!A:A,$E$2,'平台消耗统计'!C:C,A134)</f>
        <v>0</v>
      </c>
      <c r="F134" s="93" t="n">
        <f>SUMIFS('平台消耗统计'!I:I,'平台消耗统计'!A:A,$F$2,'平台消耗统计'!C:C,A134)</f>
        <v>0</v>
      </c>
      <c r="G134" s="92" t="n">
        <f>IFERROR((E134-F134)/F134,0)</f>
        <v>0</v>
      </c>
      <c r="H134" s="4" t="s">
        <v>500</v>
      </c>
      <c r="I134" s="4" t="s">
        <v>353</v>
      </c>
    </row>
    <row r="135" ht="16.5" customHeight="1">
      <c r="A135" s="11" t="n">
        <v>11079953</v>
      </c>
      <c r="B135" s="4" t="s">
        <v>72</v>
      </c>
      <c r="C135" s="4" t="s">
        <v>15</v>
      </c>
      <c r="D135" s="4" t="s">
        <v>36</v>
      </c>
      <c r="E135" s="93" t="n">
        <f>SUMIFS('平台消耗统计'!I:I,'平台消耗统计'!A:A,$E$2,'平台消耗统计'!C:C,A135)</f>
        <v>0</v>
      </c>
      <c r="F135" s="93" t="n">
        <f>SUMIFS('平台消耗统计'!I:I,'平台消耗统计'!A:A,$F$2,'平台消耗统计'!C:C,A135)</f>
        <v>0</v>
      </c>
      <c r="G135" s="92" t="n">
        <f>IFERROR((E135-F135)/F135,0)</f>
        <v>0</v>
      </c>
      <c r="H135" s="4" t="s">
        <v>500</v>
      </c>
      <c r="I135" s="4" t="s">
        <v>353</v>
      </c>
    </row>
    <row r="136" ht="16.5" customHeight="1">
      <c r="A136" s="11" t="n">
        <v>11078981</v>
      </c>
      <c r="B136" s="4" t="s">
        <v>82</v>
      </c>
      <c r="C136" s="4" t="s">
        <v>15</v>
      </c>
      <c r="D136" s="4" t="s">
        <v>83</v>
      </c>
      <c r="E136" s="93" t="n">
        <f>SUMIFS('平台消耗统计'!I:I,'平台消耗统计'!A:A,$E$2,'平台消耗统计'!C:C,A136)</f>
        <v>0</v>
      </c>
      <c r="F136" s="93" t="n">
        <f>SUMIFS('平台消耗统计'!I:I,'平台消耗统计'!A:A,$F$2,'平台消耗统计'!C:C,A136)</f>
        <v>0</v>
      </c>
      <c r="G136" s="92" t="n">
        <f>IFERROR((E136-F136)/F136,0)</f>
        <v>0</v>
      </c>
      <c r="H136" s="4" t="s">
        <v>500</v>
      </c>
      <c r="I136" s="4" t="s">
        <v>353</v>
      </c>
    </row>
    <row r="137" ht="16.5" customHeight="1">
      <c r="A137" s="11" t="n">
        <v>11080833</v>
      </c>
      <c r="B137" s="4" t="s">
        <v>82</v>
      </c>
      <c r="C137" s="4" t="s">
        <v>15</v>
      </c>
      <c r="D137" s="4" t="s">
        <v>84</v>
      </c>
      <c r="E137" s="93" t="n">
        <f>SUMIFS('平台消耗统计'!I:I,'平台消耗统计'!A:A,$E$2,'平台消耗统计'!C:C,A137)</f>
        <v>0</v>
      </c>
      <c r="F137" s="93" t="n">
        <f>SUMIFS('平台消耗统计'!I:I,'平台消耗统计'!A:A,$F$2,'平台消耗统计'!C:C,A137)</f>
        <v>0</v>
      </c>
      <c r="G137" s="92" t="n">
        <f>IFERROR((E137-F137)/F137,0)</f>
        <v>0</v>
      </c>
      <c r="H137" s="4" t="s">
        <v>500</v>
      </c>
      <c r="I137" s="4" t="s">
        <v>353</v>
      </c>
    </row>
    <row r="138" ht="16.5" customHeight="1">
      <c r="A138" s="11" t="n">
        <v>11081056</v>
      </c>
      <c r="B138" s="4" t="s">
        <v>82</v>
      </c>
      <c r="C138" s="4" t="s">
        <v>15</v>
      </c>
      <c r="D138" s="4" t="s">
        <v>86</v>
      </c>
      <c r="E138" s="93" t="n">
        <f>SUMIFS('平台消耗统计'!I:I,'平台消耗统计'!A:A,$E$2,'平台消耗统计'!C:C,A138)</f>
        <v>0</v>
      </c>
      <c r="F138" s="93" t="n">
        <f>SUMIFS('平台消耗统计'!I:I,'平台消耗统计'!A:A,$F$2,'平台消耗统计'!C:C,A138)</f>
        <v>0</v>
      </c>
      <c r="G138" s="92" t="n">
        <f>IFERROR((E138-F138)/F138,0)</f>
        <v>0</v>
      </c>
      <c r="H138" s="4" t="s">
        <v>500</v>
      </c>
      <c r="I138" s="4" t="s">
        <v>353</v>
      </c>
    </row>
    <row r="139" ht="16.5" customHeight="1">
      <c r="A139" s="11" t="n">
        <v>91538307</v>
      </c>
      <c r="B139" s="4" t="s">
        <v>74</v>
      </c>
      <c r="C139" s="4" t="s">
        <v>15</v>
      </c>
      <c r="D139" s="4" t="s">
        <v>17</v>
      </c>
      <c r="E139" s="93" t="n">
        <f>SUMIFS('平台消耗统计'!I:I,'平台消耗统计'!A:A,$E$2,'平台消耗统计'!C:C,A139)</f>
        <v>0</v>
      </c>
      <c r="F139" s="93" t="n">
        <f>SUMIFS('平台消耗统计'!I:I,'平台消耗统计'!A:A,$F$2,'平台消耗统计'!C:C,A139)</f>
        <v>0</v>
      </c>
      <c r="G139" s="92" t="n">
        <f>IFERROR((E139-F139)/F139,0)</f>
        <v>0</v>
      </c>
      <c r="H139" s="4" t="s">
        <v>500</v>
      </c>
      <c r="I139" s="4" t="s">
        <v>353</v>
      </c>
    </row>
    <row r="140" ht="16.5" customHeight="1">
      <c r="A140" s="11" t="n">
        <v>91538308</v>
      </c>
      <c r="B140" s="4" t="s">
        <v>74</v>
      </c>
      <c r="C140" s="4" t="s">
        <v>15</v>
      </c>
      <c r="D140" s="4" t="s">
        <v>11</v>
      </c>
      <c r="E140" s="93" t="n">
        <f>SUMIFS('平台消耗统计'!I:I,'平台消耗统计'!A:A,$E$2,'平台消耗统计'!C:C,A140)</f>
        <v>0</v>
      </c>
      <c r="F140" s="93" t="n">
        <f>SUMIFS('平台消耗统计'!I:I,'平台消耗统计'!A:A,$F$2,'平台消耗统计'!C:C,A140)</f>
        <v>0</v>
      </c>
      <c r="G140" s="92" t="n">
        <f>IFERROR((E140-F140)/F140,0)</f>
        <v>0</v>
      </c>
      <c r="H140" s="4" t="s">
        <v>500</v>
      </c>
      <c r="I140" s="4" t="s">
        <v>353</v>
      </c>
    </row>
    <row r="141" ht="16.5" customHeight="1">
      <c r="A141" s="11" t="n">
        <v>91557160</v>
      </c>
      <c r="B141" s="4" t="s">
        <v>100</v>
      </c>
      <c r="C141" s="4" t="s">
        <v>15</v>
      </c>
      <c r="D141" s="4" t="s">
        <v>11</v>
      </c>
      <c r="E141" s="93" t="n">
        <f>SUMIFS('平台消耗统计'!I:I,'平台消耗统计'!A:A,$E$2,'平台消耗统计'!C:C,A141)</f>
        <v>0</v>
      </c>
      <c r="F141" s="93" t="n">
        <f>SUMIFS('平台消耗统计'!I:I,'平台消耗统计'!A:A,$F$2,'平台消耗统计'!C:C,A141)</f>
        <v>7.2</v>
      </c>
      <c r="G141" s="92" t="n">
        <f>IFERROR((E141-F141)/F141,0)</f>
        <v>-1</v>
      </c>
      <c r="H141" s="4" t="s">
        <v>367</v>
      </c>
      <c r="I141" s="4" t="s">
        <v>139</v>
      </c>
    </row>
    <row r="142" ht="16.5" customHeight="1">
      <c r="A142" s="11" t="n">
        <v>11079265</v>
      </c>
      <c r="B142" s="4" t="s">
        <v>101</v>
      </c>
      <c r="C142" s="4" t="s">
        <v>30</v>
      </c>
      <c r="D142" s="4" t="s">
        <v>11</v>
      </c>
      <c r="E142" s="93" t="n">
        <f>SUMIFS('平台消耗统计'!I:I,'平台消耗统计'!A:A,$E$2,'平台消耗统计'!C:C,A142)</f>
        <v>0</v>
      </c>
      <c r="F142" s="93" t="n">
        <f>SUMIFS('平台消耗统计'!I:I,'平台消耗统计'!A:A,$F$2,'平台消耗统计'!C:C,A142)</f>
        <v>1.72</v>
      </c>
      <c r="G142" s="92" t="n">
        <f>IFERROR((E142-F142)/F142,0)</f>
        <v>-1</v>
      </c>
      <c r="H142" s="4" t="s">
        <v>367</v>
      </c>
    </row>
    <row r="143" ht="16.5" customHeight="1">
      <c r="A143" s="11" t="n">
        <v>91528810</v>
      </c>
      <c r="B143" s="4" t="s">
        <v>102</v>
      </c>
      <c r="C143" s="4" t="s">
        <v>15</v>
      </c>
      <c r="D143" s="4" t="s">
        <v>14</v>
      </c>
      <c r="E143" s="93" t="n">
        <f>SUMIFS('平台消耗统计'!I:I,'平台消耗统计'!A:A,$E$2,'平台消耗统计'!C:C,A143)</f>
        <v>0</v>
      </c>
      <c r="F143" s="93" t="n">
        <f>SUMIFS('平台消耗统计'!I:I,'平台消耗统计'!A:A,$F$2,'平台消耗统计'!C:C,A143)</f>
        <v>6.2</v>
      </c>
      <c r="G143" s="92" t="n">
        <f>IFERROR((E143-F143)/F143,0)</f>
        <v>-1</v>
      </c>
      <c r="H143" s="4" t="s">
        <v>508</v>
      </c>
    </row>
    <row r="144" ht="16.5" customHeight="1">
      <c r="G144" s="92"/>
    </row>
    <row r="145" ht="16.5" customHeight="1">
      <c r="G145" s="92"/>
    </row>
    <row r="146" ht="16.5" customHeight="1">
      <c r="G146" s="92"/>
    </row>
    <row r="147" ht="16.5" customHeight="1">
      <c r="G147" s="92"/>
    </row>
    <row r="148" ht="16.5" customHeight="1">
      <c r="G148" s="92"/>
    </row>
    <row r="149" ht="16.5" customHeight="1">
      <c r="G149" s="92"/>
    </row>
    <row r="150" ht="16.5" customHeight="1">
      <c r="G150" s="92"/>
    </row>
  </sheetData>
  <mergeCells count="1">
    <mergeCell ref="E1:F1"/>
  </mergeCells>
  <phoneticPr fontId="1" type="noConversion"/>
  <conditionalFormatting sqref="A1:A2">
    <cfRule priority="2" type="duplicateValues" dxfId="0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3"/>
    <col min="6" max="6" width="8.25" customWidth="1" style="93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3"/>
      <c r="C1" s="83"/>
      <c r="D1" s="11"/>
      <c r="E1" s="94" t="s">
        <v>0</v>
      </c>
      <c r="F1" s="95"/>
      <c r="G1" s="11"/>
      <c r="H1" s="90"/>
    </row>
    <row r="2" ht="81.75" customHeight="1">
      <c r="A2" s="89" t="s">
        <v>2</v>
      </c>
      <c r="B2" s="86" t="s">
        <v>3</v>
      </c>
      <c r="C2" s="89" t="s">
        <v>5</v>
      </c>
      <c r="D2" s="85" t="s">
        <v>4</v>
      </c>
      <c r="E2" s="98" t="n">
        <v>36</v>
      </c>
      <c r="F2" s="98" t="n">
        <v>35</v>
      </c>
      <c r="G2" s="87" t="s">
        <v>229</v>
      </c>
      <c r="H2" s="114" t="s">
        <v>230</v>
      </c>
      <c r="I2" s="115" t="s">
        <v>231</v>
      </c>
    </row>
    <row r="3" ht="27.75" customHeight="1">
      <c r="A3" s="4" t="n">
        <v>7815836</v>
      </c>
      <c r="B3" s="4" t="s">
        <v>73</v>
      </c>
      <c r="C3" s="4" t="s">
        <v>15</v>
      </c>
      <c r="D3" s="4" t="s">
        <v>36</v>
      </c>
      <c r="E3" s="93" t="n">
        <f>SUMIFS('平台消耗统计'!I:I,'平台消耗统计'!A:A,$E$2,'平台消耗统计'!C:C,A3)</f>
        <v>2308.63</v>
      </c>
      <c r="F3" s="93" t="e">
        <f>VLOOKUP(A3,'数据透视表'!J:N,5,FALSE)</f>
        <v>#N/A</v>
      </c>
      <c r="G3" s="92" t="n">
        <f>IFERROR((E3-F3)/F3,0)</f>
        <v>0</v>
      </c>
      <c r="H3" s="91" t="s">
        <v>509</v>
      </c>
      <c r="I3" s="4" t="s">
        <v>510</v>
      </c>
    </row>
    <row r="4" ht="16.5" customHeight="1">
      <c r="A4" s="4" t="n">
        <v>5464039</v>
      </c>
      <c r="B4" s="4" t="s">
        <v>31</v>
      </c>
      <c r="C4" s="4" t="s">
        <v>15</v>
      </c>
      <c r="D4" s="4" t="s">
        <v>46</v>
      </c>
      <c r="E4" s="93" t="n">
        <f>SUMIFS('平台消耗统计'!I:I,'平台消耗统计'!A:A,$E$2,'平台消耗统计'!C:C,A4)</f>
        <v>2285.57</v>
      </c>
      <c r="F4" s="93" t="e">
        <f>VLOOKUP(A4,'数据透视表'!J:N,5,FALSE)</f>
        <v>#N/A</v>
      </c>
      <c r="G4" s="92" t="n">
        <f>IFERROR((E4-F4)/F4,0)</f>
        <v>0</v>
      </c>
      <c r="H4" s="4" t="s">
        <v>511</v>
      </c>
      <c r="I4" s="4" t="s">
        <v>512</v>
      </c>
    </row>
    <row r="5" ht="16.5" customHeight="1">
      <c r="A5" s="4" t="n">
        <v>5497580</v>
      </c>
      <c r="B5" s="4" t="s">
        <v>31</v>
      </c>
      <c r="C5" s="4" t="s">
        <v>15</v>
      </c>
      <c r="D5" s="4" t="s">
        <v>17</v>
      </c>
      <c r="E5" s="93" t="n">
        <f>SUMIFS('平台消耗统计'!I:I,'平台消耗统计'!A:A,$E$2,'平台消耗统计'!C:C,A5)</f>
        <v>2143.948</v>
      </c>
      <c r="F5" s="93" t="e">
        <f>VLOOKUP(A5,'数据透视表'!J:N,5,FALSE)</f>
        <v>#N/A</v>
      </c>
      <c r="G5" s="92" t="n">
        <f>IFERROR((E5-F5)/F5,0)</f>
        <v>0</v>
      </c>
      <c r="H5" s="4" t="s">
        <v>513</v>
      </c>
      <c r="I5" s="4" t="s">
        <v>394</v>
      </c>
    </row>
    <row r="6" ht="27.75" customHeight="1">
      <c r="A6" s="4" t="n">
        <v>8628042</v>
      </c>
      <c r="B6" s="4" t="s">
        <v>28</v>
      </c>
      <c r="C6" s="4" t="s">
        <v>26</v>
      </c>
      <c r="D6" s="4" t="s">
        <v>14</v>
      </c>
      <c r="E6" s="93" t="n">
        <f>SUMIFS('平台消耗统计'!I:I,'平台消耗统计'!A:A,$E$2,'平台消耗统计'!C:C,A6)</f>
        <v>2123.53</v>
      </c>
      <c r="F6" s="93" t="e">
        <f>VLOOKUP(A6,'数据透视表'!J:N,5,FALSE)</f>
        <v>#N/A</v>
      </c>
      <c r="G6" s="92" t="n">
        <f>IFERROR((E6-F6)/F6,0)</f>
        <v>0</v>
      </c>
      <c r="H6" s="91" t="s">
        <v>514</v>
      </c>
      <c r="I6" s="4" t="s">
        <v>515</v>
      </c>
    </row>
    <row r="7" ht="16.5" customHeight="1">
      <c r="A7" s="4" t="n">
        <v>8291713</v>
      </c>
      <c r="B7" s="4" t="s">
        <v>40</v>
      </c>
      <c r="C7" s="4" t="s">
        <v>15</v>
      </c>
      <c r="D7" s="4" t="s">
        <v>14</v>
      </c>
      <c r="E7" s="93" t="n">
        <f>SUMIFS('平台消耗统计'!I:I,'平台消耗统计'!A:A,$E$2,'平台消耗统计'!C:C,A7)</f>
        <v>1468.57</v>
      </c>
      <c r="F7" s="93" t="e">
        <f>VLOOKUP(A7,'数据透视表'!J:N,5,FALSE)</f>
        <v>#N/A</v>
      </c>
      <c r="G7" s="92" t="n">
        <f>IFERROR((E7-F7)/F7,0)</f>
        <v>0</v>
      </c>
      <c r="H7" s="4" t="s">
        <v>516</v>
      </c>
      <c r="I7" s="4" t="s">
        <v>517</v>
      </c>
    </row>
    <row r="8" ht="16.5" customHeight="1">
      <c r="A8" s="4" t="n">
        <v>5963354</v>
      </c>
      <c r="B8" s="4" t="s">
        <v>82</v>
      </c>
      <c r="C8" s="4" t="s">
        <v>15</v>
      </c>
      <c r="D8" s="4" t="s">
        <v>83</v>
      </c>
      <c r="E8" s="93" t="n">
        <f>SUMIFS('平台消耗统计'!I:I,'平台消耗统计'!A:A,$E$2,'平台消耗统计'!C:C,A8)</f>
        <v>1396.642</v>
      </c>
      <c r="F8" s="93" t="e">
        <f>VLOOKUP(A8,'数据透视表'!J:N,5,FALSE)</f>
        <v>#N/A</v>
      </c>
      <c r="G8" s="92" t="n">
        <f>IFERROR((E8-F8)/F8,0)</f>
        <v>0</v>
      </c>
      <c r="H8" s="4" t="s">
        <v>518</v>
      </c>
      <c r="I8" s="4" t="s">
        <v>519</v>
      </c>
    </row>
    <row r="9" ht="16.5" customHeight="1">
      <c r="A9" s="4" t="n">
        <v>10912510</v>
      </c>
      <c r="B9" s="4" t="s">
        <v>10</v>
      </c>
      <c r="C9" s="4" t="s">
        <v>30</v>
      </c>
      <c r="D9" s="4" t="s">
        <v>11</v>
      </c>
      <c r="E9" s="93" t="n">
        <f>SUMIFS('平台消耗统计'!I:I,'平台消耗统计'!A:A,$E$2,'平台消耗统计'!C:C,A9)</f>
        <v>1259.13</v>
      </c>
      <c r="F9" s="93" t="e">
        <f>VLOOKUP(A9,'数据透视表'!J:N,5,FALSE)</f>
        <v>#N/A</v>
      </c>
      <c r="G9" s="92" t="n">
        <f>IFERROR((E9-F9)/F9,0)</f>
        <v>0</v>
      </c>
      <c r="H9" s="4" t="s">
        <v>520</v>
      </c>
      <c r="I9" s="4" t="s">
        <v>521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3" t="n">
        <f>SUMIFS('平台消耗统计'!I:I,'平台消耗统计'!A:A,$E$2,'平台消耗统计'!C:C,A10)</f>
        <v>1000.725</v>
      </c>
      <c r="F10" s="93" t="e">
        <f>VLOOKUP(A10,'数据透视表'!J:N,5,FALSE)</f>
        <v>#N/A</v>
      </c>
      <c r="G10" s="92" t="n">
        <f>IFERROR((E10-F10)/F10,0)</f>
        <v>0</v>
      </c>
      <c r="H10" s="4" t="s">
        <v>522</v>
      </c>
      <c r="I10" s="4" t="s">
        <v>523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3" t="n">
        <f>SUMIFS('平台消耗统计'!I:I,'平台消耗统计'!A:A,$E$2,'平台消耗统计'!C:C,A11)</f>
        <v>988.918</v>
      </c>
      <c r="F11" s="93" t="e">
        <f>VLOOKUP(A11,'数据透视表'!J:N,5,FALSE)</f>
        <v>#N/A</v>
      </c>
      <c r="G11" s="92" t="n">
        <f>IFERROR((E11-F11)/F11,0)</f>
        <v>0</v>
      </c>
      <c r="H11" s="4" t="s">
        <v>524</v>
      </c>
      <c r="I11" s="4" t="s">
        <v>525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3" t="n">
        <f>SUMIFS('平台消耗统计'!I:I,'平台消耗统计'!A:A,$E$2,'平台消耗统计'!C:C,A12)</f>
        <v>950.85</v>
      </c>
      <c r="F12" s="93" t="e">
        <f>VLOOKUP(A12,'数据透视表'!J:N,5,FALSE)</f>
        <v>#N/A</v>
      </c>
      <c r="G12" s="92" t="n">
        <f>IFERROR((E12-F12)/F12,0)</f>
        <v>0</v>
      </c>
      <c r="H12" s="4" t="s">
        <v>526</v>
      </c>
      <c r="I12" s="4" t="s">
        <v>527</v>
      </c>
    </row>
    <row r="13" ht="16.5" customHeight="1">
      <c r="A13" s="4" t="n">
        <v>6607117</v>
      </c>
      <c r="B13" s="4" t="s">
        <v>35</v>
      </c>
      <c r="C13" s="4" t="s">
        <v>15</v>
      </c>
      <c r="D13" s="4" t="s">
        <v>14</v>
      </c>
      <c r="E13" s="93" t="n">
        <f>SUMIFS('平台消耗统计'!I:I,'平台消耗统计'!A:A,$E$2,'平台消耗统计'!C:C,A13)</f>
        <v>927.809</v>
      </c>
      <c r="F13" s="93" t="e">
        <f>VLOOKUP(A13,'数据透视表'!J:N,5,FALSE)</f>
        <v>#N/A</v>
      </c>
      <c r="G13" s="92" t="n">
        <f>IFERROR((E13-F13)/F13,0)</f>
        <v>0</v>
      </c>
      <c r="H13" s="4" t="s">
        <v>528</v>
      </c>
      <c r="I13" s="4" t="s">
        <v>425</v>
      </c>
    </row>
    <row r="14" ht="16.5" customHeight="1">
      <c r="A14" s="4" t="n">
        <v>5963400</v>
      </c>
      <c r="B14" s="4" t="s">
        <v>82</v>
      </c>
      <c r="C14" s="4" t="s">
        <v>15</v>
      </c>
      <c r="D14" s="4" t="s">
        <v>85</v>
      </c>
      <c r="E14" s="93" t="n">
        <f>SUMIFS('平台消耗统计'!I:I,'平台消耗统计'!A:A,$E$2,'平台消耗统计'!C:C,A14)</f>
        <v>793.15</v>
      </c>
      <c r="F14" s="93" t="e">
        <f>VLOOKUP(A14,'数据透视表'!J:N,5,FALSE)</f>
        <v>#N/A</v>
      </c>
      <c r="G14" s="92" t="n">
        <f>IFERROR((E14-F14)/F14,0)</f>
        <v>0</v>
      </c>
      <c r="H14" s="4" t="s">
        <v>529</v>
      </c>
      <c r="I14" s="4" t="s">
        <v>530</v>
      </c>
    </row>
    <row r="15" ht="16.5" customHeight="1">
      <c r="A15" s="4" t="n">
        <v>11690181</v>
      </c>
      <c r="B15" s="4" t="s">
        <v>76</v>
      </c>
      <c r="C15" s="4" t="s">
        <v>15</v>
      </c>
      <c r="D15" s="4" t="s">
        <v>14</v>
      </c>
      <c r="E15" s="93" t="n">
        <f>SUMIFS('平台消耗统计'!I:I,'平台消耗统计'!A:A,$E$2,'平台消耗统计'!C:C,A15)</f>
        <v>745.14</v>
      </c>
      <c r="F15" s="93" t="e">
        <f>VLOOKUP(A15,'数据透视表'!J:N,5,FALSE)</f>
        <v>#N/A</v>
      </c>
      <c r="G15" s="92" t="n">
        <f>IFERROR((E15-F15)/F15,0)</f>
        <v>0</v>
      </c>
      <c r="H15" s="4" t="s">
        <v>531</v>
      </c>
      <c r="I15" s="4" t="s">
        <v>237</v>
      </c>
    </row>
    <row r="16" ht="16.5" customHeight="1">
      <c r="A16" s="4" t="n">
        <v>10514860</v>
      </c>
      <c r="B16" s="4" t="s">
        <v>44</v>
      </c>
      <c r="C16" s="4" t="s">
        <v>15</v>
      </c>
      <c r="D16" s="4" t="s">
        <v>14</v>
      </c>
      <c r="E16" s="93" t="n">
        <f>SUMIFS('平台消耗统计'!I:I,'平台消耗统计'!A:A,$E$2,'平台消耗统计'!C:C,A16)</f>
        <v>723.8</v>
      </c>
      <c r="F16" s="93" t="e">
        <f>VLOOKUP(A16,'数据透视表'!J:N,5,FALSE)</f>
        <v>#N/A</v>
      </c>
      <c r="G16" s="92" t="n">
        <f>IFERROR((E16-F16)/F16,0)</f>
        <v>0</v>
      </c>
      <c r="H16" s="4" t="s">
        <v>532</v>
      </c>
      <c r="I16" s="4" t="s">
        <v>274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3" t="n">
        <f>SUMIFS('平台消耗统计'!I:I,'平台消耗统计'!A:A,$E$2,'平台消耗统计'!C:C,A17)</f>
        <v>601.55</v>
      </c>
      <c r="F17" s="93" t="e">
        <f>VLOOKUP(A17,'数据透视表'!J:N,5,FALSE)</f>
        <v>#N/A</v>
      </c>
      <c r="G17" s="92" t="n">
        <f>IFERROR((E17-F17)/F17,0)</f>
        <v>0</v>
      </c>
      <c r="H17" s="4" t="s">
        <v>533</v>
      </c>
      <c r="I17" s="4" t="s">
        <v>237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3" t="n">
        <f>SUMIFS('平台消耗统计'!I:I,'平台消耗统计'!A:A,$E$2,'平台消耗统计'!C:C,A18)</f>
        <v>546.1175</v>
      </c>
      <c r="F18" s="93" t="e">
        <f>VLOOKUP(A18,'数据透视表'!J:N,5,FALSE)</f>
        <v>#N/A</v>
      </c>
      <c r="G18" s="92" t="n">
        <f>IFERROR((E18-F18)/F18,0)</f>
        <v>0</v>
      </c>
      <c r="H18" s="4" t="s">
        <v>534</v>
      </c>
      <c r="I18" s="4" t="s">
        <v>521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3" t="n">
        <f>SUMIFS('平台消耗统计'!I:I,'平台消耗统计'!A:A,$E$2,'平台消耗统计'!C:C,A19)</f>
        <v>521.5</v>
      </c>
      <c r="F19" s="93" t="n">
        <f>IFERROR(VLOOKUP(A19,'数据透视表'!J:N,5,FALSE),0)</f>
        <v>0</v>
      </c>
      <c r="G19" s="92" t="n">
        <f>IFERROR((E19-F19)/F19,0)</f>
        <v>0</v>
      </c>
      <c r="H19" s="4" t="s">
        <v>535</v>
      </c>
    </row>
    <row r="20" ht="16.5" customHeight="1">
      <c r="A20" s="4" t="n">
        <v>7872826</v>
      </c>
      <c r="B20" s="4" t="s">
        <v>28</v>
      </c>
      <c r="C20" s="4" t="s">
        <v>15</v>
      </c>
      <c r="D20" s="4" t="s">
        <v>14</v>
      </c>
      <c r="E20" s="93" t="n">
        <f>SUMIFS('平台消耗统计'!I:I,'平台消耗统计'!A:A,$E$2,'平台消耗统计'!C:C,A20)</f>
        <v>490.654</v>
      </c>
      <c r="F20" s="93" t="n">
        <f>IFERROR(VLOOKUP(A20,'数据透视表'!J:N,5,FALSE),0)</f>
        <v>0</v>
      </c>
      <c r="G20" s="92" t="n">
        <f>IFERROR((E20-F20)/F20,0)</f>
        <v>0</v>
      </c>
      <c r="H20" s="4" t="s">
        <v>536</v>
      </c>
      <c r="I20" s="4" t="s">
        <v>521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3" t="n">
        <f>SUMIFS('平台消耗统计'!I:I,'平台消耗统计'!A:A,$E$2,'平台消耗统计'!C:C,A21)</f>
        <v>477.6</v>
      </c>
      <c r="F21" s="93" t="n">
        <f>IFERROR(VLOOKUP(A21,'数据透视表'!J:N,5,FALSE),0)</f>
        <v>0</v>
      </c>
      <c r="G21" s="92" t="n">
        <f>IFERROR((E21-F21)/F21,0)</f>
        <v>0</v>
      </c>
      <c r="H21" s="4" t="s">
        <v>537</v>
      </c>
      <c r="I21" s="4" t="s">
        <v>241</v>
      </c>
    </row>
    <row r="22" ht="16.5" customHeight="1">
      <c r="A22" s="4" t="n">
        <v>6395488</v>
      </c>
      <c r="B22" s="4" t="s">
        <v>39</v>
      </c>
      <c r="C22" s="4" t="s">
        <v>15</v>
      </c>
      <c r="D22" s="4" t="s">
        <v>14</v>
      </c>
      <c r="E22" s="93" t="n">
        <f>SUMIFS('平台消耗统计'!I:I,'平台消耗统计'!A:A,$E$2,'平台消耗统计'!C:C,A22)</f>
        <v>420</v>
      </c>
      <c r="F22" s="93" t="n">
        <f>IFERROR(VLOOKUP(A22,'数据透视表'!J:N,5,FALSE),0)</f>
        <v>0</v>
      </c>
      <c r="G22" s="92" t="n">
        <f>IFERROR((E22-F22)/F22,0)</f>
        <v>0</v>
      </c>
      <c r="H22" s="4" t="s">
        <v>538</v>
      </c>
      <c r="I22" s="4" t="s">
        <v>241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3" t="n">
        <f>SUMIFS('平台消耗统计'!I:I,'平台消耗统计'!A:A,$E$2,'平台消耗统计'!C:C,A23)</f>
        <v>384.41</v>
      </c>
      <c r="F23" s="93" t="n">
        <f>IFERROR(VLOOKUP(A23,'数据透视表'!J:N,5,FALSE),0)</f>
        <v>0</v>
      </c>
      <c r="G23" s="92" t="n">
        <f>IFERROR((E23-F23)/F23,0)</f>
        <v>0</v>
      </c>
      <c r="H23" s="4" t="s">
        <v>539</v>
      </c>
      <c r="I23" s="4" t="s">
        <v>540</v>
      </c>
    </row>
    <row r="24" ht="16.5" customHeight="1">
      <c r="A24" s="4" t="n">
        <v>6060965</v>
      </c>
      <c r="B24" s="4" t="s">
        <v>35</v>
      </c>
      <c r="C24" s="4" t="s">
        <v>15</v>
      </c>
      <c r="D24" s="4" t="s">
        <v>14</v>
      </c>
      <c r="E24" s="93" t="n">
        <f>SUMIFS('平台消耗统计'!I:I,'平台消耗统计'!A:A,$E$2,'平台消耗统计'!C:C,A24)</f>
        <v>365.54</v>
      </c>
      <c r="F24" s="93" t="n">
        <f>IFERROR(VLOOKUP(A24,'数据透视表'!J:N,5,FALSE),0)</f>
        <v>0</v>
      </c>
      <c r="G24" s="92" t="n">
        <f>IFERROR((E24-F24)/F24,0)</f>
        <v>0</v>
      </c>
      <c r="H24" s="4" t="s">
        <v>541</v>
      </c>
      <c r="I24" s="4" t="s">
        <v>542</v>
      </c>
    </row>
    <row r="25" ht="16.5" customHeight="1">
      <c r="A25" s="4" t="n">
        <v>8094753</v>
      </c>
      <c r="B25" s="4" t="s">
        <v>35</v>
      </c>
      <c r="C25" s="4" t="s">
        <v>26</v>
      </c>
      <c r="D25" s="4" t="s">
        <v>14</v>
      </c>
      <c r="E25" s="93" t="n">
        <f>SUMIFS('平台消耗统计'!I:I,'平台消耗统计'!A:A,$E$2,'平台消耗统计'!C:C,A25)</f>
        <v>354.55</v>
      </c>
      <c r="F25" s="93" t="n">
        <f>IFERROR(VLOOKUP(A25,'数据透视表'!J:N,5,FALSE),0)</f>
        <v>0</v>
      </c>
      <c r="G25" s="92" t="n">
        <f>IFERROR((E25-F25)/F25,0)</f>
        <v>0</v>
      </c>
      <c r="H25" s="4" t="s">
        <v>543</v>
      </c>
      <c r="I25" s="4" t="s">
        <v>544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3" t="n">
        <f>SUMIFS('平台消耗统计'!I:I,'平台消耗统计'!A:A,$E$2,'平台消耗统计'!C:C,A26)</f>
        <v>344.55</v>
      </c>
      <c r="F26" s="93" t="n">
        <f>IFERROR(VLOOKUP(A26,'数据透视表'!J:N,5,FALSE),0)</f>
        <v>0</v>
      </c>
      <c r="G26" s="92" t="n">
        <f>IFERROR((E26-F26)/F26,0)</f>
        <v>0</v>
      </c>
      <c r="H26" s="4" t="s">
        <v>545</v>
      </c>
      <c r="I26" s="4" t="s">
        <v>521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3" t="n">
        <f>SUMIFS('平台消耗统计'!I:I,'平台消耗统计'!A:A,$E$2,'平台消耗统计'!C:C,A27)</f>
        <v>342.75</v>
      </c>
      <c r="F27" s="93" t="n">
        <f>IFERROR(VLOOKUP(A27,'数据透视表'!J:N,5,FALSE),0)</f>
        <v>0</v>
      </c>
      <c r="G27" s="92" t="n">
        <f>IFERROR((E27-F27)/F27,0)</f>
        <v>0</v>
      </c>
      <c r="H27" s="4" t="s">
        <v>545</v>
      </c>
      <c r="I27" s="4" t="s">
        <v>521</v>
      </c>
    </row>
    <row r="28" ht="16.5" customHeight="1">
      <c r="A28" s="4" t="n">
        <v>91467820</v>
      </c>
      <c r="B28" s="4" t="s">
        <v>74</v>
      </c>
      <c r="C28" s="4" t="s">
        <v>15</v>
      </c>
      <c r="D28" s="4" t="s">
        <v>36</v>
      </c>
      <c r="E28" s="93" t="n">
        <f>SUMIFS('平台消耗统计'!I:I,'平台消耗统计'!A:A,$E$2,'平台消耗统计'!C:C,A28)</f>
        <v>323.1</v>
      </c>
      <c r="F28" s="93" t="n">
        <f>IFERROR(VLOOKUP(A28,'数据透视表'!J:N,5,FALSE),0)</f>
        <v>0</v>
      </c>
      <c r="G28" s="92" t="n">
        <f>IFERROR((E28-F28)/F28,0)</f>
        <v>0</v>
      </c>
      <c r="H28" s="4" t="s">
        <v>546</v>
      </c>
      <c r="I28" s="4" t="s">
        <v>237</v>
      </c>
    </row>
    <row r="29" ht="16.5" customHeight="1">
      <c r="A29" s="4" t="n">
        <v>10599681</v>
      </c>
      <c r="B29" s="4" t="s">
        <v>40</v>
      </c>
      <c r="C29" s="4" t="s">
        <v>15</v>
      </c>
      <c r="D29" s="4" t="s">
        <v>14</v>
      </c>
      <c r="E29" s="93" t="n">
        <f>SUMIFS('平台消耗统计'!I:I,'平台消耗统计'!A:A,$E$2,'平台消耗统计'!C:C,A29)</f>
        <v>313.95</v>
      </c>
      <c r="F29" s="93" t="n">
        <f>IFERROR(VLOOKUP(A29,'数据透视表'!J:N,5,FALSE),0)</f>
        <v>0</v>
      </c>
      <c r="G29" s="92" t="n">
        <f>IFERROR((E29-F29)/F29,0)</f>
        <v>0</v>
      </c>
      <c r="H29" s="4" t="s">
        <v>547</v>
      </c>
      <c r="I29" s="4" t="s">
        <v>542</v>
      </c>
    </row>
    <row r="30" ht="16.5" customHeight="1">
      <c r="A30" s="4" t="n">
        <v>91399821</v>
      </c>
      <c r="B30" s="4" t="s">
        <v>40</v>
      </c>
      <c r="C30" s="4" t="s">
        <v>26</v>
      </c>
      <c r="D30" s="4" t="s">
        <v>14</v>
      </c>
      <c r="E30" s="93" t="n">
        <f>SUMIFS('平台消耗统计'!I:I,'平台消耗统计'!A:A,$E$2,'平台消耗统计'!C:C,A30)</f>
        <v>295.82</v>
      </c>
      <c r="F30" s="93" t="n">
        <f>IFERROR(VLOOKUP(A30,'数据透视表'!J:N,5,FALSE),0)</f>
        <v>0</v>
      </c>
      <c r="G30" s="92" t="n">
        <f>IFERROR((E30-F30)/F30,0)</f>
        <v>0</v>
      </c>
      <c r="H30" s="4" t="s">
        <v>548</v>
      </c>
      <c r="I30" s="4" t="s">
        <v>274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3" t="n">
        <f>SUMIFS('平台消耗统计'!I:I,'平台消耗统计'!A:A,$E$2,'平台消耗统计'!C:C,A31)</f>
        <v>287.49</v>
      </c>
      <c r="F31" s="93" t="n">
        <f>IFERROR(VLOOKUP(A31,'数据透视表'!J:N,5,FALSE),0)</f>
        <v>0</v>
      </c>
      <c r="G31" s="92" t="n">
        <f>IFERROR((E31-F31)/F31,0)</f>
        <v>0</v>
      </c>
      <c r="H31" s="91" t="s">
        <v>549</v>
      </c>
      <c r="I31" s="4" t="s">
        <v>550</v>
      </c>
    </row>
    <row r="32" ht="16.5" customHeight="1">
      <c r="A32" s="4" t="n">
        <v>91496148</v>
      </c>
      <c r="B32" s="4" t="s">
        <v>74</v>
      </c>
      <c r="C32" s="4" t="s">
        <v>15</v>
      </c>
      <c r="D32" s="4" t="s">
        <v>14</v>
      </c>
      <c r="E32" s="93" t="n">
        <f>SUMIFS('平台消耗统计'!I:I,'平台消耗统计'!A:A,$E$2,'平台消耗统计'!C:C,A32)</f>
        <v>273</v>
      </c>
      <c r="F32" s="93" t="n">
        <f>IFERROR(VLOOKUP(A32,'数据透视表'!J:N,5,FALSE),0)</f>
        <v>0</v>
      </c>
      <c r="G32" s="92" t="n">
        <f>IFERROR((E32-F32)/F32,0)</f>
        <v>0</v>
      </c>
      <c r="H32" s="4" t="s">
        <v>551</v>
      </c>
      <c r="I32" s="4" t="s">
        <v>552</v>
      </c>
    </row>
    <row r="33" ht="16.5" customHeight="1">
      <c r="A33" s="4" t="n">
        <v>11511535</v>
      </c>
      <c r="B33" s="4" t="s">
        <v>81</v>
      </c>
      <c r="C33" s="4" t="s">
        <v>26</v>
      </c>
      <c r="D33" s="4" t="s">
        <v>14</v>
      </c>
      <c r="E33" s="93" t="n">
        <f>SUMIFS('平台消耗统计'!I:I,'平台消耗统计'!A:A,$E$2,'平台消耗统计'!C:C,A33)</f>
        <v>234.48</v>
      </c>
      <c r="F33" s="93" t="n">
        <f>IFERROR(VLOOKUP(A33,'数据透视表'!J:N,5,FALSE),0)</f>
        <v>0</v>
      </c>
      <c r="G33" s="92" t="n">
        <f>IFERROR((E33-F33)/F33,0)</f>
        <v>0</v>
      </c>
      <c r="H33" s="4" t="s">
        <v>553</v>
      </c>
      <c r="I33" s="4" t="s">
        <v>554</v>
      </c>
    </row>
    <row r="34" ht="16.5" customHeight="1">
      <c r="A34" s="4" t="n">
        <v>9333145</v>
      </c>
      <c r="B34" s="4" t="s">
        <v>57</v>
      </c>
      <c r="C34" s="4" t="s">
        <v>26</v>
      </c>
      <c r="D34" s="4" t="s">
        <v>14</v>
      </c>
      <c r="E34" s="93" t="n">
        <f>SUMIFS('平台消耗统计'!I:I,'平台消耗统计'!A:A,$E$2,'平台消耗统计'!C:C,A34)</f>
        <v>219.5</v>
      </c>
      <c r="F34" s="93" t="n">
        <f>IFERROR(VLOOKUP(A34,'数据透视表'!J:N,5,FALSE),0)</f>
        <v>0</v>
      </c>
      <c r="G34" s="92" t="n">
        <f>IFERROR((E34-F34)/F34,0)</f>
        <v>0</v>
      </c>
      <c r="H34" s="4" t="s">
        <v>555</v>
      </c>
      <c r="I34" s="4" t="s">
        <v>139</v>
      </c>
    </row>
    <row r="35" ht="16.5" customHeight="1">
      <c r="A35" s="4" t="n">
        <v>2783561</v>
      </c>
      <c r="B35" s="4" t="s">
        <v>38</v>
      </c>
      <c r="C35" s="4" t="s">
        <v>15</v>
      </c>
      <c r="D35" s="4" t="s">
        <v>14</v>
      </c>
      <c r="E35" s="93" t="n">
        <f>SUMIFS('平台消耗统计'!I:I,'平台消耗统计'!A:A,$E$2,'平台消耗统计'!C:C,A35)</f>
        <v>217.261</v>
      </c>
      <c r="F35" s="93" t="n">
        <f>IFERROR(VLOOKUP(A35,'数据透视表'!J:N,5,FALSE),0)</f>
        <v>0</v>
      </c>
      <c r="G35" s="92" t="n">
        <f>IFERROR((E35-F35)/F35,0)</f>
        <v>0</v>
      </c>
      <c r="H35" s="4" t="s">
        <v>556</v>
      </c>
      <c r="I35" s="4" t="s">
        <v>542</v>
      </c>
    </row>
    <row r="36" ht="16.5" customHeight="1">
      <c r="A36" s="4" t="n">
        <v>10599157</v>
      </c>
      <c r="B36" s="4" t="s">
        <v>39</v>
      </c>
      <c r="C36" s="4" t="s">
        <v>15</v>
      </c>
      <c r="D36" s="4" t="s">
        <v>14</v>
      </c>
      <c r="E36" s="93" t="n">
        <f>SUMIFS('平台消耗统计'!I:I,'平台消耗统计'!A:A,$E$2,'平台消耗统计'!C:C,A36)</f>
        <v>205.8</v>
      </c>
      <c r="F36" s="93" t="n">
        <f>IFERROR(VLOOKUP(A36,'数据透视表'!J:N,5,FALSE),0)</f>
        <v>0</v>
      </c>
      <c r="G36" s="92" t="n">
        <f>IFERROR((E36-F36)/F36,0)</f>
        <v>0</v>
      </c>
      <c r="H36" s="4" t="s">
        <v>557</v>
      </c>
      <c r="I36" s="4" t="s">
        <v>542</v>
      </c>
    </row>
    <row r="37" ht="16.5" customHeight="1">
      <c r="A37" s="4" t="n">
        <v>4383473</v>
      </c>
      <c r="B37" s="4" t="s">
        <v>35</v>
      </c>
      <c r="C37" s="4" t="s">
        <v>15</v>
      </c>
      <c r="D37" s="4" t="s">
        <v>14</v>
      </c>
      <c r="E37" s="93" t="n">
        <f>SUMIFS('平台消耗统计'!I:I,'平台消耗统计'!A:A,$E$2,'平台消耗统计'!C:C,A37)</f>
        <v>192.708</v>
      </c>
      <c r="F37" s="93" t="n">
        <f>IFERROR(VLOOKUP(A37,'数据透视表'!J:N,5,FALSE),0)</f>
        <v>0</v>
      </c>
      <c r="G37" s="92" t="n">
        <f>IFERROR((E37-F37)/F37,0)</f>
        <v>0</v>
      </c>
      <c r="H37" s="4" t="s">
        <v>513</v>
      </c>
      <c r="I37" s="4" t="s">
        <v>542</v>
      </c>
    </row>
    <row r="38" ht="16.5" customHeight="1">
      <c r="A38" s="4" t="n">
        <v>91496146</v>
      </c>
      <c r="B38" s="4" t="s">
        <v>74</v>
      </c>
      <c r="C38" s="4" t="s">
        <v>15</v>
      </c>
      <c r="D38" s="4" t="s">
        <v>46</v>
      </c>
      <c r="E38" s="93" t="n">
        <f>SUMIFS('平台消耗统计'!I:I,'平台消耗统计'!A:A,$E$2,'平台消耗统计'!C:C,A38)</f>
        <v>184.8</v>
      </c>
      <c r="F38" s="93" t="n">
        <f>IFERROR(VLOOKUP(A38,'数据透视表'!J:N,5,FALSE),0)</f>
        <v>0</v>
      </c>
      <c r="G38" s="92" t="n">
        <f>IFERROR((E38-F38)/F38,0)</f>
        <v>0</v>
      </c>
      <c r="H38" s="4" t="s">
        <v>558</v>
      </c>
      <c r="I38" s="4" t="s">
        <v>237</v>
      </c>
    </row>
    <row r="39" ht="16.5" customHeight="1">
      <c r="A39" s="4" t="n">
        <v>8566541</v>
      </c>
      <c r="B39" s="4" t="s">
        <v>79</v>
      </c>
      <c r="C39" s="4" t="s">
        <v>26</v>
      </c>
      <c r="D39" s="4" t="s">
        <v>14</v>
      </c>
      <c r="E39" s="93" t="n">
        <f>SUMIFS('平台消耗统计'!I:I,'平台消耗统计'!A:A,$E$2,'平台消耗统计'!C:C,A39)</f>
        <v>183.42</v>
      </c>
      <c r="F39" s="93" t="n">
        <f>IFERROR(VLOOKUP(A39,'数据透视表'!J:N,5,FALSE),0)</f>
        <v>0</v>
      </c>
      <c r="G39" s="92" t="n">
        <f>IFERROR((E39-F39)/F39,0)</f>
        <v>0</v>
      </c>
      <c r="H39" s="4" t="s">
        <v>559</v>
      </c>
      <c r="I39" s="4" t="s">
        <v>560</v>
      </c>
    </row>
    <row r="40" ht="16.5" customHeight="1">
      <c r="A40" s="4" t="n">
        <v>10298628</v>
      </c>
      <c r="B40" s="4" t="s">
        <v>43</v>
      </c>
      <c r="C40" s="4" t="s">
        <v>26</v>
      </c>
      <c r="D40" s="4" t="s">
        <v>14</v>
      </c>
      <c r="E40" s="93" t="n">
        <f>SUMIFS('平台消耗统计'!I:I,'平台消耗统计'!A:A,$E$2,'平台消耗统计'!C:C,A40)</f>
        <v>177.95</v>
      </c>
      <c r="F40" s="93" t="n">
        <f>IFERROR(VLOOKUP(A40,'数据透视表'!J:N,5,FALSE),0)</f>
        <v>0</v>
      </c>
      <c r="G40" s="92" t="n">
        <f>IFERROR((E40-F40)/F40,0)</f>
        <v>0</v>
      </c>
      <c r="H40" s="4" t="s">
        <v>561</v>
      </c>
      <c r="I40" s="4" t="s">
        <v>544</v>
      </c>
    </row>
    <row r="41" ht="16.5" customHeight="1">
      <c r="A41" s="4" t="n">
        <v>91551388</v>
      </c>
      <c r="B41" s="4" t="s">
        <v>53</v>
      </c>
      <c r="C41" s="4" t="s">
        <v>12</v>
      </c>
      <c r="D41" s="4" t="s">
        <v>54</v>
      </c>
      <c r="E41" s="93" t="n">
        <f>SUMIFS('平台消耗统计'!I:I,'平台消耗统计'!A:A,$E$2,'平台消耗统计'!C:C,A41)</f>
        <v>174.816</v>
      </c>
      <c r="F41" s="93" t="n">
        <f>IFERROR(VLOOKUP(A41,'数据透视表'!J:N,5,FALSE),0)</f>
        <v>0</v>
      </c>
      <c r="G41" s="92" t="n">
        <f>IFERROR((E41-F41)/F41,0)</f>
        <v>0</v>
      </c>
      <c r="H41" s="4" t="s">
        <v>562</v>
      </c>
      <c r="I41" s="4" t="s">
        <v>563</v>
      </c>
    </row>
    <row r="42" ht="16.5" customHeight="1">
      <c r="A42" s="4" t="n">
        <v>7953512</v>
      </c>
      <c r="B42" s="4" t="s">
        <v>43</v>
      </c>
      <c r="C42" s="4" t="s">
        <v>15</v>
      </c>
      <c r="D42" s="4" t="s">
        <v>14</v>
      </c>
      <c r="E42" s="93" t="n">
        <f>SUMIFS('平台消耗统计'!I:I,'平台消耗统计'!A:A,$E$2,'平台消耗统计'!C:C,A42)</f>
        <v>171.82</v>
      </c>
      <c r="F42" s="93" t="n">
        <f>IFERROR(VLOOKUP(A42,'数据透视表'!J:N,5,FALSE),0)</f>
        <v>0</v>
      </c>
      <c r="G42" s="92" t="n">
        <f>IFERROR((E42-F42)/F42,0)</f>
        <v>0</v>
      </c>
      <c r="H42" s="4" t="s">
        <v>564</v>
      </c>
    </row>
    <row r="43" ht="16.5" customHeight="1">
      <c r="A43" s="4" t="n">
        <v>11690182</v>
      </c>
      <c r="B43" s="4" t="s">
        <v>76</v>
      </c>
      <c r="C43" s="4" t="s">
        <v>26</v>
      </c>
      <c r="D43" s="4" t="s">
        <v>14</v>
      </c>
      <c r="E43" s="93" t="n">
        <f>SUMIFS('平台消耗统计'!I:I,'平台消耗统计'!A:A,$E$2,'平台消耗统计'!C:C,A43)</f>
        <v>151.06</v>
      </c>
      <c r="F43" s="93" t="n">
        <f>IFERROR(VLOOKUP(A43,'数据透视表'!J:N,5,FALSE),0)</f>
        <v>0</v>
      </c>
      <c r="G43" s="92" t="n">
        <f>IFERROR((E43-F43)/F43,0)</f>
        <v>0</v>
      </c>
      <c r="H43" s="4" t="s">
        <v>565</v>
      </c>
      <c r="I43" s="4" t="s">
        <v>566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3" t="n">
        <f>SUMIFS('平台消耗统计'!I:I,'平台消耗统计'!A:A,$E$2,'平台消耗统计'!C:C,A44)</f>
        <v>138.0552</v>
      </c>
      <c r="F44" s="93" t="n">
        <f>IFERROR(VLOOKUP(A44,'数据透视表'!J:N,5,FALSE),0)</f>
        <v>0</v>
      </c>
      <c r="G44" s="92" t="n">
        <f>IFERROR((E44-F44)/F44,0)</f>
        <v>0</v>
      </c>
      <c r="H44" s="4" t="s">
        <v>538</v>
      </c>
      <c r="I44" s="4" t="s">
        <v>237</v>
      </c>
    </row>
    <row r="45" ht="16.5" customHeight="1">
      <c r="A45" s="4" t="n">
        <v>91496147</v>
      </c>
      <c r="B45" s="4" t="s">
        <v>74</v>
      </c>
      <c r="C45" s="4" t="s">
        <v>15</v>
      </c>
      <c r="D45" s="4" t="s">
        <v>11</v>
      </c>
      <c r="E45" s="93" t="n">
        <f>SUMIFS('平台消耗统计'!I:I,'平台消耗统计'!A:A,$E$2,'平台消耗统计'!C:C,A45)</f>
        <v>129.35</v>
      </c>
      <c r="F45" s="93" t="n">
        <f>IFERROR(VLOOKUP(A45,'数据透视表'!J:N,5,FALSE),0)</f>
        <v>0</v>
      </c>
      <c r="G45" s="92" t="n">
        <f>IFERROR((E45-F45)/F45,0)</f>
        <v>0</v>
      </c>
      <c r="H45" s="4" t="s">
        <v>567</v>
      </c>
      <c r="I45" s="4" t="s">
        <v>552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3" t="n">
        <f>SUMIFS('平台消耗统计'!I:I,'平台消耗统计'!A:A,$E$2,'平台消耗统计'!C:C,A46)</f>
        <v>128.5</v>
      </c>
      <c r="F46" s="93" t="n">
        <f>IFERROR(VLOOKUP(A46,'数据透视表'!J:N,5,FALSE),0)</f>
        <v>0</v>
      </c>
      <c r="G46" s="92" t="n">
        <f>IFERROR((E46-F46)/F46,0)</f>
        <v>0</v>
      </c>
      <c r="H46" s="4" t="s">
        <v>568</v>
      </c>
      <c r="I46" s="4" t="s">
        <v>552</v>
      </c>
    </row>
    <row r="47" ht="16.5" customHeight="1">
      <c r="A47" s="4" t="n">
        <v>91550293</v>
      </c>
      <c r="B47" s="4" t="s">
        <v>55</v>
      </c>
      <c r="C47" s="4" t="s">
        <v>15</v>
      </c>
      <c r="D47" s="4" t="s">
        <v>56</v>
      </c>
      <c r="E47" s="93" t="n">
        <f>SUMIFS('平台消耗统计'!I:I,'平台消耗统计'!A:A,$E$2,'平台消耗统计'!C:C,A47)</f>
        <v>126</v>
      </c>
      <c r="F47" s="93" t="n">
        <f>IFERROR(VLOOKUP(A47,'数据透视表'!J:N,5,FALSE),0)</f>
        <v>0</v>
      </c>
      <c r="G47" s="92" t="n">
        <f>IFERROR((E47-F47)/F47,0)</f>
        <v>0</v>
      </c>
      <c r="H47" s="4" t="s">
        <v>569</v>
      </c>
      <c r="I47" s="4" t="s">
        <v>139</v>
      </c>
    </row>
    <row r="48" ht="16.5" customHeight="1">
      <c r="A48" s="4" t="n">
        <v>9686529</v>
      </c>
      <c r="B48" s="4" t="s">
        <v>82</v>
      </c>
      <c r="C48" s="4" t="s">
        <v>15</v>
      </c>
      <c r="D48" s="4" t="s">
        <v>84</v>
      </c>
      <c r="E48" s="93" t="n">
        <f>SUMIFS('平台消耗统计'!I:I,'平台消耗统计'!A:A,$E$2,'平台消耗统计'!C:C,A48)</f>
        <v>125.5</v>
      </c>
      <c r="F48" s="93" t="n">
        <f>IFERROR(VLOOKUP(A48,'数据透视表'!J:N,5,FALSE),0)</f>
        <v>0</v>
      </c>
      <c r="G48" s="92" t="n">
        <f>IFERROR((E48-F48)/F48,0)</f>
        <v>0</v>
      </c>
      <c r="H48" s="4" t="s">
        <v>570</v>
      </c>
      <c r="I48" s="4" t="s">
        <v>571</v>
      </c>
    </row>
    <row r="49" ht="16.5" customHeight="1">
      <c r="A49" s="4" t="n">
        <v>91548043</v>
      </c>
      <c r="B49" s="4" t="s">
        <v>31</v>
      </c>
      <c r="C49" s="4" t="s">
        <v>15</v>
      </c>
      <c r="D49" s="4" t="s">
        <v>32</v>
      </c>
      <c r="E49" s="93" t="n">
        <f>SUMIFS('平台消耗统计'!I:I,'平台消耗统计'!A:A,$E$2,'平台消耗统计'!C:C,A49)</f>
        <v>121.8</v>
      </c>
      <c r="F49" s="93" t="n">
        <f>IFERROR(VLOOKUP(A49,'数据透视表'!J:N,5,FALSE),0)</f>
        <v>0</v>
      </c>
      <c r="G49" s="92" t="n">
        <f>IFERROR((E49-F49)/F49,0)</f>
        <v>0</v>
      </c>
      <c r="H49" s="4" t="s">
        <v>572</v>
      </c>
      <c r="I49" s="4" t="s">
        <v>573</v>
      </c>
    </row>
    <row r="50" ht="16.5" customHeight="1">
      <c r="A50" s="4" t="n">
        <v>91467821</v>
      </c>
      <c r="B50" s="4" t="s">
        <v>74</v>
      </c>
      <c r="C50" s="4" t="s">
        <v>15</v>
      </c>
      <c r="D50" s="4" t="s">
        <v>17</v>
      </c>
      <c r="E50" s="93" t="n">
        <f>SUMIFS('平台消耗统计'!I:I,'平台消耗统计'!A:A,$E$2,'平台消耗统计'!C:C,A50)</f>
        <v>117.81</v>
      </c>
      <c r="F50" s="93" t="n">
        <f>IFERROR(VLOOKUP(A50,'数据透视表'!J:N,5,FALSE),0)</f>
        <v>0</v>
      </c>
      <c r="G50" s="92" t="n">
        <f>IFERROR((E50-F50)/F50,0)</f>
        <v>0</v>
      </c>
      <c r="H50" s="4" t="s">
        <v>574</v>
      </c>
      <c r="I50" s="4" t="s">
        <v>237</v>
      </c>
    </row>
    <row r="51" ht="16.5" customHeight="1">
      <c r="A51" s="4" t="n">
        <v>9298539</v>
      </c>
      <c r="B51" s="4" t="s">
        <v>57</v>
      </c>
      <c r="C51" s="4" t="s">
        <v>15</v>
      </c>
      <c r="D51" s="4" t="s">
        <v>14</v>
      </c>
      <c r="E51" s="93" t="n">
        <f>SUMIFS('平台消耗统计'!I:I,'平台消耗统计'!A:A,$E$2,'平台消耗统计'!C:C,A51)</f>
        <v>114</v>
      </c>
      <c r="F51" s="93" t="n">
        <f>IFERROR(VLOOKUP(A51,'数据透视表'!J:N,5,FALSE),0)</f>
        <v>0</v>
      </c>
      <c r="G51" s="92" t="n">
        <f>IFERROR((E51-F51)/F51,0)</f>
        <v>0</v>
      </c>
      <c r="H51" s="4" t="s">
        <v>575</v>
      </c>
      <c r="I51" s="4" t="s">
        <v>139</v>
      </c>
    </row>
    <row r="52" ht="16.5" customHeight="1">
      <c r="A52" s="4" t="n">
        <v>91538334</v>
      </c>
      <c r="B52" s="4" t="s">
        <v>98</v>
      </c>
      <c r="C52" s="4" t="s">
        <v>15</v>
      </c>
      <c r="D52" s="4" t="s">
        <v>18</v>
      </c>
      <c r="E52" s="93" t="n">
        <f>SUMIFS('平台消耗统计'!I:I,'平台消耗统计'!A:A,$E$2,'平台消耗统计'!C:C,A52)</f>
        <v>103.2</v>
      </c>
      <c r="F52" s="93" t="n">
        <f>IFERROR(VLOOKUP(A52,'数据透视表'!J:N,5,FALSE),0)</f>
        <v>0</v>
      </c>
      <c r="G52" s="92" t="n">
        <f>IFERROR((E52-F52)/F52,0)</f>
        <v>0</v>
      </c>
      <c r="H52" s="4" t="s">
        <v>576</v>
      </c>
      <c r="I52" s="4" t="s">
        <v>274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3" t="n">
        <f>SUMIFS('平台消耗统计'!I:I,'平台消耗统计'!A:A,$E$2,'平台消耗统计'!C:C,A53)</f>
        <v>98.396</v>
      </c>
      <c r="F53" s="93" t="n">
        <f>IFERROR(VLOOKUP(A53,'数据透视表'!J:N,5,FALSE),0)</f>
        <v>0</v>
      </c>
      <c r="G53" s="92" t="n">
        <f>IFERROR((E53-F53)/F53,0)</f>
        <v>0</v>
      </c>
      <c r="H53" s="4" t="s">
        <v>577</v>
      </c>
    </row>
    <row r="54" ht="16.5" customHeight="1">
      <c r="A54" s="4" t="n">
        <v>11078963</v>
      </c>
      <c r="B54" s="4" t="s">
        <v>81</v>
      </c>
      <c r="C54" s="4" t="s">
        <v>15</v>
      </c>
      <c r="D54" s="4" t="s">
        <v>14</v>
      </c>
      <c r="E54" s="93" t="n">
        <f>SUMIFS('平台消耗统计'!I:I,'平台消耗统计'!A:A,$E$2,'平台消耗统计'!C:C,A54)</f>
        <v>96.4</v>
      </c>
      <c r="F54" s="93" t="n">
        <f>IFERROR(VLOOKUP(A54,'数据透视表'!J:N,5,FALSE),0)</f>
        <v>0</v>
      </c>
      <c r="G54" s="92" t="n">
        <f>IFERROR((E54-F54)/F54,0)</f>
        <v>0</v>
      </c>
      <c r="H54" s="4" t="s">
        <v>578</v>
      </c>
      <c r="I54" s="4" t="s">
        <v>353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3" t="n">
        <f>SUMIFS('平台消耗统计'!I:I,'平台消耗统计'!A:A,$E$2,'平台消耗统计'!C:C,A55)</f>
        <v>95.23</v>
      </c>
      <c r="F55" s="93" t="n">
        <f>IFERROR(VLOOKUP(A55,'数据透视表'!J:N,5,FALSE),0)</f>
        <v>0</v>
      </c>
      <c r="G55" s="92" t="n">
        <f>IFERROR((E55-F55)/F55,0)</f>
        <v>0</v>
      </c>
      <c r="H55" s="4" t="s">
        <v>579</v>
      </c>
      <c r="I55" s="4" t="s">
        <v>580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3" t="n">
        <f>SUMIFS('平台消耗统计'!I:I,'平台消耗统计'!A:A,$E$2,'平台消耗统计'!C:C,A56)</f>
        <v>89.7474</v>
      </c>
      <c r="F56" s="93" t="n">
        <f>IFERROR(VLOOKUP(A56,'数据透视表'!J:N,5,FALSE),0)</f>
        <v>0</v>
      </c>
      <c r="G56" s="92" t="n">
        <f>IFERROR((E56-F56)/F56,0)</f>
        <v>0</v>
      </c>
      <c r="H56" s="4" t="s">
        <v>581</v>
      </c>
      <c r="I56" s="4" t="s">
        <v>582</v>
      </c>
    </row>
    <row r="57" ht="27.75" customHeight="1">
      <c r="A57" s="4" t="n">
        <v>10765365</v>
      </c>
      <c r="B57" s="4" t="s">
        <v>75</v>
      </c>
      <c r="C57" s="4" t="s">
        <v>15</v>
      </c>
      <c r="D57" s="4" t="s">
        <v>71</v>
      </c>
      <c r="E57" s="93" t="n">
        <f>SUMIFS('平台消耗统计'!I:I,'平台消耗统计'!A:A,$E$2,'平台消耗统计'!C:C,A57)</f>
        <v>88.98</v>
      </c>
      <c r="F57" s="93" t="n">
        <f>IFERROR(VLOOKUP(A57,'数据透视表'!J:N,5,FALSE),0)</f>
        <v>0</v>
      </c>
      <c r="G57" s="92" t="n">
        <f>IFERROR((E57-F57)/F57,0)</f>
        <v>0</v>
      </c>
      <c r="H57" s="91" t="s">
        <v>583</v>
      </c>
      <c r="I57" s="4" t="s">
        <v>584</v>
      </c>
    </row>
    <row r="58" ht="16.5" customHeight="1">
      <c r="A58" s="4" t="n">
        <v>2937658</v>
      </c>
      <c r="B58" s="4" t="s">
        <v>81</v>
      </c>
      <c r="C58" s="4" t="s">
        <v>15</v>
      </c>
      <c r="D58" s="4" t="s">
        <v>14</v>
      </c>
      <c r="E58" s="93" t="n">
        <f>SUMIFS('平台消耗统计'!I:I,'平台消耗统计'!A:A,$E$2,'平台消耗统计'!C:C,A58)</f>
        <v>86.162</v>
      </c>
      <c r="F58" s="93" t="n">
        <f>IFERROR(VLOOKUP(A58,'数据透视表'!J:N,5,FALSE),0)</f>
        <v>0</v>
      </c>
      <c r="G58" s="92" t="n">
        <f>IFERROR((E58-F58)/F58,0)</f>
        <v>0</v>
      </c>
      <c r="H58" s="4" t="s">
        <v>538</v>
      </c>
      <c r="I58" s="4" t="s">
        <v>241</v>
      </c>
    </row>
    <row r="59" ht="16.5" customHeight="1">
      <c r="A59" s="4" t="n">
        <v>91534913</v>
      </c>
      <c r="B59" s="4" t="s">
        <v>48</v>
      </c>
      <c r="C59" s="4" t="s">
        <v>15</v>
      </c>
      <c r="D59" s="4" t="s">
        <v>49</v>
      </c>
      <c r="E59" s="93" t="n">
        <f>SUMIFS('平台消耗统计'!I:I,'平台消耗统计'!A:A,$E$2,'平台消耗统计'!C:C,A59)</f>
        <v>80</v>
      </c>
      <c r="F59" s="93" t="n">
        <f>IFERROR(VLOOKUP(A59,'数据透视表'!J:N,5,FALSE),0)</f>
        <v>0</v>
      </c>
      <c r="G59" s="92" t="n">
        <f>IFERROR((E59-F59)/F59,0)</f>
        <v>0</v>
      </c>
      <c r="H59" s="4" t="s">
        <v>585</v>
      </c>
      <c r="I59" s="4" t="s">
        <v>586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3" t="n">
        <f>SUMIFS('平台消耗统计'!I:I,'平台消耗统计'!A:A,$E$2,'平台消耗统计'!C:C,A60)</f>
        <v>74.125</v>
      </c>
      <c r="F60" s="93" t="n">
        <f>IFERROR(VLOOKUP(A60,'数据透视表'!J:N,5,FALSE),0)</f>
        <v>0</v>
      </c>
      <c r="G60" s="92" t="n">
        <f>IFERROR((E60-F60)/F60,0)</f>
        <v>0</v>
      </c>
      <c r="H60" s="4" t="s">
        <v>587</v>
      </c>
    </row>
    <row r="61" ht="16.5" customHeight="1">
      <c r="A61" s="4" t="n">
        <v>91532857</v>
      </c>
      <c r="B61" s="4" t="s">
        <v>47</v>
      </c>
      <c r="C61" s="4" t="s">
        <v>12</v>
      </c>
      <c r="D61" s="4" t="s">
        <v>14</v>
      </c>
      <c r="E61" s="93" t="n">
        <f>SUMIFS('平台消耗统计'!I:I,'平台消耗统计'!A:A,$E$2,'平台消耗统计'!C:C,A61)</f>
        <v>72.7499</v>
      </c>
      <c r="F61" s="93" t="n">
        <f>IFERROR(VLOOKUP(A61,'数据透视表'!J:N,5,FALSE),0)</f>
        <v>0</v>
      </c>
      <c r="G61" s="92" t="n">
        <f>IFERROR((E61-F61)/F61,0)</f>
        <v>0</v>
      </c>
      <c r="H61" s="4" t="s">
        <v>588</v>
      </c>
      <c r="I61" s="4" t="s">
        <v>139</v>
      </c>
    </row>
    <row r="62" ht="16.5" customHeight="1">
      <c r="A62" s="4" t="n">
        <v>91540124</v>
      </c>
      <c r="B62" s="4" t="s">
        <v>93</v>
      </c>
      <c r="C62" s="4" t="s">
        <v>12</v>
      </c>
      <c r="D62" s="4" t="s">
        <v>54</v>
      </c>
      <c r="E62" s="93" t="n">
        <f>SUMIFS('平台消耗统计'!I:I,'平台消耗统计'!A:A,$E$2,'平台消耗统计'!C:C,A62)</f>
        <v>72.5207</v>
      </c>
      <c r="F62" s="93" t="n">
        <f>IFERROR(VLOOKUP(A62,'数据透视表'!J:N,5,FALSE),0)</f>
        <v>0</v>
      </c>
      <c r="G62" s="92" t="n">
        <f>IFERROR((E62-F62)/F62,0)</f>
        <v>0</v>
      </c>
      <c r="H62" s="4" t="s">
        <v>589</v>
      </c>
      <c r="I62" s="4" t="s">
        <v>404</v>
      </c>
    </row>
    <row r="63" ht="16.5" customHeight="1">
      <c r="A63" s="4" t="n">
        <v>91555309</v>
      </c>
      <c r="B63" s="4" t="s">
        <v>52</v>
      </c>
      <c r="C63" s="4" t="s">
        <v>15</v>
      </c>
      <c r="D63" s="4" t="s">
        <v>36</v>
      </c>
      <c r="E63" s="93" t="n">
        <f>SUMIFS('平台消耗统计'!I:I,'平台消耗统计'!A:A,$E$2,'平台消耗统计'!C:C,A63)</f>
        <v>71.4</v>
      </c>
      <c r="F63" s="93" t="n">
        <f>IFERROR(VLOOKUP(A63,'数据透视表'!J:N,5,FALSE),0)</f>
        <v>0</v>
      </c>
      <c r="G63" s="92" t="n">
        <f>IFERROR((E63-F63)/F63,0)</f>
        <v>0</v>
      </c>
      <c r="H63" s="4" t="s">
        <v>590</v>
      </c>
      <c r="I63" s="4" t="s">
        <v>139</v>
      </c>
    </row>
    <row r="64" ht="16.5" customHeight="1">
      <c r="A64" s="4" t="n">
        <v>11690183</v>
      </c>
      <c r="B64" s="4" t="s">
        <v>38</v>
      </c>
      <c r="C64" s="4" t="s">
        <v>15</v>
      </c>
      <c r="D64" s="4" t="s">
        <v>14</v>
      </c>
      <c r="E64" s="93" t="n">
        <f>SUMIFS('平台消耗统计'!I:I,'平台消耗统计'!A:A,$E$2,'平台消耗统计'!C:C,A64)</f>
        <v>70.5</v>
      </c>
      <c r="F64" s="93" t="n">
        <f>IFERROR(VLOOKUP(A64,'数据透视表'!J:N,5,FALSE),0)</f>
        <v>0</v>
      </c>
      <c r="G64" s="92" t="n">
        <f>IFERROR((E64-F64)/F64,0)</f>
        <v>0</v>
      </c>
      <c r="H64" s="4" t="s">
        <v>591</v>
      </c>
      <c r="I64" s="4" t="s">
        <v>592</v>
      </c>
    </row>
    <row r="65" ht="16.5" customHeight="1">
      <c r="A65" s="4" t="n">
        <v>6706444</v>
      </c>
      <c r="B65" s="4" t="s">
        <v>82</v>
      </c>
      <c r="C65" s="4" t="s">
        <v>12</v>
      </c>
      <c r="D65" s="4" t="s">
        <v>83</v>
      </c>
      <c r="E65" s="93" t="n">
        <f>SUMIFS('平台消耗统计'!I:I,'平台消耗统计'!A:A,$E$2,'平台消耗统计'!C:C,A65)</f>
        <v>69.2401</v>
      </c>
      <c r="F65" s="93" t="n">
        <f>IFERROR(VLOOKUP(A65,'数据透视表'!J:N,5,FALSE),0)</f>
        <v>0</v>
      </c>
      <c r="G65" s="92" t="n">
        <f>IFERROR((E65-F65)/F65,0)</f>
        <v>0</v>
      </c>
      <c r="H65" s="4" t="s">
        <v>518</v>
      </c>
      <c r="I65" s="4" t="s">
        <v>244</v>
      </c>
    </row>
    <row r="66" ht="16.5" customHeight="1">
      <c r="A66" s="4" t="n">
        <v>91548044</v>
      </c>
      <c r="B66" s="4" t="s">
        <v>34</v>
      </c>
      <c r="C66" s="4" t="s">
        <v>12</v>
      </c>
      <c r="D66" s="4" t="s">
        <v>14</v>
      </c>
      <c r="E66" s="93" t="n">
        <f>SUMIFS('平台消耗统计'!I:I,'平台消耗统计'!A:A,$E$2,'平台消耗统计'!C:C,A66)</f>
        <v>68.8089</v>
      </c>
      <c r="F66" s="93" t="n">
        <f>IFERROR(VLOOKUP(A66,'数据透视表'!J:N,5,FALSE),0)</f>
        <v>0</v>
      </c>
      <c r="G66" s="92" t="n">
        <f>IFERROR((E66-F66)/F66,0)</f>
        <v>0</v>
      </c>
      <c r="H66" s="4" t="s">
        <v>593</v>
      </c>
    </row>
    <row r="67" ht="16.5" customHeight="1">
      <c r="A67" s="4" t="n">
        <v>91545519</v>
      </c>
      <c r="B67" s="4" t="s">
        <v>52</v>
      </c>
      <c r="C67" s="4" t="s">
        <v>15</v>
      </c>
      <c r="D67" s="4" t="s">
        <v>46</v>
      </c>
      <c r="E67" s="93" t="n">
        <f>SUMIFS('平台消耗统计'!I:I,'平台消耗统计'!A:A,$E$2,'平台消耗统计'!C:C,A67)</f>
        <v>66.58</v>
      </c>
      <c r="F67" s="93" t="n">
        <f>IFERROR(VLOOKUP(A67,'数据透视表'!J:N,5,FALSE),0)</f>
        <v>0</v>
      </c>
      <c r="G67" s="92" t="n">
        <f>IFERROR((E67-F67)/F67,0)</f>
        <v>0</v>
      </c>
      <c r="H67" s="4" t="s">
        <v>594</v>
      </c>
      <c r="I67" s="4" t="s">
        <v>595</v>
      </c>
    </row>
    <row r="68" ht="16.5" customHeight="1">
      <c r="A68" s="4" t="n">
        <v>8566084</v>
      </c>
      <c r="B68" s="4" t="s">
        <v>80</v>
      </c>
      <c r="C68" s="4" t="s">
        <v>15</v>
      </c>
      <c r="D68" s="4" t="s">
        <v>42</v>
      </c>
      <c r="E68" s="93" t="n">
        <f>SUMIFS('平台消耗统计'!I:I,'平台消耗统计'!A:A,$E$2,'平台消耗统计'!C:C,A68)</f>
        <v>64.56</v>
      </c>
      <c r="F68" s="93" t="n">
        <f>IFERROR(VLOOKUP(A68,'数据透视表'!J:N,5,FALSE),0)</f>
        <v>0</v>
      </c>
      <c r="G68" s="92" t="n">
        <f>IFERROR((E68-F68)/F68,0)</f>
        <v>0</v>
      </c>
      <c r="H68" s="4" t="s">
        <v>596</v>
      </c>
      <c r="I68" s="4" t="s">
        <v>241</v>
      </c>
    </row>
    <row r="69" ht="16.5" customHeight="1">
      <c r="A69" s="4" t="n">
        <v>91410799</v>
      </c>
      <c r="B69" s="4" t="s">
        <v>31</v>
      </c>
      <c r="C69" s="4" t="s">
        <v>15</v>
      </c>
      <c r="D69" s="4" t="s">
        <v>42</v>
      </c>
      <c r="E69" s="93" t="n">
        <f>SUMIFS('平台消耗统计'!I:I,'平台消耗统计'!A:A,$E$2,'平台消耗统计'!C:C,A69)</f>
        <v>64.38</v>
      </c>
      <c r="F69" s="93" t="n">
        <f>IFERROR(VLOOKUP(A69,'数据透视表'!J:N,5,FALSE),0)</f>
        <v>0</v>
      </c>
      <c r="G69" s="92" t="n">
        <f>IFERROR((E69-F69)/F69,0)</f>
        <v>0</v>
      </c>
      <c r="H69" s="4" t="s">
        <v>572</v>
      </c>
      <c r="I69" s="4" t="s">
        <v>592</v>
      </c>
    </row>
    <row r="70" ht="16.5" customHeight="1">
      <c r="A70" s="4" t="n">
        <v>5623760</v>
      </c>
      <c r="B70" s="4" t="s">
        <v>89</v>
      </c>
      <c r="C70" s="4" t="s">
        <v>15</v>
      </c>
      <c r="D70" s="4" t="s">
        <v>14</v>
      </c>
      <c r="E70" s="93" t="n">
        <f>SUMIFS('平台消耗统计'!I:I,'平台消耗统计'!A:A,$E$2,'平台消耗统计'!C:C,A70)</f>
        <v>60.25</v>
      </c>
      <c r="F70" s="93" t="n">
        <f>IFERROR(VLOOKUP(A70,'数据透视表'!J:N,5,FALSE),0)</f>
        <v>0</v>
      </c>
      <c r="G70" s="92" t="n">
        <f>IFERROR((E70-F70)/F70,0)</f>
        <v>0</v>
      </c>
      <c r="H70" s="4" t="s">
        <v>597</v>
      </c>
      <c r="I70" s="4" t="s">
        <v>598</v>
      </c>
    </row>
    <row r="71" ht="16.5" customHeight="1">
      <c r="A71" s="4" t="n">
        <v>91551606</v>
      </c>
      <c r="B71" s="4" t="s">
        <v>107</v>
      </c>
      <c r="C71" s="4" t="s">
        <v>15</v>
      </c>
      <c r="D71" s="4" t="s">
        <v>54</v>
      </c>
      <c r="E71" s="93" t="n">
        <f>SUMIFS('平台消耗统计'!I:I,'平台消耗统计'!A:A,$E$2,'平台消耗统计'!C:C,A71)</f>
        <v>58.6</v>
      </c>
      <c r="F71" s="93" t="n">
        <f>IFERROR(VLOOKUP(A71,'数据透视表'!J:N,5,FALSE),0)</f>
        <v>0</v>
      </c>
      <c r="G71" s="92" t="n">
        <f>IFERROR((E71-F71)/F71,0)</f>
        <v>0</v>
      </c>
      <c r="H71" s="4" t="s">
        <v>599</v>
      </c>
      <c r="I71" s="4" t="s">
        <v>139</v>
      </c>
    </row>
    <row r="72" ht="16.5" customHeight="1">
      <c r="A72" s="4" t="n">
        <v>91496145</v>
      </c>
      <c r="B72" s="4" t="s">
        <v>74</v>
      </c>
      <c r="C72" s="4" t="s">
        <v>15</v>
      </c>
      <c r="D72" s="4" t="s">
        <v>71</v>
      </c>
      <c r="E72" s="93" t="n">
        <f>SUMIFS('平台消耗统计'!I:I,'平台消耗统计'!A:A,$E$2,'平台消耗统计'!C:C,A72)</f>
        <v>52.5</v>
      </c>
      <c r="F72" s="93" t="n">
        <f>IFERROR(VLOOKUP(A72,'数据透视表'!J:N,5,FALSE),0)</f>
        <v>0</v>
      </c>
      <c r="G72" s="92" t="n">
        <f>IFERROR((E72-F72)/F72,0)</f>
        <v>0</v>
      </c>
      <c r="H72" s="4" t="s">
        <v>260</v>
      </c>
      <c r="I72" s="4" t="s">
        <v>288</v>
      </c>
    </row>
    <row r="73" ht="16.5" customHeight="1">
      <c r="A73" s="4" t="n">
        <v>91399437</v>
      </c>
      <c r="B73" s="4" t="s">
        <v>70</v>
      </c>
      <c r="C73" s="4" t="s">
        <v>15</v>
      </c>
      <c r="D73" s="4" t="s">
        <v>71</v>
      </c>
      <c r="E73" s="93" t="n">
        <f>SUMIFS('平台消耗统计'!I:I,'平台消耗统计'!A:A,$E$2,'平台消耗统计'!C:C,A73)</f>
        <v>52.35</v>
      </c>
      <c r="F73" s="93" t="n">
        <f>IFERROR(VLOOKUP(A73,'数据透视表'!J:N,5,FALSE),0)</f>
        <v>0</v>
      </c>
      <c r="G73" s="92" t="n">
        <f>IFERROR((E73-F73)/F73,0)</f>
        <v>0</v>
      </c>
      <c r="H73" s="4" t="s">
        <v>260</v>
      </c>
      <c r="I73" s="4" t="s">
        <v>288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3" t="n">
        <f>SUMIFS('平台消耗统计'!I:I,'平台消耗统计'!A:A,$E$2,'平台消耗统计'!C:C,A74)</f>
        <v>40.6533</v>
      </c>
      <c r="F74" s="93" t="n">
        <f>IFERROR(VLOOKUP(A74,'数据透视表'!J:N,5,FALSE),0)</f>
        <v>0</v>
      </c>
      <c r="G74" s="92" t="n">
        <f>IFERROR((E74-F74)/F74,0)</f>
        <v>0</v>
      </c>
      <c r="H74" s="4" t="s">
        <v>581</v>
      </c>
      <c r="I74" s="4" t="s">
        <v>582</v>
      </c>
    </row>
    <row r="75" ht="16.5" customHeight="1">
      <c r="A75" s="4" t="n">
        <v>9415350</v>
      </c>
      <c r="B75" s="4" t="s">
        <v>37</v>
      </c>
      <c r="C75" s="4" t="s">
        <v>26</v>
      </c>
      <c r="D75" s="4" t="s">
        <v>14</v>
      </c>
      <c r="E75" s="93" t="n">
        <f>SUMIFS('平台消耗统计'!I:I,'平台消耗统计'!A:A,$E$2,'平台消耗统计'!C:C,A75)</f>
        <v>38.25</v>
      </c>
      <c r="F75" s="93" t="n">
        <f>IFERROR(VLOOKUP(A75,'数据透视表'!J:N,5,FALSE),0)</f>
        <v>0</v>
      </c>
      <c r="G75" s="92" t="n">
        <f>IFERROR((E75-F75)/F75,0)</f>
        <v>0</v>
      </c>
      <c r="H75" s="4" t="s">
        <v>543</v>
      </c>
      <c r="I75" s="4" t="s">
        <v>600</v>
      </c>
    </row>
    <row r="76" ht="16.5" customHeight="1">
      <c r="A76" s="4" t="n">
        <v>91407542</v>
      </c>
      <c r="B76" s="4" t="s">
        <v>31</v>
      </c>
      <c r="C76" s="4" t="s">
        <v>15</v>
      </c>
      <c r="D76" s="4" t="s">
        <v>36</v>
      </c>
      <c r="E76" s="93" t="n">
        <f>SUMIFS('平台消耗统计'!I:I,'平台消耗统计'!A:A,$E$2,'平台消耗统计'!C:C,A76)</f>
        <v>37.27</v>
      </c>
      <c r="F76" s="93" t="n">
        <f>IFERROR(VLOOKUP(A76,'数据透视表'!J:N,5,FALSE),0)</f>
        <v>0</v>
      </c>
      <c r="G76" s="92" t="n">
        <f>IFERROR((E76-F76)/F76,0)</f>
        <v>0</v>
      </c>
      <c r="H76" s="4" t="s">
        <v>601</v>
      </c>
      <c r="I76" s="4" t="s">
        <v>542</v>
      </c>
    </row>
    <row r="77" ht="16.5" customHeight="1">
      <c r="A77" s="4" t="n">
        <v>8998645</v>
      </c>
      <c r="B77" s="4" t="s">
        <v>31</v>
      </c>
      <c r="C77" s="4" t="s">
        <v>15</v>
      </c>
      <c r="D77" s="4" t="s">
        <v>17</v>
      </c>
      <c r="E77" s="93" t="n">
        <f>SUMIFS('平台消耗统计'!I:I,'平台消耗统计'!A:A,$E$2,'平台消耗统计'!C:C,A77)</f>
        <v>33.768</v>
      </c>
      <c r="F77" s="93" t="n">
        <f>IFERROR(VLOOKUP(A77,'数据透视表'!J:N,5,FALSE),0)</f>
        <v>0</v>
      </c>
      <c r="G77" s="92" t="n">
        <f>IFERROR((E77-F77)/F77,0)</f>
        <v>0</v>
      </c>
      <c r="H77" s="4" t="s">
        <v>602</v>
      </c>
    </row>
    <row r="78" ht="16.5" customHeight="1">
      <c r="A78" s="4" t="n">
        <v>91552556</v>
      </c>
      <c r="B78" s="4" t="s">
        <v>107</v>
      </c>
      <c r="C78" s="4" t="s">
        <v>12</v>
      </c>
      <c r="D78" s="4" t="s">
        <v>54</v>
      </c>
      <c r="E78" s="93" t="n">
        <f>SUMIFS('平台消耗统计'!I:I,'平台消耗统计'!A:A,$E$2,'平台消耗统计'!C:C,A78)</f>
        <v>32.0482</v>
      </c>
      <c r="F78" s="93" t="n">
        <f>IFERROR(VLOOKUP(A78,'数据透视表'!J:N,5,FALSE),0)</f>
        <v>0</v>
      </c>
      <c r="G78" s="92" t="n">
        <f>IFERROR((E78-F78)/F78,0)</f>
        <v>0</v>
      </c>
      <c r="H78" s="4" t="s">
        <v>599</v>
      </c>
      <c r="I78" s="4" t="s">
        <v>139</v>
      </c>
    </row>
    <row r="79" ht="16.5" customHeight="1">
      <c r="A79" s="4" t="n">
        <v>9102719</v>
      </c>
      <c r="B79" s="4" t="s">
        <v>103</v>
      </c>
      <c r="C79" s="4" t="s">
        <v>15</v>
      </c>
      <c r="D79" s="4" t="s">
        <v>63</v>
      </c>
      <c r="E79" s="93" t="n">
        <f>SUMIFS('平台消耗统计'!I:I,'平台消耗统计'!A:A,$E$2,'平台消耗统计'!C:C,A79)</f>
        <v>31.823</v>
      </c>
      <c r="F79" s="93" t="n">
        <f>IFERROR(VLOOKUP(A79,'数据透视表'!J:N,5,FALSE),0)</f>
        <v>0</v>
      </c>
      <c r="G79" s="92" t="n">
        <f>IFERROR((E79-F79)/F79,0)</f>
        <v>0</v>
      </c>
      <c r="H79" s="4" t="s">
        <v>204</v>
      </c>
    </row>
    <row r="80" ht="16.5" customHeight="1">
      <c r="A80" s="4" t="n">
        <v>10080665</v>
      </c>
      <c r="B80" s="4" t="s">
        <v>82</v>
      </c>
      <c r="C80" s="4" t="s">
        <v>15</v>
      </c>
      <c r="D80" s="4" t="s">
        <v>86</v>
      </c>
      <c r="E80" s="93" t="n">
        <f>SUMIFS('平台消耗统计'!I:I,'平台消耗统计'!A:A,$E$2,'平台消耗统计'!C:C,A80)</f>
        <v>29.64</v>
      </c>
      <c r="F80" s="93" t="n">
        <f>IFERROR(VLOOKUP(A80,'数据透视表'!J:N,5,FALSE),0)</f>
        <v>0</v>
      </c>
      <c r="G80" s="92" t="n">
        <f>IFERROR((E80-F80)/F80,0)</f>
        <v>0</v>
      </c>
      <c r="H80" s="4" t="s">
        <v>603</v>
      </c>
      <c r="I80" s="4" t="s">
        <v>244</v>
      </c>
    </row>
    <row r="81" ht="16.5" customHeight="1">
      <c r="A81" s="4" t="n">
        <v>5365722</v>
      </c>
      <c r="B81" s="4" t="s">
        <v>67</v>
      </c>
      <c r="C81" s="4" t="s">
        <v>12</v>
      </c>
      <c r="D81" s="4" t="s">
        <v>65</v>
      </c>
      <c r="E81" s="93" t="n">
        <f>SUMIFS('平台消耗统计'!I:I,'平台消耗统计'!A:A,$E$2,'平台消耗统计'!C:C,A81)</f>
        <v>28.9722</v>
      </c>
      <c r="F81" s="93" t="n">
        <f>IFERROR(VLOOKUP(A81,'数据透视表'!J:N,5,FALSE),0)</f>
        <v>0</v>
      </c>
      <c r="G81" s="92" t="n">
        <f>IFERROR((E81-F81)/F81,0)</f>
        <v>0</v>
      </c>
      <c r="H81" s="4" t="s">
        <v>604</v>
      </c>
    </row>
    <row r="82" ht="16.5" customHeight="1">
      <c r="A82" s="4" t="n">
        <v>5556054</v>
      </c>
      <c r="B82" s="4" t="s">
        <v>72</v>
      </c>
      <c r="C82" s="4" t="s">
        <v>15</v>
      </c>
      <c r="D82" s="4" t="s">
        <v>36</v>
      </c>
      <c r="E82" s="93" t="n">
        <f>SUMIFS('平台消耗统计'!I:I,'平台消耗统计'!A:A,$E$2,'平台消耗统计'!C:C,A82)</f>
        <v>27.872</v>
      </c>
      <c r="F82" s="93" t="n">
        <f>IFERROR(VLOOKUP(A82,'数据透视表'!J:N,5,FALSE),0)</f>
        <v>0</v>
      </c>
      <c r="G82" s="92" t="n">
        <f>IFERROR((E82-F82)/F82,0)</f>
        <v>0</v>
      </c>
      <c r="H82" s="4" t="s">
        <v>605</v>
      </c>
      <c r="I82" s="4" t="s">
        <v>274</v>
      </c>
    </row>
    <row r="83" ht="16.5" customHeight="1">
      <c r="A83" s="4" t="n">
        <v>91533906</v>
      </c>
      <c r="B83" s="4" t="s">
        <v>50</v>
      </c>
      <c r="C83" s="4" t="s">
        <v>15</v>
      </c>
      <c r="D83" s="4" t="s">
        <v>51</v>
      </c>
      <c r="E83" s="93" t="n">
        <f>SUMIFS('平台消耗统计'!I:I,'平台消耗统计'!A:A,$E$2,'平台消耗统计'!C:C,A83)</f>
        <v>27</v>
      </c>
      <c r="F83" s="93" t="n">
        <f>IFERROR(VLOOKUP(A83,'数据透视表'!J:N,5,FALSE),0)</f>
        <v>0</v>
      </c>
      <c r="G83" s="92" t="n">
        <f>IFERROR((E83-F83)/F83,0)</f>
        <v>0</v>
      </c>
      <c r="H83" s="4" t="s">
        <v>576</v>
      </c>
      <c r="I83" s="4" t="s">
        <v>606</v>
      </c>
    </row>
    <row r="84" ht="16.5" customHeight="1">
      <c r="A84" s="4" t="n">
        <v>8312006</v>
      </c>
      <c r="B84" s="4" t="s">
        <v>92</v>
      </c>
      <c r="C84" s="4" t="s">
        <v>15</v>
      </c>
      <c r="D84" s="4" t="s">
        <v>14</v>
      </c>
      <c r="E84" s="93" t="n">
        <f>SUMIFS('平台消耗统计'!I:I,'平台消耗统计'!A:A,$E$2,'平台消耗统计'!C:C,A84)</f>
        <v>26.64</v>
      </c>
      <c r="F84" s="93" t="n">
        <f>IFERROR(VLOOKUP(A84,'数据透视表'!J:N,5,FALSE),0)</f>
        <v>0</v>
      </c>
      <c r="G84" s="92" t="n">
        <f>IFERROR((E84-F84)/F84,0)</f>
        <v>0</v>
      </c>
      <c r="H84" s="4" t="s">
        <v>607</v>
      </c>
      <c r="I84" s="4" t="s">
        <v>608</v>
      </c>
    </row>
    <row r="85" ht="16.5" customHeight="1">
      <c r="A85" s="4" t="n">
        <v>91399439</v>
      </c>
      <c r="B85" s="4" t="s">
        <v>69</v>
      </c>
      <c r="C85" s="4" t="s">
        <v>15</v>
      </c>
      <c r="D85" s="4" t="s">
        <v>42</v>
      </c>
      <c r="E85" s="93" t="n">
        <f>SUMIFS('平台消耗统计'!I:I,'平台消耗统计'!A:A,$E$2,'平台消耗统计'!C:C,A85)</f>
        <v>23.6</v>
      </c>
      <c r="F85" s="93" t="n">
        <f>IFERROR(VLOOKUP(A85,'数据透视表'!J:N,5,FALSE),0)</f>
        <v>0</v>
      </c>
      <c r="G85" s="92" t="n">
        <f>IFERROR((E85-F85)/F85,0)</f>
        <v>0</v>
      </c>
      <c r="H85" s="4" t="s">
        <v>609</v>
      </c>
      <c r="I85" s="4" t="s">
        <v>610</v>
      </c>
    </row>
    <row r="86" ht="16.5" customHeight="1">
      <c r="A86" s="4" t="n">
        <v>9096620</v>
      </c>
      <c r="B86" s="4" t="s">
        <v>108</v>
      </c>
      <c r="C86" s="4" t="s">
        <v>26</v>
      </c>
      <c r="D86" s="4" t="s">
        <v>36</v>
      </c>
      <c r="E86" s="93" t="n">
        <f>SUMIFS('平台消耗统计'!I:I,'平台消耗统计'!A:A,$E$2,'平台消耗统计'!C:C,A86)</f>
        <v>21.71</v>
      </c>
      <c r="F86" s="93" t="n">
        <f>IFERROR(VLOOKUP(A86,'数据透视表'!J:N,5,FALSE),0)</f>
        <v>0</v>
      </c>
      <c r="G86" s="92" t="n">
        <f>IFERROR((E86-F86)/F86,0)</f>
        <v>0</v>
      </c>
      <c r="H86" s="4" t="s">
        <v>611</v>
      </c>
    </row>
    <row r="87" ht="16.5" customHeight="1">
      <c r="A87" s="4" t="n">
        <v>91552653</v>
      </c>
      <c r="B87" s="4" t="s">
        <v>106</v>
      </c>
      <c r="C87" s="4" t="s">
        <v>12</v>
      </c>
      <c r="D87" s="4" t="s">
        <v>14</v>
      </c>
      <c r="E87" s="93" t="n">
        <f>SUMIFS('平台消耗统计'!I:I,'平台消耗统计'!A:A,$E$2,'平台消耗统计'!C:C,A87)</f>
        <v>21.6821</v>
      </c>
      <c r="F87" s="93" t="n">
        <f>IFERROR(VLOOKUP(A87,'数据透视表'!J:N,5,FALSE),0)</f>
        <v>0</v>
      </c>
      <c r="G87" s="92" t="n">
        <f>IFERROR((E87-F87)/F87,0)</f>
        <v>0</v>
      </c>
      <c r="H87" s="4" t="s">
        <v>612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3" t="n">
        <f>SUMIFS('平台消耗统计'!I:I,'平台消耗统计'!A:A,$E$2,'平台消耗统计'!C:C,A88)</f>
        <v>21.3</v>
      </c>
      <c r="F88" s="93" t="n">
        <f>IFERROR(VLOOKUP(A88,'数据透视表'!J:N,5,FALSE),0)</f>
        <v>0</v>
      </c>
      <c r="G88" s="92" t="n">
        <f>IFERROR((E88-F88)/F88,0)</f>
        <v>0</v>
      </c>
      <c r="H88" s="4" t="s">
        <v>613</v>
      </c>
      <c r="I88" s="4" t="s">
        <v>274</v>
      </c>
    </row>
    <row r="89" ht="16.5" customHeight="1">
      <c r="A89" s="4" t="n">
        <v>9311355</v>
      </c>
      <c r="B89" s="4" t="s">
        <v>29</v>
      </c>
      <c r="C89" s="4" t="s">
        <v>15</v>
      </c>
      <c r="D89" s="4" t="s">
        <v>14</v>
      </c>
      <c r="E89" s="93" t="n">
        <f>SUMIFS('平台消耗统计'!I:I,'平台消耗统计'!A:A,$E$2,'平台消耗统计'!C:C,A89)</f>
        <v>21</v>
      </c>
      <c r="F89" s="93" t="n">
        <f>IFERROR(VLOOKUP(A89,'数据透视表'!J:N,5,FALSE),0)</f>
        <v>0</v>
      </c>
      <c r="G89" s="92" t="n">
        <f>IFERROR((E89-F89)/F89,0)</f>
        <v>0</v>
      </c>
      <c r="H89" s="4" t="s">
        <v>614</v>
      </c>
      <c r="I89" s="4" t="s">
        <v>274</v>
      </c>
    </row>
    <row r="90" ht="16.5" customHeight="1">
      <c r="A90" s="4" t="n">
        <v>91554851</v>
      </c>
      <c r="B90" s="4" t="s">
        <v>52</v>
      </c>
      <c r="C90" s="4" t="s">
        <v>26</v>
      </c>
      <c r="D90" s="4" t="s">
        <v>36</v>
      </c>
      <c r="E90" s="93" t="n">
        <f>SUMIFS('平台消耗统计'!I:I,'平台消耗统计'!A:A,$E$2,'平台消耗统计'!C:C,A90)</f>
        <v>20.43</v>
      </c>
      <c r="F90" s="93" t="n">
        <f>IFERROR(VLOOKUP(A90,'数据透视表'!J:N,5,FALSE),0)</f>
        <v>0</v>
      </c>
      <c r="G90" s="92" t="n">
        <f>IFERROR((E90-F90)/F90,0)</f>
        <v>0</v>
      </c>
      <c r="H90" s="4" t="s">
        <v>615</v>
      </c>
      <c r="I90" s="4" t="s">
        <v>139</v>
      </c>
    </row>
    <row r="91" ht="27.75" customHeight="1">
      <c r="A91" s="4" t="n">
        <v>9751142</v>
      </c>
      <c r="B91" s="4" t="s">
        <v>101</v>
      </c>
      <c r="C91" s="4" t="s">
        <v>30</v>
      </c>
      <c r="D91" s="4" t="s">
        <v>11</v>
      </c>
      <c r="E91" s="93" t="n">
        <f>SUMIFS('平台消耗统计'!I:I,'平台消耗统计'!A:A,$E$2,'平台消耗统计'!C:C,A91)</f>
        <v>17.89</v>
      </c>
      <c r="F91" s="93" t="n">
        <f>IFERROR(VLOOKUP(A91,'数据透视表'!J:N,5,FALSE),0)</f>
        <v>0</v>
      </c>
      <c r="G91" s="92" t="n">
        <f>IFERROR((E91-F91)/F91,0)</f>
        <v>0</v>
      </c>
      <c r="H91" s="91" t="s">
        <v>616</v>
      </c>
      <c r="I91" s="4" t="s">
        <v>274</v>
      </c>
    </row>
    <row r="92" ht="16.5" customHeight="1">
      <c r="A92" s="4" t="n">
        <v>91550294</v>
      </c>
      <c r="B92" s="4" t="s">
        <v>96</v>
      </c>
      <c r="C92" s="4" t="s">
        <v>15</v>
      </c>
      <c r="D92" s="4" t="s">
        <v>54</v>
      </c>
      <c r="E92" s="93" t="n">
        <f>SUMIFS('平台消耗统计'!I:I,'平台消耗统计'!A:A,$E$2,'平台消耗统计'!C:C,A92)</f>
        <v>17.6</v>
      </c>
      <c r="F92" s="93" t="n">
        <f>IFERROR(VLOOKUP(A92,'数据透视表'!J:N,5,FALSE),0)</f>
        <v>0</v>
      </c>
      <c r="G92" s="92" t="n">
        <f>IFERROR((E92-F92)/F92,0)</f>
        <v>0</v>
      </c>
      <c r="H92" s="4" t="s">
        <v>569</v>
      </c>
      <c r="I92" s="4" t="s">
        <v>139</v>
      </c>
    </row>
    <row r="93" ht="16.5" customHeight="1">
      <c r="A93" s="4" t="n">
        <v>11924259</v>
      </c>
      <c r="B93" s="4" t="s">
        <v>77</v>
      </c>
      <c r="C93" s="4" t="s">
        <v>15</v>
      </c>
      <c r="D93" s="4" t="s">
        <v>36</v>
      </c>
      <c r="E93" s="93" t="n">
        <f>SUMIFS('平台消耗统计'!I:I,'平台消耗统计'!A:A,$E$2,'平台消耗统计'!C:C,A93)</f>
        <v>16.44</v>
      </c>
      <c r="F93" s="93" t="n">
        <f>IFERROR(VLOOKUP(A93,'数据透视表'!J:N,5,FALSE),0)</f>
        <v>0</v>
      </c>
      <c r="G93" s="92" t="n">
        <f>IFERROR((E93-F93)/F93,0)</f>
        <v>0</v>
      </c>
      <c r="H93" s="4" t="s">
        <v>617</v>
      </c>
      <c r="I93" s="4" t="s">
        <v>586</v>
      </c>
    </row>
    <row r="94" ht="16.5" customHeight="1">
      <c r="A94" s="4" t="n">
        <v>91551415</v>
      </c>
      <c r="B94" s="4" t="s">
        <v>107</v>
      </c>
      <c r="C94" s="4" t="s">
        <v>21</v>
      </c>
      <c r="D94" s="4" t="s">
        <v>54</v>
      </c>
      <c r="E94" s="93" t="n">
        <f>SUMIFS('平台消耗统计'!I:I,'平台消耗统计'!A:A,$E$2,'平台消耗统计'!C:C,A94)</f>
        <v>16</v>
      </c>
      <c r="F94" s="93" t="n">
        <f>IFERROR(VLOOKUP(A94,'数据透视表'!J:N,5,FALSE),0)</f>
        <v>0</v>
      </c>
      <c r="G94" s="92" t="n">
        <f>IFERROR((E94-F94)/F94,0)</f>
        <v>0</v>
      </c>
      <c r="H94" s="4" t="s">
        <v>599</v>
      </c>
      <c r="I94" s="4" t="s">
        <v>139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3" t="n">
        <f>SUMIFS('平台消耗统计'!I:I,'平台消耗统计'!A:A,$E$2,'平台消耗统计'!C:C,A95)</f>
        <v>14.87</v>
      </c>
      <c r="F95" s="93" t="n">
        <f>IFERROR(VLOOKUP(A95,'数据透视表'!J:N,5,FALSE),0)</f>
        <v>0</v>
      </c>
      <c r="G95" s="92" t="n">
        <f>IFERROR((E95-F95)/F95,0)</f>
        <v>0</v>
      </c>
      <c r="H95" s="4" t="s">
        <v>618</v>
      </c>
      <c r="I95" s="4" t="s">
        <v>619</v>
      </c>
    </row>
    <row r="96" ht="16.5" customHeight="1">
      <c r="A96" s="4" t="n">
        <v>8942077</v>
      </c>
      <c r="B96" s="4" t="s">
        <v>104</v>
      </c>
      <c r="C96" s="4" t="s">
        <v>15</v>
      </c>
      <c r="D96" s="4" t="s">
        <v>71</v>
      </c>
      <c r="E96" s="93" t="n">
        <f>SUMIFS('平台消耗统计'!I:I,'平台消耗统计'!A:A,$E$2,'平台消耗统计'!C:C,A96)</f>
        <v>13.8</v>
      </c>
      <c r="F96" s="93" t="n">
        <f>IFERROR(VLOOKUP(A96,'数据透视表'!J:N,5,FALSE),0)</f>
        <v>0</v>
      </c>
      <c r="G96" s="92" t="n">
        <f>IFERROR((E96-F96)/F96,0)</f>
        <v>0</v>
      </c>
      <c r="H96" s="4" t="s">
        <v>620</v>
      </c>
    </row>
    <row r="97" ht="16.5" customHeight="1">
      <c r="A97" s="4" t="n">
        <v>91556262</v>
      </c>
      <c r="B97" s="4" t="s">
        <v>105</v>
      </c>
      <c r="C97" s="4" t="s">
        <v>15</v>
      </c>
      <c r="D97" s="4" t="s">
        <v>14</v>
      </c>
      <c r="E97" s="93" t="n">
        <f>SUMIFS('平台消耗统计'!I:I,'平台消耗统计'!A:A,$E$2,'平台消耗统计'!C:C,A97)</f>
        <v>11.25</v>
      </c>
      <c r="F97" s="93" t="n">
        <f>IFERROR(VLOOKUP(A97,'数据透视表'!J:N,5,FALSE),0)</f>
        <v>0</v>
      </c>
      <c r="G97" s="92" t="n">
        <f>IFERROR((E97-F97)/F97,0)</f>
        <v>0</v>
      </c>
      <c r="H97" s="4" t="s">
        <v>621</v>
      </c>
      <c r="I97" s="4" t="s">
        <v>139</v>
      </c>
    </row>
    <row r="98" ht="16.5" customHeight="1">
      <c r="A98" s="4" t="n">
        <v>8670368</v>
      </c>
      <c r="B98" s="4" t="s">
        <v>16</v>
      </c>
      <c r="C98" s="4" t="s">
        <v>30</v>
      </c>
      <c r="D98" s="4" t="s">
        <v>11</v>
      </c>
      <c r="E98" s="93" t="n">
        <f>SUMIFS('平台消耗统计'!I:I,'平台消耗统计'!A:A,$E$2,'平台消耗统计'!C:C,A98)</f>
        <v>8.89</v>
      </c>
      <c r="F98" s="93" t="n">
        <f>IFERROR(VLOOKUP(A98,'数据透视表'!J:N,5,FALSE),0)</f>
        <v>0</v>
      </c>
      <c r="G98" s="92" t="n">
        <f>IFERROR((E98-F98)/F98,0)</f>
        <v>0</v>
      </c>
      <c r="H98" s="4" t="s">
        <v>344</v>
      </c>
      <c r="I98" s="4" t="s">
        <v>274</v>
      </c>
    </row>
    <row r="99" ht="16.5" customHeight="1">
      <c r="A99" s="4" t="n">
        <v>91554852</v>
      </c>
      <c r="B99" s="4" t="s">
        <v>52</v>
      </c>
      <c r="C99" s="4" t="s">
        <v>12</v>
      </c>
      <c r="D99" s="4" t="s">
        <v>36</v>
      </c>
      <c r="E99" s="93" t="n">
        <f>SUMIFS('平台消耗统计'!I:I,'平台消耗统计'!A:A,$E$2,'平台消耗统计'!C:C,A99)</f>
        <v>8.5215</v>
      </c>
      <c r="F99" s="93" t="n">
        <f>IFERROR(VLOOKUP(A99,'数据透视表'!J:N,5,FALSE),0)</f>
        <v>0</v>
      </c>
      <c r="G99" s="92" t="n">
        <f>IFERROR((E99-F99)/F99,0)</f>
        <v>0</v>
      </c>
      <c r="H99" s="4" t="s">
        <v>590</v>
      </c>
      <c r="I99" s="4" t="s">
        <v>139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3" t="n">
        <f>SUMIFS('平台消耗统计'!I:I,'平台消耗统计'!A:A,$E$2,'平台消耗统计'!C:C,A100)</f>
        <v>8.06</v>
      </c>
      <c r="F100" s="93" t="n">
        <f>IFERROR(VLOOKUP(A100,'数据透视表'!J:N,5,FALSE),0)</f>
        <v>0</v>
      </c>
      <c r="G100" s="92" t="n">
        <f>IFERROR((E100-F100)/F100,0)</f>
        <v>0</v>
      </c>
      <c r="H100" s="4" t="s">
        <v>587</v>
      </c>
    </row>
    <row r="101" ht="16.5" customHeight="1">
      <c r="A101" s="4" t="n">
        <v>10815258</v>
      </c>
      <c r="B101" s="4" t="s">
        <v>41</v>
      </c>
      <c r="C101" s="4" t="s">
        <v>15</v>
      </c>
      <c r="D101" s="4" t="s">
        <v>14</v>
      </c>
      <c r="E101" s="93" t="n">
        <f>SUMIFS('平台消耗统计'!I:I,'平台消耗统计'!A:A,$E$2,'平台消耗统计'!C:C,A101)</f>
        <v>7.917</v>
      </c>
      <c r="F101" s="93" t="n">
        <f>IFERROR(VLOOKUP(A101,'数据透视表'!J:N,5,FALSE),0)</f>
        <v>0</v>
      </c>
      <c r="G101" s="92" t="n">
        <f>IFERROR((E101-F101)/F101,0)</f>
        <v>0</v>
      </c>
      <c r="H101" s="4" t="s">
        <v>351</v>
      </c>
    </row>
    <row r="102" ht="16.5" customHeight="1">
      <c r="A102" s="4" t="n">
        <v>91538336</v>
      </c>
      <c r="B102" s="4" t="s">
        <v>98</v>
      </c>
      <c r="C102" s="4" t="s">
        <v>15</v>
      </c>
      <c r="D102" s="4" t="s">
        <v>32</v>
      </c>
      <c r="E102" s="93" t="n">
        <f>SUMIFS('平台消耗统计'!I:I,'平台消耗统计'!A:A,$E$2,'平台消耗统计'!C:C,A102)</f>
        <v>7.2</v>
      </c>
      <c r="F102" s="93" t="n">
        <f>IFERROR(VLOOKUP(A102,'数据透视表'!J:N,5,FALSE),0)</f>
        <v>0</v>
      </c>
      <c r="G102" s="92" t="n">
        <f>IFERROR((E102-F102)/F102,0)</f>
        <v>0</v>
      </c>
      <c r="H102" s="4" t="s">
        <v>576</v>
      </c>
      <c r="I102" s="4" t="s">
        <v>619</v>
      </c>
    </row>
    <row r="103" ht="16.5" customHeight="1">
      <c r="A103" s="4" t="n">
        <v>91557160</v>
      </c>
      <c r="B103" s="4" t="s">
        <v>100</v>
      </c>
      <c r="C103" s="4" t="s">
        <v>15</v>
      </c>
      <c r="D103" s="4" t="s">
        <v>11</v>
      </c>
      <c r="E103" s="93" t="n">
        <f>SUMIFS('平台消耗统计'!I:I,'平台消耗统计'!A:A,$E$2,'平台消耗统计'!C:C,A103)</f>
        <v>7.2</v>
      </c>
      <c r="F103" s="93" t="n">
        <f>IFERROR(VLOOKUP(A103,'数据透视表'!J:N,5,FALSE),0)</f>
        <v>0</v>
      </c>
      <c r="G103" s="92" t="n">
        <f>IFERROR((E103-F103)/F103,0)</f>
        <v>0</v>
      </c>
      <c r="H103" s="4" t="s">
        <v>622</v>
      </c>
      <c r="I103" s="4" t="s">
        <v>623</v>
      </c>
    </row>
    <row r="104" ht="16.5" customHeight="1">
      <c r="A104" s="4" t="n">
        <v>91554853</v>
      </c>
      <c r="B104" s="4" t="s">
        <v>52</v>
      </c>
      <c r="C104" s="4" t="s">
        <v>21</v>
      </c>
      <c r="D104" s="4" t="s">
        <v>36</v>
      </c>
      <c r="E104" s="93" t="n">
        <f>SUMIFS('平台消耗统计'!I:I,'平台消耗统计'!A:A,$E$2,'平台消耗统计'!C:C,A104)</f>
        <v>6.902</v>
      </c>
      <c r="F104" s="93" t="n">
        <f>IFERROR(VLOOKUP(A104,'数据透视表'!J:N,5,FALSE),0)</f>
        <v>0</v>
      </c>
      <c r="G104" s="92" t="n">
        <f>IFERROR((E104-F104)/F104,0)</f>
        <v>0</v>
      </c>
      <c r="H104" s="4" t="s">
        <v>615</v>
      </c>
      <c r="I104" s="4" t="s">
        <v>139</v>
      </c>
    </row>
    <row r="105" ht="16.5" customHeight="1">
      <c r="A105" s="4" t="n">
        <v>91538301</v>
      </c>
      <c r="B105" s="4" t="s">
        <v>74</v>
      </c>
      <c r="C105" s="4" t="s">
        <v>15</v>
      </c>
      <c r="D105" s="4" t="s">
        <v>14</v>
      </c>
      <c r="E105" s="93" t="n">
        <f>SUMIFS('平台消耗统计'!I:I,'平台消耗统计'!A:A,$E$2,'平台消耗统计'!C:C,A105)</f>
        <v>6.82</v>
      </c>
      <c r="F105" s="93" t="n">
        <f>IFERROR(VLOOKUP(A105,'数据透视表'!J:N,5,FALSE),0)</f>
        <v>0</v>
      </c>
      <c r="G105" s="92" t="n">
        <f>IFERROR((E105-F105)/F105,0)</f>
        <v>0</v>
      </c>
      <c r="H105" s="4" t="s">
        <v>587</v>
      </c>
      <c r="I105" s="4" t="s">
        <v>353</v>
      </c>
    </row>
    <row r="106" ht="16.5" customHeight="1">
      <c r="A106" s="4" t="n">
        <v>91557333</v>
      </c>
      <c r="B106" s="4" t="s">
        <v>99</v>
      </c>
      <c r="C106" s="4" t="s">
        <v>12</v>
      </c>
      <c r="D106" s="4" t="s">
        <v>14</v>
      </c>
      <c r="E106" s="93" t="n">
        <f>SUMIFS('平台消耗统计'!I:I,'平台消耗统计'!A:A,$E$2,'平台消耗统计'!C:C,A106)</f>
        <v>6.804</v>
      </c>
      <c r="F106" s="93" t="n">
        <f>IFERROR(VLOOKUP(A106,'数据透视表'!J:N,5,FALSE),0)</f>
        <v>0</v>
      </c>
      <c r="G106" s="92" t="n">
        <f>IFERROR((E106-F106)/F106,0)</f>
        <v>0</v>
      </c>
      <c r="H106" s="4" t="s">
        <v>624</v>
      </c>
    </row>
    <row r="107" ht="16.5" customHeight="1">
      <c r="A107" s="4" t="n">
        <v>6061077</v>
      </c>
      <c r="B107" s="4" t="s">
        <v>35</v>
      </c>
      <c r="C107" s="4" t="s">
        <v>15</v>
      </c>
      <c r="D107" s="4" t="s">
        <v>14</v>
      </c>
      <c r="E107" s="93" t="n">
        <f>SUMIFS('平台消耗统计'!I:I,'平台消耗统计'!A:A,$E$2,'平台消耗统计'!C:C,A107)</f>
        <v>6.731</v>
      </c>
      <c r="F107" s="93" t="n">
        <f>IFERROR(VLOOKUP(A107,'数据透视表'!J:N,5,FALSE),0)</f>
        <v>0</v>
      </c>
      <c r="G107" s="92" t="n">
        <f>IFERROR((E107-F107)/F107,0)</f>
        <v>0</v>
      </c>
      <c r="H107" s="4" t="s">
        <v>625</v>
      </c>
      <c r="I107" s="4" t="s">
        <v>626</v>
      </c>
    </row>
    <row r="108" ht="16.5" customHeight="1">
      <c r="A108" s="4" t="n">
        <v>91528810</v>
      </c>
      <c r="B108" s="4" t="s">
        <v>102</v>
      </c>
      <c r="C108" s="4" t="s">
        <v>15</v>
      </c>
      <c r="D108" s="4" t="s">
        <v>14</v>
      </c>
      <c r="E108" s="93" t="n">
        <f>SUMIFS('平台消耗统计'!I:I,'平台消耗统计'!A:A,$E$2,'平台消耗统计'!C:C,A108)</f>
        <v>6.2</v>
      </c>
      <c r="F108" s="93" t="n">
        <f>IFERROR(VLOOKUP(A108,'数据透视表'!J:N,5,FALSE),0)</f>
        <v>0</v>
      </c>
      <c r="G108" s="92" t="n">
        <f>IFERROR((E108-F108)/F108,0)</f>
        <v>0</v>
      </c>
      <c r="H108" s="4" t="s">
        <v>627</v>
      </c>
    </row>
    <row r="109" ht="16.5" customHeight="1">
      <c r="A109" s="4" t="n">
        <v>11924419</v>
      </c>
      <c r="B109" s="4" t="s">
        <v>77</v>
      </c>
      <c r="C109" s="4" t="s">
        <v>26</v>
      </c>
      <c r="D109" s="4" t="s">
        <v>36</v>
      </c>
      <c r="E109" s="93" t="n">
        <f>SUMIFS('平台消耗统计'!I:I,'平台消耗统计'!A:A,$E$2,'平台消耗统计'!C:C,A109)</f>
        <v>6.16</v>
      </c>
      <c r="F109" s="93" t="n">
        <f>IFERROR(VLOOKUP(A109,'数据透视表'!J:N,5,FALSE),0)</f>
        <v>0</v>
      </c>
      <c r="G109" s="92" t="n">
        <f>IFERROR((E109-F109)/F109,0)</f>
        <v>0</v>
      </c>
      <c r="H109" s="4" t="s">
        <v>628</v>
      </c>
      <c r="I109" s="4" t="s">
        <v>629</v>
      </c>
    </row>
    <row r="110" ht="16.5" customHeight="1">
      <c r="A110" s="4" t="n">
        <v>91557161</v>
      </c>
      <c r="B110" s="4" t="s">
        <v>95</v>
      </c>
      <c r="C110" s="4" t="s">
        <v>12</v>
      </c>
      <c r="D110" s="4" t="s">
        <v>14</v>
      </c>
      <c r="E110" s="93" t="n">
        <f>SUMIFS('平台消耗统计'!I:I,'平台消耗统计'!A:A,$E$2,'平台消耗统计'!C:C,A110)</f>
        <v>5.7254</v>
      </c>
      <c r="F110" s="93" t="n">
        <f>IFERROR(VLOOKUP(A110,'数据透视表'!J:N,5,FALSE),0)</f>
        <v>0</v>
      </c>
      <c r="G110" s="92" t="n">
        <f>IFERROR((E110-F110)/F110,0)</f>
        <v>0</v>
      </c>
      <c r="H110" s="4" t="s">
        <v>624</v>
      </c>
    </row>
    <row r="111" ht="16.5" customHeight="1">
      <c r="A111" s="4" t="n">
        <v>11324493</v>
      </c>
      <c r="B111" s="4" t="s">
        <v>31</v>
      </c>
      <c r="C111" s="4" t="s">
        <v>15</v>
      </c>
      <c r="D111" s="4" t="s">
        <v>17</v>
      </c>
      <c r="E111" s="93" t="n">
        <f>SUMIFS('平台消耗统计'!I:I,'平台消耗统计'!A:A,$E$2,'平台消耗统计'!C:C,A111)</f>
        <v>5.18</v>
      </c>
      <c r="F111" s="93" t="n">
        <f>IFERROR(VLOOKUP(A111,'数据透视表'!J:N,5,FALSE),0)</f>
        <v>0</v>
      </c>
      <c r="G111" s="92" t="n">
        <f>IFERROR((E111-F111)/F111,0)</f>
        <v>0</v>
      </c>
      <c r="H111" s="4" t="s">
        <v>587</v>
      </c>
      <c r="I111" s="4" t="s">
        <v>630</v>
      </c>
    </row>
    <row r="112" ht="16.5" customHeight="1">
      <c r="A112" s="4" t="n">
        <v>91557162</v>
      </c>
      <c r="B112" s="4" t="s">
        <v>94</v>
      </c>
      <c r="C112" s="4" t="s">
        <v>12</v>
      </c>
      <c r="D112" s="4" t="s">
        <v>14</v>
      </c>
      <c r="E112" s="93" t="n">
        <f>SUMIFS('平台消耗统计'!I:I,'平台消耗统计'!A:A,$E$2,'平台消耗统计'!C:C,A112)</f>
        <v>5.0506</v>
      </c>
      <c r="F112" s="93" t="n">
        <f>IFERROR(VLOOKUP(A112,'数据透视表'!J:N,5,FALSE),0)</f>
        <v>0</v>
      </c>
      <c r="G112" s="92" t="n">
        <f>IFERROR((E112-F112)/F112,0)</f>
        <v>0</v>
      </c>
      <c r="H112" s="4" t="s">
        <v>624</v>
      </c>
    </row>
    <row r="113" ht="16.5" customHeight="1">
      <c r="A113" s="4" t="n">
        <v>91538300</v>
      </c>
      <c r="B113" s="4" t="s">
        <v>74</v>
      </c>
      <c r="C113" s="4" t="s">
        <v>15</v>
      </c>
      <c r="D113" s="4" t="s">
        <v>36</v>
      </c>
      <c r="E113" s="93" t="n">
        <f>SUMIFS('平台消耗统计'!I:I,'平台消耗统计'!A:A,$E$2,'平台消耗统计'!C:C,A113)</f>
        <v>4.2</v>
      </c>
      <c r="F113" s="93" t="n">
        <f>IFERROR(VLOOKUP(A113,'数据透视表'!J:N,5,FALSE),0)</f>
        <v>0</v>
      </c>
      <c r="G113" s="92" t="n">
        <f>IFERROR((E113-F113)/F113,0)</f>
        <v>0</v>
      </c>
      <c r="H113" s="4" t="s">
        <v>587</v>
      </c>
      <c r="I113" s="4" t="s">
        <v>353</v>
      </c>
    </row>
    <row r="114" ht="16.5" customHeight="1">
      <c r="A114" s="4" t="n">
        <v>11655595</v>
      </c>
      <c r="B114" s="4" t="s">
        <v>44</v>
      </c>
      <c r="C114" s="4" t="s">
        <v>26</v>
      </c>
      <c r="D114" s="4" t="s">
        <v>14</v>
      </c>
      <c r="E114" s="93" t="n">
        <f>SUMIFS('平台消耗统计'!I:I,'平台消耗统计'!A:A,$E$2,'平台消耗统计'!C:C,A114)</f>
        <v>3.31</v>
      </c>
      <c r="F114" s="93" t="n">
        <f>IFERROR(VLOOKUP(A114,'数据透视表'!J:N,5,FALSE),0)</f>
        <v>0</v>
      </c>
      <c r="G114" s="92" t="n">
        <f>IFERROR((E114-F114)/F114,0)</f>
        <v>0</v>
      </c>
      <c r="H114" s="4" t="s">
        <v>631</v>
      </c>
      <c r="I114" s="4" t="s">
        <v>632</v>
      </c>
    </row>
    <row r="115" ht="16.5" customHeight="1">
      <c r="A115" s="4" t="n">
        <v>91520433</v>
      </c>
      <c r="B115" s="4" t="s">
        <v>74</v>
      </c>
      <c r="C115" s="4" t="s">
        <v>15</v>
      </c>
      <c r="D115" s="4" t="s">
        <v>14</v>
      </c>
      <c r="E115" s="93" t="n">
        <f>SUMIFS('平台消耗统计'!I:I,'平台消耗统计'!A:A,$E$2,'平台消耗统计'!C:C,A115)</f>
        <v>3.2</v>
      </c>
      <c r="F115" s="93" t="n">
        <f>IFERROR(VLOOKUP(A115,'数据透视表'!J:N,5,FALSE),0)</f>
        <v>0</v>
      </c>
      <c r="G115" s="92" t="n">
        <f>IFERROR((E115-F115)/F115,0)</f>
        <v>0</v>
      </c>
      <c r="H115" s="4" t="s">
        <v>633</v>
      </c>
      <c r="I115" s="4" t="s">
        <v>634</v>
      </c>
    </row>
    <row r="116" ht="16.5" customHeight="1">
      <c r="A116" s="4" t="n">
        <v>91557347</v>
      </c>
      <c r="B116" s="4" t="s">
        <v>58</v>
      </c>
      <c r="C116" s="4" t="s">
        <v>15</v>
      </c>
      <c r="D116" s="4" t="s">
        <v>14</v>
      </c>
      <c r="E116" s="93" t="n">
        <f>SUMIFS('平台消耗统计'!I:I,'平台消耗统计'!A:A,$E$2,'平台消耗统计'!C:C,A116)</f>
        <v>2.5</v>
      </c>
      <c r="F116" s="93" t="n">
        <f>IFERROR(VLOOKUP(A116,'数据透视表'!J:N,5,FALSE),0)</f>
        <v>0</v>
      </c>
      <c r="G116" s="92" t="n">
        <f>IFERROR((E116-F116)/F116,0)</f>
        <v>0</v>
      </c>
      <c r="H116" s="4" t="s">
        <v>635</v>
      </c>
      <c r="I116" s="4" t="s">
        <v>636</v>
      </c>
    </row>
    <row r="117" ht="16.5" customHeight="1">
      <c r="A117" s="4" t="n">
        <v>11763482</v>
      </c>
      <c r="B117" s="4" t="s">
        <v>44</v>
      </c>
      <c r="C117" s="4" t="s">
        <v>12</v>
      </c>
      <c r="D117" s="4" t="s">
        <v>14</v>
      </c>
      <c r="E117" s="93" t="n">
        <f>SUMIFS('平台消耗统计'!I:I,'平台消耗统计'!A:A,$E$2,'平台消耗统计'!C:C,A117)</f>
        <v>2.3486</v>
      </c>
      <c r="F117" s="93" t="n">
        <f>IFERROR(VLOOKUP(A117,'数据透视表'!J:N,5,FALSE),0)</f>
        <v>0</v>
      </c>
      <c r="G117" s="92" t="n">
        <f>IFERROR((E117-F117)/F117,0)</f>
        <v>0</v>
      </c>
      <c r="H117" s="4" t="s">
        <v>631</v>
      </c>
      <c r="I117" s="4" t="s">
        <v>632</v>
      </c>
    </row>
    <row r="118" ht="16.5" customHeight="1">
      <c r="A118" s="4" t="n">
        <v>91535331</v>
      </c>
      <c r="B118" s="4" t="s">
        <v>31</v>
      </c>
      <c r="C118" s="4" t="s">
        <v>15</v>
      </c>
      <c r="D118" s="4" t="s">
        <v>42</v>
      </c>
      <c r="E118" s="93" t="n">
        <f>SUMIFS('平台消耗统计'!I:I,'平台消耗统计'!A:A,$E$2,'平台消耗统计'!C:C,A118)</f>
        <v>2.22</v>
      </c>
      <c r="F118" s="93" t="n">
        <f>IFERROR(VLOOKUP(A118,'数据透视表'!J:N,5,FALSE),0)</f>
        <v>0</v>
      </c>
      <c r="G118" s="92" t="n">
        <f>IFERROR((E118-F118)/F118,0)</f>
        <v>0</v>
      </c>
      <c r="H118" s="4" t="s">
        <v>587</v>
      </c>
      <c r="I118" s="4" t="s">
        <v>637</v>
      </c>
    </row>
    <row r="119" ht="16.5" customHeight="1">
      <c r="A119" s="4" t="n">
        <v>91538306</v>
      </c>
      <c r="B119" s="4" t="s">
        <v>74</v>
      </c>
      <c r="C119" s="4" t="s">
        <v>15</v>
      </c>
      <c r="D119" s="4" t="s">
        <v>71</v>
      </c>
      <c r="E119" s="93" t="n">
        <f>SUMIFS('平台消耗统计'!I:I,'平台消耗统计'!A:A,$E$2,'平台消耗统计'!C:C,A119)</f>
        <v>1.98</v>
      </c>
      <c r="F119" s="93" t="n">
        <f>IFERROR(VLOOKUP(A119,'数据透视表'!J:N,5,FALSE),0)</f>
        <v>0</v>
      </c>
      <c r="G119" s="92" t="n">
        <f>IFERROR((E119-F119)/F119,0)</f>
        <v>0</v>
      </c>
      <c r="H119" s="4" t="s">
        <v>587</v>
      </c>
      <c r="I119" s="4" t="s">
        <v>353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3" t="n">
        <f>SUMIFS('平台消耗统计'!I:I,'平台消耗统计'!A:A,$E$2,'平台消耗统计'!C:C,A120)</f>
        <v>1.86</v>
      </c>
      <c r="F120" s="93" t="n">
        <f>IFERROR(VLOOKUP(A120,'数据透视表'!J:N,5,FALSE),0)</f>
        <v>0</v>
      </c>
      <c r="G120" s="92" t="n">
        <f>IFERROR((E120-F120)/F120,0)</f>
        <v>0</v>
      </c>
      <c r="H120" s="4" t="s">
        <v>638</v>
      </c>
      <c r="I120" s="4" t="s">
        <v>353</v>
      </c>
    </row>
    <row r="121" ht="27.75" customHeight="1">
      <c r="A121" s="4" t="n">
        <v>11079265</v>
      </c>
      <c r="B121" s="4" t="s">
        <v>101</v>
      </c>
      <c r="C121" s="4" t="s">
        <v>30</v>
      </c>
      <c r="D121" s="4" t="s">
        <v>11</v>
      </c>
      <c r="E121" s="93" t="n">
        <f>SUMIFS('平台消耗统计'!I:I,'平台消耗统计'!A:A,$E$2,'平台消耗统计'!C:C,A121)</f>
        <v>1.72</v>
      </c>
      <c r="F121" s="93" t="n">
        <f>IFERROR(VLOOKUP(A121,'数据透视表'!J:N,5,FALSE),0)</f>
        <v>0</v>
      </c>
      <c r="G121" s="92" t="n">
        <f>IFERROR((E121-F121)/F121,0)</f>
        <v>0</v>
      </c>
      <c r="H121" s="91" t="s">
        <v>639</v>
      </c>
      <c r="I121" s="4" t="s">
        <v>274</v>
      </c>
    </row>
    <row r="122" ht="16.5" customHeight="1">
      <c r="A122" s="4" t="n">
        <v>91538309</v>
      </c>
      <c r="B122" s="4" t="s">
        <v>74</v>
      </c>
      <c r="C122" s="4" t="s">
        <v>15</v>
      </c>
      <c r="D122" s="4" t="s">
        <v>46</v>
      </c>
      <c r="E122" s="93" t="n">
        <f>SUMIFS('平台消耗统计'!I:I,'平台消耗统计'!A:A,$E$2,'平台消耗统计'!C:C,A122)</f>
        <v>1.44</v>
      </c>
      <c r="F122" s="93" t="n">
        <f>IFERROR(VLOOKUP(A122,'数据透视表'!J:N,5,FALSE),0)</f>
        <v>0</v>
      </c>
      <c r="G122" s="92" t="n">
        <f>IFERROR((E122-F122)/F122,0)</f>
        <v>0</v>
      </c>
      <c r="H122" s="4" t="s">
        <v>587</v>
      </c>
      <c r="I122" s="4" t="s">
        <v>353</v>
      </c>
    </row>
    <row r="123" ht="16.5" customHeight="1">
      <c r="A123" s="4" t="n">
        <v>91535229</v>
      </c>
      <c r="B123" s="4" t="s">
        <v>31</v>
      </c>
      <c r="C123" s="4" t="s">
        <v>15</v>
      </c>
      <c r="D123" s="4" t="s">
        <v>36</v>
      </c>
      <c r="E123" s="93" t="n">
        <f>SUMIFS('平台消耗统计'!I:I,'平台消耗统计'!A:A,$E$2,'平台消耗统计'!C:C,A123)</f>
        <v>0.92</v>
      </c>
      <c r="F123" s="93" t="n">
        <f>IFERROR(VLOOKUP(A123,'数据透视表'!J:N,5,FALSE),0)</f>
        <v>0</v>
      </c>
      <c r="G123" s="92" t="n">
        <f>IFERROR((E123-F123)/F123,0)</f>
        <v>0</v>
      </c>
      <c r="H123" s="4" t="s">
        <v>587</v>
      </c>
      <c r="I123" s="4" t="s">
        <v>637</v>
      </c>
    </row>
    <row r="124" ht="16.5" customHeight="1">
      <c r="A124" s="4" t="n">
        <v>10842514</v>
      </c>
      <c r="B124" s="4" t="s">
        <v>41</v>
      </c>
      <c r="C124" s="4" t="s">
        <v>26</v>
      </c>
      <c r="D124" s="4" t="s">
        <v>14</v>
      </c>
      <c r="E124" s="93" t="n">
        <f>SUMIFS('平台消耗统计'!I:I,'平台消耗统计'!A:A,$E$2,'平台消耗统计'!C:C,A124)</f>
        <v>0.81</v>
      </c>
      <c r="F124" s="93" t="n">
        <f>IFERROR(VLOOKUP(A124,'数据透视表'!J:N,5,FALSE),0)</f>
        <v>0</v>
      </c>
      <c r="G124" s="92" t="n">
        <f>IFERROR((E124-F124)/F124,0)</f>
        <v>0</v>
      </c>
      <c r="H124" s="4" t="s">
        <v>640</v>
      </c>
    </row>
    <row r="125" ht="16.5" customHeight="1">
      <c r="A125" s="4" t="n">
        <v>8758947</v>
      </c>
      <c r="B125" s="4" t="s">
        <v>108</v>
      </c>
      <c r="C125" s="4" t="s">
        <v>15</v>
      </c>
      <c r="D125" s="4" t="s">
        <v>36</v>
      </c>
      <c r="E125" s="93" t="n">
        <f>SUMIFS('平台消耗统计'!I:I,'平台消耗统计'!A:A,$E$2,'平台消耗统计'!C:C,A125)</f>
        <v>0.7</v>
      </c>
      <c r="F125" s="93" t="n">
        <f>IFERROR(VLOOKUP(A125,'数据透视表'!J:N,5,FALSE),0)</f>
        <v>0</v>
      </c>
      <c r="G125" s="92" t="n">
        <f>IFERROR((E125-F125)/F125,0)</f>
        <v>0</v>
      </c>
      <c r="H125" s="4" t="s">
        <v>611</v>
      </c>
    </row>
    <row r="126" ht="16.5" customHeight="1">
      <c r="A126" s="4" t="n">
        <v>8057746</v>
      </c>
      <c r="B126" s="4" t="s">
        <v>31</v>
      </c>
      <c r="C126" s="4" t="s">
        <v>15</v>
      </c>
      <c r="D126" s="4" t="s">
        <v>46</v>
      </c>
      <c r="E126" s="93" t="n">
        <f>SUMIFS('平台消耗统计'!I:I,'平台消耗统计'!A:A,$E$2,'平台消耗统计'!C:C,A126)</f>
        <v>0.56</v>
      </c>
      <c r="F126" s="93" t="n">
        <f>IFERROR(VLOOKUP(A126,'数据透视表'!J:N,5,FALSE),0)</f>
        <v>0</v>
      </c>
      <c r="G126" s="92" t="n">
        <f>IFERROR((E126-F126)/F126,0)</f>
        <v>0</v>
      </c>
      <c r="H126" s="4" t="s">
        <v>587</v>
      </c>
      <c r="I126" s="4" t="s">
        <v>586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3" t="n">
        <f>SUMIFS('平台消耗统计'!I:I,'平台消耗统计'!A:A,$E$2,'平台消耗统计'!C:C,A127)</f>
        <v>0.5139</v>
      </c>
      <c r="F127" s="93" t="n">
        <f>IFERROR(VLOOKUP(A127,'数据透视表'!J:N,5,FALSE),0)</f>
        <v>0</v>
      </c>
      <c r="G127" s="92" t="n">
        <f>IFERROR((E127-F127)/F127,0)</f>
        <v>0</v>
      </c>
      <c r="H127" s="4" t="s">
        <v>587</v>
      </c>
      <c r="I127" s="4" t="s">
        <v>641</v>
      </c>
    </row>
    <row r="128" ht="16.5" customHeight="1">
      <c r="A128" s="4" t="n">
        <v>11792342</v>
      </c>
      <c r="B128" s="4" t="s">
        <v>87</v>
      </c>
      <c r="C128" s="4" t="s">
        <v>15</v>
      </c>
      <c r="D128" s="4" t="s">
        <v>42</v>
      </c>
      <c r="E128" s="93" t="n">
        <f>SUMIFS('平台消耗统计'!I:I,'平台消耗统计'!A:A,$E$2,'平台消耗统计'!C:C,A128)</f>
        <v>0.4</v>
      </c>
      <c r="F128" s="93" t="n">
        <f>IFERROR(VLOOKUP(A128,'数据透视表'!J:N,5,FALSE),0)</f>
        <v>0</v>
      </c>
      <c r="G128" s="92" t="n">
        <f>IFERROR((E128-F128)/F128,0)</f>
        <v>0</v>
      </c>
      <c r="H128" s="4" t="s">
        <v>642</v>
      </c>
      <c r="I128" s="4" t="s">
        <v>353</v>
      </c>
    </row>
    <row r="129" ht="16.5" customHeight="1">
      <c r="A129" s="4" t="n">
        <v>11924654</v>
      </c>
      <c r="B129" s="4" t="s">
        <v>67</v>
      </c>
      <c r="C129" s="4" t="s">
        <v>12</v>
      </c>
      <c r="D129" s="4" t="s">
        <v>65</v>
      </c>
      <c r="E129" s="93" t="n">
        <f>SUMIFS('平台消耗统计'!I:I,'平台消耗统计'!A:A,$E$2,'平台消耗统计'!C:C,A129)</f>
        <v>0.3646</v>
      </c>
      <c r="F129" s="93" t="n">
        <f>IFERROR(VLOOKUP(A129,'数据透视表'!J:N,5,FALSE),0)</f>
        <v>0</v>
      </c>
      <c r="G129" s="92" t="n">
        <f>IFERROR((E129-F129)/F129,0)</f>
        <v>0</v>
      </c>
      <c r="H129" s="4" t="s">
        <v>643</v>
      </c>
      <c r="I129" s="4" t="s">
        <v>353</v>
      </c>
    </row>
    <row r="130" ht="16.5" customHeight="1">
      <c r="A130" s="4" t="n">
        <v>11078827</v>
      </c>
      <c r="B130" s="4" t="s">
        <v>82</v>
      </c>
      <c r="C130" s="4" t="s">
        <v>15</v>
      </c>
      <c r="D130" s="4" t="s">
        <v>85</v>
      </c>
      <c r="E130" s="93" t="n">
        <f>SUMIFS('平台消耗统计'!I:I,'平台消耗统计'!A:A,$E$2,'平台消耗统计'!C:C,A130)</f>
        <v>0.3</v>
      </c>
      <c r="F130" s="93" t="n">
        <f>IFERROR(VLOOKUP(A130,'数据透视表'!J:N,5,FALSE),0)</f>
        <v>0</v>
      </c>
      <c r="G130" s="92" t="n">
        <f>IFERROR((E130-F130)/F130,0)</f>
        <v>0</v>
      </c>
      <c r="H130" s="4" t="s">
        <v>587</v>
      </c>
      <c r="I130" s="4" t="s">
        <v>353</v>
      </c>
    </row>
    <row r="131" ht="16.5" customHeight="1">
      <c r="A131" s="4" t="n">
        <v>11836152</v>
      </c>
      <c r="B131" s="4" t="s">
        <v>73</v>
      </c>
      <c r="C131" s="4" t="s">
        <v>15</v>
      </c>
      <c r="D131" s="4" t="s">
        <v>36</v>
      </c>
      <c r="E131" s="93" t="n">
        <f>SUMIFS('平台消耗统计'!I:I,'平台消耗统计'!A:A,$E$2,'平台消耗统计'!C:C,A131)</f>
        <v>0.27</v>
      </c>
      <c r="F131" s="93" t="n">
        <f>IFERROR(VLOOKUP(A131,'数据透视表'!J:N,5,FALSE),0)</f>
        <v>0</v>
      </c>
      <c r="G131" s="92" t="n">
        <f>IFERROR((E131-F131)/F131,0)</f>
        <v>0</v>
      </c>
      <c r="H131" s="4" t="s">
        <v>644</v>
      </c>
      <c r="I131" s="4" t="s">
        <v>274</v>
      </c>
    </row>
    <row r="132" ht="16.5" customHeight="1">
      <c r="A132" s="4" t="n">
        <v>11862336</v>
      </c>
      <c r="B132" s="4" t="s">
        <v>69</v>
      </c>
      <c r="C132" s="4" t="s">
        <v>15</v>
      </c>
      <c r="D132" s="4" t="s">
        <v>42</v>
      </c>
      <c r="E132" s="93" t="n">
        <f>SUMIFS('平台消耗统计'!I:I,'平台消耗统计'!A:A,$E$2,'平台消耗统计'!C:C,A132)</f>
        <v>0.1</v>
      </c>
      <c r="F132" s="93" t="n">
        <f>IFERROR(VLOOKUP(A132,'数据透视表'!J:N,5,FALSE),0)</f>
        <v>0</v>
      </c>
      <c r="G132" s="92" t="n">
        <f>IFERROR((E132-F132)/F132,0)</f>
        <v>0</v>
      </c>
      <c r="H132" s="4" t="s">
        <v>645</v>
      </c>
      <c r="I132" s="4" t="s">
        <v>274</v>
      </c>
    </row>
    <row r="133" ht="16.5" customHeight="1">
      <c r="A133" s="4" t="n">
        <v>11687908</v>
      </c>
      <c r="B133" s="4" t="s">
        <v>110</v>
      </c>
      <c r="C133" s="4" t="s">
        <v>26</v>
      </c>
      <c r="D133" s="4" t="s">
        <v>14</v>
      </c>
      <c r="E133" s="93" t="n">
        <f>SUMIFS('平台消耗统计'!I:I,'平台消耗统计'!A:A,$E$2,'平台消耗统计'!C:C,A133)</f>
        <v>0.08</v>
      </c>
      <c r="F133" s="93" t="n">
        <f>IFERROR(VLOOKUP(A133,'数据透视表'!J:N,5,FALSE),0)</f>
        <v>0</v>
      </c>
      <c r="G133" s="92" t="n">
        <f>IFERROR((E133-F133)/F133,0)</f>
        <v>0</v>
      </c>
      <c r="H133" s="4" t="s">
        <v>646</v>
      </c>
      <c r="I133" s="4" t="s">
        <v>139</v>
      </c>
    </row>
    <row r="134" ht="16.5" customHeight="1">
      <c r="A134" s="4" t="n">
        <v>11655596</v>
      </c>
      <c r="B134" s="4" t="s">
        <v>44</v>
      </c>
      <c r="C134" s="4" t="s">
        <v>12</v>
      </c>
      <c r="D134" s="4" t="s">
        <v>14</v>
      </c>
      <c r="E134" s="93" t="n">
        <f>SUMIFS('平台消耗统计'!I:I,'平台消耗统计'!A:A,$E$2,'平台消耗统计'!C:C,A134)</f>
        <v>0.0673</v>
      </c>
      <c r="F134" s="93" t="n">
        <f>IFERROR(VLOOKUP(A134,'数据透视表'!J:N,5,FALSE),0)</f>
        <v>0</v>
      </c>
      <c r="G134" s="92" t="n">
        <f>IFERROR((E134-F134)/F134,0)</f>
        <v>0</v>
      </c>
      <c r="H134" s="4" t="s">
        <v>631</v>
      </c>
      <c r="I134" s="4" t="s">
        <v>632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3" t="n">
        <f>SUMIFS('平台消耗统计'!I:I,'平台消耗统计'!A:A,$E$2,'平台消耗统计'!C:C,A135)</f>
        <v>0.0174</v>
      </c>
      <c r="F135" s="93" t="n">
        <f>IFERROR(VLOOKUP(A135,'数据透视表'!J:N,5,FALSE),0)</f>
        <v>0</v>
      </c>
      <c r="G135" s="92" t="n">
        <f>IFERROR((E135-F135)/F135,0)</f>
        <v>0</v>
      </c>
      <c r="H135" s="4" t="s">
        <v>587</v>
      </c>
      <c r="I135" s="4" t="s">
        <v>641</v>
      </c>
    </row>
    <row r="136" ht="16.5" customHeight="1">
      <c r="A136" s="4" t="n">
        <v>11715627</v>
      </c>
      <c r="B136" s="4" t="s">
        <v>29</v>
      </c>
      <c r="C136" s="4" t="s">
        <v>15</v>
      </c>
      <c r="D136" s="4" t="s">
        <v>14</v>
      </c>
      <c r="E136" s="93" t="n">
        <f>SUMIFS('平台消耗统计'!I:I,'平台消耗统计'!A:A,$E$2,'平台消耗统计'!C:C,A136)</f>
        <v>0</v>
      </c>
      <c r="F136" s="93" t="n">
        <f>IFERROR(VLOOKUP(A136,'数据透视表'!J:N,5,FALSE),0)</f>
        <v>0</v>
      </c>
      <c r="G136" s="92" t="n">
        <f>IFERROR((E136-F136)/F136,0)</f>
        <v>0</v>
      </c>
      <c r="H136" s="4" t="s">
        <v>587</v>
      </c>
      <c r="I136" s="4" t="s">
        <v>641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3" t="n">
        <f>SUMIFS('平台消耗统计'!I:I,'平台消耗统计'!A:A,$E$2,'平台消耗统计'!C:C,A137)</f>
        <v>0</v>
      </c>
      <c r="F137" s="93" t="n">
        <f>IFERROR(VLOOKUP(A137,'数据透视表'!J:N,5,FALSE),0)</f>
        <v>0</v>
      </c>
      <c r="G137" s="92" t="n">
        <f>IFERROR((E137-F137)/F137,0)</f>
        <v>0</v>
      </c>
      <c r="H137" s="4" t="s">
        <v>587</v>
      </c>
      <c r="I137" s="4" t="s">
        <v>641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3" t="n">
        <f>SUMIFS('平台消耗统计'!I:I,'平台消耗统计'!A:A,$E$2,'平台消耗统计'!C:C,A138)</f>
        <v>0</v>
      </c>
      <c r="F138" s="93" t="n">
        <f>IFERROR(VLOOKUP(A138,'数据透视表'!J:N,5,FALSE),0)</f>
        <v>0</v>
      </c>
      <c r="G138" s="92" t="n">
        <f>IFERROR((E138-F138)/F138,0)</f>
        <v>0</v>
      </c>
      <c r="H138" s="4" t="s">
        <v>587</v>
      </c>
      <c r="I138" s="4" t="s">
        <v>641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3" t="n">
        <f>SUMIFS('平台消耗统计'!I:I,'平台消耗统计'!A:A,$E$2,'平台消耗统计'!C:C,A139)</f>
        <v>0</v>
      </c>
      <c r="F139" s="93" t="n">
        <f>IFERROR(VLOOKUP(A139,'数据透视表'!J:N,5,FALSE),0)</f>
        <v>0</v>
      </c>
      <c r="G139" s="92" t="n">
        <f>IFERROR((E139-F139)/F139,0)</f>
        <v>0</v>
      </c>
      <c r="H139" s="4" t="s">
        <v>587</v>
      </c>
      <c r="I139" s="4" t="s">
        <v>641</v>
      </c>
    </row>
    <row r="140" ht="16.5" customHeight="1">
      <c r="A140" s="4" t="n">
        <v>10295313</v>
      </c>
      <c r="B140" s="4" t="s">
        <v>92</v>
      </c>
      <c r="C140" s="4" t="s">
        <v>15</v>
      </c>
      <c r="D140" s="4" t="s">
        <v>14</v>
      </c>
      <c r="E140" s="93" t="n">
        <f>SUMIFS('平台消耗统计'!I:I,'平台消耗统计'!A:A,$E$2,'平台消耗统计'!C:C,A140)</f>
        <v>0</v>
      </c>
      <c r="F140" s="93" t="n">
        <f>IFERROR(VLOOKUP(A140,'数据透视表'!J:N,5,FALSE),0)</f>
        <v>0</v>
      </c>
      <c r="G140" s="92" t="n">
        <f>IFERROR((E140-F140)/F140,0)</f>
        <v>0</v>
      </c>
      <c r="H140" s="4" t="s">
        <v>647</v>
      </c>
      <c r="I140" s="4" t="s">
        <v>648</v>
      </c>
    </row>
    <row r="141" ht="16.5" customHeight="1">
      <c r="A141" s="4" t="n">
        <v>11079953</v>
      </c>
      <c r="B141" s="4" t="s">
        <v>72</v>
      </c>
      <c r="C141" s="4" t="s">
        <v>15</v>
      </c>
      <c r="D141" s="4" t="s">
        <v>36</v>
      </c>
      <c r="E141" s="93" t="n">
        <f>SUMIFS('平台消耗统计'!I:I,'平台消耗统计'!A:A,$E$2,'平台消耗统计'!C:C,A141)</f>
        <v>0</v>
      </c>
      <c r="F141" s="93" t="n">
        <f>IFERROR(VLOOKUP(A141,'数据透视表'!J:N,5,FALSE),0)</f>
        <v>0</v>
      </c>
      <c r="G141" s="92" t="n">
        <f>IFERROR((E141-F141)/F141,0)</f>
        <v>0</v>
      </c>
      <c r="H141" s="4" t="s">
        <v>649</v>
      </c>
      <c r="I141" s="4" t="s">
        <v>650</v>
      </c>
    </row>
    <row r="142" ht="16.5" customHeight="1">
      <c r="A142" s="4" t="n">
        <v>9535696</v>
      </c>
      <c r="B142" s="4" t="s">
        <v>97</v>
      </c>
      <c r="C142" s="4" t="s">
        <v>15</v>
      </c>
      <c r="D142" s="4" t="s">
        <v>36</v>
      </c>
      <c r="E142" s="93" t="n">
        <f>SUMIFS('平台消耗统计'!I:I,'平台消耗统计'!A:A,$E$2,'平台消耗统计'!C:C,A142)</f>
        <v>0</v>
      </c>
      <c r="F142" s="93" t="n">
        <f>IFERROR(VLOOKUP(A142,'数据透视表'!J:N,5,FALSE),0)</f>
        <v>0</v>
      </c>
      <c r="G142" s="92" t="n">
        <f>IFERROR((E142-F142)/F142,0)</f>
        <v>0</v>
      </c>
      <c r="H142" s="4" t="s">
        <v>651</v>
      </c>
      <c r="I142" s="4" t="s">
        <v>608</v>
      </c>
    </row>
    <row r="143" ht="16.5" customHeight="1">
      <c r="A143" s="4" t="n">
        <v>11078981</v>
      </c>
      <c r="B143" s="4" t="s">
        <v>82</v>
      </c>
      <c r="C143" s="4" t="s">
        <v>15</v>
      </c>
      <c r="D143" s="4" t="s">
        <v>83</v>
      </c>
      <c r="E143" s="93" t="n">
        <f>SUMIFS('平台消耗统计'!I:I,'平台消耗统计'!A:A,$E$2,'平台消耗统计'!C:C,A143)</f>
        <v>0</v>
      </c>
      <c r="F143" s="93" t="n">
        <f>IFERROR(VLOOKUP(A143,'数据透视表'!J:N,5,FALSE),0)</f>
        <v>0</v>
      </c>
      <c r="G143" s="92" t="n">
        <f>IFERROR((E143-F143)/F143,0)</f>
        <v>0</v>
      </c>
      <c r="H143" s="4" t="s">
        <v>587</v>
      </c>
      <c r="I143" s="4" t="s">
        <v>353</v>
      </c>
    </row>
    <row r="144" ht="16.5" customHeight="1">
      <c r="A144" s="4" t="n">
        <v>11080833</v>
      </c>
      <c r="B144" s="4" t="s">
        <v>82</v>
      </c>
      <c r="C144" s="4" t="s">
        <v>15</v>
      </c>
      <c r="D144" s="4" t="s">
        <v>84</v>
      </c>
      <c r="E144" s="93" t="n">
        <f>SUMIFS('平台消耗统计'!I:I,'平台消耗统计'!A:A,$E$2,'平台消耗统计'!C:C,A144)</f>
        <v>0</v>
      </c>
      <c r="F144" s="93" t="n">
        <f>IFERROR(VLOOKUP(A144,'数据透视表'!J:N,5,FALSE),0)</f>
        <v>0</v>
      </c>
      <c r="G144" s="92" t="n">
        <f>IFERROR((E144-F144)/F144,0)</f>
        <v>0</v>
      </c>
      <c r="H144" s="4" t="s">
        <v>587</v>
      </c>
      <c r="I144" s="4" t="s">
        <v>353</v>
      </c>
    </row>
    <row r="145" ht="16.5" customHeight="1">
      <c r="A145" s="4" t="n">
        <v>11081056</v>
      </c>
      <c r="B145" s="4" t="s">
        <v>82</v>
      </c>
      <c r="C145" s="4" t="s">
        <v>15</v>
      </c>
      <c r="D145" s="4" t="s">
        <v>86</v>
      </c>
      <c r="E145" s="93" t="n">
        <f>SUMIFS('平台消耗统计'!I:I,'平台消耗统计'!A:A,$E$2,'平台消耗统计'!C:C,A145)</f>
        <v>0</v>
      </c>
      <c r="F145" s="93" t="n">
        <f>IFERROR(VLOOKUP(A145,'数据透视表'!J:N,5,FALSE),0)</f>
        <v>0</v>
      </c>
      <c r="G145" s="92" t="n">
        <f>IFERROR((E145-F145)/F145,0)</f>
        <v>0</v>
      </c>
      <c r="H145" s="4" t="s">
        <v>587</v>
      </c>
      <c r="I145" s="4" t="s">
        <v>353</v>
      </c>
    </row>
    <row r="146" ht="16.5" customHeight="1">
      <c r="A146" s="4" t="n">
        <v>91538307</v>
      </c>
      <c r="B146" s="4" t="s">
        <v>74</v>
      </c>
      <c r="C146" s="4" t="s">
        <v>15</v>
      </c>
      <c r="D146" s="4" t="s">
        <v>17</v>
      </c>
      <c r="E146" s="93" t="n">
        <f>SUMIFS('平台消耗统计'!I:I,'平台消耗统计'!A:A,$E$2,'平台消耗统计'!C:C,A146)</f>
        <v>0</v>
      </c>
      <c r="F146" s="93" t="n">
        <f>IFERROR(VLOOKUP(A146,'数据透视表'!J:N,5,FALSE),0)</f>
        <v>0</v>
      </c>
      <c r="G146" s="92" t="n">
        <f>IFERROR((E146-F146)/F146,0)</f>
        <v>0</v>
      </c>
      <c r="H146" s="4" t="s">
        <v>587</v>
      </c>
      <c r="I146" s="4" t="s">
        <v>353</v>
      </c>
    </row>
    <row r="147" ht="16.5" customHeight="1">
      <c r="A147" s="4" t="n">
        <v>91538308</v>
      </c>
      <c r="B147" s="4" t="s">
        <v>74</v>
      </c>
      <c r="C147" s="4" t="s">
        <v>15</v>
      </c>
      <c r="D147" s="4" t="s">
        <v>11</v>
      </c>
      <c r="E147" s="93" t="n">
        <f>SUMIFS('平台消耗统计'!I:I,'平台消耗统计'!A:A,$E$2,'平台消耗统计'!C:C,A147)</f>
        <v>0</v>
      </c>
      <c r="F147" s="93" t="n">
        <f>IFERROR(VLOOKUP(A147,'数据透视表'!J:N,5,FALSE),0)</f>
        <v>0</v>
      </c>
      <c r="G147" s="92" t="n">
        <f>IFERROR((E147-F147)/F147,0)</f>
        <v>0</v>
      </c>
      <c r="H147" s="4" t="s">
        <v>587</v>
      </c>
      <c r="I147" s="4" t="s">
        <v>353</v>
      </c>
    </row>
    <row r="148" ht="16.5" customHeight="1">
      <c r="A148" s="4" t="n">
        <v>8032074</v>
      </c>
      <c r="B148" s="4" t="s">
        <v>109</v>
      </c>
      <c r="C148" s="4" t="s">
        <v>15</v>
      </c>
      <c r="D148" s="4" t="s">
        <v>71</v>
      </c>
      <c r="E148" s="93" t="n">
        <f>SUMIFS('平台消耗统计'!I:I,'平台消耗统计'!A:A,$E$2,'平台消耗统计'!C:C,A148)</f>
        <v>0</v>
      </c>
      <c r="F148" s="93" t="n">
        <f>IFERROR(VLOOKUP(A148,'数据透视表'!J:N,5,FALSE),0)</f>
        <v>0</v>
      </c>
      <c r="G148" s="92" t="n">
        <f>IFERROR((E148-F148)/F148,0)</f>
        <v>0</v>
      </c>
      <c r="H148" s="4" t="s">
        <v>615</v>
      </c>
      <c r="I148" s="4" t="s">
        <v>139</v>
      </c>
    </row>
    <row r="149" ht="16.5" customHeight="1">
      <c r="A149" s="4" t="n">
        <v>11381987</v>
      </c>
      <c r="B149" s="4" t="s">
        <v>110</v>
      </c>
      <c r="C149" s="4" t="s">
        <v>15</v>
      </c>
      <c r="D149" s="4" t="s">
        <v>14</v>
      </c>
      <c r="E149" s="93" t="n">
        <f>SUMIFS('平台消耗统计'!I:I,'平台消耗统计'!A:A,$E$2,'平台消耗统计'!C:C,A149)</f>
        <v>0</v>
      </c>
      <c r="F149" s="93" t="n">
        <f>IFERROR(VLOOKUP(A149,'数据透视表'!J:N,5,FALSE),0)</f>
        <v>0</v>
      </c>
      <c r="G149" s="92" t="n">
        <f>IFERROR((E149-F149)/F149,0)</f>
        <v>0</v>
      </c>
      <c r="H149" s="4" t="s">
        <v>615</v>
      </c>
      <c r="I149" s="4" t="s">
        <v>139</v>
      </c>
    </row>
    <row r="150" ht="16.5" customHeight="1">
      <c r="A150" s="4" t="n">
        <v>11687930</v>
      </c>
      <c r="B150" s="4" t="s">
        <v>110</v>
      </c>
      <c r="C150" s="4" t="s">
        <v>12</v>
      </c>
      <c r="D150" s="4" t="s">
        <v>14</v>
      </c>
      <c r="E150" s="93" t="n">
        <f>SUMIFS('平台消耗统计'!I:I,'平台消耗统计'!A:A,$E$2,'平台消耗统计'!C:C,A150)</f>
        <v>0</v>
      </c>
      <c r="F150" s="93" t="n">
        <f>IFERROR(VLOOKUP(A150,'数据透视表'!J:N,5,FALSE),0)</f>
        <v>0</v>
      </c>
      <c r="G150" s="92" t="n">
        <f>IFERROR((E150-F150)/F150,0)</f>
        <v>0</v>
      </c>
      <c r="H150" s="4" t="s">
        <v>615</v>
      </c>
      <c r="I150" s="4" t="s">
        <v>139</v>
      </c>
    </row>
  </sheetData>
  <mergeCells count="1">
    <mergeCell ref="E1:F1"/>
  </mergeCells>
  <phoneticPr fontId="1" type="noConversion"/>
  <conditionalFormatting sqref="A1:A2">
    <cfRule priority="2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2026-09-29T00:02:08Z</dcterms:modified>
</cp:coreProperties>
</file>